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105" windowWidth="19155" windowHeight="1008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Settings'!$D$19</definedName>
    <definedName name="Check1M">'1M Monitor'!$Y$23:$Y$36</definedName>
    <definedName name="Check1Y">'1Y Monitor'!$Y$23:$Y$46</definedName>
    <definedName name="Check3M">'3M Monitor'!$Y$23:$Y$114</definedName>
    <definedName name="Check6M">'6M Monitor'!$Y$23:$Y$40</definedName>
    <definedName name="CheckON">'ON Monitor'!$Y$23:$Y$76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Monitor'!$AC$110</definedName>
    <definedName name="EvaluationDate">'General Settings'!$D$6</definedName>
    <definedName name="FixedLegBDC" localSheetId="2">'1M Monitor'!$AD$23</definedName>
    <definedName name="FixedLegBDC" localSheetId="3">'3M Monitor'!$AD$72</definedName>
    <definedName name="FixedLegDayCounter" localSheetId="2">'1M Monitor'!$AE$23</definedName>
    <definedName name="FixedLegDayCounter" localSheetId="3">'3M Monitor'!$AE$72</definedName>
    <definedName name="FixedLegTenor" localSheetId="2">'1M Monitor'!$AC$23</definedName>
    <definedName name="FixedLegTenor" localSheetId="3">'3M Monitor'!$AC$72</definedName>
    <definedName name="Flag1M">'1M Monitor'!$W$23:$W$36</definedName>
    <definedName name="Flag1Y">'1Y Monitor'!$W$23:$W$46</definedName>
    <definedName name="Flag3M">'3M Monitor'!$W$23:$W$114</definedName>
    <definedName name="Flag6M">'6M Monitor'!$W$23:$W$40</definedName>
    <definedName name="FlagON">'ON Monitor'!$W$23:$W$76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Monitor'!$AK$23:$AK$34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Monitor'!$AA$23:$AA$40</definedName>
    <definedName name="FRA6MQuotes">'6M Monitor'!$V$23:$V$40</definedName>
    <definedName name="FRA6MSeries">IF(FRA6MCheck,FRA6MQuotes,FRA6MNull)</definedName>
    <definedName name="Fwd1M">Data!$J$4:$J$3537</definedName>
    <definedName name="Fwd1Y">Data!$P$4:$P$3537</definedName>
    <definedName name="Fwd3M">Data!$L$4:$L$3537</definedName>
    <definedName name="Fwd6M">Data!$N$4:$N$3537</definedName>
    <definedName name="FwdON">Data!$F$4:$F$3537</definedName>
    <definedName name="FwdStart" localSheetId="1">'ON Monitor'!$AC$23</definedName>
    <definedName name="HolidayCheck">'General Settings'!$D$18</definedName>
    <definedName name="IborCalendar">'General Settings'!$D$15</definedName>
    <definedName name="IMMFUTCheck">'3M Monitor'!$K$25</definedName>
    <definedName name="IMMFUTDates">'3M Monitor'!$S$35:$S$67</definedName>
    <definedName name="IMMFUTNull">'3M Monitor'!$AK$35:$AK$67</definedName>
    <definedName name="IMMFUTQuotes">'3M Monitor'!$V$35:$V$67</definedName>
    <definedName name="IMMFUTSeries">IF(IMMFUTCheck,IMMFUTQuotes,IMMFUTNull)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1M">Data!$K$4:$K$3537</definedName>
    <definedName name="ONFwd1Y">Data!$Q$4:$Q$3537</definedName>
    <definedName name="ONFwd3M">Data!$M$4:$M$3537</definedName>
    <definedName name="ONFwd6M">Data!$O$4:$O$3537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>Data!$C$1</definedName>
    <definedName name="SERIALFUTCheck">'3M Monitor'!$K$28</definedName>
    <definedName name="SERIALFUTDates">'3M Monitor'!$S$68:$S$71</definedName>
    <definedName name="SERIALFUTNull">'3M Monitor'!$AK$68:$AK$71</definedName>
    <definedName name="SERIALFUTQuotes">'3M Monitor'!$V$68:$V$71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olver_adj" localSheetId="1" hidden="1">'ON Monitor'!$AF$78:$AG$78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'ON Monitor'!$AJ$93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Q91" i="29" l="1"/>
  <c r="Q90" i="29"/>
  <c r="Q89" i="29"/>
  <c r="Q88" i="29"/>
  <c r="Q87" i="29"/>
  <c r="Q86" i="29"/>
  <c r="Q85" i="29"/>
  <c r="Q84" i="29"/>
  <c r="Q83" i="29"/>
  <c r="Q82" i="29"/>
  <c r="Q81" i="29"/>
  <c r="Q80" i="29"/>
  <c r="Q79" i="29"/>
  <c r="Q78" i="29"/>
  <c r="Q77" i="29"/>
  <c r="P91" i="29"/>
  <c r="P90" i="29"/>
  <c r="P89" i="29"/>
  <c r="P88" i="29"/>
  <c r="P87" i="29"/>
  <c r="P86" i="29"/>
  <c r="P85" i="29"/>
  <c r="P84" i="29"/>
  <c r="P83" i="29"/>
  <c r="P82" i="29"/>
  <c r="P81" i="29"/>
  <c r="P80" i="29"/>
  <c r="P79" i="29"/>
  <c r="P78" i="29"/>
  <c r="P77" i="29"/>
  <c r="P71" i="29"/>
  <c r="AA91" i="29"/>
  <c r="AA83" i="29"/>
  <c r="AA90" i="29"/>
  <c r="AA82" i="29"/>
  <c r="AA89" i="29"/>
  <c r="AA81" i="29"/>
  <c r="AA88" i="29"/>
  <c r="AA80" i="29"/>
  <c r="AA87" i="29"/>
  <c r="AA79" i="29"/>
  <c r="AA86" i="29"/>
  <c r="AA78" i="29"/>
  <c r="AA85" i="29"/>
  <c r="AA84" i="29"/>
  <c r="AA77" i="29"/>
  <c r="V90" i="29"/>
  <c r="V82" i="29"/>
  <c r="V89" i="29"/>
  <c r="V81" i="29"/>
  <c r="V88" i="29"/>
  <c r="V80" i="29"/>
  <c r="V87" i="29"/>
  <c r="V79" i="29"/>
  <c r="V86" i="29"/>
  <c r="V78" i="29"/>
  <c r="V85" i="29"/>
  <c r="V77" i="29"/>
  <c r="V84" i="29"/>
  <c r="V38" i="29"/>
  <c r="V91" i="29"/>
  <c r="V83" i="29"/>
  <c r="V71" i="29"/>
  <c r="W71" i="29" l="1"/>
  <c r="AA71" i="29"/>
  <c r="U71" i="29"/>
  <c r="T71" i="29"/>
  <c r="S71" i="29"/>
  <c r="X71" i="29" l="1"/>
  <c r="Y71" i="29" s="1"/>
  <c r="AG77" i="29"/>
  <c r="AF77" i="29"/>
  <c r="U83" i="29"/>
  <c r="U79" i="29"/>
  <c r="T83" i="29"/>
  <c r="U91" i="29"/>
  <c r="T80" i="29"/>
  <c r="U84" i="29"/>
  <c r="S79" i="29"/>
  <c r="S91" i="29"/>
  <c r="T91" i="29"/>
  <c r="T89" i="29"/>
  <c r="T84" i="29"/>
  <c r="T77" i="29"/>
  <c r="S78" i="29"/>
  <c r="T88" i="29"/>
  <c r="S84" i="29"/>
  <c r="T86" i="29"/>
  <c r="T79" i="29"/>
  <c r="T85" i="29"/>
  <c r="T81" i="29"/>
  <c r="S83" i="29"/>
  <c r="S87" i="29"/>
  <c r="U88" i="29"/>
  <c r="T87" i="29"/>
  <c r="U87" i="29"/>
  <c r="S80" i="29"/>
  <c r="U80" i="29"/>
  <c r="U89" i="29"/>
  <c r="U81" i="29"/>
  <c r="S86" i="29"/>
  <c r="U86" i="29"/>
  <c r="U78" i="29"/>
  <c r="U85" i="29"/>
  <c r="T90" i="29"/>
  <c r="U90" i="29"/>
  <c r="S77" i="29"/>
  <c r="U77" i="29"/>
  <c r="T82" i="29"/>
  <c r="S82" i="29"/>
  <c r="U82" i="29"/>
  <c r="X87" i="29" l="1"/>
  <c r="X79" i="29"/>
  <c r="X82" i="29"/>
  <c r="X80" i="29"/>
  <c r="X83" i="29"/>
  <c r="X86" i="29"/>
  <c r="W89" i="29"/>
  <c r="W83" i="29"/>
  <c r="W78" i="29"/>
  <c r="X89" i="29"/>
  <c r="W81" i="29"/>
  <c r="X84" i="29"/>
  <c r="X91" i="29"/>
  <c r="W91" i="29"/>
  <c r="X90" i="29"/>
  <c r="W82" i="29"/>
  <c r="X85" i="29"/>
  <c r="X88" i="29"/>
  <c r="X78" i="29"/>
  <c r="X81" i="29"/>
  <c r="W86" i="29"/>
  <c r="W84" i="29"/>
  <c r="W79" i="29"/>
  <c r="W87" i="29"/>
  <c r="W90" i="29"/>
  <c r="W85" i="29"/>
  <c r="W80" i="29"/>
  <c r="W88" i="29"/>
  <c r="W77" i="29"/>
  <c r="X77" i="29"/>
  <c r="D34" i="22"/>
  <c r="D30" i="22"/>
  <c r="D28" i="22"/>
  <c r="S90" i="29"/>
  <c r="S85" i="29"/>
  <c r="T78" i="29"/>
  <c r="S81" i="29"/>
  <c r="S89" i="29"/>
  <c r="S88" i="29"/>
  <c r="Y90" i="29" l="1"/>
  <c r="AJ90" i="29"/>
  <c r="Y77" i="29"/>
  <c r="AJ77" i="29"/>
  <c r="Y86" i="29"/>
  <c r="AJ86" i="29"/>
  <c r="Y91" i="29"/>
  <c r="AJ91" i="29"/>
  <c r="Y83" i="29"/>
  <c r="AJ83" i="29"/>
  <c r="Y81" i="29"/>
  <c r="AJ81" i="29"/>
  <c r="Y84" i="29"/>
  <c r="AJ84" i="29"/>
  <c r="Y80" i="29"/>
  <c r="AJ80" i="29"/>
  <c r="Y78" i="29"/>
  <c r="AJ78" i="29"/>
  <c r="Y82" i="29"/>
  <c r="AJ82" i="29"/>
  <c r="Y88" i="29"/>
  <c r="AJ88" i="29"/>
  <c r="Y89" i="29"/>
  <c r="AJ89" i="29"/>
  <c r="Y79" i="29"/>
  <c r="AJ79" i="29"/>
  <c r="Y85" i="29"/>
  <c r="AJ85" i="29"/>
  <c r="Y87" i="29"/>
  <c r="AJ87" i="29"/>
  <c r="AA23" i="28" a="1"/>
  <c r="AA24" i="28" s="1"/>
  <c r="AA23" i="28"/>
  <c r="AA30" i="28"/>
  <c r="AA31" i="28"/>
  <c r="AA38" i="28"/>
  <c r="AA39" i="28"/>
  <c r="AA46" i="28"/>
  <c r="AA23" i="26" a="1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K68" i="13" a="1"/>
  <c r="AK68" i="13"/>
  <c r="AK69" i="13"/>
  <c r="AK70" i="13"/>
  <c r="AK71" i="13"/>
  <c r="AK35" i="13" a="1"/>
  <c r="AK37" i="13" s="1"/>
  <c r="AK35" i="13"/>
  <c r="AK36" i="13"/>
  <c r="AK42" i="13"/>
  <c r="AK43" i="13"/>
  <c r="AK44" i="13"/>
  <c r="AK50" i="13"/>
  <c r="AK51" i="13"/>
  <c r="AK52" i="13"/>
  <c r="AK58" i="13"/>
  <c r="AK59" i="13"/>
  <c r="AK60" i="13"/>
  <c r="AK66" i="13"/>
  <c r="AK67" i="13"/>
  <c r="AJ93" i="29" l="1"/>
  <c r="AA45" i="28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AK65" i="13"/>
  <c r="AK57" i="13"/>
  <c r="AK49" i="13"/>
  <c r="AK41" i="13"/>
  <c r="AK64" i="13"/>
  <c r="AK56" i="13"/>
  <c r="AK48" i="13"/>
  <c r="AK40" i="13"/>
  <c r="AK63" i="13"/>
  <c r="AK55" i="13"/>
  <c r="AK47" i="13"/>
  <c r="AK39" i="13"/>
  <c r="AK62" i="13"/>
  <c r="AK54" i="13"/>
  <c r="AK46" i="13"/>
  <c r="AK38" i="13"/>
  <c r="AK61" i="13"/>
  <c r="AK53" i="13"/>
  <c r="AK45" i="13"/>
  <c r="AK23" i="13" l="1" a="1"/>
  <c r="AK24" i="13" s="1"/>
  <c r="O34" i="13"/>
  <c r="P34" i="13" s="1"/>
  <c r="O33" i="13"/>
  <c r="P33" i="13" s="1"/>
  <c r="O32" i="13"/>
  <c r="P32" i="13" s="1"/>
  <c r="O31" i="13"/>
  <c r="P31" i="13" s="1"/>
  <c r="O30" i="13"/>
  <c r="P30" i="13" s="1"/>
  <c r="O29" i="13"/>
  <c r="P29" i="13" s="1"/>
  <c r="O28" i="13"/>
  <c r="P28" i="13" s="1"/>
  <c r="O27" i="13"/>
  <c r="P27" i="13" s="1"/>
  <c r="O26" i="13"/>
  <c r="P26" i="13" s="1"/>
  <c r="O25" i="13"/>
  <c r="P25" i="13" s="1"/>
  <c r="O24" i="13"/>
  <c r="P24" i="13" s="1"/>
  <c r="O23" i="13"/>
  <c r="P23" i="13" s="1"/>
  <c r="V23" i="13"/>
  <c r="V33" i="13"/>
  <c r="V27" i="13"/>
  <c r="V28" i="13"/>
  <c r="V34" i="13"/>
  <c r="V24" i="13"/>
  <c r="V31" i="13"/>
  <c r="V30" i="13"/>
  <c r="V32" i="13"/>
  <c r="V26" i="13"/>
  <c r="V29" i="13"/>
  <c r="V25" i="13"/>
  <c r="AK29" i="13" l="1"/>
  <c r="AK28" i="13"/>
  <c r="AK27" i="13"/>
  <c r="AK31" i="13"/>
  <c r="AK23" i="13"/>
  <c r="AK30" i="13"/>
  <c r="AK34" i="13"/>
  <c r="AK26" i="13"/>
  <c r="AK33" i="13"/>
  <c r="AK25" i="13"/>
  <c r="AK32" i="13"/>
  <c r="W23" i="13"/>
  <c r="W25" i="13"/>
  <c r="W27" i="13"/>
  <c r="W29" i="13"/>
  <c r="W31" i="13"/>
  <c r="W34" i="13"/>
  <c r="W24" i="13"/>
  <c r="W26" i="13"/>
  <c r="W28" i="13"/>
  <c r="W30" i="13"/>
  <c r="W32" i="13"/>
  <c r="W33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V33" i="28"/>
  <c r="V37" i="28"/>
  <c r="V46" i="28"/>
  <c r="V41" i="28"/>
  <c r="V42" i="28"/>
  <c r="V45" i="28"/>
  <c r="V38" i="28"/>
  <c r="V39" i="28"/>
  <c r="V31" i="28"/>
  <c r="V26" i="28"/>
  <c r="V23" i="28"/>
  <c r="V35" i="28"/>
  <c r="V30" i="28"/>
  <c r="V27" i="28"/>
  <c r="V36" i="28"/>
  <c r="V34" i="28"/>
  <c r="V43" i="28"/>
  <c r="V29" i="28"/>
  <c r="V25" i="28"/>
  <c r="V44" i="28"/>
  <c r="V32" i="28"/>
  <c r="V40" i="28"/>
  <c r="V28" i="28"/>
  <c r="V24" i="28"/>
  <c r="O40" i="26" l="1"/>
  <c r="P40" i="26" s="1"/>
  <c r="O39" i="26"/>
  <c r="P39" i="26" s="1"/>
  <c r="O38" i="26"/>
  <c r="P38" i="26" s="1"/>
  <c r="O37" i="26"/>
  <c r="P37" i="26" s="1"/>
  <c r="O36" i="26"/>
  <c r="P36" i="26" s="1"/>
  <c r="O35" i="26"/>
  <c r="P35" i="26" s="1"/>
  <c r="O34" i="26"/>
  <c r="P34" i="26" s="1"/>
  <c r="O33" i="26"/>
  <c r="P33" i="26" s="1"/>
  <c r="O32" i="26"/>
  <c r="P32" i="26" s="1"/>
  <c r="O31" i="26"/>
  <c r="P31" i="26" s="1"/>
  <c r="O30" i="26"/>
  <c r="P30" i="26" s="1"/>
  <c r="O29" i="26"/>
  <c r="P29" i="26" s="1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V36" i="26"/>
  <c r="V96" i="13"/>
  <c r="V111" i="13"/>
  <c r="V30" i="26"/>
  <c r="V107" i="13"/>
  <c r="V85" i="13"/>
  <c r="V95" i="13"/>
  <c r="V112" i="13"/>
  <c r="V40" i="26"/>
  <c r="V105" i="13"/>
  <c r="V99" i="13"/>
  <c r="V76" i="13"/>
  <c r="V90" i="13"/>
  <c r="V108" i="13"/>
  <c r="V114" i="13"/>
  <c r="V38" i="26"/>
  <c r="V88" i="13"/>
  <c r="V79" i="13"/>
  <c r="V25" i="26"/>
  <c r="V92" i="13"/>
  <c r="V73" i="13"/>
  <c r="V31" i="26"/>
  <c r="V81" i="13"/>
  <c r="V91" i="13"/>
  <c r="V101" i="13"/>
  <c r="V109" i="13"/>
  <c r="V39" i="26"/>
  <c r="V83" i="13"/>
  <c r="V86" i="13"/>
  <c r="V113" i="13"/>
  <c r="V93" i="13"/>
  <c r="V74" i="13"/>
  <c r="V23" i="26"/>
  <c r="V103" i="13"/>
  <c r="V26" i="26"/>
  <c r="V100" i="13"/>
  <c r="V84" i="13"/>
  <c r="V29" i="26"/>
  <c r="V82" i="13"/>
  <c r="V104" i="13"/>
  <c r="V32" i="26"/>
  <c r="V106" i="13"/>
  <c r="V89" i="13"/>
  <c r="V77" i="13"/>
  <c r="V110" i="13"/>
  <c r="V35" i="26"/>
  <c r="V94" i="13"/>
  <c r="V72" i="13"/>
  <c r="V102" i="13"/>
  <c r="V37" i="26"/>
  <c r="V80" i="13"/>
  <c r="V75" i="13"/>
  <c r="V24" i="26"/>
  <c r="V27" i="26"/>
  <c r="V98" i="13"/>
  <c r="V87" i="13"/>
  <c r="V33" i="26"/>
  <c r="V78" i="13"/>
  <c r="V28" i="26"/>
  <c r="V97" i="13"/>
  <c r="V34" i="26"/>
  <c r="P36" i="27" l="1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V33" i="27"/>
  <c r="V30" i="27"/>
  <c r="V34" i="27"/>
  <c r="V29" i="27"/>
  <c r="V26" i="27"/>
  <c r="V24" i="27"/>
  <c r="V36" i="27"/>
  <c r="V23" i="27"/>
  <c r="V25" i="27"/>
  <c r="V27" i="27"/>
  <c r="V31" i="27"/>
  <c r="V28" i="27"/>
  <c r="V35" i="27"/>
  <c r="V32" i="27"/>
  <c r="P76" i="29" l="1"/>
  <c r="P75" i="29"/>
  <c r="P74" i="29"/>
  <c r="P73" i="29"/>
  <c r="P72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V76" i="29"/>
  <c r="V68" i="29"/>
  <c r="V28" i="29"/>
  <c r="V41" i="29"/>
  <c r="V37" i="29"/>
  <c r="V33" i="29"/>
  <c r="V29" i="29"/>
  <c r="V36" i="29"/>
  <c r="V53" i="29"/>
  <c r="V35" i="29"/>
  <c r="V49" i="29"/>
  <c r="V43" i="29"/>
  <c r="V26" i="29"/>
  <c r="V23" i="29"/>
  <c r="V52" i="29"/>
  <c r="V62" i="29"/>
  <c r="V42" i="29"/>
  <c r="V63" i="29"/>
  <c r="V45" i="29"/>
  <c r="V60" i="29"/>
  <c r="V74" i="29"/>
  <c r="V67" i="29"/>
  <c r="V61" i="29"/>
  <c r="V65" i="29"/>
  <c r="V50" i="29"/>
  <c r="V31" i="29"/>
  <c r="V48" i="29"/>
  <c r="V47" i="29"/>
  <c r="V57" i="29"/>
  <c r="V75" i="29"/>
  <c r="V56" i="29"/>
  <c r="V25" i="29"/>
  <c r="V54" i="29"/>
  <c r="V55" i="29"/>
  <c r="V30" i="29"/>
  <c r="V39" i="29"/>
  <c r="V46" i="29"/>
  <c r="V66" i="29"/>
  <c r="V64" i="29"/>
  <c r="V32" i="29"/>
  <c r="V51" i="29"/>
  <c r="V73" i="29"/>
  <c r="V40" i="29"/>
  <c r="V44" i="29"/>
  <c r="V70" i="29"/>
  <c r="V27" i="29"/>
  <c r="V59" i="29"/>
  <c r="V72" i="29"/>
  <c r="V69" i="29"/>
  <c r="V24" i="29"/>
  <c r="V58" i="29"/>
  <c r="V34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8" i="28"/>
  <c r="C5" i="28"/>
  <c r="C16" i="28"/>
  <c r="C15" i="28"/>
  <c r="C9" i="28"/>
  <c r="C3" i="28"/>
  <c r="C13" i="28"/>
  <c r="C14" i="28"/>
  <c r="C6" i="28"/>
  <c r="C7" i="28"/>
  <c r="C12" i="28"/>
  <c r="C11" i="28"/>
  <c r="C4" i="28"/>
  <c r="C10" i="28"/>
  <c r="C15" i="27"/>
  <c r="C7" i="27"/>
  <c r="C8" i="27"/>
  <c r="C5" i="27"/>
  <c r="C11" i="27"/>
  <c r="C16" i="27"/>
  <c r="C4" i="27"/>
  <c r="C10" i="27"/>
  <c r="C3" i="27"/>
  <c r="C14" i="27"/>
  <c r="C13" i="27"/>
  <c r="C6" i="27"/>
  <c r="C12" i="27"/>
  <c r="C7" i="29"/>
  <c r="C3" i="29"/>
  <c r="C8" i="29"/>
  <c r="C9" i="29"/>
  <c r="C5" i="29"/>
  <c r="C4" i="29"/>
  <c r="C6" i="29"/>
  <c r="D4" i="28"/>
  <c r="D5" i="27"/>
  <c r="D5" i="29"/>
  <c r="D5" i="28"/>
  <c r="D3" i="28"/>
  <c r="D4" i="29"/>
  <c r="D3" i="29"/>
  <c r="D3" i="27"/>
  <c r="D4" i="27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14" i="26"/>
  <c r="C6" i="26"/>
  <c r="C4" i="26"/>
  <c r="C12" i="26"/>
  <c r="C13" i="26"/>
  <c r="C10" i="26"/>
  <c r="C3" i="26"/>
  <c r="C15" i="26"/>
  <c r="C8" i="26"/>
  <c r="C5" i="26"/>
  <c r="C7" i="26"/>
  <c r="C16" i="26"/>
  <c r="C9" i="27"/>
  <c r="D3" i="26"/>
  <c r="D4" i="26"/>
  <c r="D5" i="26"/>
  <c r="D13" i="28" l="1"/>
  <c r="D13" i="27"/>
  <c r="D11" i="26"/>
  <c r="D12" i="26"/>
  <c r="D6" i="26"/>
  <c r="D10" i="26"/>
  <c r="P2" i="21"/>
  <c r="N2" i="21"/>
  <c r="L2" i="21"/>
  <c r="J2" i="21"/>
  <c r="F2" i="21"/>
  <c r="C9" i="26"/>
  <c r="D7" i="29"/>
  <c r="D7" i="28"/>
  <c r="D7" i="27"/>
  <c r="D8" i="29" l="1"/>
  <c r="D14" i="28"/>
  <c r="D8" i="28"/>
  <c r="D8" i="27"/>
  <c r="D14" i="27"/>
  <c r="D13" i="26"/>
  <c r="D7" i="26"/>
  <c r="D9" i="29" l="1"/>
  <c r="D9" i="28"/>
  <c r="D16" i="28" s="1"/>
  <c r="D15" i="28"/>
  <c r="D9" i="27"/>
  <c r="D16" i="27" s="1"/>
  <c r="D15" i="27"/>
  <c r="D14" i="26"/>
  <c r="D8" i="26"/>
  <c r="D9" i="26" l="1"/>
  <c r="D16" i="26" s="1"/>
  <c r="D15" i="26"/>
  <c r="M4" i="22" l="1"/>
  <c r="L4" i="22"/>
  <c r="K4" i="22"/>
  <c r="J4" i="22"/>
  <c r="I4" i="22"/>
  <c r="M21" i="22"/>
  <c r="K21" i="22"/>
  <c r="K23" i="22" s="1"/>
  <c r="J21" i="22"/>
  <c r="AC110" i="13"/>
  <c r="K22" i="22"/>
  <c r="K25" i="22"/>
  <c r="K24" i="22"/>
  <c r="J24" i="22"/>
  <c r="J23" i="22"/>
  <c r="M24" i="22"/>
  <c r="L21" i="22"/>
  <c r="M22" i="22"/>
  <c r="J22" i="22"/>
  <c r="J25" i="22"/>
  <c r="L25" i="22"/>
  <c r="L23" i="22"/>
  <c r="M15" i="22" l="1"/>
  <c r="L15" i="22"/>
  <c r="K15" i="22"/>
  <c r="J15" i="22"/>
  <c r="I15" i="22"/>
  <c r="D17" i="22"/>
  <c r="B1" i="22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6" i="13"/>
  <c r="C5" i="13"/>
  <c r="C8" i="13"/>
  <c r="C10" i="13"/>
  <c r="C13" i="13"/>
  <c r="C16" i="13"/>
  <c r="C4" i="13"/>
  <c r="C12" i="13"/>
  <c r="C9" i="13"/>
  <c r="C15" i="13"/>
  <c r="C11" i="13"/>
  <c r="C3" i="13"/>
  <c r="C14" i="13"/>
  <c r="C7" i="13"/>
  <c r="M25" i="22"/>
  <c r="L24" i="22"/>
  <c r="AA27" i="27"/>
  <c r="AA63" i="29"/>
  <c r="L16" i="22"/>
  <c r="AA91" i="13"/>
  <c r="AA73" i="13"/>
  <c r="AA41" i="29"/>
  <c r="AA105" i="13"/>
  <c r="AA28" i="29"/>
  <c r="AA33" i="29"/>
  <c r="AA34" i="27"/>
  <c r="AA57" i="29"/>
  <c r="AA32" i="27"/>
  <c r="I19" i="22"/>
  <c r="AA55" i="29"/>
  <c r="AA36" i="29"/>
  <c r="AA86" i="13"/>
  <c r="AA89" i="13"/>
  <c r="S41" i="29"/>
  <c r="I17" i="22"/>
  <c r="K18" i="22"/>
  <c r="AA90" i="13"/>
  <c r="AA93" i="13"/>
  <c r="AA50" i="29"/>
  <c r="AA30" i="29"/>
  <c r="M18" i="22"/>
  <c r="AA76" i="29"/>
  <c r="AA62" i="29"/>
  <c r="S57" i="29"/>
  <c r="U41" i="29"/>
  <c r="AA52" i="29"/>
  <c r="AA72" i="13"/>
  <c r="AA31" i="27"/>
  <c r="AA23" i="27"/>
  <c r="AA43" i="29"/>
  <c r="AA59" i="29"/>
  <c r="U59" i="29" s="1"/>
  <c r="AA56" i="29"/>
  <c r="T56" i="29" s="1"/>
  <c r="AA102" i="13"/>
  <c r="T36" i="29"/>
  <c r="S59" i="29"/>
  <c r="AA26" i="29"/>
  <c r="AA33" i="27"/>
  <c r="AA35" i="27"/>
  <c r="T52" i="29"/>
  <c r="I18" i="22"/>
  <c r="AA60" i="29"/>
  <c r="J19" i="22"/>
  <c r="AA66" i="29"/>
  <c r="U66" i="29" s="1"/>
  <c r="T55" i="29"/>
  <c r="AA29" i="29"/>
  <c r="K17" i="22"/>
  <c r="J17" i="22"/>
  <c r="AA99" i="13"/>
  <c r="AA87" i="13"/>
  <c r="L17" i="22"/>
  <c r="AA45" i="29"/>
  <c r="S33" i="29"/>
  <c r="AA27" i="29"/>
  <c r="AA46" i="29"/>
  <c r="S55" i="29"/>
  <c r="T62" i="29"/>
  <c r="AA77" i="13"/>
  <c r="U63" i="29"/>
  <c r="AA25" i="29"/>
  <c r="AA65" i="29"/>
  <c r="J16" i="22"/>
  <c r="I16" i="22"/>
  <c r="T45" i="29"/>
  <c r="AA108" i="13"/>
  <c r="S65" i="29"/>
  <c r="AA42" i="29"/>
  <c r="AA74" i="29"/>
  <c r="T76" i="29"/>
  <c r="T74" i="29"/>
  <c r="AA75" i="29"/>
  <c r="AA92" i="13"/>
  <c r="L18" i="22"/>
  <c r="AA97" i="13"/>
  <c r="AA29" i="27"/>
  <c r="T25" i="29"/>
  <c r="T41" i="29"/>
  <c r="AA64" i="29"/>
  <c r="S64" i="29" s="1"/>
  <c r="AA109" i="13"/>
  <c r="U74" i="29"/>
  <c r="AA96" i="13"/>
  <c r="AA35" i="29"/>
  <c r="L22" i="22"/>
  <c r="AA44" i="29"/>
  <c r="AA95" i="13"/>
  <c r="AA32" i="29"/>
  <c r="AA73" i="29"/>
  <c r="AA28" i="27"/>
  <c r="AA26" i="27"/>
  <c r="D6" i="22"/>
  <c r="AA76" i="13"/>
  <c r="AA58" i="29"/>
  <c r="S58" i="29" s="1"/>
  <c r="AA85" i="13"/>
  <c r="AA103" i="13"/>
  <c r="T66" i="29"/>
  <c r="AA75" i="13"/>
  <c r="AA51" i="29"/>
  <c r="T26" i="29"/>
  <c r="AA82" i="13"/>
  <c r="AA40" i="29"/>
  <c r="S52" i="29"/>
  <c r="S28" i="29"/>
  <c r="AA98" i="13"/>
  <c r="AA31" i="29"/>
  <c r="U58" i="29"/>
  <c r="T44" i="29"/>
  <c r="T64" i="29"/>
  <c r="AA47" i="29"/>
  <c r="T47" i="29" s="1"/>
  <c r="AA53" i="29"/>
  <c r="U53" i="29" s="1"/>
  <c r="S25" i="29"/>
  <c r="S53" i="29"/>
  <c r="AA69" i="29"/>
  <c r="U50" i="29"/>
  <c r="AA54" i="29"/>
  <c r="AA36" i="27"/>
  <c r="M23" i="22"/>
  <c r="S44" i="29"/>
  <c r="T59" i="29"/>
  <c r="U55" i="29"/>
  <c r="AA30" i="27"/>
  <c r="M16" i="22"/>
  <c r="AA74" i="13"/>
  <c r="S63" i="29"/>
  <c r="AA81" i="13"/>
  <c r="U47" i="29"/>
  <c r="AA80" i="13"/>
  <c r="K19" i="22"/>
  <c r="AA38" i="29"/>
  <c r="U38" i="29"/>
  <c r="AA24" i="27"/>
  <c r="AA48" i="29"/>
  <c r="T48" i="29" s="1"/>
  <c r="AA25" i="27"/>
  <c r="AA70" i="29"/>
  <c r="T70" i="29" s="1"/>
  <c r="AA72" i="29"/>
  <c r="S75" i="29"/>
  <c r="AA94" i="13"/>
  <c r="L19" i="22"/>
  <c r="T60" i="29"/>
  <c r="S60" i="29"/>
  <c r="J18" i="22"/>
  <c r="AA67" i="29"/>
  <c r="AA61" i="29"/>
  <c r="K16" i="22"/>
  <c r="AA101" i="13"/>
  <c r="AA106" i="13"/>
  <c r="AA39" i="29"/>
  <c r="U39" i="29"/>
  <c r="U60" i="29"/>
  <c r="S27" i="29"/>
  <c r="AA104" i="13"/>
  <c r="AA88" i="13"/>
  <c r="AA34" i="29"/>
  <c r="T34" i="29" s="1"/>
  <c r="AA49" i="29"/>
  <c r="AA84" i="13"/>
  <c r="AA83" i="13"/>
  <c r="AA23" i="29"/>
  <c r="AA100" i="13"/>
  <c r="AA79" i="13"/>
  <c r="AA24" i="29"/>
  <c r="AA37" i="29"/>
  <c r="S37" i="29" s="1"/>
  <c r="AA78" i="13"/>
  <c r="M19" i="22"/>
  <c r="AA68" i="29"/>
  <c r="T68" i="29" s="1"/>
  <c r="T69" i="29"/>
  <c r="AA107" i="13"/>
  <c r="T58" i="29"/>
  <c r="S66" i="29"/>
  <c r="U68" i="29"/>
  <c r="U30" i="29"/>
  <c r="T27" i="29"/>
  <c r="T54" i="29"/>
  <c r="S74" i="29"/>
  <c r="M17" i="22"/>
  <c r="S56" i="29"/>
  <c r="U25" i="29"/>
  <c r="U27" i="29"/>
  <c r="U64" i="29"/>
  <c r="U35" i="29"/>
  <c r="U52" i="29"/>
  <c r="U43" i="29"/>
  <c r="U28" i="29"/>
  <c r="U75" i="29"/>
  <c r="U69" i="29"/>
  <c r="U57" i="29"/>
  <c r="U70" i="29"/>
  <c r="S23" i="29"/>
  <c r="T29" i="29"/>
  <c r="U56" i="29"/>
  <c r="T40" i="29"/>
  <c r="U62" i="29"/>
  <c r="S42" i="29"/>
  <c r="U67" i="29"/>
  <c r="U48" i="29"/>
  <c r="S47" i="29"/>
  <c r="T72" i="29"/>
  <c r="T53" i="29"/>
  <c r="T75" i="29"/>
  <c r="S48" i="29"/>
  <c r="S68" i="29"/>
  <c r="T31" i="29"/>
  <c r="S34" i="29"/>
  <c r="T33" i="29"/>
  <c r="U34" i="29"/>
  <c r="U37" i="29"/>
  <c r="S26" i="29"/>
  <c r="S54" i="29"/>
  <c r="T37" i="29"/>
  <c r="U45" i="29"/>
  <c r="S62" i="29"/>
  <c r="U26" i="29"/>
  <c r="S73" i="29"/>
  <c r="T57" i="29"/>
  <c r="U54" i="29"/>
  <c r="S49" i="29"/>
  <c r="U76" i="29"/>
  <c r="U42" i="29"/>
  <c r="U61" i="29"/>
  <c r="S76" i="29"/>
  <c r="S70" i="29"/>
  <c r="U72" i="29"/>
  <c r="U46" i="29"/>
  <c r="U44" i="29"/>
  <c r="U31" i="29"/>
  <c r="U36" i="29"/>
  <c r="T63" i="29"/>
  <c r="T30" i="29"/>
  <c r="S50" i="29"/>
  <c r="S43" i="29"/>
  <c r="U29" i="29"/>
  <c r="S29" i="29"/>
  <c r="T46" i="29"/>
  <c r="U65" i="29"/>
  <c r="T65" i="29"/>
  <c r="T35" i="29"/>
  <c r="S32" i="29"/>
  <c r="T32" i="29"/>
  <c r="U32" i="29"/>
  <c r="U73" i="29"/>
  <c r="T73" i="29"/>
  <c r="U51" i="29"/>
  <c r="S51" i="29"/>
  <c r="T51" i="29"/>
  <c r="U40" i="29"/>
  <c r="T38" i="29"/>
  <c r="S38" i="29"/>
  <c r="S67" i="29"/>
  <c r="T67" i="29"/>
  <c r="T61" i="29"/>
  <c r="T39" i="29"/>
  <c r="S39" i="29"/>
  <c r="U49" i="29"/>
  <c r="T49" i="29"/>
  <c r="T23" i="29"/>
  <c r="U23" i="29"/>
  <c r="S24" i="29"/>
  <c r="U24" i="29"/>
  <c r="T24" i="29"/>
  <c r="X24" i="29" l="1"/>
  <c r="Y24" i="29" s="1"/>
  <c r="X23" i="29"/>
  <c r="Y23" i="29" s="1"/>
  <c r="X49" i="29"/>
  <c r="Y49" i="29" s="1"/>
  <c r="X40" i="29"/>
  <c r="Y40" i="29" s="1"/>
  <c r="X51" i="29"/>
  <c r="Y51" i="29" s="1"/>
  <c r="X73" i="29"/>
  <c r="Y73" i="29" s="1"/>
  <c r="X32" i="29"/>
  <c r="Y32" i="29" s="1"/>
  <c r="X65" i="29"/>
  <c r="Y65" i="29" s="1"/>
  <c r="X29" i="29"/>
  <c r="Y29" i="29" s="1"/>
  <c r="X36" i="29"/>
  <c r="Y36" i="29" s="1"/>
  <c r="X31" i="29"/>
  <c r="Y31" i="29" s="1"/>
  <c r="X44" i="29"/>
  <c r="Y44" i="29" s="1"/>
  <c r="X46" i="29"/>
  <c r="Y46" i="29" s="1"/>
  <c r="X72" i="29"/>
  <c r="Y72" i="29" s="1"/>
  <c r="X61" i="29"/>
  <c r="Y61" i="29" s="1"/>
  <c r="X42" i="29"/>
  <c r="Y42" i="29" s="1"/>
  <c r="X76" i="29"/>
  <c r="Y76" i="29" s="1"/>
  <c r="X54" i="29"/>
  <c r="Y54" i="29" s="1"/>
  <c r="X26" i="29"/>
  <c r="Y26" i="29" s="1"/>
  <c r="X45" i="29"/>
  <c r="Y45" i="29" s="1"/>
  <c r="X37" i="29"/>
  <c r="Y37" i="29" s="1"/>
  <c r="X34" i="29"/>
  <c r="Y34" i="29" s="1"/>
  <c r="X48" i="29"/>
  <c r="Y48" i="29" s="1"/>
  <c r="X67" i="29"/>
  <c r="Y67" i="29" s="1"/>
  <c r="X62" i="29"/>
  <c r="Y62" i="29" s="1"/>
  <c r="X56" i="29"/>
  <c r="Y56" i="29" s="1"/>
  <c r="X70" i="29"/>
  <c r="Y70" i="29" s="1"/>
  <c r="X57" i="29"/>
  <c r="Y57" i="29" s="1"/>
  <c r="X69" i="29"/>
  <c r="Y69" i="29" s="1"/>
  <c r="X75" i="29"/>
  <c r="Y75" i="29" s="1"/>
  <c r="X28" i="29"/>
  <c r="Y28" i="29" s="1"/>
  <c r="X43" i="29"/>
  <c r="Y43" i="29" s="1"/>
  <c r="X52" i="29"/>
  <c r="Y52" i="29" s="1"/>
  <c r="X35" i="29"/>
  <c r="Y35" i="29" s="1"/>
  <c r="X64" i="29"/>
  <c r="Y64" i="29" s="1"/>
  <c r="X27" i="29"/>
  <c r="Y27" i="29" s="1"/>
  <c r="X25" i="29"/>
  <c r="Y25" i="29" s="1"/>
  <c r="X30" i="29"/>
  <c r="Y30" i="29" s="1"/>
  <c r="X68" i="29"/>
  <c r="Y68" i="29" s="1"/>
  <c r="X60" i="29"/>
  <c r="Y60" i="29" s="1"/>
  <c r="X39" i="29"/>
  <c r="Y39" i="29" s="1"/>
  <c r="X38" i="29"/>
  <c r="Y38" i="29" s="1"/>
  <c r="X47" i="29"/>
  <c r="Y47" i="29" s="1"/>
  <c r="X55" i="29"/>
  <c r="Y55" i="29" s="1"/>
  <c r="X50" i="29"/>
  <c r="Y50" i="29" s="1"/>
  <c r="X53" i="29"/>
  <c r="Y53" i="29" s="1"/>
  <c r="X58" i="29"/>
  <c r="Y58" i="29" s="1"/>
  <c r="R71" i="29"/>
  <c r="R84" i="29"/>
  <c r="R90" i="29"/>
  <c r="R82" i="29"/>
  <c r="R89" i="29"/>
  <c r="R81" i="29"/>
  <c r="R88" i="29"/>
  <c r="R87" i="29"/>
  <c r="R78" i="29"/>
  <c r="R77" i="29"/>
  <c r="R91" i="29"/>
  <c r="R83" i="29"/>
  <c r="R80" i="29"/>
  <c r="R79" i="29"/>
  <c r="R86" i="29"/>
  <c r="R85" i="29"/>
  <c r="R88" i="13"/>
  <c r="R95" i="13"/>
  <c r="R109" i="13"/>
  <c r="R106" i="13"/>
  <c r="R25" i="27"/>
  <c r="R28" i="27"/>
  <c r="R48" i="29"/>
  <c r="R31" i="29"/>
  <c r="R61" i="29"/>
  <c r="R36" i="29"/>
  <c r="R49" i="29"/>
  <c r="R58" i="29"/>
  <c r="R43" i="29"/>
  <c r="R53" i="29"/>
  <c r="R42" i="29"/>
  <c r="R97" i="13"/>
  <c r="R72" i="13"/>
  <c r="R74" i="13"/>
  <c r="R87" i="13"/>
  <c r="R24" i="27"/>
  <c r="R26" i="27"/>
  <c r="R70" i="29"/>
  <c r="R51" i="29"/>
  <c r="R76" i="29"/>
  <c r="D4" i="21"/>
  <c r="R89" i="13"/>
  <c r="R100" i="13"/>
  <c r="R93" i="13"/>
  <c r="R92" i="13"/>
  <c r="R35" i="27"/>
  <c r="R24" i="29"/>
  <c r="R29" i="29"/>
  <c r="R44" i="29"/>
  <c r="H4" i="21"/>
  <c r="R81" i="13"/>
  <c r="R90" i="13"/>
  <c r="R83" i="13"/>
  <c r="R108" i="13"/>
  <c r="R91" i="13"/>
  <c r="R23" i="27"/>
  <c r="R63" i="29"/>
  <c r="R46" i="29"/>
  <c r="R66" i="29"/>
  <c r="R28" i="29"/>
  <c r="R73" i="13"/>
  <c r="R102" i="13"/>
  <c r="R29" i="27"/>
  <c r="R55" i="29"/>
  <c r="R37" i="29"/>
  <c r="R59" i="29"/>
  <c r="R25" i="29"/>
  <c r="R104" i="13"/>
  <c r="R98" i="13"/>
  <c r="R82" i="13"/>
  <c r="R94" i="13"/>
  <c r="R30" i="27"/>
  <c r="R47" i="29"/>
  <c r="R68" i="29"/>
  <c r="R27" i="29"/>
  <c r="R96" i="13"/>
  <c r="R76" i="13"/>
  <c r="R85" i="13"/>
  <c r="R36" i="27"/>
  <c r="R39" i="29"/>
  <c r="R52" i="29"/>
  <c r="R74" i="29"/>
  <c r="R105" i="13"/>
  <c r="R80" i="13"/>
  <c r="R75" i="13"/>
  <c r="R99" i="13"/>
  <c r="R84" i="13"/>
  <c r="R32" i="27"/>
  <c r="R34" i="27"/>
  <c r="R40" i="29"/>
  <c r="R23" i="29"/>
  <c r="R67" i="29"/>
  <c r="R33" i="29"/>
  <c r="R57" i="29"/>
  <c r="R103" i="13"/>
  <c r="R32" i="29"/>
  <c r="R45" i="29"/>
  <c r="R26" i="29"/>
  <c r="R77" i="13"/>
  <c r="R31" i="27"/>
  <c r="R62" i="29"/>
  <c r="R35" i="29"/>
  <c r="R73" i="29"/>
  <c r="R27" i="27"/>
  <c r="R54" i="29"/>
  <c r="R41" i="29"/>
  <c r="R78" i="13"/>
  <c r="R86" i="13"/>
  <c r="R101" i="13"/>
  <c r="R72" i="29"/>
  <c r="R38" i="29"/>
  <c r="R50" i="29"/>
  <c r="R107" i="13"/>
  <c r="R64" i="29"/>
  <c r="R30" i="29"/>
  <c r="R34" i="29"/>
  <c r="R60" i="29"/>
  <c r="R79" i="13"/>
  <c r="R33" i="27"/>
  <c r="R56" i="29"/>
  <c r="R69" i="29"/>
  <c r="R65" i="29"/>
  <c r="R75" i="29"/>
  <c r="X74" i="29"/>
  <c r="Y74" i="29" s="1"/>
  <c r="X63" i="29"/>
  <c r="Y63" i="29" s="1"/>
  <c r="X66" i="29"/>
  <c r="Y66" i="29" s="1"/>
  <c r="X59" i="29"/>
  <c r="Y59" i="29" s="1"/>
  <c r="X41" i="29"/>
  <c r="Y41" i="29" s="1"/>
  <c r="F9" i="13"/>
  <c r="U25" i="27"/>
  <c r="U26" i="27"/>
  <c r="S92" i="13"/>
  <c r="T92" i="13" s="1"/>
  <c r="U92" i="13"/>
  <c r="S83" i="13"/>
  <c r="T83" i="13" s="1"/>
  <c r="U83" i="13"/>
  <c r="AH98" i="13"/>
  <c r="S104" i="13"/>
  <c r="T104" i="13" s="1"/>
  <c r="U104" i="13"/>
  <c r="U96" i="13"/>
  <c r="S96" i="13"/>
  <c r="T96" i="13" s="1"/>
  <c r="U80" i="13"/>
  <c r="S80" i="13"/>
  <c r="T80" i="13" s="1"/>
  <c r="U31" i="27"/>
  <c r="S86" i="13"/>
  <c r="T86" i="13" s="1"/>
  <c r="U86" i="13"/>
  <c r="AH23" i="13"/>
  <c r="S36" i="27"/>
  <c r="D18" i="22"/>
  <c r="S61" i="29"/>
  <c r="U28" i="27"/>
  <c r="U35" i="27"/>
  <c r="S108" i="13"/>
  <c r="T108" i="13" s="1"/>
  <c r="U108" i="13"/>
  <c r="S73" i="13"/>
  <c r="T73" i="13" s="1"/>
  <c r="U73" i="13"/>
  <c r="U98" i="13"/>
  <c r="S98" i="13"/>
  <c r="T98" i="13" s="1"/>
  <c r="S76" i="13"/>
  <c r="T76" i="13" s="1"/>
  <c r="U76" i="13"/>
  <c r="S75" i="13"/>
  <c r="T75" i="13" s="1"/>
  <c r="U75" i="13"/>
  <c r="S101" i="13"/>
  <c r="T101" i="13" s="1"/>
  <c r="U101" i="13"/>
  <c r="S35" i="29"/>
  <c r="T43" i="29"/>
  <c r="S25" i="27"/>
  <c r="S23" i="27"/>
  <c r="S72" i="29"/>
  <c r="S31" i="29"/>
  <c r="U91" i="13"/>
  <c r="S91" i="13"/>
  <c r="T91" i="13" s="1"/>
  <c r="S102" i="13"/>
  <c r="T102" i="13" s="1"/>
  <c r="U102" i="13"/>
  <c r="S82" i="13"/>
  <c r="T82" i="13" s="1"/>
  <c r="U82" i="13"/>
  <c r="U85" i="13"/>
  <c r="S85" i="13"/>
  <c r="T85" i="13" s="1"/>
  <c r="U99" i="13"/>
  <c r="S99" i="13"/>
  <c r="T99" i="13" s="1"/>
  <c r="S79" i="13"/>
  <c r="T79" i="13" s="1"/>
  <c r="U79" i="13"/>
  <c r="S26" i="27"/>
  <c r="S40" i="29"/>
  <c r="S97" i="13"/>
  <c r="T97" i="13" s="1"/>
  <c r="U97" i="13"/>
  <c r="U23" i="27"/>
  <c r="U29" i="27"/>
  <c r="S94" i="13"/>
  <c r="T94" i="13" s="1"/>
  <c r="U94" i="13"/>
  <c r="U36" i="27"/>
  <c r="U84" i="13"/>
  <c r="S84" i="13"/>
  <c r="T84" i="13" s="1"/>
  <c r="U103" i="13"/>
  <c r="S103" i="13"/>
  <c r="T103" i="13" s="1"/>
  <c r="U33" i="27"/>
  <c r="T42" i="29"/>
  <c r="S30" i="29"/>
  <c r="T36" i="27"/>
  <c r="S28" i="27"/>
  <c r="S24" i="27"/>
  <c r="T24" i="27" s="1"/>
  <c r="S35" i="27"/>
  <c r="S95" i="13"/>
  <c r="T95" i="13" s="1"/>
  <c r="U95" i="13"/>
  <c r="S74" i="13"/>
  <c r="T74" i="13" s="1"/>
  <c r="U74" i="13"/>
  <c r="S89" i="13"/>
  <c r="T89" i="13" s="1"/>
  <c r="U89" i="13"/>
  <c r="N4" i="21"/>
  <c r="L4" i="21"/>
  <c r="P4" i="21"/>
  <c r="J4" i="21"/>
  <c r="U34" i="27"/>
  <c r="S107" i="13"/>
  <c r="T107" i="13" s="1"/>
  <c r="U107" i="13"/>
  <c r="S46" i="29"/>
  <c r="S36" i="29"/>
  <c r="D5" i="13"/>
  <c r="S32" i="27"/>
  <c r="D3" i="13"/>
  <c r="S29" i="27"/>
  <c r="S69" i="29"/>
  <c r="U106" i="13"/>
  <c r="S106" i="13"/>
  <c r="T106" i="13" s="1"/>
  <c r="U24" i="27"/>
  <c r="U93" i="13"/>
  <c r="S93" i="13"/>
  <c r="T93" i="13" s="1"/>
  <c r="U90" i="13"/>
  <c r="S90" i="13"/>
  <c r="T90" i="13" s="1"/>
  <c r="S105" i="13"/>
  <c r="T105" i="13" s="1"/>
  <c r="U105" i="13"/>
  <c r="U77" i="13"/>
  <c r="S77" i="13"/>
  <c r="T77" i="13" s="1"/>
  <c r="S78" i="13"/>
  <c r="T78" i="13" s="1"/>
  <c r="U78" i="13"/>
  <c r="T28" i="29"/>
  <c r="I4" i="21"/>
  <c r="S24" i="28"/>
  <c r="S39" i="26"/>
  <c r="T32" i="28"/>
  <c r="S36" i="26"/>
  <c r="R36" i="26" s="1"/>
  <c r="H5" i="21"/>
  <c r="T26" i="27"/>
  <c r="S28" i="13"/>
  <c r="R28" i="13" s="1"/>
  <c r="D5" i="21"/>
  <c r="T29" i="28"/>
  <c r="T37" i="26"/>
  <c r="S24" i="26"/>
  <c r="S26" i="13"/>
  <c r="T30" i="13"/>
  <c r="T24" i="26"/>
  <c r="S44" i="28"/>
  <c r="L5" i="21"/>
  <c r="T50" i="29"/>
  <c r="T31" i="28"/>
  <c r="S26" i="26"/>
  <c r="T27" i="26"/>
  <c r="N5" i="21"/>
  <c r="U109" i="13"/>
  <c r="S109" i="13"/>
  <c r="T109" i="13" s="1"/>
  <c r="S87" i="13"/>
  <c r="T87" i="13" s="1"/>
  <c r="U87" i="13"/>
  <c r="U100" i="13"/>
  <c r="S100" i="13"/>
  <c r="T100" i="13" s="1"/>
  <c r="U81" i="13"/>
  <c r="S81" i="13"/>
  <c r="T81" i="13" s="1"/>
  <c r="U33" i="29"/>
  <c r="E4" i="21"/>
  <c r="S40" i="28"/>
  <c r="S30" i="26"/>
  <c r="S27" i="26"/>
  <c r="T24" i="28"/>
  <c r="T35" i="28"/>
  <c r="T28" i="28"/>
  <c r="T35" i="26"/>
  <c r="S27" i="27"/>
  <c r="S34" i="27"/>
  <c r="S43" i="28"/>
  <c r="R43" i="28" s="1"/>
  <c r="T26" i="26"/>
  <c r="S25" i="26"/>
  <c r="S45" i="29"/>
  <c r="D4" i="13"/>
  <c r="T26" i="13"/>
  <c r="T44" i="28"/>
  <c r="U30" i="27"/>
  <c r="U32" i="27"/>
  <c r="U27" i="27"/>
  <c r="S33" i="27"/>
  <c r="T33" i="27" s="1"/>
  <c r="R26" i="26"/>
  <c r="J5" i="21"/>
  <c r="U88" i="13"/>
  <c r="S88" i="13"/>
  <c r="T88" i="13" s="1"/>
  <c r="U72" i="13"/>
  <c r="S72" i="13"/>
  <c r="T72" i="13" s="1"/>
  <c r="F4" i="21"/>
  <c r="S45" i="28"/>
  <c r="R45" i="28" s="1"/>
  <c r="T25" i="28"/>
  <c r="S31" i="27"/>
  <c r="P5" i="21"/>
  <c r="T30" i="28"/>
  <c r="S30" i="27"/>
  <c r="T23" i="28"/>
  <c r="T28" i="13"/>
  <c r="T33" i="28"/>
  <c r="S31" i="13"/>
  <c r="R31" i="13" s="1"/>
  <c r="S35" i="28"/>
  <c r="T32" i="13"/>
  <c r="T45" i="28"/>
  <c r="S33" i="28"/>
  <c r="R33" i="28" s="1"/>
  <c r="S36" i="28"/>
  <c r="U43" i="28"/>
  <c r="U26" i="26"/>
  <c r="T25" i="27"/>
  <c r="U45" i="28"/>
  <c r="T35" i="27"/>
  <c r="T23" i="27"/>
  <c r="T29" i="27"/>
  <c r="U33" i="28"/>
  <c r="T32" i="27"/>
  <c r="R35" i="28"/>
  <c r="R40" i="28"/>
  <c r="T30" i="27"/>
  <c r="R39" i="26"/>
  <c r="R24" i="28"/>
  <c r="U36" i="26"/>
  <c r="T27" i="27"/>
  <c r="U31" i="13"/>
  <c r="U28" i="13"/>
  <c r="R27" i="26"/>
  <c r="AH99" i="13"/>
  <c r="S110" i="13"/>
  <c r="AH24" i="13"/>
  <c r="T31" i="13"/>
  <c r="S28" i="26"/>
  <c r="T26" i="28"/>
  <c r="S37" i="26"/>
  <c r="K4" i="21"/>
  <c r="T42" i="28"/>
  <c r="T40" i="28"/>
  <c r="S27" i="13"/>
  <c r="R27" i="13" s="1"/>
  <c r="U27" i="13" s="1"/>
  <c r="S37" i="28"/>
  <c r="R37" i="28" s="1"/>
  <c r="T24" i="13"/>
  <c r="S33" i="13"/>
  <c r="R33" i="13" s="1"/>
  <c r="U33" i="13" s="1"/>
  <c r="T31" i="26"/>
  <c r="S29" i="26"/>
  <c r="R29" i="26" s="1"/>
  <c r="U29" i="26" s="1"/>
  <c r="T37" i="28"/>
  <c r="S26" i="28"/>
  <c r="S46" i="28"/>
  <c r="R46" i="28" s="1"/>
  <c r="S29" i="28"/>
  <c r="R29" i="28" s="1"/>
  <c r="T34" i="13"/>
  <c r="S23" i="26"/>
  <c r="R23" i="26" s="1"/>
  <c r="S32" i="13"/>
  <c r="R32" i="13" s="1"/>
  <c r="S31" i="28"/>
  <c r="T23" i="26"/>
  <c r="T41" i="28"/>
  <c r="S30" i="28"/>
  <c r="R30" i="28" s="1"/>
  <c r="T34" i="26"/>
  <c r="S39" i="28"/>
  <c r="R39" i="28" s="1"/>
  <c r="U39" i="28" s="1"/>
  <c r="S25" i="28"/>
  <c r="R25" i="28" s="1"/>
  <c r="U25" i="28" s="1"/>
  <c r="T36" i="26"/>
  <c r="T46" i="28"/>
  <c r="T43" i="28"/>
  <c r="T34" i="28"/>
  <c r="T28" i="26"/>
  <c r="M4" i="21"/>
  <c r="S40" i="26"/>
  <c r="T33" i="26"/>
  <c r="S28" i="28"/>
  <c r="R28" i="28" s="1"/>
  <c r="U28" i="28" s="1"/>
  <c r="S23" i="28"/>
  <c r="R23" i="28" s="1"/>
  <c r="U23" i="28" s="1"/>
  <c r="T39" i="26"/>
  <c r="S38" i="26"/>
  <c r="R38" i="26" s="1"/>
  <c r="U38" i="26" s="1"/>
  <c r="S34" i="26"/>
  <c r="R34" i="26" s="1"/>
  <c r="U34" i="26" s="1"/>
  <c r="S24" i="13"/>
  <c r="R24" i="13" s="1"/>
  <c r="U24" i="13" s="1"/>
  <c r="T25" i="13"/>
  <c r="S34" i="13"/>
  <c r="R34" i="13" s="1"/>
  <c r="U34" i="13" s="1"/>
  <c r="S29" i="13"/>
  <c r="R29" i="13" s="1"/>
  <c r="U29" i="13" s="1"/>
  <c r="Q4" i="21"/>
  <c r="S31" i="26"/>
  <c r="T32" i="26"/>
  <c r="S30" i="13"/>
  <c r="R30" i="13" s="1"/>
  <c r="T38" i="28"/>
  <c r="T29" i="26"/>
  <c r="T33" i="13"/>
  <c r="S38" i="28"/>
  <c r="R38" i="28" s="1"/>
  <c r="U38" i="28" s="1"/>
  <c r="S33" i="26"/>
  <c r="R33" i="26" s="1"/>
  <c r="U33" i="26" s="1"/>
  <c r="T40" i="26"/>
  <c r="T29" i="13"/>
  <c r="S32" i="28"/>
  <c r="R32" i="28" s="1"/>
  <c r="U32" i="28" s="1"/>
  <c r="T27" i="13"/>
  <c r="S41" i="28"/>
  <c r="T38" i="26"/>
  <c r="T30" i="26"/>
  <c r="O4" i="21"/>
  <c r="T39" i="28"/>
  <c r="T23" i="13"/>
  <c r="S32" i="26"/>
  <c r="S42" i="28"/>
  <c r="R42" i="28" s="1"/>
  <c r="U42" i="28" s="1"/>
  <c r="S27" i="28"/>
  <c r="R27" i="28" s="1"/>
  <c r="U27" i="28" s="1"/>
  <c r="S35" i="26"/>
  <c r="R35" i="26" s="1"/>
  <c r="U35" i="26" s="1"/>
  <c r="S34" i="28"/>
  <c r="R34" i="28" s="1"/>
  <c r="S23" i="13"/>
  <c r="R23" i="13" s="1"/>
  <c r="U23" i="13" s="1"/>
  <c r="T25" i="26"/>
  <c r="T36" i="28"/>
  <c r="S25" i="13"/>
  <c r="R25" i="13" s="1"/>
  <c r="U25" i="13" s="1"/>
  <c r="T27" i="28"/>
  <c r="H6" i="21"/>
  <c r="I5" i="21"/>
  <c r="D6" i="21"/>
  <c r="F5" i="21"/>
  <c r="E5" i="21"/>
  <c r="AH100" i="13"/>
  <c r="S111" i="13"/>
  <c r="R110" i="13"/>
  <c r="AA110" i="13"/>
  <c r="AH25" i="13"/>
  <c r="P6" i="21"/>
  <c r="H7" i="21"/>
  <c r="I6" i="21"/>
  <c r="L6" i="21"/>
  <c r="N6" i="21"/>
  <c r="J6" i="21"/>
  <c r="O5" i="21"/>
  <c r="K5" i="21"/>
  <c r="Q5" i="21"/>
  <c r="M5" i="21"/>
  <c r="E6" i="21"/>
  <c r="D7" i="21"/>
  <c r="F6" i="21"/>
  <c r="S112" i="13"/>
  <c r="AH101" i="13"/>
  <c r="R111" i="13"/>
  <c r="AA111" i="13"/>
  <c r="T110" i="13"/>
  <c r="AH26" i="13"/>
  <c r="J7" i="21"/>
  <c r="H8" i="21"/>
  <c r="N7" i="21"/>
  <c r="P7" i="21"/>
  <c r="I7" i="21"/>
  <c r="L7" i="21"/>
  <c r="M6" i="21"/>
  <c r="Q6" i="21"/>
  <c r="K6" i="21"/>
  <c r="O6" i="21"/>
  <c r="F7" i="21"/>
  <c r="D8" i="21"/>
  <c r="E7" i="21"/>
  <c r="R112" i="13"/>
  <c r="AA112" i="13"/>
  <c r="AH102" i="13"/>
  <c r="S113" i="13"/>
  <c r="U111" i="13"/>
  <c r="T111" i="13"/>
  <c r="AH27" i="13"/>
  <c r="J8" i="21"/>
  <c r="I8" i="21"/>
  <c r="P8" i="21"/>
  <c r="N8" i="21"/>
  <c r="H9" i="21"/>
  <c r="L8" i="21"/>
  <c r="K7" i="21"/>
  <c r="Q7" i="21"/>
  <c r="O7" i="21"/>
  <c r="M7" i="21"/>
  <c r="E8" i="21"/>
  <c r="F8" i="21"/>
  <c r="D9" i="21"/>
  <c r="T112" i="13"/>
  <c r="U112" i="13"/>
  <c r="AA113" i="13"/>
  <c r="R113" i="13"/>
  <c r="AH28" i="13"/>
  <c r="Q8" i="21"/>
  <c r="M8" i="21"/>
  <c r="K8" i="21"/>
  <c r="O8" i="21"/>
  <c r="N9" i="21"/>
  <c r="I9" i="21"/>
  <c r="L9" i="21"/>
  <c r="J9" i="21"/>
  <c r="H10" i="21"/>
  <c r="P9" i="21"/>
  <c r="F9" i="21"/>
  <c r="E9" i="21"/>
  <c r="D10" i="21"/>
  <c r="T113" i="13"/>
  <c r="U113" i="13"/>
  <c r="AH29" i="13"/>
  <c r="O9" i="21"/>
  <c r="K9" i="21"/>
  <c r="M9" i="21"/>
  <c r="Q9" i="21"/>
  <c r="P10" i="21"/>
  <c r="J10" i="21"/>
  <c r="L10" i="21"/>
  <c r="N10" i="21"/>
  <c r="H11" i="21"/>
  <c r="I10" i="21"/>
  <c r="F10" i="21"/>
  <c r="E10" i="21"/>
  <c r="D11" i="21"/>
  <c r="AH30" i="13"/>
  <c r="L11" i="21"/>
  <c r="I11" i="21"/>
  <c r="J11" i="21"/>
  <c r="H12" i="21"/>
  <c r="P11" i="21"/>
  <c r="N11" i="21"/>
  <c r="Q10" i="21"/>
  <c r="K10" i="21"/>
  <c r="O10" i="21"/>
  <c r="M10" i="21"/>
  <c r="F11" i="21"/>
  <c r="D12" i="21"/>
  <c r="E11" i="21"/>
  <c r="AH31" i="13"/>
  <c r="Q11" i="21"/>
  <c r="K11" i="21"/>
  <c r="O11" i="21"/>
  <c r="M11" i="21"/>
  <c r="H13" i="21"/>
  <c r="N12" i="21"/>
  <c r="P12" i="21"/>
  <c r="J12" i="21"/>
  <c r="L12" i="21"/>
  <c r="I12" i="21"/>
  <c r="E12" i="21"/>
  <c r="F12" i="21"/>
  <c r="D13" i="21"/>
  <c r="P13" i="21"/>
  <c r="I13" i="21"/>
  <c r="L13" i="21"/>
  <c r="H14" i="21"/>
  <c r="N13" i="21"/>
  <c r="J13" i="21"/>
  <c r="O12" i="21"/>
  <c r="M12" i="21"/>
  <c r="Q12" i="21"/>
  <c r="K12" i="21"/>
  <c r="E13" i="21"/>
  <c r="F13" i="21"/>
  <c r="D14" i="21"/>
  <c r="Q13" i="21"/>
  <c r="O13" i="21"/>
  <c r="M13" i="21"/>
  <c r="K13" i="21"/>
  <c r="I14" i="21"/>
  <c r="J14" i="21"/>
  <c r="H15" i="21"/>
  <c r="N14" i="21"/>
  <c r="L14" i="21"/>
  <c r="P14" i="21"/>
  <c r="F14" i="21"/>
  <c r="E14" i="21"/>
  <c r="D15" i="21"/>
  <c r="O14" i="21"/>
  <c r="M14" i="21"/>
  <c r="K14" i="21"/>
  <c r="Q14" i="21"/>
  <c r="L15" i="21"/>
  <c r="I15" i="21"/>
  <c r="P15" i="21"/>
  <c r="J15" i="21"/>
  <c r="N15" i="21"/>
  <c r="H16" i="21"/>
  <c r="E15" i="21"/>
  <c r="D16" i="21"/>
  <c r="F15" i="21"/>
  <c r="Q15" i="21"/>
  <c r="K15" i="21"/>
  <c r="O15" i="21"/>
  <c r="M15" i="21"/>
  <c r="P16" i="21"/>
  <c r="H17" i="21"/>
  <c r="L16" i="21"/>
  <c r="N16" i="21"/>
  <c r="J16" i="21"/>
  <c r="I16" i="21"/>
  <c r="E16" i="21"/>
  <c r="D17" i="21"/>
  <c r="F16" i="21"/>
  <c r="H18" i="21"/>
  <c r="N17" i="21"/>
  <c r="L17" i="21"/>
  <c r="I17" i="21"/>
  <c r="P17" i="21"/>
  <c r="J17" i="21"/>
  <c r="M16" i="21"/>
  <c r="Q16" i="21"/>
  <c r="K16" i="21"/>
  <c r="O16" i="21"/>
  <c r="F17" i="21"/>
  <c r="D18" i="21"/>
  <c r="E17" i="21"/>
  <c r="P18" i="21"/>
  <c r="H19" i="21"/>
  <c r="L18" i="21"/>
  <c r="I18" i="21"/>
  <c r="N18" i="21"/>
  <c r="J18" i="21"/>
  <c r="K17" i="21"/>
  <c r="O17" i="21"/>
  <c r="M17" i="21"/>
  <c r="Q17" i="21"/>
  <c r="F18" i="21"/>
  <c r="E18" i="21"/>
  <c r="D19" i="21"/>
  <c r="I19" i="21"/>
  <c r="P19" i="21"/>
  <c r="N19" i="21"/>
  <c r="L19" i="21"/>
  <c r="H20" i="21"/>
  <c r="J19" i="21"/>
  <c r="Q18" i="21"/>
  <c r="O18" i="21"/>
  <c r="M18" i="21"/>
  <c r="K18" i="21"/>
  <c r="E19" i="21"/>
  <c r="F19" i="21"/>
  <c r="D20" i="21"/>
  <c r="K19" i="21"/>
  <c r="M19" i="21"/>
  <c r="Q19" i="21"/>
  <c r="O19" i="21"/>
  <c r="J20" i="21"/>
  <c r="H21" i="21"/>
  <c r="N20" i="21"/>
  <c r="P20" i="21"/>
  <c r="L20" i="21"/>
  <c r="I20" i="21"/>
  <c r="D21" i="21"/>
  <c r="F20" i="21"/>
  <c r="E20" i="21"/>
  <c r="P21" i="21"/>
  <c r="J21" i="21"/>
  <c r="H22" i="21"/>
  <c r="I21" i="21"/>
  <c r="N21" i="21"/>
  <c r="L21" i="21"/>
  <c r="K20" i="21"/>
  <c r="Q20" i="21"/>
  <c r="O20" i="21"/>
  <c r="M20" i="21"/>
  <c r="F21" i="21"/>
  <c r="E21" i="21"/>
  <c r="D22" i="21"/>
  <c r="N22" i="21"/>
  <c r="L22" i="21"/>
  <c r="J22" i="21"/>
  <c r="H23" i="21"/>
  <c r="P22" i="21"/>
  <c r="I22" i="21"/>
  <c r="M21" i="21"/>
  <c r="Q21" i="21"/>
  <c r="O21" i="21"/>
  <c r="K21" i="21"/>
  <c r="D23" i="21"/>
  <c r="F22" i="21"/>
  <c r="E22" i="21"/>
  <c r="L23" i="21"/>
  <c r="J23" i="21"/>
  <c r="I23" i="21"/>
  <c r="P23" i="21"/>
  <c r="H24" i="21"/>
  <c r="N23" i="21"/>
  <c r="O22" i="21"/>
  <c r="Q22" i="21"/>
  <c r="M22" i="21"/>
  <c r="K22" i="21"/>
  <c r="D24" i="21"/>
  <c r="F23" i="21"/>
  <c r="E23" i="21"/>
  <c r="K23" i="21"/>
  <c r="M23" i="21"/>
  <c r="Q23" i="21"/>
  <c r="O23" i="21"/>
  <c r="J24" i="21"/>
  <c r="L24" i="21"/>
  <c r="N24" i="21"/>
  <c r="P24" i="21"/>
  <c r="H25" i="21"/>
  <c r="I24" i="21"/>
  <c r="F24" i="21"/>
  <c r="D25" i="21"/>
  <c r="E24" i="21"/>
  <c r="N25" i="21"/>
  <c r="P25" i="21"/>
  <c r="J25" i="21"/>
  <c r="H26" i="21"/>
  <c r="L25" i="21"/>
  <c r="I25" i="21"/>
  <c r="O24" i="21"/>
  <c r="M24" i="21"/>
  <c r="Q24" i="21"/>
  <c r="K24" i="21"/>
  <c r="F25" i="21"/>
  <c r="D26" i="21"/>
  <c r="E25" i="21"/>
  <c r="J26" i="21"/>
  <c r="L26" i="21"/>
  <c r="H27" i="21"/>
  <c r="P26" i="21"/>
  <c r="N26" i="21"/>
  <c r="I26" i="21"/>
  <c r="Q25" i="21"/>
  <c r="M25" i="21"/>
  <c r="K25" i="21"/>
  <c r="O25" i="21"/>
  <c r="F26" i="21"/>
  <c r="E26" i="21"/>
  <c r="D27" i="21"/>
  <c r="N27" i="21"/>
  <c r="H28" i="21"/>
  <c r="I27" i="21"/>
  <c r="L27" i="21"/>
  <c r="J27" i="21"/>
  <c r="P27" i="21"/>
  <c r="M26" i="21"/>
  <c r="Q26" i="21"/>
  <c r="K26" i="21"/>
  <c r="O26" i="21"/>
  <c r="D28" i="21"/>
  <c r="F27" i="21"/>
  <c r="E27" i="21"/>
  <c r="H29" i="21"/>
  <c r="J28" i="21"/>
  <c r="I28" i="21"/>
  <c r="L28" i="21"/>
  <c r="N28" i="21"/>
  <c r="P28" i="21"/>
  <c r="O27" i="21"/>
  <c r="Q27" i="21"/>
  <c r="M27" i="21"/>
  <c r="K27" i="21"/>
  <c r="F28" i="21"/>
  <c r="D29" i="21"/>
  <c r="E28" i="21"/>
  <c r="I29" i="21"/>
  <c r="J29" i="21"/>
  <c r="P29" i="21"/>
  <c r="N29" i="21"/>
  <c r="L29" i="21"/>
  <c r="H30" i="21"/>
  <c r="O28" i="21"/>
  <c r="M28" i="21"/>
  <c r="Q28" i="21"/>
  <c r="K28" i="21"/>
  <c r="F29" i="21"/>
  <c r="E29" i="21"/>
  <c r="D30" i="21"/>
  <c r="Q29" i="21"/>
  <c r="M29" i="21"/>
  <c r="K29" i="21"/>
  <c r="O29" i="21"/>
  <c r="J30" i="21"/>
  <c r="N30" i="21"/>
  <c r="H31" i="21"/>
  <c r="P30" i="21"/>
  <c r="I30" i="21"/>
  <c r="L30" i="21"/>
  <c r="D31" i="21"/>
  <c r="F30" i="21"/>
  <c r="E30" i="21"/>
  <c r="L31" i="21"/>
  <c r="N31" i="21"/>
  <c r="J31" i="21"/>
  <c r="P31" i="21"/>
  <c r="H32" i="21"/>
  <c r="I31" i="21"/>
  <c r="K30" i="21"/>
  <c r="M30" i="21"/>
  <c r="Q30" i="21"/>
  <c r="O30" i="21"/>
  <c r="D32" i="21"/>
  <c r="F31" i="21"/>
  <c r="E31" i="21"/>
  <c r="P32" i="21"/>
  <c r="I32" i="21"/>
  <c r="L32" i="21"/>
  <c r="H33" i="21"/>
  <c r="J32" i="21"/>
  <c r="N32" i="21"/>
  <c r="K31" i="21"/>
  <c r="Q31" i="21"/>
  <c r="M31" i="21"/>
  <c r="O31" i="21"/>
  <c r="E32" i="21"/>
  <c r="F32" i="21"/>
  <c r="D33" i="21"/>
  <c r="O32" i="21"/>
  <c r="M32" i="21"/>
  <c r="Q32" i="21"/>
  <c r="K32" i="21"/>
  <c r="N33" i="21"/>
  <c r="J33" i="21"/>
  <c r="I33" i="21"/>
  <c r="H34" i="21"/>
  <c r="L33" i="21"/>
  <c r="P33" i="21"/>
  <c r="E33" i="21"/>
  <c r="D34" i="21"/>
  <c r="F33" i="21"/>
  <c r="O33" i="21"/>
  <c r="Q33" i="21"/>
  <c r="M33" i="21"/>
  <c r="K33" i="21"/>
  <c r="L34" i="21"/>
  <c r="P34" i="21"/>
  <c r="J34" i="21"/>
  <c r="N34" i="21"/>
  <c r="H35" i="21"/>
  <c r="I34" i="21"/>
  <c r="F34" i="21"/>
  <c r="E34" i="21"/>
  <c r="D35" i="21"/>
  <c r="N35" i="21"/>
  <c r="I35" i="21"/>
  <c r="J35" i="21"/>
  <c r="H36" i="21"/>
  <c r="L35" i="21"/>
  <c r="P35" i="21"/>
  <c r="K34" i="21"/>
  <c r="O34" i="21"/>
  <c r="Q34" i="21"/>
  <c r="M34" i="21"/>
  <c r="D36" i="21"/>
  <c r="E35" i="21"/>
  <c r="F35" i="21"/>
  <c r="K35" i="21"/>
  <c r="M35" i="21"/>
  <c r="Q35" i="21"/>
  <c r="O35" i="21"/>
  <c r="I36" i="21"/>
  <c r="P36" i="21"/>
  <c r="N36" i="21"/>
  <c r="H37" i="21"/>
  <c r="L36" i="21"/>
  <c r="J36" i="21"/>
  <c r="D37" i="21"/>
  <c r="F36" i="21"/>
  <c r="E36" i="21"/>
  <c r="O36" i="21"/>
  <c r="Q36" i="21"/>
  <c r="M36" i="21"/>
  <c r="K36" i="21"/>
  <c r="H38" i="21"/>
  <c r="I37" i="21"/>
  <c r="L37" i="21"/>
  <c r="J37" i="21"/>
  <c r="P37" i="21"/>
  <c r="N37" i="21"/>
  <c r="D38" i="21"/>
  <c r="E37" i="21"/>
  <c r="F37" i="21"/>
  <c r="J38" i="21"/>
  <c r="H39" i="21"/>
  <c r="P38" i="21"/>
  <c r="L38" i="21"/>
  <c r="N38" i="21"/>
  <c r="I38" i="21"/>
  <c r="Q37" i="21"/>
  <c r="O37" i="21"/>
  <c r="K37" i="21"/>
  <c r="M37" i="21"/>
  <c r="E38" i="21"/>
  <c r="D39" i="21"/>
  <c r="F38" i="21"/>
  <c r="J39" i="21"/>
  <c r="L39" i="21"/>
  <c r="N39" i="21"/>
  <c r="H40" i="21"/>
  <c r="P39" i="21"/>
  <c r="I39" i="21"/>
  <c r="K38" i="21"/>
  <c r="M38" i="21"/>
  <c r="O38" i="21"/>
  <c r="Q38" i="21"/>
  <c r="F39" i="21"/>
  <c r="E39" i="21"/>
  <c r="D40" i="21"/>
  <c r="L40" i="21"/>
  <c r="I40" i="21"/>
  <c r="H41" i="21"/>
  <c r="N40" i="21"/>
  <c r="P40" i="21"/>
  <c r="J40" i="21"/>
  <c r="O39" i="21"/>
  <c r="M39" i="21"/>
  <c r="Q39" i="21"/>
  <c r="K39" i="21"/>
  <c r="F40" i="21"/>
  <c r="E40" i="21"/>
  <c r="D41" i="21"/>
  <c r="O40" i="21"/>
  <c r="K40" i="21"/>
  <c r="M40" i="21"/>
  <c r="Q40" i="21"/>
  <c r="N41" i="21"/>
  <c r="I41" i="21"/>
  <c r="J41" i="21"/>
  <c r="P41" i="21"/>
  <c r="H42" i="21"/>
  <c r="L41" i="21"/>
  <c r="F41" i="21"/>
  <c r="D42" i="21"/>
  <c r="E41" i="21"/>
  <c r="O41" i="21"/>
  <c r="K41" i="21"/>
  <c r="Q41" i="21"/>
  <c r="M41" i="21"/>
  <c r="H43" i="21"/>
  <c r="P42" i="21"/>
  <c r="N42" i="21"/>
  <c r="L42" i="21"/>
  <c r="I42" i="21"/>
  <c r="J42" i="21"/>
  <c r="F42" i="21"/>
  <c r="D43" i="21"/>
  <c r="E42" i="21"/>
  <c r="I43" i="21"/>
  <c r="N43" i="21"/>
  <c r="H44" i="21"/>
  <c r="J43" i="21"/>
  <c r="L43" i="21"/>
  <c r="P43" i="21"/>
  <c r="K42" i="21"/>
  <c r="O42" i="21"/>
  <c r="Q42" i="21"/>
  <c r="M42" i="21"/>
  <c r="E43" i="21"/>
  <c r="D44" i="21"/>
  <c r="F43" i="21"/>
  <c r="Q43" i="21"/>
  <c r="K43" i="21"/>
  <c r="M43" i="21"/>
  <c r="O43" i="21"/>
  <c r="I44" i="21"/>
  <c r="P44" i="21"/>
  <c r="J44" i="21"/>
  <c r="H45" i="21"/>
  <c r="L44" i="21"/>
  <c r="N44" i="21"/>
  <c r="E44" i="21"/>
  <c r="F44" i="21"/>
  <c r="D45" i="21"/>
  <c r="K44" i="21"/>
  <c r="O44" i="21"/>
  <c r="M44" i="21"/>
  <c r="Q44" i="21"/>
  <c r="H46" i="21"/>
  <c r="L45" i="21"/>
  <c r="I45" i="21"/>
  <c r="J45" i="21"/>
  <c r="N45" i="21"/>
  <c r="P45" i="21"/>
  <c r="F45" i="21"/>
  <c r="E45" i="21"/>
  <c r="D46" i="21"/>
  <c r="H47" i="21"/>
  <c r="I46" i="21"/>
  <c r="J46" i="21"/>
  <c r="P46" i="21"/>
  <c r="N46" i="21"/>
  <c r="L46" i="21"/>
  <c r="O45" i="21"/>
  <c r="Q45" i="21"/>
  <c r="K45" i="21"/>
  <c r="M45" i="21"/>
  <c r="D47" i="21"/>
  <c r="F46" i="21"/>
  <c r="E46" i="21"/>
  <c r="H48" i="21"/>
  <c r="P47" i="21"/>
  <c r="I47" i="21"/>
  <c r="L47" i="21"/>
  <c r="J47" i="21"/>
  <c r="N47" i="21"/>
  <c r="K46" i="21"/>
  <c r="M46" i="21"/>
  <c r="Q46" i="21"/>
  <c r="O46" i="21"/>
  <c r="D48" i="21"/>
  <c r="F47" i="21"/>
  <c r="E47" i="21"/>
  <c r="J48" i="21"/>
  <c r="L48" i="21"/>
  <c r="I48" i="21"/>
  <c r="N48" i="21"/>
  <c r="H49" i="21"/>
  <c r="P48" i="21"/>
  <c r="M47" i="21"/>
  <c r="Q47" i="21"/>
  <c r="K47" i="21"/>
  <c r="O47" i="21"/>
  <c r="D49" i="21"/>
  <c r="E48" i="21"/>
  <c r="F48" i="21"/>
  <c r="Q48" i="21"/>
  <c r="K48" i="21"/>
  <c r="M48" i="21"/>
  <c r="O48" i="21"/>
  <c r="L49" i="21"/>
  <c r="P49" i="21"/>
  <c r="J49" i="21"/>
  <c r="H50" i="21"/>
  <c r="I49" i="21"/>
  <c r="N49" i="21"/>
  <c r="F49" i="21"/>
  <c r="E49" i="21"/>
  <c r="D50" i="21"/>
  <c r="L50" i="21"/>
  <c r="N50" i="21"/>
  <c r="I50" i="21"/>
  <c r="H51" i="21"/>
  <c r="J50" i="21"/>
  <c r="P50" i="21"/>
  <c r="O49" i="21"/>
  <c r="K49" i="21"/>
  <c r="Q49" i="21"/>
  <c r="M49" i="21"/>
  <c r="F50" i="21"/>
  <c r="E50" i="21"/>
  <c r="D51" i="21"/>
  <c r="M50" i="21"/>
  <c r="K50" i="21"/>
  <c r="O50" i="21"/>
  <c r="Q50" i="21"/>
  <c r="J51" i="21"/>
  <c r="P51" i="21"/>
  <c r="I51" i="21"/>
  <c r="H52" i="21"/>
  <c r="N51" i="21"/>
  <c r="L51" i="21"/>
  <c r="D52" i="21"/>
  <c r="F51" i="21"/>
  <c r="E51" i="21"/>
  <c r="Q51" i="21"/>
  <c r="K51" i="21"/>
  <c r="M51" i="21"/>
  <c r="O51" i="21"/>
  <c r="I52" i="21"/>
  <c r="P52" i="21"/>
  <c r="L52" i="21"/>
  <c r="H53" i="21"/>
  <c r="J52" i="21"/>
  <c r="N52" i="21"/>
  <c r="D53" i="21"/>
  <c r="E52" i="21"/>
  <c r="F52" i="21"/>
  <c r="Q52" i="21"/>
  <c r="M52" i="21"/>
  <c r="K52" i="21"/>
  <c r="O52" i="21"/>
  <c r="J53" i="21"/>
  <c r="N53" i="21"/>
  <c r="H54" i="21"/>
  <c r="L53" i="21"/>
  <c r="I53" i="21"/>
  <c r="P53" i="21"/>
  <c r="E53" i="21"/>
  <c r="D54" i="21"/>
  <c r="F53" i="21"/>
  <c r="L54" i="21"/>
  <c r="P54" i="21"/>
  <c r="N54" i="21"/>
  <c r="I54" i="21"/>
  <c r="H55" i="21"/>
  <c r="J54" i="21"/>
  <c r="Q53" i="21"/>
  <c r="M53" i="21"/>
  <c r="K53" i="21"/>
  <c r="O53" i="21"/>
  <c r="D55" i="21"/>
  <c r="E54" i="21"/>
  <c r="F54" i="21"/>
  <c r="K54" i="21"/>
  <c r="M54" i="21"/>
  <c r="Q54" i="21"/>
  <c r="O54" i="21"/>
  <c r="L55" i="21"/>
  <c r="J55" i="21"/>
  <c r="P55" i="21"/>
  <c r="N55" i="21"/>
  <c r="H56" i="21"/>
  <c r="I55" i="21"/>
  <c r="D56" i="21"/>
  <c r="F55" i="21"/>
  <c r="E55" i="21"/>
  <c r="L56" i="21"/>
  <c r="J56" i="21"/>
  <c r="H57" i="21"/>
  <c r="P56" i="21"/>
  <c r="I56" i="21"/>
  <c r="N56" i="21"/>
  <c r="K55" i="21"/>
  <c r="Q55" i="21"/>
  <c r="M55" i="21"/>
  <c r="O55" i="21"/>
  <c r="F56" i="21"/>
  <c r="E56" i="21"/>
  <c r="D57" i="21"/>
  <c r="I57" i="21"/>
  <c r="N57" i="21"/>
  <c r="L57" i="21"/>
  <c r="J57" i="21"/>
  <c r="P57" i="21"/>
  <c r="H58" i="21"/>
  <c r="O56" i="21"/>
  <c r="M56" i="21"/>
  <c r="Q56" i="21"/>
  <c r="K56" i="21"/>
  <c r="E57" i="21"/>
  <c r="F57" i="21"/>
  <c r="D58" i="21"/>
  <c r="K57" i="21"/>
  <c r="Q57" i="21"/>
  <c r="O57" i="21"/>
  <c r="M57" i="21"/>
  <c r="J58" i="21"/>
  <c r="P58" i="21"/>
  <c r="N58" i="21"/>
  <c r="I58" i="21"/>
  <c r="L58" i="21"/>
  <c r="H59" i="21"/>
  <c r="E58" i="21"/>
  <c r="D59" i="21"/>
  <c r="F58" i="21"/>
  <c r="Q58" i="21"/>
  <c r="M58" i="21"/>
  <c r="K58" i="21"/>
  <c r="O58" i="21"/>
  <c r="J59" i="21"/>
  <c r="L59" i="21"/>
  <c r="P59" i="21"/>
  <c r="H60" i="21"/>
  <c r="I59" i="21"/>
  <c r="N59" i="21"/>
  <c r="F59" i="21"/>
  <c r="E59" i="21"/>
  <c r="D60" i="21"/>
  <c r="P60" i="21"/>
  <c r="I60" i="21"/>
  <c r="L60" i="21"/>
  <c r="N60" i="21"/>
  <c r="J60" i="21"/>
  <c r="H61" i="21"/>
  <c r="M59" i="21"/>
  <c r="Q59" i="21"/>
  <c r="K59" i="21"/>
  <c r="O59" i="21"/>
  <c r="D61" i="21"/>
  <c r="F60" i="21"/>
  <c r="E60" i="21"/>
  <c r="K60" i="21"/>
  <c r="O60" i="21"/>
  <c r="M60" i="21"/>
  <c r="Q60" i="21"/>
  <c r="L61" i="21"/>
  <c r="H62" i="21"/>
  <c r="P61" i="21"/>
  <c r="J61" i="21"/>
  <c r="I61" i="21"/>
  <c r="N61" i="21"/>
  <c r="D62" i="21"/>
  <c r="F61" i="21"/>
  <c r="E61" i="21"/>
  <c r="N62" i="21"/>
  <c r="J62" i="21"/>
  <c r="P62" i="21"/>
  <c r="L62" i="21"/>
  <c r="H63" i="21"/>
  <c r="I62" i="21"/>
  <c r="Q61" i="21"/>
  <c r="O61" i="21"/>
  <c r="M61" i="21"/>
  <c r="K61" i="21"/>
  <c r="D63" i="21"/>
  <c r="F62" i="21"/>
  <c r="E62" i="21"/>
  <c r="L63" i="21"/>
  <c r="N63" i="21"/>
  <c r="I63" i="21"/>
  <c r="H64" i="21"/>
  <c r="P63" i="21"/>
  <c r="J63" i="21"/>
  <c r="K62" i="21"/>
  <c r="M62" i="21"/>
  <c r="Q62" i="21"/>
  <c r="O62" i="21"/>
  <c r="E63" i="21"/>
  <c r="D64" i="21"/>
  <c r="F63" i="21"/>
  <c r="K63" i="21"/>
  <c r="Q63" i="21"/>
  <c r="O63" i="21"/>
  <c r="M63" i="21"/>
  <c r="J64" i="21"/>
  <c r="P64" i="21"/>
  <c r="H65" i="21"/>
  <c r="L64" i="21"/>
  <c r="N64" i="21"/>
  <c r="I64" i="21"/>
  <c r="F64" i="21"/>
  <c r="D65" i="21"/>
  <c r="E64" i="21"/>
  <c r="N65" i="21"/>
  <c r="P65" i="21"/>
  <c r="J65" i="21"/>
  <c r="L65" i="21"/>
  <c r="I65" i="21"/>
  <c r="H66" i="21"/>
  <c r="O64" i="21"/>
  <c r="Q64" i="21"/>
  <c r="M64" i="21"/>
  <c r="K64" i="21"/>
  <c r="E65" i="21"/>
  <c r="F65" i="21"/>
  <c r="D66" i="21"/>
  <c r="O65" i="21"/>
  <c r="Q65" i="21"/>
  <c r="M65" i="21"/>
  <c r="K65" i="21"/>
  <c r="H67" i="21"/>
  <c r="J66" i="21"/>
  <c r="N66" i="21"/>
  <c r="L66" i="21"/>
  <c r="P66" i="21"/>
  <c r="I66" i="21"/>
  <c r="D67" i="21"/>
  <c r="F66" i="21"/>
  <c r="E66" i="21"/>
  <c r="J67" i="21"/>
  <c r="P67" i="21"/>
  <c r="I67" i="21"/>
  <c r="N67" i="21"/>
  <c r="H68" i="21"/>
  <c r="L67" i="21"/>
  <c r="M66" i="21"/>
  <c r="O66" i="21"/>
  <c r="Q66" i="21"/>
  <c r="K66" i="21"/>
  <c r="E67" i="21"/>
  <c r="D68" i="21"/>
  <c r="F67" i="21"/>
  <c r="K67" i="21"/>
  <c r="O67" i="21"/>
  <c r="M67" i="21"/>
  <c r="Q67" i="21"/>
  <c r="J68" i="21"/>
  <c r="N68" i="21"/>
  <c r="H69" i="21"/>
  <c r="P68" i="21"/>
  <c r="L68" i="21"/>
  <c r="I68" i="21"/>
  <c r="F68" i="21"/>
  <c r="E68" i="21"/>
  <c r="D69" i="21"/>
  <c r="L69" i="21"/>
  <c r="I69" i="21"/>
  <c r="J69" i="21"/>
  <c r="N69" i="21"/>
  <c r="H70" i="21"/>
  <c r="P69" i="21"/>
  <c r="O68" i="21"/>
  <c r="Q68" i="21"/>
  <c r="K68" i="21"/>
  <c r="M68" i="21"/>
  <c r="F69" i="21"/>
  <c r="E69" i="21"/>
  <c r="D70" i="21"/>
  <c r="O69" i="21"/>
  <c r="Q69" i="21"/>
  <c r="K69" i="21"/>
  <c r="M69" i="21"/>
  <c r="H71" i="21"/>
  <c r="I70" i="21"/>
  <c r="P70" i="21"/>
  <c r="N70" i="21"/>
  <c r="L70" i="21"/>
  <c r="J70" i="21"/>
  <c r="F70" i="21"/>
  <c r="D71" i="21"/>
  <c r="E70" i="21"/>
  <c r="N71" i="21"/>
  <c r="H72" i="21"/>
  <c r="J71" i="21"/>
  <c r="L71" i="21"/>
  <c r="P71" i="21"/>
  <c r="I71" i="21"/>
  <c r="Q70" i="21"/>
  <c r="K70" i="21"/>
  <c r="O70" i="21"/>
  <c r="M70" i="21"/>
  <c r="D72" i="21"/>
  <c r="F71" i="21"/>
  <c r="E71" i="21"/>
  <c r="N72" i="21"/>
  <c r="L72" i="21"/>
  <c r="H73" i="21"/>
  <c r="I72" i="21"/>
  <c r="P72" i="21"/>
  <c r="J72" i="21"/>
  <c r="K71" i="21"/>
  <c r="M71" i="21"/>
  <c r="O71" i="21"/>
  <c r="Q71" i="21"/>
  <c r="D73" i="21"/>
  <c r="F72" i="21"/>
  <c r="E72" i="21"/>
  <c r="P73" i="21"/>
  <c r="N73" i="21"/>
  <c r="L73" i="21"/>
  <c r="H74" i="21"/>
  <c r="I73" i="21"/>
  <c r="J73" i="21"/>
  <c r="O72" i="21"/>
  <c r="Q72" i="21"/>
  <c r="M72" i="21"/>
  <c r="K72" i="21"/>
  <c r="E73" i="21"/>
  <c r="F73" i="21"/>
  <c r="D74" i="21"/>
  <c r="I74" i="21"/>
  <c r="J74" i="21"/>
  <c r="L74" i="21"/>
  <c r="H75" i="21"/>
  <c r="P74" i="21"/>
  <c r="N74" i="21"/>
  <c r="Q73" i="21"/>
  <c r="M73" i="21"/>
  <c r="K73" i="21"/>
  <c r="O73" i="21"/>
  <c r="E74" i="21"/>
  <c r="D75" i="21"/>
  <c r="F74" i="21"/>
  <c r="M74" i="21"/>
  <c r="Q74" i="21"/>
  <c r="O74" i="21"/>
  <c r="K74" i="21"/>
  <c r="L75" i="21"/>
  <c r="N75" i="21"/>
  <c r="P75" i="21"/>
  <c r="J75" i="21"/>
  <c r="H76" i="21"/>
  <c r="I75" i="21"/>
  <c r="D76" i="21"/>
  <c r="F75" i="21"/>
  <c r="E75" i="21"/>
  <c r="H77" i="21"/>
  <c r="L76" i="21"/>
  <c r="P76" i="21"/>
  <c r="I76" i="21"/>
  <c r="J76" i="21"/>
  <c r="N76" i="21"/>
  <c r="K75" i="21"/>
  <c r="Q75" i="21"/>
  <c r="O75" i="21"/>
  <c r="M75" i="21"/>
  <c r="E76" i="21"/>
  <c r="D77" i="21"/>
  <c r="F76" i="21"/>
  <c r="L77" i="21"/>
  <c r="J77" i="21"/>
  <c r="N77" i="21"/>
  <c r="I77" i="21"/>
  <c r="H78" i="21"/>
  <c r="P77" i="21"/>
  <c r="O76" i="21"/>
  <c r="M76" i="21"/>
  <c r="Q76" i="21"/>
  <c r="K76" i="21"/>
  <c r="E77" i="21"/>
  <c r="F77" i="21"/>
  <c r="D78" i="21"/>
  <c r="Q77" i="21"/>
  <c r="M77" i="21"/>
  <c r="O77" i="21"/>
  <c r="K77" i="21"/>
  <c r="L78" i="21"/>
  <c r="I78" i="21"/>
  <c r="J78" i="21"/>
  <c r="N78" i="21"/>
  <c r="P78" i="21"/>
  <c r="H79" i="21"/>
  <c r="D79" i="21"/>
  <c r="E78" i="21"/>
  <c r="F78" i="21"/>
  <c r="K78" i="21"/>
  <c r="O78" i="21"/>
  <c r="M78" i="21"/>
  <c r="Q78" i="21"/>
  <c r="H80" i="21"/>
  <c r="N79" i="21"/>
  <c r="I79" i="21"/>
  <c r="J79" i="21"/>
  <c r="L79" i="21"/>
  <c r="P79" i="21"/>
  <c r="D80" i="21"/>
  <c r="F79" i="21"/>
  <c r="E79" i="21"/>
  <c r="H81" i="21"/>
  <c r="I80" i="21"/>
  <c r="J80" i="21"/>
  <c r="L80" i="21"/>
  <c r="P80" i="21"/>
  <c r="N80" i="21"/>
  <c r="Q79" i="21"/>
  <c r="M79" i="21"/>
  <c r="O79" i="21"/>
  <c r="K79" i="21"/>
  <c r="F80" i="21"/>
  <c r="D81" i="21"/>
  <c r="E80" i="21"/>
  <c r="J81" i="21"/>
  <c r="N81" i="21"/>
  <c r="L81" i="21"/>
  <c r="I81" i="21"/>
  <c r="P81" i="21"/>
  <c r="H82" i="21"/>
  <c r="M80" i="21"/>
  <c r="O80" i="21"/>
  <c r="K80" i="21"/>
  <c r="Q80" i="21"/>
  <c r="D82" i="21"/>
  <c r="E81" i="21"/>
  <c r="F81" i="21"/>
  <c r="K81" i="21"/>
  <c r="Q81" i="21"/>
  <c r="M81" i="21"/>
  <c r="O81" i="21"/>
  <c r="P82" i="21"/>
  <c r="N82" i="21"/>
  <c r="I82" i="21"/>
  <c r="H83" i="21"/>
  <c r="L82" i="21"/>
  <c r="J82" i="21"/>
  <c r="E82" i="21"/>
  <c r="D83" i="21"/>
  <c r="F82" i="21"/>
  <c r="O82" i="21"/>
  <c r="M82" i="21"/>
  <c r="K82" i="21"/>
  <c r="Q82" i="21"/>
  <c r="L83" i="21"/>
  <c r="N83" i="21"/>
  <c r="I83" i="21"/>
  <c r="P83" i="21"/>
  <c r="H84" i="21"/>
  <c r="J83" i="21"/>
  <c r="D84" i="21"/>
  <c r="F83" i="21"/>
  <c r="E83" i="21"/>
  <c r="K83" i="21"/>
  <c r="Q83" i="21"/>
  <c r="O83" i="21"/>
  <c r="M83" i="21"/>
  <c r="N84" i="21"/>
  <c r="J84" i="21"/>
  <c r="I84" i="21"/>
  <c r="P84" i="21"/>
  <c r="H85" i="21"/>
  <c r="L84" i="21"/>
  <c r="D85" i="21"/>
  <c r="E84" i="21"/>
  <c r="F84" i="21"/>
  <c r="M84" i="21"/>
  <c r="Q84" i="21"/>
  <c r="K84" i="21"/>
  <c r="O84" i="21"/>
  <c r="H86" i="21"/>
  <c r="J85" i="21"/>
  <c r="P85" i="21"/>
  <c r="I85" i="21"/>
  <c r="L85" i="21"/>
  <c r="N85" i="21"/>
  <c r="D86" i="21"/>
  <c r="E85" i="21"/>
  <c r="F85" i="21"/>
  <c r="I86" i="21"/>
  <c r="L86" i="21"/>
  <c r="H87" i="21"/>
  <c r="N86" i="21"/>
  <c r="P86" i="21"/>
  <c r="J86" i="21"/>
  <c r="Q85" i="21"/>
  <c r="K85" i="21"/>
  <c r="M85" i="21"/>
  <c r="O85" i="21"/>
  <c r="F86" i="21"/>
  <c r="E86" i="21"/>
  <c r="D87" i="21"/>
  <c r="K86" i="21"/>
  <c r="O86" i="21"/>
  <c r="Q86" i="21"/>
  <c r="M86" i="21"/>
  <c r="P87" i="21"/>
  <c r="N87" i="21"/>
  <c r="L87" i="21"/>
  <c r="J87" i="21"/>
  <c r="I87" i="21"/>
  <c r="H88" i="21"/>
  <c r="E87" i="21"/>
  <c r="D88" i="21"/>
  <c r="F87" i="21"/>
  <c r="O87" i="21"/>
  <c r="Q87" i="21"/>
  <c r="K87" i="21"/>
  <c r="M87" i="21"/>
  <c r="L88" i="21"/>
  <c r="I88" i="21"/>
  <c r="H89" i="21"/>
  <c r="P88" i="21"/>
  <c r="J88" i="21"/>
  <c r="N88" i="21"/>
  <c r="D89" i="21"/>
  <c r="E88" i="21"/>
  <c r="F88" i="21"/>
  <c r="M88" i="21"/>
  <c r="Q88" i="21"/>
  <c r="K88" i="21"/>
  <c r="O88" i="21"/>
  <c r="P89" i="21"/>
  <c r="J89" i="21"/>
  <c r="N89" i="21"/>
  <c r="I89" i="21"/>
  <c r="L89" i="21"/>
  <c r="H90" i="21"/>
  <c r="E89" i="21"/>
  <c r="D90" i="21"/>
  <c r="F89" i="21"/>
  <c r="Q89" i="21"/>
  <c r="O89" i="21"/>
  <c r="M89" i="21"/>
  <c r="K89" i="21"/>
  <c r="H91" i="21"/>
  <c r="N90" i="21"/>
  <c r="L90" i="21"/>
  <c r="J90" i="21"/>
  <c r="I90" i="21"/>
  <c r="P90" i="21"/>
  <c r="D91" i="21"/>
  <c r="F90" i="21"/>
  <c r="E90" i="21"/>
  <c r="H92" i="21"/>
  <c r="I91" i="21"/>
  <c r="P91" i="21"/>
  <c r="N91" i="21"/>
  <c r="J91" i="21"/>
  <c r="L91" i="21"/>
  <c r="M90" i="21"/>
  <c r="K90" i="21"/>
  <c r="Q90" i="21"/>
  <c r="O90" i="21"/>
  <c r="D92" i="21"/>
  <c r="F91" i="21"/>
  <c r="E91" i="21"/>
  <c r="P92" i="21"/>
  <c r="I92" i="21"/>
  <c r="H93" i="21"/>
  <c r="N92" i="21"/>
  <c r="J92" i="21"/>
  <c r="L92" i="21"/>
  <c r="M91" i="21"/>
  <c r="Q91" i="21"/>
  <c r="O91" i="21"/>
  <c r="K91" i="21"/>
  <c r="D93" i="21"/>
  <c r="F92" i="21"/>
  <c r="E92" i="21"/>
  <c r="O92" i="21"/>
  <c r="K92" i="21"/>
  <c r="Q92" i="21"/>
  <c r="M92" i="21"/>
  <c r="L93" i="21"/>
  <c r="P93" i="21"/>
  <c r="J93" i="21"/>
  <c r="I93" i="21"/>
  <c r="H94" i="21"/>
  <c r="N93" i="21"/>
  <c r="E93" i="21"/>
  <c r="D94" i="21"/>
  <c r="F93" i="21"/>
  <c r="K93" i="21"/>
  <c r="M93" i="21"/>
  <c r="O93" i="21"/>
  <c r="Q93" i="21"/>
  <c r="J94" i="21"/>
  <c r="I94" i="21"/>
  <c r="L94" i="21"/>
  <c r="P94" i="21"/>
  <c r="H95" i="21"/>
  <c r="N94" i="21"/>
  <c r="E94" i="21"/>
  <c r="D95" i="21"/>
  <c r="F94" i="21"/>
  <c r="K94" i="21"/>
  <c r="M94" i="21"/>
  <c r="O94" i="21"/>
  <c r="Q94" i="21"/>
  <c r="H96" i="21"/>
  <c r="I95" i="21"/>
  <c r="L95" i="21"/>
  <c r="P95" i="21"/>
  <c r="N95" i="21"/>
  <c r="J95" i="21"/>
  <c r="D96" i="21"/>
  <c r="E95" i="21"/>
  <c r="F95" i="21"/>
  <c r="I96" i="21"/>
  <c r="H97" i="21"/>
  <c r="N96" i="21"/>
  <c r="J96" i="21"/>
  <c r="P96" i="21"/>
  <c r="L96" i="21"/>
  <c r="K95" i="21"/>
  <c r="O95" i="21"/>
  <c r="Q95" i="21"/>
  <c r="M95" i="21"/>
  <c r="F96" i="21"/>
  <c r="E96" i="21"/>
  <c r="D97" i="21"/>
  <c r="M96" i="21"/>
  <c r="O96" i="21"/>
  <c r="Q96" i="21"/>
  <c r="K96" i="21"/>
  <c r="H98" i="21"/>
  <c r="L97" i="21"/>
  <c r="N97" i="21"/>
  <c r="P97" i="21"/>
  <c r="I97" i="21"/>
  <c r="J97" i="21"/>
  <c r="D98" i="21"/>
  <c r="E97" i="21"/>
  <c r="F97" i="21"/>
  <c r="P98" i="21"/>
  <c r="L98" i="21"/>
  <c r="N98" i="21"/>
  <c r="I98" i="21"/>
  <c r="J98" i="21"/>
  <c r="H99" i="21"/>
  <c r="K97" i="21"/>
  <c r="Q97" i="21"/>
  <c r="O97" i="21"/>
  <c r="M97" i="21"/>
  <c r="E98" i="21"/>
  <c r="D99" i="21"/>
  <c r="F98" i="21"/>
  <c r="O98" i="21"/>
  <c r="K98" i="21"/>
  <c r="Q98" i="21"/>
  <c r="M98" i="21"/>
  <c r="H100" i="21"/>
  <c r="J99" i="21"/>
  <c r="L99" i="21"/>
  <c r="P99" i="21"/>
  <c r="I99" i="21"/>
  <c r="N99" i="21"/>
  <c r="F99" i="21"/>
  <c r="D100" i="21"/>
  <c r="E99" i="21"/>
  <c r="N100" i="21"/>
  <c r="I100" i="21"/>
  <c r="H101" i="21"/>
  <c r="P100" i="21"/>
  <c r="L100" i="21"/>
  <c r="J100" i="21"/>
  <c r="O99" i="21"/>
  <c r="M99" i="21"/>
  <c r="K99" i="21"/>
  <c r="Q99" i="21"/>
  <c r="F100" i="21"/>
  <c r="E100" i="21"/>
  <c r="D101" i="21"/>
  <c r="O100" i="21"/>
  <c r="M100" i="21"/>
  <c r="K100" i="21"/>
  <c r="Q100" i="21"/>
  <c r="L101" i="21"/>
  <c r="N101" i="21"/>
  <c r="P101" i="21"/>
  <c r="J101" i="21"/>
  <c r="I101" i="21"/>
  <c r="H102" i="21"/>
  <c r="D102" i="21"/>
  <c r="E101" i="21"/>
  <c r="F101" i="21"/>
  <c r="Q101" i="21"/>
  <c r="M101" i="21"/>
  <c r="O101" i="21"/>
  <c r="K101" i="21"/>
  <c r="J102" i="21"/>
  <c r="N102" i="21"/>
  <c r="P102" i="21"/>
  <c r="H103" i="21"/>
  <c r="I102" i="21"/>
  <c r="L102" i="21"/>
  <c r="F102" i="21"/>
  <c r="E102" i="21"/>
  <c r="D103" i="21"/>
  <c r="N103" i="21"/>
  <c r="J103" i="21"/>
  <c r="I103" i="21"/>
  <c r="L103" i="21"/>
  <c r="H104" i="21"/>
  <c r="P103" i="21"/>
  <c r="O102" i="21"/>
  <c r="M102" i="21"/>
  <c r="K102" i="21"/>
  <c r="Q102" i="21"/>
  <c r="E103" i="21"/>
  <c r="D104" i="21"/>
  <c r="F103" i="21"/>
  <c r="K103" i="21"/>
  <c r="O103" i="21"/>
  <c r="Q103" i="21"/>
  <c r="M103" i="21"/>
  <c r="P104" i="21"/>
  <c r="J104" i="21"/>
  <c r="L104" i="21"/>
  <c r="N104" i="21"/>
  <c r="H105" i="21"/>
  <c r="I104" i="21"/>
  <c r="D105" i="21"/>
  <c r="E104" i="21"/>
  <c r="F104" i="21"/>
  <c r="J105" i="21"/>
  <c r="P105" i="21"/>
  <c r="L105" i="21"/>
  <c r="I105" i="21"/>
  <c r="H106" i="21"/>
  <c r="N105" i="21"/>
  <c r="O104" i="21"/>
  <c r="K104" i="21"/>
  <c r="Q104" i="21"/>
  <c r="M104" i="21"/>
  <c r="D106" i="21"/>
  <c r="E105" i="21"/>
  <c r="F105" i="21"/>
  <c r="K105" i="21"/>
  <c r="O105" i="21"/>
  <c r="Q105" i="21"/>
  <c r="M105" i="21"/>
  <c r="N106" i="21"/>
  <c r="P106" i="21"/>
  <c r="H107" i="21"/>
  <c r="I106" i="21"/>
  <c r="J106" i="21"/>
  <c r="L106" i="21"/>
  <c r="D107" i="21"/>
  <c r="F106" i="21"/>
  <c r="E106" i="21"/>
  <c r="L107" i="21"/>
  <c r="I107" i="21"/>
  <c r="H108" i="21"/>
  <c r="N107" i="21"/>
  <c r="P107" i="21"/>
  <c r="J107" i="21"/>
  <c r="O106" i="21"/>
  <c r="M106" i="21"/>
  <c r="Q106" i="21"/>
  <c r="K106" i="21"/>
  <c r="F107" i="21"/>
  <c r="D108" i="21"/>
  <c r="E107" i="21"/>
  <c r="O107" i="21"/>
  <c r="Q107" i="21"/>
  <c r="M107" i="21"/>
  <c r="K107" i="21"/>
  <c r="J108" i="21"/>
  <c r="P108" i="21"/>
  <c r="H109" i="21"/>
  <c r="L108" i="21"/>
  <c r="N108" i="21"/>
  <c r="I108" i="21"/>
  <c r="D109" i="21"/>
  <c r="E108" i="21"/>
  <c r="F108" i="21"/>
  <c r="P109" i="21"/>
  <c r="L109" i="21"/>
  <c r="N109" i="21"/>
  <c r="I109" i="21"/>
  <c r="H110" i="21"/>
  <c r="J109" i="21"/>
  <c r="Q108" i="21"/>
  <c r="O108" i="21"/>
  <c r="K108" i="21"/>
  <c r="M108" i="21"/>
  <c r="F109" i="21"/>
  <c r="D110" i="21"/>
  <c r="E109" i="21"/>
  <c r="M109" i="21"/>
  <c r="K109" i="21"/>
  <c r="Q109" i="21"/>
  <c r="O109" i="21"/>
  <c r="I110" i="21"/>
  <c r="L110" i="21"/>
  <c r="J110" i="21"/>
  <c r="H111" i="21"/>
  <c r="P110" i="21"/>
  <c r="N110" i="21"/>
  <c r="E110" i="21"/>
  <c r="F110" i="21"/>
  <c r="D111" i="21"/>
  <c r="O110" i="21"/>
  <c r="M110" i="21"/>
  <c r="K110" i="21"/>
  <c r="Q110" i="21"/>
  <c r="L111" i="21"/>
  <c r="P111" i="21"/>
  <c r="J111" i="21"/>
  <c r="H112" i="21"/>
  <c r="N111" i="21"/>
  <c r="I111" i="21"/>
  <c r="E111" i="21"/>
  <c r="D112" i="21"/>
  <c r="F111" i="21"/>
  <c r="J112" i="21"/>
  <c r="I112" i="21"/>
  <c r="L112" i="21"/>
  <c r="N112" i="21"/>
  <c r="H113" i="21"/>
  <c r="P112" i="21"/>
  <c r="Q111" i="21"/>
  <c r="O111" i="21"/>
  <c r="M111" i="21"/>
  <c r="K111" i="21"/>
  <c r="E112" i="21"/>
  <c r="D113" i="21"/>
  <c r="F112" i="21"/>
  <c r="M112" i="21"/>
  <c r="K112" i="21"/>
  <c r="O112" i="21"/>
  <c r="Q112" i="21"/>
  <c r="I113" i="21"/>
  <c r="L113" i="21"/>
  <c r="J113" i="21"/>
  <c r="P113" i="21"/>
  <c r="H114" i="21"/>
  <c r="N113" i="21"/>
  <c r="E113" i="21"/>
  <c r="D114" i="21"/>
  <c r="F113" i="21"/>
  <c r="K113" i="21"/>
  <c r="M113" i="21"/>
  <c r="O113" i="21"/>
  <c r="Q113" i="21"/>
  <c r="P114" i="21"/>
  <c r="H115" i="21"/>
  <c r="N114" i="21"/>
  <c r="J114" i="21"/>
  <c r="L114" i="21"/>
  <c r="I114" i="21"/>
  <c r="E114" i="21"/>
  <c r="D115" i="21"/>
  <c r="F114" i="21"/>
  <c r="N115" i="21"/>
  <c r="J115" i="21"/>
  <c r="L115" i="21"/>
  <c r="I115" i="21"/>
  <c r="P115" i="21"/>
  <c r="H116" i="21"/>
  <c r="K114" i="21"/>
  <c r="O114" i="21"/>
  <c r="Q114" i="21"/>
  <c r="M114" i="21"/>
  <c r="E115" i="21"/>
  <c r="F115" i="21"/>
  <c r="D116" i="21"/>
  <c r="O115" i="21"/>
  <c r="K115" i="21"/>
  <c r="Q115" i="21"/>
  <c r="M115" i="21"/>
  <c r="L116" i="21"/>
  <c r="I116" i="21"/>
  <c r="H117" i="21"/>
  <c r="J116" i="21"/>
  <c r="P116" i="21"/>
  <c r="N116" i="21"/>
  <c r="D117" i="21"/>
  <c r="F116" i="21"/>
  <c r="E116" i="21"/>
  <c r="M116" i="21"/>
  <c r="K116" i="21"/>
  <c r="O116" i="21"/>
  <c r="Q116" i="21"/>
  <c r="J117" i="21"/>
  <c r="I117" i="21"/>
  <c r="H118" i="21"/>
  <c r="P117" i="21"/>
  <c r="L117" i="21"/>
  <c r="N117" i="21"/>
  <c r="D118" i="21"/>
  <c r="F117" i="21"/>
  <c r="E117" i="21"/>
  <c r="Q117" i="21"/>
  <c r="M117" i="21"/>
  <c r="O117" i="21"/>
  <c r="K117" i="21"/>
  <c r="I118" i="21"/>
  <c r="P118" i="21"/>
  <c r="H119" i="21"/>
  <c r="N118" i="21"/>
  <c r="L118" i="21"/>
  <c r="J118" i="21"/>
  <c r="E118" i="21"/>
  <c r="D119" i="21"/>
  <c r="F118" i="21"/>
  <c r="O118" i="21"/>
  <c r="Q118" i="21"/>
  <c r="M118" i="21"/>
  <c r="K118" i="21"/>
  <c r="H120" i="21"/>
  <c r="P119" i="21"/>
  <c r="N119" i="21"/>
  <c r="I119" i="21"/>
  <c r="L119" i="21"/>
  <c r="J119" i="21"/>
  <c r="E119" i="21"/>
  <c r="D120" i="21"/>
  <c r="F119" i="21"/>
  <c r="H121" i="21"/>
  <c r="L120" i="21"/>
  <c r="J120" i="21"/>
  <c r="N120" i="21"/>
  <c r="I120" i="21"/>
  <c r="P120" i="21"/>
  <c r="K119" i="21"/>
  <c r="O119" i="21"/>
  <c r="M119" i="21"/>
  <c r="Q119" i="21"/>
  <c r="D121" i="21"/>
  <c r="E120" i="21"/>
  <c r="F120" i="21"/>
  <c r="J121" i="21"/>
  <c r="L121" i="21"/>
  <c r="H122" i="21"/>
  <c r="I121" i="21"/>
  <c r="P121" i="21"/>
  <c r="N121" i="21"/>
  <c r="O120" i="21"/>
  <c r="M120" i="21"/>
  <c r="K120" i="21"/>
  <c r="Q120" i="21"/>
  <c r="D122" i="21"/>
  <c r="E121" i="21"/>
  <c r="F121" i="21"/>
  <c r="I122" i="21"/>
  <c r="H123" i="21"/>
  <c r="L122" i="21"/>
  <c r="N122" i="21"/>
  <c r="J122" i="21"/>
  <c r="P122" i="21"/>
  <c r="Q121" i="21"/>
  <c r="K121" i="21"/>
  <c r="O121" i="21"/>
  <c r="M121" i="21"/>
  <c r="E122" i="21"/>
  <c r="D123" i="21"/>
  <c r="F122" i="21"/>
  <c r="M122" i="21"/>
  <c r="O122" i="21"/>
  <c r="Q122" i="21"/>
  <c r="K122" i="21"/>
  <c r="H124" i="21"/>
  <c r="P123" i="21"/>
  <c r="L123" i="21"/>
  <c r="J123" i="21"/>
  <c r="N123" i="21"/>
  <c r="I123" i="21"/>
  <c r="E123" i="21"/>
  <c r="D124" i="21"/>
  <c r="F123" i="21"/>
  <c r="J124" i="21"/>
  <c r="L124" i="21"/>
  <c r="I124" i="21"/>
  <c r="P124" i="21"/>
  <c r="H125" i="21"/>
  <c r="N124" i="21"/>
  <c r="O123" i="21"/>
  <c r="M123" i="21"/>
  <c r="K123" i="21"/>
  <c r="Q123" i="21"/>
  <c r="E124" i="21"/>
  <c r="F124" i="21"/>
  <c r="D125" i="21"/>
  <c r="Q124" i="21"/>
  <c r="M124" i="21"/>
  <c r="K124" i="21"/>
  <c r="O124" i="21"/>
  <c r="I125" i="21"/>
  <c r="H126" i="21"/>
  <c r="J125" i="21"/>
  <c r="N125" i="21"/>
  <c r="L125" i="21"/>
  <c r="P125" i="21"/>
  <c r="F125" i="21"/>
  <c r="D126" i="21"/>
  <c r="E125" i="21"/>
  <c r="Q125" i="21"/>
  <c r="O125" i="21"/>
  <c r="K125" i="21"/>
  <c r="M125" i="21"/>
  <c r="H127" i="21"/>
  <c r="J126" i="21"/>
  <c r="N126" i="21"/>
  <c r="I126" i="21"/>
  <c r="L126" i="21"/>
  <c r="P126" i="21"/>
  <c r="F126" i="21"/>
  <c r="E126" i="21"/>
  <c r="D127" i="21"/>
  <c r="J127" i="21"/>
  <c r="P127" i="21"/>
  <c r="N127" i="21"/>
  <c r="I127" i="21"/>
  <c r="L127" i="21"/>
  <c r="H128" i="21"/>
  <c r="K126" i="21"/>
  <c r="Q126" i="21"/>
  <c r="M126" i="21"/>
  <c r="O126" i="21"/>
  <c r="D128" i="21"/>
  <c r="F127" i="21"/>
  <c r="E127" i="21"/>
  <c r="K127" i="21"/>
  <c r="O127" i="21"/>
  <c r="M127" i="21"/>
  <c r="Q127" i="21"/>
  <c r="N128" i="21"/>
  <c r="L128" i="21"/>
  <c r="H129" i="21"/>
  <c r="P128" i="21"/>
  <c r="J128" i="21"/>
  <c r="I128" i="21"/>
  <c r="E128" i="21"/>
  <c r="D129" i="21"/>
  <c r="F128" i="21"/>
  <c r="L129" i="21"/>
  <c r="H130" i="21"/>
  <c r="I129" i="21"/>
  <c r="P129" i="21"/>
  <c r="J129" i="21"/>
  <c r="N129" i="21"/>
  <c r="Q128" i="21"/>
  <c r="K128" i="21"/>
  <c r="M128" i="21"/>
  <c r="O128" i="21"/>
  <c r="D130" i="21"/>
  <c r="E129" i="21"/>
  <c r="F129" i="21"/>
  <c r="I130" i="21"/>
  <c r="P130" i="21"/>
  <c r="L130" i="21"/>
  <c r="H131" i="21"/>
  <c r="N130" i="21"/>
  <c r="J130" i="21"/>
  <c r="O129" i="21"/>
  <c r="K129" i="21"/>
  <c r="M129" i="21"/>
  <c r="Q129" i="21"/>
  <c r="E130" i="21"/>
  <c r="D131" i="21"/>
  <c r="F130" i="21"/>
  <c r="K130" i="21"/>
  <c r="O130" i="21"/>
  <c r="Q130" i="21"/>
  <c r="M130" i="21"/>
  <c r="H132" i="21"/>
  <c r="N131" i="21"/>
  <c r="I131" i="21"/>
  <c r="J131" i="21"/>
  <c r="L131" i="21"/>
  <c r="P131" i="21"/>
  <c r="E131" i="21"/>
  <c r="F131" i="21"/>
  <c r="D132" i="21"/>
  <c r="I132" i="21"/>
  <c r="N132" i="21"/>
  <c r="J132" i="21"/>
  <c r="L132" i="21"/>
  <c r="H133" i="21"/>
  <c r="P132" i="21"/>
  <c r="M131" i="21"/>
  <c r="O131" i="21"/>
  <c r="Q131" i="21"/>
  <c r="K131" i="21"/>
  <c r="D133" i="21"/>
  <c r="E132" i="21"/>
  <c r="F132" i="21"/>
  <c r="O132" i="21"/>
  <c r="M132" i="21"/>
  <c r="K132" i="21"/>
  <c r="Q132" i="21"/>
  <c r="J133" i="21"/>
  <c r="N133" i="21"/>
  <c r="H134" i="21"/>
  <c r="L133" i="21"/>
  <c r="I133" i="21"/>
  <c r="P133" i="21"/>
  <c r="E133" i="21"/>
  <c r="F133" i="21"/>
  <c r="D134" i="21"/>
  <c r="I134" i="21"/>
  <c r="L134" i="21"/>
  <c r="N134" i="21"/>
  <c r="P134" i="21"/>
  <c r="H135" i="21"/>
  <c r="J134" i="21"/>
  <c r="K133" i="21"/>
  <c r="M133" i="21"/>
  <c r="Q133" i="21"/>
  <c r="O133" i="21"/>
  <c r="E134" i="21"/>
  <c r="D135" i="21"/>
  <c r="F134" i="21"/>
  <c r="O134" i="21"/>
  <c r="M134" i="21"/>
  <c r="Q134" i="21"/>
  <c r="K134" i="21"/>
  <c r="P135" i="21"/>
  <c r="H136" i="21"/>
  <c r="J135" i="21"/>
  <c r="L135" i="21"/>
  <c r="I135" i="21"/>
  <c r="N135" i="21"/>
  <c r="F135" i="21"/>
  <c r="D136" i="21"/>
  <c r="E135" i="21"/>
  <c r="H137" i="21"/>
  <c r="J136" i="21"/>
  <c r="N136" i="21"/>
  <c r="I136" i="21"/>
  <c r="P136" i="21"/>
  <c r="L136" i="21"/>
  <c r="M135" i="21"/>
  <c r="Q135" i="21"/>
  <c r="K135" i="21"/>
  <c r="O135" i="21"/>
  <c r="D137" i="21"/>
  <c r="F136" i="21"/>
  <c r="E136" i="21"/>
  <c r="J137" i="21"/>
  <c r="L137" i="21"/>
  <c r="I137" i="21"/>
  <c r="N137" i="21"/>
  <c r="H138" i="21"/>
  <c r="P137" i="21"/>
  <c r="O136" i="21"/>
  <c r="K136" i="21"/>
  <c r="M136" i="21"/>
  <c r="Q136" i="21"/>
  <c r="D138" i="21"/>
  <c r="F137" i="21"/>
  <c r="E137" i="21"/>
  <c r="O137" i="21"/>
  <c r="M137" i="21"/>
  <c r="K137" i="21"/>
  <c r="Q137" i="21"/>
  <c r="N138" i="21"/>
  <c r="I138" i="21"/>
  <c r="L138" i="21"/>
  <c r="H139" i="21"/>
  <c r="P138" i="21"/>
  <c r="J138" i="21"/>
  <c r="F138" i="21"/>
  <c r="E138" i="21"/>
  <c r="D139" i="21"/>
  <c r="M138" i="21"/>
  <c r="Q138" i="21"/>
  <c r="O138" i="21"/>
  <c r="K138" i="21"/>
  <c r="P139" i="21"/>
  <c r="N139" i="21"/>
  <c r="I139" i="21"/>
  <c r="J139" i="21"/>
  <c r="L139" i="21"/>
  <c r="H140" i="21"/>
  <c r="F139" i="21"/>
  <c r="E139" i="21"/>
  <c r="D140" i="21"/>
  <c r="Q139" i="21"/>
  <c r="O139" i="21"/>
  <c r="M139" i="21"/>
  <c r="K139" i="21"/>
  <c r="P140" i="21"/>
  <c r="H141" i="21"/>
  <c r="L140" i="21"/>
  <c r="I140" i="21"/>
  <c r="J140" i="21"/>
  <c r="N140" i="21"/>
  <c r="F140" i="21"/>
  <c r="E140" i="21"/>
  <c r="D141" i="21"/>
  <c r="N141" i="21"/>
  <c r="H142" i="21"/>
  <c r="P141" i="21"/>
  <c r="J141" i="21"/>
  <c r="L141" i="21"/>
  <c r="I141" i="21"/>
  <c r="M140" i="21"/>
  <c r="K140" i="21"/>
  <c r="O140" i="21"/>
  <c r="Q140" i="21"/>
  <c r="E141" i="21"/>
  <c r="F141" i="21"/>
  <c r="D142" i="21"/>
  <c r="H143" i="21"/>
  <c r="J142" i="21"/>
  <c r="L142" i="21"/>
  <c r="P142" i="21"/>
  <c r="N142" i="21"/>
  <c r="I142" i="21"/>
  <c r="K141" i="21"/>
  <c r="Q141" i="21"/>
  <c r="M141" i="21"/>
  <c r="O141" i="21"/>
  <c r="F142" i="21"/>
  <c r="E142" i="21"/>
  <c r="D143" i="21"/>
  <c r="J143" i="21"/>
  <c r="N143" i="21"/>
  <c r="P143" i="21"/>
  <c r="L143" i="21"/>
  <c r="I143" i="21"/>
  <c r="H144" i="21"/>
  <c r="Q142" i="21"/>
  <c r="O142" i="21"/>
  <c r="K142" i="21"/>
  <c r="M142" i="21"/>
  <c r="F143" i="21"/>
  <c r="D144" i="21"/>
  <c r="E143" i="21"/>
  <c r="Q143" i="21"/>
  <c r="K143" i="21"/>
  <c r="M143" i="21"/>
  <c r="O143" i="21"/>
  <c r="I144" i="21"/>
  <c r="H145" i="21"/>
  <c r="L144" i="21"/>
  <c r="N144" i="21"/>
  <c r="J144" i="21"/>
  <c r="P144" i="21"/>
  <c r="F144" i="21"/>
  <c r="E144" i="21"/>
  <c r="D145" i="21"/>
  <c r="K144" i="21"/>
  <c r="M144" i="21"/>
  <c r="O144" i="21"/>
  <c r="Q144" i="21"/>
  <c r="I145" i="21"/>
  <c r="J145" i="21"/>
  <c r="N145" i="21"/>
  <c r="P145" i="21"/>
  <c r="L145" i="21"/>
  <c r="H146" i="21"/>
  <c r="D146" i="21"/>
  <c r="F145" i="21"/>
  <c r="E145" i="21"/>
  <c r="K145" i="21"/>
  <c r="M145" i="21"/>
  <c r="Q145" i="21"/>
  <c r="O145" i="21"/>
  <c r="L146" i="21"/>
  <c r="H147" i="21"/>
  <c r="N146" i="21"/>
  <c r="I146" i="21"/>
  <c r="P146" i="21"/>
  <c r="J146" i="21"/>
  <c r="F146" i="21"/>
  <c r="D147" i="21"/>
  <c r="E146" i="21"/>
  <c r="N147" i="21"/>
  <c r="J147" i="21"/>
  <c r="P147" i="21"/>
  <c r="L147" i="21"/>
  <c r="I147" i="21"/>
  <c r="H148" i="21"/>
  <c r="Q146" i="21"/>
  <c r="O146" i="21"/>
  <c r="M146" i="21"/>
  <c r="K146" i="21"/>
  <c r="E147" i="21"/>
  <c r="F147" i="21"/>
  <c r="D148" i="21"/>
  <c r="Q147" i="21"/>
  <c r="M147" i="21"/>
  <c r="O147" i="21"/>
  <c r="K147" i="21"/>
  <c r="I148" i="21"/>
  <c r="N148" i="21"/>
  <c r="J148" i="21"/>
  <c r="P148" i="21"/>
  <c r="H149" i="21"/>
  <c r="L148" i="21"/>
  <c r="F148" i="21"/>
  <c r="E148" i="21"/>
  <c r="D149" i="21"/>
  <c r="O148" i="21"/>
  <c r="K148" i="21"/>
  <c r="M148" i="21"/>
  <c r="Q148" i="21"/>
  <c r="P149" i="21"/>
  <c r="I149" i="21"/>
  <c r="J149" i="21"/>
  <c r="N149" i="21"/>
  <c r="L149" i="21"/>
  <c r="H150" i="21"/>
  <c r="F149" i="21"/>
  <c r="D150" i="21"/>
  <c r="E149" i="21"/>
  <c r="O149" i="21"/>
  <c r="Q149" i="21"/>
  <c r="K149" i="21"/>
  <c r="M149" i="21"/>
  <c r="J150" i="21"/>
  <c r="P150" i="21"/>
  <c r="L150" i="21"/>
  <c r="N150" i="21"/>
  <c r="I150" i="21"/>
  <c r="H151" i="21"/>
  <c r="D151" i="21"/>
  <c r="F150" i="21"/>
  <c r="E150" i="21"/>
  <c r="K150" i="21"/>
  <c r="O150" i="21"/>
  <c r="M150" i="21"/>
  <c r="Q150" i="21"/>
  <c r="N151" i="21"/>
  <c r="L151" i="21"/>
  <c r="J151" i="21"/>
  <c r="I151" i="21"/>
  <c r="P151" i="21"/>
  <c r="H152" i="21"/>
  <c r="D152" i="21"/>
  <c r="E151" i="21"/>
  <c r="F151" i="21"/>
  <c r="K151" i="21"/>
  <c r="O151" i="21"/>
  <c r="Q151" i="21"/>
  <c r="M151" i="21"/>
  <c r="I152" i="21"/>
  <c r="N152" i="21"/>
  <c r="L152" i="21"/>
  <c r="P152" i="21"/>
  <c r="H153" i="21"/>
  <c r="J152" i="21"/>
  <c r="E152" i="21"/>
  <c r="F152" i="21"/>
  <c r="D153" i="21"/>
  <c r="M152" i="21"/>
  <c r="K152" i="21"/>
  <c r="O152" i="21"/>
  <c r="Q152" i="21"/>
  <c r="I153" i="21"/>
  <c r="L153" i="21"/>
  <c r="H154" i="21"/>
  <c r="P153" i="21"/>
  <c r="J153" i="21"/>
  <c r="N153" i="21"/>
  <c r="E153" i="21"/>
  <c r="D154" i="21"/>
  <c r="F153" i="21"/>
  <c r="M153" i="21"/>
  <c r="O153" i="21"/>
  <c r="Q153" i="21"/>
  <c r="K153" i="21"/>
  <c r="J154" i="21"/>
  <c r="I154" i="21"/>
  <c r="L154" i="21"/>
  <c r="H155" i="21"/>
  <c r="P154" i="21"/>
  <c r="N154" i="21"/>
  <c r="E154" i="21"/>
  <c r="F154" i="21"/>
  <c r="D155" i="21"/>
  <c r="O154" i="21"/>
  <c r="Q154" i="21"/>
  <c r="M154" i="21"/>
  <c r="K154" i="21"/>
  <c r="N155" i="21"/>
  <c r="H156" i="21"/>
  <c r="I155" i="21"/>
  <c r="J155" i="21"/>
  <c r="P155" i="21"/>
  <c r="L155" i="21"/>
  <c r="D156" i="21"/>
  <c r="F155" i="21"/>
  <c r="E155" i="21"/>
  <c r="I156" i="21"/>
  <c r="J156" i="21"/>
  <c r="P156" i="21"/>
  <c r="L156" i="21"/>
  <c r="H157" i="21"/>
  <c r="N156" i="21"/>
  <c r="Q155" i="21"/>
  <c r="M155" i="21"/>
  <c r="O155" i="21"/>
  <c r="K155" i="21"/>
  <c r="E156" i="21"/>
  <c r="D157" i="21"/>
  <c r="F156" i="21"/>
  <c r="K156" i="21"/>
  <c r="Q156" i="21"/>
  <c r="M156" i="21"/>
  <c r="O156" i="21"/>
  <c r="N157" i="21"/>
  <c r="H158" i="21"/>
  <c r="P157" i="21"/>
  <c r="L157" i="21"/>
  <c r="J157" i="21"/>
  <c r="I157" i="21"/>
  <c r="D158" i="21"/>
  <c r="E157" i="21"/>
  <c r="F157" i="21"/>
  <c r="H159" i="21"/>
  <c r="N158" i="21"/>
  <c r="J158" i="21"/>
  <c r="I158" i="21"/>
  <c r="P158" i="21"/>
  <c r="L158" i="21"/>
  <c r="Q157" i="21"/>
  <c r="M157" i="21"/>
  <c r="K157" i="21"/>
  <c r="O157" i="21"/>
  <c r="E158" i="21"/>
  <c r="D159" i="21"/>
  <c r="F158" i="21"/>
  <c r="L159" i="21"/>
  <c r="I159" i="21"/>
  <c r="J159" i="21"/>
  <c r="H160" i="21"/>
  <c r="P159" i="21"/>
  <c r="N159" i="21"/>
  <c r="O158" i="21"/>
  <c r="Q158" i="21"/>
  <c r="K158" i="21"/>
  <c r="M158" i="21"/>
  <c r="E159" i="21"/>
  <c r="D160" i="21"/>
  <c r="F159" i="21"/>
  <c r="K159" i="21"/>
  <c r="M159" i="21"/>
  <c r="Q159" i="21"/>
  <c r="O159" i="21"/>
  <c r="L160" i="21"/>
  <c r="I160" i="21"/>
  <c r="J160" i="21"/>
  <c r="P160" i="21"/>
  <c r="H161" i="21"/>
  <c r="N160" i="21"/>
  <c r="F160" i="21"/>
  <c r="E160" i="21"/>
  <c r="D161" i="21"/>
  <c r="O160" i="21"/>
  <c r="M160" i="21"/>
  <c r="Q160" i="21"/>
  <c r="K160" i="21"/>
  <c r="L161" i="21"/>
  <c r="P161" i="21"/>
  <c r="H162" i="21"/>
  <c r="I161" i="21"/>
  <c r="J161" i="21"/>
  <c r="N161" i="21"/>
  <c r="D162" i="21"/>
  <c r="E161" i="21"/>
  <c r="F161" i="21"/>
  <c r="J162" i="21"/>
  <c r="P162" i="21"/>
  <c r="L162" i="21"/>
  <c r="I162" i="21"/>
  <c r="N162" i="21"/>
  <c r="H163" i="21"/>
  <c r="K161" i="21"/>
  <c r="M161" i="21"/>
  <c r="O161" i="21"/>
  <c r="Q161" i="21"/>
  <c r="D163" i="21"/>
  <c r="E162" i="21"/>
  <c r="F162" i="21"/>
  <c r="K162" i="21"/>
  <c r="O162" i="21"/>
  <c r="M162" i="21"/>
  <c r="Q162" i="21"/>
  <c r="L163" i="21"/>
  <c r="J163" i="21"/>
  <c r="N163" i="21"/>
  <c r="H164" i="21"/>
  <c r="P163" i="21"/>
  <c r="I163" i="21"/>
  <c r="E163" i="21"/>
  <c r="D164" i="21"/>
  <c r="F163" i="21"/>
  <c r="L164" i="21"/>
  <c r="I164" i="21"/>
  <c r="J164" i="21"/>
  <c r="N164" i="21"/>
  <c r="H165" i="21"/>
  <c r="P164" i="21"/>
  <c r="K163" i="21"/>
  <c r="M163" i="21"/>
  <c r="O163" i="21"/>
  <c r="Q163" i="21"/>
  <c r="D165" i="21"/>
  <c r="E164" i="21"/>
  <c r="F164" i="21"/>
  <c r="M164" i="21"/>
  <c r="K164" i="21"/>
  <c r="O164" i="21"/>
  <c r="Q164" i="21"/>
  <c r="N165" i="21"/>
  <c r="H166" i="21"/>
  <c r="P165" i="21"/>
  <c r="J165" i="21"/>
  <c r="L165" i="21"/>
  <c r="I165" i="21"/>
  <c r="D166" i="21"/>
  <c r="F165" i="21"/>
  <c r="E165" i="21"/>
  <c r="J166" i="21"/>
  <c r="L166" i="21"/>
  <c r="P166" i="21"/>
  <c r="I166" i="21"/>
  <c r="N166" i="21"/>
  <c r="H167" i="21"/>
  <c r="O165" i="21"/>
  <c r="Q165" i="21"/>
  <c r="K165" i="21"/>
  <c r="M165" i="21"/>
  <c r="F166" i="21"/>
  <c r="E166" i="21"/>
  <c r="D167" i="21"/>
  <c r="O166" i="21"/>
  <c r="K166" i="21"/>
  <c r="Q166" i="21"/>
  <c r="M166" i="21"/>
  <c r="J167" i="21"/>
  <c r="L167" i="21"/>
  <c r="I167" i="21"/>
  <c r="N167" i="21"/>
  <c r="P167" i="21"/>
  <c r="H168" i="21"/>
  <c r="E167" i="21"/>
  <c r="D168" i="21"/>
  <c r="F167" i="21"/>
  <c r="Q167" i="21"/>
  <c r="K167" i="21"/>
  <c r="M167" i="21"/>
  <c r="O167" i="21"/>
  <c r="N168" i="21"/>
  <c r="P168" i="21"/>
  <c r="I168" i="21"/>
  <c r="L168" i="21"/>
  <c r="H169" i="21"/>
  <c r="J168" i="21"/>
  <c r="D169" i="21"/>
  <c r="F168" i="21"/>
  <c r="E168" i="21"/>
  <c r="Q168" i="21"/>
  <c r="M168" i="21"/>
  <c r="O168" i="21"/>
  <c r="K168" i="21"/>
  <c r="I169" i="21"/>
  <c r="N169" i="21"/>
  <c r="P169" i="21"/>
  <c r="H170" i="21"/>
  <c r="J169" i="21"/>
  <c r="L169" i="21"/>
  <c r="F169" i="21"/>
  <c r="D170" i="21"/>
  <c r="E169" i="21"/>
  <c r="K169" i="21"/>
  <c r="Q169" i="21"/>
  <c r="M169" i="21"/>
  <c r="O169" i="21"/>
  <c r="H171" i="21"/>
  <c r="L170" i="21"/>
  <c r="N170" i="21"/>
  <c r="P170" i="21"/>
  <c r="J170" i="21"/>
  <c r="I170" i="21"/>
  <c r="D171" i="21"/>
  <c r="E170" i="21"/>
  <c r="F170" i="21"/>
  <c r="N171" i="21"/>
  <c r="L171" i="21"/>
  <c r="P171" i="21"/>
  <c r="J171" i="21"/>
  <c r="I171" i="21"/>
  <c r="H172" i="21"/>
  <c r="O170" i="21"/>
  <c r="K170" i="21"/>
  <c r="Q170" i="21"/>
  <c r="M170" i="21"/>
  <c r="F171" i="21"/>
  <c r="E171" i="21"/>
  <c r="D172" i="21"/>
  <c r="O171" i="21"/>
  <c r="M171" i="21"/>
  <c r="Q171" i="21"/>
  <c r="K171" i="21"/>
  <c r="P172" i="21"/>
  <c r="J172" i="21"/>
  <c r="L172" i="21"/>
  <c r="N172" i="21"/>
  <c r="H173" i="21"/>
  <c r="I172" i="21"/>
  <c r="E172" i="21"/>
  <c r="F172" i="21"/>
  <c r="D173" i="21"/>
  <c r="N173" i="21"/>
  <c r="I173" i="21"/>
  <c r="H174" i="21"/>
  <c r="P173" i="21"/>
  <c r="J173" i="21"/>
  <c r="L173" i="21"/>
  <c r="M172" i="21"/>
  <c r="Q172" i="21"/>
  <c r="K172" i="21"/>
  <c r="O172" i="21"/>
  <c r="E173" i="21"/>
  <c r="F173" i="21"/>
  <c r="D174" i="21"/>
  <c r="O173" i="21"/>
  <c r="K173" i="21"/>
  <c r="Q173" i="21"/>
  <c r="M173" i="21"/>
  <c r="L174" i="21"/>
  <c r="I174" i="21"/>
  <c r="J174" i="21"/>
  <c r="P174" i="21"/>
  <c r="N174" i="21"/>
  <c r="H175" i="21"/>
  <c r="E174" i="21"/>
  <c r="D175" i="21"/>
  <c r="F174" i="21"/>
  <c r="O174" i="21"/>
  <c r="Q174" i="21"/>
  <c r="K174" i="21"/>
  <c r="M174" i="21"/>
  <c r="L175" i="21"/>
  <c r="N175" i="21"/>
  <c r="J175" i="21"/>
  <c r="H176" i="21"/>
  <c r="P175" i="21"/>
  <c r="I175" i="21"/>
  <c r="F175" i="21"/>
  <c r="E175" i="21"/>
  <c r="D176" i="21"/>
  <c r="H177" i="21"/>
  <c r="N176" i="21"/>
  <c r="L176" i="21"/>
  <c r="I176" i="21"/>
  <c r="J176" i="21"/>
  <c r="P176" i="21"/>
  <c r="M175" i="21"/>
  <c r="O175" i="21"/>
  <c r="Q175" i="21"/>
  <c r="K175" i="21"/>
  <c r="F176" i="21"/>
  <c r="E176" i="21"/>
  <c r="D177" i="21"/>
  <c r="J177" i="21"/>
  <c r="L177" i="21"/>
  <c r="P177" i="21"/>
  <c r="H178" i="21"/>
  <c r="I177" i="21"/>
  <c r="N177" i="21"/>
  <c r="M176" i="21"/>
  <c r="K176" i="21"/>
  <c r="Q176" i="21"/>
  <c r="O176" i="21"/>
  <c r="D178" i="21"/>
  <c r="E177" i="21"/>
  <c r="F177" i="21"/>
  <c r="L178" i="21"/>
  <c r="I178" i="21"/>
  <c r="N178" i="21"/>
  <c r="J178" i="21"/>
  <c r="H179" i="21"/>
  <c r="P178" i="21"/>
  <c r="K177" i="21"/>
  <c r="Q177" i="21"/>
  <c r="O177" i="21"/>
  <c r="M177" i="21"/>
  <c r="E178" i="21"/>
  <c r="F178" i="21"/>
  <c r="D179" i="21"/>
  <c r="M178" i="21"/>
  <c r="Q178" i="21"/>
  <c r="O178" i="21"/>
  <c r="K178" i="21"/>
  <c r="I179" i="21"/>
  <c r="L179" i="21"/>
  <c r="H180" i="21"/>
  <c r="J179" i="21"/>
  <c r="P179" i="21"/>
  <c r="N179" i="21"/>
  <c r="D180" i="21"/>
  <c r="E179" i="21"/>
  <c r="F179" i="21"/>
  <c r="O179" i="21"/>
  <c r="K179" i="21"/>
  <c r="Q179" i="21"/>
  <c r="M179" i="21"/>
  <c r="P180" i="21"/>
  <c r="J180" i="21"/>
  <c r="N180" i="21"/>
  <c r="I180" i="21"/>
  <c r="L180" i="21"/>
  <c r="H181" i="21"/>
  <c r="D181" i="21"/>
  <c r="E180" i="21"/>
  <c r="F180" i="21"/>
  <c r="M180" i="21"/>
  <c r="K180" i="21"/>
  <c r="O180" i="21"/>
  <c r="Q180" i="21"/>
  <c r="H182" i="21"/>
  <c r="I181" i="21"/>
  <c r="P181" i="21"/>
  <c r="N181" i="21"/>
  <c r="J181" i="21"/>
  <c r="L181" i="21"/>
  <c r="E181" i="21"/>
  <c r="D182" i="21"/>
  <c r="F181" i="21"/>
  <c r="L182" i="21"/>
  <c r="H183" i="21"/>
  <c r="I182" i="21"/>
  <c r="J182" i="21"/>
  <c r="N182" i="21"/>
  <c r="P182" i="21"/>
  <c r="K181" i="21"/>
  <c r="M181" i="21"/>
  <c r="O181" i="21"/>
  <c r="Q181" i="21"/>
  <c r="E182" i="21"/>
  <c r="D183" i="21"/>
  <c r="F182" i="21"/>
  <c r="I183" i="21"/>
  <c r="J183" i="21"/>
  <c r="N183" i="21"/>
  <c r="H184" i="21"/>
  <c r="L183" i="21"/>
  <c r="P183" i="21"/>
  <c r="O182" i="21"/>
  <c r="M182" i="21"/>
  <c r="Q182" i="21"/>
  <c r="K182" i="21"/>
  <c r="D184" i="21"/>
  <c r="F183" i="21"/>
  <c r="E183" i="21"/>
  <c r="Q183" i="21"/>
  <c r="M183" i="21"/>
  <c r="O183" i="21"/>
  <c r="K183" i="21"/>
  <c r="H185" i="21"/>
  <c r="L184" i="21"/>
  <c r="J184" i="21"/>
  <c r="N184" i="21"/>
  <c r="I184" i="21"/>
  <c r="P184" i="21"/>
  <c r="F184" i="21"/>
  <c r="D185" i="21"/>
  <c r="E184" i="21"/>
  <c r="P185" i="21"/>
  <c r="I185" i="21"/>
  <c r="J185" i="21"/>
  <c r="N185" i="21"/>
  <c r="L185" i="21"/>
  <c r="H186" i="21"/>
  <c r="M184" i="21"/>
  <c r="K184" i="21"/>
  <c r="Q184" i="21"/>
  <c r="O184" i="21"/>
  <c r="E185" i="21"/>
  <c r="D186" i="21"/>
  <c r="F185" i="21"/>
  <c r="M185" i="21"/>
  <c r="Q185" i="21"/>
  <c r="K185" i="21"/>
  <c r="O185" i="21"/>
  <c r="I186" i="21"/>
  <c r="L186" i="21"/>
  <c r="H187" i="21"/>
  <c r="J186" i="21"/>
  <c r="P186" i="21"/>
  <c r="N186" i="21"/>
  <c r="D187" i="21"/>
  <c r="F186" i="21"/>
  <c r="E186" i="21"/>
  <c r="O186" i="21"/>
  <c r="K186" i="21"/>
  <c r="M186" i="21"/>
  <c r="Q186" i="21"/>
  <c r="J187" i="21"/>
  <c r="H188" i="21"/>
  <c r="I187" i="21"/>
  <c r="N187" i="21"/>
  <c r="P187" i="21"/>
  <c r="L187" i="21"/>
  <c r="D188" i="21"/>
  <c r="F187" i="21"/>
  <c r="E187" i="21"/>
  <c r="I188" i="21"/>
  <c r="L188" i="21"/>
  <c r="P188" i="21"/>
  <c r="H189" i="21"/>
  <c r="N188" i="21"/>
  <c r="J188" i="21"/>
  <c r="O187" i="21"/>
  <c r="Q187" i="21"/>
  <c r="K187" i="21"/>
  <c r="M187" i="21"/>
  <c r="F188" i="21"/>
  <c r="E188" i="21"/>
  <c r="D189" i="21"/>
  <c r="K188" i="21"/>
  <c r="M188" i="21"/>
  <c r="Q188" i="21"/>
  <c r="O188" i="21"/>
  <c r="J189" i="21"/>
  <c r="N189" i="21"/>
  <c r="H190" i="21"/>
  <c r="P189" i="21"/>
  <c r="L189" i="21"/>
  <c r="I189" i="21"/>
  <c r="E189" i="21"/>
  <c r="D190" i="21"/>
  <c r="F189" i="21"/>
  <c r="P190" i="21"/>
  <c r="L190" i="21"/>
  <c r="N190" i="21"/>
  <c r="J190" i="21"/>
  <c r="I190" i="21"/>
  <c r="H191" i="21"/>
  <c r="M189" i="21"/>
  <c r="Q189" i="21"/>
  <c r="K189" i="21"/>
  <c r="O189" i="21"/>
  <c r="D191" i="21"/>
  <c r="E190" i="21"/>
  <c r="F190" i="21"/>
  <c r="Q190" i="21"/>
  <c r="O190" i="21"/>
  <c r="M190" i="21"/>
  <c r="K190" i="21"/>
  <c r="N191" i="21"/>
  <c r="J191" i="21"/>
  <c r="I191" i="21"/>
  <c r="P191" i="21"/>
  <c r="H192" i="21"/>
  <c r="L191" i="21"/>
  <c r="E191" i="21"/>
  <c r="D192" i="21"/>
  <c r="F191" i="21"/>
  <c r="O191" i="21"/>
  <c r="K191" i="21"/>
  <c r="Q191" i="21"/>
  <c r="M191" i="21"/>
  <c r="H193" i="21"/>
  <c r="I192" i="21"/>
  <c r="J192" i="21"/>
  <c r="N192" i="21"/>
  <c r="L192" i="21"/>
  <c r="P192" i="21"/>
  <c r="F192" i="21"/>
  <c r="D193" i="21"/>
  <c r="E192" i="21"/>
  <c r="I193" i="21"/>
  <c r="J193" i="21"/>
  <c r="P193" i="21"/>
  <c r="N193" i="21"/>
  <c r="H194" i="21"/>
  <c r="L193" i="21"/>
  <c r="M192" i="21"/>
  <c r="Q192" i="21"/>
  <c r="K192" i="21"/>
  <c r="O192" i="21"/>
  <c r="E193" i="21"/>
  <c r="F193" i="21"/>
  <c r="D194" i="21"/>
  <c r="O193" i="21"/>
  <c r="K193" i="21"/>
  <c r="M193" i="21"/>
  <c r="Q193" i="21"/>
  <c r="J194" i="21"/>
  <c r="H195" i="21"/>
  <c r="L194" i="21"/>
  <c r="I194" i="21"/>
  <c r="P194" i="21"/>
  <c r="N194" i="21"/>
  <c r="D195" i="21"/>
  <c r="F194" i="21"/>
  <c r="E194" i="21"/>
  <c r="P195" i="21"/>
  <c r="H196" i="21"/>
  <c r="L195" i="21"/>
  <c r="I195" i="21"/>
  <c r="J195" i="21"/>
  <c r="N195" i="21"/>
  <c r="M194" i="21"/>
  <c r="K194" i="21"/>
  <c r="O194" i="21"/>
  <c r="Q194" i="21"/>
  <c r="F195" i="21"/>
  <c r="D196" i="21"/>
  <c r="E195" i="21"/>
  <c r="I196" i="21"/>
  <c r="J196" i="21"/>
  <c r="H197" i="21"/>
  <c r="L196" i="21"/>
  <c r="P196" i="21"/>
  <c r="N196" i="21"/>
  <c r="Q195" i="21"/>
  <c r="M195" i="21"/>
  <c r="O195" i="21"/>
  <c r="K195" i="21"/>
  <c r="D197" i="21"/>
  <c r="F196" i="21"/>
  <c r="E196" i="21"/>
  <c r="K196" i="21"/>
  <c r="M196" i="21"/>
  <c r="O196" i="21"/>
  <c r="Q196" i="21"/>
  <c r="P197" i="21"/>
  <c r="H198" i="21"/>
  <c r="N197" i="21"/>
  <c r="J197" i="21"/>
  <c r="L197" i="21"/>
  <c r="I197" i="21"/>
  <c r="E197" i="21"/>
  <c r="F197" i="21"/>
  <c r="D198" i="21"/>
  <c r="N198" i="21"/>
  <c r="P198" i="21"/>
  <c r="L198" i="21"/>
  <c r="J198" i="21"/>
  <c r="H199" i="21"/>
  <c r="I198" i="21"/>
  <c r="O197" i="21"/>
  <c r="M197" i="21"/>
  <c r="K197" i="21"/>
  <c r="Q197" i="21"/>
  <c r="E198" i="21"/>
  <c r="D199" i="21"/>
  <c r="F198" i="21"/>
  <c r="H200" i="21"/>
  <c r="L199" i="21"/>
  <c r="J199" i="21"/>
  <c r="P199" i="21"/>
  <c r="I199" i="21"/>
  <c r="N199" i="21"/>
  <c r="M198" i="21"/>
  <c r="K198" i="21"/>
  <c r="O198" i="21"/>
  <c r="Q198" i="21"/>
  <c r="F199" i="21"/>
  <c r="E199" i="21"/>
  <c r="D200" i="21"/>
  <c r="L200" i="21"/>
  <c r="I200" i="21"/>
  <c r="H201" i="21"/>
  <c r="N200" i="21"/>
  <c r="P200" i="21"/>
  <c r="J200" i="21"/>
  <c r="Q199" i="21"/>
  <c r="O199" i="21"/>
  <c r="M199" i="21"/>
  <c r="K199" i="21"/>
  <c r="F200" i="21"/>
  <c r="E200" i="21"/>
  <c r="D201" i="21"/>
  <c r="K200" i="21"/>
  <c r="M200" i="21"/>
  <c r="Q200" i="21"/>
  <c r="O200" i="21"/>
  <c r="I201" i="21"/>
  <c r="J201" i="21"/>
  <c r="N201" i="21"/>
  <c r="H202" i="21"/>
  <c r="L201" i="21"/>
  <c r="P201" i="21"/>
  <c r="E201" i="21"/>
  <c r="F201" i="21"/>
  <c r="D202" i="21"/>
  <c r="M201" i="21"/>
  <c r="O201" i="21"/>
  <c r="K201" i="21"/>
  <c r="Q201" i="21"/>
  <c r="L202" i="21"/>
  <c r="H203" i="21"/>
  <c r="N202" i="21"/>
  <c r="I202" i="21"/>
  <c r="J202" i="21"/>
  <c r="P202" i="21"/>
  <c r="E202" i="21"/>
  <c r="F202" i="21"/>
  <c r="D203" i="21"/>
  <c r="P203" i="21"/>
  <c r="J203" i="21"/>
  <c r="L203" i="21"/>
  <c r="N203" i="21"/>
  <c r="H204" i="21"/>
  <c r="I203" i="21"/>
  <c r="M202" i="21"/>
  <c r="Q202" i="21"/>
  <c r="O202" i="21"/>
  <c r="K202" i="21"/>
  <c r="D204" i="21"/>
  <c r="F203" i="21"/>
  <c r="E203" i="21"/>
  <c r="P204" i="21"/>
  <c r="J204" i="21"/>
  <c r="N204" i="21"/>
  <c r="H205" i="21"/>
  <c r="L204" i="21"/>
  <c r="I204" i="21"/>
  <c r="Q203" i="21"/>
  <c r="O203" i="21"/>
  <c r="K203" i="21"/>
  <c r="M203" i="21"/>
  <c r="F204" i="21"/>
  <c r="D205" i="21"/>
  <c r="E204" i="21"/>
  <c r="H206" i="21"/>
  <c r="N205" i="21"/>
  <c r="L205" i="21"/>
  <c r="I205" i="21"/>
  <c r="J205" i="21"/>
  <c r="P205" i="21"/>
  <c r="Q204" i="21"/>
  <c r="K204" i="21"/>
  <c r="O204" i="21"/>
  <c r="M204" i="21"/>
  <c r="E205" i="21"/>
  <c r="D206" i="21"/>
  <c r="F205" i="21"/>
  <c r="J206" i="21"/>
  <c r="L206" i="21"/>
  <c r="P206" i="21"/>
  <c r="N206" i="21"/>
  <c r="I206" i="21"/>
  <c r="H207" i="21"/>
  <c r="K205" i="21"/>
  <c r="O205" i="21"/>
  <c r="M205" i="21"/>
  <c r="Q205" i="21"/>
  <c r="D207" i="21"/>
  <c r="F206" i="21"/>
  <c r="E206" i="21"/>
  <c r="O206" i="21"/>
  <c r="M206" i="21"/>
  <c r="Q206" i="21"/>
  <c r="K206" i="21"/>
  <c r="N207" i="21"/>
  <c r="L207" i="21"/>
  <c r="H208" i="21"/>
  <c r="J207" i="21"/>
  <c r="I207" i="21"/>
  <c r="P207" i="21"/>
  <c r="F207" i="21"/>
  <c r="D208" i="21"/>
  <c r="E207" i="21"/>
  <c r="J208" i="21"/>
  <c r="P208" i="21"/>
  <c r="H209" i="21"/>
  <c r="L208" i="21"/>
  <c r="N208" i="21"/>
  <c r="I208" i="21"/>
  <c r="K207" i="21"/>
  <c r="M207" i="21"/>
  <c r="Q207" i="21"/>
  <c r="O207" i="21"/>
  <c r="F208" i="21"/>
  <c r="E208" i="21"/>
  <c r="D209" i="21"/>
  <c r="H210" i="21"/>
  <c r="P209" i="21"/>
  <c r="I209" i="21"/>
  <c r="N209" i="21"/>
  <c r="L209" i="21"/>
  <c r="J209" i="21"/>
  <c r="Q208" i="21"/>
  <c r="M208" i="21"/>
  <c r="K208" i="21"/>
  <c r="O208" i="21"/>
  <c r="E209" i="21"/>
  <c r="F209" i="21"/>
  <c r="D210" i="21"/>
  <c r="L210" i="21"/>
  <c r="P210" i="21"/>
  <c r="H211" i="21"/>
  <c r="N210" i="21"/>
  <c r="I210" i="21"/>
  <c r="J210" i="21"/>
  <c r="K209" i="21"/>
  <c r="O209" i="21"/>
  <c r="M209" i="21"/>
  <c r="Q209" i="21"/>
  <c r="E210" i="21"/>
  <c r="F210" i="21"/>
  <c r="D211" i="21"/>
  <c r="J211" i="21"/>
  <c r="H212" i="21"/>
  <c r="L211" i="21"/>
  <c r="P211" i="21"/>
  <c r="I211" i="21"/>
  <c r="N211" i="21"/>
  <c r="M210" i="21"/>
  <c r="O210" i="21"/>
  <c r="K210" i="21"/>
  <c r="Q210" i="21"/>
  <c r="F211" i="21"/>
  <c r="E211" i="21"/>
  <c r="D212" i="21"/>
  <c r="J212" i="21"/>
  <c r="H213" i="21"/>
  <c r="L212" i="21"/>
  <c r="N212" i="21"/>
  <c r="I212" i="21"/>
  <c r="P212" i="21"/>
  <c r="M211" i="21"/>
  <c r="Q211" i="21"/>
  <c r="K211" i="21"/>
  <c r="O211" i="21"/>
  <c r="D213" i="21"/>
  <c r="F212" i="21"/>
  <c r="E212" i="21"/>
  <c r="P213" i="21"/>
  <c r="N213" i="21"/>
  <c r="L213" i="21"/>
  <c r="H214" i="21"/>
  <c r="I213" i="21"/>
  <c r="J213" i="21"/>
  <c r="Q212" i="21"/>
  <c r="O212" i="21"/>
  <c r="M212" i="21"/>
  <c r="K212" i="21"/>
  <c r="F213" i="21"/>
  <c r="D214" i="21"/>
  <c r="E213" i="21"/>
  <c r="N214" i="21"/>
  <c r="I214" i="21"/>
  <c r="H215" i="21"/>
  <c r="L214" i="21"/>
  <c r="J214" i="21"/>
  <c r="P214" i="21"/>
  <c r="Q213" i="21"/>
  <c r="M213" i="21"/>
  <c r="K213" i="21"/>
  <c r="O213" i="21"/>
  <c r="D215" i="21"/>
  <c r="E214" i="21"/>
  <c r="F214" i="21"/>
  <c r="O214" i="21"/>
  <c r="M214" i="21"/>
  <c r="K214" i="21"/>
  <c r="Q214" i="21"/>
  <c r="P215" i="21"/>
  <c r="L215" i="21"/>
  <c r="I215" i="21"/>
  <c r="J215" i="21"/>
  <c r="N215" i="21"/>
  <c r="H216" i="21"/>
  <c r="E215" i="21"/>
  <c r="D216" i="21"/>
  <c r="F215" i="21"/>
  <c r="M215" i="21"/>
  <c r="K215" i="21"/>
  <c r="O215" i="21"/>
  <c r="Q215" i="21"/>
  <c r="L216" i="21"/>
  <c r="I216" i="21"/>
  <c r="P216" i="21"/>
  <c r="H217" i="21"/>
  <c r="J216" i="21"/>
  <c r="N216" i="21"/>
  <c r="E216" i="21"/>
  <c r="D217" i="21"/>
  <c r="F216" i="21"/>
  <c r="K216" i="21"/>
  <c r="O216" i="21"/>
  <c r="Q216" i="21"/>
  <c r="M216" i="21"/>
  <c r="H218" i="21"/>
  <c r="J217" i="21"/>
  <c r="I217" i="21"/>
  <c r="L217" i="21"/>
  <c r="N217" i="21"/>
  <c r="P217" i="21"/>
  <c r="E217" i="21"/>
  <c r="F217" i="21"/>
  <c r="D218" i="21"/>
  <c r="I218" i="21"/>
  <c r="H219" i="21"/>
  <c r="P218" i="21"/>
  <c r="N218" i="21"/>
  <c r="L218" i="21"/>
  <c r="J218" i="21"/>
  <c r="O217" i="21"/>
  <c r="K217" i="21"/>
  <c r="Q217" i="21"/>
  <c r="M217" i="21"/>
  <c r="E218" i="21"/>
  <c r="D219" i="21"/>
  <c r="F218" i="21"/>
  <c r="M218" i="21"/>
  <c r="Q218" i="21"/>
  <c r="K218" i="21"/>
  <c r="O218" i="21"/>
  <c r="L219" i="21"/>
  <c r="I219" i="21"/>
  <c r="P219" i="21"/>
  <c r="H220" i="21"/>
  <c r="J219" i="21"/>
  <c r="N219" i="21"/>
  <c r="F219" i="21"/>
  <c r="D220" i="21"/>
  <c r="E219" i="21"/>
  <c r="K219" i="21"/>
  <c r="Q219" i="21"/>
  <c r="O219" i="21"/>
  <c r="M219" i="21"/>
  <c r="P220" i="21"/>
  <c r="J220" i="21"/>
  <c r="L220" i="21"/>
  <c r="N220" i="21"/>
  <c r="H221" i="21"/>
  <c r="I220" i="21"/>
  <c r="F220" i="21"/>
  <c r="D221" i="21"/>
  <c r="E220" i="21"/>
  <c r="J221" i="21"/>
  <c r="I221" i="21"/>
  <c r="L221" i="21"/>
  <c r="N221" i="21"/>
  <c r="P221" i="21"/>
  <c r="H222" i="21"/>
  <c r="O220" i="21"/>
  <c r="M220" i="21"/>
  <c r="Q220" i="21"/>
  <c r="K220" i="21"/>
  <c r="D222" i="21"/>
  <c r="E221" i="21"/>
  <c r="F221" i="21"/>
  <c r="O221" i="21"/>
  <c r="M221" i="21"/>
  <c r="K221" i="21"/>
  <c r="Q221" i="21"/>
  <c r="I222" i="21"/>
  <c r="L222" i="21"/>
  <c r="P222" i="21"/>
  <c r="N222" i="21"/>
  <c r="J222" i="21"/>
  <c r="H223" i="21"/>
  <c r="F222" i="21"/>
  <c r="E222" i="21"/>
  <c r="D223" i="21"/>
  <c r="O222" i="21"/>
  <c r="K222" i="21"/>
  <c r="Q222" i="21"/>
  <c r="M222" i="21"/>
  <c r="L223" i="21"/>
  <c r="H224" i="21"/>
  <c r="P223" i="21"/>
  <c r="I223" i="21"/>
  <c r="J223" i="21"/>
  <c r="N223" i="21"/>
  <c r="F223" i="21"/>
  <c r="E223" i="21"/>
  <c r="D224" i="21"/>
  <c r="J224" i="21"/>
  <c r="I224" i="21"/>
  <c r="H225" i="21"/>
  <c r="P224" i="21"/>
  <c r="L224" i="21"/>
  <c r="N224" i="21"/>
  <c r="Q223" i="21"/>
  <c r="K223" i="21"/>
  <c r="M223" i="21"/>
  <c r="O223" i="21"/>
  <c r="D225" i="21"/>
  <c r="F224" i="21"/>
  <c r="E224" i="21"/>
  <c r="O224" i="21"/>
  <c r="M224" i="21"/>
  <c r="Q224" i="21"/>
  <c r="K224" i="21"/>
  <c r="N225" i="21"/>
  <c r="H226" i="21"/>
  <c r="J225" i="21"/>
  <c r="P225" i="21"/>
  <c r="L225" i="21"/>
  <c r="I225" i="21"/>
  <c r="D226" i="21"/>
  <c r="E225" i="21"/>
  <c r="F225" i="21"/>
  <c r="H227" i="21"/>
  <c r="N226" i="21"/>
  <c r="P226" i="21"/>
  <c r="I226" i="21"/>
  <c r="L226" i="21"/>
  <c r="J226" i="21"/>
  <c r="M225" i="21"/>
  <c r="O225" i="21"/>
  <c r="K225" i="21"/>
  <c r="Q225" i="21"/>
  <c r="F226" i="21"/>
  <c r="E226" i="21"/>
  <c r="D227" i="21"/>
  <c r="I227" i="21"/>
  <c r="N227" i="21"/>
  <c r="L227" i="21"/>
  <c r="P227" i="21"/>
  <c r="J227" i="21"/>
  <c r="H228" i="21"/>
  <c r="Q226" i="21"/>
  <c r="K226" i="21"/>
  <c r="O226" i="21"/>
  <c r="M226" i="21"/>
  <c r="F227" i="21"/>
  <c r="E227" i="21"/>
  <c r="D228" i="21"/>
  <c r="Q227" i="21"/>
  <c r="O227" i="21"/>
  <c r="M227" i="21"/>
  <c r="K227" i="21"/>
  <c r="H229" i="21"/>
  <c r="J228" i="21"/>
  <c r="N228" i="21"/>
  <c r="L228" i="21"/>
  <c r="I228" i="21"/>
  <c r="P228" i="21"/>
  <c r="F228" i="21"/>
  <c r="D229" i="21"/>
  <c r="E228" i="21"/>
  <c r="N229" i="21"/>
  <c r="J229" i="21"/>
  <c r="P229" i="21"/>
  <c r="I229" i="21"/>
  <c r="L229" i="21"/>
  <c r="H230" i="21"/>
  <c r="K228" i="21"/>
  <c r="O228" i="21"/>
  <c r="Q228" i="21"/>
  <c r="M228" i="21"/>
  <c r="E229" i="21"/>
  <c r="F229" i="21"/>
  <c r="D230" i="21"/>
  <c r="Q229" i="21"/>
  <c r="O229" i="21"/>
  <c r="M229" i="21"/>
  <c r="K229" i="21"/>
  <c r="P230" i="21"/>
  <c r="H231" i="21"/>
  <c r="I230" i="21"/>
  <c r="N230" i="21"/>
  <c r="L230" i="21"/>
  <c r="J230" i="21"/>
  <c r="F230" i="21"/>
  <c r="D231" i="21"/>
  <c r="E230" i="21"/>
  <c r="N231" i="21"/>
  <c r="P231" i="21"/>
  <c r="L231" i="21"/>
  <c r="H232" i="21"/>
  <c r="I231" i="21"/>
  <c r="J231" i="21"/>
  <c r="K230" i="21"/>
  <c r="M230" i="21"/>
  <c r="O230" i="21"/>
  <c r="Q230" i="21"/>
  <c r="F231" i="21"/>
  <c r="D232" i="21"/>
  <c r="E231" i="21"/>
  <c r="H233" i="21"/>
  <c r="I232" i="21"/>
  <c r="P232" i="21"/>
  <c r="J232" i="21"/>
  <c r="N232" i="21"/>
  <c r="L232" i="21"/>
  <c r="K231" i="21"/>
  <c r="M231" i="21"/>
  <c r="Q231" i="21"/>
  <c r="O231" i="21"/>
  <c r="E232" i="21"/>
  <c r="F232" i="21"/>
  <c r="D233" i="21"/>
  <c r="H234" i="21"/>
  <c r="I233" i="21"/>
  <c r="L233" i="21"/>
  <c r="J233" i="21"/>
  <c r="P233" i="21"/>
  <c r="N233" i="21"/>
  <c r="Q232" i="21"/>
  <c r="M232" i="21"/>
  <c r="O232" i="21"/>
  <c r="K232" i="21"/>
  <c r="E233" i="21"/>
  <c r="F233" i="21"/>
  <c r="D234" i="21"/>
  <c r="I234" i="21"/>
  <c r="N234" i="21"/>
  <c r="J234" i="21"/>
  <c r="P234" i="21"/>
  <c r="L234" i="21"/>
  <c r="H235" i="21"/>
  <c r="K233" i="21"/>
  <c r="Q233" i="21"/>
  <c r="O233" i="21"/>
  <c r="M233" i="21"/>
  <c r="E234" i="21"/>
  <c r="D235" i="21"/>
  <c r="F234" i="21"/>
  <c r="Q234" i="21"/>
  <c r="O234" i="21"/>
  <c r="M234" i="21"/>
  <c r="K234" i="21"/>
  <c r="P235" i="21"/>
  <c r="J235" i="21"/>
  <c r="L235" i="21"/>
  <c r="H236" i="21"/>
  <c r="N235" i="21"/>
  <c r="I235" i="21"/>
  <c r="D236" i="21"/>
  <c r="F235" i="21"/>
  <c r="E235" i="21"/>
  <c r="H237" i="21"/>
  <c r="I236" i="21"/>
  <c r="N236" i="21"/>
  <c r="L236" i="21"/>
  <c r="P236" i="21"/>
  <c r="J236" i="21"/>
  <c r="O235" i="21"/>
  <c r="M235" i="21"/>
  <c r="Q235" i="21"/>
  <c r="K235" i="21"/>
  <c r="F236" i="21"/>
  <c r="D237" i="21"/>
  <c r="E236" i="21"/>
  <c r="I237" i="21"/>
  <c r="J237" i="21"/>
  <c r="L237" i="21"/>
  <c r="P237" i="21"/>
  <c r="N237" i="21"/>
  <c r="H238" i="21"/>
  <c r="K236" i="21"/>
  <c r="O236" i="21"/>
  <c r="M236" i="21"/>
  <c r="Q236" i="21"/>
  <c r="F237" i="21"/>
  <c r="D238" i="21"/>
  <c r="E237" i="21"/>
  <c r="K237" i="21"/>
  <c r="O237" i="21"/>
  <c r="M237" i="21"/>
  <c r="Q237" i="21"/>
  <c r="L238" i="21"/>
  <c r="I238" i="21"/>
  <c r="N238" i="21"/>
  <c r="P238" i="21"/>
  <c r="H239" i="21"/>
  <c r="J238" i="21"/>
  <c r="E238" i="21"/>
  <c r="F238" i="21"/>
  <c r="D239" i="21"/>
  <c r="O238" i="21"/>
  <c r="Q238" i="21"/>
  <c r="M238" i="21"/>
  <c r="K238" i="21"/>
  <c r="L239" i="21"/>
  <c r="N239" i="21"/>
  <c r="I239" i="21"/>
  <c r="J239" i="21"/>
  <c r="H240" i="21"/>
  <c r="P239" i="21"/>
  <c r="E239" i="21"/>
  <c r="F239" i="21"/>
  <c r="D240" i="21"/>
  <c r="M239" i="21"/>
  <c r="Q239" i="21"/>
  <c r="O239" i="21"/>
  <c r="K239" i="21"/>
  <c r="J240" i="21"/>
  <c r="N240" i="21"/>
  <c r="I240" i="21"/>
  <c r="L240" i="21"/>
  <c r="H241" i="21"/>
  <c r="P240" i="21"/>
  <c r="E240" i="21"/>
  <c r="D241" i="21"/>
  <c r="F240" i="21"/>
  <c r="O240" i="21"/>
  <c r="M240" i="21"/>
  <c r="K240" i="21"/>
  <c r="Q240" i="21"/>
  <c r="I241" i="21"/>
  <c r="P241" i="21"/>
  <c r="L241" i="21"/>
  <c r="H242" i="21"/>
  <c r="J241" i="21"/>
  <c r="N241" i="21"/>
  <c r="D242" i="21"/>
  <c r="F241" i="21"/>
  <c r="E241" i="21"/>
  <c r="M241" i="21"/>
  <c r="O241" i="21"/>
  <c r="Q241" i="21"/>
  <c r="K241" i="21"/>
  <c r="L242" i="21"/>
  <c r="I242" i="21"/>
  <c r="J242" i="21"/>
  <c r="P242" i="21"/>
  <c r="H243" i="21"/>
  <c r="N242" i="21"/>
  <c r="F242" i="21"/>
  <c r="D243" i="21"/>
  <c r="E242" i="21"/>
  <c r="K242" i="21"/>
  <c r="M242" i="21"/>
  <c r="O242" i="21"/>
  <c r="Q242" i="21"/>
  <c r="J243" i="21"/>
  <c r="I243" i="21"/>
  <c r="H244" i="21"/>
  <c r="L243" i="21"/>
  <c r="P243" i="21"/>
  <c r="N243" i="21"/>
  <c r="E243" i="21"/>
  <c r="D244" i="21"/>
  <c r="F243" i="21"/>
  <c r="Q243" i="21"/>
  <c r="O243" i="21"/>
  <c r="K243" i="21"/>
  <c r="M243" i="21"/>
  <c r="J244" i="21"/>
  <c r="H245" i="21"/>
  <c r="N244" i="21"/>
  <c r="L244" i="21"/>
  <c r="I244" i="21"/>
  <c r="P244" i="21"/>
  <c r="F244" i="21"/>
  <c r="D245" i="21"/>
  <c r="E244" i="21"/>
  <c r="J245" i="21"/>
  <c r="L245" i="21"/>
  <c r="N245" i="21"/>
  <c r="H246" i="21"/>
  <c r="P245" i="21"/>
  <c r="I245" i="21"/>
  <c r="K244" i="21"/>
  <c r="O244" i="21"/>
  <c r="Q244" i="21"/>
  <c r="M244" i="21"/>
  <c r="F245" i="21"/>
  <c r="D246" i="21"/>
  <c r="E245" i="21"/>
  <c r="J246" i="21"/>
  <c r="H247" i="21"/>
  <c r="L246" i="21"/>
  <c r="N246" i="21"/>
  <c r="I246" i="21"/>
  <c r="P246" i="21"/>
  <c r="Q245" i="21"/>
  <c r="K245" i="21"/>
  <c r="O245" i="21"/>
  <c r="M245" i="21"/>
  <c r="F246" i="21"/>
  <c r="E246" i="21"/>
  <c r="D247" i="21"/>
  <c r="P247" i="21"/>
  <c r="I247" i="21"/>
  <c r="H248" i="21"/>
  <c r="L247" i="21"/>
  <c r="J247" i="21"/>
  <c r="N247" i="21"/>
  <c r="K246" i="21"/>
  <c r="M246" i="21"/>
  <c r="Q246" i="21"/>
  <c r="O246" i="21"/>
  <c r="E247" i="21"/>
  <c r="D248" i="21"/>
  <c r="F247" i="21"/>
  <c r="K247" i="21"/>
  <c r="M247" i="21"/>
  <c r="O247" i="21"/>
  <c r="Q247" i="21"/>
  <c r="N248" i="21"/>
  <c r="P248" i="21"/>
  <c r="H249" i="21"/>
  <c r="I248" i="21"/>
  <c r="L248" i="21"/>
  <c r="J248" i="21"/>
  <c r="F248" i="21"/>
  <c r="E248" i="21"/>
  <c r="D249" i="21"/>
  <c r="N249" i="21"/>
  <c r="L249" i="21"/>
  <c r="J249" i="21"/>
  <c r="H250" i="21"/>
  <c r="P249" i="21"/>
  <c r="I249" i="21"/>
  <c r="Q248" i="21"/>
  <c r="M248" i="21"/>
  <c r="K248" i="21"/>
  <c r="O248" i="21"/>
  <c r="E249" i="21"/>
  <c r="F249" i="21"/>
  <c r="D250" i="21"/>
  <c r="N250" i="21"/>
  <c r="J250" i="21"/>
  <c r="P250" i="21"/>
  <c r="L250" i="21"/>
  <c r="H251" i="21"/>
  <c r="I250" i="21"/>
  <c r="K249" i="21"/>
  <c r="O249" i="21"/>
  <c r="Q249" i="21"/>
  <c r="M249" i="21"/>
  <c r="D251" i="21"/>
  <c r="E250" i="21"/>
  <c r="F250" i="21"/>
  <c r="I251" i="21"/>
  <c r="P251" i="21"/>
  <c r="N251" i="21"/>
  <c r="J251" i="21"/>
  <c r="H252" i="21"/>
  <c r="L251" i="21"/>
  <c r="O250" i="21"/>
  <c r="Q250" i="21"/>
  <c r="M250" i="21"/>
  <c r="K250" i="21"/>
  <c r="D252" i="21"/>
  <c r="F251" i="21"/>
  <c r="E251" i="21"/>
  <c r="M251" i="21"/>
  <c r="K251" i="21"/>
  <c r="O251" i="21"/>
  <c r="Q251" i="21"/>
  <c r="I252" i="21"/>
  <c r="P252" i="21"/>
  <c r="J252" i="21"/>
  <c r="L252" i="21"/>
  <c r="N252" i="21"/>
  <c r="H253" i="21"/>
  <c r="D253" i="21"/>
  <c r="E252" i="21"/>
  <c r="F252" i="21"/>
  <c r="M252" i="21"/>
  <c r="Q252" i="21"/>
  <c r="K252" i="21"/>
  <c r="O252" i="21"/>
  <c r="N253" i="21"/>
  <c r="L253" i="21"/>
  <c r="H254" i="21"/>
  <c r="J253" i="21"/>
  <c r="P253" i="21"/>
  <c r="I253" i="21"/>
  <c r="D254" i="21"/>
  <c r="F253" i="21"/>
  <c r="E253" i="21"/>
  <c r="I254" i="21"/>
  <c r="J254" i="21"/>
  <c r="P254" i="21"/>
  <c r="L254" i="21"/>
  <c r="N254" i="21"/>
  <c r="H255" i="21"/>
  <c r="K253" i="21"/>
  <c r="Q253" i="21"/>
  <c r="O253" i="21"/>
  <c r="M253" i="21"/>
  <c r="F254" i="21"/>
  <c r="D255" i="21"/>
  <c r="E254" i="21"/>
  <c r="Q254" i="21"/>
  <c r="M254" i="21"/>
  <c r="O254" i="21"/>
  <c r="K254" i="21"/>
  <c r="P255" i="21"/>
  <c r="L255" i="21"/>
  <c r="H256" i="21"/>
  <c r="I255" i="21"/>
  <c r="J255" i="21"/>
  <c r="N255" i="21"/>
  <c r="F255" i="21"/>
  <c r="E255" i="21"/>
  <c r="D256" i="21"/>
  <c r="J256" i="21"/>
  <c r="P256" i="21"/>
  <c r="N256" i="21"/>
  <c r="I256" i="21"/>
  <c r="L256" i="21"/>
  <c r="H257" i="21"/>
  <c r="O255" i="21"/>
  <c r="Q255" i="21"/>
  <c r="K255" i="21"/>
  <c r="M255" i="21"/>
  <c r="D257" i="21"/>
  <c r="F256" i="21"/>
  <c r="E256" i="21"/>
  <c r="K256" i="21"/>
  <c r="M256" i="21"/>
  <c r="Q256" i="21"/>
  <c r="O256" i="21"/>
  <c r="L257" i="21"/>
  <c r="I257" i="21"/>
  <c r="J257" i="21"/>
  <c r="P257" i="21"/>
  <c r="H258" i="21"/>
  <c r="N257" i="21"/>
  <c r="E257" i="21"/>
  <c r="D258" i="21"/>
  <c r="F257" i="21"/>
  <c r="K257" i="21"/>
  <c r="Q257" i="21"/>
  <c r="M257" i="21"/>
  <c r="O257" i="21"/>
  <c r="P258" i="21"/>
  <c r="H259" i="21"/>
  <c r="J258" i="21"/>
  <c r="N258" i="21"/>
  <c r="L258" i="21"/>
  <c r="I258" i="21"/>
  <c r="E258" i="21"/>
  <c r="F258" i="21"/>
  <c r="D259" i="21"/>
  <c r="L259" i="21"/>
  <c r="N259" i="21"/>
  <c r="P259" i="21"/>
  <c r="I259" i="21"/>
  <c r="H260" i="21"/>
  <c r="J259" i="21"/>
  <c r="K258" i="21"/>
  <c r="M258" i="21"/>
  <c r="O258" i="21"/>
  <c r="Q258" i="21"/>
  <c r="D260" i="21"/>
  <c r="E259" i="21"/>
  <c r="F259" i="21"/>
  <c r="Q259" i="21"/>
  <c r="M259" i="21"/>
  <c r="K259" i="21"/>
  <c r="O259" i="21"/>
  <c r="I260" i="21"/>
  <c r="L260" i="21"/>
  <c r="P260" i="21"/>
  <c r="H261" i="21"/>
  <c r="J260" i="21"/>
  <c r="N260" i="21"/>
  <c r="E260" i="21"/>
  <c r="D261" i="21"/>
  <c r="F260" i="21"/>
  <c r="Q260" i="21"/>
  <c r="K260" i="21"/>
  <c r="M260" i="21"/>
  <c r="O260" i="21"/>
  <c r="H262" i="21"/>
  <c r="L261" i="21"/>
  <c r="N261" i="21"/>
  <c r="P261" i="21"/>
  <c r="J261" i="21"/>
  <c r="I261" i="21"/>
  <c r="F261" i="21"/>
  <c r="D262" i="21"/>
  <c r="E261" i="21"/>
  <c r="I262" i="21"/>
  <c r="J262" i="21"/>
  <c r="P262" i="21"/>
  <c r="H263" i="21"/>
  <c r="N262" i="21"/>
  <c r="L262" i="21"/>
  <c r="O261" i="21"/>
  <c r="Q261" i="21"/>
  <c r="M261" i="21"/>
  <c r="K261" i="21"/>
  <c r="E262" i="21"/>
  <c r="F262" i="21"/>
  <c r="D263" i="21"/>
  <c r="Q262" i="21"/>
  <c r="K262" i="21"/>
  <c r="M262" i="21"/>
  <c r="O262" i="21"/>
  <c r="I263" i="21"/>
  <c r="J263" i="21"/>
  <c r="H264" i="21"/>
  <c r="L263" i="21"/>
  <c r="N263" i="21"/>
  <c r="P263" i="21"/>
  <c r="F263" i="21"/>
  <c r="E263" i="21"/>
  <c r="D264" i="21"/>
  <c r="O263" i="21"/>
  <c r="M263" i="21"/>
  <c r="Q263" i="21"/>
  <c r="K263" i="21"/>
  <c r="P264" i="21"/>
  <c r="I264" i="21"/>
  <c r="L264" i="21"/>
  <c r="J264" i="21"/>
  <c r="H265" i="21"/>
  <c r="N264" i="21"/>
  <c r="F264" i="21"/>
  <c r="E264" i="21"/>
  <c r="D265" i="21"/>
  <c r="M264" i="21"/>
  <c r="K264" i="21"/>
  <c r="O264" i="21"/>
  <c r="Q264" i="21"/>
  <c r="N265" i="21"/>
  <c r="P265" i="21"/>
  <c r="J265" i="21"/>
  <c r="I265" i="21"/>
  <c r="H266" i="21"/>
  <c r="L265" i="21"/>
  <c r="D266" i="21"/>
  <c r="E265" i="21"/>
  <c r="F265" i="21"/>
  <c r="O265" i="21"/>
  <c r="Q265" i="21"/>
  <c r="K265" i="21"/>
  <c r="M265" i="21"/>
  <c r="H267" i="21"/>
  <c r="J266" i="21"/>
  <c r="I266" i="21"/>
  <c r="P266" i="21"/>
  <c r="N266" i="21"/>
  <c r="L266" i="21"/>
  <c r="F266" i="21"/>
  <c r="E266" i="21"/>
  <c r="D267" i="21"/>
  <c r="H268" i="21"/>
  <c r="I267" i="21"/>
  <c r="L267" i="21"/>
  <c r="N267" i="21"/>
  <c r="P267" i="21"/>
  <c r="J267" i="21"/>
  <c r="M266" i="21"/>
  <c r="K266" i="21"/>
  <c r="Q266" i="21"/>
  <c r="O266" i="21"/>
  <c r="D268" i="21"/>
  <c r="E267" i="21"/>
  <c r="F267" i="21"/>
  <c r="N268" i="21"/>
  <c r="H269" i="21"/>
  <c r="J268" i="21"/>
  <c r="P268" i="21"/>
  <c r="L268" i="21"/>
  <c r="I268" i="21"/>
  <c r="M267" i="21"/>
  <c r="O267" i="21"/>
  <c r="K267" i="21"/>
  <c r="Q267" i="21"/>
  <c r="F268" i="21"/>
  <c r="D269" i="21"/>
  <c r="E268" i="21"/>
  <c r="P269" i="21"/>
  <c r="J269" i="21"/>
  <c r="I269" i="21"/>
  <c r="H270" i="21"/>
  <c r="L269" i="21"/>
  <c r="N269" i="21"/>
  <c r="Q268" i="21"/>
  <c r="K268" i="21"/>
  <c r="O268" i="21"/>
  <c r="M268" i="21"/>
  <c r="D270" i="21"/>
  <c r="F269" i="21"/>
  <c r="E269" i="21"/>
  <c r="Q269" i="21"/>
  <c r="K269" i="21"/>
  <c r="M269" i="21"/>
  <c r="O269" i="21"/>
  <c r="I270" i="21"/>
  <c r="J270" i="21"/>
  <c r="L270" i="21"/>
  <c r="H271" i="21"/>
  <c r="P270" i="21"/>
  <c r="N270" i="21"/>
  <c r="F270" i="21"/>
  <c r="E270" i="21"/>
  <c r="D271" i="21"/>
  <c r="O270" i="21"/>
  <c r="Q270" i="21"/>
  <c r="K270" i="21"/>
  <c r="M270" i="21"/>
  <c r="N271" i="21"/>
  <c r="J271" i="21"/>
  <c r="L271" i="21"/>
  <c r="I271" i="21"/>
  <c r="P271" i="21"/>
  <c r="H272" i="21"/>
  <c r="F271" i="21"/>
  <c r="D272" i="21"/>
  <c r="E271" i="21"/>
  <c r="M271" i="21"/>
  <c r="K271" i="21"/>
  <c r="Q271" i="21"/>
  <c r="O271" i="21"/>
  <c r="N272" i="21"/>
  <c r="L272" i="21"/>
  <c r="J272" i="21"/>
  <c r="H273" i="21"/>
  <c r="P272" i="21"/>
  <c r="I272" i="21"/>
  <c r="F272" i="21"/>
  <c r="D273" i="21"/>
  <c r="E272" i="21"/>
  <c r="P273" i="21"/>
  <c r="J273" i="21"/>
  <c r="I273" i="21"/>
  <c r="N273" i="21"/>
  <c r="L273" i="21"/>
  <c r="H274" i="21"/>
  <c r="M272" i="21"/>
  <c r="Q272" i="21"/>
  <c r="O272" i="21"/>
  <c r="K272" i="21"/>
  <c r="E273" i="21"/>
  <c r="D274" i="21"/>
  <c r="F273" i="21"/>
  <c r="M273" i="21"/>
  <c r="O273" i="21"/>
  <c r="K273" i="21"/>
  <c r="Q273" i="21"/>
  <c r="H275" i="21"/>
  <c r="P274" i="21"/>
  <c r="J274" i="21"/>
  <c r="L274" i="21"/>
  <c r="I274" i="21"/>
  <c r="N274" i="21"/>
  <c r="E274" i="21"/>
  <c r="F274" i="21"/>
  <c r="D275" i="21"/>
  <c r="P275" i="21"/>
  <c r="H276" i="21"/>
  <c r="N275" i="21"/>
  <c r="J275" i="21"/>
  <c r="L275" i="21"/>
  <c r="I275" i="21"/>
  <c r="M274" i="21"/>
  <c r="K274" i="21"/>
  <c r="O274" i="21"/>
  <c r="Q274" i="21"/>
  <c r="F275" i="21"/>
  <c r="E275" i="21"/>
  <c r="D276" i="21"/>
  <c r="L276" i="21"/>
  <c r="J276" i="21"/>
  <c r="N276" i="21"/>
  <c r="I276" i="21"/>
  <c r="H277" i="21"/>
  <c r="P276" i="21"/>
  <c r="Q275" i="21"/>
  <c r="O275" i="21"/>
  <c r="K275" i="21"/>
  <c r="M275" i="21"/>
  <c r="E276" i="21"/>
  <c r="D277" i="21"/>
  <c r="F276" i="21"/>
  <c r="O276" i="21"/>
  <c r="M276" i="21"/>
  <c r="Q276" i="21"/>
  <c r="K276" i="21"/>
  <c r="J277" i="21"/>
  <c r="I277" i="21"/>
  <c r="L277" i="21"/>
  <c r="N277" i="21"/>
  <c r="P277" i="21"/>
  <c r="H278" i="21"/>
  <c r="F277" i="21"/>
  <c r="D278" i="21"/>
  <c r="E277" i="21"/>
  <c r="Q277" i="21"/>
  <c r="M277" i="21"/>
  <c r="K277" i="21"/>
  <c r="O277" i="21"/>
  <c r="J278" i="21"/>
  <c r="H279" i="21"/>
  <c r="L278" i="21"/>
  <c r="P278" i="21"/>
  <c r="N278" i="21"/>
  <c r="I278" i="21"/>
  <c r="D279" i="21"/>
  <c r="F278" i="21"/>
  <c r="E278" i="21"/>
  <c r="N279" i="21"/>
  <c r="H280" i="21"/>
  <c r="L279" i="21"/>
  <c r="I279" i="21"/>
  <c r="J279" i="21"/>
  <c r="P279" i="21"/>
  <c r="Q278" i="21"/>
  <c r="M278" i="21"/>
  <c r="K278" i="21"/>
  <c r="O278" i="21"/>
  <c r="F279" i="21"/>
  <c r="D280" i="21"/>
  <c r="E279" i="21"/>
  <c r="N280" i="21"/>
  <c r="J280" i="21"/>
  <c r="P280" i="21"/>
  <c r="I280" i="21"/>
  <c r="L280" i="21"/>
  <c r="H281" i="21"/>
  <c r="O279" i="21"/>
  <c r="Q279" i="21"/>
  <c r="K279" i="21"/>
  <c r="M279" i="21"/>
  <c r="D281" i="21"/>
  <c r="F280" i="21"/>
  <c r="E280" i="21"/>
  <c r="O280" i="21"/>
  <c r="K280" i="21"/>
  <c r="M280" i="21"/>
  <c r="Q280" i="21"/>
  <c r="N281" i="21"/>
  <c r="P281" i="21"/>
  <c r="I281" i="21"/>
  <c r="J281" i="21"/>
  <c r="H282" i="21"/>
  <c r="L281" i="21"/>
  <c r="F281" i="21"/>
  <c r="E281" i="21"/>
  <c r="D282" i="21"/>
  <c r="M281" i="21"/>
  <c r="O281" i="21"/>
  <c r="K281" i="21"/>
  <c r="Q281" i="21"/>
  <c r="N282" i="21"/>
  <c r="P282" i="21"/>
  <c r="I282" i="21"/>
  <c r="L282" i="21"/>
  <c r="H283" i="21"/>
  <c r="J282" i="21"/>
  <c r="E282" i="21"/>
  <c r="F282" i="21"/>
  <c r="D283" i="21"/>
  <c r="O282" i="21"/>
  <c r="M282" i="21"/>
  <c r="Q282" i="21"/>
  <c r="K282" i="21"/>
  <c r="P283" i="21"/>
  <c r="J283" i="21"/>
  <c r="H284" i="21"/>
  <c r="N283" i="21"/>
  <c r="L283" i="21"/>
  <c r="I283" i="21"/>
  <c r="E283" i="21"/>
  <c r="D284" i="21"/>
  <c r="F283" i="21"/>
  <c r="H285" i="21"/>
  <c r="N284" i="21"/>
  <c r="J284" i="21"/>
  <c r="P284" i="21"/>
  <c r="I284" i="21"/>
  <c r="L284" i="21"/>
  <c r="Q283" i="21"/>
  <c r="M283" i="21"/>
  <c r="K283" i="21"/>
  <c r="O283" i="21"/>
  <c r="F284" i="21"/>
  <c r="D285" i="21"/>
  <c r="E284" i="21"/>
  <c r="J285" i="21"/>
  <c r="I285" i="21"/>
  <c r="L285" i="21"/>
  <c r="N285" i="21"/>
  <c r="P285" i="21"/>
  <c r="H286" i="21"/>
  <c r="M284" i="21"/>
  <c r="K284" i="21"/>
  <c r="O284" i="21"/>
  <c r="Q284" i="21"/>
  <c r="D286" i="21"/>
  <c r="F285" i="21"/>
  <c r="E285" i="21"/>
  <c r="Q285" i="21"/>
  <c r="K285" i="21"/>
  <c r="M285" i="21"/>
  <c r="O285" i="21"/>
  <c r="N286" i="21"/>
  <c r="H287" i="21"/>
  <c r="J286" i="21"/>
  <c r="I286" i="21"/>
  <c r="L286" i="21"/>
  <c r="P286" i="21"/>
  <c r="E286" i="21"/>
  <c r="D287" i="21"/>
  <c r="F286" i="21"/>
  <c r="N287" i="21"/>
  <c r="J287" i="21"/>
  <c r="P287" i="21"/>
  <c r="I287" i="21"/>
  <c r="H288" i="21"/>
  <c r="L287" i="21"/>
  <c r="K286" i="21"/>
  <c r="Q286" i="21"/>
  <c r="M286" i="21"/>
  <c r="O286" i="21"/>
  <c r="E287" i="21"/>
  <c r="F287" i="21"/>
  <c r="D288" i="21"/>
  <c r="Q287" i="21"/>
  <c r="O287" i="21"/>
  <c r="K287" i="21"/>
  <c r="M287" i="21"/>
  <c r="N288" i="21"/>
  <c r="J288" i="21"/>
  <c r="L288" i="21"/>
  <c r="H289" i="21"/>
  <c r="I288" i="21"/>
  <c r="P288" i="21"/>
  <c r="F288" i="21"/>
  <c r="D289" i="21"/>
  <c r="E288" i="21"/>
  <c r="L289" i="21"/>
  <c r="N289" i="21"/>
  <c r="I289" i="21"/>
  <c r="P289" i="21"/>
  <c r="J289" i="21"/>
  <c r="H290" i="21"/>
  <c r="O288" i="21"/>
  <c r="Q288" i="21"/>
  <c r="M288" i="21"/>
  <c r="K288" i="21"/>
  <c r="E289" i="21"/>
  <c r="D290" i="21"/>
  <c r="F289" i="21"/>
  <c r="O289" i="21"/>
  <c r="M289" i="21"/>
  <c r="Q289" i="21"/>
  <c r="K289" i="21"/>
  <c r="N290" i="21"/>
  <c r="I290" i="21"/>
  <c r="H291" i="21"/>
  <c r="L290" i="21"/>
  <c r="J290" i="21"/>
  <c r="P290" i="21"/>
  <c r="E290" i="21"/>
  <c r="D291" i="21"/>
  <c r="F290" i="21"/>
  <c r="K290" i="21"/>
  <c r="M290" i="21"/>
  <c r="Q290" i="21"/>
  <c r="O290" i="21"/>
  <c r="I291" i="21"/>
  <c r="N291" i="21"/>
  <c r="J291" i="21"/>
  <c r="H292" i="21"/>
  <c r="P291" i="21"/>
  <c r="L291" i="21"/>
  <c r="D292" i="21"/>
  <c r="F291" i="21"/>
  <c r="E291" i="21"/>
  <c r="O291" i="21"/>
  <c r="M291" i="21"/>
  <c r="K291" i="21"/>
  <c r="Q291" i="21"/>
  <c r="L292" i="21"/>
  <c r="I292" i="21"/>
  <c r="P292" i="21"/>
  <c r="J292" i="21"/>
  <c r="N292" i="21"/>
  <c r="H293" i="21"/>
  <c r="D293" i="21"/>
  <c r="F292" i="21"/>
  <c r="E292" i="21"/>
  <c r="Q292" i="21"/>
  <c r="M292" i="21"/>
  <c r="K292" i="21"/>
  <c r="O292" i="21"/>
  <c r="P293" i="21"/>
  <c r="H294" i="21"/>
  <c r="J293" i="21"/>
  <c r="N293" i="21"/>
  <c r="L293" i="21"/>
  <c r="I293" i="21"/>
  <c r="D294" i="21"/>
  <c r="F293" i="21"/>
  <c r="E293" i="21"/>
  <c r="N294" i="21"/>
  <c r="L294" i="21"/>
  <c r="H295" i="21"/>
  <c r="P294" i="21"/>
  <c r="J294" i="21"/>
  <c r="I294" i="21"/>
  <c r="K293" i="21"/>
  <c r="O293" i="21"/>
  <c r="Q293" i="21"/>
  <c r="M293" i="21"/>
  <c r="F294" i="21"/>
  <c r="D295" i="21"/>
  <c r="E294" i="21"/>
  <c r="J295" i="21"/>
  <c r="P295" i="21"/>
  <c r="L295" i="21"/>
  <c r="N295" i="21"/>
  <c r="I295" i="21"/>
  <c r="H296" i="21"/>
  <c r="O294" i="21"/>
  <c r="K294" i="21"/>
  <c r="Q294" i="21"/>
  <c r="M294" i="21"/>
  <c r="F295" i="21"/>
  <c r="E295" i="21"/>
  <c r="D296" i="21"/>
  <c r="K295" i="21"/>
  <c r="O295" i="21"/>
  <c r="Q295" i="21"/>
  <c r="M295" i="21"/>
  <c r="I296" i="21"/>
  <c r="N296" i="21"/>
  <c r="P296" i="21"/>
  <c r="J296" i="21"/>
  <c r="H297" i="21"/>
  <c r="L296" i="21"/>
  <c r="D297" i="21"/>
  <c r="F296" i="21"/>
  <c r="E296" i="21"/>
  <c r="M296" i="21"/>
  <c r="K296" i="21"/>
  <c r="O296" i="21"/>
  <c r="Q296" i="21"/>
  <c r="P297" i="21"/>
  <c r="N297" i="21"/>
  <c r="I297" i="21"/>
  <c r="L297" i="21"/>
  <c r="J297" i="21"/>
  <c r="H298" i="21"/>
  <c r="F297" i="21"/>
  <c r="D298" i="21"/>
  <c r="E297" i="21"/>
  <c r="Q297" i="21"/>
  <c r="M297" i="21"/>
  <c r="K297" i="21"/>
  <c r="O297" i="21"/>
  <c r="J298" i="21"/>
  <c r="H299" i="21"/>
  <c r="P298" i="21"/>
  <c r="N298" i="21"/>
  <c r="I298" i="21"/>
  <c r="L298" i="21"/>
  <c r="E298" i="21"/>
  <c r="D299" i="21"/>
  <c r="F298" i="21"/>
  <c r="N299" i="21"/>
  <c r="I299" i="21"/>
  <c r="J299" i="21"/>
  <c r="H300" i="21"/>
  <c r="P299" i="21"/>
  <c r="L299" i="21"/>
  <c r="K298" i="21"/>
  <c r="Q298" i="21"/>
  <c r="M298" i="21"/>
  <c r="O298" i="21"/>
  <c r="E299" i="21"/>
  <c r="D300" i="21"/>
  <c r="F299" i="21"/>
  <c r="K299" i="21"/>
  <c r="M299" i="21"/>
  <c r="O299" i="21"/>
  <c r="Q299" i="21"/>
  <c r="N300" i="21"/>
  <c r="J300" i="21"/>
  <c r="P300" i="21"/>
  <c r="L300" i="21"/>
  <c r="I300" i="21"/>
  <c r="H301" i="21"/>
  <c r="F300" i="21"/>
  <c r="E300" i="21"/>
  <c r="D301" i="21"/>
  <c r="K300" i="21"/>
  <c r="O300" i="21"/>
  <c r="M300" i="21"/>
  <c r="Q300" i="21"/>
  <c r="H302" i="21"/>
  <c r="I301" i="21"/>
  <c r="N301" i="21"/>
  <c r="L301" i="21"/>
  <c r="J301" i="21"/>
  <c r="P301" i="21"/>
  <c r="F301" i="21"/>
  <c r="E301" i="21"/>
  <c r="D302" i="21"/>
  <c r="L302" i="21"/>
  <c r="J302" i="21"/>
  <c r="P302" i="21"/>
  <c r="N302" i="21"/>
  <c r="H303" i="21"/>
  <c r="I302" i="21"/>
  <c r="M301" i="21"/>
  <c r="O301" i="21"/>
  <c r="Q301" i="21"/>
  <c r="K301" i="21"/>
  <c r="E302" i="21"/>
  <c r="D303" i="21"/>
  <c r="F302" i="21"/>
  <c r="P303" i="21"/>
  <c r="I303" i="21"/>
  <c r="H304" i="21"/>
  <c r="N303" i="21"/>
  <c r="J303" i="21"/>
  <c r="L303" i="21"/>
  <c r="O302" i="21"/>
  <c r="K302" i="21"/>
  <c r="Q302" i="21"/>
  <c r="M302" i="21"/>
  <c r="F303" i="21"/>
  <c r="E303" i="21"/>
  <c r="D304" i="21"/>
  <c r="M303" i="21"/>
  <c r="Q303" i="21"/>
  <c r="O303" i="21"/>
  <c r="K303" i="21"/>
  <c r="N304" i="21"/>
  <c r="P304" i="21"/>
  <c r="I304" i="21"/>
  <c r="H305" i="21"/>
  <c r="L304" i="21"/>
  <c r="J304" i="21"/>
  <c r="F304" i="21"/>
  <c r="E304" i="21"/>
  <c r="D305" i="21"/>
  <c r="Q304" i="21"/>
  <c r="K304" i="21"/>
  <c r="O304" i="21"/>
  <c r="M304" i="21"/>
  <c r="L305" i="21"/>
  <c r="J305" i="21"/>
  <c r="P305" i="21"/>
  <c r="H306" i="21"/>
  <c r="I305" i="21"/>
  <c r="N305" i="21"/>
  <c r="F305" i="21"/>
  <c r="E305" i="21"/>
  <c r="D306" i="21"/>
  <c r="I306" i="21"/>
  <c r="J306" i="21"/>
  <c r="N306" i="21"/>
  <c r="L306" i="21"/>
  <c r="H307" i="21"/>
  <c r="P306" i="21"/>
  <c r="O305" i="21"/>
  <c r="Q305" i="21"/>
  <c r="M305" i="21"/>
  <c r="K305" i="21"/>
  <c r="D307" i="21"/>
  <c r="E306" i="21"/>
  <c r="F306" i="21"/>
  <c r="M306" i="21"/>
  <c r="O306" i="21"/>
  <c r="Q306" i="21"/>
  <c r="K306" i="21"/>
  <c r="H308" i="21"/>
  <c r="I307" i="21"/>
  <c r="L307" i="21"/>
  <c r="J307" i="21"/>
  <c r="P307" i="21"/>
  <c r="N307" i="21"/>
  <c r="F307" i="21"/>
  <c r="D308" i="21"/>
  <c r="E307" i="21"/>
  <c r="P308" i="21"/>
  <c r="N308" i="21"/>
  <c r="H309" i="21"/>
  <c r="J308" i="21"/>
  <c r="I308" i="21"/>
  <c r="L308" i="21"/>
  <c r="Q307" i="21"/>
  <c r="O307" i="21"/>
  <c r="M307" i="21"/>
  <c r="K307" i="21"/>
  <c r="D309" i="21"/>
  <c r="F308" i="21"/>
  <c r="E308" i="21"/>
  <c r="L309" i="21"/>
  <c r="N309" i="21"/>
  <c r="I309" i="21"/>
  <c r="P309" i="21"/>
  <c r="H310" i="21"/>
  <c r="J309" i="21"/>
  <c r="Q308" i="21"/>
  <c r="K308" i="21"/>
  <c r="O308" i="21"/>
  <c r="M308" i="21"/>
  <c r="F309" i="21"/>
  <c r="E309" i="21"/>
  <c r="D310" i="21"/>
  <c r="O309" i="21"/>
  <c r="M309" i="21"/>
  <c r="K309" i="21"/>
  <c r="Q309" i="21"/>
  <c r="L310" i="21"/>
  <c r="P310" i="21"/>
  <c r="I310" i="21"/>
  <c r="J310" i="21"/>
  <c r="H311" i="21"/>
  <c r="N310" i="21"/>
  <c r="D311" i="21"/>
  <c r="E310" i="21"/>
  <c r="F310" i="21"/>
  <c r="O310" i="21"/>
  <c r="M310" i="21"/>
  <c r="Q310" i="21"/>
  <c r="K310" i="21"/>
  <c r="P311" i="21"/>
  <c r="L311" i="21"/>
  <c r="H312" i="21"/>
  <c r="I311" i="21"/>
  <c r="N311" i="21"/>
  <c r="J311" i="21"/>
  <c r="E311" i="21"/>
  <c r="F311" i="21"/>
  <c r="D312" i="21"/>
  <c r="I312" i="21"/>
  <c r="L312" i="21"/>
  <c r="J312" i="21"/>
  <c r="P312" i="21"/>
  <c r="N312" i="21"/>
  <c r="H313" i="21"/>
  <c r="Q311" i="21"/>
  <c r="O311" i="21"/>
  <c r="K311" i="21"/>
  <c r="M311" i="21"/>
  <c r="F312" i="21"/>
  <c r="D313" i="21"/>
  <c r="E312" i="21"/>
  <c r="O312" i="21"/>
  <c r="Q312" i="21"/>
  <c r="M312" i="21"/>
  <c r="K312" i="21"/>
  <c r="L313" i="21"/>
  <c r="J313" i="21"/>
  <c r="H314" i="21"/>
  <c r="N313" i="21"/>
  <c r="P313" i="21"/>
  <c r="I313" i="21"/>
  <c r="D314" i="21"/>
  <c r="E313" i="21"/>
  <c r="F313" i="21"/>
  <c r="H315" i="21"/>
  <c r="P314" i="21"/>
  <c r="J314" i="21"/>
  <c r="N314" i="21"/>
  <c r="L314" i="21"/>
  <c r="I314" i="21"/>
  <c r="O313" i="21"/>
  <c r="K313" i="21"/>
  <c r="M313" i="21"/>
  <c r="Q313" i="21"/>
  <c r="D315" i="21"/>
  <c r="F314" i="21"/>
  <c r="E314" i="21"/>
  <c r="J315" i="21"/>
  <c r="P315" i="21"/>
  <c r="N315" i="21"/>
  <c r="H316" i="21"/>
  <c r="I315" i="21"/>
  <c r="L315" i="21"/>
  <c r="O314" i="21"/>
  <c r="Q314" i="21"/>
  <c r="M314" i="21"/>
  <c r="K314" i="21"/>
  <c r="E315" i="21"/>
  <c r="F315" i="21"/>
  <c r="D316" i="21"/>
  <c r="H317" i="21"/>
  <c r="N316" i="21"/>
  <c r="I316" i="21"/>
  <c r="P316" i="21"/>
  <c r="L316" i="21"/>
  <c r="J316" i="21"/>
  <c r="M315" i="21"/>
  <c r="K315" i="21"/>
  <c r="O315" i="21"/>
  <c r="Q315" i="21"/>
  <c r="D317" i="21"/>
  <c r="F316" i="21"/>
  <c r="E316" i="21"/>
  <c r="J317" i="21"/>
  <c r="H318" i="21"/>
  <c r="I317" i="21"/>
  <c r="L317" i="21"/>
  <c r="P317" i="21"/>
  <c r="N317" i="21"/>
  <c r="K316" i="21"/>
  <c r="Q316" i="21"/>
  <c r="M316" i="21"/>
  <c r="O316" i="21"/>
  <c r="D318" i="21"/>
  <c r="E317" i="21"/>
  <c r="F317" i="21"/>
  <c r="I318" i="21"/>
  <c r="L318" i="21"/>
  <c r="J318" i="21"/>
  <c r="H319" i="21"/>
  <c r="P318" i="21"/>
  <c r="N318" i="21"/>
  <c r="K317" i="21"/>
  <c r="O317" i="21"/>
  <c r="M317" i="21"/>
  <c r="Q317" i="21"/>
  <c r="E318" i="21"/>
  <c r="D319" i="21"/>
  <c r="F318" i="21"/>
  <c r="M318" i="21"/>
  <c r="O318" i="21"/>
  <c r="K318" i="21"/>
  <c r="Q318" i="21"/>
  <c r="P319" i="21"/>
  <c r="H320" i="21"/>
  <c r="J319" i="21"/>
  <c r="L319" i="21"/>
  <c r="N319" i="21"/>
  <c r="I319" i="21"/>
  <c r="E319" i="21"/>
  <c r="F319" i="21"/>
  <c r="D320" i="21"/>
  <c r="L320" i="21"/>
  <c r="I320" i="21"/>
  <c r="P320" i="21"/>
  <c r="J320" i="21"/>
  <c r="H321" i="21"/>
  <c r="N320" i="21"/>
  <c r="O319" i="21"/>
  <c r="K319" i="21"/>
  <c r="Q319" i="21"/>
  <c r="M319" i="21"/>
  <c r="F320" i="21"/>
  <c r="E320" i="21"/>
  <c r="D321" i="21"/>
  <c r="M320" i="21"/>
  <c r="Q320" i="21"/>
  <c r="O320" i="21"/>
  <c r="K320" i="21"/>
  <c r="I321" i="21"/>
  <c r="N321" i="21"/>
  <c r="H322" i="21"/>
  <c r="J321" i="21"/>
  <c r="P321" i="21"/>
  <c r="L321" i="21"/>
  <c r="F321" i="21"/>
  <c r="E321" i="21"/>
  <c r="D322" i="21"/>
  <c r="K321" i="21"/>
  <c r="Q321" i="21"/>
  <c r="M321" i="21"/>
  <c r="O321" i="21"/>
  <c r="I322" i="21"/>
  <c r="P322" i="21"/>
  <c r="N322" i="21"/>
  <c r="L322" i="21"/>
  <c r="H323" i="21"/>
  <c r="J322" i="21"/>
  <c r="F322" i="21"/>
  <c r="D323" i="21"/>
  <c r="E322" i="21"/>
  <c r="Q322" i="21"/>
  <c r="O322" i="21"/>
  <c r="K322" i="21"/>
  <c r="M322" i="21"/>
  <c r="H324" i="21"/>
  <c r="L323" i="21"/>
  <c r="J323" i="21"/>
  <c r="N323" i="21"/>
  <c r="I323" i="21"/>
  <c r="P323" i="21"/>
  <c r="F323" i="21"/>
  <c r="E323" i="21"/>
  <c r="D324" i="21"/>
  <c r="I324" i="21"/>
  <c r="N324" i="21"/>
  <c r="P324" i="21"/>
  <c r="H325" i="21"/>
  <c r="J324" i="21"/>
  <c r="L324" i="21"/>
  <c r="M323" i="21"/>
  <c r="Q323" i="21"/>
  <c r="O323" i="21"/>
  <c r="K323" i="21"/>
  <c r="F324" i="21"/>
  <c r="D325" i="21"/>
  <c r="E324" i="21"/>
  <c r="M324" i="21"/>
  <c r="Q324" i="21"/>
  <c r="K324" i="21"/>
  <c r="O324" i="21"/>
  <c r="I325" i="21"/>
  <c r="H326" i="21"/>
  <c r="P325" i="21"/>
  <c r="N325" i="21"/>
  <c r="L325" i="21"/>
  <c r="J325" i="21"/>
  <c r="F325" i="21"/>
  <c r="D326" i="21"/>
  <c r="E325" i="21"/>
  <c r="O325" i="21"/>
  <c r="K325" i="21"/>
  <c r="Q325" i="21"/>
  <c r="M325" i="21"/>
  <c r="I326" i="21"/>
  <c r="L326" i="21"/>
  <c r="P326" i="21"/>
  <c r="N326" i="21"/>
  <c r="J326" i="21"/>
  <c r="H327" i="21"/>
  <c r="F326" i="21"/>
  <c r="E326" i="21"/>
  <c r="D327" i="21"/>
  <c r="Q326" i="21"/>
  <c r="M326" i="21"/>
  <c r="O326" i="21"/>
  <c r="K326" i="21"/>
  <c r="N327" i="21"/>
  <c r="H328" i="21"/>
  <c r="J327" i="21"/>
  <c r="I327" i="21"/>
  <c r="L327" i="21"/>
  <c r="P327" i="21"/>
  <c r="F327" i="21"/>
  <c r="E327" i="21"/>
  <c r="D328" i="21"/>
  <c r="H329" i="21"/>
  <c r="J328" i="21"/>
  <c r="L328" i="21"/>
  <c r="I328" i="21"/>
  <c r="P328" i="21"/>
  <c r="N328" i="21"/>
  <c r="Q327" i="21"/>
  <c r="O327" i="21"/>
  <c r="K327" i="21"/>
  <c r="M327" i="21"/>
  <c r="D329" i="21"/>
  <c r="E328" i="21"/>
  <c r="F328" i="21"/>
  <c r="J329" i="21"/>
  <c r="H330" i="21"/>
  <c r="I329" i="21"/>
  <c r="N329" i="21"/>
  <c r="P329" i="21"/>
  <c r="L329" i="21"/>
  <c r="K328" i="21"/>
  <c r="M328" i="21"/>
  <c r="O328" i="21"/>
  <c r="Q328" i="21"/>
  <c r="F329" i="21"/>
  <c r="D330" i="21"/>
  <c r="E329" i="21"/>
  <c r="N330" i="21"/>
  <c r="J330" i="21"/>
  <c r="L330" i="21"/>
  <c r="P330" i="21"/>
  <c r="I330" i="21"/>
  <c r="H331" i="21"/>
  <c r="K329" i="21"/>
  <c r="Q329" i="21"/>
  <c r="M329" i="21"/>
  <c r="O329" i="21"/>
  <c r="F330" i="21"/>
  <c r="D331" i="21"/>
  <c r="E330" i="21"/>
  <c r="M330" i="21"/>
  <c r="K330" i="21"/>
  <c r="Q330" i="21"/>
  <c r="O330" i="21"/>
  <c r="H332" i="21"/>
  <c r="I331" i="21"/>
  <c r="N331" i="21"/>
  <c r="L331" i="21"/>
  <c r="J331" i="21"/>
  <c r="P331" i="21"/>
  <c r="F331" i="21"/>
  <c r="D332" i="21"/>
  <c r="E331" i="21"/>
  <c r="P332" i="21"/>
  <c r="H333" i="21"/>
  <c r="I332" i="21"/>
  <c r="N332" i="21"/>
  <c r="L332" i="21"/>
  <c r="J332" i="21"/>
  <c r="M331" i="21"/>
  <c r="K331" i="21"/>
  <c r="O331" i="21"/>
  <c r="Q331" i="21"/>
  <c r="F332" i="21"/>
  <c r="E332" i="21"/>
  <c r="D333" i="21"/>
  <c r="P333" i="21"/>
  <c r="I333" i="21"/>
  <c r="N333" i="21"/>
  <c r="J333" i="21"/>
  <c r="L333" i="21"/>
  <c r="H334" i="21"/>
  <c r="M332" i="21"/>
  <c r="O332" i="21"/>
  <c r="Q332" i="21"/>
  <c r="K332" i="21"/>
  <c r="D334" i="21"/>
  <c r="F333" i="21"/>
  <c r="E333" i="21"/>
  <c r="M333" i="21"/>
  <c r="Q333" i="21"/>
  <c r="O333" i="21"/>
  <c r="K333" i="21"/>
  <c r="H335" i="21"/>
  <c r="P334" i="21"/>
  <c r="J334" i="21"/>
  <c r="L334" i="21"/>
  <c r="N334" i="21"/>
  <c r="I334" i="21"/>
  <c r="F334" i="21"/>
  <c r="D335" i="21"/>
  <c r="E334" i="21"/>
  <c r="P335" i="21"/>
  <c r="J335" i="21"/>
  <c r="L335" i="21"/>
  <c r="I335" i="21"/>
  <c r="N335" i="21"/>
  <c r="H336" i="21"/>
  <c r="Q334" i="21"/>
  <c r="M334" i="21"/>
  <c r="K334" i="21"/>
  <c r="O334" i="21"/>
  <c r="D336" i="21"/>
  <c r="E335" i="21"/>
  <c r="F335" i="21"/>
  <c r="O335" i="21"/>
  <c r="Q335" i="21"/>
  <c r="M335" i="21"/>
  <c r="K335" i="21"/>
  <c r="P336" i="21"/>
  <c r="I336" i="21"/>
  <c r="H337" i="21"/>
  <c r="J336" i="21"/>
  <c r="N336" i="21"/>
  <c r="L336" i="21"/>
  <c r="F336" i="21"/>
  <c r="D337" i="21"/>
  <c r="E336" i="21"/>
  <c r="Q336" i="21"/>
  <c r="O336" i="21"/>
  <c r="K336" i="21"/>
  <c r="M336" i="21"/>
  <c r="H338" i="21"/>
  <c r="P337" i="21"/>
  <c r="N337" i="21"/>
  <c r="I337" i="21"/>
  <c r="L337" i="21"/>
  <c r="J337" i="21"/>
  <c r="D338" i="21"/>
  <c r="F337" i="21"/>
  <c r="E337" i="21"/>
  <c r="J338" i="21"/>
  <c r="N338" i="21"/>
  <c r="H339" i="21"/>
  <c r="L338" i="21"/>
  <c r="I338" i="21"/>
  <c r="P338" i="21"/>
  <c r="M337" i="21"/>
  <c r="K337" i="21"/>
  <c r="Q337" i="21"/>
  <c r="O337" i="21"/>
  <c r="D339" i="21"/>
  <c r="E338" i="21"/>
  <c r="F338" i="21"/>
  <c r="L339" i="21"/>
  <c r="I339" i="21"/>
  <c r="N339" i="21"/>
  <c r="J339" i="21"/>
  <c r="H340" i="21"/>
  <c r="P339" i="21"/>
  <c r="O338" i="21"/>
  <c r="K338" i="21"/>
  <c r="Q338" i="21"/>
  <c r="M338" i="21"/>
  <c r="F339" i="21"/>
  <c r="E339" i="21"/>
  <c r="D340" i="21"/>
  <c r="O339" i="21"/>
  <c r="K339" i="21"/>
  <c r="M339" i="21"/>
  <c r="Q339" i="21"/>
  <c r="N340" i="21"/>
  <c r="L340" i="21"/>
  <c r="J340" i="21"/>
  <c r="P340" i="21"/>
  <c r="I340" i="21"/>
  <c r="H341" i="21"/>
  <c r="E340" i="21"/>
  <c r="F340" i="21"/>
  <c r="D341" i="21"/>
  <c r="M340" i="21"/>
  <c r="O340" i="21"/>
  <c r="Q340" i="21"/>
  <c r="K340" i="21"/>
  <c r="N341" i="21"/>
  <c r="J341" i="21"/>
  <c r="H342" i="21"/>
  <c r="P341" i="21"/>
  <c r="L341" i="21"/>
  <c r="I341" i="21"/>
  <c r="E341" i="21"/>
  <c r="D342" i="21"/>
  <c r="F341" i="21"/>
  <c r="H343" i="21"/>
  <c r="L342" i="21"/>
  <c r="N342" i="21"/>
  <c r="I342" i="21"/>
  <c r="J342" i="21"/>
  <c r="P342" i="21"/>
  <c r="O341" i="21"/>
  <c r="K341" i="21"/>
  <c r="M341" i="21"/>
  <c r="Q341" i="21"/>
  <c r="F342" i="21"/>
  <c r="D343" i="21"/>
  <c r="E342" i="21"/>
  <c r="H344" i="21"/>
  <c r="N343" i="21"/>
  <c r="J343" i="21"/>
  <c r="I343" i="21"/>
  <c r="P343" i="21"/>
  <c r="L343" i="21"/>
  <c r="O342" i="21"/>
  <c r="Q342" i="21"/>
  <c r="M342" i="21"/>
  <c r="K342" i="21"/>
  <c r="D344" i="21"/>
  <c r="F343" i="21"/>
  <c r="E343" i="21"/>
  <c r="H345" i="21"/>
  <c r="L344" i="21"/>
  <c r="I344" i="21"/>
  <c r="J344" i="21"/>
  <c r="N344" i="21"/>
  <c r="P344" i="21"/>
  <c r="Q343" i="21"/>
  <c r="M343" i="21"/>
  <c r="K343" i="21"/>
  <c r="O343" i="21"/>
  <c r="F344" i="21"/>
  <c r="E344" i="21"/>
  <c r="D345" i="21"/>
  <c r="N345" i="21"/>
  <c r="L345" i="21"/>
  <c r="I345" i="21"/>
  <c r="H346" i="21"/>
  <c r="P345" i="21"/>
  <c r="J345" i="21"/>
  <c r="K344" i="21"/>
  <c r="M344" i="21"/>
  <c r="Q344" i="21"/>
  <c r="O344" i="21"/>
  <c r="D346" i="21"/>
  <c r="E345" i="21"/>
  <c r="F345" i="21"/>
  <c r="Q345" i="21"/>
  <c r="M345" i="21"/>
  <c r="O345" i="21"/>
  <c r="K345" i="21"/>
  <c r="L346" i="21"/>
  <c r="I346" i="21"/>
  <c r="P346" i="21"/>
  <c r="N346" i="21"/>
  <c r="H347" i="21"/>
  <c r="J346" i="21"/>
  <c r="E346" i="21"/>
  <c r="D347" i="21"/>
  <c r="F346" i="21"/>
  <c r="M346" i="21"/>
  <c r="Q346" i="21"/>
  <c r="K346" i="21"/>
  <c r="O346" i="21"/>
  <c r="I347" i="21"/>
  <c r="P347" i="21"/>
  <c r="J347" i="21"/>
  <c r="N347" i="21"/>
  <c r="H348" i="21"/>
  <c r="L347" i="21"/>
  <c r="E347" i="21"/>
  <c r="F347" i="21"/>
  <c r="D348" i="21"/>
  <c r="K347" i="21"/>
  <c r="O347" i="21"/>
  <c r="M347" i="21"/>
  <c r="Q347" i="21"/>
  <c r="J348" i="21"/>
  <c r="N348" i="21"/>
  <c r="H349" i="21"/>
  <c r="P348" i="21"/>
  <c r="L348" i="21"/>
  <c r="I348" i="21"/>
  <c r="D349" i="21"/>
  <c r="E348" i="21"/>
  <c r="F348" i="21"/>
  <c r="I349" i="21"/>
  <c r="P349" i="21"/>
  <c r="L349" i="21"/>
  <c r="N349" i="21"/>
  <c r="H350" i="21"/>
  <c r="J349" i="21"/>
  <c r="Q348" i="21"/>
  <c r="M348" i="21"/>
  <c r="O348" i="21"/>
  <c r="K348" i="21"/>
  <c r="D350" i="21"/>
  <c r="F349" i="21"/>
  <c r="E349" i="21"/>
  <c r="Q349" i="21"/>
  <c r="M349" i="21"/>
  <c r="O349" i="21"/>
  <c r="K349" i="21"/>
  <c r="P350" i="21"/>
  <c r="H351" i="21"/>
  <c r="N350" i="21"/>
  <c r="L350" i="21"/>
  <c r="I350" i="21"/>
  <c r="J350" i="21"/>
  <c r="F350" i="21"/>
  <c r="D351" i="21"/>
  <c r="E350" i="21"/>
  <c r="L351" i="21"/>
  <c r="J351" i="21"/>
  <c r="I351" i="21"/>
  <c r="P351" i="21"/>
  <c r="N351" i="21"/>
  <c r="H352" i="21"/>
  <c r="O350" i="21"/>
  <c r="Q350" i="21"/>
  <c r="K350" i="21"/>
  <c r="M350" i="21"/>
  <c r="E351" i="21"/>
  <c r="F351" i="21"/>
  <c r="D352" i="21"/>
  <c r="K351" i="21"/>
  <c r="M351" i="21"/>
  <c r="O351" i="21"/>
  <c r="Q351" i="21"/>
  <c r="J352" i="21"/>
  <c r="L352" i="21"/>
  <c r="H353" i="21"/>
  <c r="P352" i="21"/>
  <c r="I352" i="21"/>
  <c r="N352" i="21"/>
  <c r="F352" i="21"/>
  <c r="D353" i="21"/>
  <c r="E352" i="21"/>
  <c r="P353" i="21"/>
  <c r="H354" i="21"/>
  <c r="L353" i="21"/>
  <c r="N353" i="21"/>
  <c r="I353" i="21"/>
  <c r="J353" i="21"/>
  <c r="M352" i="21"/>
  <c r="O352" i="21"/>
  <c r="Q352" i="21"/>
  <c r="K352" i="21"/>
  <c r="F353" i="21"/>
  <c r="E353" i="21"/>
  <c r="D354" i="21"/>
  <c r="H355" i="21"/>
  <c r="N354" i="21"/>
  <c r="J354" i="21"/>
  <c r="L354" i="21"/>
  <c r="I354" i="21"/>
  <c r="P354" i="21"/>
  <c r="Q353" i="21"/>
  <c r="K353" i="21"/>
  <c r="O353" i="21"/>
  <c r="M353" i="21"/>
  <c r="F354" i="21"/>
  <c r="E354" i="21"/>
  <c r="D355" i="21"/>
  <c r="P355" i="21"/>
  <c r="H356" i="21"/>
  <c r="N355" i="21"/>
  <c r="I355" i="21"/>
  <c r="L355" i="21"/>
  <c r="J355" i="21"/>
  <c r="K354" i="21"/>
  <c r="Q354" i="21"/>
  <c r="M354" i="21"/>
  <c r="O354" i="21"/>
  <c r="E355" i="21"/>
  <c r="D356" i="21"/>
  <c r="F355" i="21"/>
  <c r="N356" i="21"/>
  <c r="P356" i="21"/>
  <c r="L356" i="21"/>
  <c r="I356" i="21"/>
  <c r="H357" i="21"/>
  <c r="J356" i="21"/>
  <c r="M355" i="21"/>
  <c r="Q355" i="21"/>
  <c r="K355" i="21"/>
  <c r="O355" i="21"/>
  <c r="E356" i="21"/>
  <c r="F356" i="21"/>
  <c r="D357" i="21"/>
  <c r="Q356" i="21"/>
  <c r="M356" i="21"/>
  <c r="O356" i="21"/>
  <c r="K356" i="21"/>
  <c r="L357" i="21"/>
  <c r="N357" i="21"/>
  <c r="J357" i="21"/>
  <c r="H358" i="21"/>
  <c r="I357" i="21"/>
  <c r="P357" i="21"/>
  <c r="D358" i="21"/>
  <c r="E357" i="21"/>
  <c r="F357" i="21"/>
  <c r="J358" i="21"/>
  <c r="N358" i="21"/>
  <c r="P358" i="21"/>
  <c r="L358" i="21"/>
  <c r="I358" i="21"/>
  <c r="H359" i="21"/>
  <c r="M357" i="21"/>
  <c r="O357" i="21"/>
  <c r="Q357" i="21"/>
  <c r="K357" i="21"/>
  <c r="E358" i="21"/>
  <c r="F358" i="21"/>
  <c r="D359" i="21"/>
  <c r="K358" i="21"/>
  <c r="O358" i="21"/>
  <c r="Q358" i="21"/>
  <c r="M358" i="21"/>
  <c r="N359" i="21"/>
  <c r="P359" i="21"/>
  <c r="H360" i="21"/>
  <c r="L359" i="21"/>
  <c r="J359" i="21"/>
  <c r="I359" i="21"/>
  <c r="D360" i="21"/>
  <c r="E359" i="21"/>
  <c r="F359" i="21"/>
  <c r="J360" i="21"/>
  <c r="I360" i="21"/>
  <c r="P360" i="21"/>
  <c r="L360" i="21"/>
  <c r="N360" i="21"/>
  <c r="H361" i="21"/>
  <c r="O359" i="21"/>
  <c r="M359" i="21"/>
  <c r="Q359" i="21"/>
  <c r="K359" i="21"/>
  <c r="F360" i="21"/>
  <c r="E360" i="21"/>
  <c r="D361" i="21"/>
  <c r="M360" i="21"/>
  <c r="K360" i="21"/>
  <c r="O360" i="21"/>
  <c r="Q360" i="21"/>
  <c r="N361" i="21"/>
  <c r="H362" i="21"/>
  <c r="L361" i="21"/>
  <c r="J361" i="21"/>
  <c r="I361" i="21"/>
  <c r="P361" i="21"/>
  <c r="D362" i="21"/>
  <c r="E361" i="21"/>
  <c r="F361" i="21"/>
  <c r="P362" i="21"/>
  <c r="N362" i="21"/>
  <c r="I362" i="21"/>
  <c r="H363" i="21"/>
  <c r="J362" i="21"/>
  <c r="L362" i="21"/>
  <c r="K361" i="21"/>
  <c r="Q361" i="21"/>
  <c r="M361" i="21"/>
  <c r="O361" i="21"/>
  <c r="D363" i="21"/>
  <c r="E362" i="21"/>
  <c r="F362" i="21"/>
  <c r="M362" i="21"/>
  <c r="O362" i="21"/>
  <c r="K362" i="21"/>
  <c r="Q362" i="21"/>
  <c r="H364" i="21"/>
  <c r="L363" i="21"/>
  <c r="P363" i="21"/>
  <c r="N363" i="21"/>
  <c r="I363" i="21"/>
  <c r="J363" i="21"/>
  <c r="E363" i="21"/>
  <c r="D364" i="21"/>
  <c r="F363" i="21"/>
  <c r="L364" i="21"/>
  <c r="I364" i="21"/>
  <c r="H365" i="21"/>
  <c r="J364" i="21"/>
  <c r="P364" i="21"/>
  <c r="N364" i="21"/>
  <c r="M363" i="21"/>
  <c r="K363" i="21"/>
  <c r="O363" i="21"/>
  <c r="Q363" i="21"/>
  <c r="E364" i="21"/>
  <c r="D365" i="21"/>
  <c r="F364" i="21"/>
  <c r="M364" i="21"/>
  <c r="K364" i="21"/>
  <c r="Q364" i="21"/>
  <c r="O364" i="21"/>
  <c r="H366" i="21"/>
  <c r="I365" i="21"/>
  <c r="J365" i="21"/>
  <c r="N365" i="21"/>
  <c r="L365" i="21"/>
  <c r="P365" i="21"/>
  <c r="F365" i="21"/>
  <c r="E365" i="21"/>
  <c r="D366" i="21"/>
  <c r="H367" i="21"/>
  <c r="P366" i="21"/>
  <c r="L366" i="21"/>
  <c r="J366" i="21"/>
  <c r="I366" i="21"/>
  <c r="N366" i="21"/>
  <c r="O365" i="21"/>
  <c r="K365" i="21"/>
  <c r="Q365" i="21"/>
  <c r="M365" i="21"/>
  <c r="D367" i="21"/>
  <c r="F366" i="21"/>
  <c r="E366" i="21"/>
  <c r="I367" i="21"/>
  <c r="J367" i="21"/>
  <c r="N367" i="21"/>
  <c r="H368" i="21"/>
  <c r="P367" i="21"/>
  <c r="L367" i="21"/>
  <c r="K366" i="21"/>
  <c r="O366" i="21"/>
  <c r="Q366" i="21"/>
  <c r="M366" i="21"/>
  <c r="E367" i="21"/>
  <c r="F367" i="21"/>
  <c r="D368" i="21"/>
  <c r="M367" i="21"/>
  <c r="Q367" i="21"/>
  <c r="K367" i="21"/>
  <c r="O367" i="21"/>
  <c r="P368" i="21"/>
  <c r="N368" i="21"/>
  <c r="L368" i="21"/>
  <c r="I368" i="21"/>
  <c r="J368" i="21"/>
  <c r="H369" i="21"/>
  <c r="F368" i="21"/>
  <c r="E368" i="21"/>
  <c r="D369" i="21"/>
  <c r="K368" i="21"/>
  <c r="M368" i="21"/>
  <c r="Q368" i="21"/>
  <c r="O368" i="21"/>
  <c r="L369" i="21"/>
  <c r="H370" i="21"/>
  <c r="I369" i="21"/>
  <c r="N369" i="21"/>
  <c r="P369" i="21"/>
  <c r="J369" i="21"/>
  <c r="F369" i="21"/>
  <c r="D370" i="21"/>
  <c r="E369" i="21"/>
  <c r="J370" i="21"/>
  <c r="N370" i="21"/>
  <c r="P370" i="21"/>
  <c r="I370" i="21"/>
  <c r="H371" i="21"/>
  <c r="L370" i="21"/>
  <c r="Q369" i="21"/>
  <c r="M369" i="21"/>
  <c r="K369" i="21"/>
  <c r="O369" i="21"/>
  <c r="F370" i="21"/>
  <c r="E370" i="21"/>
  <c r="D371" i="21"/>
  <c r="K370" i="21"/>
  <c r="M370" i="21"/>
  <c r="O370" i="21"/>
  <c r="Q370" i="21"/>
  <c r="L371" i="21"/>
  <c r="H372" i="21"/>
  <c r="P371" i="21"/>
  <c r="I371" i="21"/>
  <c r="J371" i="21"/>
  <c r="N371" i="21"/>
  <c r="E371" i="21"/>
  <c r="D372" i="21"/>
  <c r="F371" i="21"/>
  <c r="H373" i="21"/>
  <c r="P372" i="21"/>
  <c r="L372" i="21"/>
  <c r="J372" i="21"/>
  <c r="N372" i="21"/>
  <c r="I372" i="21"/>
  <c r="M371" i="21"/>
  <c r="K371" i="21"/>
  <c r="O371" i="21"/>
  <c r="Q371" i="21"/>
  <c r="E372" i="21"/>
  <c r="D373" i="21"/>
  <c r="F372" i="21"/>
  <c r="H374" i="21"/>
  <c r="P373" i="21"/>
  <c r="J373" i="21"/>
  <c r="I373" i="21"/>
  <c r="N373" i="21"/>
  <c r="L373" i="21"/>
  <c r="O372" i="21"/>
  <c r="K372" i="21"/>
  <c r="M372" i="21"/>
  <c r="Q372" i="21"/>
  <c r="D374" i="21"/>
  <c r="F373" i="21"/>
  <c r="E373" i="21"/>
  <c r="L374" i="21"/>
  <c r="I374" i="21"/>
  <c r="P374" i="21"/>
  <c r="H375" i="21"/>
  <c r="J374" i="21"/>
  <c r="N374" i="21"/>
  <c r="K373" i="21"/>
  <c r="M373" i="21"/>
  <c r="Q373" i="21"/>
  <c r="O373" i="21"/>
  <c r="E374" i="21"/>
  <c r="D375" i="21"/>
  <c r="F374" i="21"/>
  <c r="O374" i="21"/>
  <c r="Q374" i="21"/>
  <c r="K374" i="21"/>
  <c r="M374" i="21"/>
  <c r="L375" i="21"/>
  <c r="I375" i="21"/>
  <c r="J375" i="21"/>
  <c r="N375" i="21"/>
  <c r="H376" i="21"/>
  <c r="P375" i="21"/>
  <c r="D376" i="21"/>
  <c r="F375" i="21"/>
  <c r="E375" i="21"/>
  <c r="Q375" i="21"/>
  <c r="M375" i="21"/>
  <c r="O375" i="21"/>
  <c r="K375" i="21"/>
  <c r="J376" i="21"/>
  <c r="H377" i="21"/>
  <c r="I376" i="21"/>
  <c r="P376" i="21"/>
  <c r="N376" i="21"/>
  <c r="L376" i="21"/>
  <c r="F376" i="21"/>
  <c r="E376" i="21"/>
  <c r="D377" i="21"/>
  <c r="H378" i="21"/>
  <c r="P377" i="21"/>
  <c r="N377" i="21"/>
  <c r="J377" i="21"/>
  <c r="I377" i="21"/>
  <c r="L377" i="21"/>
  <c r="O376" i="21"/>
  <c r="K376" i="21"/>
  <c r="Q376" i="21"/>
  <c r="M376" i="21"/>
  <c r="F377" i="21"/>
  <c r="E377" i="21"/>
  <c r="D378" i="21"/>
  <c r="H379" i="21"/>
  <c r="J378" i="21"/>
  <c r="N378" i="21"/>
  <c r="P378" i="21"/>
  <c r="I378" i="21"/>
  <c r="L378" i="21"/>
  <c r="Q377" i="21"/>
  <c r="M377" i="21"/>
  <c r="O377" i="21"/>
  <c r="K377" i="21"/>
  <c r="E378" i="21"/>
  <c r="F378" i="21"/>
  <c r="D379" i="21"/>
  <c r="I379" i="21"/>
  <c r="P379" i="21"/>
  <c r="J379" i="21"/>
  <c r="H380" i="21"/>
  <c r="N379" i="21"/>
  <c r="L379" i="21"/>
  <c r="O378" i="21"/>
  <c r="Q378" i="21"/>
  <c r="M378" i="21"/>
  <c r="K378" i="21"/>
  <c r="F379" i="21"/>
  <c r="E379" i="21"/>
  <c r="D380" i="21"/>
  <c r="M379" i="21"/>
  <c r="O379" i="21"/>
  <c r="K379" i="21"/>
  <c r="Q379" i="21"/>
  <c r="P380" i="21"/>
  <c r="H381" i="21"/>
  <c r="I380" i="21"/>
  <c r="N380" i="21"/>
  <c r="L380" i="21"/>
  <c r="J380" i="21"/>
  <c r="F380" i="21"/>
  <c r="D381" i="21"/>
  <c r="E380" i="21"/>
  <c r="P381" i="21"/>
  <c r="I381" i="21"/>
  <c r="H382" i="21"/>
  <c r="J381" i="21"/>
  <c r="L381" i="21"/>
  <c r="N381" i="21"/>
  <c r="O380" i="21"/>
  <c r="M380" i="21"/>
  <c r="K380" i="21"/>
  <c r="Q380" i="21"/>
  <c r="E381" i="21"/>
  <c r="D382" i="21"/>
  <c r="F381" i="21"/>
  <c r="M381" i="21"/>
  <c r="Q381" i="21"/>
  <c r="O381" i="21"/>
  <c r="K381" i="21"/>
  <c r="I382" i="21"/>
  <c r="N382" i="21"/>
  <c r="P382" i="21"/>
  <c r="H383" i="21"/>
  <c r="J382" i="21"/>
  <c r="L382" i="21"/>
  <c r="E382" i="21"/>
  <c r="F382" i="21"/>
  <c r="D383" i="21"/>
  <c r="Q382" i="21"/>
  <c r="K382" i="21"/>
  <c r="M382" i="21"/>
  <c r="O382" i="21"/>
  <c r="P383" i="21"/>
  <c r="J383" i="21"/>
  <c r="N383" i="21"/>
  <c r="I383" i="21"/>
  <c r="H384" i="21"/>
  <c r="L383" i="21"/>
  <c r="E383" i="21"/>
  <c r="F383" i="21"/>
  <c r="D384" i="21"/>
  <c r="M383" i="21"/>
  <c r="O383" i="21"/>
  <c r="Q383" i="21"/>
  <c r="K383" i="21"/>
  <c r="J384" i="21"/>
  <c r="P384" i="21"/>
  <c r="H385" i="21"/>
  <c r="I384" i="21"/>
  <c r="L384" i="21"/>
  <c r="N384" i="21"/>
  <c r="F384" i="21"/>
  <c r="E384" i="21"/>
  <c r="D385" i="21"/>
  <c r="N385" i="21"/>
  <c r="J385" i="21"/>
  <c r="H386" i="21"/>
  <c r="I385" i="21"/>
  <c r="L385" i="21"/>
  <c r="P385" i="21"/>
  <c r="K384" i="21"/>
  <c r="O384" i="21"/>
  <c r="Q384" i="21"/>
  <c r="M384" i="21"/>
  <c r="E385" i="21"/>
  <c r="F385" i="21"/>
  <c r="D386" i="21"/>
  <c r="I386" i="21"/>
  <c r="N386" i="21"/>
  <c r="H387" i="21"/>
  <c r="P386" i="21"/>
  <c r="J386" i="21"/>
  <c r="L386" i="21"/>
  <c r="O385" i="21"/>
  <c r="M385" i="21"/>
  <c r="Q385" i="21"/>
  <c r="K385" i="21"/>
  <c r="D387" i="21"/>
  <c r="F386" i="21"/>
  <c r="E386" i="21"/>
  <c r="O386" i="21"/>
  <c r="Q386" i="21"/>
  <c r="K386" i="21"/>
  <c r="M386" i="21"/>
  <c r="L387" i="21"/>
  <c r="I387" i="21"/>
  <c r="J387" i="21"/>
  <c r="P387" i="21"/>
  <c r="N387" i="21"/>
  <c r="H388" i="21"/>
  <c r="D388" i="21"/>
  <c r="E387" i="21"/>
  <c r="F387" i="21"/>
  <c r="Q387" i="21"/>
  <c r="M387" i="21"/>
  <c r="O387" i="21"/>
  <c r="K387" i="21"/>
  <c r="I388" i="21"/>
  <c r="L388" i="21"/>
  <c r="P388" i="21"/>
  <c r="H389" i="21"/>
  <c r="J388" i="21"/>
  <c r="N388" i="21"/>
  <c r="D389" i="21"/>
  <c r="E388" i="21"/>
  <c r="F388" i="21"/>
  <c r="M388" i="21"/>
  <c r="O388" i="21"/>
  <c r="K388" i="21"/>
  <c r="Q388" i="21"/>
  <c r="H390" i="21"/>
  <c r="J389" i="21"/>
  <c r="P389" i="21"/>
  <c r="N389" i="21"/>
  <c r="L389" i="21"/>
  <c r="I389" i="21"/>
  <c r="D390" i="21"/>
  <c r="E389" i="21"/>
  <c r="F389" i="21"/>
  <c r="P390" i="21"/>
  <c r="L390" i="21"/>
  <c r="H391" i="21"/>
  <c r="I390" i="21"/>
  <c r="N390" i="21"/>
  <c r="J390" i="21"/>
  <c r="K389" i="21"/>
  <c r="O389" i="21"/>
  <c r="Q389" i="21"/>
  <c r="M389" i="21"/>
  <c r="F390" i="21"/>
  <c r="D391" i="21"/>
  <c r="E390" i="21"/>
  <c r="P391" i="21"/>
  <c r="L391" i="21"/>
  <c r="J391" i="21"/>
  <c r="I391" i="21"/>
  <c r="H392" i="21"/>
  <c r="N391" i="21"/>
  <c r="O390" i="21"/>
  <c r="M390" i="21"/>
  <c r="Q390" i="21"/>
  <c r="K390" i="21"/>
  <c r="D392" i="21"/>
  <c r="F391" i="21"/>
  <c r="E391" i="21"/>
  <c r="O391" i="21"/>
  <c r="K391" i="21"/>
  <c r="M391" i="21"/>
  <c r="Q391" i="21"/>
  <c r="I392" i="21"/>
  <c r="P392" i="21"/>
  <c r="H393" i="21"/>
  <c r="J392" i="21"/>
  <c r="N392" i="21"/>
  <c r="L392" i="21"/>
  <c r="F392" i="21"/>
  <c r="E392" i="21"/>
  <c r="D393" i="21"/>
  <c r="K392" i="21"/>
  <c r="Q392" i="21"/>
  <c r="M392" i="21"/>
  <c r="O392" i="21"/>
  <c r="I393" i="21"/>
  <c r="J393" i="21"/>
  <c r="N393" i="21"/>
  <c r="P393" i="21"/>
  <c r="H394" i="21"/>
  <c r="L393" i="21"/>
  <c r="F393" i="21"/>
  <c r="E393" i="21"/>
  <c r="D394" i="21"/>
  <c r="M393" i="21"/>
  <c r="K393" i="21"/>
  <c r="O393" i="21"/>
  <c r="Q393" i="21"/>
  <c r="I394" i="21"/>
  <c r="L394" i="21"/>
  <c r="H395" i="21"/>
  <c r="P394" i="21"/>
  <c r="N394" i="21"/>
  <c r="J394" i="21"/>
  <c r="D395" i="21"/>
  <c r="F394" i="21"/>
  <c r="E394" i="21"/>
  <c r="M394" i="21"/>
  <c r="K394" i="21"/>
  <c r="Q394" i="21"/>
  <c r="O394" i="21"/>
  <c r="I395" i="21"/>
  <c r="P395" i="21"/>
  <c r="N395" i="21"/>
  <c r="H396" i="21"/>
  <c r="J395" i="21"/>
  <c r="L395" i="21"/>
  <c r="F395" i="21"/>
  <c r="E395" i="21"/>
  <c r="D396" i="21"/>
  <c r="Q395" i="21"/>
  <c r="K395" i="21"/>
  <c r="M395" i="21"/>
  <c r="O395" i="21"/>
  <c r="P396" i="21"/>
  <c r="L396" i="21"/>
  <c r="I396" i="21"/>
  <c r="N396" i="21"/>
  <c r="J396" i="21"/>
  <c r="H397" i="21"/>
  <c r="F396" i="21"/>
  <c r="E396" i="21"/>
  <c r="D397" i="21"/>
  <c r="Q396" i="21"/>
  <c r="K396" i="21"/>
  <c r="M396" i="21"/>
  <c r="O396" i="21"/>
  <c r="N397" i="21"/>
  <c r="I397" i="21"/>
  <c r="P397" i="21"/>
  <c r="H398" i="21"/>
  <c r="L397" i="21"/>
  <c r="J397" i="21"/>
  <c r="E397" i="21"/>
  <c r="D398" i="21"/>
  <c r="F397" i="21"/>
  <c r="Q397" i="21"/>
  <c r="O397" i="21"/>
  <c r="M397" i="21"/>
  <c r="K397" i="21"/>
  <c r="I398" i="21"/>
  <c r="P398" i="21"/>
  <c r="N398" i="21"/>
  <c r="J398" i="21"/>
  <c r="H399" i="21"/>
  <c r="L398" i="21"/>
  <c r="E398" i="21"/>
  <c r="D399" i="21"/>
  <c r="F398" i="21"/>
  <c r="O398" i="21"/>
  <c r="K398" i="21"/>
  <c r="Q398" i="21"/>
  <c r="M398" i="21"/>
  <c r="J399" i="21"/>
  <c r="N399" i="21"/>
  <c r="H400" i="21"/>
  <c r="I399" i="21"/>
  <c r="P399" i="21"/>
  <c r="L399" i="21"/>
  <c r="F399" i="21"/>
  <c r="E399" i="21"/>
  <c r="D400" i="21"/>
  <c r="I400" i="21"/>
  <c r="P400" i="21"/>
  <c r="L400" i="21"/>
  <c r="H401" i="21"/>
  <c r="N400" i="21"/>
  <c r="J400" i="21"/>
  <c r="O399" i="21"/>
  <c r="K399" i="21"/>
  <c r="Q399" i="21"/>
  <c r="M399" i="21"/>
  <c r="D401" i="21"/>
  <c r="E400" i="21"/>
  <c r="F400" i="21"/>
  <c r="O400" i="21"/>
  <c r="M400" i="21"/>
  <c r="Q400" i="21"/>
  <c r="K400" i="21"/>
  <c r="P401" i="21"/>
  <c r="J401" i="21"/>
  <c r="H402" i="21"/>
  <c r="L401" i="21"/>
  <c r="N401" i="21"/>
  <c r="I401" i="21"/>
  <c r="F401" i="21"/>
  <c r="D402" i="21"/>
  <c r="E401" i="21"/>
  <c r="L402" i="21"/>
  <c r="J402" i="21"/>
  <c r="N402" i="21"/>
  <c r="H403" i="21"/>
  <c r="I402" i="21"/>
  <c r="P402" i="21"/>
  <c r="M401" i="21"/>
  <c r="O401" i="21"/>
  <c r="Q401" i="21"/>
  <c r="K401" i="21"/>
  <c r="E402" i="21"/>
  <c r="D403" i="21"/>
  <c r="F402" i="21"/>
  <c r="L403" i="21"/>
  <c r="P403" i="21"/>
  <c r="I403" i="21"/>
  <c r="N403" i="21"/>
  <c r="H404" i="21"/>
  <c r="J403" i="21"/>
  <c r="M402" i="21"/>
  <c r="K402" i="21"/>
  <c r="O402" i="21"/>
  <c r="Q402" i="21"/>
  <c r="F403" i="21"/>
  <c r="D404" i="21"/>
  <c r="E403" i="21"/>
  <c r="Q403" i="21"/>
  <c r="O403" i="21"/>
  <c r="K403" i="21"/>
  <c r="M403" i="21"/>
  <c r="L404" i="21"/>
  <c r="J404" i="21"/>
  <c r="N404" i="21"/>
  <c r="P404" i="21"/>
  <c r="H405" i="21"/>
  <c r="I404" i="21"/>
  <c r="E404" i="21"/>
  <c r="D405" i="21"/>
  <c r="F404" i="21"/>
  <c r="I405" i="21"/>
  <c r="J405" i="21"/>
  <c r="L405" i="21"/>
  <c r="N405" i="21"/>
  <c r="H406" i="21"/>
  <c r="P405" i="21"/>
  <c r="M404" i="21"/>
  <c r="O404" i="21"/>
  <c r="Q404" i="21"/>
  <c r="K404" i="21"/>
  <c r="F405" i="21"/>
  <c r="D406" i="21"/>
  <c r="E405" i="21"/>
  <c r="K405" i="21"/>
  <c r="Q405" i="21"/>
  <c r="O405" i="21"/>
  <c r="M405" i="21"/>
  <c r="J406" i="21"/>
  <c r="P406" i="21"/>
  <c r="H407" i="21"/>
  <c r="N406" i="21"/>
  <c r="I406" i="21"/>
  <c r="L406" i="21"/>
  <c r="D407" i="21"/>
  <c r="F406" i="21"/>
  <c r="E406" i="21"/>
  <c r="I407" i="21"/>
  <c r="N407" i="21"/>
  <c r="H408" i="21"/>
  <c r="P407" i="21"/>
  <c r="J407" i="21"/>
  <c r="L407" i="21"/>
  <c r="K406" i="21"/>
  <c r="O406" i="21"/>
  <c r="M406" i="21"/>
  <c r="Q406" i="21"/>
  <c r="D408" i="21"/>
  <c r="F407" i="21"/>
  <c r="E407" i="21"/>
  <c r="M407" i="21"/>
  <c r="Q407" i="21"/>
  <c r="K407" i="21"/>
  <c r="O407" i="21"/>
  <c r="N408" i="21"/>
  <c r="P408" i="21"/>
  <c r="L408" i="21"/>
  <c r="I408" i="21"/>
  <c r="H409" i="21"/>
  <c r="J408" i="21"/>
  <c r="F408" i="21"/>
  <c r="D409" i="21"/>
  <c r="E408" i="21"/>
  <c r="Q408" i="21"/>
  <c r="M408" i="21"/>
  <c r="K408" i="21"/>
  <c r="O408" i="21"/>
  <c r="P409" i="21"/>
  <c r="H410" i="21"/>
  <c r="J409" i="21"/>
  <c r="L409" i="21"/>
  <c r="N409" i="21"/>
  <c r="I409" i="21"/>
  <c r="F409" i="21"/>
  <c r="E409" i="21"/>
  <c r="D410" i="21"/>
  <c r="J410" i="21"/>
  <c r="N410" i="21"/>
  <c r="H411" i="21"/>
  <c r="P410" i="21"/>
  <c r="L410" i="21"/>
  <c r="I410" i="21"/>
  <c r="M409" i="21"/>
  <c r="O409" i="21"/>
  <c r="Q409" i="21"/>
  <c r="K409" i="21"/>
  <c r="F410" i="21"/>
  <c r="E410" i="21"/>
  <c r="D411" i="21"/>
  <c r="P411" i="21"/>
  <c r="I411" i="21"/>
  <c r="J411" i="21"/>
  <c r="H412" i="21"/>
  <c r="N411" i="21"/>
  <c r="L411" i="21"/>
  <c r="M410" i="21"/>
  <c r="Q410" i="21"/>
  <c r="O410" i="21"/>
  <c r="K410" i="21"/>
  <c r="E411" i="21"/>
  <c r="D412" i="21"/>
  <c r="F411" i="21"/>
  <c r="Q411" i="21"/>
  <c r="O411" i="21"/>
  <c r="M411" i="21"/>
  <c r="K411" i="21"/>
  <c r="L412" i="21"/>
  <c r="P412" i="21"/>
  <c r="J412" i="21"/>
  <c r="I412" i="21"/>
  <c r="N412" i="21"/>
  <c r="H413" i="21"/>
  <c r="D413" i="21"/>
  <c r="E412" i="21"/>
  <c r="F412" i="21"/>
  <c r="M412" i="21"/>
  <c r="O412" i="21"/>
  <c r="Q412" i="21"/>
  <c r="K412" i="21"/>
  <c r="J413" i="21"/>
  <c r="H414" i="21"/>
  <c r="N413" i="21"/>
  <c r="P413" i="21"/>
  <c r="I413" i="21"/>
  <c r="L413" i="21"/>
  <c r="E413" i="21"/>
  <c r="D414" i="21"/>
  <c r="F413" i="21"/>
  <c r="J414" i="21"/>
  <c r="I414" i="21"/>
  <c r="H415" i="21"/>
  <c r="L414" i="21"/>
  <c r="P414" i="21"/>
  <c r="N414" i="21"/>
  <c r="K413" i="21"/>
  <c r="M413" i="21"/>
  <c r="Q413" i="21"/>
  <c r="O413" i="21"/>
  <c r="D415" i="21"/>
  <c r="E414" i="21"/>
  <c r="F414" i="21"/>
  <c r="K414" i="21"/>
  <c r="M414" i="21"/>
  <c r="Q414" i="21"/>
  <c r="O414" i="21"/>
  <c r="P415" i="21"/>
  <c r="H416" i="21"/>
  <c r="L415" i="21"/>
  <c r="I415" i="21"/>
  <c r="N415" i="21"/>
  <c r="J415" i="21"/>
  <c r="D416" i="21"/>
  <c r="E415" i="21"/>
  <c r="F415" i="21"/>
  <c r="L416" i="21"/>
  <c r="I416" i="21"/>
  <c r="N416" i="21"/>
  <c r="P416" i="21"/>
  <c r="J416" i="21"/>
  <c r="H417" i="21"/>
  <c r="O415" i="21"/>
  <c r="K415" i="21"/>
  <c r="Q415" i="21"/>
  <c r="M415" i="21"/>
  <c r="F416" i="21"/>
  <c r="D417" i="21"/>
  <c r="E416" i="21"/>
  <c r="Q416" i="21"/>
  <c r="O416" i="21"/>
  <c r="K416" i="21"/>
  <c r="M416" i="21"/>
  <c r="H418" i="21"/>
  <c r="L417" i="21"/>
  <c r="I417" i="21"/>
  <c r="N417" i="21"/>
  <c r="P417" i="21"/>
  <c r="J417" i="21"/>
  <c r="E417" i="21"/>
  <c r="D418" i="21"/>
  <c r="F417" i="21"/>
  <c r="L418" i="21"/>
  <c r="H419" i="21"/>
  <c r="P418" i="21"/>
  <c r="N418" i="21"/>
  <c r="J418" i="21"/>
  <c r="I418" i="21"/>
  <c r="M417" i="21"/>
  <c r="O417" i="21"/>
  <c r="Q417" i="21"/>
  <c r="K417" i="21"/>
  <c r="F418" i="21"/>
  <c r="E418" i="21"/>
  <c r="D419" i="21"/>
  <c r="I419" i="21"/>
  <c r="P419" i="21"/>
  <c r="H420" i="21"/>
  <c r="J419" i="21"/>
  <c r="L419" i="21"/>
  <c r="N419" i="21"/>
  <c r="M418" i="21"/>
  <c r="O418" i="21"/>
  <c r="K418" i="21"/>
  <c r="Q418" i="21"/>
  <c r="F419" i="21"/>
  <c r="E419" i="21"/>
  <c r="D420" i="21"/>
  <c r="O419" i="21"/>
  <c r="M419" i="21"/>
  <c r="K419" i="21"/>
  <c r="Q419" i="21"/>
  <c r="H421" i="21"/>
  <c r="J420" i="21"/>
  <c r="P420" i="21"/>
  <c r="L420" i="21"/>
  <c r="I420" i="21"/>
  <c r="N420" i="21"/>
  <c r="D421" i="21"/>
  <c r="E420" i="21"/>
  <c r="F420" i="21"/>
  <c r="L421" i="21"/>
  <c r="J421" i="21"/>
  <c r="I421" i="21"/>
  <c r="N421" i="21"/>
  <c r="P421" i="21"/>
  <c r="H422" i="21"/>
  <c r="Q420" i="21"/>
  <c r="K420" i="21"/>
  <c r="M420" i="21"/>
  <c r="O420" i="21"/>
  <c r="F421" i="21"/>
  <c r="E421" i="21"/>
  <c r="D422" i="21"/>
  <c r="O421" i="21"/>
  <c r="M421" i="21"/>
  <c r="Q421" i="21"/>
  <c r="K421" i="21"/>
  <c r="H423" i="21"/>
  <c r="J422" i="21"/>
  <c r="I422" i="21"/>
  <c r="L422" i="21"/>
  <c r="P422" i="21"/>
  <c r="N422" i="21"/>
  <c r="E422" i="21"/>
  <c r="D423" i="21"/>
  <c r="F422" i="21"/>
  <c r="H424" i="21"/>
  <c r="N423" i="21"/>
  <c r="J423" i="21"/>
  <c r="L423" i="21"/>
  <c r="I423" i="21"/>
  <c r="P423" i="21"/>
  <c r="M422" i="21"/>
  <c r="K422" i="21"/>
  <c r="O422" i="21"/>
  <c r="Q422" i="21"/>
  <c r="D424" i="21"/>
  <c r="E423" i="21"/>
  <c r="F423" i="21"/>
  <c r="I424" i="21"/>
  <c r="L424" i="21"/>
  <c r="P424" i="21"/>
  <c r="J424" i="21"/>
  <c r="N424" i="21"/>
  <c r="H425" i="21"/>
  <c r="M423" i="21"/>
  <c r="Q423" i="21"/>
  <c r="K423" i="21"/>
  <c r="O423" i="21"/>
  <c r="D425" i="21"/>
  <c r="F424" i="21"/>
  <c r="E424" i="21"/>
  <c r="O424" i="21"/>
  <c r="K424" i="21"/>
  <c r="M424" i="21"/>
  <c r="Q424" i="21"/>
  <c r="H426" i="21"/>
  <c r="J425" i="21"/>
  <c r="P425" i="21"/>
  <c r="I425" i="21"/>
  <c r="L425" i="21"/>
  <c r="N425" i="21"/>
  <c r="E425" i="21"/>
  <c r="D426" i="21"/>
  <c r="F425" i="21"/>
  <c r="L426" i="21"/>
  <c r="N426" i="21"/>
  <c r="I426" i="21"/>
  <c r="H427" i="21"/>
  <c r="J426" i="21"/>
  <c r="P426" i="21"/>
  <c r="O425" i="21"/>
  <c r="M425" i="21"/>
  <c r="Q425" i="21"/>
  <c r="K425" i="21"/>
  <c r="E426" i="21"/>
  <c r="D427" i="21"/>
  <c r="F426" i="21"/>
  <c r="M426" i="21"/>
  <c r="Q426" i="21"/>
  <c r="K426" i="21"/>
  <c r="O426" i="21"/>
  <c r="N427" i="21"/>
  <c r="L427" i="21"/>
  <c r="H428" i="21"/>
  <c r="I427" i="21"/>
  <c r="J427" i="21"/>
  <c r="P427" i="21"/>
  <c r="D428" i="21"/>
  <c r="E427" i="21"/>
  <c r="F427" i="21"/>
  <c r="J428" i="21"/>
  <c r="P428" i="21"/>
  <c r="N428" i="21"/>
  <c r="H429" i="21"/>
  <c r="I428" i="21"/>
  <c r="L428" i="21"/>
  <c r="K427" i="21"/>
  <c r="Q427" i="21"/>
  <c r="O427" i="21"/>
  <c r="M427" i="21"/>
  <c r="D429" i="21"/>
  <c r="E428" i="21"/>
  <c r="F428" i="21"/>
  <c r="J429" i="21"/>
  <c r="I429" i="21"/>
  <c r="P429" i="21"/>
  <c r="H430" i="21"/>
  <c r="L429" i="21"/>
  <c r="N429" i="21"/>
  <c r="O428" i="21"/>
  <c r="M428" i="21"/>
  <c r="Q428" i="21"/>
  <c r="K428" i="21"/>
  <c r="F429" i="21"/>
  <c r="D430" i="21"/>
  <c r="E429" i="21"/>
  <c r="O429" i="21"/>
  <c r="K429" i="21"/>
  <c r="Q429" i="21"/>
  <c r="M429" i="21"/>
  <c r="I430" i="21"/>
  <c r="N430" i="21"/>
  <c r="P430" i="21"/>
  <c r="J430" i="21"/>
  <c r="L430" i="21"/>
  <c r="H431" i="21"/>
  <c r="E430" i="21"/>
  <c r="F430" i="21"/>
  <c r="D431" i="21"/>
  <c r="O430" i="21"/>
  <c r="M430" i="21"/>
  <c r="Q430" i="21"/>
  <c r="K430" i="21"/>
  <c r="J431" i="21"/>
  <c r="L431" i="21"/>
  <c r="N431" i="21"/>
  <c r="I431" i="21"/>
  <c r="H432" i="21"/>
  <c r="P431" i="21"/>
  <c r="F431" i="21"/>
  <c r="D432" i="21"/>
  <c r="E431" i="21"/>
  <c r="O431" i="21"/>
  <c r="Q431" i="21"/>
  <c r="K431" i="21"/>
  <c r="M431" i="21"/>
  <c r="J432" i="21"/>
  <c r="N432" i="21"/>
  <c r="P432" i="21"/>
  <c r="L432" i="21"/>
  <c r="H433" i="21"/>
  <c r="I432" i="21"/>
  <c r="E432" i="21"/>
  <c r="D433" i="21"/>
  <c r="F432" i="21"/>
  <c r="N433" i="21"/>
  <c r="J433" i="21"/>
  <c r="L433" i="21"/>
  <c r="H434" i="21"/>
  <c r="P433" i="21"/>
  <c r="I433" i="21"/>
  <c r="Q432" i="21"/>
  <c r="K432" i="21"/>
  <c r="O432" i="21"/>
  <c r="M432" i="21"/>
  <c r="E433" i="21"/>
  <c r="D434" i="21"/>
  <c r="F433" i="21"/>
  <c r="J434" i="21"/>
  <c r="H435" i="21"/>
  <c r="I434" i="21"/>
  <c r="N434" i="21"/>
  <c r="P434" i="21"/>
  <c r="L434" i="21"/>
  <c r="O433" i="21"/>
  <c r="K433" i="21"/>
  <c r="M433" i="21"/>
  <c r="Q433" i="21"/>
  <c r="F434" i="21"/>
  <c r="D435" i="21"/>
  <c r="E434" i="21"/>
  <c r="P435" i="21"/>
  <c r="N435" i="21"/>
  <c r="H436" i="21"/>
  <c r="J435" i="21"/>
  <c r="L435" i="21"/>
  <c r="I435" i="21"/>
  <c r="Q434" i="21"/>
  <c r="O434" i="21"/>
  <c r="K434" i="21"/>
  <c r="M434" i="21"/>
  <c r="D436" i="21"/>
  <c r="F435" i="21"/>
  <c r="E435" i="21"/>
  <c r="H437" i="21"/>
  <c r="I436" i="21"/>
  <c r="N436" i="21"/>
  <c r="L436" i="21"/>
  <c r="J436" i="21"/>
  <c r="P436" i="21"/>
  <c r="M435" i="21"/>
  <c r="K435" i="21"/>
  <c r="O435" i="21"/>
  <c r="Q435" i="21"/>
  <c r="F436" i="21"/>
  <c r="D437" i="21"/>
  <c r="E436" i="21"/>
  <c r="J437" i="21"/>
  <c r="P437" i="21"/>
  <c r="H438" i="21"/>
  <c r="N437" i="21"/>
  <c r="L437" i="21"/>
  <c r="I437" i="21"/>
  <c r="O436" i="21"/>
  <c r="Q436" i="21"/>
  <c r="M436" i="21"/>
  <c r="K436" i="21"/>
  <c r="E437" i="21"/>
  <c r="D438" i="21"/>
  <c r="F437" i="21"/>
  <c r="L438" i="21"/>
  <c r="N438" i="21"/>
  <c r="H439" i="21"/>
  <c r="J438" i="21"/>
  <c r="P438" i="21"/>
  <c r="I438" i="21"/>
  <c r="Q437" i="21"/>
  <c r="M437" i="21"/>
  <c r="K437" i="21"/>
  <c r="O437" i="21"/>
  <c r="D439" i="21"/>
  <c r="F438" i="21"/>
  <c r="E438" i="21"/>
  <c r="L439" i="21"/>
  <c r="H440" i="21"/>
  <c r="N439" i="21"/>
  <c r="I439" i="21"/>
  <c r="J439" i="21"/>
  <c r="P439" i="21"/>
  <c r="O438" i="21"/>
  <c r="K438" i="21"/>
  <c r="M438" i="21"/>
  <c r="Q438" i="21"/>
  <c r="F439" i="21"/>
  <c r="E439" i="21"/>
  <c r="D440" i="21"/>
  <c r="P440" i="21"/>
  <c r="J440" i="21"/>
  <c r="I440" i="21"/>
  <c r="N440" i="21"/>
  <c r="H441" i="21"/>
  <c r="L440" i="21"/>
  <c r="O439" i="21"/>
  <c r="K439" i="21"/>
  <c r="M439" i="21"/>
  <c r="Q439" i="21"/>
  <c r="D441" i="21"/>
  <c r="E440" i="21"/>
  <c r="F440" i="21"/>
  <c r="M440" i="21"/>
  <c r="K440" i="21"/>
  <c r="Q440" i="21"/>
  <c r="O440" i="21"/>
  <c r="L441" i="21"/>
  <c r="N441" i="21"/>
  <c r="P441" i="21"/>
  <c r="J441" i="21"/>
  <c r="I441" i="21"/>
  <c r="H442" i="21"/>
  <c r="D442" i="21"/>
  <c r="F441" i="21"/>
  <c r="E441" i="21"/>
  <c r="K441" i="21"/>
  <c r="O441" i="21"/>
  <c r="M441" i="21"/>
  <c r="Q441" i="21"/>
  <c r="L442" i="21"/>
  <c r="H443" i="21"/>
  <c r="N442" i="21"/>
  <c r="I442" i="21"/>
  <c r="J442" i="21"/>
  <c r="P442" i="21"/>
  <c r="D443" i="21"/>
  <c r="F442" i="21"/>
  <c r="E442" i="21"/>
  <c r="I443" i="21"/>
  <c r="N443" i="21"/>
  <c r="L443" i="21"/>
  <c r="J443" i="21"/>
  <c r="P443" i="21"/>
  <c r="H444" i="21"/>
  <c r="O442" i="21"/>
  <c r="M442" i="21"/>
  <c r="K442" i="21"/>
  <c r="Q442" i="21"/>
  <c r="F443" i="21"/>
  <c r="E443" i="21"/>
  <c r="D444" i="21"/>
  <c r="K443" i="21"/>
  <c r="O443" i="21"/>
  <c r="Q443" i="21"/>
  <c r="M443" i="21"/>
  <c r="N444" i="21"/>
  <c r="P444" i="21"/>
  <c r="H445" i="21"/>
  <c r="J444" i="21"/>
  <c r="I444" i="21"/>
  <c r="L444" i="21"/>
  <c r="D445" i="21"/>
  <c r="E444" i="21"/>
  <c r="F444" i="21"/>
  <c r="I445" i="21"/>
  <c r="P445" i="21"/>
  <c r="J445" i="21"/>
  <c r="N445" i="21"/>
  <c r="L445" i="21"/>
  <c r="H446" i="21"/>
  <c r="Q444" i="21"/>
  <c r="M444" i="21"/>
  <c r="K444" i="21"/>
  <c r="O444" i="21"/>
  <c r="D446" i="21"/>
  <c r="E445" i="21"/>
  <c r="F445" i="21"/>
  <c r="K445" i="21"/>
  <c r="O445" i="21"/>
  <c r="M445" i="21"/>
  <c r="Q445" i="21"/>
  <c r="I446" i="21"/>
  <c r="H447" i="21"/>
  <c r="L446" i="21"/>
  <c r="J446" i="21"/>
  <c r="N446" i="21"/>
  <c r="P446" i="21"/>
  <c r="E446" i="21"/>
  <c r="F446" i="21"/>
  <c r="D447" i="21"/>
  <c r="O446" i="21"/>
  <c r="M446" i="21"/>
  <c r="K446" i="21"/>
  <c r="Q446" i="21"/>
  <c r="N447" i="21"/>
  <c r="P447" i="21"/>
  <c r="H448" i="21"/>
  <c r="J447" i="21"/>
  <c r="L447" i="21"/>
  <c r="I447" i="21"/>
  <c r="E447" i="21"/>
  <c r="D448" i="21"/>
  <c r="F447" i="21"/>
  <c r="J448" i="21"/>
  <c r="L448" i="21"/>
  <c r="I448" i="21"/>
  <c r="P448" i="21"/>
  <c r="N448" i="21"/>
  <c r="H449" i="21"/>
  <c r="M447" i="21"/>
  <c r="Q447" i="21"/>
  <c r="K447" i="21"/>
  <c r="O447" i="21"/>
  <c r="E448" i="21"/>
  <c r="D449" i="21"/>
  <c r="F448" i="21"/>
  <c r="K448" i="21"/>
  <c r="M448" i="21"/>
  <c r="Q448" i="21"/>
  <c r="O448" i="21"/>
  <c r="N449" i="21"/>
  <c r="J449" i="21"/>
  <c r="P449" i="21"/>
  <c r="H450" i="21"/>
  <c r="I449" i="21"/>
  <c r="L449" i="21"/>
  <c r="F449" i="21"/>
  <c r="E449" i="21"/>
  <c r="D450" i="21"/>
  <c r="I450" i="21"/>
  <c r="H451" i="21"/>
  <c r="P450" i="21"/>
  <c r="J450" i="21"/>
  <c r="L450" i="21"/>
  <c r="N450" i="21"/>
  <c r="M449" i="21"/>
  <c r="K449" i="21"/>
  <c r="O449" i="21"/>
  <c r="Q449" i="21"/>
  <c r="E450" i="21"/>
  <c r="F450" i="21"/>
  <c r="D451" i="21"/>
  <c r="K450" i="21"/>
  <c r="Q450" i="21"/>
  <c r="M450" i="21"/>
  <c r="O450" i="21"/>
  <c r="L451" i="21"/>
  <c r="N451" i="21"/>
  <c r="J451" i="21"/>
  <c r="I451" i="21"/>
  <c r="P451" i="21"/>
  <c r="H452" i="21"/>
  <c r="E451" i="21"/>
  <c r="D452" i="21"/>
  <c r="F451" i="21"/>
  <c r="Q451" i="21"/>
  <c r="M451" i="21"/>
  <c r="K451" i="21"/>
  <c r="O451" i="21"/>
  <c r="L452" i="21"/>
  <c r="I452" i="21"/>
  <c r="J452" i="21"/>
  <c r="H453" i="21"/>
  <c r="P452" i="21"/>
  <c r="N452" i="21"/>
  <c r="E452" i="21"/>
  <c r="F452" i="21"/>
  <c r="D453" i="21"/>
  <c r="K452" i="21"/>
  <c r="M452" i="21"/>
  <c r="Q452" i="21"/>
  <c r="O452" i="21"/>
  <c r="N453" i="21"/>
  <c r="I453" i="21"/>
  <c r="L453" i="21"/>
  <c r="P453" i="21"/>
  <c r="J453" i="21"/>
  <c r="H454" i="21"/>
  <c r="D454" i="21"/>
  <c r="E453" i="21"/>
  <c r="F453" i="21"/>
  <c r="Q453" i="21"/>
  <c r="O453" i="21"/>
  <c r="M453" i="21"/>
  <c r="K453" i="21"/>
  <c r="I454" i="21"/>
  <c r="J454" i="21"/>
  <c r="P454" i="21"/>
  <c r="N454" i="21"/>
  <c r="L454" i="21"/>
  <c r="H455" i="21"/>
  <c r="E454" i="21"/>
  <c r="D455" i="21"/>
  <c r="F454" i="21"/>
  <c r="Q454" i="21"/>
  <c r="K454" i="21"/>
  <c r="O454" i="21"/>
  <c r="M454" i="21"/>
  <c r="P455" i="21"/>
  <c r="J455" i="21"/>
  <c r="I455" i="21"/>
  <c r="H456" i="21"/>
  <c r="L455" i="21"/>
  <c r="N455" i="21"/>
  <c r="F455" i="21"/>
  <c r="D456" i="21"/>
  <c r="E455" i="21"/>
  <c r="K455" i="21"/>
  <c r="O455" i="21"/>
  <c r="Q455" i="21"/>
  <c r="M455" i="21"/>
  <c r="N456" i="21"/>
  <c r="P456" i="21"/>
  <c r="L456" i="21"/>
  <c r="I456" i="21"/>
  <c r="H457" i="21"/>
  <c r="J456" i="21"/>
  <c r="F456" i="21"/>
  <c r="D457" i="21"/>
  <c r="E456" i="21"/>
  <c r="K456" i="21"/>
  <c r="Q456" i="21"/>
  <c r="O456" i="21"/>
  <c r="M456" i="21"/>
  <c r="H458" i="21"/>
  <c r="I457" i="21"/>
  <c r="J457" i="21"/>
  <c r="L457" i="21"/>
  <c r="N457" i="21"/>
  <c r="P457" i="21"/>
  <c r="E457" i="21"/>
  <c r="F457" i="21"/>
  <c r="D458" i="21"/>
  <c r="P458" i="21"/>
  <c r="L458" i="21"/>
  <c r="I458" i="21"/>
  <c r="H459" i="21"/>
  <c r="N458" i="21"/>
  <c r="J458" i="21"/>
  <c r="M457" i="21"/>
  <c r="Q457" i="21"/>
  <c r="K457" i="21"/>
  <c r="O457" i="21"/>
  <c r="F458" i="21"/>
  <c r="D459" i="21"/>
  <c r="E458" i="21"/>
  <c r="M458" i="21"/>
  <c r="Q458" i="21"/>
  <c r="O458" i="21"/>
  <c r="K458" i="21"/>
  <c r="H460" i="21"/>
  <c r="I459" i="21"/>
  <c r="P459" i="21"/>
  <c r="L459" i="21"/>
  <c r="J459" i="21"/>
  <c r="N459" i="21"/>
  <c r="F459" i="21"/>
  <c r="D460" i="21"/>
  <c r="E459" i="21"/>
  <c r="N460" i="21"/>
  <c r="I460" i="21"/>
  <c r="H461" i="21"/>
  <c r="L460" i="21"/>
  <c r="J460" i="21"/>
  <c r="P460" i="21"/>
  <c r="O459" i="21"/>
  <c r="K459" i="21"/>
  <c r="Q459" i="21"/>
  <c r="M459" i="21"/>
  <c r="F460" i="21"/>
  <c r="D461" i="21"/>
  <c r="E460" i="21"/>
  <c r="K460" i="21"/>
  <c r="Q460" i="21"/>
  <c r="M460" i="21"/>
  <c r="O460" i="21"/>
  <c r="L461" i="21"/>
  <c r="I461" i="21"/>
  <c r="N461" i="21"/>
  <c r="J461" i="21"/>
  <c r="H462" i="21"/>
  <c r="P461" i="21"/>
  <c r="F461" i="21"/>
  <c r="E461" i="21"/>
  <c r="D462" i="21"/>
  <c r="M461" i="21"/>
  <c r="Q461" i="21"/>
  <c r="K461" i="21"/>
  <c r="O461" i="21"/>
  <c r="H463" i="21"/>
  <c r="I462" i="21"/>
  <c r="J462" i="21"/>
  <c r="P462" i="21"/>
  <c r="L462" i="21"/>
  <c r="N462" i="21"/>
  <c r="F462" i="21"/>
  <c r="D463" i="21"/>
  <c r="E462" i="21"/>
  <c r="P463" i="21"/>
  <c r="H464" i="21"/>
  <c r="N463" i="21"/>
  <c r="I463" i="21"/>
  <c r="J463" i="21"/>
  <c r="L463" i="21"/>
  <c r="K462" i="21"/>
  <c r="O462" i="21"/>
  <c r="M462" i="21"/>
  <c r="Q462" i="21"/>
  <c r="E463" i="21"/>
  <c r="D464" i="21"/>
  <c r="F463" i="21"/>
  <c r="J464" i="21"/>
  <c r="I464" i="21"/>
  <c r="P464" i="21"/>
  <c r="H465" i="21"/>
  <c r="N464" i="21"/>
  <c r="L464" i="21"/>
  <c r="M463" i="21"/>
  <c r="Q463" i="21"/>
  <c r="O463" i="21"/>
  <c r="K463" i="21"/>
  <c r="F464" i="21"/>
  <c r="E464" i="21"/>
  <c r="D465" i="21"/>
  <c r="M464" i="21"/>
  <c r="O464" i="21"/>
  <c r="Q464" i="21"/>
  <c r="K464" i="21"/>
  <c r="I465" i="21"/>
  <c r="H466" i="21"/>
  <c r="J465" i="21"/>
  <c r="L465" i="21"/>
  <c r="P465" i="21"/>
  <c r="N465" i="21"/>
  <c r="D466" i="21"/>
  <c r="E465" i="21"/>
  <c r="F465" i="21"/>
  <c r="M465" i="21"/>
  <c r="K465" i="21"/>
  <c r="O465" i="21"/>
  <c r="Q465" i="21"/>
  <c r="J466" i="21"/>
  <c r="L466" i="21"/>
  <c r="I466" i="21"/>
  <c r="P466" i="21"/>
  <c r="H467" i="21"/>
  <c r="N466" i="21"/>
  <c r="E466" i="21"/>
  <c r="F466" i="21"/>
  <c r="D467" i="21"/>
  <c r="K466" i="21"/>
  <c r="M466" i="21"/>
  <c r="Q466" i="21"/>
  <c r="O466" i="21"/>
  <c r="H468" i="21"/>
  <c r="J467" i="21"/>
  <c r="L467" i="21"/>
  <c r="N467" i="21"/>
  <c r="P467" i="21"/>
  <c r="I467" i="21"/>
  <c r="E467" i="21"/>
  <c r="F467" i="21"/>
  <c r="D468" i="21"/>
  <c r="N468" i="21"/>
  <c r="L468" i="21"/>
  <c r="J468" i="21"/>
  <c r="H469" i="21"/>
  <c r="I468" i="21"/>
  <c r="P468" i="21"/>
  <c r="Q467" i="21"/>
  <c r="M467" i="21"/>
  <c r="K467" i="21"/>
  <c r="O467" i="21"/>
  <c r="F468" i="21"/>
  <c r="E468" i="21"/>
  <c r="D469" i="21"/>
  <c r="J469" i="21"/>
  <c r="P469" i="21"/>
  <c r="H470" i="21"/>
  <c r="I469" i="21"/>
  <c r="N469" i="21"/>
  <c r="L469" i="21"/>
  <c r="K468" i="21"/>
  <c r="Q468" i="21"/>
  <c r="M468" i="21"/>
  <c r="O468" i="21"/>
  <c r="E469" i="21"/>
  <c r="F469" i="21"/>
  <c r="D470" i="21"/>
  <c r="L470" i="21"/>
  <c r="N470" i="21"/>
  <c r="P470" i="21"/>
  <c r="J470" i="21"/>
  <c r="I470" i="21"/>
  <c r="H471" i="21"/>
  <c r="M469" i="21"/>
  <c r="O469" i="21"/>
  <c r="Q469" i="21"/>
  <c r="K469" i="21"/>
  <c r="F470" i="21"/>
  <c r="E470" i="21"/>
  <c r="D471" i="21"/>
  <c r="M470" i="21"/>
  <c r="O470" i="21"/>
  <c r="K470" i="21"/>
  <c r="Q470" i="21"/>
  <c r="H472" i="21"/>
  <c r="L471" i="21"/>
  <c r="J471" i="21"/>
  <c r="N471" i="21"/>
  <c r="P471" i="21"/>
  <c r="I471" i="21"/>
  <c r="F471" i="21"/>
  <c r="E471" i="21"/>
  <c r="D472" i="21"/>
  <c r="I472" i="21"/>
  <c r="H473" i="21"/>
  <c r="L472" i="21"/>
  <c r="J472" i="21"/>
  <c r="N472" i="21"/>
  <c r="P472" i="21"/>
  <c r="M471" i="21"/>
  <c r="K471" i="21"/>
  <c r="O471" i="21"/>
  <c r="Q471" i="21"/>
  <c r="F472" i="21"/>
  <c r="E472" i="21"/>
  <c r="D473" i="21"/>
  <c r="K472" i="21"/>
  <c r="O472" i="21"/>
  <c r="Q472" i="21"/>
  <c r="M472" i="21"/>
  <c r="L473" i="21"/>
  <c r="P473" i="21"/>
  <c r="H474" i="21"/>
  <c r="I473" i="21"/>
  <c r="J473" i="21"/>
  <c r="N473" i="21"/>
  <c r="E473" i="21"/>
  <c r="F473" i="21"/>
  <c r="D474" i="21"/>
  <c r="P474" i="21"/>
  <c r="N474" i="21"/>
  <c r="L474" i="21"/>
  <c r="J474" i="21"/>
  <c r="H475" i="21"/>
  <c r="I474" i="21"/>
  <c r="K473" i="21"/>
  <c r="Q473" i="21"/>
  <c r="M473" i="21"/>
  <c r="O473" i="21"/>
  <c r="E474" i="21"/>
  <c r="D475" i="21"/>
  <c r="F474" i="21"/>
  <c r="P475" i="21"/>
  <c r="J475" i="21"/>
  <c r="I475" i="21"/>
  <c r="L475" i="21"/>
  <c r="H476" i="21"/>
  <c r="N475" i="21"/>
  <c r="M474" i="21"/>
  <c r="Q474" i="21"/>
  <c r="O474" i="21"/>
  <c r="K474" i="21"/>
  <c r="D476" i="21"/>
  <c r="F475" i="21"/>
  <c r="E475" i="21"/>
  <c r="K475" i="21"/>
  <c r="Q475" i="21"/>
  <c r="O475" i="21"/>
  <c r="M475" i="21"/>
  <c r="P476" i="21"/>
  <c r="L476" i="21"/>
  <c r="I476" i="21"/>
  <c r="N476" i="21"/>
  <c r="J476" i="21"/>
  <c r="H477" i="21"/>
  <c r="E476" i="21"/>
  <c r="F476" i="21"/>
  <c r="D477" i="21"/>
  <c r="M476" i="21"/>
  <c r="Q476" i="21"/>
  <c r="K476" i="21"/>
  <c r="O476" i="21"/>
  <c r="P477" i="21"/>
  <c r="N477" i="21"/>
  <c r="H478" i="21"/>
  <c r="J477" i="21"/>
  <c r="I477" i="21"/>
  <c r="L477" i="21"/>
  <c r="D478" i="21"/>
  <c r="F477" i="21"/>
  <c r="E477" i="21"/>
  <c r="N478" i="21"/>
  <c r="J478" i="21"/>
  <c r="P478" i="21"/>
  <c r="I478" i="21"/>
  <c r="H479" i="21"/>
  <c r="L478" i="21"/>
  <c r="Q477" i="21"/>
  <c r="O477" i="21"/>
  <c r="M477" i="21"/>
  <c r="K477" i="21"/>
  <c r="F478" i="21"/>
  <c r="D479" i="21"/>
  <c r="E478" i="21"/>
  <c r="O478" i="21"/>
  <c r="Q478" i="21"/>
  <c r="K478" i="21"/>
  <c r="M478" i="21"/>
  <c r="J479" i="21"/>
  <c r="L479" i="21"/>
  <c r="P479" i="21"/>
  <c r="I479" i="21"/>
  <c r="H480" i="21"/>
  <c r="N479" i="21"/>
  <c r="D480" i="21"/>
  <c r="E479" i="21"/>
  <c r="F479" i="21"/>
  <c r="M479" i="21"/>
  <c r="O479" i="21"/>
  <c r="Q479" i="21"/>
  <c r="K479" i="21"/>
  <c r="H481" i="21"/>
  <c r="I480" i="21"/>
  <c r="N480" i="21"/>
  <c r="L480" i="21"/>
  <c r="P480" i="21"/>
  <c r="J480" i="21"/>
  <c r="F480" i="21"/>
  <c r="E480" i="21"/>
  <c r="D481" i="21"/>
  <c r="J481" i="21"/>
  <c r="P481" i="21"/>
  <c r="L481" i="21"/>
  <c r="N481" i="21"/>
  <c r="I481" i="21"/>
  <c r="H482" i="21"/>
  <c r="Q480" i="21"/>
  <c r="O480" i="21"/>
  <c r="K480" i="21"/>
  <c r="M480" i="21"/>
  <c r="D482" i="21"/>
  <c r="E481" i="21"/>
  <c r="F481" i="21"/>
  <c r="Q481" i="21"/>
  <c r="K481" i="21"/>
  <c r="O481" i="21"/>
  <c r="M481" i="21"/>
  <c r="J482" i="21"/>
  <c r="L482" i="21"/>
  <c r="N482" i="21"/>
  <c r="H483" i="21"/>
  <c r="I482" i="21"/>
  <c r="P482" i="21"/>
  <c r="F482" i="21"/>
  <c r="E482" i="21"/>
  <c r="D483" i="21"/>
  <c r="I483" i="21"/>
  <c r="J483" i="21"/>
  <c r="N483" i="21"/>
  <c r="P483" i="21"/>
  <c r="H484" i="21"/>
  <c r="L483" i="21"/>
  <c r="Q482" i="21"/>
  <c r="M482" i="21"/>
  <c r="K482" i="21"/>
  <c r="O482" i="21"/>
  <c r="D484" i="21"/>
  <c r="F483" i="21"/>
  <c r="E483" i="21"/>
  <c r="K483" i="21"/>
  <c r="O483" i="21"/>
  <c r="M483" i="21"/>
  <c r="Q483" i="21"/>
  <c r="I484" i="21"/>
  <c r="P484" i="21"/>
  <c r="N484" i="21"/>
  <c r="H485" i="21"/>
  <c r="J484" i="21"/>
  <c r="L484" i="21"/>
  <c r="D485" i="21"/>
  <c r="E484" i="21"/>
  <c r="F484" i="21"/>
  <c r="M484" i="21"/>
  <c r="Q484" i="21"/>
  <c r="O484" i="21"/>
  <c r="K484" i="21"/>
  <c r="P485" i="21"/>
  <c r="N485" i="21"/>
  <c r="J485" i="21"/>
  <c r="H486" i="21"/>
  <c r="I485" i="21"/>
  <c r="L485" i="21"/>
  <c r="F485" i="21"/>
  <c r="D486" i="21"/>
  <c r="E485" i="21"/>
  <c r="L486" i="21"/>
  <c r="P486" i="21"/>
  <c r="J486" i="21"/>
  <c r="N486" i="21"/>
  <c r="I486" i="21"/>
  <c r="H487" i="21"/>
  <c r="K485" i="21"/>
  <c r="M485" i="21"/>
  <c r="Q485" i="21"/>
  <c r="O485" i="21"/>
  <c r="F486" i="21"/>
  <c r="E486" i="21"/>
  <c r="D487" i="21"/>
  <c r="K486" i="21"/>
  <c r="O486" i="21"/>
  <c r="Q486" i="21"/>
  <c r="M486" i="21"/>
  <c r="P487" i="21"/>
  <c r="L487" i="21"/>
  <c r="N487" i="21"/>
  <c r="J487" i="21"/>
  <c r="I487" i="21"/>
  <c r="H488" i="21"/>
  <c r="E487" i="21"/>
  <c r="D488" i="21"/>
  <c r="F487" i="21"/>
  <c r="M487" i="21"/>
  <c r="Q487" i="21"/>
  <c r="O487" i="21"/>
  <c r="K487" i="21"/>
  <c r="H489" i="21"/>
  <c r="N488" i="21"/>
  <c r="I488" i="21"/>
  <c r="P488" i="21"/>
  <c r="J488" i="21"/>
  <c r="L488" i="21"/>
  <c r="E488" i="21"/>
  <c r="F488" i="21"/>
  <c r="D489" i="21"/>
  <c r="J489" i="21"/>
  <c r="N489" i="21"/>
  <c r="P489" i="21"/>
  <c r="H490" i="21"/>
  <c r="I489" i="21"/>
  <c r="L489" i="21"/>
  <c r="O488" i="21"/>
  <c r="Q488" i="21"/>
  <c r="K488" i="21"/>
  <c r="M488" i="21"/>
  <c r="E489" i="21"/>
  <c r="F489" i="21"/>
  <c r="D490" i="21"/>
  <c r="H491" i="21"/>
  <c r="J490" i="21"/>
  <c r="N490" i="21"/>
  <c r="L490" i="21"/>
  <c r="P490" i="21"/>
  <c r="I490" i="21"/>
  <c r="O489" i="21"/>
  <c r="K489" i="21"/>
  <c r="Q489" i="21"/>
  <c r="M489" i="21"/>
  <c r="E490" i="21"/>
  <c r="D491" i="21"/>
  <c r="F490" i="21"/>
  <c r="I491" i="21"/>
  <c r="L491" i="21"/>
  <c r="J491" i="21"/>
  <c r="N491" i="21"/>
  <c r="H492" i="21"/>
  <c r="P491" i="21"/>
  <c r="K490" i="21"/>
  <c r="Q490" i="21"/>
  <c r="O490" i="21"/>
  <c r="M490" i="21"/>
  <c r="F491" i="21"/>
  <c r="E491" i="21"/>
  <c r="D492" i="21"/>
  <c r="Q491" i="21"/>
  <c r="O491" i="21"/>
  <c r="M491" i="21"/>
  <c r="K491" i="21"/>
  <c r="P492" i="21"/>
  <c r="H493" i="21"/>
  <c r="N492" i="21"/>
  <c r="I492" i="21"/>
  <c r="L492" i="21"/>
  <c r="J492" i="21"/>
  <c r="D493" i="21"/>
  <c r="E492" i="21"/>
  <c r="F492" i="21"/>
  <c r="P493" i="21"/>
  <c r="H494" i="21"/>
  <c r="N493" i="21"/>
  <c r="I493" i="21"/>
  <c r="J493" i="21"/>
  <c r="L493" i="21"/>
  <c r="Q492" i="21"/>
  <c r="O492" i="21"/>
  <c r="M492" i="21"/>
  <c r="K492" i="21"/>
  <c r="E493" i="21"/>
  <c r="F493" i="21"/>
  <c r="D494" i="21"/>
  <c r="P494" i="21"/>
  <c r="J494" i="21"/>
  <c r="I494" i="21"/>
  <c r="H495" i="21"/>
  <c r="N494" i="21"/>
  <c r="L494" i="21"/>
  <c r="Q493" i="21"/>
  <c r="K493" i="21"/>
  <c r="O493" i="21"/>
  <c r="M493" i="21"/>
  <c r="F494" i="21"/>
  <c r="D495" i="21"/>
  <c r="E494" i="21"/>
  <c r="M494" i="21"/>
  <c r="Q494" i="21"/>
  <c r="K494" i="21"/>
  <c r="O494" i="21"/>
  <c r="J495" i="21"/>
  <c r="I495" i="21"/>
  <c r="N495" i="21"/>
  <c r="L495" i="21"/>
  <c r="H496" i="21"/>
  <c r="P495" i="21"/>
  <c r="D496" i="21"/>
  <c r="F495" i="21"/>
  <c r="E495" i="21"/>
  <c r="K495" i="21"/>
  <c r="O495" i="21"/>
  <c r="M495" i="21"/>
  <c r="Q495" i="21"/>
  <c r="J496" i="21"/>
  <c r="H497" i="21"/>
  <c r="I496" i="21"/>
  <c r="L496" i="21"/>
  <c r="N496" i="21"/>
  <c r="P496" i="21"/>
  <c r="F496" i="21"/>
  <c r="D497" i="21"/>
  <c r="E496" i="21"/>
  <c r="P497" i="21"/>
  <c r="H498" i="21"/>
  <c r="N497" i="21"/>
  <c r="J497" i="21"/>
  <c r="I497" i="21"/>
  <c r="L497" i="21"/>
  <c r="O496" i="21"/>
  <c r="K496" i="21"/>
  <c r="Q496" i="21"/>
  <c r="M496" i="21"/>
  <c r="D498" i="21"/>
  <c r="E497" i="21"/>
  <c r="F497" i="21"/>
  <c r="L498" i="21"/>
  <c r="H499" i="21"/>
  <c r="I498" i="21"/>
  <c r="N498" i="21"/>
  <c r="P498" i="21"/>
  <c r="J498" i="21"/>
  <c r="O497" i="21"/>
  <c r="M497" i="21"/>
  <c r="Q497" i="21"/>
  <c r="K497" i="21"/>
  <c r="D499" i="21"/>
  <c r="F498" i="21"/>
  <c r="E498" i="21"/>
  <c r="H500" i="21"/>
  <c r="N499" i="21"/>
  <c r="I499" i="21"/>
  <c r="J499" i="21"/>
  <c r="L499" i="21"/>
  <c r="P499" i="21"/>
  <c r="Q498" i="21"/>
  <c r="M498" i="21"/>
  <c r="O498" i="21"/>
  <c r="K498" i="21"/>
  <c r="F499" i="21"/>
  <c r="E499" i="21"/>
  <c r="D500" i="21"/>
  <c r="J500" i="21"/>
  <c r="L500" i="21"/>
  <c r="H501" i="21"/>
  <c r="N500" i="21"/>
  <c r="I500" i="21"/>
  <c r="P500" i="21"/>
  <c r="M499" i="21"/>
  <c r="K499" i="21"/>
  <c r="O499" i="21"/>
  <c r="Q499" i="21"/>
  <c r="E500" i="21"/>
  <c r="D501" i="21"/>
  <c r="F500" i="21"/>
  <c r="L501" i="21"/>
  <c r="N501" i="21"/>
  <c r="J501" i="21"/>
  <c r="I501" i="21"/>
  <c r="P501" i="21"/>
  <c r="H502" i="21"/>
  <c r="Q500" i="21"/>
  <c r="M500" i="21"/>
  <c r="O500" i="21"/>
  <c r="K500" i="21"/>
  <c r="E501" i="21"/>
  <c r="D502" i="21"/>
  <c r="F501" i="21"/>
  <c r="O501" i="21"/>
  <c r="K501" i="21"/>
  <c r="Q501" i="21"/>
  <c r="M501" i="21"/>
  <c r="J502" i="21"/>
  <c r="H503" i="21"/>
  <c r="N502" i="21"/>
  <c r="L502" i="21"/>
  <c r="P502" i="21"/>
  <c r="I502" i="21"/>
  <c r="E502" i="21"/>
  <c r="F502" i="21"/>
  <c r="D503" i="21"/>
  <c r="N503" i="21"/>
  <c r="P503" i="21"/>
  <c r="H504" i="21"/>
  <c r="J503" i="21"/>
  <c r="I503" i="21"/>
  <c r="L503" i="21"/>
  <c r="M502" i="21"/>
  <c r="Q502" i="21"/>
  <c r="K502" i="21"/>
  <c r="O502" i="21"/>
  <c r="E503" i="21"/>
  <c r="D504" i="21"/>
  <c r="F503" i="21"/>
  <c r="J504" i="21"/>
  <c r="L504" i="21"/>
  <c r="N504" i="21"/>
  <c r="P504" i="21"/>
  <c r="I504" i="21"/>
  <c r="H505" i="21"/>
  <c r="K503" i="21"/>
  <c r="O503" i="21"/>
  <c r="M503" i="21"/>
  <c r="Q503" i="21"/>
  <c r="E504" i="21"/>
  <c r="F504" i="21"/>
  <c r="D505" i="21"/>
  <c r="Q504" i="21"/>
  <c r="M504" i="21"/>
  <c r="O504" i="21"/>
  <c r="K504" i="21"/>
  <c r="P505" i="21"/>
  <c r="L505" i="21"/>
  <c r="J505" i="21"/>
  <c r="N505" i="21"/>
  <c r="H506" i="21"/>
  <c r="I505" i="21"/>
  <c r="F505" i="21"/>
  <c r="D506" i="21"/>
  <c r="E505" i="21"/>
  <c r="P506" i="21"/>
  <c r="H507" i="21"/>
  <c r="N506" i="21"/>
  <c r="I506" i="21"/>
  <c r="J506" i="21"/>
  <c r="L506" i="21"/>
  <c r="K505" i="21"/>
  <c r="Q505" i="21"/>
  <c r="O505" i="21"/>
  <c r="M505" i="21"/>
  <c r="F506" i="21"/>
  <c r="D507" i="21"/>
  <c r="E506" i="21"/>
  <c r="L507" i="21"/>
  <c r="I507" i="21"/>
  <c r="J507" i="21"/>
  <c r="P507" i="21"/>
  <c r="H508" i="21"/>
  <c r="N507" i="21"/>
  <c r="K506" i="21"/>
  <c r="M506" i="21"/>
  <c r="O506" i="21"/>
  <c r="Q506" i="21"/>
  <c r="F507" i="21"/>
  <c r="E507" i="21"/>
  <c r="D508" i="21"/>
  <c r="M507" i="21"/>
  <c r="O507" i="21"/>
  <c r="K507" i="21"/>
  <c r="Q507" i="21"/>
  <c r="H509" i="21"/>
  <c r="L508" i="21"/>
  <c r="I508" i="21"/>
  <c r="P508" i="21"/>
  <c r="N508" i="21"/>
  <c r="J508" i="21"/>
  <c r="F508" i="21"/>
  <c r="D509" i="21"/>
  <c r="E508" i="21"/>
  <c r="I509" i="21"/>
  <c r="L509" i="21"/>
  <c r="J509" i="21"/>
  <c r="N509" i="21"/>
  <c r="H510" i="21"/>
  <c r="P509" i="21"/>
  <c r="O508" i="21"/>
  <c r="K508" i="21"/>
  <c r="M508" i="21"/>
  <c r="Q508" i="21"/>
  <c r="D510" i="21"/>
  <c r="E509" i="21"/>
  <c r="F509" i="21"/>
  <c r="Q509" i="21"/>
  <c r="M509" i="21"/>
  <c r="O509" i="21"/>
  <c r="K509" i="21"/>
  <c r="H511" i="21"/>
  <c r="N510" i="21"/>
  <c r="P510" i="21"/>
  <c r="I510" i="21"/>
  <c r="L510" i="21"/>
  <c r="J510" i="21"/>
  <c r="D511" i="21"/>
  <c r="E510" i="21"/>
  <c r="F510" i="21"/>
  <c r="P511" i="21"/>
  <c r="N511" i="21"/>
  <c r="L511" i="21"/>
  <c r="I511" i="21"/>
  <c r="H512" i="21"/>
  <c r="J511" i="21"/>
  <c r="K510" i="21"/>
  <c r="Q510" i="21"/>
  <c r="M510" i="21"/>
  <c r="O510" i="21"/>
  <c r="F511" i="21"/>
  <c r="D512" i="21"/>
  <c r="E511" i="21"/>
  <c r="O511" i="21"/>
  <c r="M511" i="21"/>
  <c r="K511" i="21"/>
  <c r="Q511" i="21"/>
  <c r="H513" i="21"/>
  <c r="P512" i="21"/>
  <c r="I512" i="21"/>
  <c r="L512" i="21"/>
  <c r="J512" i="21"/>
  <c r="N512" i="21"/>
  <c r="F512" i="21"/>
  <c r="E512" i="21"/>
  <c r="D513" i="21"/>
  <c r="H514" i="21"/>
  <c r="N513" i="21"/>
  <c r="P513" i="21"/>
  <c r="J513" i="21"/>
  <c r="L513" i="21"/>
  <c r="I513" i="21"/>
  <c r="O512" i="21"/>
  <c r="M512" i="21"/>
  <c r="K512" i="21"/>
  <c r="Q512" i="21"/>
  <c r="D514" i="21"/>
  <c r="E513" i="21"/>
  <c r="F513" i="21"/>
  <c r="I514" i="21"/>
  <c r="J514" i="21"/>
  <c r="L514" i="21"/>
  <c r="P514" i="21"/>
  <c r="N514" i="21"/>
  <c r="H515" i="21"/>
  <c r="K513" i="21"/>
  <c r="Q513" i="21"/>
  <c r="O513" i="21"/>
  <c r="M513" i="21"/>
  <c r="D515" i="21"/>
  <c r="F514" i="21"/>
  <c r="E514" i="21"/>
  <c r="O514" i="21"/>
  <c r="Q514" i="21"/>
  <c r="M514" i="21"/>
  <c r="K514" i="21"/>
  <c r="J515" i="21"/>
  <c r="H516" i="21"/>
  <c r="P515" i="21"/>
  <c r="L515" i="21"/>
  <c r="I515" i="21"/>
  <c r="N515" i="21"/>
  <c r="E515" i="21"/>
  <c r="F515" i="21"/>
  <c r="D516" i="21"/>
  <c r="I516" i="21"/>
  <c r="N516" i="21"/>
  <c r="L516" i="21"/>
  <c r="P516" i="21"/>
  <c r="J516" i="21"/>
  <c r="H517" i="21"/>
  <c r="M515" i="21"/>
  <c r="Q515" i="21"/>
  <c r="K515" i="21"/>
  <c r="O515" i="21"/>
  <c r="E516" i="21"/>
  <c r="D517" i="21"/>
  <c r="F516" i="21"/>
  <c r="K516" i="21"/>
  <c r="O516" i="21"/>
  <c r="M516" i="21"/>
  <c r="Q516" i="21"/>
  <c r="P517" i="21"/>
  <c r="N517" i="21"/>
  <c r="H518" i="21"/>
  <c r="I517" i="21"/>
  <c r="J517" i="21"/>
  <c r="L517" i="21"/>
  <c r="D518" i="21"/>
  <c r="E517" i="21"/>
  <c r="F517" i="21"/>
  <c r="H519" i="21"/>
  <c r="P518" i="21"/>
  <c r="J518" i="21"/>
  <c r="N518" i="21"/>
  <c r="L518" i="21"/>
  <c r="I518" i="21"/>
  <c r="K517" i="21"/>
  <c r="Q517" i="21"/>
  <c r="M517" i="21"/>
  <c r="O517" i="21"/>
  <c r="D519" i="21"/>
  <c r="F518" i="21"/>
  <c r="E518" i="21"/>
  <c r="P519" i="21"/>
  <c r="I519" i="21"/>
  <c r="N519" i="21"/>
  <c r="H520" i="21"/>
  <c r="L519" i="21"/>
  <c r="J519" i="21"/>
  <c r="M518" i="21"/>
  <c r="Q518" i="21"/>
  <c r="K518" i="21"/>
  <c r="O518" i="21"/>
  <c r="F519" i="21"/>
  <c r="D520" i="21"/>
  <c r="E519" i="21"/>
  <c r="K519" i="21"/>
  <c r="M519" i="21"/>
  <c r="O519" i="21"/>
  <c r="Q519" i="21"/>
  <c r="I520" i="21"/>
  <c r="J520" i="21"/>
  <c r="H521" i="21"/>
  <c r="N520" i="21"/>
  <c r="P520" i="21"/>
  <c r="L520" i="21"/>
  <c r="E520" i="21"/>
  <c r="F520" i="21"/>
  <c r="D521" i="21"/>
  <c r="K520" i="21"/>
  <c r="Q520" i="21"/>
  <c r="M520" i="21"/>
  <c r="O520" i="21"/>
  <c r="H522" i="21"/>
  <c r="J521" i="21"/>
  <c r="L521" i="21"/>
  <c r="I521" i="21"/>
  <c r="P521" i="21"/>
  <c r="N521" i="21"/>
  <c r="F521" i="21"/>
  <c r="E521" i="21"/>
  <c r="D522" i="21"/>
  <c r="J522" i="21"/>
  <c r="H523" i="21"/>
  <c r="L522" i="21"/>
  <c r="N522" i="21"/>
  <c r="P522" i="21"/>
  <c r="I522" i="21"/>
  <c r="Q521" i="21"/>
  <c r="O521" i="21"/>
  <c r="K521" i="21"/>
  <c r="M521" i="21"/>
  <c r="D523" i="21"/>
  <c r="F522" i="21"/>
  <c r="E522" i="21"/>
  <c r="J523" i="21"/>
  <c r="P523" i="21"/>
  <c r="N523" i="21"/>
  <c r="H524" i="21"/>
  <c r="L523" i="21"/>
  <c r="I523" i="21"/>
  <c r="K522" i="21"/>
  <c r="Q522" i="21"/>
  <c r="M522" i="21"/>
  <c r="O522" i="21"/>
  <c r="D524" i="21"/>
  <c r="F523" i="21"/>
  <c r="E523" i="21"/>
  <c r="H525" i="21"/>
  <c r="I524" i="21"/>
  <c r="P524" i="21"/>
  <c r="L524" i="21"/>
  <c r="N524" i="21"/>
  <c r="J524" i="21"/>
  <c r="Q523" i="21"/>
  <c r="K523" i="21"/>
  <c r="O523" i="21"/>
  <c r="M523" i="21"/>
  <c r="E524" i="21"/>
  <c r="F524" i="21"/>
  <c r="D525" i="21"/>
  <c r="I525" i="21"/>
  <c r="J525" i="21"/>
  <c r="P525" i="21"/>
  <c r="N525" i="21"/>
  <c r="H526" i="21"/>
  <c r="L525" i="21"/>
  <c r="K524" i="21"/>
  <c r="O524" i="21"/>
  <c r="Q524" i="21"/>
  <c r="M524" i="21"/>
  <c r="D526" i="21"/>
  <c r="F525" i="21"/>
  <c r="E525" i="21"/>
  <c r="O525" i="21"/>
  <c r="Q525" i="21"/>
  <c r="M525" i="21"/>
  <c r="K525" i="21"/>
  <c r="L526" i="21"/>
  <c r="J526" i="21"/>
  <c r="P526" i="21"/>
  <c r="N526" i="21"/>
  <c r="I526" i="21"/>
  <c r="H527" i="21"/>
  <c r="F526" i="21"/>
  <c r="D527" i="21"/>
  <c r="E526" i="21"/>
  <c r="K526" i="21"/>
  <c r="O526" i="21"/>
  <c r="Q526" i="21"/>
  <c r="M526" i="21"/>
  <c r="N527" i="21"/>
  <c r="I527" i="21"/>
  <c r="P527" i="21"/>
  <c r="J527" i="21"/>
  <c r="L527" i="21"/>
  <c r="H528" i="21"/>
  <c r="F527" i="21"/>
  <c r="E527" i="21"/>
  <c r="D528" i="21"/>
  <c r="O527" i="21"/>
  <c r="Q527" i="21"/>
  <c r="M527" i="21"/>
  <c r="K527" i="21"/>
  <c r="P528" i="21"/>
  <c r="N528" i="21"/>
  <c r="J528" i="21"/>
  <c r="I528" i="21"/>
  <c r="H529" i="21"/>
  <c r="L528" i="21"/>
  <c r="F528" i="21"/>
  <c r="E528" i="21"/>
  <c r="D529" i="21"/>
  <c r="M528" i="21"/>
  <c r="O528" i="21"/>
  <c r="K528" i="21"/>
  <c r="Q528" i="21"/>
  <c r="L529" i="21"/>
  <c r="I529" i="21"/>
  <c r="H530" i="21"/>
  <c r="N529" i="21"/>
  <c r="P529" i="21"/>
  <c r="J529" i="21"/>
  <c r="D530" i="21"/>
  <c r="F529" i="21"/>
  <c r="E529" i="21"/>
  <c r="M529" i="21"/>
  <c r="Q529" i="21"/>
  <c r="K529" i="21"/>
  <c r="O529" i="21"/>
  <c r="N530" i="21"/>
  <c r="L530" i="21"/>
  <c r="J530" i="21"/>
  <c r="I530" i="21"/>
  <c r="P530" i="21"/>
  <c r="H531" i="21"/>
  <c r="D531" i="21"/>
  <c r="F530" i="21"/>
  <c r="E530" i="21"/>
  <c r="K530" i="21"/>
  <c r="O530" i="21"/>
  <c r="M530" i="21"/>
  <c r="Q530" i="21"/>
  <c r="I531" i="21"/>
  <c r="L531" i="21"/>
  <c r="N531" i="21"/>
  <c r="J531" i="21"/>
  <c r="H532" i="21"/>
  <c r="P531" i="21"/>
  <c r="D532" i="21"/>
  <c r="F531" i="21"/>
  <c r="E531" i="21"/>
  <c r="M531" i="21"/>
  <c r="Q531" i="21"/>
  <c r="K531" i="21"/>
  <c r="O531" i="21"/>
  <c r="N532" i="21"/>
  <c r="J532" i="21"/>
  <c r="P532" i="21"/>
  <c r="H533" i="21"/>
  <c r="I532" i="21"/>
  <c r="L532" i="21"/>
  <c r="F532" i="21"/>
  <c r="E532" i="21"/>
  <c r="D533" i="21"/>
  <c r="I533" i="21"/>
  <c r="L533" i="21"/>
  <c r="N533" i="21"/>
  <c r="P533" i="21"/>
  <c r="H534" i="21"/>
  <c r="J533" i="21"/>
  <c r="O532" i="21"/>
  <c r="M532" i="21"/>
  <c r="K532" i="21"/>
  <c r="Q532" i="21"/>
  <c r="F533" i="21"/>
  <c r="D534" i="21"/>
  <c r="E533" i="21"/>
  <c r="O533" i="21"/>
  <c r="M533" i="21"/>
  <c r="K533" i="21"/>
  <c r="Q533" i="21"/>
  <c r="P534" i="21"/>
  <c r="I534" i="21"/>
  <c r="J534" i="21"/>
  <c r="N534" i="21"/>
  <c r="H535" i="21"/>
  <c r="L534" i="21"/>
  <c r="E534" i="21"/>
  <c r="D535" i="21"/>
  <c r="F534" i="21"/>
  <c r="M534" i="21"/>
  <c r="O534" i="21"/>
  <c r="K534" i="21"/>
  <c r="Q534" i="21"/>
  <c r="N535" i="21"/>
  <c r="L535" i="21"/>
  <c r="I535" i="21"/>
  <c r="H536" i="21"/>
  <c r="J535" i="21"/>
  <c r="P535" i="21"/>
  <c r="E535" i="21"/>
  <c r="F535" i="21"/>
  <c r="D536" i="21"/>
  <c r="O535" i="21"/>
  <c r="M535" i="21"/>
  <c r="Q535" i="21"/>
  <c r="K535" i="21"/>
  <c r="P536" i="21"/>
  <c r="J536" i="21"/>
  <c r="L536" i="21"/>
  <c r="H537" i="21"/>
  <c r="I536" i="21"/>
  <c r="N536" i="21"/>
  <c r="E536" i="21"/>
  <c r="F536" i="21"/>
  <c r="D537" i="21"/>
  <c r="P537" i="21"/>
  <c r="I537" i="21"/>
  <c r="J537" i="21"/>
  <c r="N537" i="21"/>
  <c r="L537" i="21"/>
  <c r="H538" i="21"/>
  <c r="O536" i="21"/>
  <c r="Q536" i="21"/>
  <c r="K536" i="21"/>
  <c r="M536" i="21"/>
  <c r="F537" i="21"/>
  <c r="D538" i="21"/>
  <c r="E537" i="21"/>
  <c r="O537" i="21"/>
  <c r="Q537" i="21"/>
  <c r="M537" i="21"/>
  <c r="K537" i="21"/>
  <c r="I538" i="21"/>
  <c r="J538" i="21"/>
  <c r="H539" i="21"/>
  <c r="L538" i="21"/>
  <c r="N538" i="21"/>
  <c r="P538" i="21"/>
  <c r="D539" i="21"/>
  <c r="E538" i="21"/>
  <c r="F538" i="21"/>
  <c r="K538" i="21"/>
  <c r="Q538" i="21"/>
  <c r="O538" i="21"/>
  <c r="M538" i="21"/>
  <c r="H540" i="21"/>
  <c r="N539" i="21"/>
  <c r="P539" i="21"/>
  <c r="J539" i="21"/>
  <c r="I539" i="21"/>
  <c r="L539" i="21"/>
  <c r="E539" i="21"/>
  <c r="F539" i="21"/>
  <c r="D540" i="21"/>
  <c r="N540" i="21"/>
  <c r="J540" i="21"/>
  <c r="H541" i="21"/>
  <c r="L540" i="21"/>
  <c r="I540" i="21"/>
  <c r="P540" i="21"/>
  <c r="M539" i="21"/>
  <c r="O539" i="21"/>
  <c r="K539" i="21"/>
  <c r="Q539" i="21"/>
  <c r="D541" i="21"/>
  <c r="F540" i="21"/>
  <c r="E540" i="21"/>
  <c r="L541" i="21"/>
  <c r="H542" i="21"/>
  <c r="P541" i="21"/>
  <c r="I541" i="21"/>
  <c r="N541" i="21"/>
  <c r="J541" i="21"/>
  <c r="M540" i="21"/>
  <c r="K540" i="21"/>
  <c r="O540" i="21"/>
  <c r="Q540" i="21"/>
  <c r="E541" i="21"/>
  <c r="D542" i="21"/>
  <c r="F541" i="21"/>
  <c r="H543" i="21"/>
  <c r="P542" i="21"/>
  <c r="L542" i="21"/>
  <c r="I542" i="21"/>
  <c r="J542" i="21"/>
  <c r="N542" i="21"/>
  <c r="M541" i="21"/>
  <c r="Q541" i="21"/>
  <c r="K541" i="21"/>
  <c r="O541" i="21"/>
  <c r="F542" i="21"/>
  <c r="D543" i="21"/>
  <c r="E542" i="21"/>
  <c r="I543" i="21"/>
  <c r="L543" i="21"/>
  <c r="H544" i="21"/>
  <c r="N543" i="21"/>
  <c r="P543" i="21"/>
  <c r="J543" i="21"/>
  <c r="M542" i="21"/>
  <c r="O542" i="21"/>
  <c r="K542" i="21"/>
  <c r="Q542" i="21"/>
  <c r="D544" i="21"/>
  <c r="E543" i="21"/>
  <c r="F543" i="21"/>
  <c r="O543" i="21"/>
  <c r="M543" i="21"/>
  <c r="Q543" i="21"/>
  <c r="K543" i="21"/>
  <c r="J544" i="21"/>
  <c r="L544" i="21"/>
  <c r="I544" i="21"/>
  <c r="P544" i="21"/>
  <c r="H545" i="21"/>
  <c r="N544" i="21"/>
  <c r="D545" i="21"/>
  <c r="E544" i="21"/>
  <c r="F544" i="21"/>
  <c r="M544" i="21"/>
  <c r="Q544" i="21"/>
  <c r="K544" i="21"/>
  <c r="O544" i="21"/>
  <c r="L545" i="21"/>
  <c r="J545" i="21"/>
  <c r="P545" i="21"/>
  <c r="I545" i="21"/>
  <c r="H546" i="21"/>
  <c r="N545" i="21"/>
  <c r="F545" i="21"/>
  <c r="E545" i="21"/>
  <c r="D546" i="21"/>
  <c r="M545" i="21"/>
  <c r="O545" i="21"/>
  <c r="Q545" i="21"/>
  <c r="K545" i="21"/>
  <c r="H547" i="21"/>
  <c r="P546" i="21"/>
  <c r="N546" i="21"/>
  <c r="I546" i="21"/>
  <c r="L546" i="21"/>
  <c r="J546" i="21"/>
  <c r="D547" i="21"/>
  <c r="E546" i="21"/>
  <c r="F546" i="21"/>
  <c r="H548" i="21"/>
  <c r="I547" i="21"/>
  <c r="L547" i="21"/>
  <c r="N547" i="21"/>
  <c r="J547" i="21"/>
  <c r="P547" i="21"/>
  <c r="O546" i="21"/>
  <c r="M546" i="21"/>
  <c r="K546" i="21"/>
  <c r="Q546" i="21"/>
  <c r="E547" i="21"/>
  <c r="D548" i="21"/>
  <c r="F547" i="21"/>
  <c r="P548" i="21"/>
  <c r="J548" i="21"/>
  <c r="H549" i="21"/>
  <c r="N548" i="21"/>
  <c r="I548" i="21"/>
  <c r="L548" i="21"/>
  <c r="M547" i="21"/>
  <c r="K547" i="21"/>
  <c r="Q547" i="21"/>
  <c r="O547" i="21"/>
  <c r="F548" i="21"/>
  <c r="D549" i="21"/>
  <c r="E548" i="21"/>
  <c r="J549" i="21"/>
  <c r="H550" i="21"/>
  <c r="I549" i="21"/>
  <c r="L549" i="21"/>
  <c r="N549" i="21"/>
  <c r="P549" i="21"/>
  <c r="M548" i="21"/>
  <c r="O548" i="21"/>
  <c r="Q548" i="21"/>
  <c r="K548" i="21"/>
  <c r="F549" i="21"/>
  <c r="D550" i="21"/>
  <c r="E549" i="21"/>
  <c r="J550" i="21"/>
  <c r="L550" i="21"/>
  <c r="N550" i="21"/>
  <c r="H551" i="21"/>
  <c r="P550" i="21"/>
  <c r="I550" i="21"/>
  <c r="Q549" i="21"/>
  <c r="K549" i="21"/>
  <c r="M549" i="21"/>
  <c r="O549" i="21"/>
  <c r="E550" i="21"/>
  <c r="F550" i="21"/>
  <c r="D551" i="21"/>
  <c r="H552" i="21"/>
  <c r="I551" i="21"/>
  <c r="L551" i="21"/>
  <c r="P551" i="21"/>
  <c r="N551" i="21"/>
  <c r="J551" i="21"/>
  <c r="M550" i="21"/>
  <c r="O550" i="21"/>
  <c r="Q550" i="21"/>
  <c r="K550" i="21"/>
  <c r="F551" i="21"/>
  <c r="E551" i="21"/>
  <c r="D552" i="21"/>
  <c r="I552" i="21"/>
  <c r="P552" i="21"/>
  <c r="J552" i="21"/>
  <c r="N552" i="21"/>
  <c r="L552" i="21"/>
  <c r="H553" i="21"/>
  <c r="M551" i="21"/>
  <c r="O551" i="21"/>
  <c r="Q551" i="21"/>
  <c r="K551" i="21"/>
  <c r="D553" i="21"/>
  <c r="E552" i="21"/>
  <c r="F552" i="21"/>
  <c r="Q552" i="21"/>
  <c r="K552" i="21"/>
  <c r="O552" i="21"/>
  <c r="M552" i="21"/>
  <c r="P553" i="21"/>
  <c r="H554" i="21"/>
  <c r="J553" i="21"/>
  <c r="L553" i="21"/>
  <c r="N553" i="21"/>
  <c r="I553" i="21"/>
  <c r="E553" i="21"/>
  <c r="F553" i="21"/>
  <c r="D554" i="21"/>
  <c r="N554" i="21"/>
  <c r="J554" i="21"/>
  <c r="L554" i="21"/>
  <c r="I554" i="21"/>
  <c r="H555" i="21"/>
  <c r="P554" i="21"/>
  <c r="O553" i="21"/>
  <c r="Q553" i="21"/>
  <c r="K553" i="21"/>
  <c r="M553" i="21"/>
  <c r="F554" i="21"/>
  <c r="E554" i="21"/>
  <c r="D555" i="21"/>
  <c r="K554" i="21"/>
  <c r="M554" i="21"/>
  <c r="O554" i="21"/>
  <c r="Q554" i="21"/>
  <c r="J555" i="21"/>
  <c r="N555" i="21"/>
  <c r="L555" i="21"/>
  <c r="H556" i="21"/>
  <c r="I555" i="21"/>
  <c r="P555" i="21"/>
  <c r="D556" i="21"/>
  <c r="E555" i="21"/>
  <c r="F555" i="21"/>
  <c r="L556" i="21"/>
  <c r="H557" i="21"/>
  <c r="I556" i="21"/>
  <c r="J556" i="21"/>
  <c r="P556" i="21"/>
  <c r="N556" i="21"/>
  <c r="Q555" i="21"/>
  <c r="O555" i="21"/>
  <c r="K555" i="21"/>
  <c r="M555" i="21"/>
  <c r="D557" i="21"/>
  <c r="F556" i="21"/>
  <c r="E556" i="21"/>
  <c r="N557" i="21"/>
  <c r="L557" i="21"/>
  <c r="I557" i="21"/>
  <c r="P557" i="21"/>
  <c r="H558" i="21"/>
  <c r="J557" i="21"/>
  <c r="M556" i="21"/>
  <c r="O556" i="21"/>
  <c r="K556" i="21"/>
  <c r="Q556" i="21"/>
  <c r="F557" i="21"/>
  <c r="E557" i="21"/>
  <c r="D558" i="21"/>
  <c r="Q557" i="21"/>
  <c r="O557" i="21"/>
  <c r="M557" i="21"/>
  <c r="K557" i="21"/>
  <c r="N558" i="21"/>
  <c r="H559" i="21"/>
  <c r="J558" i="21"/>
  <c r="L558" i="21"/>
  <c r="I558" i="21"/>
  <c r="P558" i="21"/>
  <c r="F558" i="21"/>
  <c r="E558" i="21"/>
  <c r="D559" i="21"/>
  <c r="I559" i="21"/>
  <c r="P559" i="21"/>
  <c r="J559" i="21"/>
  <c r="L559" i="21"/>
  <c r="N559" i="21"/>
  <c r="H560" i="21"/>
  <c r="O558" i="21"/>
  <c r="Q558" i="21"/>
  <c r="K558" i="21"/>
  <c r="M558" i="21"/>
  <c r="F559" i="21"/>
  <c r="D560" i="21"/>
  <c r="E559" i="21"/>
  <c r="K559" i="21"/>
  <c r="Q559" i="21"/>
  <c r="M559" i="21"/>
  <c r="O559" i="21"/>
  <c r="H561" i="21"/>
  <c r="J560" i="21"/>
  <c r="I560" i="21"/>
  <c r="N560" i="21"/>
  <c r="P560" i="21"/>
  <c r="L560" i="21"/>
  <c r="D561" i="21"/>
  <c r="E560" i="21"/>
  <c r="F560" i="21"/>
  <c r="N561" i="21"/>
  <c r="H562" i="21"/>
  <c r="L561" i="21"/>
  <c r="I561" i="21"/>
  <c r="P561" i="21"/>
  <c r="J561" i="21"/>
  <c r="Q560" i="21"/>
  <c r="O560" i="21"/>
  <c r="M560" i="21"/>
  <c r="K560" i="21"/>
  <c r="E561" i="21"/>
  <c r="F561" i="21"/>
  <c r="D562" i="21"/>
  <c r="H563" i="21"/>
  <c r="P562" i="21"/>
  <c r="L562" i="21"/>
  <c r="N562" i="21"/>
  <c r="I562" i="21"/>
  <c r="J562" i="21"/>
  <c r="K561" i="21"/>
  <c r="Q561" i="21"/>
  <c r="O561" i="21"/>
  <c r="M561" i="21"/>
  <c r="D563" i="21"/>
  <c r="F562" i="21"/>
  <c r="E562" i="21"/>
  <c r="H564" i="21"/>
  <c r="P563" i="21"/>
  <c r="I563" i="21"/>
  <c r="L563" i="21"/>
  <c r="N563" i="21"/>
  <c r="J563" i="21"/>
  <c r="K562" i="21"/>
  <c r="O562" i="21"/>
  <c r="M562" i="21"/>
  <c r="Q562" i="21"/>
  <c r="E563" i="21"/>
  <c r="D564" i="21"/>
  <c r="F563" i="21"/>
  <c r="P564" i="21"/>
  <c r="I564" i="21"/>
  <c r="J564" i="21"/>
  <c r="L564" i="21"/>
  <c r="N564" i="21"/>
  <c r="H565" i="21"/>
  <c r="O563" i="21"/>
  <c r="Q563" i="21"/>
  <c r="K563" i="21"/>
  <c r="M563" i="21"/>
  <c r="F564" i="21"/>
  <c r="E564" i="21"/>
  <c r="D565" i="21"/>
  <c r="Q564" i="21"/>
  <c r="K564" i="21"/>
  <c r="O564" i="21"/>
  <c r="M564" i="21"/>
  <c r="L565" i="21"/>
  <c r="N565" i="21"/>
  <c r="P565" i="21"/>
  <c r="H566" i="21"/>
  <c r="I565" i="21"/>
  <c r="J565" i="21"/>
  <c r="E565" i="21"/>
  <c r="F565" i="21"/>
  <c r="D566" i="21"/>
  <c r="P566" i="21"/>
  <c r="L566" i="21"/>
  <c r="H567" i="21"/>
  <c r="I566" i="21"/>
  <c r="N566" i="21"/>
  <c r="J566" i="21"/>
  <c r="K565" i="21"/>
  <c r="O565" i="21"/>
  <c r="M565" i="21"/>
  <c r="Q565" i="21"/>
  <c r="E566" i="21"/>
  <c r="D567" i="21"/>
  <c r="F566" i="21"/>
  <c r="P567" i="21"/>
  <c r="H568" i="21"/>
  <c r="J567" i="21"/>
  <c r="I567" i="21"/>
  <c r="L567" i="21"/>
  <c r="N567" i="21"/>
  <c r="M566" i="21"/>
  <c r="K566" i="21"/>
  <c r="O566" i="21"/>
  <c r="Q566" i="21"/>
  <c r="F567" i="21"/>
  <c r="E567" i="21"/>
  <c r="D568" i="21"/>
  <c r="P568" i="21"/>
  <c r="H569" i="21"/>
  <c r="J568" i="21"/>
  <c r="L568" i="21"/>
  <c r="N568" i="21"/>
  <c r="I568" i="21"/>
  <c r="K567" i="21"/>
  <c r="Q567" i="21"/>
  <c r="O567" i="21"/>
  <c r="M567" i="21"/>
  <c r="D569" i="21"/>
  <c r="E568" i="21"/>
  <c r="F568" i="21"/>
  <c r="L569" i="21"/>
  <c r="I569" i="21"/>
  <c r="P569" i="21"/>
  <c r="H570" i="21"/>
  <c r="N569" i="21"/>
  <c r="J569" i="21"/>
  <c r="Q568" i="21"/>
  <c r="K568" i="21"/>
  <c r="O568" i="21"/>
  <c r="M568" i="21"/>
  <c r="E569" i="21"/>
  <c r="D570" i="21"/>
  <c r="F569" i="21"/>
  <c r="K569" i="21"/>
  <c r="O569" i="21"/>
  <c r="Q569" i="21"/>
  <c r="M569" i="21"/>
  <c r="J570" i="21"/>
  <c r="L570" i="21"/>
  <c r="N570" i="21"/>
  <c r="H571" i="21"/>
  <c r="I570" i="21"/>
  <c r="P570" i="21"/>
  <c r="F570" i="21"/>
  <c r="E570" i="21"/>
  <c r="D571" i="21"/>
  <c r="I571" i="21"/>
  <c r="N571" i="21"/>
  <c r="P571" i="21"/>
  <c r="J571" i="21"/>
  <c r="L571" i="21"/>
  <c r="H572" i="21"/>
  <c r="M570" i="21"/>
  <c r="O570" i="21"/>
  <c r="Q570" i="21"/>
  <c r="K570" i="21"/>
  <c r="F571" i="21"/>
  <c r="D572" i="21"/>
  <c r="E571" i="21"/>
  <c r="O571" i="21"/>
  <c r="M571" i="21"/>
  <c r="K571" i="21"/>
  <c r="Q571" i="21"/>
  <c r="I572" i="21"/>
  <c r="N572" i="21"/>
  <c r="J572" i="21"/>
  <c r="L572" i="21"/>
  <c r="H573" i="21"/>
  <c r="P572" i="21"/>
  <c r="D573" i="21"/>
  <c r="F572" i="21"/>
  <c r="E572" i="21"/>
  <c r="M572" i="21"/>
  <c r="Q572" i="21"/>
  <c r="K572" i="21"/>
  <c r="O572" i="21"/>
  <c r="H574" i="21"/>
  <c r="N573" i="21"/>
  <c r="J573" i="21"/>
  <c r="P573" i="21"/>
  <c r="L573" i="21"/>
  <c r="I573" i="21"/>
  <c r="D574" i="21"/>
  <c r="E573" i="21"/>
  <c r="F573" i="21"/>
  <c r="H575" i="21"/>
  <c r="L574" i="21"/>
  <c r="I574" i="21"/>
  <c r="J574" i="21"/>
  <c r="P574" i="21"/>
  <c r="N574" i="21"/>
  <c r="K573" i="21"/>
  <c r="O573" i="21"/>
  <c r="M573" i="21"/>
  <c r="Q573" i="21"/>
  <c r="E574" i="21"/>
  <c r="D575" i="21"/>
  <c r="F574" i="21"/>
  <c r="L575" i="21"/>
  <c r="N575" i="21"/>
  <c r="I575" i="21"/>
  <c r="H576" i="21"/>
  <c r="P575" i="21"/>
  <c r="J575" i="21"/>
  <c r="K574" i="21"/>
  <c r="M574" i="21"/>
  <c r="O574" i="21"/>
  <c r="Q574" i="21"/>
  <c r="F575" i="21"/>
  <c r="E575" i="21"/>
  <c r="D576" i="21"/>
  <c r="M575" i="21"/>
  <c r="O575" i="21"/>
  <c r="K575" i="21"/>
  <c r="Q575" i="21"/>
  <c r="J576" i="21"/>
  <c r="P576" i="21"/>
  <c r="I576" i="21"/>
  <c r="L576" i="21"/>
  <c r="H577" i="21"/>
  <c r="N576" i="21"/>
  <c r="F576" i="21"/>
  <c r="E576" i="21"/>
  <c r="D577" i="21"/>
  <c r="O576" i="21"/>
  <c r="K576" i="21"/>
  <c r="M576" i="21"/>
  <c r="Q576" i="21"/>
  <c r="L577" i="21"/>
  <c r="J577" i="21"/>
  <c r="N577" i="21"/>
  <c r="H578" i="21"/>
  <c r="I577" i="21"/>
  <c r="P577" i="21"/>
  <c r="E577" i="21"/>
  <c r="D578" i="21"/>
  <c r="F577" i="21"/>
  <c r="I578" i="21"/>
  <c r="P578" i="21"/>
  <c r="J578" i="21"/>
  <c r="L578" i="21"/>
  <c r="N578" i="21"/>
  <c r="H579" i="21"/>
  <c r="M577" i="21"/>
  <c r="O577" i="21"/>
  <c r="Q577" i="21"/>
  <c r="K577" i="21"/>
  <c r="D579" i="21"/>
  <c r="F578" i="21"/>
  <c r="E578" i="21"/>
  <c r="K578" i="21"/>
  <c r="M578" i="21"/>
  <c r="O578" i="21"/>
  <c r="Q578" i="21"/>
  <c r="H580" i="21"/>
  <c r="J579" i="21"/>
  <c r="L579" i="21"/>
  <c r="P579" i="21"/>
  <c r="N579" i="21"/>
  <c r="I579" i="21"/>
  <c r="E579" i="21"/>
  <c r="D580" i="21"/>
  <c r="F579" i="21"/>
  <c r="N580" i="21"/>
  <c r="J580" i="21"/>
  <c r="H581" i="21"/>
  <c r="P580" i="21"/>
  <c r="L580" i="21"/>
  <c r="I580" i="21"/>
  <c r="M579" i="21"/>
  <c r="O579" i="21"/>
  <c r="Q579" i="21"/>
  <c r="K579" i="21"/>
  <c r="D581" i="21"/>
  <c r="F580" i="21"/>
  <c r="E580" i="21"/>
  <c r="I581" i="21"/>
  <c r="L581" i="21"/>
  <c r="N581" i="21"/>
  <c r="P581" i="21"/>
  <c r="H582" i="21"/>
  <c r="J581" i="21"/>
  <c r="M580" i="21"/>
  <c r="Q580" i="21"/>
  <c r="K580" i="21"/>
  <c r="O580" i="21"/>
  <c r="E581" i="21"/>
  <c r="D582" i="21"/>
  <c r="F581" i="21"/>
  <c r="M581" i="21"/>
  <c r="O581" i="21"/>
  <c r="K581" i="21"/>
  <c r="Q581" i="21"/>
  <c r="L582" i="21"/>
  <c r="N582" i="21"/>
  <c r="J582" i="21"/>
  <c r="P582" i="21"/>
  <c r="I582" i="21"/>
  <c r="H583" i="21"/>
  <c r="F582" i="21"/>
  <c r="D583" i="21"/>
  <c r="E582" i="21"/>
  <c r="Q582" i="21"/>
  <c r="M582" i="21"/>
  <c r="K582" i="21"/>
  <c r="O582" i="21"/>
  <c r="L583" i="21"/>
  <c r="I583" i="21"/>
  <c r="N583" i="21"/>
  <c r="H584" i="21"/>
  <c r="P583" i="21"/>
  <c r="J583" i="21"/>
  <c r="D584" i="21"/>
  <c r="E583" i="21"/>
  <c r="F583" i="21"/>
  <c r="M583" i="21"/>
  <c r="O583" i="21"/>
  <c r="K583" i="21"/>
  <c r="Q583" i="21"/>
  <c r="N584" i="21"/>
  <c r="J584" i="21"/>
  <c r="L584" i="21"/>
  <c r="I584" i="21"/>
  <c r="P584" i="21"/>
  <c r="H585" i="21"/>
  <c r="D585" i="21"/>
  <c r="F584" i="21"/>
  <c r="E584" i="21"/>
  <c r="Q584" i="21"/>
  <c r="M584" i="21"/>
  <c r="K584" i="21"/>
  <c r="O584" i="21"/>
  <c r="L585" i="21"/>
  <c r="I585" i="21"/>
  <c r="J585" i="21"/>
  <c r="H586" i="21"/>
  <c r="N585" i="21"/>
  <c r="P585" i="21"/>
  <c r="E585" i="21"/>
  <c r="D586" i="21"/>
  <c r="F585" i="21"/>
  <c r="O585" i="21"/>
  <c r="Q585" i="21"/>
  <c r="M585" i="21"/>
  <c r="K585" i="21"/>
  <c r="N586" i="21"/>
  <c r="J586" i="21"/>
  <c r="L586" i="21"/>
  <c r="P586" i="21"/>
  <c r="I586" i="21"/>
  <c r="H587" i="21"/>
  <c r="F586" i="21"/>
  <c r="D587" i="21"/>
  <c r="E586" i="21"/>
  <c r="K586" i="21"/>
  <c r="O586" i="21"/>
  <c r="M586" i="21"/>
  <c r="Q586" i="21"/>
  <c r="H588" i="21"/>
  <c r="P587" i="21"/>
  <c r="L587" i="21"/>
  <c r="I587" i="21"/>
  <c r="N587" i="21"/>
  <c r="J587" i="21"/>
  <c r="F587" i="21"/>
  <c r="D588" i="21"/>
  <c r="E587" i="21"/>
  <c r="P588" i="21"/>
  <c r="H589" i="21"/>
  <c r="I588" i="21"/>
  <c r="J588" i="21"/>
  <c r="N588" i="21"/>
  <c r="L588" i="21"/>
  <c r="Q587" i="21"/>
  <c r="K587" i="21"/>
  <c r="O587" i="21"/>
  <c r="M587" i="21"/>
  <c r="D589" i="21"/>
  <c r="F588" i="21"/>
  <c r="E588" i="21"/>
  <c r="J589" i="21"/>
  <c r="H590" i="21"/>
  <c r="P589" i="21"/>
  <c r="L589" i="21"/>
  <c r="I589" i="21"/>
  <c r="N589" i="21"/>
  <c r="M588" i="21"/>
  <c r="O588" i="21"/>
  <c r="Q588" i="21"/>
  <c r="K588" i="21"/>
  <c r="D590" i="21"/>
  <c r="E589" i="21"/>
  <c r="F589" i="21"/>
  <c r="I590" i="21"/>
  <c r="H591" i="21"/>
  <c r="P590" i="21"/>
  <c r="N590" i="21"/>
  <c r="J590" i="21"/>
  <c r="L590" i="21"/>
  <c r="Q589" i="21"/>
  <c r="M589" i="21"/>
  <c r="O589" i="21"/>
  <c r="K589" i="21"/>
  <c r="F590" i="21"/>
  <c r="E590" i="21"/>
  <c r="D591" i="21"/>
  <c r="K590" i="21"/>
  <c r="M590" i="21"/>
  <c r="Q590" i="21"/>
  <c r="O590" i="21"/>
  <c r="J591" i="21"/>
  <c r="L591" i="21"/>
  <c r="P591" i="21"/>
  <c r="H592" i="21"/>
  <c r="N591" i="21"/>
  <c r="I591" i="21"/>
  <c r="E591" i="21"/>
  <c r="F591" i="21"/>
  <c r="D592" i="21"/>
  <c r="J592" i="21"/>
  <c r="P592" i="21"/>
  <c r="L592" i="21"/>
  <c r="N592" i="21"/>
  <c r="H593" i="21"/>
  <c r="I592" i="21"/>
  <c r="Q591" i="21"/>
  <c r="O591" i="21"/>
  <c r="K591" i="21"/>
  <c r="M591" i="21"/>
  <c r="E592" i="21"/>
  <c r="D593" i="21"/>
  <c r="F592" i="21"/>
  <c r="L593" i="21"/>
  <c r="H594" i="21"/>
  <c r="N593" i="21"/>
  <c r="I593" i="21"/>
  <c r="P593" i="21"/>
  <c r="J593" i="21"/>
  <c r="O592" i="21"/>
  <c r="Q592" i="21"/>
  <c r="K592" i="21"/>
  <c r="M592" i="21"/>
  <c r="F593" i="21"/>
  <c r="D594" i="21"/>
  <c r="E593" i="21"/>
  <c r="L594" i="21"/>
  <c r="J594" i="21"/>
  <c r="N594" i="21"/>
  <c r="I594" i="21"/>
  <c r="H595" i="21"/>
  <c r="P594" i="21"/>
  <c r="Q593" i="21"/>
  <c r="K593" i="21"/>
  <c r="O593" i="21"/>
  <c r="M593" i="21"/>
  <c r="F594" i="21"/>
  <c r="E594" i="21"/>
  <c r="D595" i="21"/>
  <c r="K594" i="21"/>
  <c r="Q594" i="21"/>
  <c r="O594" i="21"/>
  <c r="M594" i="21"/>
  <c r="P595" i="21"/>
  <c r="N595" i="21"/>
  <c r="H596" i="21"/>
  <c r="L595" i="21"/>
  <c r="J595" i="21"/>
  <c r="I595" i="21"/>
  <c r="E595" i="21"/>
  <c r="F595" i="21"/>
  <c r="D596" i="21"/>
  <c r="H597" i="21"/>
  <c r="N596" i="21"/>
  <c r="P596" i="21"/>
  <c r="I596" i="21"/>
  <c r="J596" i="21"/>
  <c r="L596" i="21"/>
  <c r="M595" i="21"/>
  <c r="O595" i="21"/>
  <c r="K595" i="21"/>
  <c r="Q595" i="21"/>
  <c r="E596" i="21"/>
  <c r="F596" i="21"/>
  <c r="D597" i="21"/>
  <c r="I597" i="21"/>
  <c r="P597" i="21"/>
  <c r="H598" i="21"/>
  <c r="L597" i="21"/>
  <c r="N597" i="21"/>
  <c r="J597" i="21"/>
  <c r="M596" i="21"/>
  <c r="K596" i="21"/>
  <c r="O596" i="21"/>
  <c r="Q596" i="21"/>
  <c r="D598" i="21"/>
  <c r="F597" i="21"/>
  <c r="E597" i="21"/>
  <c r="O597" i="21"/>
  <c r="M597" i="21"/>
  <c r="K597" i="21"/>
  <c r="Q597" i="21"/>
  <c r="J598" i="21"/>
  <c r="L598" i="21"/>
  <c r="I598" i="21"/>
  <c r="N598" i="21"/>
  <c r="P598" i="21"/>
  <c r="H599" i="21"/>
  <c r="F598" i="21"/>
  <c r="E598" i="21"/>
  <c r="D599" i="21"/>
  <c r="K598" i="21"/>
  <c r="M598" i="21"/>
  <c r="Q598" i="21"/>
  <c r="O598" i="21"/>
  <c r="L599" i="21"/>
  <c r="I599" i="21"/>
  <c r="H600" i="21"/>
  <c r="J599" i="21"/>
  <c r="P599" i="21"/>
  <c r="N599" i="21"/>
  <c r="E599" i="21"/>
  <c r="F599" i="21"/>
  <c r="D600" i="21"/>
  <c r="O599" i="21"/>
  <c r="K599" i="21"/>
  <c r="M599" i="21"/>
  <c r="Q599" i="21"/>
  <c r="H601" i="21"/>
  <c r="L600" i="21"/>
  <c r="J600" i="21"/>
  <c r="P600" i="21"/>
  <c r="I600" i="21"/>
  <c r="N600" i="21"/>
  <c r="E600" i="21"/>
  <c r="F600" i="21"/>
  <c r="D601" i="21"/>
  <c r="I601" i="21"/>
  <c r="N601" i="21"/>
  <c r="H602" i="21"/>
  <c r="P601" i="21"/>
  <c r="L601" i="21"/>
  <c r="J601" i="21"/>
  <c r="K600" i="21"/>
  <c r="O600" i="21"/>
  <c r="Q600" i="21"/>
  <c r="M600" i="21"/>
  <c r="E601" i="21"/>
  <c r="D602" i="21"/>
  <c r="F601" i="21"/>
  <c r="M601" i="21"/>
  <c r="K601" i="21"/>
  <c r="O601" i="21"/>
  <c r="Q601" i="21"/>
  <c r="L602" i="21"/>
  <c r="P602" i="21"/>
  <c r="N602" i="21"/>
  <c r="H603" i="21"/>
  <c r="I602" i="21"/>
  <c r="J602" i="21"/>
  <c r="D603" i="21"/>
  <c r="E602" i="21"/>
  <c r="F602" i="21"/>
  <c r="J603" i="21"/>
  <c r="L603" i="21"/>
  <c r="P603" i="21"/>
  <c r="I603" i="21"/>
  <c r="N603" i="21"/>
  <c r="H604" i="21"/>
  <c r="Q602" i="21"/>
  <c r="M602" i="21"/>
  <c r="K602" i="21"/>
  <c r="O602" i="21"/>
  <c r="D604" i="21"/>
  <c r="F603" i="21"/>
  <c r="E603" i="21"/>
  <c r="O603" i="21"/>
  <c r="M603" i="21"/>
  <c r="K603" i="21"/>
  <c r="Q603" i="21"/>
  <c r="I604" i="21"/>
  <c r="L604" i="21"/>
  <c r="P604" i="21"/>
  <c r="J604" i="21"/>
  <c r="H605" i="21"/>
  <c r="N604" i="21"/>
  <c r="F604" i="21"/>
  <c r="E604" i="21"/>
  <c r="D605" i="21"/>
  <c r="M604" i="21"/>
  <c r="Q604" i="21"/>
  <c r="K604" i="21"/>
  <c r="O604" i="21"/>
  <c r="P605" i="21"/>
  <c r="J605" i="21"/>
  <c r="N605" i="21"/>
  <c r="I605" i="21"/>
  <c r="L605" i="21"/>
  <c r="H606" i="21"/>
  <c r="D606" i="21"/>
  <c r="E605" i="21"/>
  <c r="F605" i="21"/>
  <c r="Q605" i="21"/>
  <c r="O605" i="21"/>
  <c r="M605" i="21"/>
  <c r="K605" i="21"/>
  <c r="P606" i="21"/>
  <c r="H607" i="21"/>
  <c r="I606" i="21"/>
  <c r="J606" i="21"/>
  <c r="N606" i="21"/>
  <c r="L606" i="21"/>
  <c r="E606" i="21"/>
  <c r="F606" i="21"/>
  <c r="D607" i="21"/>
  <c r="I607" i="21"/>
  <c r="N607" i="21"/>
  <c r="H608" i="21"/>
  <c r="P607" i="21"/>
  <c r="L607" i="21"/>
  <c r="J607" i="21"/>
  <c r="Q606" i="21"/>
  <c r="K606" i="21"/>
  <c r="O606" i="21"/>
  <c r="M606" i="21"/>
  <c r="D608" i="21"/>
  <c r="F607" i="21"/>
  <c r="E607" i="21"/>
  <c r="Q607" i="21"/>
  <c r="O607" i="21"/>
  <c r="K607" i="21"/>
  <c r="M607" i="21"/>
  <c r="I608" i="21"/>
  <c r="N608" i="21"/>
  <c r="H609" i="21"/>
  <c r="L608" i="21"/>
  <c r="J608" i="21"/>
  <c r="P608" i="21"/>
  <c r="D609" i="21"/>
  <c r="F608" i="21"/>
  <c r="E608" i="21"/>
  <c r="Q608" i="21"/>
  <c r="M608" i="21"/>
  <c r="O608" i="21"/>
  <c r="K608" i="21"/>
  <c r="I609" i="21"/>
  <c r="P609" i="21"/>
  <c r="L609" i="21"/>
  <c r="J609" i="21"/>
  <c r="N609" i="21"/>
  <c r="H610" i="21"/>
  <c r="E609" i="21"/>
  <c r="F609" i="21"/>
  <c r="D610" i="21"/>
  <c r="O609" i="21"/>
  <c r="Q609" i="21"/>
  <c r="K609" i="21"/>
  <c r="M609" i="21"/>
  <c r="J610" i="21"/>
  <c r="H611" i="21"/>
  <c r="I610" i="21"/>
  <c r="P610" i="21"/>
  <c r="N610" i="21"/>
  <c r="L610" i="21"/>
  <c r="E610" i="21"/>
  <c r="D611" i="21"/>
  <c r="F610" i="21"/>
  <c r="N611" i="21"/>
  <c r="P611" i="21"/>
  <c r="H612" i="21"/>
  <c r="L611" i="21"/>
  <c r="J611" i="21"/>
  <c r="I611" i="21"/>
  <c r="Q610" i="21"/>
  <c r="M610" i="21"/>
  <c r="K610" i="21"/>
  <c r="O610" i="21"/>
  <c r="F611" i="21"/>
  <c r="D612" i="21"/>
  <c r="E611" i="21"/>
  <c r="N612" i="21"/>
  <c r="P612" i="21"/>
  <c r="H613" i="21"/>
  <c r="I612" i="21"/>
  <c r="J612" i="21"/>
  <c r="L612" i="21"/>
  <c r="Q611" i="21"/>
  <c r="M611" i="21"/>
  <c r="O611" i="21"/>
  <c r="K611" i="21"/>
  <c r="E612" i="21"/>
  <c r="D613" i="21"/>
  <c r="F612" i="21"/>
  <c r="N613" i="21"/>
  <c r="I613" i="21"/>
  <c r="J613" i="21"/>
  <c r="H614" i="21"/>
  <c r="P613" i="21"/>
  <c r="L613" i="21"/>
  <c r="K612" i="21"/>
  <c r="O612" i="21"/>
  <c r="M612" i="21"/>
  <c r="Q612" i="21"/>
  <c r="D614" i="21"/>
  <c r="E613" i="21"/>
  <c r="F613" i="21"/>
  <c r="O613" i="21"/>
  <c r="K613" i="21"/>
  <c r="M613" i="21"/>
  <c r="Q613" i="21"/>
  <c r="N614" i="21"/>
  <c r="J614" i="21"/>
  <c r="I614" i="21"/>
  <c r="L614" i="21"/>
  <c r="P614" i="21"/>
  <c r="H615" i="21"/>
  <c r="F614" i="21"/>
  <c r="E614" i="21"/>
  <c r="D615" i="21"/>
  <c r="O614" i="21"/>
  <c r="M614" i="21"/>
  <c r="K614" i="21"/>
  <c r="Q614" i="21"/>
  <c r="P615" i="21"/>
  <c r="J615" i="21"/>
  <c r="N615" i="21"/>
  <c r="H616" i="21"/>
  <c r="L615" i="21"/>
  <c r="I615" i="21"/>
  <c r="D616" i="21"/>
  <c r="E615" i="21"/>
  <c r="F615" i="21"/>
  <c r="I616" i="21"/>
  <c r="H617" i="21"/>
  <c r="J616" i="21"/>
  <c r="P616" i="21"/>
  <c r="N616" i="21"/>
  <c r="L616" i="21"/>
  <c r="O615" i="21"/>
  <c r="K615" i="21"/>
  <c r="M615" i="21"/>
  <c r="Q615" i="21"/>
  <c r="E616" i="21"/>
  <c r="F616" i="21"/>
  <c r="D617" i="21"/>
  <c r="O616" i="21"/>
  <c r="M616" i="21"/>
  <c r="Q616" i="21"/>
  <c r="K616" i="21"/>
  <c r="P617" i="21"/>
  <c r="I617" i="21"/>
  <c r="J617" i="21"/>
  <c r="N617" i="21"/>
  <c r="L617" i="21"/>
  <c r="H618" i="21"/>
  <c r="E617" i="21"/>
  <c r="F617" i="21"/>
  <c r="D618" i="21"/>
  <c r="K617" i="21"/>
  <c r="O617" i="21"/>
  <c r="M617" i="21"/>
  <c r="Q617" i="21"/>
  <c r="N618" i="21"/>
  <c r="I618" i="21"/>
  <c r="J618" i="21"/>
  <c r="P618" i="21"/>
  <c r="L618" i="21"/>
  <c r="H619" i="21"/>
  <c r="D619" i="21"/>
  <c r="E618" i="21"/>
  <c r="F618" i="21"/>
  <c r="K618" i="21"/>
  <c r="O618" i="21"/>
  <c r="Q618" i="21"/>
  <c r="M618" i="21"/>
  <c r="J619" i="21"/>
  <c r="I619" i="21"/>
  <c r="H620" i="21"/>
  <c r="L619" i="21"/>
  <c r="N619" i="21"/>
  <c r="P619" i="21"/>
  <c r="E619" i="21"/>
  <c r="D620" i="21"/>
  <c r="F619" i="21"/>
  <c r="M619" i="21"/>
  <c r="Q619" i="21"/>
  <c r="K619" i="21"/>
  <c r="O619" i="21"/>
  <c r="I620" i="21"/>
  <c r="P620" i="21"/>
  <c r="L620" i="21"/>
  <c r="N620" i="21"/>
  <c r="H621" i="21"/>
  <c r="J620" i="21"/>
  <c r="E620" i="21"/>
  <c r="F620" i="21"/>
  <c r="D621" i="21"/>
  <c r="O620" i="21"/>
  <c r="Q620" i="21"/>
  <c r="K620" i="21"/>
  <c r="M620" i="21"/>
  <c r="L621" i="21"/>
  <c r="N621" i="21"/>
  <c r="H622" i="21"/>
  <c r="J621" i="21"/>
  <c r="I621" i="21"/>
  <c r="P621" i="21"/>
  <c r="F621" i="21"/>
  <c r="D622" i="21"/>
  <c r="E621" i="21"/>
  <c r="P622" i="21"/>
  <c r="J622" i="21"/>
  <c r="I622" i="21"/>
  <c r="N622" i="21"/>
  <c r="L622" i="21"/>
  <c r="H623" i="21"/>
  <c r="Q621" i="21"/>
  <c r="K621" i="21"/>
  <c r="M621" i="21"/>
  <c r="O621" i="21"/>
  <c r="E622" i="21"/>
  <c r="D623" i="21"/>
  <c r="F622" i="21"/>
  <c r="Q622" i="21"/>
  <c r="M622" i="21"/>
  <c r="O622" i="21"/>
  <c r="K622" i="21"/>
  <c r="I623" i="21"/>
  <c r="J623" i="21"/>
  <c r="H624" i="21"/>
  <c r="L623" i="21"/>
  <c r="P623" i="21"/>
  <c r="N623" i="21"/>
  <c r="E623" i="21"/>
  <c r="D624" i="21"/>
  <c r="F623" i="21"/>
  <c r="O623" i="21"/>
  <c r="K623" i="21"/>
  <c r="Q623" i="21"/>
  <c r="M623" i="21"/>
  <c r="P624" i="21"/>
  <c r="J624" i="21"/>
  <c r="N624" i="21"/>
  <c r="L624" i="21"/>
  <c r="I624" i="21"/>
  <c r="H625" i="21"/>
  <c r="F624" i="21"/>
  <c r="D625" i="21"/>
  <c r="E624" i="21"/>
  <c r="K624" i="21"/>
  <c r="M624" i="21"/>
  <c r="O624" i="21"/>
  <c r="Q624" i="21"/>
  <c r="H626" i="21"/>
  <c r="J625" i="21"/>
  <c r="N625" i="21"/>
  <c r="I625" i="21"/>
  <c r="P625" i="21"/>
  <c r="L625" i="21"/>
  <c r="D626" i="21"/>
  <c r="F625" i="21"/>
  <c r="E625" i="21"/>
  <c r="I626" i="21"/>
  <c r="P626" i="21"/>
  <c r="J626" i="21"/>
  <c r="N626" i="21"/>
  <c r="L626" i="21"/>
  <c r="H627" i="21"/>
  <c r="O625" i="21"/>
  <c r="M625" i="21"/>
  <c r="Q625" i="21"/>
  <c r="K625" i="21"/>
  <c r="E626" i="21"/>
  <c r="F626" i="21"/>
  <c r="D627" i="21"/>
  <c r="M626" i="21"/>
  <c r="K626" i="21"/>
  <c r="Q626" i="21"/>
  <c r="O626" i="21"/>
  <c r="L627" i="21"/>
  <c r="P627" i="21"/>
  <c r="N627" i="21"/>
  <c r="I627" i="21"/>
  <c r="J627" i="21"/>
  <c r="H628" i="21"/>
  <c r="F627" i="21"/>
  <c r="D628" i="21"/>
  <c r="E627" i="21"/>
  <c r="M627" i="21"/>
  <c r="K627" i="21"/>
  <c r="Q627" i="21"/>
  <c r="O627" i="21"/>
  <c r="L628" i="21"/>
  <c r="P628" i="21"/>
  <c r="H629" i="21"/>
  <c r="N628" i="21"/>
  <c r="J628" i="21"/>
  <c r="I628" i="21"/>
  <c r="F628" i="21"/>
  <c r="E628" i="21"/>
  <c r="D629" i="21"/>
  <c r="H630" i="21"/>
  <c r="N629" i="21"/>
  <c r="I629" i="21"/>
  <c r="J629" i="21"/>
  <c r="L629" i="21"/>
  <c r="P629" i="21"/>
  <c r="O628" i="21"/>
  <c r="K628" i="21"/>
  <c r="M628" i="21"/>
  <c r="Q628" i="21"/>
  <c r="E629" i="21"/>
  <c r="D630" i="21"/>
  <c r="F629" i="21"/>
  <c r="I630" i="21"/>
  <c r="P630" i="21"/>
  <c r="L630" i="21"/>
  <c r="N630" i="21"/>
  <c r="J630" i="21"/>
  <c r="H631" i="21"/>
  <c r="M629" i="21"/>
  <c r="O629" i="21"/>
  <c r="K629" i="21"/>
  <c r="Q629" i="21"/>
  <c r="E630" i="21"/>
  <c r="D631" i="21"/>
  <c r="F630" i="21"/>
  <c r="Q630" i="21"/>
  <c r="K630" i="21"/>
  <c r="O630" i="21"/>
  <c r="M630" i="21"/>
  <c r="I631" i="21"/>
  <c r="P631" i="21"/>
  <c r="J631" i="21"/>
  <c r="L631" i="21"/>
  <c r="N631" i="21"/>
  <c r="H632" i="21"/>
  <c r="E631" i="21"/>
  <c r="D632" i="21"/>
  <c r="F631" i="21"/>
  <c r="K631" i="21"/>
  <c r="Q631" i="21"/>
  <c r="O631" i="21"/>
  <c r="M631" i="21"/>
  <c r="J632" i="21"/>
  <c r="H633" i="21"/>
  <c r="P632" i="21"/>
  <c r="L632" i="21"/>
  <c r="I632" i="21"/>
  <c r="N632" i="21"/>
  <c r="F632" i="21"/>
  <c r="E632" i="21"/>
  <c r="D633" i="21"/>
  <c r="I633" i="21"/>
  <c r="J633" i="21"/>
  <c r="L633" i="21"/>
  <c r="N633" i="21"/>
  <c r="P633" i="21"/>
  <c r="H634" i="21"/>
  <c r="Q632" i="21"/>
  <c r="K632" i="21"/>
  <c r="O632" i="21"/>
  <c r="M632" i="21"/>
  <c r="D634" i="21"/>
  <c r="F633" i="21"/>
  <c r="E633" i="21"/>
  <c r="K633" i="21"/>
  <c r="O633" i="21"/>
  <c r="M633" i="21"/>
  <c r="Q633" i="21"/>
  <c r="J634" i="21"/>
  <c r="L634" i="21"/>
  <c r="H635" i="21"/>
  <c r="P634" i="21"/>
  <c r="N634" i="21"/>
  <c r="I634" i="21"/>
  <c r="F634" i="21"/>
  <c r="D635" i="21"/>
  <c r="E634" i="21"/>
  <c r="I635" i="21"/>
  <c r="J635" i="21"/>
  <c r="L635" i="21"/>
  <c r="P635" i="21"/>
  <c r="H636" i="21"/>
  <c r="N635" i="21"/>
  <c r="M634" i="21"/>
  <c r="Q634" i="21"/>
  <c r="O634" i="21"/>
  <c r="K634" i="21"/>
  <c r="E635" i="21"/>
  <c r="D636" i="21"/>
  <c r="F635" i="21"/>
  <c r="M635" i="21"/>
  <c r="Q635" i="21"/>
  <c r="K635" i="21"/>
  <c r="O635" i="21"/>
  <c r="L636" i="21"/>
  <c r="I636" i="21"/>
  <c r="P636" i="21"/>
  <c r="N636" i="21"/>
  <c r="J636" i="21"/>
  <c r="H637" i="21"/>
  <c r="E636" i="21"/>
  <c r="D637" i="21"/>
  <c r="F636" i="21"/>
  <c r="K636" i="21"/>
  <c r="O636" i="21"/>
  <c r="M636" i="21"/>
  <c r="Q636" i="21"/>
  <c r="P637" i="21"/>
  <c r="N637" i="21"/>
  <c r="J637" i="21"/>
  <c r="L637" i="21"/>
  <c r="I637" i="21"/>
  <c r="H638" i="21"/>
  <c r="F637" i="21"/>
  <c r="E637" i="21"/>
  <c r="D638" i="21"/>
  <c r="O637" i="21"/>
  <c r="K637" i="21"/>
  <c r="M637" i="21"/>
  <c r="Q637" i="21"/>
  <c r="H639" i="21"/>
  <c r="P638" i="21"/>
  <c r="J638" i="21"/>
  <c r="L638" i="21"/>
  <c r="I638" i="21"/>
  <c r="N638" i="21"/>
  <c r="F638" i="21"/>
  <c r="D639" i="21"/>
  <c r="E638" i="21"/>
  <c r="J639" i="21"/>
  <c r="N639" i="21"/>
  <c r="L639" i="21"/>
  <c r="P639" i="21"/>
  <c r="I639" i="21"/>
  <c r="H640" i="21"/>
  <c r="M638" i="21"/>
  <c r="K638" i="21"/>
  <c r="O638" i="21"/>
  <c r="Q638" i="21"/>
  <c r="F639" i="21"/>
  <c r="E639" i="21"/>
  <c r="D640" i="21"/>
  <c r="M639" i="21"/>
  <c r="O639" i="21"/>
  <c r="Q639" i="21"/>
  <c r="K639" i="21"/>
  <c r="N640" i="21"/>
  <c r="L640" i="21"/>
  <c r="P640" i="21"/>
  <c r="I640" i="21"/>
  <c r="H641" i="21"/>
  <c r="J640" i="21"/>
  <c r="D641" i="21"/>
  <c r="E640" i="21"/>
  <c r="F640" i="21"/>
  <c r="O640" i="21"/>
  <c r="M640" i="21"/>
  <c r="K640" i="21"/>
  <c r="Q640" i="21"/>
  <c r="H642" i="21"/>
  <c r="I641" i="21"/>
  <c r="P641" i="21"/>
  <c r="L641" i="21"/>
  <c r="N641" i="21"/>
  <c r="J641" i="21"/>
  <c r="F641" i="21"/>
  <c r="D642" i="21"/>
  <c r="E641" i="21"/>
  <c r="P642" i="21"/>
  <c r="I642" i="21"/>
  <c r="J642" i="21"/>
  <c r="L642" i="21"/>
  <c r="N642" i="21"/>
  <c r="H643" i="21"/>
  <c r="Q641" i="21"/>
  <c r="O641" i="21"/>
  <c r="K641" i="21"/>
  <c r="M641" i="21"/>
  <c r="E642" i="21"/>
  <c r="F642" i="21"/>
  <c r="D643" i="21"/>
  <c r="Q642" i="21"/>
  <c r="K642" i="21"/>
  <c r="M642" i="21"/>
  <c r="O642" i="21"/>
  <c r="N643" i="21"/>
  <c r="J643" i="21"/>
  <c r="H644" i="21"/>
  <c r="L643" i="21"/>
  <c r="I643" i="21"/>
  <c r="P643" i="21"/>
  <c r="E643" i="21"/>
  <c r="D644" i="21"/>
  <c r="F643" i="21"/>
  <c r="L644" i="21"/>
  <c r="J644" i="21"/>
  <c r="I644" i="21"/>
  <c r="H645" i="21"/>
  <c r="P644" i="21"/>
  <c r="N644" i="21"/>
  <c r="M643" i="21"/>
  <c r="K643" i="21"/>
  <c r="O643" i="21"/>
  <c r="Q643" i="21"/>
  <c r="E644" i="21"/>
  <c r="D645" i="21"/>
  <c r="F644" i="21"/>
  <c r="Q644" i="21"/>
  <c r="K644" i="21"/>
  <c r="O644" i="21"/>
  <c r="M644" i="21"/>
  <c r="N645" i="21"/>
  <c r="P645" i="21"/>
  <c r="I645" i="21"/>
  <c r="L645" i="21"/>
  <c r="H646" i="21"/>
  <c r="J645" i="21"/>
  <c r="E645" i="21"/>
  <c r="F645" i="21"/>
  <c r="D646" i="21"/>
  <c r="Q645" i="21"/>
  <c r="O645" i="21"/>
  <c r="K645" i="21"/>
  <c r="M645" i="21"/>
  <c r="J646" i="21"/>
  <c r="H647" i="21"/>
  <c r="P646" i="21"/>
  <c r="L646" i="21"/>
  <c r="I646" i="21"/>
  <c r="N646" i="21"/>
  <c r="F646" i="21"/>
  <c r="D647" i="21"/>
  <c r="E646" i="21"/>
  <c r="L647" i="21"/>
  <c r="J647" i="21"/>
  <c r="P647" i="21"/>
  <c r="I647" i="21"/>
  <c r="H648" i="21"/>
  <c r="N647" i="21"/>
  <c r="M646" i="21"/>
  <c r="Q646" i="21"/>
  <c r="O646" i="21"/>
  <c r="K646" i="21"/>
  <c r="D648" i="21"/>
  <c r="E647" i="21"/>
  <c r="F647" i="21"/>
  <c r="K647" i="21"/>
  <c r="M647" i="21"/>
  <c r="Q647" i="21"/>
  <c r="O647" i="21"/>
  <c r="J648" i="21"/>
  <c r="I648" i="21"/>
  <c r="N648" i="21"/>
  <c r="H649" i="21"/>
  <c r="P648" i="21"/>
  <c r="L648" i="21"/>
  <c r="E648" i="21"/>
  <c r="D649" i="21"/>
  <c r="F648" i="21"/>
  <c r="M648" i="21"/>
  <c r="Q648" i="21"/>
  <c r="O648" i="21"/>
  <c r="K648" i="21"/>
  <c r="N649" i="21"/>
  <c r="L649" i="21"/>
  <c r="H650" i="21"/>
  <c r="P649" i="21"/>
  <c r="I649" i="21"/>
  <c r="J649" i="21"/>
  <c r="F649" i="21"/>
  <c r="D650" i="21"/>
  <c r="E649" i="21"/>
  <c r="N650" i="21"/>
  <c r="L650" i="21"/>
  <c r="H651" i="21"/>
  <c r="I650" i="21"/>
  <c r="J650" i="21"/>
  <c r="P650" i="21"/>
  <c r="O649" i="21"/>
  <c r="M649" i="21"/>
  <c r="Q649" i="21"/>
  <c r="K649" i="21"/>
  <c r="E650" i="21"/>
  <c r="F650" i="21"/>
  <c r="D651" i="21"/>
  <c r="H652" i="21"/>
  <c r="P651" i="21"/>
  <c r="J651" i="21"/>
  <c r="I651" i="21"/>
  <c r="L651" i="21"/>
  <c r="N651" i="21"/>
  <c r="Q650" i="21"/>
  <c r="O650" i="21"/>
  <c r="K650" i="21"/>
  <c r="M650" i="21"/>
  <c r="F651" i="21"/>
  <c r="D652" i="21"/>
  <c r="E651" i="21"/>
  <c r="L652" i="21"/>
  <c r="J652" i="21"/>
  <c r="H653" i="21"/>
  <c r="P652" i="21"/>
  <c r="N652" i="21"/>
  <c r="I652" i="21"/>
  <c r="K651" i="21"/>
  <c r="M651" i="21"/>
  <c r="Q651" i="21"/>
  <c r="O651" i="21"/>
  <c r="E652" i="21"/>
  <c r="F652" i="21"/>
  <c r="D653" i="21"/>
  <c r="H654" i="21"/>
  <c r="J653" i="21"/>
  <c r="I653" i="21"/>
  <c r="L653" i="21"/>
  <c r="P653" i="21"/>
  <c r="N653" i="21"/>
  <c r="M652" i="21"/>
  <c r="K652" i="21"/>
  <c r="Q652" i="21"/>
  <c r="O652" i="21"/>
  <c r="E653" i="21"/>
  <c r="D654" i="21"/>
  <c r="F653" i="21"/>
  <c r="L654" i="21"/>
  <c r="N654" i="21"/>
  <c r="J654" i="21"/>
  <c r="H655" i="21"/>
  <c r="P654" i="21"/>
  <c r="I654" i="21"/>
  <c r="M653" i="21"/>
  <c r="Q653" i="21"/>
  <c r="K653" i="21"/>
  <c r="O653" i="21"/>
  <c r="F654" i="21"/>
  <c r="E654" i="21"/>
  <c r="D655" i="21"/>
  <c r="L655" i="21"/>
  <c r="N655" i="21"/>
  <c r="H656" i="21"/>
  <c r="P655" i="21"/>
  <c r="J655" i="21"/>
  <c r="I655" i="21"/>
  <c r="Q654" i="21"/>
  <c r="M654" i="21"/>
  <c r="K654" i="21"/>
  <c r="O654" i="21"/>
  <c r="F655" i="21"/>
  <c r="D656" i="21"/>
  <c r="E655" i="21"/>
  <c r="I656" i="21"/>
  <c r="P656" i="21"/>
  <c r="N656" i="21"/>
  <c r="H657" i="21"/>
  <c r="J656" i="21"/>
  <c r="L656" i="21"/>
  <c r="M655" i="21"/>
  <c r="Q655" i="21"/>
  <c r="K655" i="21"/>
  <c r="O655" i="21"/>
  <c r="D657" i="21"/>
  <c r="E656" i="21"/>
  <c r="F656" i="21"/>
  <c r="M656" i="21"/>
  <c r="Q656" i="21"/>
  <c r="O656" i="21"/>
  <c r="K656" i="21"/>
  <c r="I657" i="21"/>
  <c r="N657" i="21"/>
  <c r="H658" i="21"/>
  <c r="L657" i="21"/>
  <c r="J657" i="21"/>
  <c r="P657" i="21"/>
  <c r="D658" i="21"/>
  <c r="F657" i="21"/>
  <c r="E657" i="21"/>
  <c r="K657" i="21"/>
  <c r="O657" i="21"/>
  <c r="Q657" i="21"/>
  <c r="M657" i="21"/>
  <c r="N658" i="21"/>
  <c r="J658" i="21"/>
  <c r="I658" i="21"/>
  <c r="L658" i="21"/>
  <c r="P658" i="21"/>
  <c r="H659" i="21"/>
  <c r="F658" i="21"/>
  <c r="D659" i="21"/>
  <c r="E658" i="21"/>
  <c r="K658" i="21"/>
  <c r="M658" i="21"/>
  <c r="Q658" i="21"/>
  <c r="O658" i="21"/>
  <c r="H660" i="21"/>
  <c r="J659" i="21"/>
  <c r="N659" i="21"/>
  <c r="P659" i="21"/>
  <c r="L659" i="21"/>
  <c r="I659" i="21"/>
  <c r="E659" i="21"/>
  <c r="F659" i="21"/>
  <c r="D660" i="21"/>
  <c r="J660" i="21"/>
  <c r="I660" i="21"/>
  <c r="P660" i="21"/>
  <c r="N660" i="21"/>
  <c r="L660" i="21"/>
  <c r="H661" i="21"/>
  <c r="Q659" i="21"/>
  <c r="M659" i="21"/>
  <c r="K659" i="21"/>
  <c r="O659" i="21"/>
  <c r="D661" i="21"/>
  <c r="E660" i="21"/>
  <c r="F660" i="21"/>
  <c r="K660" i="21"/>
  <c r="O660" i="21"/>
  <c r="Q660" i="21"/>
  <c r="M660" i="21"/>
  <c r="J661" i="21"/>
  <c r="P661" i="21"/>
  <c r="N661" i="21"/>
  <c r="H662" i="21"/>
  <c r="L661" i="21"/>
  <c r="I661" i="21"/>
  <c r="D662" i="21"/>
  <c r="E661" i="21"/>
  <c r="F661" i="21"/>
  <c r="L662" i="21"/>
  <c r="N662" i="21"/>
  <c r="I662" i="21"/>
  <c r="H663" i="21"/>
  <c r="P662" i="21"/>
  <c r="J662" i="21"/>
  <c r="K661" i="21"/>
  <c r="M661" i="21"/>
  <c r="Q661" i="21"/>
  <c r="O661" i="21"/>
  <c r="F662" i="21"/>
  <c r="D663" i="21"/>
  <c r="E662" i="21"/>
  <c r="Q662" i="21"/>
  <c r="O662" i="21"/>
  <c r="M662" i="21"/>
  <c r="K662" i="21"/>
  <c r="L663" i="21"/>
  <c r="J663" i="21"/>
  <c r="N663" i="21"/>
  <c r="P663" i="21"/>
  <c r="I663" i="21"/>
  <c r="H664" i="21"/>
  <c r="D664" i="21"/>
  <c r="F663" i="21"/>
  <c r="E663" i="21"/>
  <c r="M663" i="21"/>
  <c r="O663" i="21"/>
  <c r="K663" i="21"/>
  <c r="Q663" i="21"/>
  <c r="H665" i="21"/>
  <c r="N664" i="21"/>
  <c r="P664" i="21"/>
  <c r="L664" i="21"/>
  <c r="J664" i="21"/>
  <c r="I664" i="21"/>
  <c r="D665" i="21"/>
  <c r="F664" i="21"/>
  <c r="E664" i="21"/>
  <c r="N665" i="21"/>
  <c r="H666" i="21"/>
  <c r="J665" i="21"/>
  <c r="I665" i="21"/>
  <c r="L665" i="21"/>
  <c r="P665" i="21"/>
  <c r="O664" i="21"/>
  <c r="Q664" i="21"/>
  <c r="K664" i="21"/>
  <c r="M664" i="21"/>
  <c r="D666" i="21"/>
  <c r="F665" i="21"/>
  <c r="E665" i="21"/>
  <c r="P666" i="21"/>
  <c r="J666" i="21"/>
  <c r="H667" i="21"/>
  <c r="L666" i="21"/>
  <c r="N666" i="21"/>
  <c r="I666" i="21"/>
  <c r="K665" i="21"/>
  <c r="O665" i="21"/>
  <c r="Q665" i="21"/>
  <c r="M665" i="21"/>
  <c r="F666" i="21"/>
  <c r="E666" i="21"/>
  <c r="D667" i="21"/>
  <c r="N667" i="21"/>
  <c r="H668" i="21"/>
  <c r="I667" i="21"/>
  <c r="P667" i="21"/>
  <c r="L667" i="21"/>
  <c r="J667" i="21"/>
  <c r="K666" i="21"/>
  <c r="M666" i="21"/>
  <c r="O666" i="21"/>
  <c r="Q666" i="21"/>
  <c r="D668" i="21"/>
  <c r="E667" i="21"/>
  <c r="F667" i="21"/>
  <c r="H669" i="21"/>
  <c r="J668" i="21"/>
  <c r="P668" i="21"/>
  <c r="L668" i="21"/>
  <c r="N668" i="21"/>
  <c r="I668" i="21"/>
  <c r="O667" i="21"/>
  <c r="Q667" i="21"/>
  <c r="M667" i="21"/>
  <c r="K667" i="21"/>
  <c r="E668" i="21"/>
  <c r="F668" i="21"/>
  <c r="D669" i="21"/>
  <c r="I669" i="21"/>
  <c r="L669" i="21"/>
  <c r="N669" i="21"/>
  <c r="P669" i="21"/>
  <c r="H670" i="21"/>
  <c r="J669" i="21"/>
  <c r="O668" i="21"/>
  <c r="K668" i="21"/>
  <c r="M668" i="21"/>
  <c r="Q668" i="21"/>
  <c r="D670" i="21"/>
  <c r="E669" i="21"/>
  <c r="F669" i="21"/>
  <c r="K669" i="21"/>
  <c r="O669" i="21"/>
  <c r="M669" i="21"/>
  <c r="Q669" i="21"/>
  <c r="P670" i="21"/>
  <c r="H671" i="21"/>
  <c r="L670" i="21"/>
  <c r="N670" i="21"/>
  <c r="I670" i="21"/>
  <c r="J670" i="21"/>
  <c r="E670" i="21"/>
  <c r="D671" i="21"/>
  <c r="F670" i="21"/>
  <c r="H672" i="21"/>
  <c r="L671" i="21"/>
  <c r="P671" i="21"/>
  <c r="I671" i="21"/>
  <c r="N671" i="21"/>
  <c r="J671" i="21"/>
  <c r="K670" i="21"/>
  <c r="O670" i="21"/>
  <c r="M670" i="21"/>
  <c r="Q670" i="21"/>
  <c r="E671" i="21"/>
  <c r="D672" i="21"/>
  <c r="F671" i="21"/>
  <c r="P672" i="21"/>
  <c r="I672" i="21"/>
  <c r="L672" i="21"/>
  <c r="H673" i="21"/>
  <c r="J672" i="21"/>
  <c r="N672" i="21"/>
  <c r="K671" i="21"/>
  <c r="O671" i="21"/>
  <c r="Q671" i="21"/>
  <c r="M671" i="21"/>
  <c r="D673" i="21"/>
  <c r="F672" i="21"/>
  <c r="E672" i="21"/>
  <c r="Q672" i="21"/>
  <c r="K672" i="21"/>
  <c r="O672" i="21"/>
  <c r="M672" i="21"/>
  <c r="J673" i="21"/>
  <c r="H674" i="21"/>
  <c r="L673" i="21"/>
  <c r="I673" i="21"/>
  <c r="P673" i="21"/>
  <c r="N673" i="21"/>
  <c r="D674" i="21"/>
  <c r="F673" i="21"/>
  <c r="E673" i="21"/>
  <c r="N674" i="21"/>
  <c r="P674" i="21"/>
  <c r="J674" i="21"/>
  <c r="L674" i="21"/>
  <c r="I674" i="21"/>
  <c r="H675" i="21"/>
  <c r="K673" i="21"/>
  <c r="M673" i="21"/>
  <c r="Q673" i="21"/>
  <c r="O673" i="21"/>
  <c r="D675" i="21"/>
  <c r="F674" i="21"/>
  <c r="E674" i="21"/>
  <c r="O674" i="21"/>
  <c r="M674" i="21"/>
  <c r="Q674" i="21"/>
  <c r="K674" i="21"/>
  <c r="I675" i="21"/>
  <c r="H676" i="21"/>
  <c r="L675" i="21"/>
  <c r="N675" i="21"/>
  <c r="P675" i="21"/>
  <c r="J675" i="21"/>
  <c r="E675" i="21"/>
  <c r="D676" i="21"/>
  <c r="F675" i="21"/>
  <c r="K675" i="21"/>
  <c r="Q675" i="21"/>
  <c r="O675" i="21"/>
  <c r="M675" i="21"/>
  <c r="I676" i="21"/>
  <c r="H677" i="21"/>
  <c r="N676" i="21"/>
  <c r="J676" i="21"/>
  <c r="P676" i="21"/>
  <c r="L676" i="21"/>
  <c r="F676" i="21"/>
  <c r="D677" i="21"/>
  <c r="E676" i="21"/>
  <c r="Q676" i="21"/>
  <c r="K676" i="21"/>
  <c r="O676" i="21"/>
  <c r="M676" i="21"/>
  <c r="P677" i="21"/>
  <c r="H678" i="21"/>
  <c r="N677" i="21"/>
  <c r="J677" i="21"/>
  <c r="L677" i="21"/>
  <c r="I677" i="21"/>
  <c r="F677" i="21"/>
  <c r="D678" i="21"/>
  <c r="E677" i="21"/>
  <c r="J678" i="21"/>
  <c r="H679" i="21"/>
  <c r="L678" i="21"/>
  <c r="N678" i="21"/>
  <c r="I678" i="21"/>
  <c r="P678" i="21"/>
  <c r="Q677" i="21"/>
  <c r="O677" i="21"/>
  <c r="M677" i="21"/>
  <c r="K677" i="21"/>
  <c r="E678" i="21"/>
  <c r="D679" i="21"/>
  <c r="F678" i="21"/>
  <c r="J679" i="21"/>
  <c r="I679" i="21"/>
  <c r="H680" i="21"/>
  <c r="P679" i="21"/>
  <c r="N679" i="21"/>
  <c r="L679" i="21"/>
  <c r="O678" i="21"/>
  <c r="M678" i="21"/>
  <c r="K678" i="21"/>
  <c r="Q678" i="21"/>
  <c r="F679" i="21"/>
  <c r="E679" i="21"/>
  <c r="D680" i="21"/>
  <c r="O679" i="21"/>
  <c r="K679" i="21"/>
  <c r="Q679" i="21"/>
  <c r="M679" i="21"/>
  <c r="N680" i="21"/>
  <c r="J680" i="21"/>
  <c r="I680" i="21"/>
  <c r="P680" i="21"/>
  <c r="L680" i="21"/>
  <c r="H681" i="21"/>
  <c r="E680" i="21"/>
  <c r="F680" i="21"/>
  <c r="D681" i="21"/>
  <c r="K680" i="21"/>
  <c r="Q680" i="21"/>
  <c r="M680" i="21"/>
  <c r="O680" i="21"/>
  <c r="I681" i="21"/>
  <c r="L681" i="21"/>
  <c r="N681" i="21"/>
  <c r="P681" i="21"/>
  <c r="H682" i="21"/>
  <c r="J681" i="21"/>
  <c r="E681" i="21"/>
  <c r="F681" i="21"/>
  <c r="D682" i="21"/>
  <c r="O681" i="21"/>
  <c r="Q681" i="21"/>
  <c r="M681" i="21"/>
  <c r="K681" i="21"/>
  <c r="P682" i="21"/>
  <c r="J682" i="21"/>
  <c r="N682" i="21"/>
  <c r="L682" i="21"/>
  <c r="H683" i="21"/>
  <c r="I682" i="21"/>
  <c r="F682" i="21"/>
  <c r="D683" i="21"/>
  <c r="E682" i="21"/>
  <c r="H684" i="21"/>
  <c r="N683" i="21"/>
  <c r="L683" i="21"/>
  <c r="I683" i="21"/>
  <c r="P683" i="21"/>
  <c r="J683" i="21"/>
  <c r="O682" i="21"/>
  <c r="Q682" i="21"/>
  <c r="M682" i="21"/>
  <c r="K682" i="21"/>
  <c r="F683" i="21"/>
  <c r="D684" i="21"/>
  <c r="E683" i="21"/>
  <c r="L684" i="21"/>
  <c r="N684" i="21"/>
  <c r="J684" i="21"/>
  <c r="I684" i="21"/>
  <c r="H685" i="21"/>
  <c r="P684" i="21"/>
  <c r="M683" i="21"/>
  <c r="O683" i="21"/>
  <c r="Q683" i="21"/>
  <c r="K683" i="21"/>
  <c r="F684" i="21"/>
  <c r="D685" i="21"/>
  <c r="E684" i="21"/>
  <c r="O684" i="21"/>
  <c r="Q684" i="21"/>
  <c r="K684" i="21"/>
  <c r="M684" i="21"/>
  <c r="N685" i="21"/>
  <c r="I685" i="21"/>
  <c r="H686" i="21"/>
  <c r="P685" i="21"/>
  <c r="J685" i="21"/>
  <c r="L685" i="21"/>
  <c r="E685" i="21"/>
  <c r="D686" i="21"/>
  <c r="F685" i="21"/>
  <c r="Q685" i="21"/>
  <c r="O685" i="21"/>
  <c r="M685" i="21"/>
  <c r="K685" i="21"/>
  <c r="H687" i="21"/>
  <c r="P686" i="21"/>
  <c r="J686" i="21"/>
  <c r="I686" i="21"/>
  <c r="L686" i="21"/>
  <c r="N686" i="21"/>
  <c r="E686" i="21"/>
  <c r="D687" i="21"/>
  <c r="F686" i="21"/>
  <c r="N687" i="21"/>
  <c r="I687" i="21"/>
  <c r="P687" i="21"/>
  <c r="H688" i="21"/>
  <c r="J687" i="21"/>
  <c r="L687" i="21"/>
  <c r="O686" i="21"/>
  <c r="K686" i="21"/>
  <c r="Q686" i="21"/>
  <c r="M686" i="21"/>
  <c r="F687" i="21"/>
  <c r="D688" i="21"/>
  <c r="E687" i="21"/>
  <c r="M687" i="21"/>
  <c r="K687" i="21"/>
  <c r="Q687" i="21"/>
  <c r="O687" i="21"/>
  <c r="I688" i="21"/>
  <c r="J688" i="21"/>
  <c r="H689" i="21"/>
  <c r="N688" i="21"/>
  <c r="L688" i="21"/>
  <c r="P688" i="21"/>
  <c r="D689" i="21"/>
  <c r="F688" i="21"/>
  <c r="E688" i="21"/>
  <c r="O688" i="21"/>
  <c r="Q688" i="21"/>
  <c r="M688" i="21"/>
  <c r="K688" i="21"/>
  <c r="I689" i="21"/>
  <c r="H690" i="21"/>
  <c r="L689" i="21"/>
  <c r="P689" i="21"/>
  <c r="N689" i="21"/>
  <c r="J689" i="21"/>
  <c r="F689" i="21"/>
  <c r="D690" i="21"/>
  <c r="E689" i="21"/>
  <c r="K689" i="21"/>
  <c r="Q689" i="21"/>
  <c r="O689" i="21"/>
  <c r="M689" i="21"/>
  <c r="N690" i="21"/>
  <c r="H691" i="21"/>
  <c r="I690" i="21"/>
  <c r="J690" i="21"/>
  <c r="L690" i="21"/>
  <c r="P690" i="21"/>
  <c r="E690" i="21"/>
  <c r="F690" i="21"/>
  <c r="D691" i="21"/>
  <c r="L691" i="21"/>
  <c r="J691" i="21"/>
  <c r="H692" i="21"/>
  <c r="N691" i="21"/>
  <c r="I691" i="21"/>
  <c r="P691" i="21"/>
  <c r="O690" i="21"/>
  <c r="M690" i="21"/>
  <c r="Q690" i="21"/>
  <c r="K690" i="21"/>
  <c r="F691" i="21"/>
  <c r="D692" i="21"/>
  <c r="E691" i="21"/>
  <c r="H693" i="21"/>
  <c r="J692" i="21"/>
  <c r="L692" i="21"/>
  <c r="P692" i="21"/>
  <c r="N692" i="21"/>
  <c r="I692" i="21"/>
  <c r="O691" i="21"/>
  <c r="Q691" i="21"/>
  <c r="M691" i="21"/>
  <c r="K691" i="21"/>
  <c r="D693" i="21"/>
  <c r="E692" i="21"/>
  <c r="F692" i="21"/>
  <c r="N693" i="21"/>
  <c r="P693" i="21"/>
  <c r="J693" i="21"/>
  <c r="I693" i="21"/>
  <c r="H694" i="21"/>
  <c r="L693" i="21"/>
  <c r="O692" i="21"/>
  <c r="K692" i="21"/>
  <c r="Q692" i="21"/>
  <c r="M692" i="21"/>
  <c r="F693" i="21"/>
  <c r="D694" i="21"/>
  <c r="E693" i="21"/>
  <c r="K693" i="21"/>
  <c r="O693" i="21"/>
  <c r="Q693" i="21"/>
  <c r="M693" i="21"/>
  <c r="L694" i="21"/>
  <c r="N694" i="21"/>
  <c r="P694" i="21"/>
  <c r="J694" i="21"/>
  <c r="I694" i="21"/>
  <c r="H695" i="21"/>
  <c r="F694" i="21"/>
  <c r="E694" i="21"/>
  <c r="D695" i="21"/>
  <c r="M694" i="21"/>
  <c r="K694" i="21"/>
  <c r="Q694" i="21"/>
  <c r="O694" i="21"/>
  <c r="N695" i="21"/>
  <c r="H696" i="21"/>
  <c r="I695" i="21"/>
  <c r="J695" i="21"/>
  <c r="P695" i="21"/>
  <c r="L695" i="21"/>
  <c r="E695" i="21"/>
  <c r="F695" i="21"/>
  <c r="D696" i="21"/>
  <c r="J696" i="21"/>
  <c r="I696" i="21"/>
  <c r="N696" i="21"/>
  <c r="P696" i="21"/>
  <c r="L696" i="21"/>
  <c r="H697" i="21"/>
  <c r="O695" i="21"/>
  <c r="Q695" i="21"/>
  <c r="M695" i="21"/>
  <c r="K695" i="21"/>
  <c r="D697" i="21"/>
  <c r="E696" i="21"/>
  <c r="F696" i="21"/>
  <c r="O696" i="21"/>
  <c r="M696" i="21"/>
  <c r="Q696" i="21"/>
  <c r="K696" i="21"/>
  <c r="N697" i="21"/>
  <c r="J697" i="21"/>
  <c r="H698" i="21"/>
  <c r="I697" i="21"/>
  <c r="P697" i="21"/>
  <c r="L697" i="21"/>
  <c r="D698" i="21"/>
  <c r="E697" i="21"/>
  <c r="F697" i="21"/>
  <c r="N698" i="21"/>
  <c r="L698" i="21"/>
  <c r="H699" i="21"/>
  <c r="P698" i="21"/>
  <c r="I698" i="21"/>
  <c r="J698" i="21"/>
  <c r="M697" i="21"/>
  <c r="Q697" i="21"/>
  <c r="K697" i="21"/>
  <c r="O697" i="21"/>
  <c r="D699" i="21"/>
  <c r="E698" i="21"/>
  <c r="F698" i="21"/>
  <c r="I699" i="21"/>
  <c r="J699" i="21"/>
  <c r="N699" i="21"/>
  <c r="H700" i="21"/>
  <c r="L699" i="21"/>
  <c r="P699" i="21"/>
  <c r="O698" i="21"/>
  <c r="Q698" i="21"/>
  <c r="K698" i="21"/>
  <c r="M698" i="21"/>
  <c r="E699" i="21"/>
  <c r="F699" i="21"/>
  <c r="D700" i="21"/>
  <c r="K699" i="21"/>
  <c r="O699" i="21"/>
  <c r="M699" i="21"/>
  <c r="Q699" i="21"/>
  <c r="J700" i="21"/>
  <c r="H701" i="21"/>
  <c r="I700" i="21"/>
  <c r="P700" i="21"/>
  <c r="N700" i="21"/>
  <c r="L700" i="21"/>
  <c r="E700" i="21"/>
  <c r="F700" i="21"/>
  <c r="D701" i="21"/>
  <c r="H702" i="21"/>
  <c r="N701" i="21"/>
  <c r="J701" i="21"/>
  <c r="I701" i="21"/>
  <c r="L701" i="21"/>
  <c r="P701" i="21"/>
  <c r="K700" i="21"/>
  <c r="O700" i="21"/>
  <c r="Q700" i="21"/>
  <c r="M700" i="21"/>
  <c r="F701" i="21"/>
  <c r="E701" i="21"/>
  <c r="D702" i="21"/>
  <c r="P702" i="21"/>
  <c r="H703" i="21"/>
  <c r="I702" i="21"/>
  <c r="J702" i="21"/>
  <c r="N702" i="21"/>
  <c r="L702" i="21"/>
  <c r="K701" i="21"/>
  <c r="O701" i="21"/>
  <c r="Q701" i="21"/>
  <c r="M701" i="21"/>
  <c r="D703" i="21"/>
  <c r="F702" i="21"/>
  <c r="E702" i="21"/>
  <c r="P703" i="21"/>
  <c r="J703" i="21"/>
  <c r="H704" i="21"/>
  <c r="N703" i="21"/>
  <c r="I703" i="21"/>
  <c r="L703" i="21"/>
  <c r="Q702" i="21"/>
  <c r="K702" i="21"/>
  <c r="O702" i="21"/>
  <c r="M702" i="21"/>
  <c r="D704" i="21"/>
  <c r="F703" i="21"/>
  <c r="E703" i="21"/>
  <c r="P704" i="21"/>
  <c r="H705" i="21"/>
  <c r="N704" i="21"/>
  <c r="L704" i="21"/>
  <c r="J704" i="21"/>
  <c r="I704" i="21"/>
  <c r="M703" i="21"/>
  <c r="Q703" i="21"/>
  <c r="K703" i="21"/>
  <c r="O703" i="21"/>
  <c r="F704" i="21"/>
  <c r="E704" i="21"/>
  <c r="D705" i="21"/>
  <c r="P705" i="21"/>
  <c r="H706" i="21"/>
  <c r="I705" i="21"/>
  <c r="L705" i="21"/>
  <c r="J705" i="21"/>
  <c r="N705" i="21"/>
  <c r="Q704" i="21"/>
  <c r="K704" i="21"/>
  <c r="O704" i="21"/>
  <c r="M704" i="21"/>
  <c r="F705" i="21"/>
  <c r="E705" i="21"/>
  <c r="D706" i="21"/>
  <c r="P706" i="21"/>
  <c r="L706" i="21"/>
  <c r="I706" i="21"/>
  <c r="J706" i="21"/>
  <c r="H707" i="21"/>
  <c r="N706" i="21"/>
  <c r="Q705" i="21"/>
  <c r="M705" i="21"/>
  <c r="O705" i="21"/>
  <c r="K705" i="21"/>
  <c r="F706" i="21"/>
  <c r="E706" i="21"/>
  <c r="D707" i="21"/>
  <c r="K706" i="21"/>
  <c r="O706" i="21"/>
  <c r="M706" i="21"/>
  <c r="Q706" i="21"/>
  <c r="H708" i="21"/>
  <c r="J707" i="21"/>
  <c r="P707" i="21"/>
  <c r="L707" i="21"/>
  <c r="I707" i="21"/>
  <c r="N707" i="21"/>
  <c r="D708" i="21"/>
  <c r="E707" i="21"/>
  <c r="F707" i="21"/>
  <c r="N708" i="21"/>
  <c r="I708" i="21"/>
  <c r="L708" i="21"/>
  <c r="P708" i="21"/>
  <c r="J708" i="21"/>
  <c r="H709" i="21"/>
  <c r="K707" i="21"/>
  <c r="O707" i="21"/>
  <c r="M707" i="21"/>
  <c r="Q707" i="21"/>
  <c r="E708" i="21"/>
  <c r="F708" i="21"/>
  <c r="D709" i="21"/>
  <c r="O708" i="21"/>
  <c r="M708" i="21"/>
  <c r="Q708" i="21"/>
  <c r="K708" i="21"/>
  <c r="N709" i="21"/>
  <c r="L709" i="21"/>
  <c r="H710" i="21"/>
  <c r="I709" i="21"/>
  <c r="P709" i="21"/>
  <c r="J709" i="21"/>
  <c r="E709" i="21"/>
  <c r="F709" i="21"/>
  <c r="D710" i="21"/>
  <c r="N710" i="21"/>
  <c r="P710" i="21"/>
  <c r="J710" i="21"/>
  <c r="I710" i="21"/>
  <c r="H711" i="21"/>
  <c r="L710" i="21"/>
  <c r="O709" i="21"/>
  <c r="M709" i="21"/>
  <c r="Q709" i="21"/>
  <c r="K709" i="21"/>
  <c r="F710" i="21"/>
  <c r="D711" i="21"/>
  <c r="E710" i="21"/>
  <c r="Q710" i="21"/>
  <c r="K710" i="21"/>
  <c r="M710" i="21"/>
  <c r="O710" i="21"/>
  <c r="N711" i="21"/>
  <c r="J711" i="21"/>
  <c r="I711" i="21"/>
  <c r="L711" i="21"/>
  <c r="H712" i="21"/>
  <c r="P711" i="21"/>
  <c r="E711" i="21"/>
  <c r="D712" i="21"/>
  <c r="F711" i="21"/>
  <c r="O711" i="21"/>
  <c r="K711" i="21"/>
  <c r="Q711" i="21"/>
  <c r="M711" i="21"/>
  <c r="J712" i="21"/>
  <c r="P712" i="21"/>
  <c r="H713" i="21"/>
  <c r="I712" i="21"/>
  <c r="L712" i="21"/>
  <c r="N712" i="21"/>
  <c r="F712" i="21"/>
  <c r="E712" i="21"/>
  <c r="D713" i="21"/>
  <c r="P713" i="21"/>
  <c r="H714" i="21"/>
  <c r="I713" i="21"/>
  <c r="J713" i="21"/>
  <c r="L713" i="21"/>
  <c r="N713" i="21"/>
  <c r="Q712" i="21"/>
  <c r="K712" i="21"/>
  <c r="O712" i="21"/>
  <c r="M712" i="21"/>
  <c r="F713" i="21"/>
  <c r="D714" i="21"/>
  <c r="E713" i="21"/>
  <c r="H715" i="21"/>
  <c r="L714" i="21"/>
  <c r="I714" i="21"/>
  <c r="P714" i="21"/>
  <c r="N714" i="21"/>
  <c r="J714" i="21"/>
  <c r="M713" i="21"/>
  <c r="O713" i="21"/>
  <c r="Q713" i="21"/>
  <c r="K713" i="21"/>
  <c r="E714" i="21"/>
  <c r="F714" i="21"/>
  <c r="D715" i="21"/>
  <c r="P715" i="21"/>
  <c r="H716" i="21"/>
  <c r="N715" i="21"/>
  <c r="I715" i="21"/>
  <c r="J715" i="21"/>
  <c r="L715" i="21"/>
  <c r="O714" i="21"/>
  <c r="K714" i="21"/>
  <c r="Q714" i="21"/>
  <c r="M714" i="21"/>
  <c r="D716" i="21"/>
  <c r="E715" i="21"/>
  <c r="F715" i="21"/>
  <c r="I716" i="21"/>
  <c r="J716" i="21"/>
  <c r="N716" i="21"/>
  <c r="P716" i="21"/>
  <c r="L716" i="21"/>
  <c r="H717" i="21"/>
  <c r="M715" i="21"/>
  <c r="Q715" i="21"/>
  <c r="K715" i="21"/>
  <c r="O715" i="21"/>
  <c r="E716" i="21"/>
  <c r="D717" i="21"/>
  <c r="F716" i="21"/>
  <c r="K716" i="21"/>
  <c r="M716" i="21"/>
  <c r="Q716" i="21"/>
  <c r="O716" i="21"/>
  <c r="I717" i="21"/>
  <c r="P717" i="21"/>
  <c r="N717" i="21"/>
  <c r="J717" i="21"/>
  <c r="L717" i="21"/>
  <c r="H718" i="21"/>
  <c r="F717" i="21"/>
  <c r="E717" i="21"/>
  <c r="D718" i="21"/>
  <c r="O717" i="21"/>
  <c r="K717" i="21"/>
  <c r="Q717" i="21"/>
  <c r="M717" i="21"/>
  <c r="I718" i="21"/>
  <c r="P718" i="21"/>
  <c r="L718" i="21"/>
  <c r="J718" i="21"/>
  <c r="H719" i="21"/>
  <c r="N718" i="21"/>
  <c r="D719" i="21"/>
  <c r="F718" i="21"/>
  <c r="E718" i="21"/>
  <c r="M718" i="21"/>
  <c r="K718" i="21"/>
  <c r="Q718" i="21"/>
  <c r="O718" i="21"/>
  <c r="I719" i="21"/>
  <c r="J719" i="21"/>
  <c r="H720" i="21"/>
  <c r="L719" i="21"/>
  <c r="N719" i="21"/>
  <c r="P719" i="21"/>
  <c r="D720" i="21"/>
  <c r="F719" i="21"/>
  <c r="E719" i="21"/>
  <c r="Q719" i="21"/>
  <c r="O719" i="21"/>
  <c r="M719" i="21"/>
  <c r="K719" i="21"/>
  <c r="N720" i="21"/>
  <c r="H721" i="21"/>
  <c r="L720" i="21"/>
  <c r="P720" i="21"/>
  <c r="I720" i="21"/>
  <c r="J720" i="21"/>
  <c r="E720" i="21"/>
  <c r="F720" i="21"/>
  <c r="D721" i="21"/>
  <c r="P721" i="21"/>
  <c r="H722" i="21"/>
  <c r="L721" i="21"/>
  <c r="I721" i="21"/>
  <c r="N721" i="21"/>
  <c r="J721" i="21"/>
  <c r="Q720" i="21"/>
  <c r="K720" i="21"/>
  <c r="M720" i="21"/>
  <c r="O720" i="21"/>
  <c r="D722" i="21"/>
  <c r="F721" i="21"/>
  <c r="E721" i="21"/>
  <c r="J722" i="21"/>
  <c r="I722" i="21"/>
  <c r="L722" i="21"/>
  <c r="N722" i="21"/>
  <c r="H723" i="21"/>
  <c r="P722" i="21"/>
  <c r="O721" i="21"/>
  <c r="Q721" i="21"/>
  <c r="M721" i="21"/>
  <c r="K721" i="21"/>
  <c r="D723" i="21"/>
  <c r="F722" i="21"/>
  <c r="E722" i="21"/>
  <c r="K722" i="21"/>
  <c r="O722" i="21"/>
  <c r="M722" i="21"/>
  <c r="Q722" i="21"/>
  <c r="N723" i="21"/>
  <c r="L723" i="21"/>
  <c r="P723" i="21"/>
  <c r="I723" i="21"/>
  <c r="H724" i="21"/>
  <c r="J723" i="21"/>
  <c r="F723" i="21"/>
  <c r="E723" i="21"/>
  <c r="D724" i="21"/>
  <c r="M723" i="21"/>
  <c r="K723" i="21"/>
  <c r="Q723" i="21"/>
  <c r="O723" i="21"/>
  <c r="H725" i="21"/>
  <c r="J724" i="21"/>
  <c r="P724" i="21"/>
  <c r="I724" i="21"/>
  <c r="N724" i="21"/>
  <c r="L724" i="21"/>
  <c r="D725" i="21"/>
  <c r="E724" i="21"/>
  <c r="F724" i="21"/>
  <c r="N725" i="21"/>
  <c r="I725" i="21"/>
  <c r="P725" i="21"/>
  <c r="L725" i="21"/>
  <c r="J725" i="21"/>
  <c r="H726" i="21"/>
  <c r="M724" i="21"/>
  <c r="Q724" i="21"/>
  <c r="K724" i="21"/>
  <c r="O724" i="21"/>
  <c r="D726" i="21"/>
  <c r="E725" i="21"/>
  <c r="F725" i="21"/>
  <c r="K725" i="21"/>
  <c r="Q725" i="21"/>
  <c r="O725" i="21"/>
  <c r="M725" i="21"/>
  <c r="P726" i="21"/>
  <c r="I726" i="21"/>
  <c r="H727" i="21"/>
  <c r="N726" i="21"/>
  <c r="L726" i="21"/>
  <c r="J726" i="21"/>
  <c r="F726" i="21"/>
  <c r="E726" i="21"/>
  <c r="D727" i="21"/>
  <c r="Q726" i="21"/>
  <c r="K726" i="21"/>
  <c r="O726" i="21"/>
  <c r="M726" i="21"/>
  <c r="H728" i="21"/>
  <c r="N727" i="21"/>
  <c r="J727" i="21"/>
  <c r="I727" i="21"/>
  <c r="P727" i="21"/>
  <c r="L727" i="21"/>
  <c r="F727" i="21"/>
  <c r="E727" i="21"/>
  <c r="D728" i="21"/>
  <c r="N728" i="21"/>
  <c r="P728" i="21"/>
  <c r="H729" i="21"/>
  <c r="L728" i="21"/>
  <c r="J728" i="21"/>
  <c r="I728" i="21"/>
  <c r="Q727" i="21"/>
  <c r="K727" i="21"/>
  <c r="M727" i="21"/>
  <c r="O727" i="21"/>
  <c r="F728" i="21"/>
  <c r="E728" i="21"/>
  <c r="D729" i="21"/>
  <c r="I729" i="21"/>
  <c r="H730" i="21"/>
  <c r="L729" i="21"/>
  <c r="N729" i="21"/>
  <c r="P729" i="21"/>
  <c r="J729" i="21"/>
  <c r="K728" i="21"/>
  <c r="Q728" i="21"/>
  <c r="O728" i="21"/>
  <c r="M728" i="21"/>
  <c r="F729" i="21"/>
  <c r="D730" i="21"/>
  <c r="E729" i="21"/>
  <c r="K729" i="21"/>
  <c r="O729" i="21"/>
  <c r="Q729" i="21"/>
  <c r="M729" i="21"/>
  <c r="I730" i="21"/>
  <c r="N730" i="21"/>
  <c r="L730" i="21"/>
  <c r="P730" i="21"/>
  <c r="J730" i="21"/>
  <c r="H731" i="21"/>
  <c r="F730" i="21"/>
  <c r="E730" i="21"/>
  <c r="D731" i="21"/>
  <c r="K730" i="21"/>
  <c r="O730" i="21"/>
  <c r="Q730" i="21"/>
  <c r="M730" i="21"/>
  <c r="I731" i="21"/>
  <c r="N731" i="21"/>
  <c r="J731" i="21"/>
  <c r="H732" i="21"/>
  <c r="P731" i="21"/>
  <c r="L731" i="21"/>
  <c r="E731" i="21"/>
  <c r="D732" i="21"/>
  <c r="F731" i="21"/>
  <c r="Q731" i="21"/>
  <c r="O731" i="21"/>
  <c r="K731" i="21"/>
  <c r="M731" i="21"/>
  <c r="I732" i="21"/>
  <c r="L732" i="21"/>
  <c r="N732" i="21"/>
  <c r="J732" i="21"/>
  <c r="H733" i="21"/>
  <c r="P732" i="21"/>
  <c r="D733" i="21"/>
  <c r="E732" i="21"/>
  <c r="F732" i="21"/>
  <c r="O732" i="21"/>
  <c r="Q732" i="21"/>
  <c r="M732" i="21"/>
  <c r="K732" i="21"/>
  <c r="H734" i="21"/>
  <c r="P733" i="21"/>
  <c r="J733" i="21"/>
  <c r="L733" i="21"/>
  <c r="I733" i="21"/>
  <c r="N733" i="21"/>
  <c r="D734" i="21"/>
  <c r="F733" i="21"/>
  <c r="E733" i="21"/>
  <c r="P734" i="21"/>
  <c r="L734" i="21"/>
  <c r="I734" i="21"/>
  <c r="H735" i="21"/>
  <c r="J734" i="21"/>
  <c r="N734" i="21"/>
  <c r="K733" i="21"/>
  <c r="Q733" i="21"/>
  <c r="M733" i="21"/>
  <c r="O733" i="21"/>
  <c r="E734" i="21"/>
  <c r="D735" i="21"/>
  <c r="F734" i="21"/>
  <c r="K734" i="21"/>
  <c r="O734" i="21"/>
  <c r="M734" i="21"/>
  <c r="Q734" i="21"/>
  <c r="P735" i="21"/>
  <c r="I735" i="21"/>
  <c r="H736" i="21"/>
  <c r="N735" i="21"/>
  <c r="L735" i="21"/>
  <c r="J735" i="21"/>
  <c r="D736" i="21"/>
  <c r="E735" i="21"/>
  <c r="F735" i="21"/>
  <c r="Q735" i="21"/>
  <c r="O735" i="21"/>
  <c r="M735" i="21"/>
  <c r="K735" i="21"/>
  <c r="I736" i="21"/>
  <c r="L736" i="21"/>
  <c r="H737" i="21"/>
  <c r="J736" i="21"/>
  <c r="P736" i="21"/>
  <c r="N736" i="21"/>
  <c r="E736" i="21"/>
  <c r="F736" i="21"/>
  <c r="D737" i="21"/>
  <c r="Q736" i="21"/>
  <c r="K736" i="21"/>
  <c r="O736" i="21"/>
  <c r="M736" i="21"/>
  <c r="N737" i="21"/>
  <c r="P737" i="21"/>
  <c r="L737" i="21"/>
  <c r="H738" i="21"/>
  <c r="J737" i="21"/>
  <c r="I737" i="21"/>
  <c r="D738" i="21"/>
  <c r="E737" i="21"/>
  <c r="F737" i="21"/>
  <c r="L738" i="21"/>
  <c r="N738" i="21"/>
  <c r="P738" i="21"/>
  <c r="I738" i="21"/>
  <c r="H739" i="21"/>
  <c r="J738" i="21"/>
  <c r="O737" i="21"/>
  <c r="K737" i="21"/>
  <c r="M737" i="21"/>
  <c r="Q737" i="21"/>
  <c r="F738" i="21"/>
  <c r="E738" i="21"/>
  <c r="D739" i="21"/>
  <c r="O738" i="21"/>
  <c r="M738" i="21"/>
  <c r="K738" i="21"/>
  <c r="Q738" i="21"/>
  <c r="I739" i="21"/>
  <c r="N739" i="21"/>
  <c r="P739" i="21"/>
  <c r="L739" i="21"/>
  <c r="H740" i="21"/>
  <c r="J739" i="21"/>
  <c r="F739" i="21"/>
  <c r="E739" i="21"/>
  <c r="D740" i="21"/>
  <c r="O739" i="21"/>
  <c r="M739" i="21"/>
  <c r="K739" i="21"/>
  <c r="Q739" i="21"/>
  <c r="P740" i="21"/>
  <c r="L740" i="21"/>
  <c r="I740" i="21"/>
  <c r="H741" i="21"/>
  <c r="N740" i="21"/>
  <c r="J740" i="21"/>
  <c r="D741" i="21"/>
  <c r="F740" i="21"/>
  <c r="E740" i="21"/>
  <c r="K740" i="21"/>
  <c r="M740" i="21"/>
  <c r="O740" i="21"/>
  <c r="Q740" i="21"/>
  <c r="P741" i="21"/>
  <c r="I741" i="21"/>
  <c r="J741" i="21"/>
  <c r="H742" i="21"/>
  <c r="L741" i="21"/>
  <c r="N741" i="21"/>
  <c r="D742" i="21"/>
  <c r="E741" i="21"/>
  <c r="F741" i="21"/>
  <c r="Q741" i="21"/>
  <c r="M741" i="21"/>
  <c r="O741" i="21"/>
  <c r="K741" i="21"/>
  <c r="N742" i="21"/>
  <c r="J742" i="21"/>
  <c r="L742" i="21"/>
  <c r="P742" i="21"/>
  <c r="H743" i="21"/>
  <c r="I742" i="21"/>
  <c r="D743" i="21"/>
  <c r="E742" i="21"/>
  <c r="F742" i="21"/>
  <c r="H744" i="21"/>
  <c r="N743" i="21"/>
  <c r="J743" i="21"/>
  <c r="I743" i="21"/>
  <c r="P743" i="21"/>
  <c r="L743" i="21"/>
  <c r="Q742" i="21"/>
  <c r="O742" i="21"/>
  <c r="M742" i="21"/>
  <c r="K742" i="21"/>
  <c r="F743" i="21"/>
  <c r="E743" i="21"/>
  <c r="D744" i="21"/>
  <c r="I744" i="21"/>
  <c r="H745" i="21"/>
  <c r="P744" i="21"/>
  <c r="J744" i="21"/>
  <c r="L744" i="21"/>
  <c r="N744" i="21"/>
  <c r="O743" i="21"/>
  <c r="Q743" i="21"/>
  <c r="K743" i="21"/>
  <c r="M743" i="21"/>
  <c r="D745" i="21"/>
  <c r="F744" i="21"/>
  <c r="E744" i="21"/>
  <c r="Q744" i="21"/>
  <c r="M744" i="21"/>
  <c r="K744" i="21"/>
  <c r="O744" i="21"/>
  <c r="L745" i="21"/>
  <c r="J745" i="21"/>
  <c r="H746" i="21"/>
  <c r="P745" i="21"/>
  <c r="I745" i="21"/>
  <c r="N745" i="21"/>
  <c r="F745" i="21"/>
  <c r="D746" i="21"/>
  <c r="E745" i="21"/>
  <c r="P746" i="21"/>
  <c r="H747" i="21"/>
  <c r="J746" i="21"/>
  <c r="L746" i="21"/>
  <c r="N746" i="21"/>
  <c r="I746" i="21"/>
  <c r="Q745" i="21"/>
  <c r="M745" i="21"/>
  <c r="K745" i="21"/>
  <c r="O745" i="21"/>
  <c r="D747" i="21"/>
  <c r="E746" i="21"/>
  <c r="F746" i="21"/>
  <c r="H748" i="21"/>
  <c r="L747" i="21"/>
  <c r="N747" i="21"/>
  <c r="I747" i="21"/>
  <c r="J747" i="21"/>
  <c r="P747" i="21"/>
  <c r="M746" i="21"/>
  <c r="O746" i="21"/>
  <c r="K746" i="21"/>
  <c r="Q746" i="21"/>
  <c r="D748" i="21"/>
  <c r="E747" i="21"/>
  <c r="F747" i="21"/>
  <c r="H749" i="21"/>
  <c r="P748" i="21"/>
  <c r="J748" i="21"/>
  <c r="L748" i="21"/>
  <c r="I748" i="21"/>
  <c r="N748" i="21"/>
  <c r="O747" i="21"/>
  <c r="Q747" i="21"/>
  <c r="M747" i="21"/>
  <c r="K747" i="21"/>
  <c r="D749" i="21"/>
  <c r="E748" i="21"/>
  <c r="F748" i="21"/>
  <c r="N749" i="21"/>
  <c r="I749" i="21"/>
  <c r="J749" i="21"/>
  <c r="P749" i="21"/>
  <c r="L749" i="21"/>
  <c r="H750" i="21"/>
  <c r="O748" i="21"/>
  <c r="K748" i="21"/>
  <c r="Q748" i="21"/>
  <c r="M748" i="21"/>
  <c r="E749" i="21"/>
  <c r="F749" i="21"/>
  <c r="D750" i="21"/>
  <c r="Q749" i="21"/>
  <c r="K749" i="21"/>
  <c r="O749" i="21"/>
  <c r="M749" i="21"/>
  <c r="I750" i="21"/>
  <c r="N750" i="21"/>
  <c r="P750" i="21"/>
  <c r="L750" i="21"/>
  <c r="H751" i="21"/>
  <c r="J750" i="21"/>
  <c r="E750" i="21"/>
  <c r="F750" i="21"/>
  <c r="D751" i="21"/>
  <c r="Q750" i="21"/>
  <c r="M750" i="21"/>
  <c r="O750" i="21"/>
  <c r="K750" i="21"/>
  <c r="H752" i="21"/>
  <c r="L751" i="21"/>
  <c r="I751" i="21"/>
  <c r="P751" i="21"/>
  <c r="J751" i="21"/>
  <c r="N751" i="21"/>
  <c r="F751" i="21"/>
  <c r="E751" i="21"/>
  <c r="D752" i="21"/>
  <c r="H753" i="21"/>
  <c r="L752" i="21"/>
  <c r="P752" i="21"/>
  <c r="N752" i="21"/>
  <c r="J752" i="21"/>
  <c r="I752" i="21"/>
  <c r="K751" i="21"/>
  <c r="Q751" i="21"/>
  <c r="M751" i="21"/>
  <c r="O751" i="21"/>
  <c r="D753" i="21"/>
  <c r="F752" i="21"/>
  <c r="E752" i="21"/>
  <c r="J753" i="21"/>
  <c r="L753" i="21"/>
  <c r="N753" i="21"/>
  <c r="P753" i="21"/>
  <c r="I753" i="21"/>
  <c r="H754" i="21"/>
  <c r="Q752" i="21"/>
  <c r="K752" i="21"/>
  <c r="O752" i="21"/>
  <c r="M752" i="21"/>
  <c r="E753" i="21"/>
  <c r="F753" i="21"/>
  <c r="D754" i="21"/>
  <c r="Q753" i="21"/>
  <c r="K753" i="21"/>
  <c r="M753" i="21"/>
  <c r="O753" i="21"/>
  <c r="H755" i="21"/>
  <c r="J754" i="21"/>
  <c r="N754" i="21"/>
  <c r="P754" i="21"/>
  <c r="I754" i="21"/>
  <c r="L754" i="21"/>
  <c r="D755" i="21"/>
  <c r="E754" i="21"/>
  <c r="F754" i="21"/>
  <c r="P755" i="21"/>
  <c r="N755" i="21"/>
  <c r="J755" i="21"/>
  <c r="I755" i="21"/>
  <c r="H756" i="21"/>
  <c r="L755" i="21"/>
  <c r="M754" i="21"/>
  <c r="K754" i="21"/>
  <c r="O754" i="21"/>
  <c r="Q754" i="21"/>
  <c r="F755" i="21"/>
  <c r="E755" i="21"/>
  <c r="D756" i="21"/>
  <c r="M755" i="21"/>
  <c r="O755" i="21"/>
  <c r="K755" i="21"/>
  <c r="Q755" i="21"/>
  <c r="P756" i="21"/>
  <c r="J756" i="21"/>
  <c r="I756" i="21"/>
  <c r="H757" i="21"/>
  <c r="L756" i="21"/>
  <c r="N756" i="21"/>
  <c r="E756" i="21"/>
  <c r="D757" i="21"/>
  <c r="F756" i="21"/>
  <c r="K756" i="21"/>
  <c r="O756" i="21"/>
  <c r="M756" i="21"/>
  <c r="Q756" i="21"/>
  <c r="N757" i="21"/>
  <c r="J757" i="21"/>
  <c r="L757" i="21"/>
  <c r="I757" i="21"/>
  <c r="H758" i="21"/>
  <c r="P757" i="21"/>
  <c r="D758" i="21"/>
  <c r="F757" i="21"/>
  <c r="E757" i="21"/>
  <c r="M757" i="21"/>
  <c r="O757" i="21"/>
  <c r="Q757" i="21"/>
  <c r="K757" i="21"/>
  <c r="L758" i="21"/>
  <c r="N758" i="21"/>
  <c r="I758" i="21"/>
  <c r="H759" i="21"/>
  <c r="J758" i="21"/>
  <c r="P758" i="21"/>
  <c r="D759" i="21"/>
  <c r="E758" i="21"/>
  <c r="F758" i="21"/>
  <c r="M758" i="21"/>
  <c r="Q758" i="21"/>
  <c r="O758" i="21"/>
  <c r="K758" i="21"/>
  <c r="I759" i="21"/>
  <c r="N759" i="21"/>
  <c r="J759" i="21"/>
  <c r="L759" i="21"/>
  <c r="P759" i="21"/>
  <c r="H760" i="21"/>
  <c r="E759" i="21"/>
  <c r="D760" i="21"/>
  <c r="F759" i="21"/>
  <c r="O759" i="21"/>
  <c r="Q759" i="21"/>
  <c r="M759" i="21"/>
  <c r="K759" i="21"/>
  <c r="J760" i="21"/>
  <c r="P760" i="21"/>
  <c r="I760" i="21"/>
  <c r="L760" i="21"/>
  <c r="N760" i="21"/>
  <c r="H761" i="21"/>
  <c r="F760" i="21"/>
  <c r="D761" i="21"/>
  <c r="E760" i="21"/>
  <c r="M760" i="21"/>
  <c r="K760" i="21"/>
  <c r="O760" i="21"/>
  <c r="Q760" i="21"/>
  <c r="L761" i="21"/>
  <c r="P761" i="21"/>
  <c r="I761" i="21"/>
  <c r="H762" i="21"/>
  <c r="J761" i="21"/>
  <c r="N761" i="21"/>
  <c r="F761" i="21"/>
  <c r="D762" i="21"/>
  <c r="E761" i="21"/>
  <c r="K761" i="21"/>
  <c r="M761" i="21"/>
  <c r="Q761" i="21"/>
  <c r="O761" i="21"/>
  <c r="I762" i="21"/>
  <c r="H763" i="21"/>
  <c r="L762" i="21"/>
  <c r="J762" i="21"/>
  <c r="N762" i="21"/>
  <c r="P762" i="21"/>
  <c r="D763" i="21"/>
  <c r="F762" i="21"/>
  <c r="E762" i="21"/>
  <c r="K762" i="21"/>
  <c r="M762" i="21"/>
  <c r="O762" i="21"/>
  <c r="Q762" i="21"/>
  <c r="N763" i="21"/>
  <c r="J763" i="21"/>
  <c r="P763" i="21"/>
  <c r="L763" i="21"/>
  <c r="I763" i="21"/>
  <c r="H764" i="21"/>
  <c r="E763" i="21"/>
  <c r="D764" i="21"/>
  <c r="F763" i="21"/>
  <c r="M763" i="21"/>
  <c r="Q763" i="21"/>
  <c r="O763" i="21"/>
  <c r="K763" i="21"/>
  <c r="L764" i="21"/>
  <c r="N764" i="21"/>
  <c r="H765" i="21"/>
  <c r="J764" i="21"/>
  <c r="I764" i="21"/>
  <c r="P764" i="21"/>
  <c r="E764" i="21"/>
  <c r="F764" i="21"/>
  <c r="D765" i="21"/>
  <c r="L765" i="21"/>
  <c r="N765" i="21"/>
  <c r="J765" i="21"/>
  <c r="P765" i="21"/>
  <c r="H766" i="21"/>
  <c r="I765" i="21"/>
  <c r="K764" i="21"/>
  <c r="M764" i="21"/>
  <c r="Q764" i="21"/>
  <c r="O764" i="21"/>
  <c r="F765" i="21"/>
  <c r="E765" i="21"/>
  <c r="D766" i="21"/>
  <c r="J766" i="21"/>
  <c r="N766" i="21"/>
  <c r="L766" i="21"/>
  <c r="P766" i="21"/>
  <c r="I766" i="21"/>
  <c r="H767" i="21"/>
  <c r="K765" i="21"/>
  <c r="O765" i="21"/>
  <c r="Q765" i="21"/>
  <c r="M765" i="21"/>
  <c r="F766" i="21"/>
  <c r="D767" i="21"/>
  <c r="E766" i="21"/>
  <c r="K766" i="21"/>
  <c r="M766" i="21"/>
  <c r="Q766" i="21"/>
  <c r="O766" i="21"/>
  <c r="L767" i="21"/>
  <c r="J767" i="21"/>
  <c r="N767" i="21"/>
  <c r="I767" i="21"/>
  <c r="H768" i="21"/>
  <c r="P767" i="21"/>
  <c r="F767" i="21"/>
  <c r="E767" i="21"/>
  <c r="D768" i="21"/>
  <c r="Q767" i="21"/>
  <c r="O767" i="21"/>
  <c r="K767" i="21"/>
  <c r="M767" i="21"/>
  <c r="J768" i="21"/>
  <c r="P768" i="21"/>
  <c r="L768" i="21"/>
  <c r="I768" i="21"/>
  <c r="N768" i="21"/>
  <c r="H769" i="21"/>
  <c r="F768" i="21"/>
  <c r="E768" i="21"/>
  <c r="D769" i="21"/>
  <c r="K768" i="21"/>
  <c r="M768" i="21"/>
  <c r="Q768" i="21"/>
  <c r="O768" i="21"/>
  <c r="J769" i="21"/>
  <c r="I769" i="21"/>
  <c r="L769" i="21"/>
  <c r="N769" i="21"/>
  <c r="P769" i="21"/>
  <c r="H770" i="21"/>
  <c r="D770" i="21"/>
  <c r="E769" i="21"/>
  <c r="F769" i="21"/>
  <c r="M769" i="21"/>
  <c r="K769" i="21"/>
  <c r="Q769" i="21"/>
  <c r="O769" i="21"/>
  <c r="I770" i="21"/>
  <c r="N770" i="21"/>
  <c r="H771" i="21"/>
  <c r="J770" i="21"/>
  <c r="L770" i="21"/>
  <c r="P770" i="21"/>
  <c r="D771" i="21"/>
  <c r="F770" i="21"/>
  <c r="E770" i="21"/>
  <c r="O770" i="21"/>
  <c r="Q770" i="21"/>
  <c r="M770" i="21"/>
  <c r="K770" i="21"/>
  <c r="P771" i="21"/>
  <c r="J771" i="21"/>
  <c r="N771" i="21"/>
  <c r="I771" i="21"/>
  <c r="L771" i="21"/>
  <c r="H772" i="21"/>
  <c r="D772" i="21"/>
  <c r="F771" i="21"/>
  <c r="E771" i="21"/>
  <c r="Q771" i="21"/>
  <c r="K771" i="21"/>
  <c r="O771" i="21"/>
  <c r="M771" i="21"/>
  <c r="N772" i="21"/>
  <c r="J772" i="21"/>
  <c r="P772" i="21"/>
  <c r="I772" i="21"/>
  <c r="L772" i="21"/>
  <c r="H773" i="21"/>
  <c r="F772" i="21"/>
  <c r="E772" i="21"/>
  <c r="D773" i="21"/>
  <c r="O772" i="21"/>
  <c r="Q772" i="21"/>
  <c r="K772" i="21"/>
  <c r="M772" i="21"/>
  <c r="P773" i="21"/>
  <c r="N773" i="21"/>
  <c r="H774" i="21"/>
  <c r="J773" i="21"/>
  <c r="L773" i="21"/>
  <c r="I773" i="21"/>
  <c r="F773" i="21"/>
  <c r="D774" i="21"/>
  <c r="E773" i="21"/>
  <c r="H775" i="21"/>
  <c r="I774" i="21"/>
  <c r="J774" i="21"/>
  <c r="P774" i="21"/>
  <c r="N774" i="21"/>
  <c r="L774" i="21"/>
  <c r="Q773" i="21"/>
  <c r="O773" i="21"/>
  <c r="M773" i="21"/>
  <c r="K773" i="21"/>
  <c r="E774" i="21"/>
  <c r="D775" i="21"/>
  <c r="F774" i="21"/>
  <c r="I775" i="21"/>
  <c r="P775" i="21"/>
  <c r="H776" i="21"/>
  <c r="L775" i="21"/>
  <c r="N775" i="21"/>
  <c r="J775" i="21"/>
  <c r="O774" i="21"/>
  <c r="M774" i="21"/>
  <c r="K774" i="21"/>
  <c r="Q774" i="21"/>
  <c r="E775" i="21"/>
  <c r="D776" i="21"/>
  <c r="F775" i="21"/>
  <c r="Q775" i="21"/>
  <c r="M775" i="21"/>
  <c r="K775" i="21"/>
  <c r="O775" i="21"/>
  <c r="P776" i="21"/>
  <c r="J776" i="21"/>
  <c r="H777" i="21"/>
  <c r="N776" i="21"/>
  <c r="L776" i="21"/>
  <c r="I776" i="21"/>
  <c r="F776" i="21"/>
  <c r="E776" i="21"/>
  <c r="D777" i="21"/>
  <c r="I777" i="21"/>
  <c r="L777" i="21"/>
  <c r="P777" i="21"/>
  <c r="H778" i="21"/>
  <c r="J777" i="21"/>
  <c r="N777" i="21"/>
  <c r="K776" i="21"/>
  <c r="O776" i="21"/>
  <c r="M776" i="21"/>
  <c r="Q776" i="21"/>
  <c r="D778" i="21"/>
  <c r="F777" i="21"/>
  <c r="E777" i="21"/>
  <c r="Q777" i="21"/>
  <c r="K777" i="21"/>
  <c r="O777" i="21"/>
  <c r="M777" i="21"/>
  <c r="I778" i="21"/>
  <c r="L778" i="21"/>
  <c r="N778" i="21"/>
  <c r="P778" i="21"/>
  <c r="H779" i="21"/>
  <c r="J778" i="21"/>
  <c r="D779" i="21"/>
  <c r="F778" i="21"/>
  <c r="E778" i="21"/>
  <c r="Q778" i="21"/>
  <c r="O778" i="21"/>
  <c r="M778" i="21"/>
  <c r="K778" i="21"/>
  <c r="I779" i="21"/>
  <c r="J779" i="21"/>
  <c r="H780" i="21"/>
  <c r="N779" i="21"/>
  <c r="P779" i="21"/>
  <c r="L779" i="21"/>
  <c r="E779" i="21"/>
  <c r="F779" i="21"/>
  <c r="D780" i="21"/>
  <c r="O779" i="21"/>
  <c r="K779" i="21"/>
  <c r="Q779" i="21"/>
  <c r="M779" i="21"/>
  <c r="J780" i="21"/>
  <c r="I780" i="21"/>
  <c r="N780" i="21"/>
  <c r="P780" i="21"/>
  <c r="L780" i="21"/>
  <c r="H781" i="21"/>
  <c r="D781" i="21"/>
  <c r="E780" i="21"/>
  <c r="F780" i="21"/>
  <c r="K780" i="21"/>
  <c r="Q780" i="21"/>
  <c r="M780" i="21"/>
  <c r="O780" i="21"/>
  <c r="P781" i="21"/>
  <c r="J781" i="21"/>
  <c r="N781" i="21"/>
  <c r="L781" i="21"/>
  <c r="H782" i="21"/>
  <c r="I781" i="21"/>
  <c r="D782" i="21"/>
  <c r="E781" i="21"/>
  <c r="F781" i="21"/>
  <c r="N782" i="21"/>
  <c r="P782" i="21"/>
  <c r="I782" i="21"/>
  <c r="L782" i="21"/>
  <c r="H783" i="21"/>
  <c r="J782" i="21"/>
  <c r="K781" i="21"/>
  <c r="Q781" i="21"/>
  <c r="O781" i="21"/>
  <c r="M781" i="21"/>
  <c r="E782" i="21"/>
  <c r="F782" i="21"/>
  <c r="D783" i="21"/>
  <c r="M782" i="21"/>
  <c r="Q782" i="21"/>
  <c r="O782" i="21"/>
  <c r="K782" i="21"/>
  <c r="H784" i="21"/>
  <c r="J783" i="21"/>
  <c r="N783" i="21"/>
  <c r="I783" i="21"/>
  <c r="P783" i="21"/>
  <c r="L783" i="21"/>
  <c r="E783" i="21"/>
  <c r="F783" i="21"/>
  <c r="D784" i="21"/>
  <c r="I784" i="21"/>
  <c r="L784" i="21"/>
  <c r="J784" i="21"/>
  <c r="H785" i="21"/>
  <c r="N784" i="21"/>
  <c r="P784" i="21"/>
  <c r="Q783" i="21"/>
  <c r="K783" i="21"/>
  <c r="M783" i="21"/>
  <c r="O783" i="21"/>
  <c r="E784" i="21"/>
  <c r="F784" i="21"/>
  <c r="D785" i="21"/>
  <c r="M784" i="21"/>
  <c r="O784" i="21"/>
  <c r="Q784" i="21"/>
  <c r="K784" i="21"/>
  <c r="I785" i="21"/>
  <c r="H786" i="21"/>
  <c r="N785" i="21"/>
  <c r="L785" i="21"/>
  <c r="J785" i="21"/>
  <c r="P785" i="21"/>
  <c r="F785" i="21"/>
  <c r="E785" i="21"/>
  <c r="D786" i="21"/>
  <c r="K785" i="21"/>
  <c r="M785" i="21"/>
  <c r="Q785" i="21"/>
  <c r="O785" i="21"/>
  <c r="L786" i="21"/>
  <c r="N786" i="21"/>
  <c r="J786" i="21"/>
  <c r="H787" i="21"/>
  <c r="I786" i="21"/>
  <c r="P786" i="21"/>
  <c r="F786" i="21"/>
  <c r="E786" i="21"/>
  <c r="D787" i="21"/>
  <c r="N787" i="21"/>
  <c r="H788" i="21"/>
  <c r="J787" i="21"/>
  <c r="I787" i="21"/>
  <c r="P787" i="21"/>
  <c r="L787" i="21"/>
  <c r="M786" i="21"/>
  <c r="O786" i="21"/>
  <c r="Q786" i="21"/>
  <c r="K786" i="21"/>
  <c r="F787" i="21"/>
  <c r="D788" i="21"/>
  <c r="E787" i="21"/>
  <c r="P788" i="21"/>
  <c r="N788" i="21"/>
  <c r="J788" i="21"/>
  <c r="L788" i="21"/>
  <c r="I788" i="21"/>
  <c r="H789" i="21"/>
  <c r="Q787" i="21"/>
  <c r="O787" i="21"/>
  <c r="M787" i="21"/>
  <c r="K787" i="21"/>
  <c r="E788" i="21"/>
  <c r="D789" i="21"/>
  <c r="F788" i="21"/>
  <c r="K788" i="21"/>
  <c r="M788" i="21"/>
  <c r="O788" i="21"/>
  <c r="Q788" i="21"/>
  <c r="J789" i="21"/>
  <c r="L789" i="21"/>
  <c r="H790" i="21"/>
  <c r="P789" i="21"/>
  <c r="N789" i="21"/>
  <c r="I789" i="21"/>
  <c r="D790" i="21"/>
  <c r="E789" i="21"/>
  <c r="F789" i="21"/>
  <c r="L790" i="21"/>
  <c r="P790" i="21"/>
  <c r="H791" i="21"/>
  <c r="I790" i="21"/>
  <c r="N790" i="21"/>
  <c r="J790" i="21"/>
  <c r="M789" i="21"/>
  <c r="Q789" i="21"/>
  <c r="K789" i="21"/>
  <c r="O789" i="21"/>
  <c r="E790" i="21"/>
  <c r="F790" i="21"/>
  <c r="D791" i="21"/>
  <c r="L791" i="21"/>
  <c r="N791" i="21"/>
  <c r="J791" i="21"/>
  <c r="P791" i="21"/>
  <c r="I791" i="21"/>
  <c r="H792" i="21"/>
  <c r="M790" i="21"/>
  <c r="Q790" i="21"/>
  <c r="K790" i="21"/>
  <c r="O790" i="21"/>
  <c r="F791" i="21"/>
  <c r="E791" i="21"/>
  <c r="D792" i="21"/>
  <c r="K791" i="21"/>
  <c r="M791" i="21"/>
  <c r="Q791" i="21"/>
  <c r="O791" i="21"/>
  <c r="N792" i="21"/>
  <c r="I792" i="21"/>
  <c r="H793" i="21"/>
  <c r="P792" i="21"/>
  <c r="J792" i="21"/>
  <c r="L792" i="21"/>
  <c r="E792" i="21"/>
  <c r="F792" i="21"/>
  <c r="D793" i="21"/>
  <c r="Q792" i="21"/>
  <c r="M792" i="21"/>
  <c r="K792" i="21"/>
  <c r="O792" i="21"/>
  <c r="P793" i="21"/>
  <c r="N793" i="21"/>
  <c r="L793" i="21"/>
  <c r="J793" i="21"/>
  <c r="I793" i="21"/>
  <c r="H794" i="21"/>
  <c r="D794" i="21"/>
  <c r="F793" i="21"/>
  <c r="E793" i="21"/>
  <c r="O793" i="21"/>
  <c r="M793" i="21"/>
  <c r="Q793" i="21"/>
  <c r="K793" i="21"/>
  <c r="L794" i="21"/>
  <c r="N794" i="21"/>
  <c r="I794" i="21"/>
  <c r="J794" i="21"/>
  <c r="P794" i="21"/>
  <c r="H795" i="21"/>
  <c r="F794" i="21"/>
  <c r="E794" i="21"/>
  <c r="D795" i="21"/>
  <c r="Q794" i="21"/>
  <c r="K794" i="21"/>
  <c r="M794" i="21"/>
  <c r="O794" i="21"/>
  <c r="I795" i="21"/>
  <c r="P795" i="21"/>
  <c r="L795" i="21"/>
  <c r="H796" i="21"/>
  <c r="J795" i="21"/>
  <c r="N795" i="21"/>
  <c r="E795" i="21"/>
  <c r="F795" i="21"/>
  <c r="D796" i="21"/>
  <c r="Q795" i="21"/>
  <c r="K795" i="21"/>
  <c r="O795" i="21"/>
  <c r="M795" i="21"/>
  <c r="P796" i="21"/>
  <c r="H797" i="21"/>
  <c r="N796" i="21"/>
  <c r="L796" i="21"/>
  <c r="J796" i="21"/>
  <c r="I796" i="21"/>
  <c r="E796" i="21"/>
  <c r="D797" i="21"/>
  <c r="F796" i="21"/>
  <c r="I797" i="21"/>
  <c r="L797" i="21"/>
  <c r="P797" i="21"/>
  <c r="J797" i="21"/>
  <c r="H798" i="21"/>
  <c r="N797" i="21"/>
  <c r="K796" i="21"/>
  <c r="O796" i="21"/>
  <c r="M796" i="21"/>
  <c r="Q796" i="21"/>
  <c r="D798" i="21"/>
  <c r="F797" i="21"/>
  <c r="E797" i="21"/>
  <c r="O797" i="21"/>
  <c r="Q797" i="21"/>
  <c r="K797" i="21"/>
  <c r="M797" i="21"/>
  <c r="L798" i="21"/>
  <c r="I798" i="21"/>
  <c r="N798" i="21"/>
  <c r="P798" i="21"/>
  <c r="J798" i="21"/>
  <c r="H799" i="21"/>
  <c r="D799" i="21"/>
  <c r="E798" i="21"/>
  <c r="F798" i="21"/>
  <c r="M798" i="21"/>
  <c r="K798" i="21"/>
  <c r="O798" i="21"/>
  <c r="Q798" i="21"/>
  <c r="H800" i="21"/>
  <c r="I799" i="21"/>
  <c r="P799" i="21"/>
  <c r="N799" i="21"/>
  <c r="J799" i="21"/>
  <c r="L799" i="21"/>
  <c r="E799" i="21"/>
  <c r="D800" i="21"/>
  <c r="F799" i="21"/>
  <c r="L800" i="21"/>
  <c r="I800" i="21"/>
  <c r="J800" i="21"/>
  <c r="N800" i="21"/>
  <c r="H801" i="21"/>
  <c r="P800" i="21"/>
  <c r="K799" i="21"/>
  <c r="M799" i="21"/>
  <c r="Q799" i="21"/>
  <c r="O799" i="21"/>
  <c r="D801" i="21"/>
  <c r="F800" i="21"/>
  <c r="E800" i="21"/>
  <c r="O800" i="21"/>
  <c r="Q800" i="21"/>
  <c r="M800" i="21"/>
  <c r="K800" i="21"/>
  <c r="J801" i="21"/>
  <c r="N801" i="21"/>
  <c r="I801" i="21"/>
  <c r="L801" i="21"/>
  <c r="H802" i="21"/>
  <c r="P801" i="21"/>
  <c r="E801" i="21"/>
  <c r="D802" i="21"/>
  <c r="F801" i="21"/>
  <c r="O801" i="21"/>
  <c r="M801" i="21"/>
  <c r="K801" i="21"/>
  <c r="Q801" i="21"/>
  <c r="I802" i="21"/>
  <c r="H803" i="21"/>
  <c r="J802" i="21"/>
  <c r="L802" i="21"/>
  <c r="P802" i="21"/>
  <c r="N802" i="21"/>
  <c r="D803" i="21"/>
  <c r="F802" i="21"/>
  <c r="E802" i="21"/>
  <c r="Q802" i="21"/>
  <c r="O802" i="21"/>
  <c r="M802" i="21"/>
  <c r="K802" i="21"/>
  <c r="L803" i="21"/>
  <c r="H804" i="21"/>
  <c r="N803" i="21"/>
  <c r="P803" i="21"/>
  <c r="J803" i="21"/>
  <c r="I803" i="21"/>
  <c r="E803" i="21"/>
  <c r="D804" i="21"/>
  <c r="F803" i="21"/>
  <c r="I804" i="21"/>
  <c r="H805" i="21"/>
  <c r="N804" i="21"/>
  <c r="P804" i="21"/>
  <c r="L804" i="21"/>
  <c r="J804" i="21"/>
  <c r="M803" i="21"/>
  <c r="Q803" i="21"/>
  <c r="K803" i="21"/>
  <c r="O803" i="21"/>
  <c r="D805" i="21"/>
  <c r="E804" i="21"/>
  <c r="F804" i="21"/>
  <c r="M804" i="21"/>
  <c r="K804" i="21"/>
  <c r="Q804" i="21"/>
  <c r="O804" i="21"/>
  <c r="L805" i="21"/>
  <c r="J805" i="21"/>
  <c r="N805" i="21"/>
  <c r="P805" i="21"/>
  <c r="H806" i="21"/>
  <c r="I805" i="21"/>
  <c r="E805" i="21"/>
  <c r="D806" i="21"/>
  <c r="F805" i="21"/>
  <c r="H807" i="21"/>
  <c r="I806" i="21"/>
  <c r="N806" i="21"/>
  <c r="J806" i="21"/>
  <c r="P806" i="21"/>
  <c r="L806" i="21"/>
  <c r="O805" i="21"/>
  <c r="M805" i="21"/>
  <c r="K805" i="21"/>
  <c r="Q805" i="21"/>
  <c r="F806" i="21"/>
  <c r="D807" i="21"/>
  <c r="E806" i="21"/>
  <c r="I807" i="21"/>
  <c r="P807" i="21"/>
  <c r="H808" i="21"/>
  <c r="L807" i="21"/>
  <c r="N807" i="21"/>
  <c r="J807" i="21"/>
  <c r="O806" i="21"/>
  <c r="Q806" i="21"/>
  <c r="M806" i="21"/>
  <c r="K806" i="21"/>
  <c r="D808" i="21"/>
  <c r="F807" i="21"/>
  <c r="E807" i="21"/>
  <c r="M807" i="21"/>
  <c r="K807" i="21"/>
  <c r="O807" i="21"/>
  <c r="Q807" i="21"/>
  <c r="I808" i="21"/>
  <c r="N808" i="21"/>
  <c r="J808" i="21"/>
  <c r="H809" i="21"/>
  <c r="L808" i="21"/>
  <c r="P808" i="21"/>
  <c r="E808" i="21"/>
  <c r="F808" i="21"/>
  <c r="D809" i="21"/>
  <c r="Q808" i="21"/>
  <c r="K808" i="21"/>
  <c r="O808" i="21"/>
  <c r="M808" i="21"/>
  <c r="J809" i="21"/>
  <c r="I809" i="21"/>
  <c r="L809" i="21"/>
  <c r="H810" i="21"/>
  <c r="N809" i="21"/>
  <c r="P809" i="21"/>
  <c r="D810" i="21"/>
  <c r="F809" i="21"/>
  <c r="E809" i="21"/>
  <c r="O809" i="21"/>
  <c r="M809" i="21"/>
  <c r="K809" i="21"/>
  <c r="Q809" i="21"/>
  <c r="I810" i="21"/>
  <c r="N810" i="21"/>
  <c r="L810" i="21"/>
  <c r="J810" i="21"/>
  <c r="H811" i="21"/>
  <c r="P810" i="21"/>
  <c r="F810" i="21"/>
  <c r="D811" i="21"/>
  <c r="E810" i="21"/>
  <c r="K810" i="21"/>
  <c r="Q810" i="21"/>
  <c r="M810" i="21"/>
  <c r="O810" i="21"/>
  <c r="H812" i="21"/>
  <c r="I811" i="21"/>
  <c r="J811" i="21"/>
  <c r="N811" i="21"/>
  <c r="P811" i="21"/>
  <c r="L811" i="21"/>
  <c r="F811" i="21"/>
  <c r="E811" i="21"/>
  <c r="D812" i="21"/>
  <c r="N812" i="21"/>
  <c r="J812" i="21"/>
  <c r="H813" i="21"/>
  <c r="L812" i="21"/>
  <c r="I812" i="21"/>
  <c r="P812" i="21"/>
  <c r="Q811" i="21"/>
  <c r="O811" i="21"/>
  <c r="M811" i="21"/>
  <c r="K811" i="21"/>
  <c r="E812" i="21"/>
  <c r="D813" i="21"/>
  <c r="F812" i="21"/>
  <c r="H814" i="21"/>
  <c r="J813" i="21"/>
  <c r="I813" i="21"/>
  <c r="N813" i="21"/>
  <c r="P813" i="21"/>
  <c r="L813" i="21"/>
  <c r="K812" i="21"/>
  <c r="M812" i="21"/>
  <c r="Q812" i="21"/>
  <c r="O812" i="21"/>
  <c r="E813" i="21"/>
  <c r="F813" i="21"/>
  <c r="D814" i="21"/>
  <c r="J814" i="21"/>
  <c r="I814" i="21"/>
  <c r="L814" i="21"/>
  <c r="H815" i="21"/>
  <c r="P814" i="21"/>
  <c r="N814" i="21"/>
  <c r="K813" i="21"/>
  <c r="O813" i="21"/>
  <c r="M813" i="21"/>
  <c r="Q813" i="21"/>
  <c r="F814" i="21"/>
  <c r="D815" i="21"/>
  <c r="E814" i="21"/>
  <c r="K814" i="21"/>
  <c r="Q814" i="21"/>
  <c r="M814" i="21"/>
  <c r="O814" i="21"/>
  <c r="N815" i="21"/>
  <c r="L815" i="21"/>
  <c r="H816" i="21"/>
  <c r="P815" i="21"/>
  <c r="I815" i="21"/>
  <c r="J815" i="21"/>
  <c r="E815" i="21"/>
  <c r="F815" i="21"/>
  <c r="D816" i="21"/>
  <c r="J816" i="21"/>
  <c r="N816" i="21"/>
  <c r="H817" i="21"/>
  <c r="I816" i="21"/>
  <c r="P816" i="21"/>
  <c r="L816" i="21"/>
  <c r="K815" i="21"/>
  <c r="O815" i="21"/>
  <c r="Q815" i="21"/>
  <c r="M815" i="21"/>
  <c r="F816" i="21"/>
  <c r="E816" i="21"/>
  <c r="D817" i="21"/>
  <c r="P817" i="21"/>
  <c r="L817" i="21"/>
  <c r="I817" i="21"/>
  <c r="J817" i="21"/>
  <c r="H818" i="21"/>
  <c r="N817" i="21"/>
  <c r="K816" i="21"/>
  <c r="Q816" i="21"/>
  <c r="M816" i="21"/>
  <c r="O816" i="21"/>
  <c r="F817" i="21"/>
  <c r="D818" i="21"/>
  <c r="E817" i="21"/>
  <c r="O817" i="21"/>
  <c r="K817" i="21"/>
  <c r="Q817" i="21"/>
  <c r="M817" i="21"/>
  <c r="I818" i="21"/>
  <c r="P818" i="21"/>
  <c r="L818" i="21"/>
  <c r="J818" i="21"/>
  <c r="N818" i="21"/>
  <c r="H819" i="21"/>
  <c r="D819" i="21"/>
  <c r="F818" i="21"/>
  <c r="E818" i="21"/>
  <c r="M818" i="21"/>
  <c r="O818" i="21"/>
  <c r="Q818" i="21"/>
  <c r="K818" i="21"/>
  <c r="L819" i="21"/>
  <c r="P819" i="21"/>
  <c r="N819" i="21"/>
  <c r="J819" i="21"/>
  <c r="I819" i="21"/>
  <c r="H820" i="21"/>
  <c r="D820" i="21"/>
  <c r="E819" i="21"/>
  <c r="F819" i="21"/>
  <c r="O819" i="21"/>
  <c r="M819" i="21"/>
  <c r="Q819" i="21"/>
  <c r="K819" i="21"/>
  <c r="L820" i="21"/>
  <c r="I820" i="21"/>
  <c r="H821" i="21"/>
  <c r="N820" i="21"/>
  <c r="J820" i="21"/>
  <c r="P820" i="21"/>
  <c r="D821" i="21"/>
  <c r="E820" i="21"/>
  <c r="F820" i="21"/>
  <c r="K820" i="21"/>
  <c r="Q820" i="21"/>
  <c r="O820" i="21"/>
  <c r="M820" i="21"/>
  <c r="P821" i="21"/>
  <c r="N821" i="21"/>
  <c r="J821" i="21"/>
  <c r="I821" i="21"/>
  <c r="L821" i="21"/>
  <c r="H822" i="21"/>
  <c r="E821" i="21"/>
  <c r="D822" i="21"/>
  <c r="F821" i="21"/>
  <c r="O821" i="21"/>
  <c r="M821" i="21"/>
  <c r="Q821" i="21"/>
  <c r="K821" i="21"/>
  <c r="J822" i="21"/>
  <c r="H823" i="21"/>
  <c r="N822" i="21"/>
  <c r="L822" i="21"/>
  <c r="P822" i="21"/>
  <c r="I822" i="21"/>
  <c r="D823" i="21"/>
  <c r="E822" i="21"/>
  <c r="F822" i="21"/>
  <c r="J823" i="21"/>
  <c r="H824" i="21"/>
  <c r="N823" i="21"/>
  <c r="P823" i="21"/>
  <c r="L823" i="21"/>
  <c r="I823" i="21"/>
  <c r="K822" i="21"/>
  <c r="Q822" i="21"/>
  <c r="O822" i="21"/>
  <c r="M822" i="21"/>
  <c r="E823" i="21"/>
  <c r="D824" i="21"/>
  <c r="F823" i="21"/>
  <c r="L824" i="21"/>
  <c r="N824" i="21"/>
  <c r="P824" i="21"/>
  <c r="H825" i="21"/>
  <c r="I824" i="21"/>
  <c r="J824" i="21"/>
  <c r="Q823" i="21"/>
  <c r="O823" i="21"/>
  <c r="K823" i="21"/>
  <c r="M823" i="21"/>
  <c r="F824" i="21"/>
  <c r="E824" i="21"/>
  <c r="D825" i="21"/>
  <c r="P825" i="21"/>
  <c r="N825" i="21"/>
  <c r="I825" i="21"/>
  <c r="L825" i="21"/>
  <c r="J825" i="21"/>
  <c r="H826" i="21"/>
  <c r="O824" i="21"/>
  <c r="K824" i="21"/>
  <c r="M824" i="21"/>
  <c r="Q824" i="21"/>
  <c r="D826" i="21"/>
  <c r="F825" i="21"/>
  <c r="E825" i="21"/>
  <c r="M825" i="21"/>
  <c r="O825" i="21"/>
  <c r="Q825" i="21"/>
  <c r="K825" i="21"/>
  <c r="J826" i="21"/>
  <c r="L826" i="21"/>
  <c r="P826" i="21"/>
  <c r="H827" i="21"/>
  <c r="N826" i="21"/>
  <c r="I826" i="21"/>
  <c r="E826" i="21"/>
  <c r="D827" i="21"/>
  <c r="F826" i="21"/>
  <c r="H828" i="21"/>
  <c r="P827" i="21"/>
  <c r="N827" i="21"/>
  <c r="J827" i="21"/>
  <c r="I827" i="21"/>
  <c r="L827" i="21"/>
  <c r="K826" i="21"/>
  <c r="Q826" i="21"/>
  <c r="M826" i="21"/>
  <c r="O826" i="21"/>
  <c r="D828" i="21"/>
  <c r="E827" i="21"/>
  <c r="F827" i="21"/>
  <c r="L828" i="21"/>
  <c r="H829" i="21"/>
  <c r="N828" i="21"/>
  <c r="J828" i="21"/>
  <c r="P828" i="21"/>
  <c r="I828" i="21"/>
  <c r="Q827" i="21"/>
  <c r="O827" i="21"/>
  <c r="M827" i="21"/>
  <c r="K827" i="21"/>
  <c r="D829" i="21"/>
  <c r="F828" i="21"/>
  <c r="E828" i="21"/>
  <c r="L829" i="21"/>
  <c r="I829" i="21"/>
  <c r="J829" i="21"/>
  <c r="N829" i="21"/>
  <c r="H830" i="21"/>
  <c r="P829" i="21"/>
  <c r="O828" i="21"/>
  <c r="K828" i="21"/>
  <c r="M828" i="21"/>
  <c r="Q828" i="21"/>
  <c r="F829" i="21"/>
  <c r="D830" i="21"/>
  <c r="E829" i="21"/>
  <c r="O829" i="21"/>
  <c r="K829" i="21"/>
  <c r="M829" i="21"/>
  <c r="Q829" i="21"/>
  <c r="P830" i="21"/>
  <c r="J830" i="21"/>
  <c r="I830" i="21"/>
  <c r="H831" i="21"/>
  <c r="N830" i="21"/>
  <c r="L830" i="21"/>
  <c r="E830" i="21"/>
  <c r="F830" i="21"/>
  <c r="D831" i="21"/>
  <c r="Q830" i="21"/>
  <c r="M830" i="21"/>
  <c r="O830" i="21"/>
  <c r="K830" i="21"/>
  <c r="H832" i="21"/>
  <c r="J831" i="21"/>
  <c r="N831" i="21"/>
  <c r="I831" i="21"/>
  <c r="P831" i="21"/>
  <c r="L831" i="21"/>
  <c r="E831" i="21"/>
  <c r="D832" i="21"/>
  <c r="F831" i="21"/>
  <c r="I832" i="21"/>
  <c r="J832" i="21"/>
  <c r="L832" i="21"/>
  <c r="P832" i="21"/>
  <c r="H833" i="21"/>
  <c r="N832" i="21"/>
  <c r="M831" i="21"/>
  <c r="O831" i="21"/>
  <c r="Q831" i="21"/>
  <c r="K831" i="21"/>
  <c r="E832" i="21"/>
  <c r="F832" i="21"/>
  <c r="D833" i="21"/>
  <c r="Q832" i="21"/>
  <c r="K832" i="21"/>
  <c r="O832" i="21"/>
  <c r="M832" i="21"/>
  <c r="J833" i="21"/>
  <c r="I833" i="21"/>
  <c r="N833" i="21"/>
  <c r="H834" i="21"/>
  <c r="P833" i="21"/>
  <c r="L833" i="21"/>
  <c r="F833" i="21"/>
  <c r="D834" i="21"/>
  <c r="E833" i="21"/>
  <c r="M833" i="21"/>
  <c r="Q833" i="21"/>
  <c r="K833" i="21"/>
  <c r="O833" i="21"/>
  <c r="J834" i="21"/>
  <c r="L834" i="21"/>
  <c r="I834" i="21"/>
  <c r="P834" i="21"/>
  <c r="N834" i="21"/>
  <c r="H835" i="21"/>
  <c r="D835" i="21"/>
  <c r="E834" i="21"/>
  <c r="F834" i="21"/>
  <c r="Q834" i="21"/>
  <c r="K834" i="21"/>
  <c r="O834" i="21"/>
  <c r="M834" i="21"/>
  <c r="N835" i="21"/>
  <c r="I835" i="21"/>
  <c r="J835" i="21"/>
  <c r="P835" i="21"/>
  <c r="L835" i="21"/>
  <c r="H836" i="21"/>
  <c r="D836" i="21"/>
  <c r="E835" i="21"/>
  <c r="F835" i="21"/>
  <c r="O835" i="21"/>
  <c r="M835" i="21"/>
  <c r="Q835" i="21"/>
  <c r="K835" i="21"/>
  <c r="L836" i="21"/>
  <c r="P836" i="21"/>
  <c r="I836" i="21"/>
  <c r="N836" i="21"/>
  <c r="H837" i="21"/>
  <c r="J836" i="21"/>
  <c r="E836" i="21"/>
  <c r="D837" i="21"/>
  <c r="F836" i="21"/>
  <c r="Q836" i="21"/>
  <c r="K836" i="21"/>
  <c r="M836" i="21"/>
  <c r="O836" i="21"/>
  <c r="I837" i="21"/>
  <c r="H838" i="21"/>
  <c r="L837" i="21"/>
  <c r="P837" i="21"/>
  <c r="J837" i="21"/>
  <c r="N837" i="21"/>
  <c r="E837" i="21"/>
  <c r="D838" i="21"/>
  <c r="F837" i="21"/>
  <c r="M837" i="21"/>
  <c r="O837" i="21"/>
  <c r="K837" i="21"/>
  <c r="Q837" i="21"/>
  <c r="N838" i="21"/>
  <c r="I838" i="21"/>
  <c r="J838" i="21"/>
  <c r="P838" i="21"/>
  <c r="H839" i="21"/>
  <c r="L838" i="21"/>
  <c r="F838" i="21"/>
  <c r="E838" i="21"/>
  <c r="D839" i="21"/>
  <c r="K838" i="21"/>
  <c r="M838" i="21"/>
  <c r="O838" i="21"/>
  <c r="Q838" i="21"/>
  <c r="H840" i="21"/>
  <c r="J839" i="21"/>
  <c r="I839" i="21"/>
  <c r="P839" i="21"/>
  <c r="L839" i="21"/>
  <c r="N839" i="21"/>
  <c r="F839" i="21"/>
  <c r="E839" i="21"/>
  <c r="D840" i="21"/>
  <c r="L840" i="21"/>
  <c r="N840" i="21"/>
  <c r="P840" i="21"/>
  <c r="J840" i="21"/>
  <c r="H841" i="21"/>
  <c r="I840" i="21"/>
  <c r="K839" i="21"/>
  <c r="O839" i="21"/>
  <c r="Q839" i="21"/>
  <c r="M839" i="21"/>
  <c r="F840" i="21"/>
  <c r="D841" i="21"/>
  <c r="E840" i="21"/>
  <c r="P841" i="21"/>
  <c r="N841" i="21"/>
  <c r="J841" i="21"/>
  <c r="L841" i="21"/>
  <c r="I841" i="21"/>
  <c r="H842" i="21"/>
  <c r="O840" i="21"/>
  <c r="Q840" i="21"/>
  <c r="M840" i="21"/>
  <c r="K840" i="21"/>
  <c r="F841" i="21"/>
  <c r="D842" i="21"/>
  <c r="E841" i="21"/>
  <c r="O841" i="21"/>
  <c r="M841" i="21"/>
  <c r="K841" i="21"/>
  <c r="Q841" i="21"/>
  <c r="I842" i="21"/>
  <c r="H843" i="21"/>
  <c r="N842" i="21"/>
  <c r="P842" i="21"/>
  <c r="J842" i="21"/>
  <c r="L842" i="21"/>
  <c r="E842" i="21"/>
  <c r="F842" i="21"/>
  <c r="D843" i="21"/>
  <c r="O842" i="21"/>
  <c r="K842" i="21"/>
  <c r="M842" i="21"/>
  <c r="Q842" i="21"/>
  <c r="L843" i="21"/>
  <c r="P843" i="21"/>
  <c r="N843" i="21"/>
  <c r="H844" i="21"/>
  <c r="J843" i="21"/>
  <c r="I843" i="21"/>
  <c r="E843" i="21"/>
  <c r="D844" i="21"/>
  <c r="F843" i="21"/>
  <c r="H845" i="21"/>
  <c r="N844" i="21"/>
  <c r="I844" i="21"/>
  <c r="J844" i="21"/>
  <c r="L844" i="21"/>
  <c r="P844" i="21"/>
  <c r="Q843" i="21"/>
  <c r="K843" i="21"/>
  <c r="M843" i="21"/>
  <c r="O843" i="21"/>
  <c r="D845" i="21"/>
  <c r="F844" i="21"/>
  <c r="E844" i="21"/>
  <c r="J845" i="21"/>
  <c r="N845" i="21"/>
  <c r="L845" i="21"/>
  <c r="I845" i="21"/>
  <c r="P845" i="21"/>
  <c r="H846" i="21"/>
  <c r="Q844" i="21"/>
  <c r="M844" i="21"/>
  <c r="O844" i="21"/>
  <c r="K844" i="21"/>
  <c r="E845" i="21"/>
  <c r="F845" i="21"/>
  <c r="D846" i="21"/>
  <c r="O845" i="21"/>
  <c r="K845" i="21"/>
  <c r="Q845" i="21"/>
  <c r="M845" i="21"/>
  <c r="J846" i="21"/>
  <c r="P846" i="21"/>
  <c r="I846" i="21"/>
  <c r="L846" i="21"/>
  <c r="N846" i="21"/>
  <c r="H847" i="21"/>
  <c r="F846" i="21"/>
  <c r="E846" i="21"/>
  <c r="D847" i="21"/>
  <c r="K846" i="21"/>
  <c r="M846" i="21"/>
  <c r="Q846" i="21"/>
  <c r="O846" i="21"/>
  <c r="P847" i="21"/>
  <c r="L847" i="21"/>
  <c r="H848" i="21"/>
  <c r="I847" i="21"/>
  <c r="N847" i="21"/>
  <c r="J847" i="21"/>
  <c r="E847" i="21"/>
  <c r="F847" i="21"/>
  <c r="D848" i="21"/>
  <c r="P848" i="21"/>
  <c r="L848" i="21"/>
  <c r="N848" i="21"/>
  <c r="H849" i="21"/>
  <c r="I848" i="21"/>
  <c r="J848" i="21"/>
  <c r="Q847" i="21"/>
  <c r="K847" i="21"/>
  <c r="M847" i="21"/>
  <c r="O847" i="21"/>
  <c r="E848" i="21"/>
  <c r="F848" i="21"/>
  <c r="D849" i="21"/>
  <c r="N849" i="21"/>
  <c r="P849" i="21"/>
  <c r="I849" i="21"/>
  <c r="J849" i="21"/>
  <c r="L849" i="21"/>
  <c r="H850" i="21"/>
  <c r="O848" i="21"/>
  <c r="M848" i="21"/>
  <c r="Q848" i="21"/>
  <c r="K848" i="21"/>
  <c r="D850" i="21"/>
  <c r="F849" i="21"/>
  <c r="E849" i="21"/>
  <c r="O849" i="21"/>
  <c r="Q849" i="21"/>
  <c r="K849" i="21"/>
  <c r="M849" i="21"/>
  <c r="P850" i="21"/>
  <c r="H851" i="21"/>
  <c r="N850" i="21"/>
  <c r="I850" i="21"/>
  <c r="J850" i="21"/>
  <c r="L850" i="21"/>
  <c r="E850" i="21"/>
  <c r="D851" i="21"/>
  <c r="F850" i="21"/>
  <c r="N851" i="21"/>
  <c r="P851" i="21"/>
  <c r="H852" i="21"/>
  <c r="L851" i="21"/>
  <c r="I851" i="21"/>
  <c r="J851" i="21"/>
  <c r="M850" i="21"/>
  <c r="O850" i="21"/>
  <c r="Q850" i="21"/>
  <c r="K850" i="21"/>
  <c r="E851" i="21"/>
  <c r="D852" i="21"/>
  <c r="F851" i="21"/>
  <c r="I852" i="21"/>
  <c r="H853" i="21"/>
  <c r="P852" i="21"/>
  <c r="J852" i="21"/>
  <c r="L852" i="21"/>
  <c r="N852" i="21"/>
  <c r="K851" i="21"/>
  <c r="O851" i="21"/>
  <c r="Q851" i="21"/>
  <c r="M851" i="21"/>
  <c r="E852" i="21"/>
  <c r="D853" i="21"/>
  <c r="F852" i="21"/>
  <c r="M852" i="21"/>
  <c r="K852" i="21"/>
  <c r="O852" i="21"/>
  <c r="Q852" i="21"/>
  <c r="P853" i="21"/>
  <c r="J853" i="21"/>
  <c r="H854" i="21"/>
  <c r="I853" i="21"/>
  <c r="L853" i="21"/>
  <c r="N853" i="21"/>
  <c r="E853" i="21"/>
  <c r="D854" i="21"/>
  <c r="F853" i="21"/>
  <c r="I854" i="21"/>
  <c r="J854" i="21"/>
  <c r="P854" i="21"/>
  <c r="L854" i="21"/>
  <c r="N854" i="21"/>
  <c r="H855" i="21"/>
  <c r="Q853" i="21"/>
  <c r="O853" i="21"/>
  <c r="K853" i="21"/>
  <c r="M853" i="21"/>
  <c r="D855" i="21"/>
  <c r="E854" i="21"/>
  <c r="F854" i="21"/>
  <c r="O854" i="21"/>
  <c r="K854" i="21"/>
  <c r="Q854" i="21"/>
  <c r="M854" i="21"/>
  <c r="P855" i="21"/>
  <c r="H856" i="21"/>
  <c r="J855" i="21"/>
  <c r="L855" i="21"/>
  <c r="I855" i="21"/>
  <c r="N855" i="21"/>
  <c r="F855" i="21"/>
  <c r="E855" i="21"/>
  <c r="D856" i="21"/>
  <c r="N856" i="21"/>
  <c r="P856" i="21"/>
  <c r="H857" i="21"/>
  <c r="L856" i="21"/>
  <c r="I856" i="21"/>
  <c r="J856" i="21"/>
  <c r="M855" i="21"/>
  <c r="K855" i="21"/>
  <c r="O855" i="21"/>
  <c r="Q855" i="21"/>
  <c r="F856" i="21"/>
  <c r="D857" i="21"/>
  <c r="E856" i="21"/>
  <c r="H858" i="21"/>
  <c r="L857" i="21"/>
  <c r="N857" i="21"/>
  <c r="P857" i="21"/>
  <c r="I857" i="21"/>
  <c r="J857" i="21"/>
  <c r="M856" i="21"/>
  <c r="Q856" i="21"/>
  <c r="O856" i="21"/>
  <c r="K856" i="21"/>
  <c r="E857" i="21"/>
  <c r="D858" i="21"/>
  <c r="F857" i="21"/>
  <c r="J858" i="21"/>
  <c r="N858" i="21"/>
  <c r="P858" i="21"/>
  <c r="L858" i="21"/>
  <c r="H859" i="21"/>
  <c r="I858" i="21"/>
  <c r="M857" i="21"/>
  <c r="Q857" i="21"/>
  <c r="O857" i="21"/>
  <c r="K857" i="21"/>
  <c r="F858" i="21"/>
  <c r="E858" i="21"/>
  <c r="D859" i="21"/>
  <c r="J859" i="21"/>
  <c r="H860" i="21"/>
  <c r="P859" i="21"/>
  <c r="L859" i="21"/>
  <c r="N859" i="21"/>
  <c r="I859" i="21"/>
  <c r="K858" i="21"/>
  <c r="Q858" i="21"/>
  <c r="O858" i="21"/>
  <c r="M858" i="21"/>
  <c r="E859" i="21"/>
  <c r="F859" i="21"/>
  <c r="D860" i="21"/>
  <c r="H861" i="21"/>
  <c r="P860" i="21"/>
  <c r="N860" i="21"/>
  <c r="I860" i="21"/>
  <c r="J860" i="21"/>
  <c r="L860" i="21"/>
  <c r="M859" i="21"/>
  <c r="O859" i="21"/>
  <c r="Q859" i="21"/>
  <c r="K859" i="21"/>
  <c r="D861" i="21"/>
  <c r="E860" i="21"/>
  <c r="F860" i="21"/>
  <c r="I861" i="21"/>
  <c r="H862" i="21"/>
  <c r="L861" i="21"/>
  <c r="P861" i="21"/>
  <c r="N861" i="21"/>
  <c r="J861" i="21"/>
  <c r="M860" i="21"/>
  <c r="O860" i="21"/>
  <c r="Q860" i="21"/>
  <c r="K860" i="21"/>
  <c r="F861" i="21"/>
  <c r="D862" i="21"/>
  <c r="E861" i="21"/>
  <c r="Q861" i="21"/>
  <c r="M861" i="21"/>
  <c r="K861" i="21"/>
  <c r="O861" i="21"/>
  <c r="P862" i="21"/>
  <c r="N862" i="21"/>
  <c r="L862" i="21"/>
  <c r="J862" i="21"/>
  <c r="H863" i="21"/>
  <c r="I862" i="21"/>
  <c r="F862" i="21"/>
  <c r="E862" i="21"/>
  <c r="D863" i="21"/>
  <c r="N863" i="21"/>
  <c r="L863" i="21"/>
  <c r="H864" i="21"/>
  <c r="I863" i="21"/>
  <c r="J863" i="21"/>
  <c r="P863" i="21"/>
  <c r="M862" i="21"/>
  <c r="Q862" i="21"/>
  <c r="O862" i="21"/>
  <c r="K862" i="21"/>
  <c r="E863" i="21"/>
  <c r="F863" i="21"/>
  <c r="D864" i="21"/>
  <c r="H865" i="21"/>
  <c r="J864" i="21"/>
  <c r="L864" i="21"/>
  <c r="I864" i="21"/>
  <c r="N864" i="21"/>
  <c r="P864" i="21"/>
  <c r="K863" i="21"/>
  <c r="M863" i="21"/>
  <c r="Q863" i="21"/>
  <c r="O863" i="21"/>
  <c r="D865" i="21"/>
  <c r="E864" i="21"/>
  <c r="F864" i="21"/>
  <c r="J865" i="21"/>
  <c r="I865" i="21"/>
  <c r="P865" i="21"/>
  <c r="L865" i="21"/>
  <c r="N865" i="21"/>
  <c r="H866" i="21"/>
  <c r="M864" i="21"/>
  <c r="K864" i="21"/>
  <c r="O864" i="21"/>
  <c r="Q864" i="21"/>
  <c r="F865" i="21"/>
  <c r="E865" i="21"/>
  <c r="D866" i="21"/>
  <c r="Q865" i="21"/>
  <c r="K865" i="21"/>
  <c r="O865" i="21"/>
  <c r="M865" i="21"/>
  <c r="I866" i="21"/>
  <c r="H867" i="21"/>
  <c r="P866" i="21"/>
  <c r="N866" i="21"/>
  <c r="J866" i="21"/>
  <c r="L866" i="21"/>
  <c r="F866" i="21"/>
  <c r="E866" i="21"/>
  <c r="D867" i="21"/>
  <c r="Q866" i="21"/>
  <c r="K866" i="21"/>
  <c r="O866" i="21"/>
  <c r="M866" i="21"/>
  <c r="H868" i="21"/>
  <c r="N867" i="21"/>
  <c r="P867" i="21"/>
  <c r="I867" i="21"/>
  <c r="L867" i="21"/>
  <c r="J867" i="21"/>
  <c r="E867" i="21"/>
  <c r="D868" i="21"/>
  <c r="F867" i="21"/>
  <c r="H869" i="21"/>
  <c r="L868" i="21"/>
  <c r="N868" i="21"/>
  <c r="J868" i="21"/>
  <c r="I868" i="21"/>
  <c r="P868" i="21"/>
  <c r="Q867" i="21"/>
  <c r="M867" i="21"/>
  <c r="K867" i="21"/>
  <c r="O867" i="21"/>
  <c r="D869" i="21"/>
  <c r="F868" i="21"/>
  <c r="E868" i="21"/>
  <c r="I869" i="21"/>
  <c r="J869" i="21"/>
  <c r="N869" i="21"/>
  <c r="H870" i="21"/>
  <c r="P869" i="21"/>
  <c r="L869" i="21"/>
  <c r="M868" i="21"/>
  <c r="K868" i="21"/>
  <c r="Q868" i="21"/>
  <c r="O868" i="21"/>
  <c r="F869" i="21"/>
  <c r="D870" i="21"/>
  <c r="E869" i="21"/>
  <c r="O869" i="21"/>
  <c r="M869" i="21"/>
  <c r="Q869" i="21"/>
  <c r="K869" i="21"/>
  <c r="P870" i="21"/>
  <c r="J870" i="21"/>
  <c r="N870" i="21"/>
  <c r="L870" i="21"/>
  <c r="H871" i="21"/>
  <c r="I870" i="21"/>
  <c r="D871" i="21"/>
  <c r="E870" i="21"/>
  <c r="F870" i="21"/>
  <c r="I871" i="21"/>
  <c r="N871" i="21"/>
  <c r="H872" i="21"/>
  <c r="J871" i="21"/>
  <c r="P871" i="21"/>
  <c r="L871" i="21"/>
  <c r="M870" i="21"/>
  <c r="K870" i="21"/>
  <c r="O870" i="21"/>
  <c r="Q870" i="21"/>
  <c r="E871" i="21"/>
  <c r="D872" i="21"/>
  <c r="F871" i="21"/>
  <c r="M871" i="21"/>
  <c r="Q871" i="21"/>
  <c r="O871" i="21"/>
  <c r="K871" i="21"/>
  <c r="H873" i="21"/>
  <c r="N872" i="21"/>
  <c r="J872" i="21"/>
  <c r="I872" i="21"/>
  <c r="P872" i="21"/>
  <c r="L872" i="21"/>
  <c r="F872" i="21"/>
  <c r="D873" i="21"/>
  <c r="E872" i="21"/>
  <c r="N873" i="21"/>
  <c r="L873" i="21"/>
  <c r="H874" i="21"/>
  <c r="J873" i="21"/>
  <c r="P873" i="21"/>
  <c r="I873" i="21"/>
  <c r="K872" i="21"/>
  <c r="O872" i="21"/>
  <c r="Q872" i="21"/>
  <c r="M872" i="21"/>
  <c r="F873" i="21"/>
  <c r="E873" i="21"/>
  <c r="D874" i="21"/>
  <c r="N874" i="21"/>
  <c r="P874" i="21"/>
  <c r="H875" i="21"/>
  <c r="J874" i="21"/>
  <c r="I874" i="21"/>
  <c r="L874" i="21"/>
  <c r="K873" i="21"/>
  <c r="M873" i="21"/>
  <c r="Q873" i="21"/>
  <c r="O873" i="21"/>
  <c r="E874" i="21"/>
  <c r="F874" i="21"/>
  <c r="D875" i="21"/>
  <c r="I875" i="21"/>
  <c r="J875" i="21"/>
  <c r="P875" i="21"/>
  <c r="L875" i="21"/>
  <c r="N875" i="21"/>
  <c r="H876" i="21"/>
  <c r="Q874" i="21"/>
  <c r="K874" i="21"/>
  <c r="O874" i="21"/>
  <c r="M874" i="21"/>
  <c r="E875" i="21"/>
  <c r="D876" i="21"/>
  <c r="F875" i="21"/>
  <c r="O875" i="21"/>
  <c r="Q875" i="21"/>
  <c r="M875" i="21"/>
  <c r="K875" i="21"/>
  <c r="N876" i="21"/>
  <c r="P876" i="21"/>
  <c r="H877" i="21"/>
  <c r="J876" i="21"/>
  <c r="L876" i="21"/>
  <c r="I876" i="21"/>
  <c r="D877" i="21"/>
  <c r="F876" i="21"/>
  <c r="E876" i="21"/>
  <c r="I877" i="21"/>
  <c r="P877" i="21"/>
  <c r="L877" i="21"/>
  <c r="J877" i="21"/>
  <c r="H878" i="21"/>
  <c r="N877" i="21"/>
  <c r="K876" i="21"/>
  <c r="O876" i="21"/>
  <c r="Q876" i="21"/>
  <c r="M876" i="21"/>
  <c r="E877" i="21"/>
  <c r="D878" i="21"/>
  <c r="F877" i="21"/>
  <c r="M877" i="21"/>
  <c r="K877" i="21"/>
  <c r="O877" i="21"/>
  <c r="Q877" i="21"/>
  <c r="L878" i="21"/>
  <c r="P878" i="21"/>
  <c r="N878" i="21"/>
  <c r="H879" i="21"/>
  <c r="J878" i="21"/>
  <c r="I878" i="21"/>
  <c r="D879" i="21"/>
  <c r="F878" i="21"/>
  <c r="E878" i="21"/>
  <c r="H880" i="21"/>
  <c r="L879" i="21"/>
  <c r="N879" i="21"/>
  <c r="I879" i="21"/>
  <c r="J879" i="21"/>
  <c r="P879" i="21"/>
  <c r="K878" i="21"/>
  <c r="O878" i="21"/>
  <c r="M878" i="21"/>
  <c r="Q878" i="21"/>
  <c r="E879" i="21"/>
  <c r="D880" i="21"/>
  <c r="F879" i="21"/>
  <c r="H881" i="21"/>
  <c r="N880" i="21"/>
  <c r="P880" i="21"/>
  <c r="I880" i="21"/>
  <c r="L880" i="21"/>
  <c r="J880" i="21"/>
  <c r="Q879" i="21"/>
  <c r="K879" i="21"/>
  <c r="M879" i="21"/>
  <c r="O879" i="21"/>
  <c r="F880" i="21"/>
  <c r="E880" i="21"/>
  <c r="D881" i="21"/>
  <c r="L881" i="21"/>
  <c r="J881" i="21"/>
  <c r="I881" i="21"/>
  <c r="P881" i="21"/>
  <c r="N881" i="21"/>
  <c r="H882" i="21"/>
  <c r="M880" i="21"/>
  <c r="O880" i="21"/>
  <c r="Q880" i="21"/>
  <c r="K880" i="21"/>
  <c r="E881" i="21"/>
  <c r="F881" i="21"/>
  <c r="D882" i="21"/>
  <c r="O881" i="21"/>
  <c r="K881" i="21"/>
  <c r="M881" i="21"/>
  <c r="Q881" i="21"/>
  <c r="P882" i="21"/>
  <c r="I882" i="21"/>
  <c r="H883" i="21"/>
  <c r="L882" i="21"/>
  <c r="J882" i="21"/>
  <c r="N882" i="21"/>
  <c r="D883" i="21"/>
  <c r="E882" i="21"/>
  <c r="F882" i="21"/>
  <c r="Q882" i="21"/>
  <c r="O882" i="21"/>
  <c r="M882" i="21"/>
  <c r="K882" i="21"/>
  <c r="P883" i="21"/>
  <c r="H884" i="21"/>
  <c r="I883" i="21"/>
  <c r="N883" i="21"/>
  <c r="L883" i="21"/>
  <c r="J883" i="21"/>
  <c r="F883" i="21"/>
  <c r="E883" i="21"/>
  <c r="D884" i="21"/>
  <c r="H885" i="21"/>
  <c r="L884" i="21"/>
  <c r="I884" i="21"/>
  <c r="N884" i="21"/>
  <c r="P884" i="21"/>
  <c r="J884" i="21"/>
  <c r="K883" i="21"/>
  <c r="M883" i="21"/>
  <c r="Q883" i="21"/>
  <c r="O883" i="21"/>
  <c r="D885" i="21"/>
  <c r="F884" i="21"/>
  <c r="E884" i="21"/>
  <c r="J885" i="21"/>
  <c r="N885" i="21"/>
  <c r="P885" i="21"/>
  <c r="H886" i="21"/>
  <c r="I885" i="21"/>
  <c r="L885" i="21"/>
  <c r="K884" i="21"/>
  <c r="O884" i="21"/>
  <c r="M884" i="21"/>
  <c r="Q884" i="21"/>
  <c r="D886" i="21"/>
  <c r="E885" i="21"/>
  <c r="F885" i="21"/>
  <c r="P886" i="21"/>
  <c r="N886" i="21"/>
  <c r="J886" i="21"/>
  <c r="H887" i="21"/>
  <c r="I886" i="21"/>
  <c r="L886" i="21"/>
  <c r="M885" i="21"/>
  <c r="O885" i="21"/>
  <c r="K885" i="21"/>
  <c r="Q885" i="21"/>
  <c r="F886" i="21"/>
  <c r="E886" i="21"/>
  <c r="D887" i="21"/>
  <c r="N887" i="21"/>
  <c r="I887" i="21"/>
  <c r="P887" i="21"/>
  <c r="L887" i="21"/>
  <c r="H888" i="21"/>
  <c r="J887" i="21"/>
  <c r="O886" i="21"/>
  <c r="M886" i="21"/>
  <c r="Q886" i="21"/>
  <c r="K886" i="21"/>
  <c r="F887" i="21"/>
  <c r="E887" i="21"/>
  <c r="D888" i="21"/>
  <c r="K887" i="21"/>
  <c r="M887" i="21"/>
  <c r="Q887" i="21"/>
  <c r="O887" i="21"/>
  <c r="N888" i="21"/>
  <c r="L888" i="21"/>
  <c r="I888" i="21"/>
  <c r="H889" i="21"/>
  <c r="J888" i="21"/>
  <c r="P888" i="21"/>
  <c r="D889" i="21"/>
  <c r="F888" i="21"/>
  <c r="E888" i="21"/>
  <c r="K888" i="21"/>
  <c r="M888" i="21"/>
  <c r="O888" i="21"/>
  <c r="Q888" i="21"/>
  <c r="H890" i="21"/>
  <c r="J889" i="21"/>
  <c r="N889" i="21"/>
  <c r="P889" i="21"/>
  <c r="L889" i="21"/>
  <c r="I889" i="21"/>
  <c r="E889" i="21"/>
  <c r="F889" i="21"/>
  <c r="D890" i="21"/>
  <c r="N890" i="21"/>
  <c r="I890" i="21"/>
  <c r="J890" i="21"/>
  <c r="P890" i="21"/>
  <c r="H891" i="21"/>
  <c r="L890" i="21"/>
  <c r="Q889" i="21"/>
  <c r="K889" i="21"/>
  <c r="O889" i="21"/>
  <c r="M889" i="21"/>
  <c r="D891" i="21"/>
  <c r="E890" i="21"/>
  <c r="F890" i="21"/>
  <c r="Q890" i="21"/>
  <c r="M890" i="21"/>
  <c r="O890" i="21"/>
  <c r="K890" i="21"/>
  <c r="L891" i="21"/>
  <c r="I891" i="21"/>
  <c r="H892" i="21"/>
  <c r="P891" i="21"/>
  <c r="J891" i="21"/>
  <c r="N891" i="21"/>
  <c r="D892" i="21"/>
  <c r="F891" i="21"/>
  <c r="E891" i="21"/>
  <c r="Q891" i="21"/>
  <c r="K891" i="21"/>
  <c r="O891" i="21"/>
  <c r="M891" i="21"/>
  <c r="H893" i="21"/>
  <c r="N892" i="21"/>
  <c r="L892" i="21"/>
  <c r="J892" i="21"/>
  <c r="I892" i="21"/>
  <c r="P892" i="21"/>
  <c r="F892" i="21"/>
  <c r="E892" i="21"/>
  <c r="D893" i="21"/>
  <c r="H894" i="21"/>
  <c r="P893" i="21"/>
  <c r="L893" i="21"/>
  <c r="I893" i="21"/>
  <c r="N893" i="21"/>
  <c r="J893" i="21"/>
  <c r="K892" i="21"/>
  <c r="O892" i="21"/>
  <c r="Q892" i="21"/>
  <c r="M892" i="21"/>
  <c r="D894" i="21"/>
  <c r="F893" i="21"/>
  <c r="E893" i="21"/>
  <c r="H895" i="21"/>
  <c r="N894" i="21"/>
  <c r="L894" i="21"/>
  <c r="P894" i="21"/>
  <c r="I894" i="21"/>
  <c r="J894" i="21"/>
  <c r="M893" i="21"/>
  <c r="Q893" i="21"/>
  <c r="O893" i="21"/>
  <c r="K893" i="21"/>
  <c r="E894" i="21"/>
  <c r="F894" i="21"/>
  <c r="D895" i="21"/>
  <c r="I895" i="21"/>
  <c r="J895" i="21"/>
  <c r="P895" i="21"/>
  <c r="H896" i="21"/>
  <c r="N895" i="21"/>
  <c r="L895" i="21"/>
  <c r="Q894" i="21"/>
  <c r="K894" i="21"/>
  <c r="O894" i="21"/>
  <c r="M894" i="21"/>
  <c r="D896" i="21"/>
  <c r="F895" i="21"/>
  <c r="E895" i="21"/>
  <c r="M895" i="21"/>
  <c r="K895" i="21"/>
  <c r="Q895" i="21"/>
  <c r="O895" i="21"/>
  <c r="I896" i="21"/>
  <c r="J896" i="21"/>
  <c r="P896" i="21"/>
  <c r="L896" i="21"/>
  <c r="N896" i="21"/>
  <c r="H897" i="21"/>
  <c r="D897" i="21"/>
  <c r="E896" i="21"/>
  <c r="F896" i="21"/>
  <c r="Q896" i="21"/>
  <c r="O896" i="21"/>
  <c r="K896" i="21"/>
  <c r="M896" i="21"/>
  <c r="I897" i="21"/>
  <c r="J897" i="21"/>
  <c r="H898" i="21"/>
  <c r="L897" i="21"/>
  <c r="N897" i="21"/>
  <c r="P897" i="21"/>
  <c r="F897" i="21"/>
  <c r="D898" i="21"/>
  <c r="E897" i="21"/>
  <c r="O897" i="21"/>
  <c r="M897" i="21"/>
  <c r="Q897" i="21"/>
  <c r="K897" i="21"/>
  <c r="N898" i="21"/>
  <c r="L898" i="21"/>
  <c r="J898" i="21"/>
  <c r="P898" i="21"/>
  <c r="I898" i="21"/>
  <c r="H899" i="21"/>
  <c r="D899" i="21"/>
  <c r="F898" i="21"/>
  <c r="E898" i="21"/>
  <c r="M898" i="21"/>
  <c r="Q898" i="21"/>
  <c r="O898" i="21"/>
  <c r="K898" i="21"/>
  <c r="L899" i="21"/>
  <c r="N899" i="21"/>
  <c r="I899" i="21"/>
  <c r="J899" i="21"/>
  <c r="H900" i="21"/>
  <c r="P899" i="21"/>
  <c r="E899" i="21"/>
  <c r="D900" i="21"/>
  <c r="F899" i="21"/>
  <c r="Q899" i="21"/>
  <c r="K899" i="21"/>
  <c r="O899" i="21"/>
  <c r="M899" i="21"/>
  <c r="I900" i="21"/>
  <c r="N900" i="21"/>
  <c r="L900" i="21"/>
  <c r="H901" i="21"/>
  <c r="P900" i="21"/>
  <c r="J900" i="21"/>
  <c r="E900" i="21"/>
  <c r="D901" i="21"/>
  <c r="F900" i="21"/>
  <c r="Q900" i="21"/>
  <c r="M900" i="21"/>
  <c r="K900" i="21"/>
  <c r="O900" i="21"/>
  <c r="I901" i="21"/>
  <c r="N901" i="21"/>
  <c r="P901" i="21"/>
  <c r="H902" i="21"/>
  <c r="J901" i="21"/>
  <c r="L901" i="21"/>
  <c r="F901" i="21"/>
  <c r="D902" i="21"/>
  <c r="E901" i="21"/>
  <c r="K901" i="21"/>
  <c r="M901" i="21"/>
  <c r="Q901" i="21"/>
  <c r="O901" i="21"/>
  <c r="P902" i="21"/>
  <c r="N902" i="21"/>
  <c r="H903" i="21"/>
  <c r="J902" i="21"/>
  <c r="L902" i="21"/>
  <c r="I902" i="21"/>
  <c r="E902" i="21"/>
  <c r="D903" i="21"/>
  <c r="F902" i="21"/>
  <c r="L903" i="21"/>
  <c r="N903" i="21"/>
  <c r="P903" i="21"/>
  <c r="H904" i="21"/>
  <c r="I903" i="21"/>
  <c r="J903" i="21"/>
  <c r="M902" i="21"/>
  <c r="K902" i="21"/>
  <c r="Q902" i="21"/>
  <c r="O902" i="21"/>
  <c r="E903" i="21"/>
  <c r="F903" i="21"/>
  <c r="D904" i="21"/>
  <c r="I904" i="21"/>
  <c r="L904" i="21"/>
  <c r="H905" i="21"/>
  <c r="P904" i="21"/>
  <c r="N904" i="21"/>
  <c r="J904" i="21"/>
  <c r="O903" i="21"/>
  <c r="M903" i="21"/>
  <c r="Q903" i="21"/>
  <c r="K903" i="21"/>
  <c r="E904" i="21"/>
  <c r="F904" i="21"/>
  <c r="D905" i="21"/>
  <c r="O904" i="21"/>
  <c r="M904" i="21"/>
  <c r="Q904" i="21"/>
  <c r="K904" i="21"/>
  <c r="L905" i="21"/>
  <c r="N905" i="21"/>
  <c r="H906" i="21"/>
  <c r="P905" i="21"/>
  <c r="I905" i="21"/>
  <c r="J905" i="21"/>
  <c r="D906" i="21"/>
  <c r="E905" i="21"/>
  <c r="F905" i="21"/>
  <c r="I906" i="21"/>
  <c r="J906" i="21"/>
  <c r="L906" i="21"/>
  <c r="H907" i="21"/>
  <c r="P906" i="21"/>
  <c r="N906" i="21"/>
  <c r="O905" i="21"/>
  <c r="M905" i="21"/>
  <c r="Q905" i="21"/>
  <c r="K905" i="21"/>
  <c r="E906" i="21"/>
  <c r="F906" i="21"/>
  <c r="D907" i="21"/>
  <c r="O906" i="21"/>
  <c r="M906" i="21"/>
  <c r="K906" i="21"/>
  <c r="Q906" i="21"/>
  <c r="J907" i="21"/>
  <c r="N907" i="21"/>
  <c r="H908" i="21"/>
  <c r="P907" i="21"/>
  <c r="L907" i="21"/>
  <c r="I907" i="21"/>
  <c r="D908" i="21"/>
  <c r="F907" i="21"/>
  <c r="E907" i="21"/>
  <c r="P908" i="21"/>
  <c r="H909" i="21"/>
  <c r="N908" i="21"/>
  <c r="J908" i="21"/>
  <c r="L908" i="21"/>
  <c r="I908" i="21"/>
  <c r="K907" i="21"/>
  <c r="O907" i="21"/>
  <c r="Q907" i="21"/>
  <c r="M907" i="21"/>
  <c r="E908" i="21"/>
  <c r="F908" i="21"/>
  <c r="D909" i="21"/>
  <c r="J909" i="21"/>
  <c r="P909" i="21"/>
  <c r="I909" i="21"/>
  <c r="H910" i="21"/>
  <c r="N909" i="21"/>
  <c r="L909" i="21"/>
  <c r="O908" i="21"/>
  <c r="K908" i="21"/>
  <c r="M908" i="21"/>
  <c r="Q908" i="21"/>
  <c r="D910" i="21"/>
  <c r="F909" i="21"/>
  <c r="E909" i="21"/>
  <c r="M909" i="21"/>
  <c r="O909" i="21"/>
  <c r="Q909" i="21"/>
  <c r="K909" i="21"/>
  <c r="N910" i="21"/>
  <c r="P910" i="21"/>
  <c r="L910" i="21"/>
  <c r="H911" i="21"/>
  <c r="J910" i="21"/>
  <c r="I910" i="21"/>
  <c r="F910" i="21"/>
  <c r="E910" i="21"/>
  <c r="D911" i="21"/>
  <c r="H912" i="21"/>
  <c r="P911" i="21"/>
  <c r="N911" i="21"/>
  <c r="I911" i="21"/>
  <c r="J911" i="21"/>
  <c r="L911" i="21"/>
  <c r="Q910" i="21"/>
  <c r="K910" i="21"/>
  <c r="M910" i="21"/>
  <c r="O910" i="21"/>
  <c r="F911" i="21"/>
  <c r="D912" i="21"/>
  <c r="E911" i="21"/>
  <c r="P912" i="21"/>
  <c r="J912" i="21"/>
  <c r="L912" i="21"/>
  <c r="N912" i="21"/>
  <c r="H913" i="21"/>
  <c r="I912" i="21"/>
  <c r="K911" i="21"/>
  <c r="Q911" i="21"/>
  <c r="O911" i="21"/>
  <c r="M911" i="21"/>
  <c r="F912" i="21"/>
  <c r="D913" i="21"/>
  <c r="E912" i="21"/>
  <c r="J913" i="21"/>
  <c r="L913" i="21"/>
  <c r="N913" i="21"/>
  <c r="H914" i="21"/>
  <c r="P913" i="21"/>
  <c r="I913" i="21"/>
  <c r="M912" i="21"/>
  <c r="Q912" i="21"/>
  <c r="O912" i="21"/>
  <c r="K912" i="21"/>
  <c r="F913" i="21"/>
  <c r="E913" i="21"/>
  <c r="D914" i="21"/>
  <c r="H915" i="21"/>
  <c r="L914" i="21"/>
  <c r="J914" i="21"/>
  <c r="N914" i="21"/>
  <c r="P914" i="21"/>
  <c r="I914" i="21"/>
  <c r="Q913" i="21"/>
  <c r="K913" i="21"/>
  <c r="M913" i="21"/>
  <c r="O913" i="21"/>
  <c r="F914" i="21"/>
  <c r="E914" i="21"/>
  <c r="D915" i="21"/>
  <c r="J915" i="21"/>
  <c r="P915" i="21"/>
  <c r="I915" i="21"/>
  <c r="H916" i="21"/>
  <c r="L915" i="21"/>
  <c r="N915" i="21"/>
  <c r="O914" i="21"/>
  <c r="M914" i="21"/>
  <c r="K914" i="21"/>
  <c r="Q914" i="21"/>
  <c r="E915" i="21"/>
  <c r="F915" i="21"/>
  <c r="D916" i="21"/>
  <c r="K915" i="21"/>
  <c r="Q915" i="21"/>
  <c r="M915" i="21"/>
  <c r="O915" i="21"/>
  <c r="H917" i="21"/>
  <c r="N916" i="21"/>
  <c r="J916" i="21"/>
  <c r="L916" i="21"/>
  <c r="P916" i="21"/>
  <c r="I916" i="21"/>
  <c r="D917" i="21"/>
  <c r="F916" i="21"/>
  <c r="E916" i="21"/>
  <c r="H918" i="21"/>
  <c r="J917" i="21"/>
  <c r="L917" i="21"/>
  <c r="I917" i="21"/>
  <c r="P917" i="21"/>
  <c r="N917" i="21"/>
  <c r="Q916" i="21"/>
  <c r="K916" i="21"/>
  <c r="M916" i="21"/>
  <c r="O916" i="21"/>
  <c r="D918" i="21"/>
  <c r="E917" i="21"/>
  <c r="F917" i="21"/>
  <c r="N918" i="21"/>
  <c r="I918" i="21"/>
  <c r="P918" i="21"/>
  <c r="J918" i="21"/>
  <c r="H919" i="21"/>
  <c r="L918" i="21"/>
  <c r="O917" i="21"/>
  <c r="M917" i="21"/>
  <c r="K917" i="21"/>
  <c r="Q917" i="21"/>
  <c r="D919" i="21"/>
  <c r="F918" i="21"/>
  <c r="E918" i="21"/>
  <c r="M918" i="21"/>
  <c r="Q918" i="21"/>
  <c r="O918" i="21"/>
  <c r="K918" i="21"/>
  <c r="L919" i="21"/>
  <c r="J919" i="21"/>
  <c r="H920" i="21"/>
  <c r="I919" i="21"/>
  <c r="P919" i="21"/>
  <c r="N919" i="21"/>
  <c r="F919" i="21"/>
  <c r="E919" i="21"/>
  <c r="D920" i="21"/>
  <c r="J920" i="21"/>
  <c r="N920" i="21"/>
  <c r="P920" i="21"/>
  <c r="L920" i="21"/>
  <c r="I920" i="21"/>
  <c r="H921" i="21"/>
  <c r="Q919" i="21"/>
  <c r="M919" i="21"/>
  <c r="K919" i="21"/>
  <c r="O919" i="21"/>
  <c r="F920" i="21"/>
  <c r="E920" i="21"/>
  <c r="D921" i="21"/>
  <c r="Q920" i="21"/>
  <c r="K920" i="21"/>
  <c r="O920" i="21"/>
  <c r="M920" i="21"/>
  <c r="P921" i="21"/>
  <c r="L921" i="21"/>
  <c r="H922" i="21"/>
  <c r="J921" i="21"/>
  <c r="I921" i="21"/>
  <c r="N921" i="21"/>
  <c r="D922" i="21"/>
  <c r="E921" i="21"/>
  <c r="F921" i="21"/>
  <c r="J922" i="21"/>
  <c r="L922" i="21"/>
  <c r="P922" i="21"/>
  <c r="N922" i="21"/>
  <c r="H923" i="21"/>
  <c r="I922" i="21"/>
  <c r="O921" i="21"/>
  <c r="M921" i="21"/>
  <c r="K921" i="21"/>
  <c r="Q921" i="21"/>
  <c r="D923" i="21"/>
  <c r="E922" i="21"/>
  <c r="F922" i="21"/>
  <c r="H924" i="21"/>
  <c r="J923" i="21"/>
  <c r="I923" i="21"/>
  <c r="N923" i="21"/>
  <c r="L923" i="21"/>
  <c r="P923" i="21"/>
  <c r="K922" i="21"/>
  <c r="O922" i="21"/>
  <c r="M922" i="21"/>
  <c r="Q922" i="21"/>
  <c r="E923" i="21"/>
  <c r="D924" i="21"/>
  <c r="F923" i="21"/>
  <c r="J924" i="21"/>
  <c r="I924" i="21"/>
  <c r="P924" i="21"/>
  <c r="N924" i="21"/>
  <c r="H925" i="21"/>
  <c r="L924" i="21"/>
  <c r="Q923" i="21"/>
  <c r="K923" i="21"/>
  <c r="M923" i="21"/>
  <c r="O923" i="21"/>
  <c r="E924" i="21"/>
  <c r="F924" i="21"/>
  <c r="D925" i="21"/>
  <c r="O924" i="21"/>
  <c r="K924" i="21"/>
  <c r="Q924" i="21"/>
  <c r="M924" i="21"/>
  <c r="N925" i="21"/>
  <c r="J925" i="21"/>
  <c r="I925" i="21"/>
  <c r="H926" i="21"/>
  <c r="L925" i="21"/>
  <c r="P925" i="21"/>
  <c r="F925" i="21"/>
  <c r="E925" i="21"/>
  <c r="D926" i="21"/>
  <c r="Q925" i="21"/>
  <c r="M925" i="21"/>
  <c r="K925" i="21"/>
  <c r="O925" i="21"/>
  <c r="L926" i="21"/>
  <c r="J926" i="21"/>
  <c r="H927" i="21"/>
  <c r="N926" i="21"/>
  <c r="I926" i="21"/>
  <c r="P926" i="21"/>
  <c r="D927" i="21"/>
  <c r="F926" i="21"/>
  <c r="E926" i="21"/>
  <c r="L927" i="21"/>
  <c r="N927" i="21"/>
  <c r="P927" i="21"/>
  <c r="J927" i="21"/>
  <c r="H928" i="21"/>
  <c r="I927" i="21"/>
  <c r="M926" i="21"/>
  <c r="Q926" i="21"/>
  <c r="O926" i="21"/>
  <c r="K926" i="21"/>
  <c r="D928" i="21"/>
  <c r="F927" i="21"/>
  <c r="E927" i="21"/>
  <c r="H929" i="21"/>
  <c r="I928" i="21"/>
  <c r="J928" i="21"/>
  <c r="L928" i="21"/>
  <c r="N928" i="21"/>
  <c r="P928" i="21"/>
  <c r="K927" i="21"/>
  <c r="M927" i="21"/>
  <c r="Q927" i="21"/>
  <c r="O927" i="21"/>
  <c r="F928" i="21"/>
  <c r="D929" i="21"/>
  <c r="E928" i="21"/>
  <c r="I929" i="21"/>
  <c r="L929" i="21"/>
  <c r="H930" i="21"/>
  <c r="P929" i="21"/>
  <c r="J929" i="21"/>
  <c r="N929" i="21"/>
  <c r="K928" i="21"/>
  <c r="M928" i="21"/>
  <c r="O928" i="21"/>
  <c r="Q928" i="21"/>
  <c r="E929" i="21"/>
  <c r="D930" i="21"/>
  <c r="F929" i="21"/>
  <c r="O929" i="21"/>
  <c r="M929" i="21"/>
  <c r="Q929" i="21"/>
  <c r="K929" i="21"/>
  <c r="L930" i="21"/>
  <c r="H931" i="21"/>
  <c r="I930" i="21"/>
  <c r="N930" i="21"/>
  <c r="P930" i="21"/>
  <c r="J930" i="21"/>
  <c r="D931" i="21"/>
  <c r="E930" i="21"/>
  <c r="F930" i="21"/>
  <c r="P931" i="21"/>
  <c r="J931" i="21"/>
  <c r="H932" i="21"/>
  <c r="I931" i="21"/>
  <c r="N931" i="21"/>
  <c r="L931" i="21"/>
  <c r="O930" i="21"/>
  <c r="K930" i="21"/>
  <c r="M930" i="21"/>
  <c r="Q930" i="21"/>
  <c r="D932" i="21"/>
  <c r="E931" i="21"/>
  <c r="F931" i="21"/>
  <c r="J932" i="21"/>
  <c r="P932" i="21"/>
  <c r="I932" i="21"/>
  <c r="N932" i="21"/>
  <c r="H933" i="21"/>
  <c r="L932" i="21"/>
  <c r="K931" i="21"/>
  <c r="Q931" i="21"/>
  <c r="M931" i="21"/>
  <c r="O931" i="21"/>
  <c r="E932" i="21"/>
  <c r="D933" i="21"/>
  <c r="F932" i="21"/>
  <c r="M932" i="21"/>
  <c r="K932" i="21"/>
  <c r="Q932" i="21"/>
  <c r="O932" i="21"/>
  <c r="N933" i="21"/>
  <c r="L933" i="21"/>
  <c r="I933" i="21"/>
  <c r="H934" i="21"/>
  <c r="J933" i="21"/>
  <c r="P933" i="21"/>
  <c r="D934" i="21"/>
  <c r="E933" i="21"/>
  <c r="F933" i="21"/>
  <c r="O933" i="21"/>
  <c r="Q933" i="21"/>
  <c r="K933" i="21"/>
  <c r="M933" i="21"/>
  <c r="N934" i="21"/>
  <c r="H935" i="21"/>
  <c r="I934" i="21"/>
  <c r="L934" i="21"/>
  <c r="P934" i="21"/>
  <c r="J934" i="21"/>
  <c r="F934" i="21"/>
  <c r="D935" i="21"/>
  <c r="E934" i="21"/>
  <c r="J935" i="21"/>
  <c r="I935" i="21"/>
  <c r="P935" i="21"/>
  <c r="H936" i="21"/>
  <c r="L935" i="21"/>
  <c r="N935" i="21"/>
  <c r="O934" i="21"/>
  <c r="K934" i="21"/>
  <c r="Q934" i="21"/>
  <c r="M934" i="21"/>
  <c r="F935" i="21"/>
  <c r="E935" i="21"/>
  <c r="D936" i="21"/>
  <c r="K935" i="21"/>
  <c r="O935" i="21"/>
  <c r="Q935" i="21"/>
  <c r="M935" i="21"/>
  <c r="I936" i="21"/>
  <c r="P936" i="21"/>
  <c r="J936" i="21"/>
  <c r="H937" i="21"/>
  <c r="L936" i="21"/>
  <c r="N936" i="21"/>
  <c r="F936" i="21"/>
  <c r="E936" i="21"/>
  <c r="D937" i="21"/>
  <c r="K936" i="21"/>
  <c r="O936" i="21"/>
  <c r="M936" i="21"/>
  <c r="Q936" i="21"/>
  <c r="N937" i="21"/>
  <c r="H938" i="21"/>
  <c r="J937" i="21"/>
  <c r="L937" i="21"/>
  <c r="P937" i="21"/>
  <c r="I937" i="21"/>
  <c r="F937" i="21"/>
  <c r="D938" i="21"/>
  <c r="E937" i="21"/>
  <c r="N938" i="21"/>
  <c r="L938" i="21"/>
  <c r="I938" i="21"/>
  <c r="H939" i="21"/>
  <c r="J938" i="21"/>
  <c r="P938" i="21"/>
  <c r="K937" i="21"/>
  <c r="O937" i="21"/>
  <c r="M937" i="21"/>
  <c r="Q937" i="21"/>
  <c r="E938" i="21"/>
  <c r="F938" i="21"/>
  <c r="D939" i="21"/>
  <c r="K938" i="21"/>
  <c r="M938" i="21"/>
  <c r="Q938" i="21"/>
  <c r="O938" i="21"/>
  <c r="L939" i="21"/>
  <c r="N939" i="21"/>
  <c r="H940" i="21"/>
  <c r="I939" i="21"/>
  <c r="J939" i="21"/>
  <c r="P939" i="21"/>
  <c r="F939" i="21"/>
  <c r="D940" i="21"/>
  <c r="E939" i="21"/>
  <c r="L940" i="21"/>
  <c r="I940" i="21"/>
  <c r="P940" i="21"/>
  <c r="J940" i="21"/>
  <c r="H941" i="21"/>
  <c r="N940" i="21"/>
  <c r="Q939" i="21"/>
  <c r="M939" i="21"/>
  <c r="O939" i="21"/>
  <c r="K939" i="21"/>
  <c r="D941" i="21"/>
  <c r="E940" i="21"/>
  <c r="F940" i="21"/>
  <c r="Q940" i="21"/>
  <c r="K940" i="21"/>
  <c r="O940" i="21"/>
  <c r="M940" i="21"/>
  <c r="L941" i="21"/>
  <c r="H942" i="21"/>
  <c r="J941" i="21"/>
  <c r="N941" i="21"/>
  <c r="P941" i="21"/>
  <c r="I941" i="21"/>
  <c r="D942" i="21"/>
  <c r="F941" i="21"/>
  <c r="E941" i="21"/>
  <c r="L942" i="21"/>
  <c r="H943" i="21"/>
  <c r="I942" i="21"/>
  <c r="J942" i="21"/>
  <c r="N942" i="21"/>
  <c r="P942" i="21"/>
  <c r="Q941" i="21"/>
  <c r="M941" i="21"/>
  <c r="K941" i="21"/>
  <c r="O941" i="21"/>
  <c r="D943" i="21"/>
  <c r="E942" i="21"/>
  <c r="F942" i="21"/>
  <c r="P943" i="21"/>
  <c r="L943" i="21"/>
  <c r="H944" i="21"/>
  <c r="J943" i="21"/>
  <c r="N943" i="21"/>
  <c r="I943" i="21"/>
  <c r="Q942" i="21"/>
  <c r="K942" i="21"/>
  <c r="O942" i="21"/>
  <c r="M942" i="21"/>
  <c r="F943" i="21"/>
  <c r="D944" i="21"/>
  <c r="E943" i="21"/>
  <c r="H945" i="21"/>
  <c r="P944" i="21"/>
  <c r="I944" i="21"/>
  <c r="N944" i="21"/>
  <c r="J944" i="21"/>
  <c r="L944" i="21"/>
  <c r="M943" i="21"/>
  <c r="O943" i="21"/>
  <c r="K943" i="21"/>
  <c r="Q943" i="21"/>
  <c r="D945" i="21"/>
  <c r="F944" i="21"/>
  <c r="E944" i="21"/>
  <c r="L945" i="21"/>
  <c r="I945" i="21"/>
  <c r="P945" i="21"/>
  <c r="J945" i="21"/>
  <c r="H946" i="21"/>
  <c r="N945" i="21"/>
  <c r="O944" i="21"/>
  <c r="K944" i="21"/>
  <c r="Q944" i="21"/>
  <c r="M944" i="21"/>
  <c r="F945" i="21"/>
  <c r="D946" i="21"/>
  <c r="E945" i="21"/>
  <c r="K945" i="21"/>
  <c r="Q945" i="21"/>
  <c r="O945" i="21"/>
  <c r="M945" i="21"/>
  <c r="J946" i="21"/>
  <c r="N946" i="21"/>
  <c r="P946" i="21"/>
  <c r="L946" i="21"/>
  <c r="I946" i="21"/>
  <c r="H947" i="21"/>
  <c r="D947" i="21"/>
  <c r="F946" i="21"/>
  <c r="E946" i="21"/>
  <c r="O946" i="21"/>
  <c r="K946" i="21"/>
  <c r="M946" i="21"/>
  <c r="Q946" i="21"/>
  <c r="I947" i="21"/>
  <c r="P947" i="21"/>
  <c r="J947" i="21"/>
  <c r="L947" i="21"/>
  <c r="H948" i="21"/>
  <c r="N947" i="21"/>
  <c r="E947" i="21"/>
  <c r="D948" i="21"/>
  <c r="F947" i="21"/>
  <c r="O947" i="21"/>
  <c r="Q947" i="21"/>
  <c r="M947" i="21"/>
  <c r="K947" i="21"/>
  <c r="J948" i="21"/>
  <c r="N948" i="21"/>
  <c r="I948" i="21"/>
  <c r="P948" i="21"/>
  <c r="L948" i="21"/>
  <c r="H949" i="21"/>
  <c r="F948" i="21"/>
  <c r="D949" i="21"/>
  <c r="E948" i="21"/>
  <c r="K948" i="21"/>
  <c r="Q948" i="21"/>
  <c r="M948" i="21"/>
  <c r="O948" i="21"/>
  <c r="J949" i="21"/>
  <c r="L949" i="21"/>
  <c r="I949" i="21"/>
  <c r="N949" i="21"/>
  <c r="P949" i="21"/>
  <c r="H950" i="21"/>
  <c r="F949" i="21"/>
  <c r="D950" i="21"/>
  <c r="E949" i="21"/>
  <c r="Q949" i="21"/>
  <c r="O949" i="21"/>
  <c r="M949" i="21"/>
  <c r="K949" i="21"/>
  <c r="P950" i="21"/>
  <c r="I950" i="21"/>
  <c r="H951" i="21"/>
  <c r="J950" i="21"/>
  <c r="L950" i="21"/>
  <c r="N950" i="21"/>
  <c r="E950" i="21"/>
  <c r="F950" i="21"/>
  <c r="D951" i="21"/>
  <c r="O950" i="21"/>
  <c r="M950" i="21"/>
  <c r="K950" i="21"/>
  <c r="Q950" i="21"/>
  <c r="H952" i="21"/>
  <c r="J951" i="21"/>
  <c r="N951" i="21"/>
  <c r="P951" i="21"/>
  <c r="I951" i="21"/>
  <c r="L951" i="21"/>
  <c r="F951" i="21"/>
  <c r="E951" i="21"/>
  <c r="D952" i="21"/>
  <c r="J952" i="21"/>
  <c r="N952" i="21"/>
  <c r="H953" i="21"/>
  <c r="L952" i="21"/>
  <c r="P952" i="21"/>
  <c r="I952" i="21"/>
  <c r="Q951" i="21"/>
  <c r="K951" i="21"/>
  <c r="O951" i="21"/>
  <c r="M951" i="21"/>
  <c r="D953" i="21"/>
  <c r="F952" i="21"/>
  <c r="E952" i="21"/>
  <c r="I953" i="21"/>
  <c r="N953" i="21"/>
  <c r="J953" i="21"/>
  <c r="L953" i="21"/>
  <c r="H954" i="21"/>
  <c r="P953" i="21"/>
  <c r="M952" i="21"/>
  <c r="Q952" i="21"/>
  <c r="K952" i="21"/>
  <c r="O952" i="21"/>
  <c r="F953" i="21"/>
  <c r="E953" i="21"/>
  <c r="D954" i="21"/>
  <c r="Q953" i="21"/>
  <c r="M953" i="21"/>
  <c r="K953" i="21"/>
  <c r="O953" i="21"/>
  <c r="H955" i="21"/>
  <c r="J954" i="21"/>
  <c r="I954" i="21"/>
  <c r="N954" i="21"/>
  <c r="P954" i="21"/>
  <c r="L954" i="21"/>
  <c r="D955" i="21"/>
  <c r="F954" i="21"/>
  <c r="E954" i="21"/>
  <c r="J955" i="21"/>
  <c r="H956" i="21"/>
  <c r="I955" i="21"/>
  <c r="N955" i="21"/>
  <c r="P955" i="21"/>
  <c r="L955" i="21"/>
  <c r="Q954" i="21"/>
  <c r="M954" i="21"/>
  <c r="K954" i="21"/>
  <c r="O954" i="21"/>
  <c r="D956" i="21"/>
  <c r="F955" i="21"/>
  <c r="E955" i="21"/>
  <c r="H957" i="21"/>
  <c r="N956" i="21"/>
  <c r="L956" i="21"/>
  <c r="I956" i="21"/>
  <c r="P956" i="21"/>
  <c r="J956" i="21"/>
  <c r="Q955" i="21"/>
  <c r="O955" i="21"/>
  <c r="M955" i="21"/>
  <c r="K955" i="21"/>
  <c r="F956" i="21"/>
  <c r="E956" i="21"/>
  <c r="D957" i="21"/>
  <c r="H958" i="21"/>
  <c r="N957" i="21"/>
  <c r="J957" i="21"/>
  <c r="L957" i="21"/>
  <c r="I957" i="21"/>
  <c r="P957" i="21"/>
  <c r="K956" i="21"/>
  <c r="M956" i="21"/>
  <c r="O956" i="21"/>
  <c r="Q956" i="21"/>
  <c r="F957" i="21"/>
  <c r="E957" i="21"/>
  <c r="D958" i="21"/>
  <c r="J958" i="21"/>
  <c r="I958" i="21"/>
  <c r="H959" i="21"/>
  <c r="L958" i="21"/>
  <c r="N958" i="21"/>
  <c r="P958" i="21"/>
  <c r="O957" i="21"/>
  <c r="M957" i="21"/>
  <c r="K957" i="21"/>
  <c r="Q957" i="21"/>
  <c r="F958" i="21"/>
  <c r="D959" i="21"/>
  <c r="E958" i="21"/>
  <c r="K958" i="21"/>
  <c r="Q958" i="21"/>
  <c r="O958" i="21"/>
  <c r="M958" i="21"/>
  <c r="I959" i="21"/>
  <c r="N959" i="21"/>
  <c r="J959" i="21"/>
  <c r="L959" i="21"/>
  <c r="H960" i="21"/>
  <c r="P959" i="21"/>
  <c r="D960" i="21"/>
  <c r="E959" i="21"/>
  <c r="F959" i="21"/>
  <c r="K959" i="21"/>
  <c r="O959" i="21"/>
  <c r="M959" i="21"/>
  <c r="Q959" i="21"/>
  <c r="H961" i="21"/>
  <c r="J960" i="21"/>
  <c r="P960" i="21"/>
  <c r="I960" i="21"/>
  <c r="L960" i="21"/>
  <c r="N960" i="21"/>
  <c r="E960" i="21"/>
  <c r="D961" i="21"/>
  <c r="F960" i="21"/>
  <c r="N961" i="21"/>
  <c r="J961" i="21"/>
  <c r="I961" i="21"/>
  <c r="L961" i="21"/>
  <c r="P961" i="21"/>
  <c r="H962" i="21"/>
  <c r="M960" i="21"/>
  <c r="K960" i="21"/>
  <c r="O960" i="21"/>
  <c r="Q960" i="21"/>
  <c r="D962" i="21"/>
  <c r="E961" i="21"/>
  <c r="F961" i="21"/>
  <c r="O961" i="21"/>
  <c r="K961" i="21"/>
  <c r="M961" i="21"/>
  <c r="Q961" i="21"/>
  <c r="L962" i="21"/>
  <c r="P962" i="21"/>
  <c r="I962" i="21"/>
  <c r="J962" i="21"/>
  <c r="H963" i="21"/>
  <c r="N962" i="21"/>
  <c r="D963" i="21"/>
  <c r="F962" i="21"/>
  <c r="E962" i="21"/>
  <c r="K962" i="21"/>
  <c r="M962" i="21"/>
  <c r="O962" i="21"/>
  <c r="Q962" i="21"/>
  <c r="N963" i="21"/>
  <c r="J963" i="21"/>
  <c r="I963" i="21"/>
  <c r="H964" i="21"/>
  <c r="L963" i="21"/>
  <c r="P963" i="21"/>
  <c r="E963" i="21"/>
  <c r="F963" i="21"/>
  <c r="D964" i="21"/>
  <c r="O963" i="21"/>
  <c r="Q963" i="21"/>
  <c r="K963" i="21"/>
  <c r="M963" i="21"/>
  <c r="J964" i="21"/>
  <c r="N964" i="21"/>
  <c r="L964" i="21"/>
  <c r="P964" i="21"/>
  <c r="H965" i="21"/>
  <c r="I964" i="21"/>
  <c r="F964" i="21"/>
  <c r="E964" i="21"/>
  <c r="D965" i="21"/>
  <c r="J965" i="21"/>
  <c r="N965" i="21"/>
  <c r="H966" i="21"/>
  <c r="I965" i="21"/>
  <c r="L965" i="21"/>
  <c r="P965" i="21"/>
  <c r="M964" i="21"/>
  <c r="O964" i="21"/>
  <c r="K964" i="21"/>
  <c r="Q964" i="21"/>
  <c r="F965" i="21"/>
  <c r="D966" i="21"/>
  <c r="E965" i="21"/>
  <c r="N966" i="21"/>
  <c r="L966" i="21"/>
  <c r="I966" i="21"/>
  <c r="J966" i="21"/>
  <c r="H967" i="21"/>
  <c r="P966" i="21"/>
  <c r="M965" i="21"/>
  <c r="O965" i="21"/>
  <c r="Q965" i="21"/>
  <c r="K965" i="21"/>
  <c r="E966" i="21"/>
  <c r="F966" i="21"/>
  <c r="D967" i="21"/>
  <c r="O966" i="21"/>
  <c r="Q966" i="21"/>
  <c r="M966" i="21"/>
  <c r="K966" i="21"/>
  <c r="H968" i="21"/>
  <c r="N967" i="21"/>
  <c r="P967" i="21"/>
  <c r="L967" i="21"/>
  <c r="I967" i="21"/>
  <c r="J967" i="21"/>
  <c r="D968" i="21"/>
  <c r="E967" i="21"/>
  <c r="F967" i="21"/>
  <c r="I968" i="21"/>
  <c r="L968" i="21"/>
  <c r="P968" i="21"/>
  <c r="N968" i="21"/>
  <c r="J968" i="21"/>
  <c r="H969" i="21"/>
  <c r="K967" i="21"/>
  <c r="O967" i="21"/>
  <c r="M967" i="21"/>
  <c r="Q967" i="21"/>
  <c r="D969" i="21"/>
  <c r="E968" i="21"/>
  <c r="F968" i="21"/>
  <c r="M968" i="21"/>
  <c r="O968" i="21"/>
  <c r="K968" i="21"/>
  <c r="Q968" i="21"/>
  <c r="N969" i="21"/>
  <c r="L969" i="21"/>
  <c r="I969" i="21"/>
  <c r="J969" i="21"/>
  <c r="H970" i="21"/>
  <c r="P969" i="21"/>
  <c r="E969" i="21"/>
  <c r="D970" i="21"/>
  <c r="F969" i="21"/>
  <c r="Q969" i="21"/>
  <c r="K969" i="21"/>
  <c r="M969" i="21"/>
  <c r="O969" i="21"/>
  <c r="H971" i="21"/>
  <c r="P970" i="21"/>
  <c r="N970" i="21"/>
  <c r="L970" i="21"/>
  <c r="J970" i="21"/>
  <c r="I970" i="21"/>
  <c r="D971" i="21"/>
  <c r="F970" i="21"/>
  <c r="E970" i="21"/>
  <c r="H972" i="21"/>
  <c r="J971" i="21"/>
  <c r="I971" i="21"/>
  <c r="P971" i="21"/>
  <c r="L971" i="21"/>
  <c r="N971" i="21"/>
  <c r="M970" i="21"/>
  <c r="Q970" i="21"/>
  <c r="K970" i="21"/>
  <c r="O970" i="21"/>
  <c r="E971" i="21"/>
  <c r="F971" i="21"/>
  <c r="D972" i="21"/>
  <c r="J972" i="21"/>
  <c r="H973" i="21"/>
  <c r="N972" i="21"/>
  <c r="P972" i="21"/>
  <c r="I972" i="21"/>
  <c r="L972" i="21"/>
  <c r="M971" i="21"/>
  <c r="Q971" i="21"/>
  <c r="O971" i="21"/>
  <c r="K971" i="21"/>
  <c r="E972" i="21"/>
  <c r="F972" i="21"/>
  <c r="D973" i="21"/>
  <c r="P973" i="21"/>
  <c r="N973" i="21"/>
  <c r="L973" i="21"/>
  <c r="H974" i="21"/>
  <c r="I973" i="21"/>
  <c r="J973" i="21"/>
  <c r="K972" i="21"/>
  <c r="O972" i="21"/>
  <c r="M972" i="21"/>
  <c r="Q972" i="21"/>
  <c r="E973" i="21"/>
  <c r="D974" i="21"/>
  <c r="F973" i="21"/>
  <c r="N974" i="21"/>
  <c r="P974" i="21"/>
  <c r="I974" i="21"/>
  <c r="L974" i="21"/>
  <c r="J974" i="21"/>
  <c r="H975" i="21"/>
  <c r="O973" i="21"/>
  <c r="K973" i="21"/>
  <c r="Q973" i="21"/>
  <c r="M973" i="21"/>
  <c r="E974" i="21"/>
  <c r="F974" i="21"/>
  <c r="D975" i="21"/>
  <c r="M974" i="21"/>
  <c r="K974" i="21"/>
  <c r="O974" i="21"/>
  <c r="Q974" i="21"/>
  <c r="P975" i="21"/>
  <c r="I975" i="21"/>
  <c r="J975" i="21"/>
  <c r="L975" i="21"/>
  <c r="N975" i="21"/>
  <c r="H976" i="21"/>
  <c r="E975" i="21"/>
  <c r="D976" i="21"/>
  <c r="F975" i="21"/>
  <c r="O975" i="21"/>
  <c r="Q975" i="21"/>
  <c r="M975" i="21"/>
  <c r="K975" i="21"/>
  <c r="H977" i="21"/>
  <c r="P976" i="21"/>
  <c r="J976" i="21"/>
  <c r="N976" i="21"/>
  <c r="I976" i="21"/>
  <c r="L976" i="21"/>
  <c r="D977" i="21"/>
  <c r="E976" i="21"/>
  <c r="F976" i="21"/>
  <c r="L977" i="21"/>
  <c r="I977" i="21"/>
  <c r="N977" i="21"/>
  <c r="J977" i="21"/>
  <c r="P977" i="21"/>
  <c r="H978" i="21"/>
  <c r="Q976" i="21"/>
  <c r="K976" i="21"/>
  <c r="M976" i="21"/>
  <c r="O976" i="21"/>
  <c r="F977" i="21"/>
  <c r="E977" i="21"/>
  <c r="D978" i="21"/>
  <c r="K977" i="21"/>
  <c r="Q977" i="21"/>
  <c r="O977" i="21"/>
  <c r="M977" i="21"/>
  <c r="I978" i="21"/>
  <c r="P978" i="21"/>
  <c r="N978" i="21"/>
  <c r="H979" i="21"/>
  <c r="J978" i="21"/>
  <c r="L978" i="21"/>
  <c r="D979" i="21"/>
  <c r="F978" i="21"/>
  <c r="E978" i="21"/>
  <c r="Q978" i="21"/>
  <c r="O978" i="21"/>
  <c r="M978" i="21"/>
  <c r="K978" i="21"/>
  <c r="N979" i="21"/>
  <c r="L979" i="21"/>
  <c r="J979" i="21"/>
  <c r="I979" i="21"/>
  <c r="P979" i="21"/>
  <c r="H980" i="21"/>
  <c r="F979" i="21"/>
  <c r="D980" i="21"/>
  <c r="E979" i="21"/>
  <c r="O979" i="21"/>
  <c r="M979" i="21"/>
  <c r="Q979" i="21"/>
  <c r="K979" i="21"/>
  <c r="L980" i="21"/>
  <c r="P980" i="21"/>
  <c r="H981" i="21"/>
  <c r="N980" i="21"/>
  <c r="J980" i="21"/>
  <c r="I980" i="21"/>
  <c r="F980" i="21"/>
  <c r="E980" i="21"/>
  <c r="D981" i="21"/>
  <c r="L981" i="21"/>
  <c r="I981" i="21"/>
  <c r="N981" i="21"/>
  <c r="H982" i="21"/>
  <c r="J981" i="21"/>
  <c r="P981" i="21"/>
  <c r="M980" i="21"/>
  <c r="O980" i="21"/>
  <c r="K980" i="21"/>
  <c r="Q980" i="21"/>
  <c r="D982" i="21"/>
  <c r="E981" i="21"/>
  <c r="F981" i="21"/>
  <c r="O981" i="21"/>
  <c r="K981" i="21"/>
  <c r="Q981" i="21"/>
  <c r="M981" i="21"/>
  <c r="I982" i="21"/>
  <c r="J982" i="21"/>
  <c r="L982" i="21"/>
  <c r="H983" i="21"/>
  <c r="N982" i="21"/>
  <c r="P982" i="21"/>
  <c r="D983" i="21"/>
  <c r="E982" i="21"/>
  <c r="F982" i="21"/>
  <c r="Q982" i="21"/>
  <c r="K982" i="21"/>
  <c r="O982" i="21"/>
  <c r="M982" i="21"/>
  <c r="H984" i="21"/>
  <c r="J983" i="21"/>
  <c r="P983" i="21"/>
  <c r="I983" i="21"/>
  <c r="L983" i="21"/>
  <c r="N983" i="21"/>
  <c r="F983" i="21"/>
  <c r="E983" i="21"/>
  <c r="D984" i="21"/>
  <c r="H985" i="21"/>
  <c r="L984" i="21"/>
  <c r="N984" i="21"/>
  <c r="P984" i="21"/>
  <c r="I984" i="21"/>
  <c r="J984" i="21"/>
  <c r="O983" i="21"/>
  <c r="M983" i="21"/>
  <c r="Q983" i="21"/>
  <c r="K983" i="21"/>
  <c r="E984" i="21"/>
  <c r="D985" i="21"/>
  <c r="F984" i="21"/>
  <c r="I985" i="21"/>
  <c r="H986" i="21"/>
  <c r="N985" i="21"/>
  <c r="P985" i="21"/>
  <c r="J985" i="21"/>
  <c r="L985" i="21"/>
  <c r="Q984" i="21"/>
  <c r="O984" i="21"/>
  <c r="K984" i="21"/>
  <c r="M984" i="21"/>
  <c r="F985" i="21"/>
  <c r="D986" i="21"/>
  <c r="E985" i="21"/>
  <c r="M985" i="21"/>
  <c r="K985" i="21"/>
  <c r="Q985" i="21"/>
  <c r="O985" i="21"/>
  <c r="N986" i="21"/>
  <c r="H987" i="21"/>
  <c r="P986" i="21"/>
  <c r="J986" i="21"/>
  <c r="L986" i="21"/>
  <c r="I986" i="21"/>
  <c r="D987" i="21"/>
  <c r="F986" i="21"/>
  <c r="E986" i="21"/>
  <c r="H988" i="21"/>
  <c r="J987" i="21"/>
  <c r="N987" i="21"/>
  <c r="I987" i="21"/>
  <c r="L987" i="21"/>
  <c r="P987" i="21"/>
  <c r="M986" i="21"/>
  <c r="K986" i="21"/>
  <c r="O986" i="21"/>
  <c r="Q986" i="21"/>
  <c r="F987" i="21"/>
  <c r="D988" i="21"/>
  <c r="E987" i="21"/>
  <c r="P988" i="21"/>
  <c r="I988" i="21"/>
  <c r="L988" i="21"/>
  <c r="N988" i="21"/>
  <c r="J988" i="21"/>
  <c r="H989" i="21"/>
  <c r="K987" i="21"/>
  <c r="O987" i="21"/>
  <c r="M987" i="21"/>
  <c r="Q987" i="21"/>
  <c r="E988" i="21"/>
  <c r="D989" i="21"/>
  <c r="F988" i="21"/>
  <c r="K988" i="21"/>
  <c r="M988" i="21"/>
  <c r="Q988" i="21"/>
  <c r="O988" i="21"/>
  <c r="P989" i="21"/>
  <c r="I989" i="21"/>
  <c r="J989" i="21"/>
  <c r="H990" i="21"/>
  <c r="N989" i="21"/>
  <c r="L989" i="21"/>
  <c r="E989" i="21"/>
  <c r="F989" i="21"/>
  <c r="D990" i="21"/>
  <c r="K989" i="21"/>
  <c r="M989" i="21"/>
  <c r="Q989" i="21"/>
  <c r="O989" i="21"/>
  <c r="N990" i="21"/>
  <c r="L990" i="21"/>
  <c r="J990" i="21"/>
  <c r="I990" i="21"/>
  <c r="H991" i="21"/>
  <c r="P990" i="21"/>
  <c r="F990" i="21"/>
  <c r="D991" i="21"/>
  <c r="E990" i="21"/>
  <c r="K990" i="21"/>
  <c r="Q990" i="21"/>
  <c r="M990" i="21"/>
  <c r="O990" i="21"/>
  <c r="J991" i="21"/>
  <c r="P991" i="21"/>
  <c r="L991" i="21"/>
  <c r="H992" i="21"/>
  <c r="I991" i="21"/>
  <c r="N991" i="21"/>
  <c r="E991" i="21"/>
  <c r="D992" i="21"/>
  <c r="F991" i="21"/>
  <c r="L992" i="21"/>
  <c r="N992" i="21"/>
  <c r="P992" i="21"/>
  <c r="H993" i="21"/>
  <c r="I992" i="21"/>
  <c r="J992" i="21"/>
  <c r="K991" i="21"/>
  <c r="O991" i="21"/>
  <c r="Q991" i="21"/>
  <c r="M991" i="21"/>
  <c r="E992" i="21"/>
  <c r="F992" i="21"/>
  <c r="D993" i="21"/>
  <c r="P993" i="21"/>
  <c r="H994" i="21"/>
  <c r="N993" i="21"/>
  <c r="J993" i="21"/>
  <c r="I993" i="21"/>
  <c r="L993" i="21"/>
  <c r="K992" i="21"/>
  <c r="Q992" i="21"/>
  <c r="O992" i="21"/>
  <c r="M992" i="21"/>
  <c r="F993" i="21"/>
  <c r="D994" i="21"/>
  <c r="E993" i="21"/>
  <c r="L994" i="21"/>
  <c r="N994" i="21"/>
  <c r="H995" i="21"/>
  <c r="P994" i="21"/>
  <c r="J994" i="21"/>
  <c r="I994" i="21"/>
  <c r="K993" i="21"/>
  <c r="M993" i="21"/>
  <c r="Q993" i="21"/>
  <c r="O993" i="21"/>
  <c r="D995" i="21"/>
  <c r="E994" i="21"/>
  <c r="F994" i="21"/>
  <c r="N995" i="21"/>
  <c r="P995" i="21"/>
  <c r="H996" i="21"/>
  <c r="L995" i="21"/>
  <c r="I995" i="21"/>
  <c r="J995" i="21"/>
  <c r="K994" i="21"/>
  <c r="Q994" i="21"/>
  <c r="O994" i="21"/>
  <c r="M994" i="21"/>
  <c r="D996" i="21"/>
  <c r="E995" i="21"/>
  <c r="F995" i="21"/>
  <c r="P996" i="21"/>
  <c r="I996" i="21"/>
  <c r="J996" i="21"/>
  <c r="L996" i="21"/>
  <c r="N996" i="21"/>
  <c r="H997" i="21"/>
  <c r="K995" i="21"/>
  <c r="O995" i="21"/>
  <c r="Q995" i="21"/>
  <c r="M995" i="21"/>
  <c r="D997" i="21"/>
  <c r="F996" i="21"/>
  <c r="E996" i="21"/>
  <c r="O996" i="21"/>
  <c r="K996" i="21"/>
  <c r="M996" i="21"/>
  <c r="Q996" i="21"/>
  <c r="P997" i="21"/>
  <c r="H998" i="21"/>
  <c r="J997" i="21"/>
  <c r="I997" i="21"/>
  <c r="N997" i="21"/>
  <c r="L997" i="21"/>
  <c r="F997" i="21"/>
  <c r="E997" i="21"/>
  <c r="D998" i="21"/>
  <c r="J998" i="21"/>
  <c r="P998" i="21"/>
  <c r="N998" i="21"/>
  <c r="L998" i="21"/>
  <c r="H999" i="21"/>
  <c r="I998" i="21"/>
  <c r="M997" i="21"/>
  <c r="O997" i="21"/>
  <c r="K997" i="21"/>
  <c r="Q997" i="21"/>
  <c r="E998" i="21"/>
  <c r="D999" i="21"/>
  <c r="F998" i="21"/>
  <c r="N999" i="21"/>
  <c r="J999" i="21"/>
  <c r="P999" i="21"/>
  <c r="L999" i="21"/>
  <c r="I999" i="21"/>
  <c r="H1000" i="21"/>
  <c r="K998" i="21"/>
  <c r="O998" i="21"/>
  <c r="Q998" i="21"/>
  <c r="M998" i="21"/>
  <c r="F999" i="21"/>
  <c r="D1000" i="21"/>
  <c r="E999" i="21"/>
  <c r="Q999" i="21"/>
  <c r="M999" i="21"/>
  <c r="O999" i="21"/>
  <c r="K999" i="21"/>
  <c r="L1000" i="21"/>
  <c r="J1000" i="21"/>
  <c r="H1001" i="21"/>
  <c r="I1000" i="21"/>
  <c r="P1000" i="21"/>
  <c r="N1000" i="21"/>
  <c r="F1000" i="21"/>
  <c r="E1000" i="21"/>
  <c r="D1001" i="21"/>
  <c r="P1001" i="21"/>
  <c r="H1002" i="21"/>
  <c r="L1001" i="21"/>
  <c r="I1001" i="21"/>
  <c r="N1001" i="21"/>
  <c r="J1001" i="21"/>
  <c r="M1000" i="21"/>
  <c r="K1000" i="21"/>
  <c r="O1000" i="21"/>
  <c r="Q1000" i="21"/>
  <c r="D1002" i="21"/>
  <c r="E1001" i="21"/>
  <c r="F1001" i="21"/>
  <c r="J1002" i="21"/>
  <c r="L1002" i="21"/>
  <c r="P1002" i="21"/>
  <c r="N1002" i="21"/>
  <c r="I1002" i="21"/>
  <c r="H1003" i="21"/>
  <c r="Q1001" i="21"/>
  <c r="O1001" i="21"/>
  <c r="M1001" i="21"/>
  <c r="K1001" i="21"/>
  <c r="E1002" i="21"/>
  <c r="F1002" i="21"/>
  <c r="D1003" i="21"/>
  <c r="O1002" i="21"/>
  <c r="Q1002" i="21"/>
  <c r="K1002" i="21"/>
  <c r="M1002" i="21"/>
  <c r="H1004" i="21"/>
  <c r="L1003" i="21"/>
  <c r="J1003" i="21"/>
  <c r="P1003" i="21"/>
  <c r="I1003" i="21"/>
  <c r="N1003" i="21"/>
  <c r="E1003" i="21"/>
  <c r="D1004" i="21"/>
  <c r="F1003" i="21"/>
  <c r="I1004" i="21"/>
  <c r="N1004" i="21"/>
  <c r="H1005" i="21"/>
  <c r="J1004" i="21"/>
  <c r="L1004" i="21"/>
  <c r="P1004" i="21"/>
  <c r="Q1003" i="21"/>
  <c r="M1003" i="21"/>
  <c r="K1003" i="21"/>
  <c r="O1003" i="21"/>
  <c r="F1004" i="21"/>
  <c r="D1005" i="21"/>
  <c r="E1004" i="21"/>
  <c r="M1004" i="21"/>
  <c r="O1004" i="21"/>
  <c r="Q1004" i="21"/>
  <c r="K1004" i="21"/>
  <c r="I1005" i="21"/>
  <c r="H1006" i="21"/>
  <c r="P1005" i="21"/>
  <c r="N1005" i="21"/>
  <c r="L1005" i="21"/>
  <c r="J1005" i="21"/>
  <c r="E1005" i="21"/>
  <c r="F1005" i="21"/>
  <c r="D1006" i="21"/>
  <c r="O1005" i="21"/>
  <c r="M1005" i="21"/>
  <c r="K1005" i="21"/>
  <c r="Q1005" i="21"/>
  <c r="P1006" i="21"/>
  <c r="N1006" i="21"/>
  <c r="J1006" i="21"/>
  <c r="H1007" i="21"/>
  <c r="L1006" i="21"/>
  <c r="I1006" i="21"/>
  <c r="E1006" i="21"/>
  <c r="F1006" i="21"/>
  <c r="D1007" i="21"/>
  <c r="L1007" i="21"/>
  <c r="H1008" i="21"/>
  <c r="P1007" i="21"/>
  <c r="N1007" i="21"/>
  <c r="I1007" i="21"/>
  <c r="J1007" i="21"/>
  <c r="Q1006" i="21"/>
  <c r="K1006" i="21"/>
  <c r="O1006" i="21"/>
  <c r="M1006" i="21"/>
  <c r="D1008" i="21"/>
  <c r="F1007" i="21"/>
  <c r="E1007" i="21"/>
  <c r="P1008" i="21"/>
  <c r="I1008" i="21"/>
  <c r="L1008" i="21"/>
  <c r="J1008" i="21"/>
  <c r="H1009" i="21"/>
  <c r="N1008" i="21"/>
  <c r="M1007" i="21"/>
  <c r="O1007" i="21"/>
  <c r="K1007" i="21"/>
  <c r="Q1007" i="21"/>
  <c r="F1008" i="21"/>
  <c r="D1009" i="21"/>
  <c r="E1008" i="21"/>
  <c r="M1008" i="21"/>
  <c r="O1008" i="21"/>
  <c r="Q1008" i="21"/>
  <c r="K1008" i="21"/>
  <c r="L1009" i="21"/>
  <c r="N1009" i="21"/>
  <c r="P1009" i="21"/>
  <c r="J1009" i="21"/>
  <c r="H1010" i="21"/>
  <c r="I1009" i="21"/>
  <c r="F1009" i="21"/>
  <c r="D1010" i="21"/>
  <c r="E1009" i="21"/>
  <c r="N1010" i="21"/>
  <c r="L1010" i="21"/>
  <c r="I1010" i="21"/>
  <c r="H1011" i="21"/>
  <c r="J1010" i="21"/>
  <c r="P1010" i="21"/>
  <c r="Q1009" i="21"/>
  <c r="O1009" i="21"/>
  <c r="K1009" i="21"/>
  <c r="M1009" i="21"/>
  <c r="D1011" i="21"/>
  <c r="E1010" i="21"/>
  <c r="F1010" i="21"/>
  <c r="O1010" i="21"/>
  <c r="Q1010" i="21"/>
  <c r="M1010" i="21"/>
  <c r="K1010" i="21"/>
  <c r="N1011" i="21"/>
  <c r="H1012" i="21"/>
  <c r="J1011" i="21"/>
  <c r="P1011" i="21"/>
  <c r="L1011" i="21"/>
  <c r="I1011" i="21"/>
  <c r="F1011" i="21"/>
  <c r="D1012" i="21"/>
  <c r="E1011" i="21"/>
  <c r="L1012" i="21"/>
  <c r="P1012" i="21"/>
  <c r="I1012" i="21"/>
  <c r="J1012" i="21"/>
  <c r="N1012" i="21"/>
  <c r="H1013" i="21"/>
  <c r="O1011" i="21"/>
  <c r="K1011" i="21"/>
  <c r="M1011" i="21"/>
  <c r="Q1011" i="21"/>
  <c r="F1012" i="21"/>
  <c r="D1013" i="21"/>
  <c r="E1012" i="21"/>
  <c r="Q1012" i="21"/>
  <c r="O1012" i="21"/>
  <c r="M1012" i="21"/>
  <c r="K1012" i="21"/>
  <c r="P1013" i="21"/>
  <c r="H1014" i="21"/>
  <c r="N1013" i="21"/>
  <c r="J1013" i="21"/>
  <c r="I1013" i="21"/>
  <c r="L1013" i="21"/>
  <c r="E1013" i="21"/>
  <c r="D1014" i="21"/>
  <c r="F1013" i="21"/>
  <c r="N1014" i="21"/>
  <c r="I1014" i="21"/>
  <c r="P1014" i="21"/>
  <c r="H1015" i="21"/>
  <c r="J1014" i="21"/>
  <c r="L1014" i="21"/>
  <c r="M1013" i="21"/>
  <c r="Q1013" i="21"/>
  <c r="K1013" i="21"/>
  <c r="O1013" i="21"/>
  <c r="D1015" i="21"/>
  <c r="E1014" i="21"/>
  <c r="F1014" i="21"/>
  <c r="M1014" i="21"/>
  <c r="O1014" i="21"/>
  <c r="K1014" i="21"/>
  <c r="Q1014" i="21"/>
  <c r="J1015" i="21"/>
  <c r="I1015" i="21"/>
  <c r="H1016" i="21"/>
  <c r="L1015" i="21"/>
  <c r="N1015" i="21"/>
  <c r="P1015" i="21"/>
  <c r="E1015" i="21"/>
  <c r="D1016" i="21"/>
  <c r="F1015" i="21"/>
  <c r="M1015" i="21"/>
  <c r="K1015" i="21"/>
  <c r="Q1015" i="21"/>
  <c r="O1015" i="21"/>
  <c r="P1016" i="21"/>
  <c r="I1016" i="21"/>
  <c r="J1016" i="21"/>
  <c r="H1017" i="21"/>
  <c r="L1016" i="21"/>
  <c r="N1016" i="21"/>
  <c r="E1016" i="21"/>
  <c r="D1017" i="21"/>
  <c r="F1016" i="21"/>
  <c r="K1016" i="21"/>
  <c r="M1016" i="21"/>
  <c r="Q1016" i="21"/>
  <c r="O1016" i="21"/>
  <c r="L1017" i="21"/>
  <c r="H1018" i="21"/>
  <c r="J1017" i="21"/>
  <c r="I1017" i="21"/>
  <c r="N1017" i="21"/>
  <c r="P1017" i="21"/>
  <c r="F1017" i="21"/>
  <c r="E1017" i="21"/>
  <c r="D1018" i="21"/>
  <c r="J1018" i="21"/>
  <c r="P1018" i="21"/>
  <c r="L1018" i="21"/>
  <c r="I1018" i="21"/>
  <c r="N1018" i="21"/>
  <c r="H1019" i="21"/>
  <c r="M1017" i="21"/>
  <c r="K1017" i="21"/>
  <c r="O1017" i="21"/>
  <c r="Q1017" i="21"/>
  <c r="F1018" i="21"/>
  <c r="E1018" i="21"/>
  <c r="D1019" i="21"/>
  <c r="Q1018" i="21"/>
  <c r="K1018" i="21"/>
  <c r="M1018" i="21"/>
  <c r="O1018" i="21"/>
  <c r="P1019" i="21"/>
  <c r="J1019" i="21"/>
  <c r="H1020" i="21"/>
  <c r="N1019" i="21"/>
  <c r="I1019" i="21"/>
  <c r="L1019" i="21"/>
  <c r="F1019" i="21"/>
  <c r="E1019" i="21"/>
  <c r="D1020" i="21"/>
  <c r="L1020" i="21"/>
  <c r="I1020" i="21"/>
  <c r="J1020" i="21"/>
  <c r="H1021" i="21"/>
  <c r="P1020" i="21"/>
  <c r="N1020" i="21"/>
  <c r="M1019" i="21"/>
  <c r="K1019" i="21"/>
  <c r="O1019" i="21"/>
  <c r="Q1019" i="21"/>
  <c r="E1020" i="21"/>
  <c r="D1021" i="21"/>
  <c r="F1020" i="21"/>
  <c r="K1020" i="21"/>
  <c r="M1020" i="21"/>
  <c r="O1020" i="21"/>
  <c r="Q1020" i="21"/>
  <c r="P1021" i="21"/>
  <c r="J1021" i="21"/>
  <c r="I1021" i="21"/>
  <c r="H1022" i="21"/>
  <c r="N1021" i="21"/>
  <c r="L1021" i="21"/>
  <c r="F1021" i="21"/>
  <c r="D1022" i="21"/>
  <c r="E1021" i="21"/>
  <c r="O1021" i="21"/>
  <c r="Q1021" i="21"/>
  <c r="M1021" i="21"/>
  <c r="K1021" i="21"/>
  <c r="N1022" i="21"/>
  <c r="J1022" i="21"/>
  <c r="H1023" i="21"/>
  <c r="I1022" i="21"/>
  <c r="L1022" i="21"/>
  <c r="P1022" i="21"/>
  <c r="F1022" i="21"/>
  <c r="D1023" i="21"/>
  <c r="E1022" i="21"/>
  <c r="I1023" i="21"/>
  <c r="P1023" i="21"/>
  <c r="L1023" i="21"/>
  <c r="H1024" i="21"/>
  <c r="N1023" i="21"/>
  <c r="J1023" i="21"/>
  <c r="O1022" i="21"/>
  <c r="Q1022" i="21"/>
  <c r="K1022" i="21"/>
  <c r="M1022" i="21"/>
  <c r="D1024" i="21"/>
  <c r="F1023" i="21"/>
  <c r="E1023" i="21"/>
  <c r="Q1023" i="21"/>
  <c r="M1023" i="21"/>
  <c r="K1023" i="21"/>
  <c r="O1023" i="21"/>
  <c r="I1024" i="21"/>
  <c r="J1024" i="21"/>
  <c r="P1024" i="21"/>
  <c r="N1024" i="21"/>
  <c r="H1025" i="21"/>
  <c r="L1024" i="21"/>
  <c r="E1024" i="21"/>
  <c r="F1024" i="21"/>
  <c r="D1025" i="21"/>
  <c r="M1024" i="21"/>
  <c r="O1024" i="21"/>
  <c r="Q1024" i="21"/>
  <c r="K1024" i="21"/>
  <c r="I1025" i="21"/>
  <c r="J1025" i="21"/>
  <c r="N1025" i="21"/>
  <c r="L1025" i="21"/>
  <c r="H1026" i="21"/>
  <c r="P1025" i="21"/>
  <c r="E1025" i="21"/>
  <c r="D1026" i="21"/>
  <c r="F1025" i="21"/>
  <c r="Q1025" i="21"/>
  <c r="O1025" i="21"/>
  <c r="K1025" i="21"/>
  <c r="M1025" i="21"/>
  <c r="I1026" i="21"/>
  <c r="J1026" i="21"/>
  <c r="H1027" i="21"/>
  <c r="L1026" i="21"/>
  <c r="P1026" i="21"/>
  <c r="N1026" i="21"/>
  <c r="F1026" i="21"/>
  <c r="E1026" i="21"/>
  <c r="D1027" i="21"/>
  <c r="O1026" i="21"/>
  <c r="K1026" i="21"/>
  <c r="M1026" i="21"/>
  <c r="Q1026" i="21"/>
  <c r="I1027" i="21"/>
  <c r="P1027" i="21"/>
  <c r="J1027" i="21"/>
  <c r="N1027" i="21"/>
  <c r="H1028" i="21"/>
  <c r="L1027" i="21"/>
  <c r="D1028" i="21"/>
  <c r="F1027" i="21"/>
  <c r="E1027" i="21"/>
  <c r="M1027" i="21"/>
  <c r="K1027" i="21"/>
  <c r="O1027" i="21"/>
  <c r="Q1027" i="21"/>
  <c r="L1028" i="21"/>
  <c r="P1028" i="21"/>
  <c r="H1029" i="21"/>
  <c r="N1028" i="21"/>
  <c r="J1028" i="21"/>
  <c r="I1028" i="21"/>
  <c r="E1028" i="21"/>
  <c r="F1028" i="21"/>
  <c r="D1029" i="21"/>
  <c r="P1029" i="21"/>
  <c r="L1029" i="21"/>
  <c r="I1029" i="21"/>
  <c r="N1029" i="21"/>
  <c r="H1030" i="21"/>
  <c r="J1029" i="21"/>
  <c r="O1028" i="21"/>
  <c r="Q1028" i="21"/>
  <c r="M1028" i="21"/>
  <c r="K1028" i="21"/>
  <c r="E1029" i="21"/>
  <c r="F1029" i="21"/>
  <c r="D1030" i="21"/>
  <c r="O1029" i="21"/>
  <c r="Q1029" i="21"/>
  <c r="M1029" i="21"/>
  <c r="K1029" i="21"/>
  <c r="J1030" i="21"/>
  <c r="N1030" i="21"/>
  <c r="I1030" i="21"/>
  <c r="L1030" i="21"/>
  <c r="P1030" i="21"/>
  <c r="H1031" i="21"/>
  <c r="F1030" i="21"/>
  <c r="E1030" i="21"/>
  <c r="D1031" i="21"/>
  <c r="M1030" i="21"/>
  <c r="O1030" i="21"/>
  <c r="Q1030" i="21"/>
  <c r="K1030" i="21"/>
  <c r="P1031" i="21"/>
  <c r="H1032" i="21"/>
  <c r="J1031" i="21"/>
  <c r="L1031" i="21"/>
  <c r="N1031" i="21"/>
  <c r="I1031" i="21"/>
  <c r="E1031" i="21"/>
  <c r="D1032" i="21"/>
  <c r="F1031" i="21"/>
  <c r="J1032" i="21"/>
  <c r="L1032" i="21"/>
  <c r="H1033" i="21"/>
  <c r="I1032" i="21"/>
  <c r="N1032" i="21"/>
  <c r="P1032" i="21"/>
  <c r="K1031" i="21"/>
  <c r="Q1031" i="21"/>
  <c r="M1031" i="21"/>
  <c r="O1031" i="21"/>
  <c r="E1032" i="21"/>
  <c r="F1032" i="21"/>
  <c r="D1033" i="21"/>
  <c r="J1033" i="21"/>
  <c r="P1033" i="21"/>
  <c r="L1033" i="21"/>
  <c r="N1033" i="21"/>
  <c r="I1033" i="21"/>
  <c r="H1034" i="21"/>
  <c r="M1032" i="21"/>
  <c r="K1032" i="21"/>
  <c r="Q1032" i="21"/>
  <c r="O1032" i="21"/>
  <c r="F1033" i="21"/>
  <c r="E1033" i="21"/>
  <c r="D1034" i="21"/>
  <c r="K1033" i="21"/>
  <c r="M1033" i="21"/>
  <c r="O1033" i="21"/>
  <c r="Q1033" i="21"/>
  <c r="J1034" i="21"/>
  <c r="N1034" i="21"/>
  <c r="L1034" i="21"/>
  <c r="P1034" i="21"/>
  <c r="H1035" i="21"/>
  <c r="I1034" i="21"/>
  <c r="F1034" i="21"/>
  <c r="D1035" i="21"/>
  <c r="E1034" i="21"/>
  <c r="N1035" i="21"/>
  <c r="P1035" i="21"/>
  <c r="L1035" i="21"/>
  <c r="J1035" i="21"/>
  <c r="H1036" i="21"/>
  <c r="I1035" i="21"/>
  <c r="Q1034" i="21"/>
  <c r="K1034" i="21"/>
  <c r="M1034" i="21"/>
  <c r="O1034" i="21"/>
  <c r="D1036" i="21"/>
  <c r="E1035" i="21"/>
  <c r="F1035" i="21"/>
  <c r="H1037" i="21"/>
  <c r="N1036" i="21"/>
  <c r="J1036" i="21"/>
  <c r="P1036" i="21"/>
  <c r="L1036" i="21"/>
  <c r="I1036" i="21"/>
  <c r="O1035" i="21"/>
  <c r="M1035" i="21"/>
  <c r="K1035" i="21"/>
  <c r="Q1035" i="21"/>
  <c r="E1036" i="21"/>
  <c r="F1036" i="21"/>
  <c r="D1037" i="21"/>
  <c r="I1037" i="21"/>
  <c r="L1037" i="21"/>
  <c r="H1038" i="21"/>
  <c r="P1037" i="21"/>
  <c r="N1037" i="21"/>
  <c r="J1037" i="21"/>
  <c r="Q1036" i="21"/>
  <c r="M1036" i="21"/>
  <c r="O1036" i="21"/>
  <c r="K1036" i="21"/>
  <c r="E1037" i="21"/>
  <c r="D1038" i="21"/>
  <c r="F1037" i="21"/>
  <c r="M1037" i="21"/>
  <c r="K1037" i="21"/>
  <c r="O1037" i="21"/>
  <c r="Q1037" i="21"/>
  <c r="N1038" i="21"/>
  <c r="P1038" i="21"/>
  <c r="J1038" i="21"/>
  <c r="I1038" i="21"/>
  <c r="L1038" i="21"/>
  <c r="H1039" i="21"/>
  <c r="D1039" i="21"/>
  <c r="F1038" i="21"/>
  <c r="E1038" i="21"/>
  <c r="M1038" i="21"/>
  <c r="O1038" i="21"/>
  <c r="Q1038" i="21"/>
  <c r="K1038" i="21"/>
  <c r="J1039" i="21"/>
  <c r="I1039" i="21"/>
  <c r="H1040" i="21"/>
  <c r="L1039" i="21"/>
  <c r="N1039" i="21"/>
  <c r="P1039" i="21"/>
  <c r="D1040" i="21"/>
  <c r="F1039" i="21"/>
  <c r="E1039" i="21"/>
  <c r="Q1039" i="21"/>
  <c r="O1039" i="21"/>
  <c r="K1039" i="21"/>
  <c r="M1039" i="21"/>
  <c r="P1040" i="21"/>
  <c r="J1040" i="21"/>
  <c r="I1040" i="21"/>
  <c r="H1041" i="21"/>
  <c r="L1040" i="21"/>
  <c r="N1040" i="21"/>
  <c r="E1040" i="21"/>
  <c r="D1041" i="21"/>
  <c r="F1040" i="21"/>
  <c r="K1040" i="21"/>
  <c r="M1040" i="21"/>
  <c r="Q1040" i="21"/>
  <c r="O1040" i="21"/>
  <c r="L1041" i="21"/>
  <c r="I1041" i="21"/>
  <c r="N1041" i="21"/>
  <c r="H1042" i="21"/>
  <c r="J1041" i="21"/>
  <c r="P1041" i="21"/>
  <c r="D1042" i="21"/>
  <c r="E1041" i="21"/>
  <c r="F1041" i="21"/>
  <c r="K1041" i="21"/>
  <c r="M1041" i="21"/>
  <c r="Q1041" i="21"/>
  <c r="O1041" i="21"/>
  <c r="H1043" i="21"/>
  <c r="I1042" i="21"/>
  <c r="L1042" i="21"/>
  <c r="N1042" i="21"/>
  <c r="J1042" i="21"/>
  <c r="P1042" i="21"/>
  <c r="F1042" i="21"/>
  <c r="E1042" i="21"/>
  <c r="D1043" i="21"/>
  <c r="L1043" i="21"/>
  <c r="H1044" i="21"/>
  <c r="P1043" i="21"/>
  <c r="J1043" i="21"/>
  <c r="N1043" i="21"/>
  <c r="I1043" i="21"/>
  <c r="M1042" i="21"/>
  <c r="Q1042" i="21"/>
  <c r="K1042" i="21"/>
  <c r="O1042" i="21"/>
  <c r="D1044" i="21"/>
  <c r="F1043" i="21"/>
  <c r="E1043" i="21"/>
  <c r="J1044" i="21"/>
  <c r="I1044" i="21"/>
  <c r="H1045" i="21"/>
  <c r="L1044" i="21"/>
  <c r="N1044" i="21"/>
  <c r="P1044" i="21"/>
  <c r="Q1043" i="21"/>
  <c r="O1043" i="21"/>
  <c r="K1043" i="21"/>
  <c r="M1043" i="21"/>
  <c r="D1045" i="21"/>
  <c r="E1044" i="21"/>
  <c r="F1044" i="21"/>
  <c r="Q1044" i="21"/>
  <c r="M1044" i="21"/>
  <c r="O1044" i="21"/>
  <c r="K1044" i="21"/>
  <c r="N1045" i="21"/>
  <c r="L1045" i="21"/>
  <c r="P1045" i="21"/>
  <c r="J1045" i="21"/>
  <c r="I1045" i="21"/>
  <c r="H1046" i="21"/>
  <c r="F1045" i="21"/>
  <c r="D1046" i="21"/>
  <c r="E1045" i="21"/>
  <c r="Q1045" i="21"/>
  <c r="O1045" i="21"/>
  <c r="K1045" i="21"/>
  <c r="M1045" i="21"/>
  <c r="L1046" i="21"/>
  <c r="I1046" i="21"/>
  <c r="N1046" i="21"/>
  <c r="P1046" i="21"/>
  <c r="J1046" i="21"/>
  <c r="H1047" i="21"/>
  <c r="E1046" i="21"/>
  <c r="F1046" i="21"/>
  <c r="D1047" i="21"/>
  <c r="O1046" i="21"/>
  <c r="K1046" i="21"/>
  <c r="M1046" i="21"/>
  <c r="Q1046" i="21"/>
  <c r="L1047" i="21"/>
  <c r="P1047" i="21"/>
  <c r="H1048" i="21"/>
  <c r="J1047" i="21"/>
  <c r="N1047" i="21"/>
  <c r="I1047" i="21"/>
  <c r="D1048" i="21"/>
  <c r="E1047" i="21"/>
  <c r="F1047" i="21"/>
  <c r="I1048" i="21"/>
  <c r="J1048" i="21"/>
  <c r="L1048" i="21"/>
  <c r="N1048" i="21"/>
  <c r="P1048" i="21"/>
  <c r="H1049" i="21"/>
  <c r="K1047" i="21"/>
  <c r="O1047" i="21"/>
  <c r="Q1047" i="21"/>
  <c r="M1047" i="21"/>
  <c r="E1048" i="21"/>
  <c r="D1049" i="21"/>
  <c r="F1048" i="21"/>
  <c r="K1048" i="21"/>
  <c r="O1048" i="21"/>
  <c r="M1048" i="21"/>
  <c r="Q1048" i="21"/>
  <c r="P1049" i="21"/>
  <c r="N1049" i="21"/>
  <c r="L1049" i="21"/>
  <c r="I1049" i="21"/>
  <c r="H1050" i="21"/>
  <c r="J1049" i="21"/>
  <c r="D1050" i="21"/>
  <c r="F1049" i="21"/>
  <c r="E1049" i="21"/>
  <c r="M1049" i="21"/>
  <c r="Q1049" i="21"/>
  <c r="O1049" i="21"/>
  <c r="K1049" i="21"/>
  <c r="J1050" i="21"/>
  <c r="L1050" i="21"/>
  <c r="N1050" i="21"/>
  <c r="I1050" i="21"/>
  <c r="P1050" i="21"/>
  <c r="H1051" i="21"/>
  <c r="E1050" i="21"/>
  <c r="D1051" i="21"/>
  <c r="F1050" i="21"/>
  <c r="O1050" i="21"/>
  <c r="Q1050" i="21"/>
  <c r="K1050" i="21"/>
  <c r="M1050" i="21"/>
  <c r="N1051" i="21"/>
  <c r="J1051" i="21"/>
  <c r="L1051" i="21"/>
  <c r="I1051" i="21"/>
  <c r="P1051" i="21"/>
  <c r="H1052" i="21"/>
  <c r="D1052" i="21"/>
  <c r="F1051" i="21"/>
  <c r="E1051" i="21"/>
  <c r="M1051" i="21"/>
  <c r="Q1051" i="21"/>
  <c r="O1051" i="21"/>
  <c r="K1051" i="21"/>
  <c r="I1052" i="21"/>
  <c r="J1052" i="21"/>
  <c r="L1052" i="21"/>
  <c r="H1053" i="21"/>
  <c r="N1052" i="21"/>
  <c r="P1052" i="21"/>
  <c r="F1052" i="21"/>
  <c r="E1052" i="21"/>
  <c r="D1053" i="21"/>
  <c r="O1052" i="21"/>
  <c r="Q1052" i="21"/>
  <c r="K1052" i="21"/>
  <c r="M1052" i="21"/>
  <c r="P1053" i="21"/>
  <c r="L1053" i="21"/>
  <c r="I1053" i="21"/>
  <c r="H1054" i="21"/>
  <c r="N1053" i="21"/>
  <c r="J1053" i="21"/>
  <c r="D1054" i="21"/>
  <c r="F1053" i="21"/>
  <c r="E1053" i="21"/>
  <c r="M1053" i="21"/>
  <c r="K1053" i="21"/>
  <c r="Q1053" i="21"/>
  <c r="O1053" i="21"/>
  <c r="I1054" i="21"/>
  <c r="L1054" i="21"/>
  <c r="J1054" i="21"/>
  <c r="H1055" i="21"/>
  <c r="P1054" i="21"/>
  <c r="N1054" i="21"/>
  <c r="F1054" i="21"/>
  <c r="E1054" i="21"/>
  <c r="D1055" i="21"/>
  <c r="K1054" i="21"/>
  <c r="O1054" i="21"/>
  <c r="Q1054" i="21"/>
  <c r="M1054" i="21"/>
  <c r="L1055" i="21"/>
  <c r="I1055" i="21"/>
  <c r="J1055" i="21"/>
  <c r="P1055" i="21"/>
  <c r="H1056" i="21"/>
  <c r="N1055" i="21"/>
  <c r="E1055" i="21"/>
  <c r="D1056" i="21"/>
  <c r="F1055" i="21"/>
  <c r="O1055" i="21"/>
  <c r="K1055" i="21"/>
  <c r="M1055" i="21"/>
  <c r="Q1055" i="21"/>
  <c r="I1056" i="21"/>
  <c r="P1056" i="21"/>
  <c r="H1057" i="21"/>
  <c r="J1056" i="21"/>
  <c r="L1056" i="21"/>
  <c r="N1056" i="21"/>
  <c r="D1057" i="21"/>
  <c r="E1056" i="21"/>
  <c r="F1056" i="21"/>
  <c r="M1056" i="21"/>
  <c r="Q1056" i="21"/>
  <c r="K1056" i="21"/>
  <c r="O1056" i="21"/>
  <c r="N1057" i="21"/>
  <c r="J1057" i="21"/>
  <c r="L1057" i="21"/>
  <c r="P1057" i="21"/>
  <c r="I1057" i="21"/>
  <c r="H1058" i="21"/>
  <c r="D1058" i="21"/>
  <c r="F1057" i="21"/>
  <c r="E1057" i="21"/>
  <c r="Q1057" i="21"/>
  <c r="K1057" i="21"/>
  <c r="M1057" i="21"/>
  <c r="O1057" i="21"/>
  <c r="J1058" i="21"/>
  <c r="I1058" i="21"/>
  <c r="H1059" i="21"/>
  <c r="L1058" i="21"/>
  <c r="N1058" i="21"/>
  <c r="P1058" i="21"/>
  <c r="E1058" i="21"/>
  <c r="D1059" i="21"/>
  <c r="F1058" i="21"/>
  <c r="Q1058" i="21"/>
  <c r="K1058" i="21"/>
  <c r="M1058" i="21"/>
  <c r="O1058" i="21"/>
  <c r="P1059" i="21"/>
  <c r="J1059" i="21"/>
  <c r="N1059" i="21"/>
  <c r="L1059" i="21"/>
  <c r="I1059" i="21"/>
  <c r="H1060" i="21"/>
  <c r="E1059" i="21"/>
  <c r="D1060" i="21"/>
  <c r="F1059" i="21"/>
  <c r="M1059" i="21"/>
  <c r="O1059" i="21"/>
  <c r="K1059" i="21"/>
  <c r="Q1059" i="21"/>
  <c r="I1060" i="21"/>
  <c r="P1060" i="21"/>
  <c r="J1060" i="21"/>
  <c r="H1061" i="21"/>
  <c r="L1060" i="21"/>
  <c r="N1060" i="21"/>
  <c r="D1061" i="21"/>
  <c r="E1060" i="21"/>
  <c r="F1060" i="21"/>
  <c r="Q1060" i="21"/>
  <c r="M1060" i="21"/>
  <c r="O1060" i="21"/>
  <c r="K1060" i="21"/>
  <c r="P1061" i="21"/>
  <c r="L1061" i="21"/>
  <c r="J1061" i="21"/>
  <c r="H1062" i="21"/>
  <c r="N1061" i="21"/>
  <c r="I1061" i="21"/>
  <c r="D1062" i="21"/>
  <c r="F1061" i="21"/>
  <c r="E1061" i="21"/>
  <c r="I1062" i="21"/>
  <c r="L1062" i="21"/>
  <c r="P1062" i="21"/>
  <c r="J1062" i="21"/>
  <c r="H1063" i="21"/>
  <c r="N1062" i="21"/>
  <c r="Q1061" i="21"/>
  <c r="O1061" i="21"/>
  <c r="M1061" i="21"/>
  <c r="K1061" i="21"/>
  <c r="E1062" i="21"/>
  <c r="F1062" i="21"/>
  <c r="D1063" i="21"/>
  <c r="K1062" i="21"/>
  <c r="O1062" i="21"/>
  <c r="M1062" i="21"/>
  <c r="Q1062" i="21"/>
  <c r="H1064" i="21"/>
  <c r="P1063" i="21"/>
  <c r="N1063" i="21"/>
  <c r="J1063" i="21"/>
  <c r="L1063" i="21"/>
  <c r="I1063" i="21"/>
  <c r="D1064" i="21"/>
  <c r="E1063" i="21"/>
  <c r="F1063" i="21"/>
  <c r="H1065" i="21"/>
  <c r="N1064" i="21"/>
  <c r="J1064" i="21"/>
  <c r="P1064" i="21"/>
  <c r="I1064" i="21"/>
  <c r="L1064" i="21"/>
  <c r="M1063" i="21"/>
  <c r="K1063" i="21"/>
  <c r="Q1063" i="21"/>
  <c r="O1063" i="21"/>
  <c r="F1064" i="21"/>
  <c r="E1064" i="21"/>
  <c r="D1065" i="21"/>
  <c r="N1065" i="21"/>
  <c r="P1065" i="21"/>
  <c r="I1065" i="21"/>
  <c r="J1065" i="21"/>
  <c r="L1065" i="21"/>
  <c r="H1066" i="21"/>
  <c r="Q1064" i="21"/>
  <c r="M1064" i="21"/>
  <c r="O1064" i="21"/>
  <c r="K1064" i="21"/>
  <c r="E1065" i="21"/>
  <c r="F1065" i="21"/>
  <c r="D1066" i="21"/>
  <c r="M1065" i="21"/>
  <c r="Q1065" i="21"/>
  <c r="K1065" i="21"/>
  <c r="O1065" i="21"/>
  <c r="H1067" i="21"/>
  <c r="J1066" i="21"/>
  <c r="N1066" i="21"/>
  <c r="I1066" i="21"/>
  <c r="P1066" i="21"/>
  <c r="L1066" i="21"/>
  <c r="D1067" i="21"/>
  <c r="E1066" i="21"/>
  <c r="F1066" i="21"/>
  <c r="L1067" i="21"/>
  <c r="H1068" i="21"/>
  <c r="I1067" i="21"/>
  <c r="J1067" i="21"/>
  <c r="P1067" i="21"/>
  <c r="N1067" i="21"/>
  <c r="K1066" i="21"/>
  <c r="Q1066" i="21"/>
  <c r="M1066" i="21"/>
  <c r="O1066" i="21"/>
  <c r="E1067" i="21"/>
  <c r="F1067" i="21"/>
  <c r="D1068" i="21"/>
  <c r="L1068" i="21"/>
  <c r="H1069" i="21"/>
  <c r="J1068" i="21"/>
  <c r="N1068" i="21"/>
  <c r="I1068" i="21"/>
  <c r="P1068" i="21"/>
  <c r="O1067" i="21"/>
  <c r="Q1067" i="21"/>
  <c r="M1067" i="21"/>
  <c r="K1067" i="21"/>
  <c r="F1068" i="21"/>
  <c r="D1069" i="21"/>
  <c r="E1068" i="21"/>
  <c r="N1069" i="21"/>
  <c r="J1069" i="21"/>
  <c r="I1069" i="21"/>
  <c r="H1070" i="21"/>
  <c r="P1069" i="21"/>
  <c r="L1069" i="21"/>
  <c r="M1068" i="21"/>
  <c r="K1068" i="21"/>
  <c r="O1068" i="21"/>
  <c r="Q1068" i="21"/>
  <c r="E1069" i="21"/>
  <c r="D1070" i="21"/>
  <c r="F1069" i="21"/>
  <c r="M1069" i="21"/>
  <c r="O1069" i="21"/>
  <c r="K1069" i="21"/>
  <c r="Q1069" i="21"/>
  <c r="I1070" i="21"/>
  <c r="H1071" i="21"/>
  <c r="N1070" i="21"/>
  <c r="P1070" i="21"/>
  <c r="J1070" i="21"/>
  <c r="L1070" i="21"/>
  <c r="E1070" i="21"/>
  <c r="D1071" i="21"/>
  <c r="F1070" i="21"/>
  <c r="Q1070" i="21"/>
  <c r="M1070" i="21"/>
  <c r="O1070" i="21"/>
  <c r="K1070" i="21"/>
  <c r="H1072" i="21"/>
  <c r="P1071" i="21"/>
  <c r="I1071" i="21"/>
  <c r="J1071" i="21"/>
  <c r="L1071" i="21"/>
  <c r="N1071" i="21"/>
  <c r="E1071" i="21"/>
  <c r="D1072" i="21"/>
  <c r="F1071" i="21"/>
  <c r="H1073" i="21"/>
  <c r="I1072" i="21"/>
  <c r="N1072" i="21"/>
  <c r="P1072" i="21"/>
  <c r="J1072" i="21"/>
  <c r="L1072" i="21"/>
  <c r="K1071" i="21"/>
  <c r="Q1071" i="21"/>
  <c r="M1071" i="21"/>
  <c r="O1071" i="21"/>
  <c r="F1072" i="21"/>
  <c r="E1072" i="21"/>
  <c r="D1073" i="21"/>
  <c r="H1074" i="21"/>
  <c r="I1073" i="21"/>
  <c r="L1073" i="21"/>
  <c r="N1073" i="21"/>
  <c r="J1073" i="21"/>
  <c r="P1073" i="21"/>
  <c r="O1072" i="21"/>
  <c r="Q1072" i="21"/>
  <c r="M1072" i="21"/>
  <c r="K1072" i="21"/>
  <c r="D1074" i="21"/>
  <c r="F1073" i="21"/>
  <c r="E1073" i="21"/>
  <c r="J1074" i="21"/>
  <c r="L1074" i="21"/>
  <c r="H1075" i="21"/>
  <c r="P1074" i="21"/>
  <c r="N1074" i="21"/>
  <c r="I1074" i="21"/>
  <c r="Q1073" i="21"/>
  <c r="K1073" i="21"/>
  <c r="O1073" i="21"/>
  <c r="M1073" i="21"/>
  <c r="D1075" i="21"/>
  <c r="F1074" i="21"/>
  <c r="E1074" i="21"/>
  <c r="L1075" i="21"/>
  <c r="P1075" i="21"/>
  <c r="N1075" i="21"/>
  <c r="I1075" i="21"/>
  <c r="H1076" i="21"/>
  <c r="J1075" i="21"/>
  <c r="O1074" i="21"/>
  <c r="M1074" i="21"/>
  <c r="K1074" i="21"/>
  <c r="Q1074" i="21"/>
  <c r="F1075" i="21"/>
  <c r="E1075" i="21"/>
  <c r="D1076" i="21"/>
  <c r="Q1075" i="21"/>
  <c r="O1075" i="21"/>
  <c r="K1075" i="21"/>
  <c r="M1075" i="21"/>
  <c r="L1076" i="21"/>
  <c r="J1076" i="21"/>
  <c r="P1076" i="21"/>
  <c r="N1076" i="21"/>
  <c r="H1077" i="21"/>
  <c r="I1076" i="21"/>
  <c r="F1076" i="21"/>
  <c r="E1076" i="21"/>
  <c r="D1077" i="21"/>
  <c r="L1077" i="21"/>
  <c r="J1077" i="21"/>
  <c r="N1077" i="21"/>
  <c r="P1077" i="21"/>
  <c r="I1077" i="21"/>
  <c r="H1078" i="21"/>
  <c r="Q1076" i="21"/>
  <c r="O1076" i="21"/>
  <c r="K1076" i="21"/>
  <c r="M1076" i="21"/>
  <c r="E1077" i="21"/>
  <c r="F1077" i="21"/>
  <c r="D1078" i="21"/>
  <c r="K1077" i="21"/>
  <c r="O1077" i="21"/>
  <c r="M1077" i="21"/>
  <c r="Q1077" i="21"/>
  <c r="P1078" i="21"/>
  <c r="J1078" i="21"/>
  <c r="I1078" i="21"/>
  <c r="H1079" i="21"/>
  <c r="L1078" i="21"/>
  <c r="N1078" i="21"/>
  <c r="F1078" i="21"/>
  <c r="E1078" i="21"/>
  <c r="D1079" i="21"/>
  <c r="K1078" i="21"/>
  <c r="O1078" i="21"/>
  <c r="M1078" i="21"/>
  <c r="Q1078" i="21"/>
  <c r="N1079" i="21"/>
  <c r="I1079" i="21"/>
  <c r="J1079" i="21"/>
  <c r="P1079" i="21"/>
  <c r="L1079" i="21"/>
  <c r="H1080" i="21"/>
  <c r="D1080" i="21"/>
  <c r="E1079" i="21"/>
  <c r="F1079" i="21"/>
  <c r="K1079" i="21"/>
  <c r="Q1079" i="21"/>
  <c r="M1079" i="21"/>
  <c r="O1079" i="21"/>
  <c r="N1080" i="21"/>
  <c r="I1080" i="21"/>
  <c r="P1080" i="21"/>
  <c r="J1080" i="21"/>
  <c r="H1081" i="21"/>
  <c r="L1080" i="21"/>
  <c r="E1080" i="21"/>
  <c r="F1080" i="21"/>
  <c r="D1081" i="21"/>
  <c r="Q1080" i="21"/>
  <c r="O1080" i="21"/>
  <c r="M1080" i="21"/>
  <c r="K1080" i="21"/>
  <c r="N1081" i="21"/>
  <c r="I1081" i="21"/>
  <c r="P1081" i="21"/>
  <c r="H1082" i="21"/>
  <c r="L1081" i="21"/>
  <c r="J1081" i="21"/>
  <c r="E1081" i="21"/>
  <c r="D1082" i="21"/>
  <c r="F1081" i="21"/>
  <c r="Q1081" i="21"/>
  <c r="M1081" i="21"/>
  <c r="K1081" i="21"/>
  <c r="O1081" i="21"/>
  <c r="I1082" i="21"/>
  <c r="N1082" i="21"/>
  <c r="L1082" i="21"/>
  <c r="H1083" i="21"/>
  <c r="P1082" i="21"/>
  <c r="J1082" i="21"/>
  <c r="E1082" i="21"/>
  <c r="D1083" i="21"/>
  <c r="F1082" i="21"/>
  <c r="O1082" i="21"/>
  <c r="K1082" i="21"/>
  <c r="Q1082" i="21"/>
  <c r="M1082" i="21"/>
  <c r="I1083" i="21"/>
  <c r="L1083" i="21"/>
  <c r="P1083" i="21"/>
  <c r="J1083" i="21"/>
  <c r="N1083" i="21"/>
  <c r="H1084" i="21"/>
  <c r="D1084" i="21"/>
  <c r="F1083" i="21"/>
  <c r="E1083" i="21"/>
  <c r="O1083" i="21"/>
  <c r="M1083" i="21"/>
  <c r="K1083" i="21"/>
  <c r="Q1083" i="21"/>
  <c r="L1084" i="21"/>
  <c r="P1084" i="21"/>
  <c r="I1084" i="21"/>
  <c r="N1084" i="21"/>
  <c r="J1084" i="21"/>
  <c r="H1085" i="21"/>
  <c r="E1084" i="21"/>
  <c r="F1084" i="21"/>
  <c r="D1085" i="21"/>
  <c r="Q1084" i="21"/>
  <c r="M1084" i="21"/>
  <c r="K1084" i="21"/>
  <c r="O1084" i="21"/>
  <c r="H1086" i="21"/>
  <c r="P1085" i="21"/>
  <c r="L1085" i="21"/>
  <c r="N1085" i="21"/>
  <c r="I1085" i="21"/>
  <c r="J1085" i="21"/>
  <c r="D1086" i="21"/>
  <c r="F1085" i="21"/>
  <c r="E1085" i="21"/>
  <c r="N1086" i="21"/>
  <c r="H1087" i="21"/>
  <c r="J1086" i="21"/>
  <c r="P1086" i="21"/>
  <c r="L1086" i="21"/>
  <c r="I1086" i="21"/>
  <c r="K1085" i="21"/>
  <c r="O1085" i="21"/>
  <c r="M1085" i="21"/>
  <c r="Q1085" i="21"/>
  <c r="F1086" i="21"/>
  <c r="D1087" i="21"/>
  <c r="E1086" i="21"/>
  <c r="L1087" i="21"/>
  <c r="H1088" i="21"/>
  <c r="J1087" i="21"/>
  <c r="P1087" i="21"/>
  <c r="I1087" i="21"/>
  <c r="N1087" i="21"/>
  <c r="O1086" i="21"/>
  <c r="M1086" i="21"/>
  <c r="K1086" i="21"/>
  <c r="Q1086" i="21"/>
  <c r="D1088" i="21"/>
  <c r="E1087" i="21"/>
  <c r="F1087" i="21"/>
  <c r="J1088" i="21"/>
  <c r="I1088" i="21"/>
  <c r="L1088" i="21"/>
  <c r="N1088" i="21"/>
  <c r="P1088" i="21"/>
  <c r="H1089" i="21"/>
  <c r="O1087" i="21"/>
  <c r="Q1087" i="21"/>
  <c r="K1087" i="21"/>
  <c r="M1087" i="21"/>
  <c r="E1088" i="21"/>
  <c r="F1088" i="21"/>
  <c r="D1089" i="21"/>
  <c r="O1088" i="21"/>
  <c r="M1088" i="21"/>
  <c r="K1088" i="21"/>
  <c r="Q1088" i="21"/>
  <c r="L1089" i="21"/>
  <c r="J1089" i="21"/>
  <c r="P1089" i="21"/>
  <c r="I1089" i="21"/>
  <c r="H1090" i="21"/>
  <c r="N1089" i="21"/>
  <c r="D1090" i="21"/>
  <c r="F1089" i="21"/>
  <c r="E1089" i="21"/>
  <c r="Q1089" i="21"/>
  <c r="O1089" i="21"/>
  <c r="K1089" i="21"/>
  <c r="M1089" i="21"/>
  <c r="P1090" i="21"/>
  <c r="I1090" i="21"/>
  <c r="H1091" i="21"/>
  <c r="L1090" i="21"/>
  <c r="J1090" i="21"/>
  <c r="N1090" i="21"/>
  <c r="D1091" i="21"/>
  <c r="F1090" i="21"/>
  <c r="E1090" i="21"/>
  <c r="M1090" i="21"/>
  <c r="K1090" i="21"/>
  <c r="O1090" i="21"/>
  <c r="Q1090" i="21"/>
  <c r="L1091" i="21"/>
  <c r="I1091" i="21"/>
  <c r="P1091" i="21"/>
  <c r="J1091" i="21"/>
  <c r="H1092" i="21"/>
  <c r="N1091" i="21"/>
  <c r="E1091" i="21"/>
  <c r="F1091" i="21"/>
  <c r="D1092" i="21"/>
  <c r="K1091" i="21"/>
  <c r="M1091" i="21"/>
  <c r="Q1091" i="21"/>
  <c r="O1091" i="21"/>
  <c r="N1092" i="21"/>
  <c r="P1092" i="21"/>
  <c r="I1092" i="21"/>
  <c r="J1092" i="21"/>
  <c r="H1093" i="21"/>
  <c r="L1092" i="21"/>
  <c r="F1092" i="21"/>
  <c r="D1093" i="21"/>
  <c r="E1092" i="21"/>
  <c r="Q1092" i="21"/>
  <c r="O1092" i="21"/>
  <c r="K1092" i="21"/>
  <c r="M1092" i="21"/>
  <c r="P1093" i="21"/>
  <c r="I1093" i="21"/>
  <c r="H1094" i="21"/>
  <c r="L1093" i="21"/>
  <c r="N1093" i="21"/>
  <c r="J1093" i="21"/>
  <c r="F1093" i="21"/>
  <c r="E1093" i="21"/>
  <c r="D1094" i="21"/>
  <c r="K1093" i="21"/>
  <c r="Q1093" i="21"/>
  <c r="O1093" i="21"/>
  <c r="M1093" i="21"/>
  <c r="J1094" i="21"/>
  <c r="P1094" i="21"/>
  <c r="N1094" i="21"/>
  <c r="I1094" i="21"/>
  <c r="L1094" i="21"/>
  <c r="H1095" i="21"/>
  <c r="E1094" i="21"/>
  <c r="D1095" i="21"/>
  <c r="F1094" i="21"/>
  <c r="M1094" i="21"/>
  <c r="Q1094" i="21"/>
  <c r="K1094" i="21"/>
  <c r="O1094" i="21"/>
  <c r="P1095" i="21"/>
  <c r="J1095" i="21"/>
  <c r="L1095" i="21"/>
  <c r="N1095" i="21"/>
  <c r="H1096" i="21"/>
  <c r="I1095" i="21"/>
  <c r="F1095" i="21"/>
  <c r="D1096" i="21"/>
  <c r="E1095" i="21"/>
  <c r="J1096" i="21"/>
  <c r="N1096" i="21"/>
  <c r="H1097" i="21"/>
  <c r="L1096" i="21"/>
  <c r="P1096" i="21"/>
  <c r="I1096" i="21"/>
  <c r="K1095" i="21"/>
  <c r="O1095" i="21"/>
  <c r="Q1095" i="21"/>
  <c r="M1095" i="21"/>
  <c r="D1097" i="21"/>
  <c r="E1096" i="21"/>
  <c r="F1096" i="21"/>
  <c r="P1097" i="21"/>
  <c r="I1097" i="21"/>
  <c r="L1097" i="21"/>
  <c r="H1098" i="21"/>
  <c r="J1097" i="21"/>
  <c r="N1097" i="21"/>
  <c r="K1096" i="21"/>
  <c r="M1096" i="21"/>
  <c r="O1096" i="21"/>
  <c r="Q1096" i="21"/>
  <c r="F1097" i="21"/>
  <c r="D1098" i="21"/>
  <c r="E1097" i="21"/>
  <c r="Q1097" i="21"/>
  <c r="M1097" i="21"/>
  <c r="K1097" i="21"/>
  <c r="O1097" i="21"/>
  <c r="I1098" i="21"/>
  <c r="N1098" i="21"/>
  <c r="H1099" i="21"/>
  <c r="P1098" i="21"/>
  <c r="J1098" i="21"/>
  <c r="L1098" i="21"/>
  <c r="F1098" i="21"/>
  <c r="E1098" i="21"/>
  <c r="D1099" i="21"/>
  <c r="K1098" i="21"/>
  <c r="O1098" i="21"/>
  <c r="M1098" i="21"/>
  <c r="Q1098" i="21"/>
  <c r="P1099" i="21"/>
  <c r="J1099" i="21"/>
  <c r="N1099" i="21"/>
  <c r="H1100" i="21"/>
  <c r="L1099" i="21"/>
  <c r="I1099" i="21"/>
  <c r="D1100" i="21"/>
  <c r="E1099" i="21"/>
  <c r="F1099" i="21"/>
  <c r="P1100" i="21"/>
  <c r="N1100" i="21"/>
  <c r="H1101" i="21"/>
  <c r="L1100" i="21"/>
  <c r="I1100" i="21"/>
  <c r="J1100" i="21"/>
  <c r="Q1099" i="21"/>
  <c r="M1099" i="21"/>
  <c r="K1099" i="21"/>
  <c r="O1099" i="21"/>
  <c r="D1101" i="21"/>
  <c r="F1100" i="21"/>
  <c r="E1100" i="21"/>
  <c r="P1101" i="21"/>
  <c r="L1101" i="21"/>
  <c r="N1101" i="21"/>
  <c r="I1101" i="21"/>
  <c r="H1102" i="21"/>
  <c r="J1101" i="21"/>
  <c r="K1100" i="21"/>
  <c r="O1100" i="21"/>
  <c r="M1100" i="21"/>
  <c r="Q1100" i="21"/>
  <c r="D1102" i="21"/>
  <c r="E1101" i="21"/>
  <c r="F1101" i="21"/>
  <c r="Q1101" i="21"/>
  <c r="M1101" i="21"/>
  <c r="O1101" i="21"/>
  <c r="K1101" i="21"/>
  <c r="H1103" i="21"/>
  <c r="P1102" i="21"/>
  <c r="I1102" i="21"/>
  <c r="J1102" i="21"/>
  <c r="L1102" i="21"/>
  <c r="N1102" i="21"/>
  <c r="F1102" i="21"/>
  <c r="D1103" i="21"/>
  <c r="E1102" i="21"/>
  <c r="N1103" i="21"/>
  <c r="J1103" i="21"/>
  <c r="L1103" i="21"/>
  <c r="H1104" i="21"/>
  <c r="I1103" i="21"/>
  <c r="P1103" i="21"/>
  <c r="M1102" i="21"/>
  <c r="K1102" i="21"/>
  <c r="O1102" i="21"/>
  <c r="Q1102" i="21"/>
  <c r="F1103" i="21"/>
  <c r="D1104" i="21"/>
  <c r="E1103" i="21"/>
  <c r="J1104" i="21"/>
  <c r="P1104" i="21"/>
  <c r="H1105" i="21"/>
  <c r="N1104" i="21"/>
  <c r="I1104" i="21"/>
  <c r="L1104" i="21"/>
  <c r="M1103" i="21"/>
  <c r="Q1103" i="21"/>
  <c r="O1103" i="21"/>
  <c r="K1103" i="21"/>
  <c r="D1105" i="21"/>
  <c r="F1104" i="21"/>
  <c r="E1104" i="21"/>
  <c r="P1105" i="21"/>
  <c r="J1105" i="21"/>
  <c r="I1105" i="21"/>
  <c r="H1106" i="21"/>
  <c r="N1105" i="21"/>
  <c r="L1105" i="21"/>
  <c r="O1104" i="21"/>
  <c r="K1104" i="21"/>
  <c r="Q1104" i="21"/>
  <c r="M1104" i="21"/>
  <c r="E1105" i="21"/>
  <c r="F1105" i="21"/>
  <c r="D1106" i="21"/>
  <c r="K1105" i="21"/>
  <c r="M1105" i="21"/>
  <c r="O1105" i="21"/>
  <c r="Q1105" i="21"/>
  <c r="H1107" i="21"/>
  <c r="I1106" i="21"/>
  <c r="J1106" i="21"/>
  <c r="L1106" i="21"/>
  <c r="P1106" i="21"/>
  <c r="N1106" i="21"/>
  <c r="D1107" i="21"/>
  <c r="F1106" i="21"/>
  <c r="E1106" i="21"/>
  <c r="I1107" i="21"/>
  <c r="J1107" i="21"/>
  <c r="N1107" i="21"/>
  <c r="P1107" i="21"/>
  <c r="L1107" i="21"/>
  <c r="H1108" i="21"/>
  <c r="Q1106" i="21"/>
  <c r="K1106" i="21"/>
  <c r="M1106" i="21"/>
  <c r="O1106" i="21"/>
  <c r="D1108" i="21"/>
  <c r="F1107" i="21"/>
  <c r="E1107" i="21"/>
  <c r="M1107" i="21"/>
  <c r="O1107" i="21"/>
  <c r="K1107" i="21"/>
  <c r="Q1107" i="21"/>
  <c r="H1109" i="21"/>
  <c r="L1108" i="21"/>
  <c r="I1108" i="21"/>
  <c r="P1108" i="21"/>
  <c r="J1108" i="21"/>
  <c r="N1108" i="21"/>
  <c r="F1108" i="21"/>
  <c r="D1109" i="21"/>
  <c r="E1108" i="21"/>
  <c r="L1109" i="21"/>
  <c r="P1109" i="21"/>
  <c r="N1109" i="21"/>
  <c r="I1109" i="21"/>
  <c r="J1109" i="21"/>
  <c r="H1110" i="21"/>
  <c r="K1108" i="21"/>
  <c r="O1108" i="21"/>
  <c r="Q1108" i="21"/>
  <c r="M1108" i="21"/>
  <c r="E1109" i="21"/>
  <c r="D1110" i="21"/>
  <c r="F1109" i="21"/>
  <c r="O1109" i="21"/>
  <c r="K1109" i="21"/>
  <c r="M1109" i="21"/>
  <c r="Q1109" i="21"/>
  <c r="J1110" i="21"/>
  <c r="P1110" i="21"/>
  <c r="N1110" i="21"/>
  <c r="H1111" i="21"/>
  <c r="L1110" i="21"/>
  <c r="I1110" i="21"/>
  <c r="E1110" i="21"/>
  <c r="F1110" i="21"/>
  <c r="D1111" i="21"/>
  <c r="L1111" i="21"/>
  <c r="N1111" i="21"/>
  <c r="P1111" i="21"/>
  <c r="I1111" i="21"/>
  <c r="H1112" i="21"/>
  <c r="J1111" i="21"/>
  <c r="O1110" i="21"/>
  <c r="M1110" i="21"/>
  <c r="Q1110" i="21"/>
  <c r="K1110" i="21"/>
  <c r="D1112" i="21"/>
  <c r="F1111" i="21"/>
  <c r="E1111" i="21"/>
  <c r="M1111" i="21"/>
  <c r="K1111" i="21"/>
  <c r="O1111" i="21"/>
  <c r="Q1111" i="21"/>
  <c r="I1112" i="21"/>
  <c r="L1112" i="21"/>
  <c r="H1113" i="21"/>
  <c r="P1112" i="21"/>
  <c r="J1112" i="21"/>
  <c r="N1112" i="21"/>
  <c r="F1112" i="21"/>
  <c r="D1113" i="21"/>
  <c r="E1112" i="21"/>
  <c r="O1112" i="21"/>
  <c r="K1112" i="21"/>
  <c r="M1112" i="21"/>
  <c r="Q1112" i="21"/>
  <c r="N1113" i="21"/>
  <c r="I1113" i="21"/>
  <c r="P1113" i="21"/>
  <c r="J1113" i="21"/>
  <c r="H1114" i="21"/>
  <c r="L1113" i="21"/>
  <c r="D1114" i="21"/>
  <c r="E1113" i="21"/>
  <c r="F1113" i="21"/>
  <c r="Q1113" i="21"/>
  <c r="K1113" i="21"/>
  <c r="M1113" i="21"/>
  <c r="O1113" i="21"/>
  <c r="I1114" i="21"/>
  <c r="N1114" i="21"/>
  <c r="J1114" i="21"/>
  <c r="P1114" i="21"/>
  <c r="H1115" i="21"/>
  <c r="L1114" i="21"/>
  <c r="E1114" i="21"/>
  <c r="F1114" i="21"/>
  <c r="D1115" i="21"/>
  <c r="M1114" i="21"/>
  <c r="K1114" i="21"/>
  <c r="O1114" i="21"/>
  <c r="Q1114" i="21"/>
  <c r="N1115" i="21"/>
  <c r="P1115" i="21"/>
  <c r="I1115" i="21"/>
  <c r="H1116" i="21"/>
  <c r="J1115" i="21"/>
  <c r="L1115" i="21"/>
  <c r="D1116" i="21"/>
  <c r="F1115" i="21"/>
  <c r="E1115" i="21"/>
  <c r="M1115" i="21"/>
  <c r="Q1115" i="21"/>
  <c r="O1115" i="21"/>
  <c r="K1115" i="21"/>
  <c r="I1116" i="21"/>
  <c r="N1116" i="21"/>
  <c r="P1116" i="21"/>
  <c r="H1117" i="21"/>
  <c r="J1116" i="21"/>
  <c r="L1116" i="21"/>
  <c r="E1116" i="21"/>
  <c r="D1117" i="21"/>
  <c r="F1116" i="21"/>
  <c r="O1116" i="21"/>
  <c r="Q1116" i="21"/>
  <c r="K1116" i="21"/>
  <c r="M1116" i="21"/>
  <c r="N1117" i="21"/>
  <c r="I1117" i="21"/>
  <c r="P1117" i="21"/>
  <c r="L1117" i="21"/>
  <c r="H1118" i="21"/>
  <c r="J1117" i="21"/>
  <c r="F1117" i="21"/>
  <c r="E1117" i="21"/>
  <c r="D1118" i="21"/>
  <c r="K1117" i="21"/>
  <c r="O1117" i="21"/>
  <c r="M1117" i="21"/>
  <c r="Q1117" i="21"/>
  <c r="N1118" i="21"/>
  <c r="L1118" i="21"/>
  <c r="I1118" i="21"/>
  <c r="J1118" i="21"/>
  <c r="P1118" i="21"/>
  <c r="H1119" i="21"/>
  <c r="F1118" i="21"/>
  <c r="D1119" i="21"/>
  <c r="E1118" i="21"/>
  <c r="K1118" i="21"/>
  <c r="Q1118" i="21"/>
  <c r="M1118" i="21"/>
  <c r="O1118" i="21"/>
  <c r="I1119" i="21"/>
  <c r="L1119" i="21"/>
  <c r="J1119" i="21"/>
  <c r="P1119" i="21"/>
  <c r="N1119" i="21"/>
  <c r="H1120" i="21"/>
  <c r="D1120" i="21"/>
  <c r="E1119" i="21"/>
  <c r="F1119" i="21"/>
  <c r="K1119" i="21"/>
  <c r="M1119" i="21"/>
  <c r="O1119" i="21"/>
  <c r="Q1119" i="21"/>
  <c r="J1120" i="21"/>
  <c r="L1120" i="21"/>
  <c r="N1120" i="21"/>
  <c r="I1120" i="21"/>
  <c r="P1120" i="21"/>
  <c r="H1121" i="21"/>
  <c r="F1120" i="21"/>
  <c r="E1120" i="21"/>
  <c r="D1121" i="21"/>
  <c r="Q1120" i="21"/>
  <c r="O1120" i="21"/>
  <c r="K1120" i="21"/>
  <c r="M1120" i="21"/>
  <c r="N1121" i="21"/>
  <c r="P1121" i="21"/>
  <c r="J1121" i="21"/>
  <c r="L1121" i="21"/>
  <c r="I1121" i="21"/>
  <c r="H1122" i="21"/>
  <c r="D1122" i="21"/>
  <c r="E1121" i="21"/>
  <c r="F1121" i="21"/>
  <c r="O1121" i="21"/>
  <c r="M1121" i="21"/>
  <c r="Q1121" i="21"/>
  <c r="K1121" i="21"/>
  <c r="L1122" i="21"/>
  <c r="I1122" i="21"/>
  <c r="P1122" i="21"/>
  <c r="H1123" i="21"/>
  <c r="N1122" i="21"/>
  <c r="J1122" i="21"/>
  <c r="D1123" i="21"/>
  <c r="F1122" i="21"/>
  <c r="E1122" i="21"/>
  <c r="K1122" i="21"/>
  <c r="M1122" i="21"/>
  <c r="O1122" i="21"/>
  <c r="Q1122" i="21"/>
  <c r="H1124" i="21"/>
  <c r="L1123" i="21"/>
  <c r="N1123" i="21"/>
  <c r="P1123" i="21"/>
  <c r="I1123" i="21"/>
  <c r="J1123" i="21"/>
  <c r="F1123" i="21"/>
  <c r="E1123" i="21"/>
  <c r="D1124" i="21"/>
  <c r="P1124" i="21"/>
  <c r="L1124" i="21"/>
  <c r="N1124" i="21"/>
  <c r="I1124" i="21"/>
  <c r="H1125" i="21"/>
  <c r="J1124" i="21"/>
  <c r="M1123" i="21"/>
  <c r="K1123" i="21"/>
  <c r="Q1123" i="21"/>
  <c r="O1123" i="21"/>
  <c r="E1124" i="21"/>
  <c r="D1125" i="21"/>
  <c r="F1124" i="21"/>
  <c r="Q1124" i="21"/>
  <c r="K1124" i="21"/>
  <c r="M1124" i="21"/>
  <c r="O1124" i="21"/>
  <c r="I1125" i="21"/>
  <c r="L1125" i="21"/>
  <c r="H1126" i="21"/>
  <c r="N1125" i="21"/>
  <c r="J1125" i="21"/>
  <c r="P1125" i="21"/>
  <c r="D1126" i="21"/>
  <c r="F1125" i="21"/>
  <c r="E1125" i="21"/>
  <c r="O1125" i="21"/>
  <c r="K1125" i="21"/>
  <c r="Q1125" i="21"/>
  <c r="M1125" i="21"/>
  <c r="L1126" i="21"/>
  <c r="I1126" i="21"/>
  <c r="P1126" i="21"/>
  <c r="N1126" i="21"/>
  <c r="H1127" i="21"/>
  <c r="J1126" i="21"/>
  <c r="E1126" i="21"/>
  <c r="D1127" i="21"/>
  <c r="F1126" i="21"/>
  <c r="K1126" i="21"/>
  <c r="M1126" i="21"/>
  <c r="O1126" i="21"/>
  <c r="Q1126" i="21"/>
  <c r="P1127" i="21"/>
  <c r="I1127" i="21"/>
  <c r="L1127" i="21"/>
  <c r="H1128" i="21"/>
  <c r="J1127" i="21"/>
  <c r="N1127" i="21"/>
  <c r="E1127" i="21"/>
  <c r="D1128" i="21"/>
  <c r="F1127" i="21"/>
  <c r="Q1127" i="21"/>
  <c r="K1127" i="21"/>
  <c r="O1127" i="21"/>
  <c r="M1127" i="21"/>
  <c r="L1128" i="21"/>
  <c r="I1128" i="21"/>
  <c r="J1128" i="21"/>
  <c r="N1128" i="21"/>
  <c r="P1128" i="21"/>
  <c r="H1129" i="21"/>
  <c r="E1128" i="21"/>
  <c r="F1128" i="21"/>
  <c r="D1129" i="21"/>
  <c r="O1128" i="21"/>
  <c r="Q1128" i="21"/>
  <c r="M1128" i="21"/>
  <c r="K1128" i="21"/>
  <c r="H1130" i="21"/>
  <c r="I1129" i="21"/>
  <c r="J1129" i="21"/>
  <c r="L1129" i="21"/>
  <c r="P1129" i="21"/>
  <c r="N1129" i="21"/>
  <c r="D1130" i="21"/>
  <c r="E1129" i="21"/>
  <c r="F1129" i="21"/>
  <c r="L1130" i="21"/>
  <c r="N1130" i="21"/>
  <c r="H1131" i="21"/>
  <c r="I1130" i="21"/>
  <c r="P1130" i="21"/>
  <c r="J1130" i="21"/>
  <c r="O1129" i="21"/>
  <c r="M1129" i="21"/>
  <c r="Q1129" i="21"/>
  <c r="K1129" i="21"/>
  <c r="F1130" i="21"/>
  <c r="D1131" i="21"/>
  <c r="E1130" i="21"/>
  <c r="N1131" i="21"/>
  <c r="H1132" i="21"/>
  <c r="J1131" i="21"/>
  <c r="L1131" i="21"/>
  <c r="P1131" i="21"/>
  <c r="I1131" i="21"/>
  <c r="K1130" i="21"/>
  <c r="O1130" i="21"/>
  <c r="M1130" i="21"/>
  <c r="Q1130" i="21"/>
  <c r="D1132" i="21"/>
  <c r="F1131" i="21"/>
  <c r="E1131" i="21"/>
  <c r="H1133" i="21"/>
  <c r="N1132" i="21"/>
  <c r="L1132" i="21"/>
  <c r="P1132" i="21"/>
  <c r="J1132" i="21"/>
  <c r="I1132" i="21"/>
  <c r="O1131" i="21"/>
  <c r="M1131" i="21"/>
  <c r="K1131" i="21"/>
  <c r="Q1131" i="21"/>
  <c r="D1133" i="21"/>
  <c r="F1132" i="21"/>
  <c r="E1132" i="21"/>
  <c r="L1133" i="21"/>
  <c r="J1133" i="21"/>
  <c r="I1133" i="21"/>
  <c r="N1133" i="21"/>
  <c r="P1133" i="21"/>
  <c r="H1134" i="21"/>
  <c r="K1132" i="21"/>
  <c r="Q1132" i="21"/>
  <c r="O1132" i="21"/>
  <c r="M1132" i="21"/>
  <c r="E1133" i="21"/>
  <c r="D1134" i="21"/>
  <c r="F1133" i="21"/>
  <c r="Q1133" i="21"/>
  <c r="K1133" i="21"/>
  <c r="M1133" i="21"/>
  <c r="O1133" i="21"/>
  <c r="J1134" i="21"/>
  <c r="P1134" i="21"/>
  <c r="H1135" i="21"/>
  <c r="N1134" i="21"/>
  <c r="I1134" i="21"/>
  <c r="L1134" i="21"/>
  <c r="D1135" i="21"/>
  <c r="E1134" i="21"/>
  <c r="F1134" i="21"/>
  <c r="L1135" i="21"/>
  <c r="J1135" i="21"/>
  <c r="I1135" i="21"/>
  <c r="H1136" i="21"/>
  <c r="P1135" i="21"/>
  <c r="N1135" i="21"/>
  <c r="Q1134" i="21"/>
  <c r="K1134" i="21"/>
  <c r="O1134" i="21"/>
  <c r="M1134" i="21"/>
  <c r="F1135" i="21"/>
  <c r="E1135" i="21"/>
  <c r="D1136" i="21"/>
  <c r="K1135" i="21"/>
  <c r="O1135" i="21"/>
  <c r="M1135" i="21"/>
  <c r="Q1135" i="21"/>
  <c r="H1137" i="21"/>
  <c r="P1136" i="21"/>
  <c r="J1136" i="21"/>
  <c r="I1136" i="21"/>
  <c r="L1136" i="21"/>
  <c r="N1136" i="21"/>
  <c r="D1137" i="21"/>
  <c r="F1136" i="21"/>
  <c r="E1136" i="21"/>
  <c r="H1138" i="21"/>
  <c r="L1137" i="21"/>
  <c r="P1137" i="21"/>
  <c r="I1137" i="21"/>
  <c r="N1137" i="21"/>
  <c r="J1137" i="21"/>
  <c r="O1136" i="21"/>
  <c r="M1136" i="21"/>
  <c r="Q1136" i="21"/>
  <c r="K1136" i="21"/>
  <c r="D1138" i="21"/>
  <c r="E1137" i="21"/>
  <c r="F1137" i="21"/>
  <c r="J1138" i="21"/>
  <c r="N1138" i="21"/>
  <c r="P1138" i="21"/>
  <c r="L1138" i="21"/>
  <c r="H1139" i="21"/>
  <c r="I1138" i="21"/>
  <c r="K1137" i="21"/>
  <c r="Q1137" i="21"/>
  <c r="O1137" i="21"/>
  <c r="M1137" i="21"/>
  <c r="D1139" i="21"/>
  <c r="E1138" i="21"/>
  <c r="F1138" i="21"/>
  <c r="H1140" i="21"/>
  <c r="J1139" i="21"/>
  <c r="L1139" i="21"/>
  <c r="I1139" i="21"/>
  <c r="P1139" i="21"/>
  <c r="N1139" i="21"/>
  <c r="Q1138" i="21"/>
  <c r="O1138" i="21"/>
  <c r="K1138" i="21"/>
  <c r="M1138" i="21"/>
  <c r="D1140" i="21"/>
  <c r="F1139" i="21"/>
  <c r="E1139" i="21"/>
  <c r="H1141" i="21"/>
  <c r="P1140" i="21"/>
  <c r="J1140" i="21"/>
  <c r="N1140" i="21"/>
  <c r="L1140" i="21"/>
  <c r="I1140" i="21"/>
  <c r="M1139" i="21"/>
  <c r="Q1139" i="21"/>
  <c r="K1139" i="21"/>
  <c r="O1139" i="21"/>
  <c r="D1141" i="21"/>
  <c r="E1140" i="21"/>
  <c r="F1140" i="21"/>
  <c r="J1141" i="21"/>
  <c r="N1141" i="21"/>
  <c r="H1142" i="21"/>
  <c r="P1141" i="21"/>
  <c r="L1141" i="21"/>
  <c r="I1141" i="21"/>
  <c r="M1140" i="21"/>
  <c r="K1140" i="21"/>
  <c r="O1140" i="21"/>
  <c r="Q1140" i="21"/>
  <c r="E1141" i="21"/>
  <c r="F1141" i="21"/>
  <c r="D1142" i="21"/>
  <c r="J1142" i="21"/>
  <c r="I1142" i="21"/>
  <c r="L1142" i="21"/>
  <c r="N1142" i="21"/>
  <c r="H1143" i="21"/>
  <c r="P1142" i="21"/>
  <c r="O1141" i="21"/>
  <c r="M1141" i="21"/>
  <c r="Q1141" i="21"/>
  <c r="K1141" i="21"/>
  <c r="D1143" i="21"/>
  <c r="E1142" i="21"/>
  <c r="F1142" i="21"/>
  <c r="M1142" i="21"/>
  <c r="Q1142" i="21"/>
  <c r="K1142" i="21"/>
  <c r="O1142" i="21"/>
  <c r="L1143" i="21"/>
  <c r="H1144" i="21"/>
  <c r="P1143" i="21"/>
  <c r="N1143" i="21"/>
  <c r="I1143" i="21"/>
  <c r="J1143" i="21"/>
  <c r="F1143" i="21"/>
  <c r="E1143" i="21"/>
  <c r="D1144" i="21"/>
  <c r="H1145" i="21"/>
  <c r="L1144" i="21"/>
  <c r="N1144" i="21"/>
  <c r="P1144" i="21"/>
  <c r="I1144" i="21"/>
  <c r="J1144" i="21"/>
  <c r="M1143" i="21"/>
  <c r="Q1143" i="21"/>
  <c r="O1143" i="21"/>
  <c r="K1143" i="21"/>
  <c r="D1145" i="21"/>
  <c r="F1144" i="21"/>
  <c r="E1144" i="21"/>
  <c r="L1145" i="21"/>
  <c r="J1145" i="21"/>
  <c r="I1145" i="21"/>
  <c r="H1146" i="21"/>
  <c r="P1145" i="21"/>
  <c r="N1145" i="21"/>
  <c r="O1144" i="21"/>
  <c r="Q1144" i="21"/>
  <c r="K1144" i="21"/>
  <c r="M1144" i="21"/>
  <c r="D1146" i="21"/>
  <c r="F1145" i="21"/>
  <c r="E1145" i="21"/>
  <c r="K1145" i="21"/>
  <c r="O1145" i="21"/>
  <c r="Q1145" i="21"/>
  <c r="M1145" i="21"/>
  <c r="J1146" i="21"/>
  <c r="N1146" i="21"/>
  <c r="P1146" i="21"/>
  <c r="I1146" i="21"/>
  <c r="H1147" i="21"/>
  <c r="L1146" i="21"/>
  <c r="F1146" i="21"/>
  <c r="E1146" i="21"/>
  <c r="D1147" i="21"/>
  <c r="Q1146" i="21"/>
  <c r="K1146" i="21"/>
  <c r="M1146" i="21"/>
  <c r="O1146" i="21"/>
  <c r="I1147" i="21"/>
  <c r="H1148" i="21"/>
  <c r="L1147" i="21"/>
  <c r="J1147" i="21"/>
  <c r="N1147" i="21"/>
  <c r="P1147" i="21"/>
  <c r="D1148" i="21"/>
  <c r="F1147" i="21"/>
  <c r="E1147" i="21"/>
  <c r="K1147" i="21"/>
  <c r="M1147" i="21"/>
  <c r="Q1147" i="21"/>
  <c r="O1147" i="21"/>
  <c r="I1148" i="21"/>
  <c r="P1148" i="21"/>
  <c r="J1148" i="21"/>
  <c r="H1149" i="21"/>
  <c r="N1148" i="21"/>
  <c r="L1148" i="21"/>
  <c r="D1149" i="21"/>
  <c r="E1148" i="21"/>
  <c r="F1148" i="21"/>
  <c r="Q1148" i="21"/>
  <c r="M1148" i="21"/>
  <c r="K1148" i="21"/>
  <c r="O1148" i="21"/>
  <c r="H1150" i="21"/>
  <c r="N1149" i="21"/>
  <c r="I1149" i="21"/>
  <c r="L1149" i="21"/>
  <c r="J1149" i="21"/>
  <c r="P1149" i="21"/>
  <c r="F1149" i="21"/>
  <c r="D1150" i="21"/>
  <c r="E1149" i="21"/>
  <c r="N1150" i="21"/>
  <c r="J1150" i="21"/>
  <c r="I1150" i="21"/>
  <c r="L1150" i="21"/>
  <c r="H1151" i="21"/>
  <c r="P1150" i="21"/>
  <c r="K1149" i="21"/>
  <c r="M1149" i="21"/>
  <c r="Q1149" i="21"/>
  <c r="O1149" i="21"/>
  <c r="D1151" i="21"/>
  <c r="F1150" i="21"/>
  <c r="E1150" i="21"/>
  <c r="Q1150" i="21"/>
  <c r="O1150" i="21"/>
  <c r="M1150" i="21"/>
  <c r="K1150" i="21"/>
  <c r="N1151" i="21"/>
  <c r="P1151" i="21"/>
  <c r="H1152" i="21"/>
  <c r="J1151" i="21"/>
  <c r="L1151" i="21"/>
  <c r="I1151" i="21"/>
  <c r="D1152" i="21"/>
  <c r="E1151" i="21"/>
  <c r="F1151" i="21"/>
  <c r="H1153" i="21"/>
  <c r="P1152" i="21"/>
  <c r="L1152" i="21"/>
  <c r="N1152" i="21"/>
  <c r="J1152" i="21"/>
  <c r="I1152" i="21"/>
  <c r="Q1151" i="21"/>
  <c r="O1151" i="21"/>
  <c r="M1151" i="21"/>
  <c r="K1151" i="21"/>
  <c r="E1152" i="21"/>
  <c r="F1152" i="21"/>
  <c r="D1153" i="21"/>
  <c r="L1153" i="21"/>
  <c r="N1153" i="21"/>
  <c r="H1154" i="21"/>
  <c r="I1153" i="21"/>
  <c r="J1153" i="21"/>
  <c r="P1153" i="21"/>
  <c r="M1152" i="21"/>
  <c r="K1152" i="21"/>
  <c r="O1152" i="21"/>
  <c r="Q1152" i="21"/>
  <c r="D1154" i="21"/>
  <c r="F1153" i="21"/>
  <c r="E1153" i="21"/>
  <c r="N1154" i="21"/>
  <c r="L1154" i="21"/>
  <c r="P1154" i="21"/>
  <c r="I1154" i="21"/>
  <c r="J1154" i="21"/>
  <c r="H1155" i="21"/>
  <c r="Q1153" i="21"/>
  <c r="K1153" i="21"/>
  <c r="O1153" i="21"/>
  <c r="M1153" i="21"/>
  <c r="F1154" i="21"/>
  <c r="D1155" i="21"/>
  <c r="E1154" i="21"/>
  <c r="Q1154" i="21"/>
  <c r="O1154" i="21"/>
  <c r="M1154" i="21"/>
  <c r="K1154" i="21"/>
  <c r="H1156" i="21"/>
  <c r="L1155" i="21"/>
  <c r="J1155" i="21"/>
  <c r="N1155" i="21"/>
  <c r="I1155" i="21"/>
  <c r="P1155" i="21"/>
  <c r="D1156" i="21"/>
  <c r="F1155" i="21"/>
  <c r="E1155" i="21"/>
  <c r="I1156" i="21"/>
  <c r="H1157" i="21"/>
  <c r="P1156" i="21"/>
  <c r="L1156" i="21"/>
  <c r="N1156" i="21"/>
  <c r="J1156" i="21"/>
  <c r="O1155" i="21"/>
  <c r="K1155" i="21"/>
  <c r="M1155" i="21"/>
  <c r="Q1155" i="21"/>
  <c r="D1157" i="21"/>
  <c r="E1156" i="21"/>
  <c r="F1156" i="21"/>
  <c r="Q1156" i="21"/>
  <c r="K1156" i="21"/>
  <c r="M1156" i="21"/>
  <c r="O1156" i="21"/>
  <c r="P1157" i="21"/>
  <c r="J1157" i="21"/>
  <c r="N1157" i="21"/>
  <c r="L1157" i="21"/>
  <c r="I1157" i="21"/>
  <c r="H1158" i="21"/>
  <c r="D1158" i="21"/>
  <c r="F1157" i="21"/>
  <c r="E1157" i="21"/>
  <c r="M1157" i="21"/>
  <c r="Q1157" i="21"/>
  <c r="K1157" i="21"/>
  <c r="O1157" i="21"/>
  <c r="L1158" i="21"/>
  <c r="N1158" i="21"/>
  <c r="I1158" i="21"/>
  <c r="P1158" i="21"/>
  <c r="H1159" i="21"/>
  <c r="J1158" i="21"/>
  <c r="D1159" i="21"/>
  <c r="E1158" i="21"/>
  <c r="F1158" i="21"/>
  <c r="Q1158" i="21"/>
  <c r="K1158" i="21"/>
  <c r="O1158" i="21"/>
  <c r="M1158" i="21"/>
  <c r="H1160" i="21"/>
  <c r="N1159" i="21"/>
  <c r="L1159" i="21"/>
  <c r="P1159" i="21"/>
  <c r="I1159" i="21"/>
  <c r="J1159" i="21"/>
  <c r="E1159" i="21"/>
  <c r="D1160" i="21"/>
  <c r="F1159" i="21"/>
  <c r="H1161" i="21"/>
  <c r="L1160" i="21"/>
  <c r="J1160" i="21"/>
  <c r="P1160" i="21"/>
  <c r="N1160" i="21"/>
  <c r="I1160" i="21"/>
  <c r="O1159" i="21"/>
  <c r="M1159" i="21"/>
  <c r="Q1159" i="21"/>
  <c r="K1159" i="21"/>
  <c r="D1161" i="21"/>
  <c r="E1160" i="21"/>
  <c r="F1160" i="21"/>
  <c r="I1161" i="21"/>
  <c r="N1161" i="21"/>
  <c r="P1161" i="21"/>
  <c r="H1162" i="21"/>
  <c r="L1161" i="21"/>
  <c r="J1161" i="21"/>
  <c r="K1160" i="21"/>
  <c r="O1160" i="21"/>
  <c r="M1160" i="21"/>
  <c r="Q1160" i="21"/>
  <c r="D1162" i="21"/>
  <c r="F1161" i="21"/>
  <c r="E1161" i="21"/>
  <c r="K1161" i="21"/>
  <c r="M1161" i="21"/>
  <c r="Q1161" i="21"/>
  <c r="O1161" i="21"/>
  <c r="I1162" i="21"/>
  <c r="L1162" i="21"/>
  <c r="N1162" i="21"/>
  <c r="J1162" i="21"/>
  <c r="P1162" i="21"/>
  <c r="H1163" i="21"/>
  <c r="E1162" i="21"/>
  <c r="D1163" i="21"/>
  <c r="F1162" i="21"/>
  <c r="K1162" i="21"/>
  <c r="O1162" i="21"/>
  <c r="M1162" i="21"/>
  <c r="Q1162" i="21"/>
  <c r="J1163" i="21"/>
  <c r="H1164" i="21"/>
  <c r="I1163" i="21"/>
  <c r="P1163" i="21"/>
  <c r="L1163" i="21"/>
  <c r="N1163" i="21"/>
  <c r="E1163" i="21"/>
  <c r="F1163" i="21"/>
  <c r="D1164" i="21"/>
  <c r="J1164" i="21"/>
  <c r="N1164" i="21"/>
  <c r="P1164" i="21"/>
  <c r="L1164" i="21"/>
  <c r="I1164" i="21"/>
  <c r="H1165" i="21"/>
  <c r="K1163" i="21"/>
  <c r="O1163" i="21"/>
  <c r="Q1163" i="21"/>
  <c r="M1163" i="21"/>
  <c r="D1165" i="21"/>
  <c r="E1164" i="21"/>
  <c r="F1164" i="21"/>
  <c r="O1164" i="21"/>
  <c r="K1164" i="21"/>
  <c r="Q1164" i="21"/>
  <c r="M1164" i="21"/>
  <c r="I1165" i="21"/>
  <c r="P1165" i="21"/>
  <c r="J1165" i="21"/>
  <c r="L1165" i="21"/>
  <c r="N1165" i="21"/>
  <c r="H1166" i="21"/>
  <c r="E1165" i="21"/>
  <c r="F1165" i="21"/>
  <c r="D1166" i="21"/>
  <c r="M1165" i="21"/>
  <c r="Q1165" i="21"/>
  <c r="K1165" i="21"/>
  <c r="O1165" i="21"/>
  <c r="P1166" i="21"/>
  <c r="L1166" i="21"/>
  <c r="N1166" i="21"/>
  <c r="H1167" i="21"/>
  <c r="I1166" i="21"/>
  <c r="J1166" i="21"/>
  <c r="D1167" i="21"/>
  <c r="F1166" i="21"/>
  <c r="E1166" i="21"/>
  <c r="N1167" i="21"/>
  <c r="H1168" i="21"/>
  <c r="I1167" i="21"/>
  <c r="P1167" i="21"/>
  <c r="J1167" i="21"/>
  <c r="L1167" i="21"/>
  <c r="Q1166" i="21"/>
  <c r="K1166" i="21"/>
  <c r="O1166" i="21"/>
  <c r="M1166" i="21"/>
  <c r="F1167" i="21"/>
  <c r="E1167" i="21"/>
  <c r="D1168" i="21"/>
  <c r="P1168" i="21"/>
  <c r="N1168" i="21"/>
  <c r="J1168" i="21"/>
  <c r="L1168" i="21"/>
  <c r="H1169" i="21"/>
  <c r="I1168" i="21"/>
  <c r="M1167" i="21"/>
  <c r="Q1167" i="21"/>
  <c r="K1167" i="21"/>
  <c r="O1167" i="21"/>
  <c r="D1169" i="21"/>
  <c r="E1168" i="21"/>
  <c r="F1168" i="21"/>
  <c r="P1169" i="21"/>
  <c r="I1169" i="21"/>
  <c r="N1169" i="21"/>
  <c r="L1169" i="21"/>
  <c r="J1169" i="21"/>
  <c r="H1170" i="21"/>
  <c r="Q1168" i="21"/>
  <c r="K1168" i="21"/>
  <c r="O1168" i="21"/>
  <c r="M1168" i="21"/>
  <c r="E1169" i="21"/>
  <c r="D1170" i="21"/>
  <c r="F1169" i="21"/>
  <c r="K1169" i="21"/>
  <c r="O1169" i="21"/>
  <c r="M1169" i="21"/>
  <c r="Q1169" i="21"/>
  <c r="N1170" i="21"/>
  <c r="P1170" i="21"/>
  <c r="I1170" i="21"/>
  <c r="J1170" i="21"/>
  <c r="H1171" i="21"/>
  <c r="L1170" i="21"/>
  <c r="F1170" i="21"/>
  <c r="D1171" i="21"/>
  <c r="E1170" i="21"/>
  <c r="K1170" i="21"/>
  <c r="M1170" i="21"/>
  <c r="O1170" i="21"/>
  <c r="Q1170" i="21"/>
  <c r="P1171" i="21"/>
  <c r="N1171" i="21"/>
  <c r="L1171" i="21"/>
  <c r="H1172" i="21"/>
  <c r="J1171" i="21"/>
  <c r="I1171" i="21"/>
  <c r="D1172" i="21"/>
  <c r="E1171" i="21"/>
  <c r="F1171" i="21"/>
  <c r="H1173" i="21"/>
  <c r="I1172" i="21"/>
  <c r="L1172" i="21"/>
  <c r="J1172" i="21"/>
  <c r="P1172" i="21"/>
  <c r="N1172" i="21"/>
  <c r="O1171" i="21"/>
  <c r="M1171" i="21"/>
  <c r="Q1171" i="21"/>
  <c r="K1171" i="21"/>
  <c r="E1172" i="21"/>
  <c r="D1173" i="21"/>
  <c r="F1172" i="21"/>
  <c r="H1174" i="21"/>
  <c r="L1173" i="21"/>
  <c r="N1173" i="21"/>
  <c r="J1173" i="21"/>
  <c r="I1173" i="21"/>
  <c r="P1173" i="21"/>
  <c r="O1172" i="21"/>
  <c r="K1172" i="21"/>
  <c r="Q1172" i="21"/>
  <c r="M1172" i="21"/>
  <c r="E1173" i="21"/>
  <c r="D1174" i="21"/>
  <c r="F1173" i="21"/>
  <c r="N1174" i="21"/>
  <c r="J1174" i="21"/>
  <c r="P1174" i="21"/>
  <c r="I1174" i="21"/>
  <c r="H1175" i="21"/>
  <c r="L1174" i="21"/>
  <c r="Q1173" i="21"/>
  <c r="M1173" i="21"/>
  <c r="K1173" i="21"/>
  <c r="O1173" i="21"/>
  <c r="F1174" i="21"/>
  <c r="E1174" i="21"/>
  <c r="D1175" i="21"/>
  <c r="M1174" i="21"/>
  <c r="K1174" i="21"/>
  <c r="O1174" i="21"/>
  <c r="Q1174" i="21"/>
  <c r="H1176" i="21"/>
  <c r="P1175" i="21"/>
  <c r="N1175" i="21"/>
  <c r="J1175" i="21"/>
  <c r="I1175" i="21"/>
  <c r="L1175" i="21"/>
  <c r="F1175" i="21"/>
  <c r="D1176" i="21"/>
  <c r="E1175" i="21"/>
  <c r="P1176" i="21"/>
  <c r="L1176" i="21"/>
  <c r="I1176" i="21"/>
  <c r="J1176" i="21"/>
  <c r="H1177" i="21"/>
  <c r="N1176" i="21"/>
  <c r="M1175" i="21"/>
  <c r="K1175" i="21"/>
  <c r="O1175" i="21"/>
  <c r="Q1175" i="21"/>
  <c r="E1176" i="21"/>
  <c r="D1177" i="21"/>
  <c r="F1176" i="21"/>
  <c r="O1176" i="21"/>
  <c r="Q1176" i="21"/>
  <c r="K1176" i="21"/>
  <c r="M1176" i="21"/>
  <c r="L1177" i="21"/>
  <c r="I1177" i="21"/>
  <c r="J1177" i="21"/>
  <c r="P1177" i="21"/>
  <c r="H1178" i="21"/>
  <c r="N1177" i="21"/>
  <c r="F1177" i="21"/>
  <c r="D1178" i="21"/>
  <c r="E1177" i="21"/>
  <c r="K1177" i="21"/>
  <c r="O1177" i="21"/>
  <c r="M1177" i="21"/>
  <c r="Q1177" i="21"/>
  <c r="N1178" i="21"/>
  <c r="L1178" i="21"/>
  <c r="I1178" i="21"/>
  <c r="H1179" i="21"/>
  <c r="J1178" i="21"/>
  <c r="P1178" i="21"/>
  <c r="E1178" i="21"/>
  <c r="D1179" i="21"/>
  <c r="F1178" i="21"/>
  <c r="Q1178" i="21"/>
  <c r="K1178" i="21"/>
  <c r="M1178" i="21"/>
  <c r="O1178" i="21"/>
  <c r="H1180" i="21"/>
  <c r="N1179" i="21"/>
  <c r="P1179" i="21"/>
  <c r="J1179" i="21"/>
  <c r="L1179" i="21"/>
  <c r="I1179" i="21"/>
  <c r="D1180" i="21"/>
  <c r="F1179" i="21"/>
  <c r="E1179" i="21"/>
  <c r="P1180" i="21"/>
  <c r="N1180" i="21"/>
  <c r="L1180" i="21"/>
  <c r="H1181" i="21"/>
  <c r="I1180" i="21"/>
  <c r="J1180" i="21"/>
  <c r="O1179" i="21"/>
  <c r="M1179" i="21"/>
  <c r="K1179" i="21"/>
  <c r="Q1179" i="21"/>
  <c r="F1180" i="21"/>
  <c r="D1181" i="21"/>
  <c r="E1180" i="21"/>
  <c r="P1181" i="21"/>
  <c r="J1181" i="21"/>
  <c r="I1181" i="21"/>
  <c r="N1181" i="21"/>
  <c r="L1181" i="21"/>
  <c r="H1182" i="21"/>
  <c r="K1180" i="21"/>
  <c r="O1180" i="21"/>
  <c r="Q1180" i="21"/>
  <c r="M1180" i="21"/>
  <c r="E1181" i="21"/>
  <c r="D1182" i="21"/>
  <c r="F1181" i="21"/>
  <c r="M1181" i="21"/>
  <c r="Q1181" i="21"/>
  <c r="K1181" i="21"/>
  <c r="O1181" i="21"/>
  <c r="P1182" i="21"/>
  <c r="H1183" i="21"/>
  <c r="I1182" i="21"/>
  <c r="J1182" i="21"/>
  <c r="N1182" i="21"/>
  <c r="L1182" i="21"/>
  <c r="D1183" i="21"/>
  <c r="E1182" i="21"/>
  <c r="F1182" i="21"/>
  <c r="J1183" i="21"/>
  <c r="L1183" i="21"/>
  <c r="P1183" i="21"/>
  <c r="I1183" i="21"/>
  <c r="N1183" i="21"/>
  <c r="H1184" i="21"/>
  <c r="K1182" i="21"/>
  <c r="O1182" i="21"/>
  <c r="Q1182" i="21"/>
  <c r="M1182" i="21"/>
  <c r="F1183" i="21"/>
  <c r="E1183" i="21"/>
  <c r="D1184" i="21"/>
  <c r="Q1183" i="21"/>
  <c r="O1183" i="21"/>
  <c r="M1183" i="21"/>
  <c r="K1183" i="21"/>
  <c r="N1184" i="21"/>
  <c r="J1184" i="21"/>
  <c r="L1184" i="21"/>
  <c r="P1184" i="21"/>
  <c r="I1184" i="21"/>
  <c r="H1185" i="21"/>
  <c r="F1184" i="21"/>
  <c r="D1185" i="21"/>
  <c r="E1184" i="21"/>
  <c r="O1184" i="21"/>
  <c r="K1184" i="21"/>
  <c r="Q1184" i="21"/>
  <c r="M1184" i="21"/>
  <c r="N1185" i="21"/>
  <c r="L1185" i="21"/>
  <c r="J1185" i="21"/>
  <c r="P1185" i="21"/>
  <c r="H1186" i="21"/>
  <c r="I1185" i="21"/>
  <c r="F1185" i="21"/>
  <c r="D1186" i="21"/>
  <c r="E1185" i="21"/>
  <c r="P1186" i="21"/>
  <c r="N1186" i="21"/>
  <c r="H1187" i="21"/>
  <c r="L1186" i="21"/>
  <c r="J1186" i="21"/>
  <c r="I1186" i="21"/>
  <c r="K1185" i="21"/>
  <c r="Q1185" i="21"/>
  <c r="M1185" i="21"/>
  <c r="O1185" i="21"/>
  <c r="E1186" i="21"/>
  <c r="D1187" i="21"/>
  <c r="F1186" i="21"/>
  <c r="I1187" i="21"/>
  <c r="P1187" i="21"/>
  <c r="J1187" i="21"/>
  <c r="L1187" i="21"/>
  <c r="N1187" i="21"/>
  <c r="H1188" i="21"/>
  <c r="M1186" i="21"/>
  <c r="O1186" i="21"/>
  <c r="Q1186" i="21"/>
  <c r="K1186" i="21"/>
  <c r="E1187" i="21"/>
  <c r="D1188" i="21"/>
  <c r="F1187" i="21"/>
  <c r="K1187" i="21"/>
  <c r="Q1187" i="21"/>
  <c r="M1187" i="21"/>
  <c r="O1187" i="21"/>
  <c r="P1188" i="21"/>
  <c r="J1188" i="21"/>
  <c r="L1188" i="21"/>
  <c r="H1189" i="21"/>
  <c r="N1188" i="21"/>
  <c r="I1188" i="21"/>
  <c r="F1188" i="21"/>
  <c r="E1188" i="21"/>
  <c r="D1189" i="21"/>
  <c r="H1190" i="21"/>
  <c r="J1189" i="21"/>
  <c r="L1189" i="21"/>
  <c r="P1189" i="21"/>
  <c r="N1189" i="21"/>
  <c r="I1189" i="21"/>
  <c r="M1188" i="21"/>
  <c r="Q1188" i="21"/>
  <c r="O1188" i="21"/>
  <c r="K1188" i="21"/>
  <c r="D1190" i="21"/>
  <c r="E1189" i="21"/>
  <c r="F1189" i="21"/>
  <c r="L1190" i="21"/>
  <c r="H1191" i="21"/>
  <c r="I1190" i="21"/>
  <c r="J1190" i="21"/>
  <c r="P1190" i="21"/>
  <c r="N1190" i="21"/>
  <c r="O1189" i="21"/>
  <c r="K1189" i="21"/>
  <c r="Q1189" i="21"/>
  <c r="M1189" i="21"/>
  <c r="F1190" i="21"/>
  <c r="E1190" i="21"/>
  <c r="D1191" i="21"/>
  <c r="I1191" i="21"/>
  <c r="N1191" i="21"/>
  <c r="P1191" i="21"/>
  <c r="H1192" i="21"/>
  <c r="J1191" i="21"/>
  <c r="L1191" i="21"/>
  <c r="M1190" i="21"/>
  <c r="K1190" i="21"/>
  <c r="O1190" i="21"/>
  <c r="Q1190" i="21"/>
  <c r="F1191" i="21"/>
  <c r="E1191" i="21"/>
  <c r="D1192" i="21"/>
  <c r="M1191" i="21"/>
  <c r="O1191" i="21"/>
  <c r="Q1191" i="21"/>
  <c r="K1191" i="21"/>
  <c r="L1192" i="21"/>
  <c r="N1192" i="21"/>
  <c r="J1192" i="21"/>
  <c r="P1192" i="21"/>
  <c r="I1192" i="21"/>
  <c r="H1193" i="21"/>
  <c r="F1192" i="21"/>
  <c r="D1193" i="21"/>
  <c r="E1192" i="21"/>
  <c r="K1192" i="21"/>
  <c r="O1192" i="21"/>
  <c r="M1192" i="21"/>
  <c r="Q1192" i="21"/>
  <c r="L1193" i="21"/>
  <c r="H1194" i="21"/>
  <c r="N1193" i="21"/>
  <c r="P1193" i="21"/>
  <c r="J1193" i="21"/>
  <c r="I1193" i="21"/>
  <c r="D1194" i="21"/>
  <c r="F1193" i="21"/>
  <c r="E1193" i="21"/>
  <c r="L1194" i="21"/>
  <c r="J1194" i="21"/>
  <c r="H1195" i="21"/>
  <c r="N1194" i="21"/>
  <c r="I1194" i="21"/>
  <c r="P1194" i="21"/>
  <c r="Q1193" i="21"/>
  <c r="K1193" i="21"/>
  <c r="M1193" i="21"/>
  <c r="O1193" i="21"/>
  <c r="D1195" i="21"/>
  <c r="F1194" i="21"/>
  <c r="E1194" i="21"/>
  <c r="P1195" i="21"/>
  <c r="L1195" i="21"/>
  <c r="J1195" i="21"/>
  <c r="I1195" i="21"/>
  <c r="N1195" i="21"/>
  <c r="H1196" i="21"/>
  <c r="M1194" i="21"/>
  <c r="Q1194" i="21"/>
  <c r="O1194" i="21"/>
  <c r="K1194" i="21"/>
  <c r="E1195" i="21"/>
  <c r="F1195" i="21"/>
  <c r="D1196" i="21"/>
  <c r="O1195" i="21"/>
  <c r="M1195" i="21"/>
  <c r="Q1195" i="21"/>
  <c r="K1195" i="21"/>
  <c r="J1196" i="21"/>
  <c r="H1197" i="21"/>
  <c r="N1196" i="21"/>
  <c r="L1196" i="21"/>
  <c r="P1196" i="21"/>
  <c r="I1196" i="21"/>
  <c r="E1196" i="21"/>
  <c r="D1197" i="21"/>
  <c r="F1196" i="21"/>
  <c r="L1197" i="21"/>
  <c r="P1197" i="21"/>
  <c r="N1197" i="21"/>
  <c r="I1197" i="21"/>
  <c r="J1197" i="21"/>
  <c r="H1198" i="21"/>
  <c r="K1196" i="21"/>
  <c r="Q1196" i="21"/>
  <c r="O1196" i="21"/>
  <c r="M1196" i="21"/>
  <c r="F1197" i="21"/>
  <c r="E1197" i="21"/>
  <c r="D1198" i="21"/>
  <c r="M1197" i="21"/>
  <c r="K1197" i="21"/>
  <c r="O1197" i="21"/>
  <c r="Q1197" i="21"/>
  <c r="J1198" i="21"/>
  <c r="H1199" i="21"/>
  <c r="L1198" i="21"/>
  <c r="P1198" i="21"/>
  <c r="N1198" i="21"/>
  <c r="I1198" i="21"/>
  <c r="E1198" i="21"/>
  <c r="F1198" i="21"/>
  <c r="D1199" i="21"/>
  <c r="H1200" i="21"/>
  <c r="L1199" i="21"/>
  <c r="J1199" i="21"/>
  <c r="N1199" i="21"/>
  <c r="I1199" i="21"/>
  <c r="P1199" i="21"/>
  <c r="Q1198" i="21"/>
  <c r="O1198" i="21"/>
  <c r="M1198" i="21"/>
  <c r="K1198" i="21"/>
  <c r="E1199" i="21"/>
  <c r="D1200" i="21"/>
  <c r="F1199" i="21"/>
  <c r="H1201" i="21"/>
  <c r="J1200" i="21"/>
  <c r="N1200" i="21"/>
  <c r="P1200" i="21"/>
  <c r="L1200" i="21"/>
  <c r="I1200" i="21"/>
  <c r="Q1199" i="21"/>
  <c r="O1199" i="21"/>
  <c r="M1199" i="21"/>
  <c r="K1199" i="21"/>
  <c r="E1200" i="21"/>
  <c r="D1201" i="21"/>
  <c r="F1200" i="21"/>
  <c r="P1201" i="21"/>
  <c r="J1201" i="21"/>
  <c r="H1202" i="21"/>
  <c r="L1201" i="21"/>
  <c r="N1201" i="21"/>
  <c r="I1201" i="21"/>
  <c r="O1200" i="21"/>
  <c r="K1200" i="21"/>
  <c r="M1200" i="21"/>
  <c r="Q1200" i="21"/>
  <c r="F1201" i="21"/>
  <c r="E1201" i="21"/>
  <c r="D1202" i="21"/>
  <c r="N1202" i="21"/>
  <c r="H1203" i="21"/>
  <c r="I1202" i="21"/>
  <c r="L1202" i="21"/>
  <c r="P1202" i="21"/>
  <c r="J1202" i="21"/>
  <c r="K1201" i="21"/>
  <c r="M1201" i="21"/>
  <c r="Q1201" i="21"/>
  <c r="O1201" i="21"/>
  <c r="E1202" i="21"/>
  <c r="F1202" i="21"/>
  <c r="D1203" i="21"/>
  <c r="H1204" i="21"/>
  <c r="I1203" i="21"/>
  <c r="L1203" i="21"/>
  <c r="J1203" i="21"/>
  <c r="N1203" i="21"/>
  <c r="P1203" i="21"/>
  <c r="K1202" i="21"/>
  <c r="O1202" i="21"/>
  <c r="Q1202" i="21"/>
  <c r="M1202" i="21"/>
  <c r="F1203" i="21"/>
  <c r="E1203" i="21"/>
  <c r="D1204" i="21"/>
  <c r="L1204" i="21"/>
  <c r="I1204" i="21"/>
  <c r="P1204" i="21"/>
  <c r="J1204" i="21"/>
  <c r="N1204" i="21"/>
  <c r="H1205" i="21"/>
  <c r="K1203" i="21"/>
  <c r="Q1203" i="21"/>
  <c r="O1203" i="21"/>
  <c r="M1203" i="21"/>
  <c r="E1204" i="21"/>
  <c r="F1204" i="21"/>
  <c r="D1205" i="21"/>
  <c r="M1204" i="21"/>
  <c r="K1204" i="21"/>
  <c r="Q1204" i="21"/>
  <c r="O1204" i="21"/>
  <c r="L1205" i="21"/>
  <c r="I1205" i="21"/>
  <c r="J1205" i="21"/>
  <c r="H1206" i="21"/>
  <c r="N1205" i="21"/>
  <c r="P1205" i="21"/>
  <c r="E1205" i="21"/>
  <c r="F1205" i="21"/>
  <c r="D1206" i="21"/>
  <c r="Q1205" i="21"/>
  <c r="K1205" i="21"/>
  <c r="O1205" i="21"/>
  <c r="M1205" i="21"/>
  <c r="J1206" i="21"/>
  <c r="P1206" i="21"/>
  <c r="L1206" i="21"/>
  <c r="N1206" i="21"/>
  <c r="I1206" i="21"/>
  <c r="H1207" i="21"/>
  <c r="D1207" i="21"/>
  <c r="F1206" i="21"/>
  <c r="E1206" i="21"/>
  <c r="K1206" i="21"/>
  <c r="O1206" i="21"/>
  <c r="M1206" i="21"/>
  <c r="Q1206" i="21"/>
  <c r="P1207" i="21"/>
  <c r="H1208" i="21"/>
  <c r="J1207" i="21"/>
  <c r="L1207" i="21"/>
  <c r="I1207" i="21"/>
  <c r="N1207" i="21"/>
  <c r="F1207" i="21"/>
  <c r="E1207" i="21"/>
  <c r="D1208" i="21"/>
  <c r="I1208" i="21"/>
  <c r="N1208" i="21"/>
  <c r="H1209" i="21"/>
  <c r="P1208" i="21"/>
  <c r="L1208" i="21"/>
  <c r="J1208" i="21"/>
  <c r="M1207" i="21"/>
  <c r="Q1207" i="21"/>
  <c r="O1207" i="21"/>
  <c r="K1207" i="21"/>
  <c r="D1209" i="21"/>
  <c r="F1208" i="21"/>
  <c r="E1208" i="21"/>
  <c r="M1208" i="21"/>
  <c r="O1208" i="21"/>
  <c r="K1208" i="21"/>
  <c r="Q1208" i="21"/>
  <c r="N1209" i="21"/>
  <c r="J1209" i="21"/>
  <c r="H1210" i="21"/>
  <c r="P1209" i="21"/>
  <c r="L1209" i="21"/>
  <c r="I1209" i="21"/>
  <c r="E1209" i="21"/>
  <c r="F1209" i="21"/>
  <c r="D1210" i="21"/>
  <c r="H1211" i="21"/>
  <c r="I1210" i="21"/>
  <c r="J1210" i="21"/>
  <c r="N1210" i="21"/>
  <c r="P1210" i="21"/>
  <c r="L1210" i="21"/>
  <c r="K1209" i="21"/>
  <c r="M1209" i="21"/>
  <c r="Q1209" i="21"/>
  <c r="O1209" i="21"/>
  <c r="E1210" i="21"/>
  <c r="F1210" i="21"/>
  <c r="D1211" i="21"/>
  <c r="P1211" i="21"/>
  <c r="I1211" i="21"/>
  <c r="J1211" i="21"/>
  <c r="H1212" i="21"/>
  <c r="N1211" i="21"/>
  <c r="L1211" i="21"/>
  <c r="O1210" i="21"/>
  <c r="M1210" i="21"/>
  <c r="K1210" i="21"/>
  <c r="Q1210" i="21"/>
  <c r="F1211" i="21"/>
  <c r="E1211" i="21"/>
  <c r="D1212" i="21"/>
  <c r="Q1211" i="21"/>
  <c r="K1211" i="21"/>
  <c r="O1211" i="21"/>
  <c r="M1211" i="21"/>
  <c r="N1212" i="21"/>
  <c r="P1212" i="21"/>
  <c r="H1213" i="21"/>
  <c r="J1212" i="21"/>
  <c r="I1212" i="21"/>
  <c r="L1212" i="21"/>
  <c r="D1213" i="21"/>
  <c r="E1212" i="21"/>
  <c r="F1212" i="21"/>
  <c r="P1213" i="21"/>
  <c r="I1213" i="21"/>
  <c r="J1213" i="21"/>
  <c r="N1213" i="21"/>
  <c r="H1214" i="21"/>
  <c r="L1213" i="21"/>
  <c r="Q1212" i="21"/>
  <c r="K1212" i="21"/>
  <c r="M1212" i="21"/>
  <c r="O1212" i="21"/>
  <c r="E1213" i="21"/>
  <c r="D1214" i="21"/>
  <c r="F1213" i="21"/>
  <c r="O1213" i="21"/>
  <c r="Q1213" i="21"/>
  <c r="M1213" i="21"/>
  <c r="K1213" i="21"/>
  <c r="H1215" i="21"/>
  <c r="J1214" i="21"/>
  <c r="N1214" i="21"/>
  <c r="L1214" i="21"/>
  <c r="I1214" i="21"/>
  <c r="P1214" i="21"/>
  <c r="D1215" i="21"/>
  <c r="E1214" i="21"/>
  <c r="F1214" i="21"/>
  <c r="J1215" i="21"/>
  <c r="L1215" i="21"/>
  <c r="H1216" i="21"/>
  <c r="N1215" i="21"/>
  <c r="I1215" i="21"/>
  <c r="P1215" i="21"/>
  <c r="Q1214" i="21"/>
  <c r="O1214" i="21"/>
  <c r="M1214" i="21"/>
  <c r="K1214" i="21"/>
  <c r="F1215" i="21"/>
  <c r="E1215" i="21"/>
  <c r="D1216" i="21"/>
  <c r="I1216" i="21"/>
  <c r="N1216" i="21"/>
  <c r="L1216" i="21"/>
  <c r="H1217" i="21"/>
  <c r="P1216" i="21"/>
  <c r="J1216" i="21"/>
  <c r="O1215" i="21"/>
  <c r="Q1215" i="21"/>
  <c r="K1215" i="21"/>
  <c r="M1215" i="21"/>
  <c r="D1217" i="21"/>
  <c r="E1216" i="21"/>
  <c r="F1216" i="21"/>
  <c r="O1216" i="21"/>
  <c r="Q1216" i="21"/>
  <c r="K1216" i="21"/>
  <c r="M1216" i="21"/>
  <c r="H1218" i="21"/>
  <c r="P1217" i="21"/>
  <c r="I1217" i="21"/>
  <c r="J1217" i="21"/>
  <c r="N1217" i="21"/>
  <c r="L1217" i="21"/>
  <c r="D1218" i="21"/>
  <c r="F1217" i="21"/>
  <c r="E1217" i="21"/>
  <c r="J1218" i="21"/>
  <c r="I1218" i="21"/>
  <c r="P1218" i="21"/>
  <c r="L1218" i="21"/>
  <c r="H1219" i="21"/>
  <c r="N1218" i="21"/>
  <c r="Q1217" i="21"/>
  <c r="M1217" i="21"/>
  <c r="K1217" i="21"/>
  <c r="O1217" i="21"/>
  <c r="D1219" i="21"/>
  <c r="E1218" i="21"/>
  <c r="F1218" i="21"/>
  <c r="K1218" i="21"/>
  <c r="Q1218" i="21"/>
  <c r="M1218" i="21"/>
  <c r="O1218" i="21"/>
  <c r="N1219" i="21"/>
  <c r="H1220" i="21"/>
  <c r="J1219" i="21"/>
  <c r="L1219" i="21"/>
  <c r="P1219" i="21"/>
  <c r="I1219" i="21"/>
  <c r="D1220" i="21"/>
  <c r="E1219" i="21"/>
  <c r="F1219" i="21"/>
  <c r="H1221" i="21"/>
  <c r="I1220" i="21"/>
  <c r="P1220" i="21"/>
  <c r="N1220" i="21"/>
  <c r="J1220" i="21"/>
  <c r="L1220" i="21"/>
  <c r="O1219" i="21"/>
  <c r="M1219" i="21"/>
  <c r="K1219" i="21"/>
  <c r="Q1219" i="21"/>
  <c r="E1220" i="21"/>
  <c r="D1221" i="21"/>
  <c r="F1220" i="21"/>
  <c r="H1222" i="21"/>
  <c r="N1221" i="21"/>
  <c r="L1221" i="21"/>
  <c r="J1221" i="21"/>
  <c r="I1221" i="21"/>
  <c r="P1221" i="21"/>
  <c r="K1220" i="21"/>
  <c r="O1220" i="21"/>
  <c r="M1220" i="21"/>
  <c r="Q1220" i="21"/>
  <c r="F1221" i="21"/>
  <c r="E1221" i="21"/>
  <c r="D1222" i="21"/>
  <c r="H1223" i="21"/>
  <c r="N1222" i="21"/>
  <c r="J1222" i="21"/>
  <c r="P1222" i="21"/>
  <c r="I1222" i="21"/>
  <c r="L1222" i="21"/>
  <c r="K1221" i="21"/>
  <c r="Q1221" i="21"/>
  <c r="O1221" i="21"/>
  <c r="M1221" i="21"/>
  <c r="E1222" i="21"/>
  <c r="D1223" i="21"/>
  <c r="F1222" i="21"/>
  <c r="J1223" i="21"/>
  <c r="P1223" i="21"/>
  <c r="L1223" i="21"/>
  <c r="N1223" i="21"/>
  <c r="I1223" i="21"/>
  <c r="H1224" i="21"/>
  <c r="K1222" i="21"/>
  <c r="M1222" i="21"/>
  <c r="Q1222" i="21"/>
  <c r="O1222" i="21"/>
  <c r="D1224" i="21"/>
  <c r="E1223" i="21"/>
  <c r="F1223" i="21"/>
  <c r="Q1223" i="21"/>
  <c r="O1223" i="21"/>
  <c r="K1223" i="21"/>
  <c r="M1223" i="21"/>
  <c r="H1225" i="21"/>
  <c r="N1224" i="21"/>
  <c r="P1224" i="21"/>
  <c r="I1224" i="21"/>
  <c r="L1224" i="21"/>
  <c r="J1224" i="21"/>
  <c r="F1224" i="21"/>
  <c r="D1225" i="21"/>
  <c r="E1224" i="21"/>
  <c r="H1226" i="21"/>
  <c r="P1225" i="21"/>
  <c r="J1225" i="21"/>
  <c r="I1225" i="21"/>
  <c r="L1225" i="21"/>
  <c r="N1225" i="21"/>
  <c r="M1224" i="21"/>
  <c r="K1224" i="21"/>
  <c r="O1224" i="21"/>
  <c r="Q1224" i="21"/>
  <c r="F1225" i="21"/>
  <c r="D1226" i="21"/>
  <c r="E1225" i="21"/>
  <c r="J1226" i="21"/>
  <c r="P1226" i="21"/>
  <c r="H1227" i="21"/>
  <c r="L1226" i="21"/>
  <c r="I1226" i="21"/>
  <c r="N1226" i="21"/>
  <c r="Q1225" i="21"/>
  <c r="M1225" i="21"/>
  <c r="O1225" i="21"/>
  <c r="K1225" i="21"/>
  <c r="F1226" i="21"/>
  <c r="E1226" i="21"/>
  <c r="D1227" i="21"/>
  <c r="L1227" i="21"/>
  <c r="H1228" i="21"/>
  <c r="J1227" i="21"/>
  <c r="I1227" i="21"/>
  <c r="N1227" i="21"/>
  <c r="P1227" i="21"/>
  <c r="O1226" i="21"/>
  <c r="Q1226" i="21"/>
  <c r="M1226" i="21"/>
  <c r="K1226" i="21"/>
  <c r="D1228" i="21"/>
  <c r="E1227" i="21"/>
  <c r="F1227" i="21"/>
  <c r="P1228" i="21"/>
  <c r="J1228" i="21"/>
  <c r="H1229" i="21"/>
  <c r="L1228" i="21"/>
  <c r="I1228" i="21"/>
  <c r="N1228" i="21"/>
  <c r="O1227" i="21"/>
  <c r="Q1227" i="21"/>
  <c r="K1227" i="21"/>
  <c r="M1227" i="21"/>
  <c r="F1228" i="21"/>
  <c r="E1228" i="21"/>
  <c r="D1229" i="21"/>
  <c r="N1229" i="21"/>
  <c r="I1229" i="21"/>
  <c r="H1230" i="21"/>
  <c r="J1229" i="21"/>
  <c r="P1229" i="21"/>
  <c r="L1229" i="21"/>
  <c r="Q1228" i="21"/>
  <c r="M1228" i="21"/>
  <c r="K1228" i="21"/>
  <c r="O1228" i="21"/>
  <c r="F1229" i="21"/>
  <c r="D1230" i="21"/>
  <c r="E1229" i="21"/>
  <c r="O1229" i="21"/>
  <c r="K1229" i="21"/>
  <c r="Q1229" i="21"/>
  <c r="M1229" i="21"/>
  <c r="N1230" i="21"/>
  <c r="P1230" i="21"/>
  <c r="J1230" i="21"/>
  <c r="H1231" i="21"/>
  <c r="L1230" i="21"/>
  <c r="I1230" i="21"/>
  <c r="D1231" i="21"/>
  <c r="F1230" i="21"/>
  <c r="E1230" i="21"/>
  <c r="P1231" i="21"/>
  <c r="J1231" i="21"/>
  <c r="N1231" i="21"/>
  <c r="I1231" i="21"/>
  <c r="H1232" i="21"/>
  <c r="L1231" i="21"/>
  <c r="M1230" i="21"/>
  <c r="O1230" i="21"/>
  <c r="K1230" i="21"/>
  <c r="Q1230" i="21"/>
  <c r="E1231" i="21"/>
  <c r="F1231" i="21"/>
  <c r="D1232" i="21"/>
  <c r="M1231" i="21"/>
  <c r="K1231" i="21"/>
  <c r="O1231" i="21"/>
  <c r="Q1231" i="21"/>
  <c r="I1232" i="21"/>
  <c r="H1233" i="21"/>
  <c r="P1232" i="21"/>
  <c r="J1232" i="21"/>
  <c r="L1232" i="21"/>
  <c r="N1232" i="21"/>
  <c r="E1232" i="21"/>
  <c r="F1232" i="21"/>
  <c r="D1233" i="21"/>
  <c r="M1232" i="21"/>
  <c r="K1232" i="21"/>
  <c r="O1232" i="21"/>
  <c r="Q1232" i="21"/>
  <c r="J1233" i="21"/>
  <c r="I1233" i="21"/>
  <c r="H1234" i="21"/>
  <c r="N1233" i="21"/>
  <c r="P1233" i="21"/>
  <c r="L1233" i="21"/>
  <c r="F1233" i="21"/>
  <c r="D1234" i="21"/>
  <c r="E1233" i="21"/>
  <c r="M1233" i="21"/>
  <c r="O1233" i="21"/>
  <c r="K1233" i="21"/>
  <c r="Q1233" i="21"/>
  <c r="P1234" i="21"/>
  <c r="N1234" i="21"/>
  <c r="H1235" i="21"/>
  <c r="J1234" i="21"/>
  <c r="I1234" i="21"/>
  <c r="L1234" i="21"/>
  <c r="E1234" i="21"/>
  <c r="F1234" i="21"/>
  <c r="D1235" i="21"/>
  <c r="N1235" i="21"/>
  <c r="P1235" i="21"/>
  <c r="L1235" i="21"/>
  <c r="H1236" i="21"/>
  <c r="J1235" i="21"/>
  <c r="I1235" i="21"/>
  <c r="Q1234" i="21"/>
  <c r="K1234" i="21"/>
  <c r="M1234" i="21"/>
  <c r="O1234" i="21"/>
  <c r="F1235" i="21"/>
  <c r="E1235" i="21"/>
  <c r="D1236" i="21"/>
  <c r="L1236" i="21"/>
  <c r="J1236" i="21"/>
  <c r="H1237" i="21"/>
  <c r="N1236" i="21"/>
  <c r="P1236" i="21"/>
  <c r="I1236" i="21"/>
  <c r="M1235" i="21"/>
  <c r="O1235" i="21"/>
  <c r="K1235" i="21"/>
  <c r="Q1235" i="21"/>
  <c r="E1236" i="21"/>
  <c r="F1236" i="21"/>
  <c r="D1237" i="21"/>
  <c r="P1237" i="21"/>
  <c r="N1237" i="21"/>
  <c r="H1238" i="21"/>
  <c r="I1237" i="21"/>
  <c r="J1237" i="21"/>
  <c r="L1237" i="21"/>
  <c r="Q1236" i="21"/>
  <c r="O1236" i="21"/>
  <c r="M1236" i="21"/>
  <c r="K1236" i="21"/>
  <c r="F1237" i="21"/>
  <c r="E1237" i="21"/>
  <c r="D1238" i="21"/>
  <c r="L1238" i="21"/>
  <c r="H1239" i="21"/>
  <c r="I1238" i="21"/>
  <c r="J1238" i="21"/>
  <c r="N1238" i="21"/>
  <c r="P1238" i="21"/>
  <c r="Q1237" i="21"/>
  <c r="M1237" i="21"/>
  <c r="O1237" i="21"/>
  <c r="K1237" i="21"/>
  <c r="F1238" i="21"/>
  <c r="E1238" i="21"/>
  <c r="D1239" i="21"/>
  <c r="P1239" i="21"/>
  <c r="I1239" i="21"/>
  <c r="N1239" i="21"/>
  <c r="H1240" i="21"/>
  <c r="J1239" i="21"/>
  <c r="L1239" i="21"/>
  <c r="Q1238" i="21"/>
  <c r="O1238" i="21"/>
  <c r="M1238" i="21"/>
  <c r="K1238" i="21"/>
  <c r="D1240" i="21"/>
  <c r="E1239" i="21"/>
  <c r="F1239" i="21"/>
  <c r="O1239" i="21"/>
  <c r="Q1239" i="21"/>
  <c r="K1239" i="21"/>
  <c r="M1239" i="21"/>
  <c r="N1240" i="21"/>
  <c r="P1240" i="21"/>
  <c r="L1240" i="21"/>
  <c r="J1240" i="21"/>
  <c r="H1241" i="21"/>
  <c r="I1240" i="21"/>
  <c r="E1240" i="21"/>
  <c r="F1240" i="21"/>
  <c r="D1241" i="21"/>
  <c r="P1241" i="21"/>
  <c r="N1241" i="21"/>
  <c r="J1241" i="21"/>
  <c r="L1241" i="21"/>
  <c r="H1242" i="21"/>
  <c r="I1241" i="21"/>
  <c r="K1240" i="21"/>
  <c r="Q1240" i="21"/>
  <c r="M1240" i="21"/>
  <c r="O1240" i="21"/>
  <c r="F1241" i="21"/>
  <c r="E1241" i="21"/>
  <c r="D1242" i="21"/>
  <c r="J1242" i="21"/>
  <c r="I1242" i="21"/>
  <c r="N1242" i="21"/>
  <c r="H1243" i="21"/>
  <c r="P1242" i="21"/>
  <c r="L1242" i="21"/>
  <c r="O1241" i="21"/>
  <c r="Q1241" i="21"/>
  <c r="M1241" i="21"/>
  <c r="K1241" i="21"/>
  <c r="F1242" i="21"/>
  <c r="D1243" i="21"/>
  <c r="E1242" i="21"/>
  <c r="Q1242" i="21"/>
  <c r="O1242" i="21"/>
  <c r="K1242" i="21"/>
  <c r="M1242" i="21"/>
  <c r="L1243" i="21"/>
  <c r="H1244" i="21"/>
  <c r="J1243" i="21"/>
  <c r="N1243" i="21"/>
  <c r="P1243" i="21"/>
  <c r="I1243" i="21"/>
  <c r="F1243" i="21"/>
  <c r="E1243" i="21"/>
  <c r="D1244" i="21"/>
  <c r="H1245" i="21"/>
  <c r="L1244" i="21"/>
  <c r="N1244" i="21"/>
  <c r="P1244" i="21"/>
  <c r="J1244" i="21"/>
  <c r="I1244" i="21"/>
  <c r="O1243" i="21"/>
  <c r="M1243" i="21"/>
  <c r="K1243" i="21"/>
  <c r="Q1243" i="21"/>
  <c r="D1245" i="21"/>
  <c r="E1244" i="21"/>
  <c r="F1244" i="21"/>
  <c r="H1246" i="21"/>
  <c r="N1245" i="21"/>
  <c r="I1245" i="21"/>
  <c r="P1245" i="21"/>
  <c r="J1245" i="21"/>
  <c r="L1245" i="21"/>
  <c r="O1244" i="21"/>
  <c r="K1244" i="21"/>
  <c r="M1244" i="21"/>
  <c r="Q1244" i="21"/>
  <c r="F1245" i="21"/>
  <c r="D1246" i="21"/>
  <c r="E1245" i="21"/>
  <c r="I1246" i="21"/>
  <c r="L1246" i="21"/>
  <c r="J1246" i="21"/>
  <c r="N1246" i="21"/>
  <c r="H1247" i="21"/>
  <c r="P1246" i="21"/>
  <c r="K1245" i="21"/>
  <c r="Q1245" i="21"/>
  <c r="O1245" i="21"/>
  <c r="M1245" i="21"/>
  <c r="E1246" i="21"/>
  <c r="D1247" i="21"/>
  <c r="F1246" i="21"/>
  <c r="M1246" i="21"/>
  <c r="Q1246" i="21"/>
  <c r="K1246" i="21"/>
  <c r="O1246" i="21"/>
  <c r="J1247" i="21"/>
  <c r="L1247" i="21"/>
  <c r="N1247" i="21"/>
  <c r="H1248" i="21"/>
  <c r="I1247" i="21"/>
  <c r="P1247" i="21"/>
  <c r="D1248" i="21"/>
  <c r="E1247" i="21"/>
  <c r="F1247" i="21"/>
  <c r="J1248" i="21"/>
  <c r="L1248" i="21"/>
  <c r="N1248" i="21"/>
  <c r="H1249" i="21"/>
  <c r="P1248" i="21"/>
  <c r="I1248" i="21"/>
  <c r="M1247" i="21"/>
  <c r="Q1247" i="21"/>
  <c r="O1247" i="21"/>
  <c r="K1247" i="21"/>
  <c r="F1248" i="21"/>
  <c r="D1249" i="21"/>
  <c r="E1248" i="21"/>
  <c r="J1249" i="21"/>
  <c r="H1250" i="21"/>
  <c r="P1249" i="21"/>
  <c r="L1249" i="21"/>
  <c r="N1249" i="21"/>
  <c r="I1249" i="21"/>
  <c r="M1248" i="21"/>
  <c r="O1248" i="21"/>
  <c r="K1248" i="21"/>
  <c r="Q1248" i="21"/>
  <c r="F1249" i="21"/>
  <c r="E1249" i="21"/>
  <c r="D1250" i="21"/>
  <c r="P1250" i="21"/>
  <c r="N1250" i="21"/>
  <c r="H1251" i="21"/>
  <c r="J1250" i="21"/>
  <c r="I1250" i="21"/>
  <c r="L1250" i="21"/>
  <c r="Q1249" i="21"/>
  <c r="O1249" i="21"/>
  <c r="K1249" i="21"/>
  <c r="M1249" i="21"/>
  <c r="E1250" i="21"/>
  <c r="D1251" i="21"/>
  <c r="F1250" i="21"/>
  <c r="H1252" i="21"/>
  <c r="I1251" i="21"/>
  <c r="P1251" i="21"/>
  <c r="L1251" i="21"/>
  <c r="J1251" i="21"/>
  <c r="N1251" i="21"/>
  <c r="K1250" i="21"/>
  <c r="Q1250" i="21"/>
  <c r="O1250" i="21"/>
  <c r="M1250" i="21"/>
  <c r="E1251" i="21"/>
  <c r="F1251" i="21"/>
  <c r="D1252" i="21"/>
  <c r="N1252" i="21"/>
  <c r="I1252" i="21"/>
  <c r="J1252" i="21"/>
  <c r="L1252" i="21"/>
  <c r="H1253" i="21"/>
  <c r="P1252" i="21"/>
  <c r="K1251" i="21"/>
  <c r="O1251" i="21"/>
  <c r="Q1251" i="21"/>
  <c r="M1251" i="21"/>
  <c r="D1253" i="21"/>
  <c r="E1252" i="21"/>
  <c r="F1252" i="21"/>
  <c r="Q1252" i="21"/>
  <c r="O1252" i="21"/>
  <c r="M1252" i="21"/>
  <c r="K1252" i="21"/>
  <c r="J1253" i="21"/>
  <c r="I1253" i="21"/>
  <c r="H1254" i="21"/>
  <c r="L1253" i="21"/>
  <c r="P1253" i="21"/>
  <c r="N1253" i="21"/>
  <c r="E1253" i="21"/>
  <c r="D1254" i="21"/>
  <c r="F1253" i="21"/>
  <c r="Q1253" i="21"/>
  <c r="K1253" i="21"/>
  <c r="O1253" i="21"/>
  <c r="M1253" i="21"/>
  <c r="I1254" i="21"/>
  <c r="N1254" i="21"/>
  <c r="P1254" i="21"/>
  <c r="H1255" i="21"/>
  <c r="L1254" i="21"/>
  <c r="J1254" i="21"/>
  <c r="E1254" i="21"/>
  <c r="F1254" i="21"/>
  <c r="D1255" i="21"/>
  <c r="K1254" i="21"/>
  <c r="M1254" i="21"/>
  <c r="Q1254" i="21"/>
  <c r="O1254" i="21"/>
  <c r="N1255" i="21"/>
  <c r="J1255" i="21"/>
  <c r="I1255" i="21"/>
  <c r="L1255" i="21"/>
  <c r="P1255" i="21"/>
  <c r="H1256" i="21"/>
  <c r="E1255" i="21"/>
  <c r="F1255" i="21"/>
  <c r="D1256" i="21"/>
  <c r="O1255" i="21"/>
  <c r="Q1255" i="21"/>
  <c r="K1255" i="21"/>
  <c r="M1255" i="21"/>
  <c r="N1256" i="21"/>
  <c r="P1256" i="21"/>
  <c r="J1256" i="21"/>
  <c r="H1257" i="21"/>
  <c r="L1256" i="21"/>
  <c r="I1256" i="21"/>
  <c r="E1256" i="21"/>
  <c r="F1256" i="21"/>
  <c r="D1257" i="21"/>
  <c r="P1257" i="21"/>
  <c r="N1257" i="21"/>
  <c r="I1257" i="21"/>
  <c r="J1257" i="21"/>
  <c r="H1258" i="21"/>
  <c r="L1257" i="21"/>
  <c r="M1256" i="21"/>
  <c r="O1256" i="21"/>
  <c r="K1256" i="21"/>
  <c r="Q1256" i="21"/>
  <c r="E1257" i="21"/>
  <c r="D1258" i="21"/>
  <c r="F1257" i="21"/>
  <c r="O1257" i="21"/>
  <c r="Q1257" i="21"/>
  <c r="K1257" i="21"/>
  <c r="M1257" i="21"/>
  <c r="I1258" i="21"/>
  <c r="H1259" i="21"/>
  <c r="P1258" i="21"/>
  <c r="N1258" i="21"/>
  <c r="J1258" i="21"/>
  <c r="L1258" i="21"/>
  <c r="F1258" i="21"/>
  <c r="E1258" i="21"/>
  <c r="D1259" i="21"/>
  <c r="Q1258" i="21"/>
  <c r="K1258" i="21"/>
  <c r="M1258" i="21"/>
  <c r="O1258" i="21"/>
  <c r="P1259" i="21"/>
  <c r="L1259" i="21"/>
  <c r="J1259" i="21"/>
  <c r="H1260" i="21"/>
  <c r="N1259" i="21"/>
  <c r="I1259" i="21"/>
  <c r="D1260" i="21"/>
  <c r="E1259" i="21"/>
  <c r="F1259" i="21"/>
  <c r="L1260" i="21"/>
  <c r="I1260" i="21"/>
  <c r="N1260" i="21"/>
  <c r="J1260" i="21"/>
  <c r="P1260" i="21"/>
  <c r="H1261" i="21"/>
  <c r="K1259" i="21"/>
  <c r="M1259" i="21"/>
  <c r="O1259" i="21"/>
  <c r="Q1259" i="21"/>
  <c r="D1261" i="21"/>
  <c r="E1260" i="21"/>
  <c r="F1260" i="21"/>
  <c r="M1260" i="21"/>
  <c r="K1260" i="21"/>
  <c r="Q1260" i="21"/>
  <c r="O1260" i="21"/>
  <c r="L1261" i="21"/>
  <c r="J1261" i="21"/>
  <c r="I1261" i="21"/>
  <c r="H1262" i="21"/>
  <c r="N1261" i="21"/>
  <c r="P1261" i="21"/>
  <c r="E1261" i="21"/>
  <c r="D1262" i="21"/>
  <c r="F1261" i="21"/>
  <c r="M1261" i="21"/>
  <c r="O1261" i="21"/>
  <c r="Q1261" i="21"/>
  <c r="K1261" i="21"/>
  <c r="N1262" i="21"/>
  <c r="I1262" i="21"/>
  <c r="P1262" i="21"/>
  <c r="L1262" i="21"/>
  <c r="J1262" i="21"/>
  <c r="H1263" i="21"/>
  <c r="E1262" i="21"/>
  <c r="F1262" i="21"/>
  <c r="D1263" i="21"/>
  <c r="Q1262" i="21"/>
  <c r="M1262" i="21"/>
  <c r="K1262" i="21"/>
  <c r="O1262" i="21"/>
  <c r="H1264" i="21"/>
  <c r="J1263" i="21"/>
  <c r="N1263" i="21"/>
  <c r="I1263" i="21"/>
  <c r="P1263" i="21"/>
  <c r="L1263" i="21"/>
  <c r="E1263" i="21"/>
  <c r="D1264" i="21"/>
  <c r="F1263" i="21"/>
  <c r="N1264" i="21"/>
  <c r="L1264" i="21"/>
  <c r="J1264" i="21"/>
  <c r="P1264" i="21"/>
  <c r="H1265" i="21"/>
  <c r="I1264" i="21"/>
  <c r="M1263" i="21"/>
  <c r="Q1263" i="21"/>
  <c r="K1263" i="21"/>
  <c r="O1263" i="21"/>
  <c r="E1264" i="21"/>
  <c r="D1265" i="21"/>
  <c r="F1264" i="21"/>
  <c r="P1265" i="21"/>
  <c r="I1265" i="21"/>
  <c r="L1265" i="21"/>
  <c r="N1265" i="21"/>
  <c r="H1266" i="21"/>
  <c r="J1265" i="21"/>
  <c r="M1264" i="21"/>
  <c r="K1264" i="21"/>
  <c r="Q1264" i="21"/>
  <c r="O1264" i="21"/>
  <c r="F1265" i="21"/>
  <c r="D1266" i="21"/>
  <c r="E1265" i="21"/>
  <c r="K1265" i="21"/>
  <c r="M1265" i="21"/>
  <c r="Q1265" i="21"/>
  <c r="O1265" i="21"/>
  <c r="P1266" i="21"/>
  <c r="N1266" i="21"/>
  <c r="H1267" i="21"/>
  <c r="L1266" i="21"/>
  <c r="I1266" i="21"/>
  <c r="J1266" i="21"/>
  <c r="E1266" i="21"/>
  <c r="D1267" i="21"/>
  <c r="F1266" i="21"/>
  <c r="H1268" i="21"/>
  <c r="P1267" i="21"/>
  <c r="J1267" i="21"/>
  <c r="N1267" i="21"/>
  <c r="I1267" i="21"/>
  <c r="L1267" i="21"/>
  <c r="Q1266" i="21"/>
  <c r="M1266" i="21"/>
  <c r="O1266" i="21"/>
  <c r="K1266" i="21"/>
  <c r="F1267" i="21"/>
  <c r="E1267" i="21"/>
  <c r="D1268" i="21"/>
  <c r="L1268" i="21"/>
  <c r="J1268" i="21"/>
  <c r="N1268" i="21"/>
  <c r="P1268" i="21"/>
  <c r="I1268" i="21"/>
  <c r="H1269" i="21"/>
  <c r="M1267" i="21"/>
  <c r="K1267" i="21"/>
  <c r="O1267" i="21"/>
  <c r="Q1267" i="21"/>
  <c r="E1268" i="21"/>
  <c r="D1269" i="21"/>
  <c r="F1268" i="21"/>
  <c r="M1268" i="21"/>
  <c r="Q1268" i="21"/>
  <c r="O1268" i="21"/>
  <c r="K1268" i="21"/>
  <c r="P1269" i="21"/>
  <c r="H1270" i="21"/>
  <c r="L1269" i="21"/>
  <c r="N1269" i="21"/>
  <c r="I1269" i="21"/>
  <c r="J1269" i="21"/>
  <c r="E1269" i="21"/>
  <c r="D1270" i="21"/>
  <c r="F1269" i="21"/>
  <c r="N1270" i="21"/>
  <c r="I1270" i="21"/>
  <c r="L1270" i="21"/>
  <c r="H1271" i="21"/>
  <c r="J1270" i="21"/>
  <c r="P1270" i="21"/>
  <c r="M1269" i="21"/>
  <c r="K1269" i="21"/>
  <c r="O1269" i="21"/>
  <c r="Q1269" i="21"/>
  <c r="F1270" i="21"/>
  <c r="D1271" i="21"/>
  <c r="E1270" i="21"/>
  <c r="K1270" i="21"/>
  <c r="Q1270" i="21"/>
  <c r="M1270" i="21"/>
  <c r="O1270" i="21"/>
  <c r="N1271" i="21"/>
  <c r="P1271" i="21"/>
  <c r="I1271" i="21"/>
  <c r="J1271" i="21"/>
  <c r="L1271" i="21"/>
  <c r="H1272" i="21"/>
  <c r="F1271" i="21"/>
  <c r="E1271" i="21"/>
  <c r="D1272" i="21"/>
  <c r="M1271" i="21"/>
  <c r="O1271" i="21"/>
  <c r="K1271" i="21"/>
  <c r="Q1271" i="21"/>
  <c r="J1272" i="21"/>
  <c r="P1272" i="21"/>
  <c r="H1273" i="21"/>
  <c r="L1272" i="21"/>
  <c r="I1272" i="21"/>
  <c r="N1272" i="21"/>
  <c r="D1273" i="21"/>
  <c r="E1272" i="21"/>
  <c r="F1272" i="21"/>
  <c r="J1273" i="21"/>
  <c r="H1274" i="21"/>
  <c r="N1273" i="21"/>
  <c r="I1273" i="21"/>
  <c r="L1273" i="21"/>
  <c r="P1273" i="21"/>
  <c r="M1272" i="21"/>
  <c r="Q1272" i="21"/>
  <c r="K1272" i="21"/>
  <c r="O1272" i="21"/>
  <c r="D1274" i="21"/>
  <c r="E1273" i="21"/>
  <c r="F1273" i="21"/>
  <c r="J1274" i="21"/>
  <c r="I1274" i="21"/>
  <c r="H1275" i="21"/>
  <c r="P1274" i="21"/>
  <c r="L1274" i="21"/>
  <c r="N1274" i="21"/>
  <c r="K1273" i="21"/>
  <c r="M1273" i="21"/>
  <c r="Q1273" i="21"/>
  <c r="O1273" i="21"/>
  <c r="D1275" i="21"/>
  <c r="E1274" i="21"/>
  <c r="F1274" i="21"/>
  <c r="O1274" i="21"/>
  <c r="M1274" i="21"/>
  <c r="K1274" i="21"/>
  <c r="Q1274" i="21"/>
  <c r="N1275" i="21"/>
  <c r="J1275" i="21"/>
  <c r="L1275" i="21"/>
  <c r="H1276" i="21"/>
  <c r="P1275" i="21"/>
  <c r="I1275" i="21"/>
  <c r="D1276" i="21"/>
  <c r="E1275" i="21"/>
  <c r="F1275" i="21"/>
  <c r="J1276" i="21"/>
  <c r="P1276" i="21"/>
  <c r="H1277" i="21"/>
  <c r="N1276" i="21"/>
  <c r="L1276" i="21"/>
  <c r="I1276" i="21"/>
  <c r="K1275" i="21"/>
  <c r="M1275" i="21"/>
  <c r="O1275" i="21"/>
  <c r="Q1275" i="21"/>
  <c r="D1277" i="21"/>
  <c r="F1276" i="21"/>
  <c r="E1276" i="21"/>
  <c r="J1277" i="21"/>
  <c r="P1277" i="21"/>
  <c r="N1277" i="21"/>
  <c r="H1278" i="21"/>
  <c r="L1277" i="21"/>
  <c r="I1277" i="21"/>
  <c r="M1276" i="21"/>
  <c r="O1276" i="21"/>
  <c r="Q1276" i="21"/>
  <c r="K1276" i="21"/>
  <c r="F1277" i="21"/>
  <c r="D1278" i="21"/>
  <c r="E1277" i="21"/>
  <c r="N1278" i="21"/>
  <c r="H1279" i="21"/>
  <c r="L1278" i="21"/>
  <c r="P1278" i="21"/>
  <c r="I1278" i="21"/>
  <c r="J1278" i="21"/>
  <c r="Q1277" i="21"/>
  <c r="O1277" i="21"/>
  <c r="K1277" i="21"/>
  <c r="M1277" i="21"/>
  <c r="F1278" i="21"/>
  <c r="D1279" i="21"/>
  <c r="E1278" i="21"/>
  <c r="I1279" i="21"/>
  <c r="H1280" i="21"/>
  <c r="J1279" i="21"/>
  <c r="P1279" i="21"/>
  <c r="L1279" i="21"/>
  <c r="N1279" i="21"/>
  <c r="Q1278" i="21"/>
  <c r="K1278" i="21"/>
  <c r="M1278" i="21"/>
  <c r="O1278" i="21"/>
  <c r="F1279" i="21"/>
  <c r="D1280" i="21"/>
  <c r="E1279" i="21"/>
  <c r="Q1279" i="21"/>
  <c r="K1279" i="21"/>
  <c r="M1279" i="21"/>
  <c r="O1279" i="21"/>
  <c r="L1280" i="21"/>
  <c r="N1280" i="21"/>
  <c r="J1280" i="21"/>
  <c r="P1280" i="21"/>
  <c r="I1280" i="21"/>
  <c r="H1281" i="21"/>
  <c r="D1281" i="21"/>
  <c r="F1280" i="21"/>
  <c r="E1280" i="21"/>
  <c r="M1280" i="21"/>
  <c r="O1280" i="21"/>
  <c r="Q1280" i="21"/>
  <c r="K1280" i="21"/>
  <c r="H1282" i="21"/>
  <c r="L1281" i="21"/>
  <c r="J1281" i="21"/>
  <c r="P1281" i="21"/>
  <c r="N1281" i="21"/>
  <c r="I1281" i="21"/>
  <c r="F1281" i="21"/>
  <c r="D1282" i="21"/>
  <c r="E1281" i="21"/>
  <c r="I1282" i="21"/>
  <c r="N1282" i="21"/>
  <c r="J1282" i="21"/>
  <c r="H1283" i="21"/>
  <c r="L1282" i="21"/>
  <c r="P1282" i="21"/>
  <c r="O1281" i="21"/>
  <c r="Q1281" i="21"/>
  <c r="K1281" i="21"/>
  <c r="M1281" i="21"/>
  <c r="E1282" i="21"/>
  <c r="D1283" i="21"/>
  <c r="F1282" i="21"/>
  <c r="M1282" i="21"/>
  <c r="Q1282" i="21"/>
  <c r="O1282" i="21"/>
  <c r="K1282" i="21"/>
  <c r="N1283" i="21"/>
  <c r="P1283" i="21"/>
  <c r="L1283" i="21"/>
  <c r="H1284" i="21"/>
  <c r="I1283" i="21"/>
  <c r="J1283" i="21"/>
  <c r="D1284" i="21"/>
  <c r="E1283" i="21"/>
  <c r="F1283" i="21"/>
  <c r="I1284" i="21"/>
  <c r="N1284" i="21"/>
  <c r="L1284" i="21"/>
  <c r="J1284" i="21"/>
  <c r="H1285" i="21"/>
  <c r="P1284" i="21"/>
  <c r="K1283" i="21"/>
  <c r="Q1283" i="21"/>
  <c r="O1283" i="21"/>
  <c r="M1283" i="21"/>
  <c r="D1285" i="21"/>
  <c r="F1284" i="21"/>
  <c r="E1284" i="21"/>
  <c r="Q1284" i="21"/>
  <c r="M1284" i="21"/>
  <c r="O1284" i="21"/>
  <c r="K1284" i="21"/>
  <c r="L1285" i="21"/>
  <c r="P1285" i="21"/>
  <c r="J1285" i="21"/>
  <c r="I1285" i="21"/>
  <c r="N1285" i="21"/>
  <c r="H1286" i="21"/>
  <c r="E1285" i="21"/>
  <c r="D1286" i="21"/>
  <c r="F1285" i="21"/>
  <c r="K1285" i="21"/>
  <c r="O1285" i="21"/>
  <c r="M1285" i="21"/>
  <c r="Q1285" i="21"/>
  <c r="I1286" i="21"/>
  <c r="H1287" i="21"/>
  <c r="N1286" i="21"/>
  <c r="P1286" i="21"/>
  <c r="J1286" i="21"/>
  <c r="L1286" i="21"/>
  <c r="D1287" i="21"/>
  <c r="F1286" i="21"/>
  <c r="E1286" i="21"/>
  <c r="K1286" i="21"/>
  <c r="O1286" i="21"/>
  <c r="M1286" i="21"/>
  <c r="Q1286" i="21"/>
  <c r="L1287" i="21"/>
  <c r="P1287" i="21"/>
  <c r="H1288" i="21"/>
  <c r="I1287" i="21"/>
  <c r="N1287" i="21"/>
  <c r="J1287" i="21"/>
  <c r="D1288" i="21"/>
  <c r="E1287" i="21"/>
  <c r="F1287" i="21"/>
  <c r="H1289" i="21"/>
  <c r="P1288" i="21"/>
  <c r="N1288" i="21"/>
  <c r="I1288" i="21"/>
  <c r="J1288" i="21"/>
  <c r="L1288" i="21"/>
  <c r="M1287" i="21"/>
  <c r="Q1287" i="21"/>
  <c r="K1287" i="21"/>
  <c r="O1287" i="21"/>
  <c r="D1289" i="21"/>
  <c r="F1288" i="21"/>
  <c r="E1288" i="21"/>
  <c r="N1289" i="21"/>
  <c r="H1290" i="21"/>
  <c r="P1289" i="21"/>
  <c r="J1289" i="21"/>
  <c r="L1289" i="21"/>
  <c r="I1289" i="21"/>
  <c r="K1288" i="21"/>
  <c r="O1288" i="21"/>
  <c r="M1288" i="21"/>
  <c r="Q1288" i="21"/>
  <c r="E1289" i="21"/>
  <c r="D1290" i="21"/>
  <c r="F1289" i="21"/>
  <c r="H1291" i="21"/>
  <c r="P1290" i="21"/>
  <c r="I1290" i="21"/>
  <c r="N1290" i="21"/>
  <c r="L1290" i="21"/>
  <c r="J1290" i="21"/>
  <c r="Q1289" i="21"/>
  <c r="O1289" i="21"/>
  <c r="K1289" i="21"/>
  <c r="M1289" i="21"/>
  <c r="E1290" i="21"/>
  <c r="D1291" i="21"/>
  <c r="F1290" i="21"/>
  <c r="I1291" i="21"/>
  <c r="H1292" i="21"/>
  <c r="N1291" i="21"/>
  <c r="P1291" i="21"/>
  <c r="L1291" i="21"/>
  <c r="J1291" i="21"/>
  <c r="K1290" i="21"/>
  <c r="O1290" i="21"/>
  <c r="M1290" i="21"/>
  <c r="Q1290" i="21"/>
  <c r="F1291" i="21"/>
  <c r="E1291" i="21"/>
  <c r="D1292" i="21"/>
  <c r="Q1291" i="21"/>
  <c r="K1291" i="21"/>
  <c r="M1291" i="21"/>
  <c r="O1291" i="21"/>
  <c r="L1292" i="21"/>
  <c r="H1293" i="21"/>
  <c r="J1292" i="21"/>
  <c r="N1292" i="21"/>
  <c r="I1292" i="21"/>
  <c r="P1292" i="21"/>
  <c r="E1292" i="21"/>
  <c r="F1292" i="21"/>
  <c r="D1293" i="21"/>
  <c r="N1293" i="21"/>
  <c r="L1293" i="21"/>
  <c r="I1293" i="21"/>
  <c r="H1294" i="21"/>
  <c r="J1293" i="21"/>
  <c r="P1293" i="21"/>
  <c r="O1292" i="21"/>
  <c r="M1292" i="21"/>
  <c r="K1292" i="21"/>
  <c r="Q1292" i="21"/>
  <c r="F1293" i="21"/>
  <c r="D1294" i="21"/>
  <c r="E1293" i="21"/>
  <c r="K1293" i="21"/>
  <c r="M1293" i="21"/>
  <c r="Q1293" i="21"/>
  <c r="O1293" i="21"/>
  <c r="I1294" i="21"/>
  <c r="H1295" i="21"/>
  <c r="P1294" i="21"/>
  <c r="N1294" i="21"/>
  <c r="L1294" i="21"/>
  <c r="J1294" i="21"/>
  <c r="F1294" i="21"/>
  <c r="D1295" i="21"/>
  <c r="E1294" i="21"/>
  <c r="Q1294" i="21"/>
  <c r="M1294" i="21"/>
  <c r="K1294" i="21"/>
  <c r="O1294" i="21"/>
  <c r="J1295" i="21"/>
  <c r="L1295" i="21"/>
  <c r="I1295" i="21"/>
  <c r="P1295" i="21"/>
  <c r="N1295" i="21"/>
  <c r="H1296" i="21"/>
  <c r="E1295" i="21"/>
  <c r="D1296" i="21"/>
  <c r="F1295" i="21"/>
  <c r="M1295" i="21"/>
  <c r="Q1295" i="21"/>
  <c r="K1295" i="21"/>
  <c r="O1295" i="21"/>
  <c r="N1296" i="21"/>
  <c r="P1296" i="21"/>
  <c r="I1296" i="21"/>
  <c r="L1296" i="21"/>
  <c r="J1296" i="21"/>
  <c r="H1297" i="21"/>
  <c r="D1297" i="21"/>
  <c r="E1296" i="21"/>
  <c r="F1296" i="21"/>
  <c r="Q1296" i="21"/>
  <c r="O1296" i="21"/>
  <c r="M1296" i="21"/>
  <c r="K1296" i="21"/>
  <c r="J1297" i="21"/>
  <c r="I1297" i="21"/>
  <c r="L1297" i="21"/>
  <c r="H1298" i="21"/>
  <c r="P1297" i="21"/>
  <c r="N1297" i="21"/>
  <c r="E1297" i="21"/>
  <c r="F1297" i="21"/>
  <c r="D1298" i="21"/>
  <c r="O1297" i="21"/>
  <c r="M1297" i="21"/>
  <c r="Q1297" i="21"/>
  <c r="K1297" i="21"/>
  <c r="H1299" i="21"/>
  <c r="J1298" i="21"/>
  <c r="N1298" i="21"/>
  <c r="L1298" i="21"/>
  <c r="I1298" i="21"/>
  <c r="P1298" i="21"/>
  <c r="F1298" i="21"/>
  <c r="E1298" i="21"/>
  <c r="D1299" i="21"/>
  <c r="I1299" i="21"/>
  <c r="J1299" i="21"/>
  <c r="L1299" i="21"/>
  <c r="P1299" i="21"/>
  <c r="H1300" i="21"/>
  <c r="N1299" i="21"/>
  <c r="M1298" i="21"/>
  <c r="K1298" i="21"/>
  <c r="Q1298" i="21"/>
  <c r="O1298" i="21"/>
  <c r="F1299" i="21"/>
  <c r="E1299" i="21"/>
  <c r="D1300" i="21"/>
  <c r="O1299" i="21"/>
  <c r="K1299" i="21"/>
  <c r="M1299" i="21"/>
  <c r="Q1299" i="21"/>
  <c r="H1301" i="21"/>
  <c r="N1300" i="21"/>
  <c r="I1300" i="21"/>
  <c r="J1300" i="21"/>
  <c r="P1300" i="21"/>
  <c r="L1300" i="21"/>
  <c r="D1301" i="21"/>
  <c r="F1300" i="21"/>
  <c r="E1300" i="21"/>
  <c r="J1301" i="21"/>
  <c r="I1301" i="21"/>
  <c r="N1301" i="21"/>
  <c r="H1302" i="21"/>
  <c r="L1301" i="21"/>
  <c r="P1301" i="21"/>
  <c r="O1300" i="21"/>
  <c r="M1300" i="21"/>
  <c r="K1300" i="21"/>
  <c r="Q1300" i="21"/>
  <c r="D1302" i="21"/>
  <c r="E1301" i="21"/>
  <c r="F1301" i="21"/>
  <c r="O1301" i="21"/>
  <c r="Q1301" i="21"/>
  <c r="K1301" i="21"/>
  <c r="M1301" i="21"/>
  <c r="N1302" i="21"/>
  <c r="H1303" i="21"/>
  <c r="P1302" i="21"/>
  <c r="I1302" i="21"/>
  <c r="L1302" i="21"/>
  <c r="J1302" i="21"/>
  <c r="D1303" i="21"/>
  <c r="F1302" i="21"/>
  <c r="E1302" i="21"/>
  <c r="I1303" i="21"/>
  <c r="H1304" i="21"/>
  <c r="N1303" i="21"/>
  <c r="J1303" i="21"/>
  <c r="L1303" i="21"/>
  <c r="P1303" i="21"/>
  <c r="K1302" i="21"/>
  <c r="O1302" i="21"/>
  <c r="M1302" i="21"/>
  <c r="Q1302" i="21"/>
  <c r="F1303" i="21"/>
  <c r="D1304" i="21"/>
  <c r="E1303" i="21"/>
  <c r="K1303" i="21"/>
  <c r="M1303" i="21"/>
  <c r="O1303" i="21"/>
  <c r="Q1303" i="21"/>
  <c r="J1304" i="21"/>
  <c r="P1304" i="21"/>
  <c r="I1304" i="21"/>
  <c r="L1304" i="21"/>
  <c r="N1304" i="21"/>
  <c r="H1305" i="21"/>
  <c r="D1305" i="21"/>
  <c r="E1304" i="21"/>
  <c r="F1304" i="21"/>
  <c r="Q1304" i="21"/>
  <c r="K1304" i="21"/>
  <c r="M1304" i="21"/>
  <c r="O1304" i="21"/>
  <c r="P1305" i="21"/>
  <c r="L1305" i="21"/>
  <c r="H1306" i="21"/>
  <c r="J1305" i="21"/>
  <c r="I1305" i="21"/>
  <c r="N1305" i="21"/>
  <c r="F1305" i="21"/>
  <c r="D1306" i="21"/>
  <c r="E1305" i="21"/>
  <c r="J1306" i="21"/>
  <c r="H1307" i="21"/>
  <c r="I1306" i="21"/>
  <c r="L1306" i="21"/>
  <c r="P1306" i="21"/>
  <c r="N1306" i="21"/>
  <c r="K1305" i="21"/>
  <c r="O1305" i="21"/>
  <c r="Q1305" i="21"/>
  <c r="M1305" i="21"/>
  <c r="D1307" i="21"/>
  <c r="F1306" i="21"/>
  <c r="E1306" i="21"/>
  <c r="I1307" i="21"/>
  <c r="L1307" i="21"/>
  <c r="H1308" i="21"/>
  <c r="P1307" i="21"/>
  <c r="N1307" i="21"/>
  <c r="J1307" i="21"/>
  <c r="Q1306" i="21"/>
  <c r="O1306" i="21"/>
  <c r="M1306" i="21"/>
  <c r="K1306" i="21"/>
  <c r="D1308" i="21"/>
  <c r="E1307" i="21"/>
  <c r="F1307" i="21"/>
  <c r="Q1307" i="21"/>
  <c r="M1307" i="21"/>
  <c r="O1307" i="21"/>
  <c r="K1307" i="21"/>
  <c r="J1308" i="21"/>
  <c r="L1308" i="21"/>
  <c r="I1308" i="21"/>
  <c r="H1309" i="21"/>
  <c r="P1308" i="21"/>
  <c r="N1308" i="21"/>
  <c r="F1308" i="21"/>
  <c r="E1308" i="21"/>
  <c r="D1309" i="21"/>
  <c r="O1308" i="21"/>
  <c r="Q1308" i="21"/>
  <c r="K1308" i="21"/>
  <c r="M1308" i="21"/>
  <c r="P1309" i="21"/>
  <c r="H1310" i="21"/>
  <c r="J1309" i="21"/>
  <c r="I1309" i="21"/>
  <c r="L1309" i="21"/>
  <c r="N1309" i="21"/>
  <c r="E1309" i="21"/>
  <c r="D1310" i="21"/>
  <c r="F1309" i="21"/>
  <c r="P1310" i="21"/>
  <c r="N1310" i="21"/>
  <c r="L1310" i="21"/>
  <c r="H1311" i="21"/>
  <c r="J1310" i="21"/>
  <c r="I1310" i="21"/>
  <c r="Q1309" i="21"/>
  <c r="K1309" i="21"/>
  <c r="M1309" i="21"/>
  <c r="O1309" i="21"/>
  <c r="E1310" i="21"/>
  <c r="F1310" i="21"/>
  <c r="D1311" i="21"/>
  <c r="L1311" i="21"/>
  <c r="N1311" i="21"/>
  <c r="I1311" i="21"/>
  <c r="J1311" i="21"/>
  <c r="H1312" i="21"/>
  <c r="P1311" i="21"/>
  <c r="O1310" i="21"/>
  <c r="Q1310" i="21"/>
  <c r="M1310" i="21"/>
  <c r="K1310" i="21"/>
  <c r="E1311" i="21"/>
  <c r="D1312" i="21"/>
  <c r="F1311" i="21"/>
  <c r="O1311" i="21"/>
  <c r="M1311" i="21"/>
  <c r="Q1311" i="21"/>
  <c r="K1311" i="21"/>
  <c r="L1312" i="21"/>
  <c r="H1313" i="21"/>
  <c r="N1312" i="21"/>
  <c r="P1312" i="21"/>
  <c r="J1312" i="21"/>
  <c r="I1312" i="21"/>
  <c r="E1312" i="21"/>
  <c r="F1312" i="21"/>
  <c r="D1313" i="21"/>
  <c r="I1313" i="21"/>
  <c r="P1313" i="21"/>
  <c r="L1313" i="21"/>
  <c r="J1313" i="21"/>
  <c r="N1313" i="21"/>
  <c r="H1314" i="21"/>
  <c r="M1312" i="21"/>
  <c r="Q1312" i="21"/>
  <c r="K1312" i="21"/>
  <c r="O1312" i="21"/>
  <c r="F1313" i="21"/>
  <c r="D1314" i="21"/>
  <c r="E1313" i="21"/>
  <c r="K1313" i="21"/>
  <c r="Q1313" i="21"/>
  <c r="O1313" i="21"/>
  <c r="M1313" i="21"/>
  <c r="J1314" i="21"/>
  <c r="P1314" i="21"/>
  <c r="I1314" i="21"/>
  <c r="L1314" i="21"/>
  <c r="H1315" i="21"/>
  <c r="N1314" i="21"/>
  <c r="D1315" i="21"/>
  <c r="E1314" i="21"/>
  <c r="F1314" i="21"/>
  <c r="M1314" i="21"/>
  <c r="K1314" i="21"/>
  <c r="O1314" i="21"/>
  <c r="Q1314" i="21"/>
  <c r="H1316" i="21"/>
  <c r="P1315" i="21"/>
  <c r="I1315" i="21"/>
  <c r="J1315" i="21"/>
  <c r="N1315" i="21"/>
  <c r="L1315" i="21"/>
  <c r="F1315" i="21"/>
  <c r="D1316" i="21"/>
  <c r="E1315" i="21"/>
  <c r="N1316" i="21"/>
  <c r="L1316" i="21"/>
  <c r="I1316" i="21"/>
  <c r="J1316" i="21"/>
  <c r="H1317" i="21"/>
  <c r="P1316" i="21"/>
  <c r="K1315" i="21"/>
  <c r="M1315" i="21"/>
  <c r="O1315" i="21"/>
  <c r="Q1315" i="21"/>
  <c r="F1316" i="21"/>
  <c r="E1316" i="21"/>
  <c r="D1317" i="21"/>
  <c r="M1316" i="21"/>
  <c r="Q1316" i="21"/>
  <c r="K1316" i="21"/>
  <c r="O1316" i="21"/>
  <c r="P1317" i="21"/>
  <c r="I1317" i="21"/>
  <c r="J1317" i="21"/>
  <c r="H1318" i="21"/>
  <c r="L1317" i="21"/>
  <c r="N1317" i="21"/>
  <c r="D1318" i="21"/>
  <c r="F1317" i="21"/>
  <c r="E1317" i="21"/>
  <c r="Q1317" i="21"/>
  <c r="O1317" i="21"/>
  <c r="K1317" i="21"/>
  <c r="M1317" i="21"/>
  <c r="H1319" i="21"/>
  <c r="I1318" i="21"/>
  <c r="P1318" i="21"/>
  <c r="J1318" i="21"/>
  <c r="L1318" i="21"/>
  <c r="N1318" i="21"/>
  <c r="E1318" i="21"/>
  <c r="F1318" i="21"/>
  <c r="D1319" i="21"/>
  <c r="L1319" i="21"/>
  <c r="I1319" i="21"/>
  <c r="H1320" i="21"/>
  <c r="P1319" i="21"/>
  <c r="J1319" i="21"/>
  <c r="N1319" i="21"/>
  <c r="M1318" i="21"/>
  <c r="K1318" i="21"/>
  <c r="Q1318" i="21"/>
  <c r="O1318" i="21"/>
  <c r="D1320" i="21"/>
  <c r="E1319" i="21"/>
  <c r="F1319" i="21"/>
  <c r="O1319" i="21"/>
  <c r="M1319" i="21"/>
  <c r="K1319" i="21"/>
  <c r="Q1319" i="21"/>
  <c r="J1320" i="21"/>
  <c r="H1321" i="21"/>
  <c r="N1320" i="21"/>
  <c r="P1320" i="21"/>
  <c r="L1320" i="21"/>
  <c r="I1320" i="21"/>
  <c r="E1320" i="21"/>
  <c r="D1321" i="21"/>
  <c r="F1320" i="21"/>
  <c r="L1321" i="21"/>
  <c r="N1321" i="21"/>
  <c r="I1321" i="21"/>
  <c r="H1322" i="21"/>
  <c r="P1321" i="21"/>
  <c r="J1321" i="21"/>
  <c r="M1320" i="21"/>
  <c r="K1320" i="21"/>
  <c r="O1320" i="21"/>
  <c r="Q1320" i="21"/>
  <c r="D1322" i="21"/>
  <c r="F1321" i="21"/>
  <c r="E1321" i="21"/>
  <c r="M1321" i="21"/>
  <c r="K1321" i="21"/>
  <c r="Q1321" i="21"/>
  <c r="O1321" i="21"/>
  <c r="P1322" i="21"/>
  <c r="I1322" i="21"/>
  <c r="N1322" i="21"/>
  <c r="L1322" i="21"/>
  <c r="H1323" i="21"/>
  <c r="J1322" i="21"/>
  <c r="F1322" i="21"/>
  <c r="E1322" i="21"/>
  <c r="D1323" i="21"/>
  <c r="Q1322" i="21"/>
  <c r="K1322" i="21"/>
  <c r="M1322" i="21"/>
  <c r="O1322" i="21"/>
  <c r="H1324" i="21"/>
  <c r="N1323" i="21"/>
  <c r="L1323" i="21"/>
  <c r="J1323" i="21"/>
  <c r="I1323" i="21"/>
  <c r="P1323" i="21"/>
  <c r="D1324" i="21"/>
  <c r="F1323" i="21"/>
  <c r="E1323" i="21"/>
  <c r="P1324" i="21"/>
  <c r="L1324" i="21"/>
  <c r="J1324" i="21"/>
  <c r="I1324" i="21"/>
  <c r="N1324" i="21"/>
  <c r="H1325" i="21"/>
  <c r="Q1323" i="21"/>
  <c r="K1323" i="21"/>
  <c r="M1323" i="21"/>
  <c r="O1323" i="21"/>
  <c r="E1324" i="21"/>
  <c r="D1325" i="21"/>
  <c r="F1324" i="21"/>
  <c r="M1324" i="21"/>
  <c r="Q1324" i="21"/>
  <c r="O1324" i="21"/>
  <c r="K1324" i="21"/>
  <c r="P1325" i="21"/>
  <c r="H1326" i="21"/>
  <c r="L1325" i="21"/>
  <c r="N1325" i="21"/>
  <c r="I1325" i="21"/>
  <c r="J1325" i="21"/>
  <c r="F1325" i="21"/>
  <c r="E1325" i="21"/>
  <c r="D1326" i="21"/>
  <c r="N1326" i="21"/>
  <c r="I1326" i="21"/>
  <c r="H1327" i="21"/>
  <c r="L1326" i="21"/>
  <c r="J1326" i="21"/>
  <c r="P1326" i="21"/>
  <c r="M1325" i="21"/>
  <c r="Q1325" i="21"/>
  <c r="K1325" i="21"/>
  <c r="O1325" i="21"/>
  <c r="E1326" i="21"/>
  <c r="F1326" i="21"/>
  <c r="D1327" i="21"/>
  <c r="Q1326" i="21"/>
  <c r="K1326" i="21"/>
  <c r="M1326" i="21"/>
  <c r="O1326" i="21"/>
  <c r="J1327" i="21"/>
  <c r="P1327" i="21"/>
  <c r="L1327" i="21"/>
  <c r="I1327" i="21"/>
  <c r="H1328" i="21"/>
  <c r="N1327" i="21"/>
  <c r="F1327" i="21"/>
  <c r="D1328" i="21"/>
  <c r="E1327" i="21"/>
  <c r="M1327" i="21"/>
  <c r="Q1327" i="21"/>
  <c r="K1327" i="21"/>
  <c r="O1327" i="21"/>
  <c r="J1328" i="21"/>
  <c r="L1328" i="21"/>
  <c r="H1329" i="21"/>
  <c r="P1328" i="21"/>
  <c r="I1328" i="21"/>
  <c r="N1328" i="21"/>
  <c r="F1328" i="21"/>
  <c r="D1329" i="21"/>
  <c r="E1328" i="21"/>
  <c r="L1329" i="21"/>
  <c r="J1329" i="21"/>
  <c r="H1330" i="21"/>
  <c r="P1329" i="21"/>
  <c r="N1329" i="21"/>
  <c r="I1329" i="21"/>
  <c r="Q1328" i="21"/>
  <c r="K1328" i="21"/>
  <c r="O1328" i="21"/>
  <c r="M1328" i="21"/>
  <c r="D1330" i="21"/>
  <c r="F1329" i="21"/>
  <c r="E1329" i="21"/>
  <c r="J1330" i="21"/>
  <c r="H1331" i="21"/>
  <c r="I1330" i="21"/>
  <c r="P1330" i="21"/>
  <c r="N1330" i="21"/>
  <c r="L1330" i="21"/>
  <c r="Q1329" i="21"/>
  <c r="O1329" i="21"/>
  <c r="M1329" i="21"/>
  <c r="K1329" i="21"/>
  <c r="D1331" i="21"/>
  <c r="E1330" i="21"/>
  <c r="F1330" i="21"/>
  <c r="I1331" i="21"/>
  <c r="J1331" i="21"/>
  <c r="L1331" i="21"/>
  <c r="N1331" i="21"/>
  <c r="P1331" i="21"/>
  <c r="H1332" i="21"/>
  <c r="O1330" i="21"/>
  <c r="M1330" i="21"/>
  <c r="K1330" i="21"/>
  <c r="Q1330" i="21"/>
  <c r="E1331" i="21"/>
  <c r="D1332" i="21"/>
  <c r="F1331" i="21"/>
  <c r="O1331" i="21"/>
  <c r="M1331" i="21"/>
  <c r="Q1331" i="21"/>
  <c r="K1331" i="21"/>
  <c r="P1332" i="21"/>
  <c r="J1332" i="21"/>
  <c r="L1332" i="21"/>
  <c r="N1332" i="21"/>
  <c r="I1332" i="21"/>
  <c r="H1333" i="21"/>
  <c r="E1332" i="21"/>
  <c r="D1333" i="21"/>
  <c r="F1332" i="21"/>
  <c r="Q1332" i="21"/>
  <c r="M1332" i="21"/>
  <c r="O1332" i="21"/>
  <c r="K1332" i="21"/>
  <c r="P1333" i="21"/>
  <c r="H1334" i="21"/>
  <c r="J1333" i="21"/>
  <c r="L1333" i="21"/>
  <c r="N1333" i="21"/>
  <c r="I1333" i="21"/>
  <c r="F1333" i="21"/>
  <c r="E1333" i="21"/>
  <c r="D1334" i="21"/>
  <c r="I1334" i="21"/>
  <c r="P1334" i="21"/>
  <c r="H1335" i="21"/>
  <c r="J1334" i="21"/>
  <c r="N1334" i="21"/>
  <c r="L1334" i="21"/>
  <c r="K1333" i="21"/>
  <c r="Q1333" i="21"/>
  <c r="O1333" i="21"/>
  <c r="M1333" i="21"/>
  <c r="D1335" i="21"/>
  <c r="F1334" i="21"/>
  <c r="E1334" i="21"/>
  <c r="O1334" i="21"/>
  <c r="Q1334" i="21"/>
  <c r="M1334" i="21"/>
  <c r="K1334" i="21"/>
  <c r="I1335" i="21"/>
  <c r="H1336" i="21"/>
  <c r="N1335" i="21"/>
  <c r="P1335" i="21"/>
  <c r="J1335" i="21"/>
  <c r="L1335" i="21"/>
  <c r="F1335" i="21"/>
  <c r="E1335" i="21"/>
  <c r="D1336" i="21"/>
  <c r="M1335" i="21"/>
  <c r="O1335" i="21"/>
  <c r="K1335" i="21"/>
  <c r="Q1335" i="21"/>
  <c r="H1337" i="21"/>
  <c r="J1336" i="21"/>
  <c r="I1336" i="21"/>
  <c r="L1336" i="21"/>
  <c r="P1336" i="21"/>
  <c r="N1336" i="21"/>
  <c r="E1336" i="21"/>
  <c r="F1336" i="21"/>
  <c r="D1337" i="21"/>
  <c r="P1337" i="21"/>
  <c r="J1337" i="21"/>
  <c r="N1337" i="21"/>
  <c r="I1337" i="21"/>
  <c r="H1338" i="21"/>
  <c r="L1337" i="21"/>
  <c r="K1336" i="21"/>
  <c r="Q1336" i="21"/>
  <c r="M1336" i="21"/>
  <c r="O1336" i="21"/>
  <c r="E1337" i="21"/>
  <c r="F1337" i="21"/>
  <c r="D1338" i="21"/>
  <c r="M1337" i="21"/>
  <c r="Q1337" i="21"/>
  <c r="K1337" i="21"/>
  <c r="O1337" i="21"/>
  <c r="I1338" i="21"/>
  <c r="L1338" i="21"/>
  <c r="N1338" i="21"/>
  <c r="P1338" i="21"/>
  <c r="J1338" i="21"/>
  <c r="H1339" i="21"/>
  <c r="D1339" i="21"/>
  <c r="E1338" i="21"/>
  <c r="F1338" i="21"/>
  <c r="Q1338" i="21"/>
  <c r="K1338" i="21"/>
  <c r="M1338" i="21"/>
  <c r="O1338" i="21"/>
  <c r="L1339" i="21"/>
  <c r="I1339" i="21"/>
  <c r="H1340" i="21"/>
  <c r="N1339" i="21"/>
  <c r="P1339" i="21"/>
  <c r="J1339" i="21"/>
  <c r="E1339" i="21"/>
  <c r="D1340" i="21"/>
  <c r="F1339" i="21"/>
  <c r="O1339" i="21"/>
  <c r="Q1339" i="21"/>
  <c r="K1339" i="21"/>
  <c r="M1339" i="21"/>
  <c r="N1340" i="21"/>
  <c r="P1340" i="21"/>
  <c r="J1340" i="21"/>
  <c r="I1340" i="21"/>
  <c r="H1341" i="21"/>
  <c r="L1340" i="21"/>
  <c r="E1340" i="21"/>
  <c r="D1341" i="21"/>
  <c r="F1340" i="21"/>
  <c r="O1340" i="21"/>
  <c r="M1340" i="21"/>
  <c r="Q1340" i="21"/>
  <c r="K1340" i="21"/>
  <c r="N1341" i="21"/>
  <c r="J1341" i="21"/>
  <c r="P1341" i="21"/>
  <c r="H1342" i="21"/>
  <c r="I1341" i="21"/>
  <c r="L1341" i="21"/>
  <c r="D1342" i="21"/>
  <c r="F1341" i="21"/>
  <c r="E1341" i="21"/>
  <c r="H1343" i="21"/>
  <c r="P1342" i="21"/>
  <c r="J1342" i="21"/>
  <c r="N1342" i="21"/>
  <c r="L1342" i="21"/>
  <c r="I1342" i="21"/>
  <c r="K1341" i="21"/>
  <c r="O1341" i="21"/>
  <c r="Q1341" i="21"/>
  <c r="M1341" i="21"/>
  <c r="D1343" i="21"/>
  <c r="F1342" i="21"/>
  <c r="E1342" i="21"/>
  <c r="J1343" i="21"/>
  <c r="H1344" i="21"/>
  <c r="N1343" i="21"/>
  <c r="I1343" i="21"/>
  <c r="L1343" i="21"/>
  <c r="P1343" i="21"/>
  <c r="K1342" i="21"/>
  <c r="Q1342" i="21"/>
  <c r="M1342" i="21"/>
  <c r="O1342" i="21"/>
  <c r="D1344" i="21"/>
  <c r="E1343" i="21"/>
  <c r="F1343" i="21"/>
  <c r="L1344" i="21"/>
  <c r="J1344" i="21"/>
  <c r="N1344" i="21"/>
  <c r="P1344" i="21"/>
  <c r="I1344" i="21"/>
  <c r="H1345" i="21"/>
  <c r="K1343" i="21"/>
  <c r="O1343" i="21"/>
  <c r="M1343" i="21"/>
  <c r="Q1343" i="21"/>
  <c r="D1345" i="21"/>
  <c r="F1344" i="21"/>
  <c r="E1344" i="21"/>
  <c r="M1344" i="21"/>
  <c r="O1344" i="21"/>
  <c r="Q1344" i="21"/>
  <c r="K1344" i="21"/>
  <c r="L1345" i="21"/>
  <c r="J1345" i="21"/>
  <c r="N1345" i="21"/>
  <c r="H1346" i="21"/>
  <c r="P1345" i="21"/>
  <c r="I1345" i="21"/>
  <c r="D1346" i="21"/>
  <c r="F1345" i="21"/>
  <c r="E1345" i="21"/>
  <c r="P1346" i="21"/>
  <c r="J1346" i="21"/>
  <c r="L1346" i="21"/>
  <c r="N1346" i="21"/>
  <c r="H1347" i="21"/>
  <c r="I1346" i="21"/>
  <c r="K1345" i="21"/>
  <c r="M1345" i="21"/>
  <c r="O1345" i="21"/>
  <c r="Q1345" i="21"/>
  <c r="D1347" i="21"/>
  <c r="F1346" i="21"/>
  <c r="E1346" i="21"/>
  <c r="I1347" i="21"/>
  <c r="J1347" i="21"/>
  <c r="P1347" i="21"/>
  <c r="H1348" i="21"/>
  <c r="N1347" i="21"/>
  <c r="L1347" i="21"/>
  <c r="O1346" i="21"/>
  <c r="K1346" i="21"/>
  <c r="M1346" i="21"/>
  <c r="Q1346" i="21"/>
  <c r="D1348" i="21"/>
  <c r="E1347" i="21"/>
  <c r="F1347" i="21"/>
  <c r="O1347" i="21"/>
  <c r="M1347" i="21"/>
  <c r="Q1347" i="21"/>
  <c r="K1347" i="21"/>
  <c r="P1348" i="21"/>
  <c r="J1348" i="21"/>
  <c r="H1349" i="21"/>
  <c r="N1348" i="21"/>
  <c r="I1348" i="21"/>
  <c r="L1348" i="21"/>
  <c r="F1348" i="21"/>
  <c r="E1348" i="21"/>
  <c r="D1349" i="21"/>
  <c r="I1349" i="21"/>
  <c r="J1349" i="21"/>
  <c r="P1349" i="21"/>
  <c r="L1349" i="21"/>
  <c r="N1349" i="21"/>
  <c r="H1350" i="21"/>
  <c r="K1348" i="21"/>
  <c r="M1348" i="21"/>
  <c r="Q1348" i="21"/>
  <c r="O1348" i="21"/>
  <c r="D1350" i="21"/>
  <c r="F1349" i="21"/>
  <c r="E1349" i="21"/>
  <c r="Q1349" i="21"/>
  <c r="K1349" i="21"/>
  <c r="M1349" i="21"/>
  <c r="O1349" i="21"/>
  <c r="I1350" i="21"/>
  <c r="J1350" i="21"/>
  <c r="L1350" i="21"/>
  <c r="N1350" i="21"/>
  <c r="H1351" i="21"/>
  <c r="P1350" i="21"/>
  <c r="D1351" i="21"/>
  <c r="E1350" i="21"/>
  <c r="F1350" i="21"/>
  <c r="K1350" i="21"/>
  <c r="O1350" i="21"/>
  <c r="Q1350" i="21"/>
  <c r="M1350" i="21"/>
  <c r="J1351" i="21"/>
  <c r="L1351" i="21"/>
  <c r="I1351" i="21"/>
  <c r="N1351" i="21"/>
  <c r="H1352" i="21"/>
  <c r="P1351" i="21"/>
  <c r="F1351" i="21"/>
  <c r="D1352" i="21"/>
  <c r="E1351" i="21"/>
  <c r="Q1351" i="21"/>
  <c r="O1351" i="21"/>
  <c r="M1351" i="21"/>
  <c r="K1351" i="21"/>
  <c r="P1352" i="21"/>
  <c r="N1352" i="21"/>
  <c r="J1352" i="21"/>
  <c r="L1352" i="21"/>
  <c r="H1353" i="21"/>
  <c r="I1352" i="21"/>
  <c r="E1352" i="21"/>
  <c r="D1353" i="21"/>
  <c r="F1352" i="21"/>
  <c r="I1353" i="21"/>
  <c r="N1353" i="21"/>
  <c r="H1354" i="21"/>
  <c r="L1353" i="21"/>
  <c r="J1353" i="21"/>
  <c r="P1353" i="21"/>
  <c r="O1352" i="21"/>
  <c r="M1352" i="21"/>
  <c r="K1352" i="21"/>
  <c r="Q1352" i="21"/>
  <c r="D1354" i="21"/>
  <c r="E1353" i="21"/>
  <c r="F1353" i="21"/>
  <c r="O1353" i="21"/>
  <c r="Q1353" i="21"/>
  <c r="M1353" i="21"/>
  <c r="K1353" i="21"/>
  <c r="I1354" i="21"/>
  <c r="H1355" i="21"/>
  <c r="J1354" i="21"/>
  <c r="P1354" i="21"/>
  <c r="N1354" i="21"/>
  <c r="L1354" i="21"/>
  <c r="D1355" i="21"/>
  <c r="F1354" i="21"/>
  <c r="E1354" i="21"/>
  <c r="Q1354" i="21"/>
  <c r="M1354" i="21"/>
  <c r="O1354" i="21"/>
  <c r="K1354" i="21"/>
  <c r="J1355" i="21"/>
  <c r="H1356" i="21"/>
  <c r="P1355" i="21"/>
  <c r="I1355" i="21"/>
  <c r="N1355" i="21"/>
  <c r="L1355" i="21"/>
  <c r="F1355" i="21"/>
  <c r="D1356" i="21"/>
  <c r="E1355" i="21"/>
  <c r="I1356" i="21"/>
  <c r="J1356" i="21"/>
  <c r="P1356" i="21"/>
  <c r="L1356" i="21"/>
  <c r="H1357" i="21"/>
  <c r="N1356" i="21"/>
  <c r="Q1355" i="21"/>
  <c r="O1355" i="21"/>
  <c r="K1355" i="21"/>
  <c r="M1355" i="21"/>
  <c r="D1357" i="21"/>
  <c r="F1356" i="21"/>
  <c r="E1356" i="21"/>
  <c r="M1356" i="21"/>
  <c r="K1356" i="21"/>
  <c r="O1356" i="21"/>
  <c r="Q1356" i="21"/>
  <c r="H1358" i="21"/>
  <c r="P1357" i="21"/>
  <c r="J1357" i="21"/>
  <c r="L1357" i="21"/>
  <c r="I1357" i="21"/>
  <c r="N1357" i="21"/>
  <c r="D1358" i="21"/>
  <c r="E1357" i="21"/>
  <c r="F1357" i="21"/>
  <c r="J1358" i="21"/>
  <c r="L1358" i="21"/>
  <c r="I1358" i="21"/>
  <c r="P1358" i="21"/>
  <c r="N1358" i="21"/>
  <c r="H1359" i="21"/>
  <c r="K1357" i="21"/>
  <c r="O1357" i="21"/>
  <c r="M1357" i="21"/>
  <c r="Q1357" i="21"/>
  <c r="D1359" i="21"/>
  <c r="F1358" i="21"/>
  <c r="E1358" i="21"/>
  <c r="O1358" i="21"/>
  <c r="M1358" i="21"/>
  <c r="Q1358" i="21"/>
  <c r="K1358" i="21"/>
  <c r="I1359" i="21"/>
  <c r="H1360" i="21"/>
  <c r="L1359" i="21"/>
  <c r="N1359" i="21"/>
  <c r="J1359" i="21"/>
  <c r="P1359" i="21"/>
  <c r="F1359" i="21"/>
  <c r="E1359" i="21"/>
  <c r="D1360" i="21"/>
  <c r="K1359" i="21"/>
  <c r="O1359" i="21"/>
  <c r="Q1359" i="21"/>
  <c r="M1359" i="21"/>
  <c r="P1360" i="21"/>
  <c r="N1360" i="21"/>
  <c r="I1360" i="21"/>
  <c r="L1360" i="21"/>
  <c r="H1361" i="21"/>
  <c r="J1360" i="21"/>
  <c r="D1361" i="21"/>
  <c r="E1360" i="21"/>
  <c r="F1360" i="21"/>
  <c r="K1360" i="21"/>
  <c r="M1360" i="21"/>
  <c r="Q1360" i="21"/>
  <c r="O1360" i="21"/>
  <c r="L1361" i="21"/>
  <c r="P1361" i="21"/>
  <c r="J1361" i="21"/>
  <c r="N1361" i="21"/>
  <c r="H1362" i="21"/>
  <c r="I1361" i="21"/>
  <c r="F1361" i="21"/>
  <c r="E1361" i="21"/>
  <c r="D1362" i="21"/>
  <c r="P1362" i="21"/>
  <c r="I1362" i="21"/>
  <c r="J1362" i="21"/>
  <c r="N1362" i="21"/>
  <c r="H1363" i="21"/>
  <c r="L1362" i="21"/>
  <c r="Q1361" i="21"/>
  <c r="K1361" i="21"/>
  <c r="O1361" i="21"/>
  <c r="M1361" i="21"/>
  <c r="F1362" i="21"/>
  <c r="D1363" i="21"/>
  <c r="E1362" i="21"/>
  <c r="O1362" i="21"/>
  <c r="M1362" i="21"/>
  <c r="Q1362" i="21"/>
  <c r="K1362" i="21"/>
  <c r="L1363" i="21"/>
  <c r="J1363" i="21"/>
  <c r="I1363" i="21"/>
  <c r="P1363" i="21"/>
  <c r="N1363" i="21"/>
  <c r="H1364" i="21"/>
  <c r="E1363" i="21"/>
  <c r="F1363" i="21"/>
  <c r="D1364" i="21"/>
  <c r="O1363" i="21"/>
  <c r="Q1363" i="21"/>
  <c r="M1363" i="21"/>
  <c r="K1363" i="21"/>
  <c r="I1364" i="21"/>
  <c r="N1364" i="21"/>
  <c r="J1364" i="21"/>
  <c r="P1364" i="21"/>
  <c r="L1364" i="21"/>
  <c r="H1365" i="21"/>
  <c r="F1364" i="21"/>
  <c r="E1364" i="21"/>
  <c r="D1365" i="21"/>
  <c r="K1364" i="21"/>
  <c r="Q1364" i="21"/>
  <c r="M1364" i="21"/>
  <c r="O1364" i="21"/>
  <c r="N1365" i="21"/>
  <c r="H1366" i="21"/>
  <c r="J1365" i="21"/>
  <c r="P1365" i="21"/>
  <c r="I1365" i="21"/>
  <c r="L1365" i="21"/>
  <c r="E1365" i="21"/>
  <c r="F1365" i="21"/>
  <c r="D1366" i="21"/>
  <c r="J1366" i="21"/>
  <c r="I1366" i="21"/>
  <c r="L1366" i="21"/>
  <c r="H1367" i="21"/>
  <c r="N1366" i="21"/>
  <c r="P1366" i="21"/>
  <c r="K1365" i="21"/>
  <c r="O1365" i="21"/>
  <c r="Q1365" i="21"/>
  <c r="M1365" i="21"/>
  <c r="D1367" i="21"/>
  <c r="E1366" i="21"/>
  <c r="F1366" i="21"/>
  <c r="K1366" i="21"/>
  <c r="Q1366" i="21"/>
  <c r="M1366" i="21"/>
  <c r="O1366" i="21"/>
  <c r="L1367" i="21"/>
  <c r="P1367" i="21"/>
  <c r="N1367" i="21"/>
  <c r="H1368" i="21"/>
  <c r="J1367" i="21"/>
  <c r="I1367" i="21"/>
  <c r="F1367" i="21"/>
  <c r="E1367" i="21"/>
  <c r="D1368" i="21"/>
  <c r="J1368" i="21"/>
  <c r="P1368" i="21"/>
  <c r="H1369" i="21"/>
  <c r="I1368" i="21"/>
  <c r="L1368" i="21"/>
  <c r="N1368" i="21"/>
  <c r="O1367" i="21"/>
  <c r="K1367" i="21"/>
  <c r="Q1367" i="21"/>
  <c r="M1367" i="21"/>
  <c r="D1369" i="21"/>
  <c r="F1368" i="21"/>
  <c r="E1368" i="21"/>
  <c r="N1369" i="21"/>
  <c r="L1369" i="21"/>
  <c r="J1369" i="21"/>
  <c r="I1369" i="21"/>
  <c r="H1370" i="21"/>
  <c r="P1369" i="21"/>
  <c r="M1368" i="21"/>
  <c r="K1368" i="21"/>
  <c r="Q1368" i="21"/>
  <c r="O1368" i="21"/>
  <c r="D1370" i="21"/>
  <c r="F1369" i="21"/>
  <c r="E1369" i="21"/>
  <c r="M1369" i="21"/>
  <c r="O1369" i="21"/>
  <c r="K1369" i="21"/>
  <c r="Q1369" i="21"/>
  <c r="J1370" i="21"/>
  <c r="I1370" i="21"/>
  <c r="L1370" i="21"/>
  <c r="P1370" i="21"/>
  <c r="N1370" i="21"/>
  <c r="H1371" i="21"/>
  <c r="E1370" i="21"/>
  <c r="D1371" i="21"/>
  <c r="F1370" i="21"/>
  <c r="K1370" i="21"/>
  <c r="M1370" i="21"/>
  <c r="Q1370" i="21"/>
  <c r="O1370" i="21"/>
  <c r="L1371" i="21"/>
  <c r="H1372" i="21"/>
  <c r="P1371" i="21"/>
  <c r="J1371" i="21"/>
  <c r="N1371" i="21"/>
  <c r="I1371" i="21"/>
  <c r="D1372" i="21"/>
  <c r="F1371" i="21"/>
  <c r="E1371" i="21"/>
  <c r="L1372" i="21"/>
  <c r="H1373" i="21"/>
  <c r="N1372" i="21"/>
  <c r="P1372" i="21"/>
  <c r="J1372" i="21"/>
  <c r="I1372" i="21"/>
  <c r="Q1371" i="21"/>
  <c r="K1371" i="21"/>
  <c r="M1371" i="21"/>
  <c r="O1371" i="21"/>
  <c r="D1373" i="21"/>
  <c r="E1372" i="21"/>
  <c r="F1372" i="21"/>
  <c r="H1374" i="21"/>
  <c r="P1373" i="21"/>
  <c r="L1373" i="21"/>
  <c r="N1373" i="21"/>
  <c r="I1373" i="21"/>
  <c r="J1373" i="21"/>
  <c r="M1372" i="21"/>
  <c r="Q1372" i="21"/>
  <c r="K1372" i="21"/>
  <c r="O1372" i="21"/>
  <c r="E1373" i="21"/>
  <c r="F1373" i="21"/>
  <c r="D1374" i="21"/>
  <c r="H1375" i="21"/>
  <c r="P1374" i="21"/>
  <c r="I1374" i="21"/>
  <c r="N1374" i="21"/>
  <c r="J1374" i="21"/>
  <c r="L1374" i="21"/>
  <c r="O1373" i="21"/>
  <c r="Q1373" i="21"/>
  <c r="M1373" i="21"/>
  <c r="K1373" i="21"/>
  <c r="D1375" i="21"/>
  <c r="E1374" i="21"/>
  <c r="F1374" i="21"/>
  <c r="P1375" i="21"/>
  <c r="I1375" i="21"/>
  <c r="H1376" i="21"/>
  <c r="N1375" i="21"/>
  <c r="J1375" i="21"/>
  <c r="L1375" i="21"/>
  <c r="Q1374" i="21"/>
  <c r="K1374" i="21"/>
  <c r="M1374" i="21"/>
  <c r="O1374" i="21"/>
  <c r="F1375" i="21"/>
  <c r="D1376" i="21"/>
  <c r="E1375" i="21"/>
  <c r="Q1375" i="21"/>
  <c r="K1375" i="21"/>
  <c r="O1375" i="21"/>
  <c r="M1375" i="21"/>
  <c r="N1376" i="21"/>
  <c r="L1376" i="21"/>
  <c r="J1376" i="21"/>
  <c r="P1376" i="21"/>
  <c r="I1376" i="21"/>
  <c r="H1377" i="21"/>
  <c r="E1376" i="21"/>
  <c r="D1377" i="21"/>
  <c r="F1376" i="21"/>
  <c r="K1376" i="21"/>
  <c r="M1376" i="21"/>
  <c r="Q1376" i="21"/>
  <c r="O1376" i="21"/>
  <c r="J1377" i="21"/>
  <c r="H1378" i="21"/>
  <c r="I1377" i="21"/>
  <c r="L1377" i="21"/>
  <c r="P1377" i="21"/>
  <c r="N1377" i="21"/>
  <c r="D1378" i="21"/>
  <c r="E1377" i="21"/>
  <c r="F1377" i="21"/>
  <c r="H1379" i="21"/>
  <c r="L1378" i="21"/>
  <c r="P1378" i="21"/>
  <c r="J1378" i="21"/>
  <c r="I1378" i="21"/>
  <c r="N1378" i="21"/>
  <c r="M1377" i="21"/>
  <c r="K1377" i="21"/>
  <c r="Q1377" i="21"/>
  <c r="O1377" i="21"/>
  <c r="E1378" i="21"/>
  <c r="D1379" i="21"/>
  <c r="F1378" i="21"/>
  <c r="H1380" i="21"/>
  <c r="I1379" i="21"/>
  <c r="L1379" i="21"/>
  <c r="P1379" i="21"/>
  <c r="J1379" i="21"/>
  <c r="N1379" i="21"/>
  <c r="Q1378" i="21"/>
  <c r="K1378" i="21"/>
  <c r="O1378" i="21"/>
  <c r="M1378" i="21"/>
  <c r="F1379" i="21"/>
  <c r="D1380" i="21"/>
  <c r="E1379" i="21"/>
  <c r="L1380" i="21"/>
  <c r="P1380" i="21"/>
  <c r="N1380" i="21"/>
  <c r="H1381" i="21"/>
  <c r="J1380" i="21"/>
  <c r="I1380" i="21"/>
  <c r="O1379" i="21"/>
  <c r="Q1379" i="21"/>
  <c r="K1379" i="21"/>
  <c r="M1379" i="21"/>
  <c r="F1380" i="21"/>
  <c r="D1381" i="21"/>
  <c r="E1380" i="21"/>
  <c r="N1381" i="21"/>
  <c r="I1381" i="21"/>
  <c r="P1381" i="21"/>
  <c r="J1381" i="21"/>
  <c r="H1382" i="21"/>
  <c r="L1381" i="21"/>
  <c r="Q1380" i="21"/>
  <c r="O1380" i="21"/>
  <c r="M1380" i="21"/>
  <c r="K1380" i="21"/>
  <c r="D1382" i="21"/>
  <c r="E1381" i="21"/>
  <c r="F1381" i="21"/>
  <c r="O1381" i="21"/>
  <c r="M1381" i="21"/>
  <c r="Q1381" i="21"/>
  <c r="K1381" i="21"/>
  <c r="I1382" i="21"/>
  <c r="H1383" i="21"/>
  <c r="P1382" i="21"/>
  <c r="L1382" i="21"/>
  <c r="J1382" i="21"/>
  <c r="N1382" i="21"/>
  <c r="E1382" i="21"/>
  <c r="D1383" i="21"/>
  <c r="F1382" i="21"/>
  <c r="M1382" i="21"/>
  <c r="Q1382" i="21"/>
  <c r="K1382" i="21"/>
  <c r="O1382" i="21"/>
  <c r="H1384" i="21"/>
  <c r="J1383" i="21"/>
  <c r="P1383" i="21"/>
  <c r="I1383" i="21"/>
  <c r="N1383" i="21"/>
  <c r="L1383" i="21"/>
  <c r="F1383" i="21"/>
  <c r="D1384" i="21"/>
  <c r="E1383" i="21"/>
  <c r="N1384" i="21"/>
  <c r="I1384" i="21"/>
  <c r="J1384" i="21"/>
  <c r="P1384" i="21"/>
  <c r="L1384" i="21"/>
  <c r="H1385" i="21"/>
  <c r="M1383" i="21"/>
  <c r="O1383" i="21"/>
  <c r="K1383" i="21"/>
  <c r="Q1383" i="21"/>
  <c r="E1384" i="21"/>
  <c r="F1384" i="21"/>
  <c r="D1385" i="21"/>
  <c r="Q1384" i="21"/>
  <c r="K1384" i="21"/>
  <c r="M1384" i="21"/>
  <c r="O1384" i="21"/>
  <c r="I1385" i="21"/>
  <c r="H1386" i="21"/>
  <c r="P1385" i="21"/>
  <c r="J1385" i="21"/>
  <c r="N1385" i="21"/>
  <c r="L1385" i="21"/>
  <c r="F1385" i="21"/>
  <c r="D1386" i="21"/>
  <c r="E1385" i="21"/>
  <c r="O1385" i="21"/>
  <c r="K1385" i="21"/>
  <c r="Q1385" i="21"/>
  <c r="M1385" i="21"/>
  <c r="J1386" i="21"/>
  <c r="I1386" i="21"/>
  <c r="H1387" i="21"/>
  <c r="L1386" i="21"/>
  <c r="P1386" i="21"/>
  <c r="N1386" i="21"/>
  <c r="D1387" i="21"/>
  <c r="F1386" i="21"/>
  <c r="E1386" i="21"/>
  <c r="M1386" i="21"/>
  <c r="O1386" i="21"/>
  <c r="K1386" i="21"/>
  <c r="Q1386" i="21"/>
  <c r="N1387" i="21"/>
  <c r="H1388" i="21"/>
  <c r="I1387" i="21"/>
  <c r="P1387" i="21"/>
  <c r="L1387" i="21"/>
  <c r="J1387" i="21"/>
  <c r="F1387" i="21"/>
  <c r="E1387" i="21"/>
  <c r="D1388" i="21"/>
  <c r="L1388" i="21"/>
  <c r="I1388" i="21"/>
  <c r="J1388" i="21"/>
  <c r="H1389" i="21"/>
  <c r="N1388" i="21"/>
  <c r="P1388" i="21"/>
  <c r="M1387" i="21"/>
  <c r="K1387" i="21"/>
  <c r="O1387" i="21"/>
  <c r="Q1387" i="21"/>
  <c r="D1389" i="21"/>
  <c r="F1388" i="21"/>
  <c r="E1388" i="21"/>
  <c r="M1388" i="21"/>
  <c r="O1388" i="21"/>
  <c r="K1388" i="21"/>
  <c r="Q1388" i="21"/>
  <c r="I1389" i="21"/>
  <c r="L1389" i="21"/>
  <c r="N1389" i="21"/>
  <c r="J1389" i="21"/>
  <c r="H1390" i="21"/>
  <c r="P1389" i="21"/>
  <c r="E1389" i="21"/>
  <c r="D1390" i="21"/>
  <c r="F1389" i="21"/>
  <c r="K1389" i="21"/>
  <c r="Q1389" i="21"/>
  <c r="O1389" i="21"/>
  <c r="M1389" i="21"/>
  <c r="H1391" i="21"/>
  <c r="L1390" i="21"/>
  <c r="J1390" i="21"/>
  <c r="I1390" i="21"/>
  <c r="N1390" i="21"/>
  <c r="P1390" i="21"/>
  <c r="E1390" i="21"/>
  <c r="F1390" i="21"/>
  <c r="D1391" i="21"/>
  <c r="N1391" i="21"/>
  <c r="H1392" i="21"/>
  <c r="I1391" i="21"/>
  <c r="P1391" i="21"/>
  <c r="J1391" i="21"/>
  <c r="L1391" i="21"/>
  <c r="O1390" i="21"/>
  <c r="M1390" i="21"/>
  <c r="K1390" i="21"/>
  <c r="Q1390" i="21"/>
  <c r="F1391" i="21"/>
  <c r="E1391" i="21"/>
  <c r="D1392" i="21"/>
  <c r="L1392" i="21"/>
  <c r="I1392" i="21"/>
  <c r="J1392" i="21"/>
  <c r="H1393" i="21"/>
  <c r="N1392" i="21"/>
  <c r="P1392" i="21"/>
  <c r="O1391" i="21"/>
  <c r="M1391" i="21"/>
  <c r="Q1391" i="21"/>
  <c r="K1391" i="21"/>
  <c r="D1393" i="21"/>
  <c r="F1392" i="21"/>
  <c r="E1392" i="21"/>
  <c r="K1392" i="21"/>
  <c r="M1392" i="21"/>
  <c r="Q1392" i="21"/>
  <c r="O1392" i="21"/>
  <c r="L1393" i="21"/>
  <c r="H1394" i="21"/>
  <c r="J1393" i="21"/>
  <c r="N1393" i="21"/>
  <c r="I1393" i="21"/>
  <c r="P1393" i="21"/>
  <c r="D1394" i="21"/>
  <c r="F1393" i="21"/>
  <c r="E1393" i="21"/>
  <c r="P1394" i="21"/>
  <c r="N1394" i="21"/>
  <c r="L1394" i="21"/>
  <c r="H1395" i="21"/>
  <c r="I1394" i="21"/>
  <c r="J1394" i="21"/>
  <c r="K1393" i="21"/>
  <c r="O1393" i="21"/>
  <c r="M1393" i="21"/>
  <c r="Q1393" i="21"/>
  <c r="F1394" i="21"/>
  <c r="E1394" i="21"/>
  <c r="D1395" i="21"/>
  <c r="L1395" i="21"/>
  <c r="P1395" i="21"/>
  <c r="H1396" i="21"/>
  <c r="J1395" i="21"/>
  <c r="I1395" i="21"/>
  <c r="N1395" i="21"/>
  <c r="O1394" i="21"/>
  <c r="M1394" i="21"/>
  <c r="Q1394" i="21"/>
  <c r="K1394" i="21"/>
  <c r="F1395" i="21"/>
  <c r="E1395" i="21"/>
  <c r="D1396" i="21"/>
  <c r="I1396" i="21"/>
  <c r="P1396" i="21"/>
  <c r="L1396" i="21"/>
  <c r="N1396" i="21"/>
  <c r="H1397" i="21"/>
  <c r="J1396" i="21"/>
  <c r="Q1395" i="21"/>
  <c r="K1395" i="21"/>
  <c r="M1395" i="21"/>
  <c r="O1395" i="21"/>
  <c r="E1396" i="21"/>
  <c r="D1397" i="21"/>
  <c r="F1396" i="21"/>
  <c r="O1396" i="21"/>
  <c r="K1396" i="21"/>
  <c r="Q1396" i="21"/>
  <c r="M1396" i="21"/>
  <c r="P1397" i="21"/>
  <c r="I1397" i="21"/>
  <c r="H1398" i="21"/>
  <c r="N1397" i="21"/>
  <c r="J1397" i="21"/>
  <c r="L1397" i="21"/>
  <c r="F1397" i="21"/>
  <c r="D1398" i="21"/>
  <c r="E1397" i="21"/>
  <c r="O1397" i="21"/>
  <c r="K1397" i="21"/>
  <c r="Q1397" i="21"/>
  <c r="M1397" i="21"/>
  <c r="H1399" i="21"/>
  <c r="N1398" i="21"/>
  <c r="P1398" i="21"/>
  <c r="I1398" i="21"/>
  <c r="L1398" i="21"/>
  <c r="J1398" i="21"/>
  <c r="D1399" i="21"/>
  <c r="E1398" i="21"/>
  <c r="F1398" i="21"/>
  <c r="I1399" i="21"/>
  <c r="H1400" i="21"/>
  <c r="N1399" i="21"/>
  <c r="P1399" i="21"/>
  <c r="L1399" i="21"/>
  <c r="J1399" i="21"/>
  <c r="K1398" i="21"/>
  <c r="M1398" i="21"/>
  <c r="O1398" i="21"/>
  <c r="Q1398" i="21"/>
  <c r="E1399" i="21"/>
  <c r="D1400" i="21"/>
  <c r="F1399" i="21"/>
  <c r="O1399" i="21"/>
  <c r="M1399" i="21"/>
  <c r="K1399" i="21"/>
  <c r="Q1399" i="21"/>
  <c r="J1400" i="21"/>
  <c r="P1400" i="21"/>
  <c r="N1400" i="21"/>
  <c r="L1400" i="21"/>
  <c r="I1400" i="21"/>
  <c r="H1401" i="21"/>
  <c r="E1400" i="21"/>
  <c r="D1401" i="21"/>
  <c r="F1400" i="21"/>
  <c r="K1400" i="21"/>
  <c r="O1400" i="21"/>
  <c r="M1400" i="21"/>
  <c r="Q1400" i="21"/>
  <c r="L1401" i="21"/>
  <c r="P1401" i="21"/>
  <c r="I1401" i="21"/>
  <c r="J1401" i="21"/>
  <c r="N1401" i="21"/>
  <c r="H1402" i="21"/>
  <c r="D1402" i="21"/>
  <c r="E1401" i="21"/>
  <c r="F1401" i="21"/>
  <c r="M1401" i="21"/>
  <c r="Q1401" i="21"/>
  <c r="O1401" i="21"/>
  <c r="K1401" i="21"/>
  <c r="L1402" i="21"/>
  <c r="N1402" i="21"/>
  <c r="H1403" i="21"/>
  <c r="P1402" i="21"/>
  <c r="I1402" i="21"/>
  <c r="J1402" i="21"/>
  <c r="F1402" i="21"/>
  <c r="E1402" i="21"/>
  <c r="D1403" i="21"/>
  <c r="P1403" i="21"/>
  <c r="H1404" i="21"/>
  <c r="I1403" i="21"/>
  <c r="L1403" i="21"/>
  <c r="J1403" i="21"/>
  <c r="N1403" i="21"/>
  <c r="O1402" i="21"/>
  <c r="M1402" i="21"/>
  <c r="K1402" i="21"/>
  <c r="Q1402" i="21"/>
  <c r="F1403" i="21"/>
  <c r="D1404" i="21"/>
  <c r="E1403" i="21"/>
  <c r="H1405" i="21"/>
  <c r="I1404" i="21"/>
  <c r="P1404" i="21"/>
  <c r="N1404" i="21"/>
  <c r="J1404" i="21"/>
  <c r="L1404" i="21"/>
  <c r="Q1403" i="21"/>
  <c r="O1403" i="21"/>
  <c r="K1403" i="21"/>
  <c r="M1403" i="21"/>
  <c r="F1404" i="21"/>
  <c r="E1404" i="21"/>
  <c r="D1405" i="21"/>
  <c r="N1405" i="21"/>
  <c r="P1405" i="21"/>
  <c r="I1405" i="21"/>
  <c r="H1406" i="21"/>
  <c r="L1405" i="21"/>
  <c r="J1405" i="21"/>
  <c r="Q1404" i="21"/>
  <c r="K1404" i="21"/>
  <c r="O1404" i="21"/>
  <c r="M1404" i="21"/>
  <c r="D1406" i="21"/>
  <c r="E1405" i="21"/>
  <c r="F1405" i="21"/>
  <c r="Q1405" i="21"/>
  <c r="O1405" i="21"/>
  <c r="K1405" i="21"/>
  <c r="M1405" i="21"/>
  <c r="N1406" i="21"/>
  <c r="I1406" i="21"/>
  <c r="P1406" i="21"/>
  <c r="L1406" i="21"/>
  <c r="J1406" i="21"/>
  <c r="H1407" i="21"/>
  <c r="E1406" i="21"/>
  <c r="D1407" i="21"/>
  <c r="F1406" i="21"/>
  <c r="K1406" i="21"/>
  <c r="M1406" i="21"/>
  <c r="Q1406" i="21"/>
  <c r="O1406" i="21"/>
  <c r="N1407" i="21"/>
  <c r="P1407" i="21"/>
  <c r="I1407" i="21"/>
  <c r="L1407" i="21"/>
  <c r="H1408" i="21"/>
  <c r="J1407" i="21"/>
  <c r="F1407" i="21"/>
  <c r="E1407" i="21"/>
  <c r="D1408" i="21"/>
  <c r="O1407" i="21"/>
  <c r="M1407" i="21"/>
  <c r="K1407" i="21"/>
  <c r="Q1407" i="21"/>
  <c r="J1408" i="21"/>
  <c r="L1408" i="21"/>
  <c r="I1408" i="21"/>
  <c r="P1408" i="21"/>
  <c r="N1408" i="21"/>
  <c r="H1409" i="21"/>
  <c r="D1409" i="21"/>
  <c r="E1408" i="21"/>
  <c r="F1408" i="21"/>
  <c r="M1408" i="21"/>
  <c r="O1408" i="21"/>
  <c r="K1408" i="21"/>
  <c r="Q1408" i="21"/>
  <c r="P1409" i="21"/>
  <c r="H1410" i="21"/>
  <c r="I1409" i="21"/>
  <c r="L1409" i="21"/>
  <c r="J1409" i="21"/>
  <c r="N1409" i="21"/>
  <c r="E1409" i="21"/>
  <c r="D1410" i="21"/>
  <c r="F1409" i="21"/>
  <c r="N1410" i="21"/>
  <c r="H1411" i="21"/>
  <c r="J1410" i="21"/>
  <c r="I1410" i="21"/>
  <c r="P1410" i="21"/>
  <c r="L1410" i="21"/>
  <c r="O1409" i="21"/>
  <c r="M1409" i="21"/>
  <c r="K1409" i="21"/>
  <c r="Q1409" i="21"/>
  <c r="E1410" i="21"/>
  <c r="D1411" i="21"/>
  <c r="F1410" i="21"/>
  <c r="L1411" i="21"/>
  <c r="I1411" i="21"/>
  <c r="N1411" i="21"/>
  <c r="P1411" i="21"/>
  <c r="H1412" i="21"/>
  <c r="J1411" i="21"/>
  <c r="K1410" i="21"/>
  <c r="O1410" i="21"/>
  <c r="Q1410" i="21"/>
  <c r="M1410" i="21"/>
  <c r="F1411" i="21"/>
  <c r="D1412" i="21"/>
  <c r="E1411" i="21"/>
  <c r="M1411" i="21"/>
  <c r="Q1411" i="21"/>
  <c r="K1411" i="21"/>
  <c r="O1411" i="21"/>
  <c r="P1412" i="21"/>
  <c r="N1412" i="21"/>
  <c r="I1412" i="21"/>
  <c r="H1413" i="21"/>
  <c r="L1412" i="21"/>
  <c r="J1412" i="21"/>
  <c r="F1412" i="21"/>
  <c r="E1412" i="21"/>
  <c r="D1413" i="21"/>
  <c r="O1412" i="21"/>
  <c r="K1412" i="21"/>
  <c r="Q1412" i="21"/>
  <c r="M1412" i="21"/>
  <c r="H1414" i="21"/>
  <c r="L1413" i="21"/>
  <c r="I1413" i="21"/>
  <c r="P1413" i="21"/>
  <c r="N1413" i="21"/>
  <c r="J1413" i="21"/>
  <c r="E1413" i="21"/>
  <c r="D1414" i="21"/>
  <c r="F1413" i="21"/>
  <c r="J1414" i="21"/>
  <c r="L1414" i="21"/>
  <c r="H1415" i="21"/>
  <c r="I1414" i="21"/>
  <c r="P1414" i="21"/>
  <c r="N1414" i="21"/>
  <c r="Q1413" i="21"/>
  <c r="K1413" i="21"/>
  <c r="M1413" i="21"/>
  <c r="O1413" i="21"/>
  <c r="F1414" i="21"/>
  <c r="D1415" i="21"/>
  <c r="E1414" i="21"/>
  <c r="I1415" i="21"/>
  <c r="H1416" i="21"/>
  <c r="L1415" i="21"/>
  <c r="N1415" i="21"/>
  <c r="J1415" i="21"/>
  <c r="P1415" i="21"/>
  <c r="O1414" i="21"/>
  <c r="K1414" i="21"/>
  <c r="M1414" i="21"/>
  <c r="Q1414" i="21"/>
  <c r="E1415" i="21"/>
  <c r="D1416" i="21"/>
  <c r="F1415" i="21"/>
  <c r="O1415" i="21"/>
  <c r="Q1415" i="21"/>
  <c r="K1415" i="21"/>
  <c r="M1415" i="21"/>
  <c r="J1416" i="21"/>
  <c r="I1416" i="21"/>
  <c r="P1416" i="21"/>
  <c r="H1417" i="21"/>
  <c r="N1416" i="21"/>
  <c r="L1416" i="21"/>
  <c r="E1416" i="21"/>
  <c r="D1417" i="21"/>
  <c r="F1416" i="21"/>
  <c r="M1416" i="21"/>
  <c r="O1416" i="21"/>
  <c r="Q1416" i="21"/>
  <c r="K1416" i="21"/>
  <c r="L1417" i="21"/>
  <c r="N1417" i="21"/>
  <c r="I1417" i="21"/>
  <c r="P1417" i="21"/>
  <c r="J1417" i="21"/>
  <c r="H1418" i="21"/>
  <c r="D1418" i="21"/>
  <c r="F1417" i="21"/>
  <c r="E1417" i="21"/>
  <c r="Q1417" i="21"/>
  <c r="K1417" i="21"/>
  <c r="O1417" i="21"/>
  <c r="M1417" i="21"/>
  <c r="H1419" i="21"/>
  <c r="I1418" i="21"/>
  <c r="N1418" i="21"/>
  <c r="P1418" i="21"/>
  <c r="J1418" i="21"/>
  <c r="L1418" i="21"/>
  <c r="F1418" i="21"/>
  <c r="E1418" i="21"/>
  <c r="D1419" i="21"/>
  <c r="H1420" i="21"/>
  <c r="L1419" i="21"/>
  <c r="I1419" i="21"/>
  <c r="N1419" i="21"/>
  <c r="P1419" i="21"/>
  <c r="J1419" i="21"/>
  <c r="Q1418" i="21"/>
  <c r="K1418" i="21"/>
  <c r="O1418" i="21"/>
  <c r="M1418" i="21"/>
  <c r="E1419" i="21"/>
  <c r="D1420" i="21"/>
  <c r="F1419" i="21"/>
  <c r="L1420" i="21"/>
  <c r="N1420" i="21"/>
  <c r="P1420" i="21"/>
  <c r="I1420" i="21"/>
  <c r="J1420" i="21"/>
  <c r="H1421" i="21"/>
  <c r="O1419" i="21"/>
  <c r="M1419" i="21"/>
  <c r="Q1419" i="21"/>
  <c r="K1419" i="21"/>
  <c r="F1420" i="21"/>
  <c r="D1421" i="21"/>
  <c r="E1420" i="21"/>
  <c r="M1420" i="21"/>
  <c r="Q1420" i="21"/>
  <c r="K1420" i="21"/>
  <c r="O1420" i="21"/>
  <c r="I1421" i="21"/>
  <c r="L1421" i="21"/>
  <c r="N1421" i="21"/>
  <c r="J1421" i="21"/>
  <c r="P1421" i="21"/>
  <c r="H1422" i="21"/>
  <c r="D1422" i="21"/>
  <c r="F1421" i="21"/>
  <c r="E1421" i="21"/>
  <c r="Q1421" i="21"/>
  <c r="K1421" i="21"/>
  <c r="M1421" i="21"/>
  <c r="O1421" i="21"/>
  <c r="I1422" i="21"/>
  <c r="P1422" i="21"/>
  <c r="N1422" i="21"/>
  <c r="L1422" i="21"/>
  <c r="H1423" i="21"/>
  <c r="J1422" i="21"/>
  <c r="E1422" i="21"/>
  <c r="F1422" i="21"/>
  <c r="D1423" i="21"/>
  <c r="Q1422" i="21"/>
  <c r="O1422" i="21"/>
  <c r="K1422" i="21"/>
  <c r="M1422" i="21"/>
  <c r="I1423" i="21"/>
  <c r="H1424" i="21"/>
  <c r="P1423" i="21"/>
  <c r="N1423" i="21"/>
  <c r="J1423" i="21"/>
  <c r="L1423" i="21"/>
  <c r="F1423" i="21"/>
  <c r="E1423" i="21"/>
  <c r="D1424" i="21"/>
  <c r="M1423" i="21"/>
  <c r="Q1423" i="21"/>
  <c r="K1423" i="21"/>
  <c r="O1423" i="21"/>
  <c r="J1424" i="21"/>
  <c r="L1424" i="21"/>
  <c r="H1425" i="21"/>
  <c r="P1424" i="21"/>
  <c r="I1424" i="21"/>
  <c r="N1424" i="21"/>
  <c r="E1424" i="21"/>
  <c r="F1424" i="21"/>
  <c r="D1425" i="21"/>
  <c r="H1426" i="21"/>
  <c r="N1425" i="21"/>
  <c r="I1425" i="21"/>
  <c r="P1425" i="21"/>
  <c r="J1425" i="21"/>
  <c r="L1425" i="21"/>
  <c r="Q1424" i="21"/>
  <c r="O1424" i="21"/>
  <c r="M1424" i="21"/>
  <c r="K1424" i="21"/>
  <c r="D1426" i="21"/>
  <c r="E1425" i="21"/>
  <c r="F1425" i="21"/>
  <c r="J1426" i="21"/>
  <c r="P1426" i="21"/>
  <c r="L1426" i="21"/>
  <c r="H1427" i="21"/>
  <c r="N1426" i="21"/>
  <c r="I1426" i="21"/>
  <c r="M1425" i="21"/>
  <c r="O1425" i="21"/>
  <c r="Q1425" i="21"/>
  <c r="K1425" i="21"/>
  <c r="E1426" i="21"/>
  <c r="F1426" i="21"/>
  <c r="D1427" i="21"/>
  <c r="P1427" i="21"/>
  <c r="H1428" i="21"/>
  <c r="I1427" i="21"/>
  <c r="J1427" i="21"/>
  <c r="N1427" i="21"/>
  <c r="L1427" i="21"/>
  <c r="Q1426" i="21"/>
  <c r="M1426" i="21"/>
  <c r="K1426" i="21"/>
  <c r="O1426" i="21"/>
  <c r="F1427" i="21"/>
  <c r="E1427" i="21"/>
  <c r="D1428" i="21"/>
  <c r="I1428" i="21"/>
  <c r="J1428" i="21"/>
  <c r="P1428" i="21"/>
  <c r="H1429" i="21"/>
  <c r="N1428" i="21"/>
  <c r="L1428" i="21"/>
  <c r="M1427" i="21"/>
  <c r="O1427" i="21"/>
  <c r="Q1427" i="21"/>
  <c r="K1427" i="21"/>
  <c r="E1428" i="21"/>
  <c r="D1429" i="21"/>
  <c r="F1428" i="21"/>
  <c r="M1428" i="21"/>
  <c r="O1428" i="21"/>
  <c r="K1428" i="21"/>
  <c r="Q1428" i="21"/>
  <c r="H1430" i="21"/>
  <c r="L1429" i="21"/>
  <c r="J1429" i="21"/>
  <c r="I1429" i="21"/>
  <c r="P1429" i="21"/>
  <c r="N1429" i="21"/>
  <c r="F1429" i="21"/>
  <c r="D1430" i="21"/>
  <c r="E1429" i="21"/>
  <c r="P1430" i="21"/>
  <c r="I1430" i="21"/>
  <c r="J1430" i="21"/>
  <c r="N1430" i="21"/>
  <c r="H1431" i="21"/>
  <c r="L1430" i="21"/>
  <c r="O1429" i="21"/>
  <c r="K1429" i="21"/>
  <c r="M1429" i="21"/>
  <c r="Q1429" i="21"/>
  <c r="D1431" i="21"/>
  <c r="E1430" i="21"/>
  <c r="F1430" i="21"/>
  <c r="M1430" i="21"/>
  <c r="Q1430" i="21"/>
  <c r="K1430" i="21"/>
  <c r="O1430" i="21"/>
  <c r="N1431" i="21"/>
  <c r="P1431" i="21"/>
  <c r="H1432" i="21"/>
  <c r="I1431" i="21"/>
  <c r="J1431" i="21"/>
  <c r="L1431" i="21"/>
  <c r="D1432" i="21"/>
  <c r="E1431" i="21"/>
  <c r="F1431" i="21"/>
  <c r="J1432" i="21"/>
  <c r="N1432" i="21"/>
  <c r="I1432" i="21"/>
  <c r="P1432" i="21"/>
  <c r="H1433" i="21"/>
  <c r="L1432" i="21"/>
  <c r="Q1431" i="21"/>
  <c r="K1431" i="21"/>
  <c r="O1431" i="21"/>
  <c r="M1431" i="21"/>
  <c r="D1433" i="21"/>
  <c r="E1432" i="21"/>
  <c r="F1432" i="21"/>
  <c r="K1432" i="21"/>
  <c r="M1432" i="21"/>
  <c r="O1432" i="21"/>
  <c r="Q1432" i="21"/>
  <c r="H1434" i="21"/>
  <c r="L1433" i="21"/>
  <c r="J1433" i="21"/>
  <c r="N1433" i="21"/>
  <c r="P1433" i="21"/>
  <c r="I1433" i="21"/>
  <c r="F1433" i="21"/>
  <c r="E1433" i="21"/>
  <c r="D1434" i="21"/>
  <c r="J1434" i="21"/>
  <c r="I1434" i="21"/>
  <c r="L1434" i="21"/>
  <c r="P1434" i="21"/>
  <c r="N1434" i="21"/>
  <c r="H1435" i="21"/>
  <c r="Q1433" i="21"/>
  <c r="M1433" i="21"/>
  <c r="K1433" i="21"/>
  <c r="O1433" i="21"/>
  <c r="D1435" i="21"/>
  <c r="F1434" i="21"/>
  <c r="E1434" i="21"/>
  <c r="K1434" i="21"/>
  <c r="M1434" i="21"/>
  <c r="O1434" i="21"/>
  <c r="Q1434" i="21"/>
  <c r="I1435" i="21"/>
  <c r="J1435" i="21"/>
  <c r="H1436" i="21"/>
  <c r="N1435" i="21"/>
  <c r="P1435" i="21"/>
  <c r="L1435" i="21"/>
  <c r="F1435" i="21"/>
  <c r="E1435" i="21"/>
  <c r="D1436" i="21"/>
  <c r="Q1435" i="21"/>
  <c r="O1435" i="21"/>
  <c r="K1435" i="21"/>
  <c r="M1435" i="21"/>
  <c r="I1436" i="21"/>
  <c r="H1437" i="21"/>
  <c r="J1436" i="21"/>
  <c r="L1436" i="21"/>
  <c r="P1436" i="21"/>
  <c r="N1436" i="21"/>
  <c r="F1436" i="21"/>
  <c r="E1436" i="21"/>
  <c r="D1437" i="21"/>
  <c r="O1436" i="21"/>
  <c r="M1436" i="21"/>
  <c r="K1436" i="21"/>
  <c r="Q1436" i="21"/>
  <c r="I1437" i="21"/>
  <c r="N1437" i="21"/>
  <c r="P1437" i="21"/>
  <c r="H1438" i="21"/>
  <c r="L1437" i="21"/>
  <c r="J1437" i="21"/>
  <c r="D1438" i="21"/>
  <c r="F1437" i="21"/>
  <c r="E1437" i="21"/>
  <c r="K1437" i="21"/>
  <c r="O1437" i="21"/>
  <c r="M1437" i="21"/>
  <c r="Q1437" i="21"/>
  <c r="J1438" i="21"/>
  <c r="L1438" i="21"/>
  <c r="N1438" i="21"/>
  <c r="I1438" i="21"/>
  <c r="P1438" i="21"/>
  <c r="H1439" i="21"/>
  <c r="F1438" i="21"/>
  <c r="E1438" i="21"/>
  <c r="D1439" i="21"/>
  <c r="M1438" i="21"/>
  <c r="K1438" i="21"/>
  <c r="O1438" i="21"/>
  <c r="Q1438" i="21"/>
  <c r="L1439" i="21"/>
  <c r="N1439" i="21"/>
  <c r="H1440" i="21"/>
  <c r="P1439" i="21"/>
  <c r="J1439" i="21"/>
  <c r="I1439" i="21"/>
  <c r="D1440" i="21"/>
  <c r="E1439" i="21"/>
  <c r="F1439" i="21"/>
  <c r="I1440" i="21"/>
  <c r="J1440" i="21"/>
  <c r="L1440" i="21"/>
  <c r="P1440" i="21"/>
  <c r="H1441" i="21"/>
  <c r="N1440" i="21"/>
  <c r="K1439" i="21"/>
  <c r="M1439" i="21"/>
  <c r="Q1439" i="21"/>
  <c r="O1439" i="21"/>
  <c r="F1440" i="21"/>
  <c r="D1441" i="21"/>
  <c r="E1440" i="21"/>
  <c r="O1440" i="21"/>
  <c r="K1440" i="21"/>
  <c r="Q1440" i="21"/>
  <c r="M1440" i="21"/>
  <c r="N1441" i="21"/>
  <c r="L1441" i="21"/>
  <c r="J1441" i="21"/>
  <c r="P1441" i="21"/>
  <c r="H1442" i="21"/>
  <c r="I1441" i="21"/>
  <c r="D1442" i="21"/>
  <c r="E1441" i="21"/>
  <c r="F1441" i="21"/>
  <c r="I1442" i="21"/>
  <c r="J1442" i="21"/>
  <c r="H1443" i="21"/>
  <c r="N1442" i="21"/>
  <c r="L1442" i="21"/>
  <c r="P1442" i="21"/>
  <c r="K1441" i="21"/>
  <c r="Q1441" i="21"/>
  <c r="M1441" i="21"/>
  <c r="O1441" i="21"/>
  <c r="E1442" i="21"/>
  <c r="D1443" i="21"/>
  <c r="F1442" i="21"/>
  <c r="M1442" i="21"/>
  <c r="K1442" i="21"/>
  <c r="O1442" i="21"/>
  <c r="Q1442" i="21"/>
  <c r="I1443" i="21"/>
  <c r="H1444" i="21"/>
  <c r="J1443" i="21"/>
  <c r="N1443" i="21"/>
  <c r="L1443" i="21"/>
  <c r="P1443" i="21"/>
  <c r="D1444" i="21"/>
  <c r="F1443" i="21"/>
  <c r="E1443" i="21"/>
  <c r="O1443" i="21"/>
  <c r="M1443" i="21"/>
  <c r="Q1443" i="21"/>
  <c r="K1443" i="21"/>
  <c r="H1445" i="21"/>
  <c r="J1444" i="21"/>
  <c r="P1444" i="21"/>
  <c r="N1444" i="21"/>
  <c r="L1444" i="21"/>
  <c r="I1444" i="21"/>
  <c r="F1444" i="21"/>
  <c r="E1444" i="21"/>
  <c r="D1445" i="21"/>
  <c r="H1446" i="21"/>
  <c r="P1445" i="21"/>
  <c r="J1445" i="21"/>
  <c r="N1445" i="21"/>
  <c r="I1445" i="21"/>
  <c r="L1445" i="21"/>
  <c r="M1444" i="21"/>
  <c r="O1444" i="21"/>
  <c r="Q1444" i="21"/>
  <c r="K1444" i="21"/>
  <c r="F1445" i="21"/>
  <c r="E1445" i="21"/>
  <c r="D1446" i="21"/>
  <c r="L1446" i="21"/>
  <c r="H1447" i="21"/>
  <c r="N1446" i="21"/>
  <c r="J1446" i="21"/>
  <c r="P1446" i="21"/>
  <c r="I1446" i="21"/>
  <c r="O1445" i="21"/>
  <c r="Q1445" i="21"/>
  <c r="M1445" i="21"/>
  <c r="K1445" i="21"/>
  <c r="E1446" i="21"/>
  <c r="D1447" i="21"/>
  <c r="F1446" i="21"/>
  <c r="L1447" i="21"/>
  <c r="J1447" i="21"/>
  <c r="N1447" i="21"/>
  <c r="I1447" i="21"/>
  <c r="H1448" i="21"/>
  <c r="P1447" i="21"/>
  <c r="M1446" i="21"/>
  <c r="Q1446" i="21"/>
  <c r="O1446" i="21"/>
  <c r="K1446" i="21"/>
  <c r="E1447" i="21"/>
  <c r="D1448" i="21"/>
  <c r="F1447" i="21"/>
  <c r="O1447" i="21"/>
  <c r="K1447" i="21"/>
  <c r="Q1447" i="21"/>
  <c r="M1447" i="21"/>
  <c r="J1448" i="21"/>
  <c r="I1448" i="21"/>
  <c r="L1448" i="21"/>
  <c r="H1449" i="21"/>
  <c r="N1448" i="21"/>
  <c r="P1448" i="21"/>
  <c r="F1448" i="21"/>
  <c r="E1448" i="21"/>
  <c r="D1449" i="21"/>
  <c r="M1448" i="21"/>
  <c r="Q1448" i="21"/>
  <c r="O1448" i="21"/>
  <c r="K1448" i="21"/>
  <c r="L1449" i="21"/>
  <c r="P1449" i="21"/>
  <c r="H1450" i="21"/>
  <c r="J1449" i="21"/>
  <c r="N1449" i="21"/>
  <c r="I1449" i="21"/>
  <c r="E1449" i="21"/>
  <c r="F1449" i="21"/>
  <c r="D1450" i="21"/>
  <c r="P1450" i="21"/>
  <c r="H1451" i="21"/>
  <c r="L1450" i="21"/>
  <c r="J1450" i="21"/>
  <c r="N1450" i="21"/>
  <c r="I1450" i="21"/>
  <c r="M1449" i="21"/>
  <c r="Q1449" i="21"/>
  <c r="K1449" i="21"/>
  <c r="O1449" i="21"/>
  <c r="E1450" i="21"/>
  <c r="F1450" i="21"/>
  <c r="D1451" i="21"/>
  <c r="H1452" i="21"/>
  <c r="I1451" i="21"/>
  <c r="L1451" i="21"/>
  <c r="J1451" i="21"/>
  <c r="N1451" i="21"/>
  <c r="P1451" i="21"/>
  <c r="M1450" i="21"/>
  <c r="Q1450" i="21"/>
  <c r="K1450" i="21"/>
  <c r="O1450" i="21"/>
  <c r="E1451" i="21"/>
  <c r="F1451" i="21"/>
  <c r="D1452" i="21"/>
  <c r="J1452" i="21"/>
  <c r="H1453" i="21"/>
  <c r="N1452" i="21"/>
  <c r="L1452" i="21"/>
  <c r="P1452" i="21"/>
  <c r="I1452" i="21"/>
  <c r="O1451" i="21"/>
  <c r="M1451" i="21"/>
  <c r="K1451" i="21"/>
  <c r="Q1451" i="21"/>
  <c r="F1452" i="21"/>
  <c r="E1452" i="21"/>
  <c r="D1453" i="21"/>
  <c r="P1453" i="21"/>
  <c r="J1453" i="21"/>
  <c r="L1453" i="21"/>
  <c r="I1453" i="21"/>
  <c r="H1454" i="21"/>
  <c r="N1453" i="21"/>
  <c r="Q1452" i="21"/>
  <c r="M1452" i="21"/>
  <c r="O1452" i="21"/>
  <c r="K1452" i="21"/>
  <c r="D1454" i="21"/>
  <c r="E1453" i="21"/>
  <c r="F1453" i="21"/>
  <c r="O1453" i="21"/>
  <c r="M1453" i="21"/>
  <c r="K1453" i="21"/>
  <c r="Q1453" i="21"/>
  <c r="P1454" i="21"/>
  <c r="H1455" i="21"/>
  <c r="I1454" i="21"/>
  <c r="N1454" i="21"/>
  <c r="L1454" i="21"/>
  <c r="J1454" i="21"/>
  <c r="D1455" i="21"/>
  <c r="F1454" i="21"/>
  <c r="E1454" i="21"/>
  <c r="P1455" i="21"/>
  <c r="I1455" i="21"/>
  <c r="N1455" i="21"/>
  <c r="H1456" i="21"/>
  <c r="J1455" i="21"/>
  <c r="L1455" i="21"/>
  <c r="K1454" i="21"/>
  <c r="Q1454" i="21"/>
  <c r="M1454" i="21"/>
  <c r="O1454" i="21"/>
  <c r="F1455" i="21"/>
  <c r="E1455" i="21"/>
  <c r="D1456" i="21"/>
  <c r="Q1455" i="21"/>
  <c r="M1455" i="21"/>
  <c r="K1455" i="21"/>
  <c r="O1455" i="21"/>
  <c r="L1456" i="21"/>
  <c r="I1456" i="21"/>
  <c r="H1457" i="21"/>
  <c r="N1456" i="21"/>
  <c r="J1456" i="21"/>
  <c r="P1456" i="21"/>
  <c r="E1456" i="21"/>
  <c r="D1457" i="21"/>
  <c r="F1456" i="21"/>
  <c r="O1456" i="21"/>
  <c r="K1456" i="21"/>
  <c r="M1456" i="21"/>
  <c r="Q1456" i="21"/>
  <c r="J1457" i="21"/>
  <c r="I1457" i="21"/>
  <c r="N1457" i="21"/>
  <c r="H1458" i="21"/>
  <c r="L1457" i="21"/>
  <c r="P1457" i="21"/>
  <c r="E1457" i="21"/>
  <c r="F1457" i="21"/>
  <c r="D1458" i="21"/>
  <c r="K1457" i="21"/>
  <c r="Q1457" i="21"/>
  <c r="M1457" i="21"/>
  <c r="O1457" i="21"/>
  <c r="J1458" i="21"/>
  <c r="P1458" i="21"/>
  <c r="I1458" i="21"/>
  <c r="L1458" i="21"/>
  <c r="H1459" i="21"/>
  <c r="N1458" i="21"/>
  <c r="E1458" i="21"/>
  <c r="D1459" i="21"/>
  <c r="F1458" i="21"/>
  <c r="Q1458" i="21"/>
  <c r="O1458" i="21"/>
  <c r="K1458" i="21"/>
  <c r="M1458" i="21"/>
  <c r="N1459" i="21"/>
  <c r="I1459" i="21"/>
  <c r="P1459" i="21"/>
  <c r="L1459" i="21"/>
  <c r="J1459" i="21"/>
  <c r="H1460" i="21"/>
  <c r="F1459" i="21"/>
  <c r="D1460" i="21"/>
  <c r="E1459" i="21"/>
  <c r="M1459" i="21"/>
  <c r="K1459" i="21"/>
  <c r="O1459" i="21"/>
  <c r="Q1459" i="21"/>
  <c r="I1460" i="21"/>
  <c r="N1460" i="21"/>
  <c r="J1460" i="21"/>
  <c r="P1460" i="21"/>
  <c r="L1460" i="21"/>
  <c r="H1461" i="21"/>
  <c r="F1460" i="21"/>
  <c r="D1461" i="21"/>
  <c r="E1460" i="21"/>
  <c r="K1460" i="21"/>
  <c r="M1460" i="21"/>
  <c r="Q1460" i="21"/>
  <c r="O1460" i="21"/>
  <c r="I1461" i="21"/>
  <c r="L1461" i="21"/>
  <c r="H1462" i="21"/>
  <c r="J1461" i="21"/>
  <c r="P1461" i="21"/>
  <c r="N1461" i="21"/>
  <c r="E1461" i="21"/>
  <c r="D1462" i="21"/>
  <c r="F1461" i="21"/>
  <c r="O1461" i="21"/>
  <c r="K1461" i="21"/>
  <c r="M1461" i="21"/>
  <c r="Q1461" i="21"/>
  <c r="H1463" i="21"/>
  <c r="J1462" i="21"/>
  <c r="P1462" i="21"/>
  <c r="N1462" i="21"/>
  <c r="I1462" i="21"/>
  <c r="L1462" i="21"/>
  <c r="D1463" i="21"/>
  <c r="E1462" i="21"/>
  <c r="F1462" i="21"/>
  <c r="J1463" i="21"/>
  <c r="H1464" i="21"/>
  <c r="L1463" i="21"/>
  <c r="N1463" i="21"/>
  <c r="P1463" i="21"/>
  <c r="I1463" i="21"/>
  <c r="K1462" i="21"/>
  <c r="M1462" i="21"/>
  <c r="O1462" i="21"/>
  <c r="Q1462" i="21"/>
  <c r="D1464" i="21"/>
  <c r="E1463" i="21"/>
  <c r="F1463" i="21"/>
  <c r="P1464" i="21"/>
  <c r="I1464" i="21"/>
  <c r="H1465" i="21"/>
  <c r="N1464" i="21"/>
  <c r="J1464" i="21"/>
  <c r="L1464" i="21"/>
  <c r="M1463" i="21"/>
  <c r="O1463" i="21"/>
  <c r="K1463" i="21"/>
  <c r="Q1463" i="21"/>
  <c r="D1465" i="21"/>
  <c r="F1464" i="21"/>
  <c r="E1464" i="21"/>
  <c r="M1464" i="21"/>
  <c r="Q1464" i="21"/>
  <c r="O1464" i="21"/>
  <c r="K1464" i="21"/>
  <c r="P1465" i="21"/>
  <c r="I1465" i="21"/>
  <c r="H1466" i="21"/>
  <c r="J1465" i="21"/>
  <c r="L1465" i="21"/>
  <c r="N1465" i="21"/>
  <c r="D1466" i="21"/>
  <c r="F1465" i="21"/>
  <c r="E1465" i="21"/>
  <c r="Q1465" i="21"/>
  <c r="M1465" i="21"/>
  <c r="O1465" i="21"/>
  <c r="K1465" i="21"/>
  <c r="J1466" i="21"/>
  <c r="L1466" i="21"/>
  <c r="I1466" i="21"/>
  <c r="N1466" i="21"/>
  <c r="P1466" i="21"/>
  <c r="H1467" i="21"/>
  <c r="F1466" i="21"/>
  <c r="E1466" i="21"/>
  <c r="D1467" i="21"/>
  <c r="Q1466" i="21"/>
  <c r="K1466" i="21"/>
  <c r="M1466" i="21"/>
  <c r="O1466" i="21"/>
  <c r="I1467" i="21"/>
  <c r="L1467" i="21"/>
  <c r="P1467" i="21"/>
  <c r="N1467" i="21"/>
  <c r="H1468" i="21"/>
  <c r="J1467" i="21"/>
  <c r="E1467" i="21"/>
  <c r="D1468" i="21"/>
  <c r="F1467" i="21"/>
  <c r="K1467" i="21"/>
  <c r="Q1467" i="21"/>
  <c r="O1467" i="21"/>
  <c r="M1467" i="21"/>
  <c r="N1468" i="21"/>
  <c r="H1469" i="21"/>
  <c r="I1468" i="21"/>
  <c r="P1468" i="21"/>
  <c r="J1468" i="21"/>
  <c r="L1468" i="21"/>
  <c r="E1468" i="21"/>
  <c r="D1469" i="21"/>
  <c r="F1468" i="21"/>
  <c r="J1469" i="21"/>
  <c r="N1469" i="21"/>
  <c r="L1469" i="21"/>
  <c r="P1469" i="21"/>
  <c r="H1470" i="21"/>
  <c r="I1469" i="21"/>
  <c r="O1468" i="21"/>
  <c r="M1468" i="21"/>
  <c r="Q1468" i="21"/>
  <c r="K1468" i="21"/>
  <c r="E1469" i="21"/>
  <c r="D1470" i="21"/>
  <c r="F1469" i="21"/>
  <c r="J1470" i="21"/>
  <c r="L1470" i="21"/>
  <c r="H1471" i="21"/>
  <c r="N1470" i="21"/>
  <c r="I1470" i="21"/>
  <c r="P1470" i="21"/>
  <c r="Q1469" i="21"/>
  <c r="M1469" i="21"/>
  <c r="K1469" i="21"/>
  <c r="O1469" i="21"/>
  <c r="E1470" i="21"/>
  <c r="F1470" i="21"/>
  <c r="D1471" i="21"/>
  <c r="H1472" i="21"/>
  <c r="N1471" i="21"/>
  <c r="L1471" i="21"/>
  <c r="I1471" i="21"/>
  <c r="J1471" i="21"/>
  <c r="P1471" i="21"/>
  <c r="M1470" i="21"/>
  <c r="Q1470" i="21"/>
  <c r="O1470" i="21"/>
  <c r="K1470" i="21"/>
  <c r="F1471" i="21"/>
  <c r="E1471" i="21"/>
  <c r="D1472" i="21"/>
  <c r="I1472" i="21"/>
  <c r="L1472" i="21"/>
  <c r="N1472" i="21"/>
  <c r="H1473" i="21"/>
  <c r="J1472" i="21"/>
  <c r="P1472" i="21"/>
  <c r="Q1471" i="21"/>
  <c r="M1471" i="21"/>
  <c r="O1471" i="21"/>
  <c r="K1471" i="21"/>
  <c r="E1472" i="21"/>
  <c r="D1473" i="21"/>
  <c r="F1472" i="21"/>
  <c r="O1472" i="21"/>
  <c r="M1472" i="21"/>
  <c r="K1472" i="21"/>
  <c r="Q1472" i="21"/>
  <c r="P1473" i="21"/>
  <c r="H1474" i="21"/>
  <c r="J1473" i="21"/>
  <c r="L1473" i="21"/>
  <c r="N1473" i="21"/>
  <c r="I1473" i="21"/>
  <c r="F1473" i="21"/>
  <c r="E1473" i="21"/>
  <c r="D1474" i="21"/>
  <c r="I1474" i="21"/>
  <c r="L1474" i="21"/>
  <c r="H1475" i="21"/>
  <c r="P1474" i="21"/>
  <c r="N1474" i="21"/>
  <c r="J1474" i="21"/>
  <c r="K1473" i="21"/>
  <c r="O1473" i="21"/>
  <c r="M1473" i="21"/>
  <c r="Q1473" i="21"/>
  <c r="F1474" i="21"/>
  <c r="E1474" i="21"/>
  <c r="D1475" i="21"/>
  <c r="M1474" i="21"/>
  <c r="Q1474" i="21"/>
  <c r="K1474" i="21"/>
  <c r="O1474" i="21"/>
  <c r="N1475" i="21"/>
  <c r="J1475" i="21"/>
  <c r="L1475" i="21"/>
  <c r="P1475" i="21"/>
  <c r="I1475" i="21"/>
  <c r="H1476" i="21"/>
  <c r="F1475" i="21"/>
  <c r="E1475" i="21"/>
  <c r="D1476" i="21"/>
  <c r="Q1475" i="21"/>
  <c r="K1475" i="21"/>
  <c r="M1475" i="21"/>
  <c r="O1475" i="21"/>
  <c r="I1476" i="21"/>
  <c r="J1476" i="21"/>
  <c r="N1476" i="21"/>
  <c r="L1476" i="21"/>
  <c r="H1477" i="21"/>
  <c r="P1476" i="21"/>
  <c r="E1476" i="21"/>
  <c r="F1476" i="21"/>
  <c r="D1477" i="21"/>
  <c r="Q1476" i="21"/>
  <c r="M1476" i="21"/>
  <c r="O1476" i="21"/>
  <c r="K1476" i="21"/>
  <c r="H1478" i="21"/>
  <c r="P1477" i="21"/>
  <c r="I1477" i="21"/>
  <c r="L1477" i="21"/>
  <c r="J1477" i="21"/>
  <c r="N1477" i="21"/>
  <c r="D1478" i="21"/>
  <c r="E1477" i="21"/>
  <c r="F1477" i="21"/>
  <c r="J1478" i="21"/>
  <c r="P1478" i="21"/>
  <c r="L1478" i="21"/>
  <c r="N1478" i="21"/>
  <c r="I1478" i="21"/>
  <c r="H1479" i="21"/>
  <c r="O1477" i="21"/>
  <c r="M1477" i="21"/>
  <c r="K1477" i="21"/>
  <c r="Q1477" i="21"/>
  <c r="D1479" i="21"/>
  <c r="E1478" i="21"/>
  <c r="F1478" i="21"/>
  <c r="K1478" i="21"/>
  <c r="M1478" i="21"/>
  <c r="O1478" i="21"/>
  <c r="Q1478" i="21"/>
  <c r="I1479" i="21"/>
  <c r="P1479" i="21"/>
  <c r="N1479" i="21"/>
  <c r="J1479" i="21"/>
  <c r="L1479" i="21"/>
  <c r="H1480" i="21"/>
  <c r="F1479" i="21"/>
  <c r="D1480" i="21"/>
  <c r="E1479" i="21"/>
  <c r="O1479" i="21"/>
  <c r="K1479" i="21"/>
  <c r="M1479" i="21"/>
  <c r="Q1479" i="21"/>
  <c r="H1481" i="21"/>
  <c r="L1480" i="21"/>
  <c r="J1480" i="21"/>
  <c r="P1480" i="21"/>
  <c r="I1480" i="21"/>
  <c r="N1480" i="21"/>
  <c r="D1481" i="21"/>
  <c r="F1480" i="21"/>
  <c r="E1480" i="21"/>
  <c r="J1481" i="21"/>
  <c r="H1482" i="21"/>
  <c r="I1481" i="21"/>
  <c r="L1481" i="21"/>
  <c r="N1481" i="21"/>
  <c r="P1481" i="21"/>
  <c r="Q1480" i="21"/>
  <c r="O1480" i="21"/>
  <c r="K1480" i="21"/>
  <c r="M1480" i="21"/>
  <c r="E1481" i="21"/>
  <c r="D1482" i="21"/>
  <c r="F1481" i="21"/>
  <c r="J1482" i="21"/>
  <c r="I1482" i="21"/>
  <c r="H1483" i="21"/>
  <c r="N1482" i="21"/>
  <c r="P1482" i="21"/>
  <c r="L1482" i="21"/>
  <c r="Q1481" i="21"/>
  <c r="M1481" i="21"/>
  <c r="K1481" i="21"/>
  <c r="O1481" i="21"/>
  <c r="E1482" i="21"/>
  <c r="D1483" i="21"/>
  <c r="F1482" i="21"/>
  <c r="Q1482" i="21"/>
  <c r="O1482" i="21"/>
  <c r="K1482" i="21"/>
  <c r="M1482" i="21"/>
  <c r="J1483" i="21"/>
  <c r="I1483" i="21"/>
  <c r="H1484" i="21"/>
  <c r="L1483" i="21"/>
  <c r="N1483" i="21"/>
  <c r="P1483" i="21"/>
  <c r="D1484" i="21"/>
  <c r="F1483" i="21"/>
  <c r="E1483" i="21"/>
  <c r="M1483" i="21"/>
  <c r="O1483" i="21"/>
  <c r="K1483" i="21"/>
  <c r="Q1483" i="21"/>
  <c r="L1484" i="21"/>
  <c r="P1484" i="21"/>
  <c r="I1484" i="21"/>
  <c r="N1484" i="21"/>
  <c r="H1485" i="21"/>
  <c r="J1484" i="21"/>
  <c r="F1484" i="21"/>
  <c r="E1484" i="21"/>
  <c r="D1485" i="21"/>
  <c r="M1484" i="21"/>
  <c r="K1484" i="21"/>
  <c r="O1484" i="21"/>
  <c r="Q1484" i="21"/>
  <c r="P1485" i="21"/>
  <c r="J1485" i="21"/>
  <c r="L1485" i="21"/>
  <c r="N1485" i="21"/>
  <c r="I1485" i="21"/>
  <c r="H1486" i="21"/>
  <c r="F1485" i="21"/>
  <c r="D1486" i="21"/>
  <c r="E1485" i="21"/>
  <c r="O1485" i="21"/>
  <c r="K1485" i="21"/>
  <c r="M1485" i="21"/>
  <c r="Q1485" i="21"/>
  <c r="N1486" i="21"/>
  <c r="I1486" i="21"/>
  <c r="P1486" i="21"/>
  <c r="L1486" i="21"/>
  <c r="J1486" i="21"/>
  <c r="H1487" i="21"/>
  <c r="D1487" i="21"/>
  <c r="F1486" i="21"/>
  <c r="E1486" i="21"/>
  <c r="Q1486" i="21"/>
  <c r="M1486" i="21"/>
  <c r="O1486" i="21"/>
  <c r="K1486" i="21"/>
  <c r="I1487" i="21"/>
  <c r="N1487" i="21"/>
  <c r="L1487" i="21"/>
  <c r="H1488" i="21"/>
  <c r="J1487" i="21"/>
  <c r="P1487" i="21"/>
  <c r="F1487" i="21"/>
  <c r="E1487" i="21"/>
  <c r="D1488" i="21"/>
  <c r="O1487" i="21"/>
  <c r="K1487" i="21"/>
  <c r="M1487" i="21"/>
  <c r="Q1487" i="21"/>
  <c r="J1488" i="21"/>
  <c r="P1488" i="21"/>
  <c r="L1488" i="21"/>
  <c r="H1489" i="21"/>
  <c r="N1488" i="21"/>
  <c r="I1488" i="21"/>
  <c r="E1488" i="21"/>
  <c r="D1489" i="21"/>
  <c r="F1488" i="21"/>
  <c r="P1489" i="21"/>
  <c r="N1489" i="21"/>
  <c r="I1489" i="21"/>
  <c r="H1490" i="21"/>
  <c r="L1489" i="21"/>
  <c r="J1489" i="21"/>
  <c r="K1488" i="21"/>
  <c r="M1488" i="21"/>
  <c r="O1488" i="21"/>
  <c r="Q1488" i="21"/>
  <c r="E1489" i="21"/>
  <c r="F1489" i="21"/>
  <c r="D1490" i="21"/>
  <c r="K1489" i="21"/>
  <c r="M1489" i="21"/>
  <c r="O1489" i="21"/>
  <c r="Q1489" i="21"/>
  <c r="J1490" i="21"/>
  <c r="L1490" i="21"/>
  <c r="H1491" i="21"/>
  <c r="N1490" i="21"/>
  <c r="P1490" i="21"/>
  <c r="I1490" i="21"/>
  <c r="E1490" i="21"/>
  <c r="D1491" i="21"/>
  <c r="F1490" i="21"/>
  <c r="J1491" i="21"/>
  <c r="L1491" i="21"/>
  <c r="I1491" i="21"/>
  <c r="P1491" i="21"/>
  <c r="N1491" i="21"/>
  <c r="H1492" i="21"/>
  <c r="O1490" i="21"/>
  <c r="K1490" i="21"/>
  <c r="M1490" i="21"/>
  <c r="Q1490" i="21"/>
  <c r="F1491" i="21"/>
  <c r="D1492" i="21"/>
  <c r="E1491" i="21"/>
  <c r="Q1491" i="21"/>
  <c r="K1491" i="21"/>
  <c r="M1491" i="21"/>
  <c r="O1491" i="21"/>
  <c r="J1492" i="21"/>
  <c r="I1492" i="21"/>
  <c r="P1492" i="21"/>
  <c r="N1492" i="21"/>
  <c r="H1493" i="21"/>
  <c r="L1492" i="21"/>
  <c r="E1492" i="21"/>
  <c r="D1493" i="21"/>
  <c r="F1492" i="21"/>
  <c r="Q1492" i="21"/>
  <c r="K1492" i="21"/>
  <c r="M1492" i="21"/>
  <c r="O1492" i="21"/>
  <c r="N1493" i="21"/>
  <c r="J1493" i="21"/>
  <c r="I1493" i="21"/>
  <c r="H1494" i="21"/>
  <c r="P1493" i="21"/>
  <c r="L1493" i="21"/>
  <c r="F1493" i="21"/>
  <c r="D1494" i="21"/>
  <c r="E1493" i="21"/>
  <c r="O1493" i="21"/>
  <c r="K1493" i="21"/>
  <c r="M1493" i="21"/>
  <c r="Q1493" i="21"/>
  <c r="L1494" i="21"/>
  <c r="N1494" i="21"/>
  <c r="P1494" i="21"/>
  <c r="J1494" i="21"/>
  <c r="H1495" i="21"/>
  <c r="I1494" i="21"/>
  <c r="F1494" i="21"/>
  <c r="D1495" i="21"/>
  <c r="E1494" i="21"/>
  <c r="J1495" i="21"/>
  <c r="L1495" i="21"/>
  <c r="H1496" i="21"/>
  <c r="P1495" i="21"/>
  <c r="N1495" i="21"/>
  <c r="I1495" i="21"/>
  <c r="O1494" i="21"/>
  <c r="K1494" i="21"/>
  <c r="Q1494" i="21"/>
  <c r="M1494" i="21"/>
  <c r="E1495" i="21"/>
  <c r="F1495" i="21"/>
  <c r="D1496" i="21"/>
  <c r="L1496" i="21"/>
  <c r="I1496" i="21"/>
  <c r="P1496" i="21"/>
  <c r="H1497" i="21"/>
  <c r="N1496" i="21"/>
  <c r="J1496" i="21"/>
  <c r="K1495" i="21"/>
  <c r="Q1495" i="21"/>
  <c r="M1495" i="21"/>
  <c r="O1495" i="21"/>
  <c r="E1496" i="21"/>
  <c r="D1497" i="21"/>
  <c r="F1496" i="21"/>
  <c r="Q1496" i="21"/>
  <c r="O1496" i="21"/>
  <c r="M1496" i="21"/>
  <c r="K1496" i="21"/>
  <c r="I1497" i="21"/>
  <c r="L1497" i="21"/>
  <c r="J1497" i="21"/>
  <c r="N1497" i="21"/>
  <c r="P1497" i="21"/>
  <c r="H1498" i="21"/>
  <c r="F1497" i="21"/>
  <c r="D1498" i="21"/>
  <c r="E1497" i="21"/>
  <c r="Q1497" i="21"/>
  <c r="O1497" i="21"/>
  <c r="K1497" i="21"/>
  <c r="M1497" i="21"/>
  <c r="H1499" i="21"/>
  <c r="L1498" i="21"/>
  <c r="J1498" i="21"/>
  <c r="N1498" i="21"/>
  <c r="P1498" i="21"/>
  <c r="I1498" i="21"/>
  <c r="F1498" i="21"/>
  <c r="E1498" i="21"/>
  <c r="D1499" i="21"/>
  <c r="J1499" i="21"/>
  <c r="L1499" i="21"/>
  <c r="I1499" i="21"/>
  <c r="P1499" i="21"/>
  <c r="N1499" i="21"/>
  <c r="H1500" i="21"/>
  <c r="Q1498" i="21"/>
  <c r="O1498" i="21"/>
  <c r="K1498" i="21"/>
  <c r="M1498" i="21"/>
  <c r="D1500" i="21"/>
  <c r="F1499" i="21"/>
  <c r="E1499" i="21"/>
  <c r="K1499" i="21"/>
  <c r="Q1499" i="21"/>
  <c r="O1499" i="21"/>
  <c r="M1499" i="21"/>
  <c r="I1500" i="21"/>
  <c r="J1500" i="21"/>
  <c r="H1501" i="21"/>
  <c r="P1500" i="21"/>
  <c r="N1500" i="21"/>
  <c r="L1500" i="21"/>
  <c r="F1500" i="21"/>
  <c r="E1500" i="21"/>
  <c r="D1501" i="21"/>
  <c r="K1500" i="21"/>
  <c r="M1500" i="21"/>
  <c r="O1500" i="21"/>
  <c r="Q1500" i="21"/>
  <c r="J1501" i="21"/>
  <c r="I1501" i="21"/>
  <c r="H1502" i="21"/>
  <c r="L1501" i="21"/>
  <c r="P1501" i="21"/>
  <c r="N1501" i="21"/>
  <c r="D1502" i="21"/>
  <c r="E1501" i="21"/>
  <c r="F1501" i="21"/>
  <c r="Q1501" i="21"/>
  <c r="M1501" i="21"/>
  <c r="K1501" i="21"/>
  <c r="O1501" i="21"/>
  <c r="P1502" i="21"/>
  <c r="N1502" i="21"/>
  <c r="I1502" i="21"/>
  <c r="H1503" i="21"/>
  <c r="J1502" i="21"/>
  <c r="L1502" i="21"/>
  <c r="F1502" i="21"/>
  <c r="D1503" i="21"/>
  <c r="E1502" i="21"/>
  <c r="O1502" i="21"/>
  <c r="K1502" i="21"/>
  <c r="Q1502" i="21"/>
  <c r="M1502" i="21"/>
  <c r="N1503" i="21"/>
  <c r="I1503" i="21"/>
  <c r="P1503" i="21"/>
  <c r="L1503" i="21"/>
  <c r="J1503" i="21"/>
  <c r="H1504" i="21"/>
  <c r="F1503" i="21"/>
  <c r="E1503" i="21"/>
  <c r="D1504" i="21"/>
  <c r="M1503" i="21"/>
  <c r="O1503" i="21"/>
  <c r="Q1503" i="21"/>
  <c r="K1503" i="21"/>
  <c r="I1504" i="21"/>
  <c r="N1504" i="21"/>
  <c r="P1504" i="21"/>
  <c r="H1505" i="21"/>
  <c r="L1504" i="21"/>
  <c r="J1504" i="21"/>
  <c r="F1504" i="21"/>
  <c r="E1504" i="21"/>
  <c r="D1505" i="21"/>
  <c r="M1504" i="21"/>
  <c r="K1504" i="21"/>
  <c r="O1504" i="21"/>
  <c r="Q1504" i="21"/>
  <c r="J1505" i="21"/>
  <c r="I1505" i="21"/>
  <c r="L1505" i="21"/>
  <c r="N1505" i="21"/>
  <c r="H1506" i="21"/>
  <c r="P1505" i="21"/>
  <c r="D1506" i="21"/>
  <c r="F1505" i="21"/>
  <c r="E1505" i="21"/>
  <c r="O1505" i="21"/>
  <c r="Q1505" i="21"/>
  <c r="M1505" i="21"/>
  <c r="K1505" i="21"/>
  <c r="J1506" i="21"/>
  <c r="H1507" i="21"/>
  <c r="L1506" i="21"/>
  <c r="N1506" i="21"/>
  <c r="P1506" i="21"/>
  <c r="I1506" i="21"/>
  <c r="D1507" i="21"/>
  <c r="F1506" i="21"/>
  <c r="E1506" i="21"/>
  <c r="I1507" i="21"/>
  <c r="P1507" i="21"/>
  <c r="J1507" i="21"/>
  <c r="H1508" i="21"/>
  <c r="N1507" i="21"/>
  <c r="L1507" i="21"/>
  <c r="M1506" i="21"/>
  <c r="K1506" i="21"/>
  <c r="Q1506" i="21"/>
  <c r="O1506" i="21"/>
  <c r="E1507" i="21"/>
  <c r="F1507" i="21"/>
  <c r="D1508" i="21"/>
  <c r="O1507" i="21"/>
  <c r="K1507" i="21"/>
  <c r="M1507" i="21"/>
  <c r="Q1507" i="21"/>
  <c r="N1508" i="21"/>
  <c r="J1508" i="21"/>
  <c r="L1508" i="21"/>
  <c r="H1509" i="21"/>
  <c r="I1508" i="21"/>
  <c r="P1508" i="21"/>
  <c r="D1509" i="21"/>
  <c r="F1508" i="21"/>
  <c r="E1508" i="21"/>
  <c r="L1509" i="21"/>
  <c r="H1510" i="21"/>
  <c r="I1509" i="21"/>
  <c r="J1509" i="21"/>
  <c r="P1509" i="21"/>
  <c r="N1509" i="21"/>
  <c r="Q1508" i="21"/>
  <c r="K1508" i="21"/>
  <c r="M1508" i="21"/>
  <c r="O1508" i="21"/>
  <c r="E1509" i="21"/>
  <c r="D1510" i="21"/>
  <c r="F1509" i="21"/>
  <c r="I1510" i="21"/>
  <c r="J1510" i="21"/>
  <c r="N1510" i="21"/>
  <c r="P1510" i="21"/>
  <c r="L1510" i="21"/>
  <c r="H1511" i="21"/>
  <c r="K1509" i="21"/>
  <c r="M1509" i="21"/>
  <c r="O1509" i="21"/>
  <c r="Q1509" i="21"/>
  <c r="F1510" i="21"/>
  <c r="E1510" i="21"/>
  <c r="D1511" i="21"/>
  <c r="K1510" i="21"/>
  <c r="Q1510" i="21"/>
  <c r="O1510" i="21"/>
  <c r="M1510" i="21"/>
  <c r="J1511" i="21"/>
  <c r="P1511" i="21"/>
  <c r="L1511" i="21"/>
  <c r="N1511" i="21"/>
  <c r="H1512" i="21"/>
  <c r="I1511" i="21"/>
  <c r="D1512" i="21"/>
  <c r="E1511" i="21"/>
  <c r="F1511" i="21"/>
  <c r="H1513" i="21"/>
  <c r="N1512" i="21"/>
  <c r="I1512" i="21"/>
  <c r="L1512" i="21"/>
  <c r="P1512" i="21"/>
  <c r="J1512" i="21"/>
  <c r="Q1511" i="21"/>
  <c r="K1511" i="21"/>
  <c r="O1511" i="21"/>
  <c r="M1511" i="21"/>
  <c r="E1512" i="21"/>
  <c r="D1513" i="21"/>
  <c r="F1512" i="21"/>
  <c r="P1513" i="21"/>
  <c r="J1513" i="21"/>
  <c r="L1513" i="21"/>
  <c r="N1513" i="21"/>
  <c r="H1514" i="21"/>
  <c r="I1513" i="21"/>
  <c r="M1512" i="21"/>
  <c r="K1512" i="21"/>
  <c r="O1512" i="21"/>
  <c r="Q1512" i="21"/>
  <c r="F1513" i="21"/>
  <c r="D1514" i="21"/>
  <c r="E1513" i="21"/>
  <c r="J1514" i="21"/>
  <c r="I1514" i="21"/>
  <c r="P1514" i="21"/>
  <c r="N1514" i="21"/>
  <c r="H1515" i="21"/>
  <c r="L1514" i="21"/>
  <c r="K1513" i="21"/>
  <c r="O1513" i="21"/>
  <c r="M1513" i="21"/>
  <c r="Q1513" i="21"/>
  <c r="E1514" i="21"/>
  <c r="F1514" i="21"/>
  <c r="D1515" i="21"/>
  <c r="M1514" i="21"/>
  <c r="Q1514" i="21"/>
  <c r="K1514" i="21"/>
  <c r="O1514" i="21"/>
  <c r="P1515" i="21"/>
  <c r="L1515" i="21"/>
  <c r="J1515" i="21"/>
  <c r="H1516" i="21"/>
  <c r="I1515" i="21"/>
  <c r="N1515" i="21"/>
  <c r="E1515" i="21"/>
  <c r="D1516" i="21"/>
  <c r="F1515" i="21"/>
  <c r="P1516" i="21"/>
  <c r="J1516" i="21"/>
  <c r="L1516" i="21"/>
  <c r="I1516" i="21"/>
  <c r="H1517" i="21"/>
  <c r="N1516" i="21"/>
  <c r="M1515" i="21"/>
  <c r="K1515" i="21"/>
  <c r="Q1515" i="21"/>
  <c r="O1515" i="21"/>
  <c r="D1517" i="21"/>
  <c r="F1516" i="21"/>
  <c r="E1516" i="21"/>
  <c r="M1516" i="21"/>
  <c r="K1516" i="21"/>
  <c r="Q1516" i="21"/>
  <c r="O1516" i="21"/>
  <c r="J1517" i="21"/>
  <c r="N1517" i="21"/>
  <c r="P1517" i="21"/>
  <c r="H1518" i="21"/>
  <c r="I1517" i="21"/>
  <c r="L1517" i="21"/>
  <c r="D1518" i="21"/>
  <c r="E1517" i="21"/>
  <c r="F1517" i="21"/>
  <c r="P1518" i="21"/>
  <c r="H1519" i="21"/>
  <c r="I1518" i="21"/>
  <c r="J1518" i="21"/>
  <c r="L1518" i="21"/>
  <c r="N1518" i="21"/>
  <c r="Q1517" i="21"/>
  <c r="O1517" i="21"/>
  <c r="K1517" i="21"/>
  <c r="M1517" i="21"/>
  <c r="F1518" i="21"/>
  <c r="D1519" i="21"/>
  <c r="E1518" i="21"/>
  <c r="I1519" i="21"/>
  <c r="L1519" i="21"/>
  <c r="N1519" i="21"/>
  <c r="J1519" i="21"/>
  <c r="H1520" i="21"/>
  <c r="P1519" i="21"/>
  <c r="K1518" i="21"/>
  <c r="O1518" i="21"/>
  <c r="Q1518" i="21"/>
  <c r="M1518" i="21"/>
  <c r="E1519" i="21"/>
  <c r="D1520" i="21"/>
  <c r="F1519" i="21"/>
  <c r="O1519" i="21"/>
  <c r="M1519" i="21"/>
  <c r="K1519" i="21"/>
  <c r="Q1519" i="21"/>
  <c r="P1520" i="21"/>
  <c r="J1520" i="21"/>
  <c r="N1520" i="21"/>
  <c r="I1520" i="21"/>
  <c r="H1521" i="21"/>
  <c r="L1520" i="21"/>
  <c r="E1520" i="21"/>
  <c r="D1521" i="21"/>
  <c r="F1520" i="21"/>
  <c r="O1520" i="21"/>
  <c r="K1520" i="21"/>
  <c r="M1520" i="21"/>
  <c r="Q1520" i="21"/>
  <c r="P1521" i="21"/>
  <c r="L1521" i="21"/>
  <c r="J1521" i="21"/>
  <c r="H1522" i="21"/>
  <c r="N1521" i="21"/>
  <c r="I1521" i="21"/>
  <c r="E1521" i="21"/>
  <c r="F1521" i="21"/>
  <c r="D1522" i="21"/>
  <c r="H1523" i="21"/>
  <c r="J1522" i="21"/>
  <c r="P1522" i="21"/>
  <c r="I1522" i="21"/>
  <c r="N1522" i="21"/>
  <c r="L1522" i="21"/>
  <c r="Q1521" i="21"/>
  <c r="M1521" i="21"/>
  <c r="O1521" i="21"/>
  <c r="K1521" i="21"/>
  <c r="D1523" i="21"/>
  <c r="E1522" i="21"/>
  <c r="F1522" i="21"/>
  <c r="H1524" i="21"/>
  <c r="L1523" i="21"/>
  <c r="J1523" i="21"/>
  <c r="N1523" i="21"/>
  <c r="P1523" i="21"/>
  <c r="I1523" i="21"/>
  <c r="M1522" i="21"/>
  <c r="Q1522" i="21"/>
  <c r="K1522" i="21"/>
  <c r="O1522" i="21"/>
  <c r="E1523" i="21"/>
  <c r="D1524" i="21"/>
  <c r="F1523" i="21"/>
  <c r="J1524" i="21"/>
  <c r="I1524" i="21"/>
  <c r="P1524" i="21"/>
  <c r="H1525" i="21"/>
  <c r="L1524" i="21"/>
  <c r="N1524" i="21"/>
  <c r="K1523" i="21"/>
  <c r="O1523" i="21"/>
  <c r="M1523" i="21"/>
  <c r="Q1523" i="21"/>
  <c r="D1525" i="21"/>
  <c r="F1524" i="21"/>
  <c r="E1524" i="21"/>
  <c r="K1524" i="21"/>
  <c r="M1524" i="21"/>
  <c r="O1524" i="21"/>
  <c r="Q1524" i="21"/>
  <c r="P1525" i="21"/>
  <c r="H1526" i="21"/>
  <c r="I1525" i="21"/>
  <c r="J1525" i="21"/>
  <c r="N1525" i="21"/>
  <c r="L1525" i="21"/>
  <c r="F1525" i="21"/>
  <c r="D1526" i="21"/>
  <c r="E1525" i="21"/>
  <c r="I1526" i="21"/>
  <c r="L1526" i="21"/>
  <c r="J1526" i="21"/>
  <c r="N1526" i="21"/>
  <c r="H1527" i="21"/>
  <c r="P1526" i="21"/>
  <c r="O1525" i="21"/>
  <c r="Q1525" i="21"/>
  <c r="M1525" i="21"/>
  <c r="K1525" i="21"/>
  <c r="E1526" i="21"/>
  <c r="F1526" i="21"/>
  <c r="D1527" i="21"/>
  <c r="M1526" i="21"/>
  <c r="Q1526" i="21"/>
  <c r="K1526" i="21"/>
  <c r="O1526" i="21"/>
  <c r="I1527" i="21"/>
  <c r="N1527" i="21"/>
  <c r="P1527" i="21"/>
  <c r="L1527" i="21"/>
  <c r="J1527" i="21"/>
  <c r="H1528" i="21"/>
  <c r="E1527" i="21"/>
  <c r="F1527" i="21"/>
  <c r="D1528" i="21"/>
  <c r="M1527" i="21"/>
  <c r="Q1527" i="21"/>
  <c r="K1527" i="21"/>
  <c r="O1527" i="21"/>
  <c r="N1528" i="21"/>
  <c r="L1528" i="21"/>
  <c r="H1529" i="21"/>
  <c r="P1528" i="21"/>
  <c r="I1528" i="21"/>
  <c r="J1528" i="21"/>
  <c r="E1528" i="21"/>
  <c r="D1529" i="21"/>
  <c r="F1528" i="21"/>
  <c r="H1530" i="21"/>
  <c r="N1529" i="21"/>
  <c r="L1529" i="21"/>
  <c r="J1529" i="21"/>
  <c r="P1529" i="21"/>
  <c r="I1529" i="21"/>
  <c r="M1528" i="21"/>
  <c r="Q1528" i="21"/>
  <c r="K1528" i="21"/>
  <c r="O1528" i="21"/>
  <c r="F1529" i="21"/>
  <c r="D1530" i="21"/>
  <c r="E1529" i="21"/>
  <c r="J1530" i="21"/>
  <c r="P1530" i="21"/>
  <c r="L1530" i="21"/>
  <c r="I1530" i="21"/>
  <c r="N1530" i="21"/>
  <c r="H1531" i="21"/>
  <c r="O1529" i="21"/>
  <c r="Q1529" i="21"/>
  <c r="K1529" i="21"/>
  <c r="M1529" i="21"/>
  <c r="D1531" i="21"/>
  <c r="F1530" i="21"/>
  <c r="E1530" i="21"/>
  <c r="M1530" i="21"/>
  <c r="Q1530" i="21"/>
  <c r="O1530" i="21"/>
  <c r="K1530" i="21"/>
  <c r="N1531" i="21"/>
  <c r="P1531" i="21"/>
  <c r="H1532" i="21"/>
  <c r="L1531" i="21"/>
  <c r="I1531" i="21"/>
  <c r="J1531" i="21"/>
  <c r="F1531" i="21"/>
  <c r="E1531" i="21"/>
  <c r="D1532" i="21"/>
  <c r="N1532" i="21"/>
  <c r="P1532" i="21"/>
  <c r="L1532" i="21"/>
  <c r="H1533" i="21"/>
  <c r="I1532" i="21"/>
  <c r="J1532" i="21"/>
  <c r="K1531" i="21"/>
  <c r="M1531" i="21"/>
  <c r="Q1531" i="21"/>
  <c r="O1531" i="21"/>
  <c r="D1533" i="21"/>
  <c r="E1532" i="21"/>
  <c r="F1532" i="21"/>
  <c r="L1533" i="21"/>
  <c r="H1534" i="21"/>
  <c r="P1533" i="21"/>
  <c r="I1533" i="21"/>
  <c r="J1533" i="21"/>
  <c r="N1533" i="21"/>
  <c r="M1532" i="21"/>
  <c r="K1532" i="21"/>
  <c r="Q1532" i="21"/>
  <c r="O1532" i="21"/>
  <c r="F1533" i="21"/>
  <c r="E1533" i="21"/>
  <c r="D1534" i="21"/>
  <c r="H1535" i="21"/>
  <c r="L1534" i="21"/>
  <c r="N1534" i="21"/>
  <c r="J1534" i="21"/>
  <c r="I1534" i="21"/>
  <c r="P1534" i="21"/>
  <c r="O1533" i="21"/>
  <c r="M1533" i="21"/>
  <c r="Q1533" i="21"/>
  <c r="K1533" i="21"/>
  <c r="F1534" i="21"/>
  <c r="E1534" i="21"/>
  <c r="D1535" i="21"/>
  <c r="P1535" i="21"/>
  <c r="J1535" i="21"/>
  <c r="I1535" i="21"/>
  <c r="N1535" i="21"/>
  <c r="L1535" i="21"/>
  <c r="H1536" i="21"/>
  <c r="K1534" i="21"/>
  <c r="O1534" i="21"/>
  <c r="Q1534" i="21"/>
  <c r="M1534" i="21"/>
  <c r="E1535" i="21"/>
  <c r="F1535" i="21"/>
  <c r="D1536" i="21"/>
  <c r="K1535" i="21"/>
  <c r="Q1535" i="21"/>
  <c r="M1535" i="21"/>
  <c r="O1535" i="21"/>
  <c r="I1536" i="21"/>
  <c r="L1536" i="21"/>
  <c r="J1536" i="21"/>
  <c r="N1536" i="21"/>
  <c r="P1536" i="21"/>
  <c r="H1537" i="21"/>
  <c r="D1537" i="21"/>
  <c r="F1536" i="21"/>
  <c r="E1536" i="21"/>
  <c r="K1536" i="21"/>
  <c r="O1536" i="21"/>
  <c r="M1536" i="21"/>
  <c r="Q1536" i="21"/>
  <c r="J1537" i="21"/>
  <c r="L1537" i="21"/>
  <c r="P1537" i="21"/>
  <c r="N1537" i="21"/>
  <c r="I1537" i="21"/>
  <c r="H1538" i="21"/>
  <c r="E1537" i="21"/>
  <c r="F1537" i="21"/>
  <c r="D1538" i="21"/>
  <c r="K1537" i="21"/>
  <c r="O1537" i="21"/>
  <c r="M1537" i="21"/>
  <c r="Q1537" i="21"/>
  <c r="J1538" i="21"/>
  <c r="L1538" i="21"/>
  <c r="I1538" i="21"/>
  <c r="H1539" i="21"/>
  <c r="P1538" i="21"/>
  <c r="N1538" i="21"/>
  <c r="D1539" i="21"/>
  <c r="F1538" i="21"/>
  <c r="E1538" i="21"/>
  <c r="O1538" i="21"/>
  <c r="K1538" i="21"/>
  <c r="Q1538" i="21"/>
  <c r="M1538" i="21"/>
  <c r="J1539" i="21"/>
  <c r="L1539" i="21"/>
  <c r="P1539" i="21"/>
  <c r="H1540" i="21"/>
  <c r="I1539" i="21"/>
  <c r="N1539" i="21"/>
  <c r="E1539" i="21"/>
  <c r="F1539" i="21"/>
  <c r="D1540" i="21"/>
  <c r="P1540" i="21"/>
  <c r="L1540" i="21"/>
  <c r="H1541" i="21"/>
  <c r="J1540" i="21"/>
  <c r="N1540" i="21"/>
  <c r="I1540" i="21"/>
  <c r="O1539" i="21"/>
  <c r="Q1539" i="21"/>
  <c r="K1539" i="21"/>
  <c r="M1539" i="21"/>
  <c r="E1540" i="21"/>
  <c r="F1540" i="21"/>
  <c r="D1541" i="21"/>
  <c r="N1541" i="21"/>
  <c r="I1541" i="21"/>
  <c r="P1541" i="21"/>
  <c r="L1541" i="21"/>
  <c r="J1541" i="21"/>
  <c r="H1542" i="21"/>
  <c r="Q1540" i="21"/>
  <c r="M1540" i="21"/>
  <c r="K1540" i="21"/>
  <c r="O1540" i="21"/>
  <c r="F1541" i="21"/>
  <c r="D1542" i="21"/>
  <c r="E1541" i="21"/>
  <c r="Q1541" i="21"/>
  <c r="K1541" i="21"/>
  <c r="O1541" i="21"/>
  <c r="M1541" i="21"/>
  <c r="N1542" i="21"/>
  <c r="J1542" i="21"/>
  <c r="H1543" i="21"/>
  <c r="I1542" i="21"/>
  <c r="L1542" i="21"/>
  <c r="P1542" i="21"/>
  <c r="D1543" i="21"/>
  <c r="E1542" i="21"/>
  <c r="F1542" i="21"/>
  <c r="J1543" i="21"/>
  <c r="H1544" i="21"/>
  <c r="N1543" i="21"/>
  <c r="I1543" i="21"/>
  <c r="L1543" i="21"/>
  <c r="P1543" i="21"/>
  <c r="M1542" i="21"/>
  <c r="K1542" i="21"/>
  <c r="Q1542" i="21"/>
  <c r="O1542" i="21"/>
  <c r="D1544" i="21"/>
  <c r="E1543" i="21"/>
  <c r="F1543" i="21"/>
  <c r="N1544" i="21"/>
  <c r="H1545" i="21"/>
  <c r="P1544" i="21"/>
  <c r="I1544" i="21"/>
  <c r="J1544" i="21"/>
  <c r="L1544" i="21"/>
  <c r="O1543" i="21"/>
  <c r="M1543" i="21"/>
  <c r="K1543" i="21"/>
  <c r="Q1543" i="21"/>
  <c r="D1545" i="21"/>
  <c r="E1544" i="21"/>
  <c r="F1544" i="21"/>
  <c r="I1545" i="21"/>
  <c r="H1546" i="21"/>
  <c r="J1545" i="21"/>
  <c r="P1545" i="21"/>
  <c r="N1545" i="21"/>
  <c r="L1545" i="21"/>
  <c r="Q1544" i="21"/>
  <c r="K1544" i="21"/>
  <c r="O1544" i="21"/>
  <c r="M1544" i="21"/>
  <c r="D1546" i="21"/>
  <c r="F1545" i="21"/>
  <c r="E1545" i="21"/>
  <c r="K1545" i="21"/>
  <c r="Q1545" i="21"/>
  <c r="O1545" i="21"/>
  <c r="M1545" i="21"/>
  <c r="I1546" i="21"/>
  <c r="N1546" i="21"/>
  <c r="P1546" i="21"/>
  <c r="H1547" i="21"/>
  <c r="J1546" i="21"/>
  <c r="L1546" i="21"/>
  <c r="D1547" i="21"/>
  <c r="F1546" i="21"/>
  <c r="E1546" i="21"/>
  <c r="O1546" i="21"/>
  <c r="M1546" i="21"/>
  <c r="Q1546" i="21"/>
  <c r="K1546" i="21"/>
  <c r="N1547" i="21"/>
  <c r="J1547" i="21"/>
  <c r="L1547" i="21"/>
  <c r="P1547" i="21"/>
  <c r="H1548" i="21"/>
  <c r="I1547" i="21"/>
  <c r="E1547" i="21"/>
  <c r="D1548" i="21"/>
  <c r="F1547" i="21"/>
  <c r="I1548" i="21"/>
  <c r="L1548" i="21"/>
  <c r="H1549" i="21"/>
  <c r="N1548" i="21"/>
  <c r="J1548" i="21"/>
  <c r="P1548" i="21"/>
  <c r="M1547" i="21"/>
  <c r="Q1547" i="21"/>
  <c r="O1547" i="21"/>
  <c r="K1547" i="21"/>
  <c r="D1549" i="21"/>
  <c r="F1548" i="21"/>
  <c r="E1548" i="21"/>
  <c r="M1548" i="21"/>
  <c r="Q1548" i="21"/>
  <c r="K1548" i="21"/>
  <c r="O1548" i="21"/>
  <c r="I1549" i="21"/>
  <c r="L1549" i="21"/>
  <c r="J1549" i="21"/>
  <c r="H1550" i="21"/>
  <c r="N1549" i="21"/>
  <c r="P1549" i="21"/>
  <c r="F1549" i="21"/>
  <c r="E1549" i="21"/>
  <c r="D1550" i="21"/>
  <c r="K1549" i="21"/>
  <c r="O1549" i="21"/>
  <c r="M1549" i="21"/>
  <c r="Q1549" i="21"/>
  <c r="I1550" i="21"/>
  <c r="P1550" i="21"/>
  <c r="H1551" i="21"/>
  <c r="J1550" i="21"/>
  <c r="N1550" i="21"/>
  <c r="L1550" i="21"/>
  <c r="D1551" i="21"/>
  <c r="E1550" i="21"/>
  <c r="F1550" i="21"/>
  <c r="M1550" i="21"/>
  <c r="K1550" i="21"/>
  <c r="Q1550" i="21"/>
  <c r="O1550" i="21"/>
  <c r="H1552" i="21"/>
  <c r="J1551" i="21"/>
  <c r="N1551" i="21"/>
  <c r="P1551" i="21"/>
  <c r="L1551" i="21"/>
  <c r="I1551" i="21"/>
  <c r="D1552" i="21"/>
  <c r="F1551" i="21"/>
  <c r="E1551" i="21"/>
  <c r="P1552" i="21"/>
  <c r="J1552" i="21"/>
  <c r="I1552" i="21"/>
  <c r="L1552" i="21"/>
  <c r="N1552" i="21"/>
  <c r="H1553" i="21"/>
  <c r="O1551" i="21"/>
  <c r="Q1551" i="21"/>
  <c r="K1551" i="21"/>
  <c r="M1551" i="21"/>
  <c r="D1553" i="21"/>
  <c r="F1552" i="21"/>
  <c r="E1552" i="21"/>
  <c r="K1552" i="21"/>
  <c r="O1552" i="21"/>
  <c r="Q1552" i="21"/>
  <c r="M1552" i="21"/>
  <c r="N1553" i="21"/>
  <c r="J1553" i="21"/>
  <c r="I1553" i="21"/>
  <c r="L1553" i="21"/>
  <c r="H1554" i="21"/>
  <c r="P1553" i="21"/>
  <c r="E1553" i="21"/>
  <c r="F1553" i="21"/>
  <c r="D1554" i="21"/>
  <c r="M1553" i="21"/>
  <c r="Q1553" i="21"/>
  <c r="K1553" i="21"/>
  <c r="O1553" i="21"/>
  <c r="L1554" i="21"/>
  <c r="H1555" i="21"/>
  <c r="I1554" i="21"/>
  <c r="J1554" i="21"/>
  <c r="N1554" i="21"/>
  <c r="P1554" i="21"/>
  <c r="E1554" i="21"/>
  <c r="F1554" i="21"/>
  <c r="D1555" i="21"/>
  <c r="N1555" i="21"/>
  <c r="I1555" i="21"/>
  <c r="J1555" i="21"/>
  <c r="H1556" i="21"/>
  <c r="P1555" i="21"/>
  <c r="L1555" i="21"/>
  <c r="M1554" i="21"/>
  <c r="K1554" i="21"/>
  <c r="Q1554" i="21"/>
  <c r="O1554" i="21"/>
  <c r="F1555" i="21"/>
  <c r="E1555" i="21"/>
  <c r="D1556" i="21"/>
  <c r="K1555" i="21"/>
  <c r="Q1555" i="21"/>
  <c r="O1555" i="21"/>
  <c r="M1555" i="21"/>
  <c r="L1556" i="21"/>
  <c r="P1556" i="21"/>
  <c r="N1556" i="21"/>
  <c r="H1557" i="21"/>
  <c r="I1556" i="21"/>
  <c r="J1556" i="21"/>
  <c r="D1557" i="21"/>
  <c r="F1556" i="21"/>
  <c r="E1556" i="21"/>
  <c r="I1557" i="21"/>
  <c r="J1557" i="21"/>
  <c r="P1557" i="21"/>
  <c r="L1557" i="21"/>
  <c r="H1558" i="21"/>
  <c r="N1557" i="21"/>
  <c r="Q1556" i="21"/>
  <c r="M1556" i="21"/>
  <c r="K1556" i="21"/>
  <c r="O1556" i="21"/>
  <c r="F1557" i="21"/>
  <c r="D1558" i="21"/>
  <c r="E1557" i="21"/>
  <c r="K1557" i="21"/>
  <c r="O1557" i="21"/>
  <c r="Q1557" i="21"/>
  <c r="M1557" i="21"/>
  <c r="P1558" i="21"/>
  <c r="H1559" i="21"/>
  <c r="L1558" i="21"/>
  <c r="J1558" i="21"/>
  <c r="N1558" i="21"/>
  <c r="I1558" i="21"/>
  <c r="E1558" i="21"/>
  <c r="F1558" i="21"/>
  <c r="D1559" i="21"/>
  <c r="I1559" i="21"/>
  <c r="H1560" i="21"/>
  <c r="J1559" i="21"/>
  <c r="L1559" i="21"/>
  <c r="N1559" i="21"/>
  <c r="P1559" i="21"/>
  <c r="K1558" i="21"/>
  <c r="O1558" i="21"/>
  <c r="Q1558" i="21"/>
  <c r="M1558" i="21"/>
  <c r="E1559" i="21"/>
  <c r="F1559" i="21"/>
  <c r="D1560" i="21"/>
  <c r="M1559" i="21"/>
  <c r="K1559" i="21"/>
  <c r="O1559" i="21"/>
  <c r="Q1559" i="21"/>
  <c r="J1560" i="21"/>
  <c r="P1560" i="21"/>
  <c r="H1561" i="21"/>
  <c r="N1560" i="21"/>
  <c r="I1560" i="21"/>
  <c r="L1560" i="21"/>
  <c r="F1560" i="21"/>
  <c r="E1560" i="21"/>
  <c r="D1561" i="21"/>
  <c r="H1562" i="21"/>
  <c r="L1561" i="21"/>
  <c r="I1561" i="21"/>
  <c r="J1561" i="21"/>
  <c r="P1561" i="21"/>
  <c r="N1561" i="21"/>
  <c r="M1560" i="21"/>
  <c r="K1560" i="21"/>
  <c r="Q1560" i="21"/>
  <c r="O1560" i="21"/>
  <c r="E1561" i="21"/>
  <c r="F1561" i="21"/>
  <c r="D1562" i="21"/>
  <c r="J1562" i="21"/>
  <c r="H1563" i="21"/>
  <c r="N1562" i="21"/>
  <c r="L1562" i="21"/>
  <c r="I1562" i="21"/>
  <c r="P1562" i="21"/>
  <c r="Q1561" i="21"/>
  <c r="M1561" i="21"/>
  <c r="K1561" i="21"/>
  <c r="O1561" i="21"/>
  <c r="E1562" i="21"/>
  <c r="F1562" i="21"/>
  <c r="D1563" i="21"/>
  <c r="N1563" i="21"/>
  <c r="J1563" i="21"/>
  <c r="P1563" i="21"/>
  <c r="H1564" i="21"/>
  <c r="I1563" i="21"/>
  <c r="L1563" i="21"/>
  <c r="Q1562" i="21"/>
  <c r="O1562" i="21"/>
  <c r="K1562" i="21"/>
  <c r="M1562" i="21"/>
  <c r="D1564" i="21"/>
  <c r="F1563" i="21"/>
  <c r="E1563" i="21"/>
  <c r="P1564" i="21"/>
  <c r="L1564" i="21"/>
  <c r="H1565" i="21"/>
  <c r="I1564" i="21"/>
  <c r="J1564" i="21"/>
  <c r="N1564" i="21"/>
  <c r="M1563" i="21"/>
  <c r="K1563" i="21"/>
  <c r="Q1563" i="21"/>
  <c r="O1563" i="21"/>
  <c r="F1564" i="21"/>
  <c r="D1565" i="21"/>
  <c r="E1564" i="21"/>
  <c r="J1565" i="21"/>
  <c r="N1565" i="21"/>
  <c r="L1565" i="21"/>
  <c r="I1565" i="21"/>
  <c r="H1566" i="21"/>
  <c r="P1565" i="21"/>
  <c r="O1564" i="21"/>
  <c r="M1564" i="21"/>
  <c r="K1564" i="21"/>
  <c r="Q1564" i="21"/>
  <c r="E1565" i="21"/>
  <c r="F1565" i="21"/>
  <c r="D1566" i="21"/>
  <c r="O1565" i="21"/>
  <c r="Q1565" i="21"/>
  <c r="M1565" i="21"/>
  <c r="K1565" i="21"/>
  <c r="J1566" i="21"/>
  <c r="L1566" i="21"/>
  <c r="P1566" i="21"/>
  <c r="I1566" i="21"/>
  <c r="H1567" i="21"/>
  <c r="N1566" i="21"/>
  <c r="E1566" i="21"/>
  <c r="F1566" i="21"/>
  <c r="D1567" i="21"/>
  <c r="Q1566" i="21"/>
  <c r="O1566" i="21"/>
  <c r="K1566" i="21"/>
  <c r="M1566" i="21"/>
  <c r="I1567" i="21"/>
  <c r="L1567" i="21"/>
  <c r="N1567" i="21"/>
  <c r="J1567" i="21"/>
  <c r="P1567" i="21"/>
  <c r="H1568" i="21"/>
  <c r="E1567" i="21"/>
  <c r="F1567" i="21"/>
  <c r="D1568" i="21"/>
  <c r="Q1567" i="21"/>
  <c r="K1567" i="21"/>
  <c r="M1567" i="21"/>
  <c r="O1567" i="21"/>
  <c r="P1568" i="21"/>
  <c r="J1568" i="21"/>
  <c r="I1568" i="21"/>
  <c r="H1569" i="21"/>
  <c r="N1568" i="21"/>
  <c r="L1568" i="21"/>
  <c r="D1569" i="21"/>
  <c r="E1568" i="21"/>
  <c r="F1568" i="21"/>
  <c r="Q1568" i="21"/>
  <c r="O1568" i="21"/>
  <c r="M1568" i="21"/>
  <c r="K1568" i="21"/>
  <c r="L1569" i="21"/>
  <c r="J1569" i="21"/>
  <c r="N1569" i="21"/>
  <c r="P1569" i="21"/>
  <c r="H1570" i="21"/>
  <c r="I1569" i="21"/>
  <c r="E1569" i="21"/>
  <c r="D1570" i="21"/>
  <c r="F1569" i="21"/>
  <c r="H1571" i="21"/>
  <c r="I1570" i="21"/>
  <c r="N1570" i="21"/>
  <c r="P1570" i="21"/>
  <c r="L1570" i="21"/>
  <c r="J1570" i="21"/>
  <c r="O1569" i="21"/>
  <c r="Q1569" i="21"/>
  <c r="M1569" i="21"/>
  <c r="K1569" i="21"/>
  <c r="F1570" i="21"/>
  <c r="E1570" i="21"/>
  <c r="D1571" i="21"/>
  <c r="J1571" i="21"/>
  <c r="N1571" i="21"/>
  <c r="I1571" i="21"/>
  <c r="P1571" i="21"/>
  <c r="L1571" i="21"/>
  <c r="H1572" i="21"/>
  <c r="M1570" i="21"/>
  <c r="Q1570" i="21"/>
  <c r="O1570" i="21"/>
  <c r="K1570" i="21"/>
  <c r="F1571" i="21"/>
  <c r="D1572" i="21"/>
  <c r="E1571" i="21"/>
  <c r="M1571" i="21"/>
  <c r="O1571" i="21"/>
  <c r="Q1571" i="21"/>
  <c r="K1571" i="21"/>
  <c r="N1572" i="21"/>
  <c r="P1572" i="21"/>
  <c r="L1572" i="21"/>
  <c r="I1572" i="21"/>
  <c r="H1573" i="21"/>
  <c r="J1572" i="21"/>
  <c r="D1573" i="21"/>
  <c r="F1572" i="21"/>
  <c r="E1572" i="21"/>
  <c r="K1572" i="21"/>
  <c r="Q1572" i="21"/>
  <c r="M1572" i="21"/>
  <c r="O1572" i="21"/>
  <c r="H1574" i="21"/>
  <c r="P1573" i="21"/>
  <c r="I1573" i="21"/>
  <c r="J1573" i="21"/>
  <c r="L1573" i="21"/>
  <c r="N1573" i="21"/>
  <c r="D1574" i="21"/>
  <c r="E1573" i="21"/>
  <c r="F1573" i="21"/>
  <c r="I1574" i="21"/>
  <c r="H1575" i="21"/>
  <c r="J1574" i="21"/>
  <c r="L1574" i="21"/>
  <c r="P1574" i="21"/>
  <c r="N1574" i="21"/>
  <c r="K1573" i="21"/>
  <c r="M1573" i="21"/>
  <c r="O1573" i="21"/>
  <c r="Q1573" i="21"/>
  <c r="E1574" i="21"/>
  <c r="F1574" i="21"/>
  <c r="D1575" i="21"/>
  <c r="Q1574" i="21"/>
  <c r="K1574" i="21"/>
  <c r="O1574" i="21"/>
  <c r="M1574" i="21"/>
  <c r="L1575" i="21"/>
  <c r="N1575" i="21"/>
  <c r="J1575" i="21"/>
  <c r="I1575" i="21"/>
  <c r="P1575" i="21"/>
  <c r="H1576" i="21"/>
  <c r="E1575" i="21"/>
  <c r="F1575" i="21"/>
  <c r="D1576" i="21"/>
  <c r="O1575" i="21"/>
  <c r="Q1575" i="21"/>
  <c r="M1575" i="21"/>
  <c r="K1575" i="21"/>
  <c r="I1576" i="21"/>
  <c r="J1576" i="21"/>
  <c r="H1577" i="21"/>
  <c r="P1576" i="21"/>
  <c r="L1576" i="21"/>
  <c r="N1576" i="21"/>
  <c r="F1576" i="21"/>
  <c r="D1577" i="21"/>
  <c r="E1576" i="21"/>
  <c r="K1576" i="21"/>
  <c r="M1576" i="21"/>
  <c r="Q1576" i="21"/>
  <c r="O1576" i="21"/>
  <c r="H1578" i="21"/>
  <c r="P1577" i="21"/>
  <c r="J1577" i="21"/>
  <c r="L1577" i="21"/>
  <c r="N1577" i="21"/>
  <c r="I1577" i="21"/>
  <c r="D1578" i="21"/>
  <c r="F1577" i="21"/>
  <c r="E1577" i="21"/>
  <c r="P1578" i="21"/>
  <c r="J1578" i="21"/>
  <c r="H1579" i="21"/>
  <c r="N1578" i="21"/>
  <c r="L1578" i="21"/>
  <c r="I1578" i="21"/>
  <c r="Q1577" i="21"/>
  <c r="O1577" i="21"/>
  <c r="M1577" i="21"/>
  <c r="K1577" i="21"/>
  <c r="F1578" i="21"/>
  <c r="E1578" i="21"/>
  <c r="D1579" i="21"/>
  <c r="N1579" i="21"/>
  <c r="I1579" i="21"/>
  <c r="L1579" i="21"/>
  <c r="P1579" i="21"/>
  <c r="H1580" i="21"/>
  <c r="J1579" i="21"/>
  <c r="Q1578" i="21"/>
  <c r="O1578" i="21"/>
  <c r="M1578" i="21"/>
  <c r="K1578" i="21"/>
  <c r="E1579" i="21"/>
  <c r="F1579" i="21"/>
  <c r="D1580" i="21"/>
  <c r="O1579" i="21"/>
  <c r="Q1579" i="21"/>
  <c r="M1579" i="21"/>
  <c r="K1579" i="21"/>
  <c r="P1580" i="21"/>
  <c r="I1580" i="21"/>
  <c r="J1580" i="21"/>
  <c r="L1580" i="21"/>
  <c r="N1580" i="21"/>
  <c r="H1581" i="21"/>
  <c r="D1581" i="21"/>
  <c r="E1580" i="21"/>
  <c r="F1580" i="21"/>
  <c r="K1580" i="21"/>
  <c r="O1580" i="21"/>
  <c r="Q1580" i="21"/>
  <c r="M1580" i="21"/>
  <c r="N1581" i="21"/>
  <c r="H1582" i="21"/>
  <c r="P1581" i="21"/>
  <c r="L1581" i="21"/>
  <c r="J1581" i="21"/>
  <c r="I1581" i="21"/>
  <c r="D1582" i="21"/>
  <c r="F1581" i="21"/>
  <c r="E1581" i="21"/>
  <c r="J1582" i="21"/>
  <c r="P1582" i="21"/>
  <c r="N1582" i="21"/>
  <c r="I1582" i="21"/>
  <c r="H1583" i="21"/>
  <c r="L1582" i="21"/>
  <c r="M1581" i="21"/>
  <c r="O1581" i="21"/>
  <c r="K1581" i="21"/>
  <c r="Q1581" i="21"/>
  <c r="D1583" i="21"/>
  <c r="E1582" i="21"/>
  <c r="F1582" i="21"/>
  <c r="M1582" i="21"/>
  <c r="K1582" i="21"/>
  <c r="Q1582" i="21"/>
  <c r="O1582" i="21"/>
  <c r="L1583" i="21"/>
  <c r="N1583" i="21"/>
  <c r="J1583" i="21"/>
  <c r="P1583" i="21"/>
  <c r="H1584" i="21"/>
  <c r="I1583" i="21"/>
  <c r="D1584" i="21"/>
  <c r="F1583" i="21"/>
  <c r="E1583" i="21"/>
  <c r="I1584" i="21"/>
  <c r="P1584" i="21"/>
  <c r="H1585" i="21"/>
  <c r="J1584" i="21"/>
  <c r="N1584" i="21"/>
  <c r="L1584" i="21"/>
  <c r="O1583" i="21"/>
  <c r="Q1583" i="21"/>
  <c r="M1583" i="21"/>
  <c r="K1583" i="21"/>
  <c r="D1585" i="21"/>
  <c r="E1584" i="21"/>
  <c r="F1584" i="21"/>
  <c r="O1584" i="21"/>
  <c r="M1584" i="21"/>
  <c r="Q1584" i="21"/>
  <c r="K1584" i="21"/>
  <c r="I1585" i="21"/>
  <c r="J1585" i="21"/>
  <c r="N1585" i="21"/>
  <c r="P1585" i="21"/>
  <c r="L1585" i="21"/>
  <c r="H1586" i="21"/>
  <c r="F1585" i="21"/>
  <c r="D1586" i="21"/>
  <c r="E1585" i="21"/>
  <c r="M1585" i="21"/>
  <c r="K1585" i="21"/>
  <c r="Q1585" i="21"/>
  <c r="O1585" i="21"/>
  <c r="P1586" i="21"/>
  <c r="L1586" i="21"/>
  <c r="I1586" i="21"/>
  <c r="H1587" i="21"/>
  <c r="J1586" i="21"/>
  <c r="N1586" i="21"/>
  <c r="F1586" i="21"/>
  <c r="E1586" i="21"/>
  <c r="D1587" i="21"/>
  <c r="K1586" i="21"/>
  <c r="Q1586" i="21"/>
  <c r="O1586" i="21"/>
  <c r="M1586" i="21"/>
  <c r="P1587" i="21"/>
  <c r="N1587" i="21"/>
  <c r="J1587" i="21"/>
  <c r="I1587" i="21"/>
  <c r="L1587" i="21"/>
  <c r="H1588" i="21"/>
  <c r="E1587" i="21"/>
  <c r="D1588" i="21"/>
  <c r="F1587" i="21"/>
  <c r="M1587" i="21"/>
  <c r="O1587" i="21"/>
  <c r="K1587" i="21"/>
  <c r="Q1587" i="21"/>
  <c r="J1588" i="21"/>
  <c r="L1588" i="21"/>
  <c r="H1589" i="21"/>
  <c r="N1588" i="21"/>
  <c r="I1588" i="21"/>
  <c r="P1588" i="21"/>
  <c r="F1588" i="21"/>
  <c r="E1588" i="21"/>
  <c r="D1589" i="21"/>
  <c r="J1589" i="21"/>
  <c r="L1589" i="21"/>
  <c r="P1589" i="21"/>
  <c r="H1590" i="21"/>
  <c r="I1589" i="21"/>
  <c r="N1589" i="21"/>
  <c r="M1588" i="21"/>
  <c r="K1588" i="21"/>
  <c r="Q1588" i="21"/>
  <c r="O1588" i="21"/>
  <c r="D1590" i="21"/>
  <c r="F1589" i="21"/>
  <c r="E1589" i="21"/>
  <c r="N1590" i="21"/>
  <c r="H1591" i="21"/>
  <c r="L1590" i="21"/>
  <c r="J1590" i="21"/>
  <c r="I1590" i="21"/>
  <c r="P1590" i="21"/>
  <c r="M1589" i="21"/>
  <c r="Q1589" i="21"/>
  <c r="K1589" i="21"/>
  <c r="O1589" i="21"/>
  <c r="D1591" i="21"/>
  <c r="F1590" i="21"/>
  <c r="E1590" i="21"/>
  <c r="N1591" i="21"/>
  <c r="H1592" i="21"/>
  <c r="P1591" i="21"/>
  <c r="I1591" i="21"/>
  <c r="J1591" i="21"/>
  <c r="L1591" i="21"/>
  <c r="K1590" i="21"/>
  <c r="M1590" i="21"/>
  <c r="Q1590" i="21"/>
  <c r="O1590" i="21"/>
  <c r="F1591" i="21"/>
  <c r="E1591" i="21"/>
  <c r="D1592" i="21"/>
  <c r="J1592" i="21"/>
  <c r="N1592" i="21"/>
  <c r="I1592" i="21"/>
  <c r="P1592" i="21"/>
  <c r="L1592" i="21"/>
  <c r="H1593" i="21"/>
  <c r="M1591" i="21"/>
  <c r="O1591" i="21"/>
  <c r="K1591" i="21"/>
  <c r="Q1591" i="21"/>
  <c r="E1592" i="21"/>
  <c r="F1592" i="21"/>
  <c r="D1593" i="21"/>
  <c r="K1592" i="21"/>
  <c r="O1592" i="21"/>
  <c r="M1592" i="21"/>
  <c r="Q1592" i="21"/>
  <c r="I1593" i="21"/>
  <c r="H1594" i="21"/>
  <c r="N1593" i="21"/>
  <c r="P1593" i="21"/>
  <c r="J1593" i="21"/>
  <c r="L1593" i="21"/>
  <c r="D1594" i="21"/>
  <c r="F1593" i="21"/>
  <c r="E1593" i="21"/>
  <c r="Q1593" i="21"/>
  <c r="O1593" i="21"/>
  <c r="K1593" i="21"/>
  <c r="M1593" i="21"/>
  <c r="N1594" i="21"/>
  <c r="I1594" i="21"/>
  <c r="J1594" i="21"/>
  <c r="H1595" i="21"/>
  <c r="P1594" i="21"/>
  <c r="L1594" i="21"/>
  <c r="E1594" i="21"/>
  <c r="F1594" i="21"/>
  <c r="D1595" i="21"/>
  <c r="Q1594" i="21"/>
  <c r="O1594" i="21"/>
  <c r="M1594" i="21"/>
  <c r="K1594" i="21"/>
  <c r="H1596" i="21"/>
  <c r="J1595" i="21"/>
  <c r="N1595" i="21"/>
  <c r="L1595" i="21"/>
  <c r="I1595" i="21"/>
  <c r="P1595" i="21"/>
  <c r="F1595" i="21"/>
  <c r="D1596" i="21"/>
  <c r="E1595" i="21"/>
  <c r="I1596" i="21"/>
  <c r="P1596" i="21"/>
  <c r="L1596" i="21"/>
  <c r="N1596" i="21"/>
  <c r="H1597" i="21"/>
  <c r="J1596" i="21"/>
  <c r="O1595" i="21"/>
  <c r="K1595" i="21"/>
  <c r="Q1595" i="21"/>
  <c r="M1595" i="21"/>
  <c r="E1596" i="21"/>
  <c r="F1596" i="21"/>
  <c r="D1597" i="21"/>
  <c r="M1596" i="21"/>
  <c r="O1596" i="21"/>
  <c r="K1596" i="21"/>
  <c r="Q1596" i="21"/>
  <c r="P1597" i="21"/>
  <c r="H1598" i="21"/>
  <c r="N1597" i="21"/>
  <c r="L1597" i="21"/>
  <c r="I1597" i="21"/>
  <c r="J1597" i="21"/>
  <c r="F1597" i="21"/>
  <c r="E1597" i="21"/>
  <c r="D1598" i="21"/>
  <c r="J1598" i="21"/>
  <c r="I1598" i="21"/>
  <c r="N1598" i="21"/>
  <c r="L1598" i="21"/>
  <c r="H1599" i="21"/>
  <c r="P1598" i="21"/>
  <c r="K1597" i="21"/>
  <c r="M1597" i="21"/>
  <c r="O1597" i="21"/>
  <c r="Q1597" i="21"/>
  <c r="D1599" i="21"/>
  <c r="E1598" i="21"/>
  <c r="F1598" i="21"/>
  <c r="M1598" i="21"/>
  <c r="K1598" i="21"/>
  <c r="O1598" i="21"/>
  <c r="Q1598" i="21"/>
  <c r="J1599" i="21"/>
  <c r="H1600" i="21"/>
  <c r="L1599" i="21"/>
  <c r="P1599" i="21"/>
  <c r="N1599" i="21"/>
  <c r="I1599" i="21"/>
  <c r="F1599" i="21"/>
  <c r="D1600" i="21"/>
  <c r="E1599" i="21"/>
  <c r="L1600" i="21"/>
  <c r="H1601" i="21"/>
  <c r="P1600" i="21"/>
  <c r="N1600" i="21"/>
  <c r="I1600" i="21"/>
  <c r="J1600" i="21"/>
  <c r="M1599" i="21"/>
  <c r="O1599" i="21"/>
  <c r="Q1599" i="21"/>
  <c r="K1599" i="21"/>
  <c r="D1601" i="21"/>
  <c r="E1600" i="21"/>
  <c r="F1600" i="21"/>
  <c r="J1601" i="21"/>
  <c r="N1601" i="21"/>
  <c r="I1601" i="21"/>
  <c r="P1601" i="21"/>
  <c r="L1601" i="21"/>
  <c r="H1602" i="21"/>
  <c r="K1600" i="21"/>
  <c r="Q1600" i="21"/>
  <c r="O1600" i="21"/>
  <c r="M1600" i="21"/>
  <c r="D1602" i="21"/>
  <c r="F1601" i="21"/>
  <c r="E1601" i="21"/>
  <c r="M1601" i="21"/>
  <c r="O1601" i="21"/>
  <c r="Q1601" i="21"/>
  <c r="K1601" i="21"/>
  <c r="J1602" i="21"/>
  <c r="L1602" i="21"/>
  <c r="I1602" i="21"/>
  <c r="H1603" i="21"/>
  <c r="P1602" i="21"/>
  <c r="N1602" i="21"/>
  <c r="E1602" i="21"/>
  <c r="D1603" i="21"/>
  <c r="F1602" i="21"/>
  <c r="Q1602" i="21"/>
  <c r="O1602" i="21"/>
  <c r="K1602" i="21"/>
  <c r="M1602" i="21"/>
  <c r="H1604" i="21"/>
  <c r="L1603" i="21"/>
  <c r="N1603" i="21"/>
  <c r="J1603" i="21"/>
  <c r="I1603" i="21"/>
  <c r="P1603" i="21"/>
  <c r="D1604" i="21"/>
  <c r="E1603" i="21"/>
  <c r="F1603" i="21"/>
  <c r="N1604" i="21"/>
  <c r="I1604" i="21"/>
  <c r="H1605" i="21"/>
  <c r="J1604" i="21"/>
  <c r="P1604" i="21"/>
  <c r="L1604" i="21"/>
  <c r="K1603" i="21"/>
  <c r="M1603" i="21"/>
  <c r="Q1603" i="21"/>
  <c r="O1603" i="21"/>
  <c r="E1604" i="21"/>
  <c r="F1604" i="21"/>
  <c r="D1605" i="21"/>
  <c r="K1604" i="21"/>
  <c r="O1604" i="21"/>
  <c r="M1604" i="21"/>
  <c r="Q1604" i="21"/>
  <c r="I1605" i="21"/>
  <c r="H1606" i="21"/>
  <c r="J1605" i="21"/>
  <c r="P1605" i="21"/>
  <c r="N1605" i="21"/>
  <c r="L1605" i="21"/>
  <c r="F1605" i="21"/>
  <c r="E1605" i="21"/>
  <c r="D1606" i="21"/>
  <c r="Q1605" i="21"/>
  <c r="O1605" i="21"/>
  <c r="M1605" i="21"/>
  <c r="K1605" i="21"/>
  <c r="J1606" i="21"/>
  <c r="N1606" i="21"/>
  <c r="L1606" i="21"/>
  <c r="I1606" i="21"/>
  <c r="P1606" i="21"/>
  <c r="H1607" i="21"/>
  <c r="D1607" i="21"/>
  <c r="E1606" i="21"/>
  <c r="F1606" i="21"/>
  <c r="M1606" i="21"/>
  <c r="O1606" i="21"/>
  <c r="Q1606" i="21"/>
  <c r="K1606" i="21"/>
  <c r="I1607" i="21"/>
  <c r="N1607" i="21"/>
  <c r="P1607" i="21"/>
  <c r="L1607" i="21"/>
  <c r="J1607" i="21"/>
  <c r="H1608" i="21"/>
  <c r="D1608" i="21"/>
  <c r="F1607" i="21"/>
  <c r="E1607" i="21"/>
  <c r="M1607" i="21"/>
  <c r="Q1607" i="21"/>
  <c r="K1607" i="21"/>
  <c r="O1607" i="21"/>
  <c r="L1608" i="21"/>
  <c r="J1608" i="21"/>
  <c r="H1609" i="21"/>
  <c r="I1608" i="21"/>
  <c r="P1608" i="21"/>
  <c r="N1608" i="21"/>
  <c r="E1608" i="21"/>
  <c r="D1609" i="21"/>
  <c r="F1608" i="21"/>
  <c r="P1609" i="21"/>
  <c r="I1609" i="21"/>
  <c r="N1609" i="21"/>
  <c r="J1609" i="21"/>
  <c r="H1610" i="21"/>
  <c r="L1609" i="21"/>
  <c r="K1608" i="21"/>
  <c r="O1608" i="21"/>
  <c r="M1608" i="21"/>
  <c r="Q1608" i="21"/>
  <c r="E1609" i="21"/>
  <c r="F1609" i="21"/>
  <c r="D1610" i="21"/>
  <c r="O1609" i="21"/>
  <c r="K1609" i="21"/>
  <c r="Q1609" i="21"/>
  <c r="M1609" i="21"/>
  <c r="L1610" i="21"/>
  <c r="P1610" i="21"/>
  <c r="J1610" i="21"/>
  <c r="I1610" i="21"/>
  <c r="H1611" i="21"/>
  <c r="N1610" i="21"/>
  <c r="F1610" i="21"/>
  <c r="D1611" i="21"/>
  <c r="E1610" i="21"/>
  <c r="Q1610" i="21"/>
  <c r="K1610" i="21"/>
  <c r="O1610" i="21"/>
  <c r="M1610" i="21"/>
  <c r="J1611" i="21"/>
  <c r="I1611" i="21"/>
  <c r="N1611" i="21"/>
  <c r="P1611" i="21"/>
  <c r="L1611" i="21"/>
  <c r="H1612" i="21"/>
  <c r="E1611" i="21"/>
  <c r="D1612" i="21"/>
  <c r="F1611" i="21"/>
  <c r="M1611" i="21"/>
  <c r="K1611" i="21"/>
  <c r="O1611" i="21"/>
  <c r="Q1611" i="21"/>
  <c r="N1612" i="21"/>
  <c r="P1612" i="21"/>
  <c r="L1612" i="21"/>
  <c r="J1612" i="21"/>
  <c r="H1613" i="21"/>
  <c r="I1612" i="21"/>
  <c r="E1612" i="21"/>
  <c r="F1612" i="21"/>
  <c r="D1613" i="21"/>
  <c r="P1613" i="21"/>
  <c r="J1613" i="21"/>
  <c r="N1613" i="21"/>
  <c r="I1613" i="21"/>
  <c r="L1613" i="21"/>
  <c r="H1614" i="21"/>
  <c r="K1612" i="21"/>
  <c r="M1612" i="21"/>
  <c r="Q1612" i="21"/>
  <c r="O1612" i="21"/>
  <c r="D1614" i="21"/>
  <c r="E1613" i="21"/>
  <c r="F1613" i="21"/>
  <c r="K1613" i="21"/>
  <c r="O1613" i="21"/>
  <c r="M1613" i="21"/>
  <c r="Q1613" i="21"/>
  <c r="N1614" i="21"/>
  <c r="J1614" i="21"/>
  <c r="P1614" i="21"/>
  <c r="H1615" i="21"/>
  <c r="I1614" i="21"/>
  <c r="L1614" i="21"/>
  <c r="E1614" i="21"/>
  <c r="D1615" i="21"/>
  <c r="F1614" i="21"/>
  <c r="L1615" i="21"/>
  <c r="H1616" i="21"/>
  <c r="J1615" i="21"/>
  <c r="N1615" i="21"/>
  <c r="P1615" i="21"/>
  <c r="I1615" i="21"/>
  <c r="O1614" i="21"/>
  <c r="M1614" i="21"/>
  <c r="Q1614" i="21"/>
  <c r="K1614" i="21"/>
  <c r="E1615" i="21"/>
  <c r="F1615" i="21"/>
  <c r="D1616" i="21"/>
  <c r="I1616" i="21"/>
  <c r="H1617" i="21"/>
  <c r="P1616" i="21"/>
  <c r="L1616" i="21"/>
  <c r="N1616" i="21"/>
  <c r="J1616" i="21"/>
  <c r="M1615" i="21"/>
  <c r="O1615" i="21"/>
  <c r="Q1615" i="21"/>
  <c r="K1615" i="21"/>
  <c r="F1616" i="21"/>
  <c r="D1617" i="21"/>
  <c r="E1616" i="21"/>
  <c r="K1616" i="21"/>
  <c r="O1616" i="21"/>
  <c r="M1616" i="21"/>
  <c r="Q1616" i="21"/>
  <c r="P1617" i="21"/>
  <c r="I1617" i="21"/>
  <c r="H1618" i="21"/>
  <c r="L1617" i="21"/>
  <c r="J1617" i="21"/>
  <c r="N1617" i="21"/>
  <c r="D1618" i="21"/>
  <c r="E1617" i="21"/>
  <c r="F1617" i="21"/>
  <c r="M1617" i="21"/>
  <c r="Q1617" i="21"/>
  <c r="O1617" i="21"/>
  <c r="K1617" i="21"/>
  <c r="N1618" i="21"/>
  <c r="P1618" i="21"/>
  <c r="I1618" i="21"/>
  <c r="J1618" i="21"/>
  <c r="H1619" i="21"/>
  <c r="L1618" i="21"/>
  <c r="D1619" i="21"/>
  <c r="E1618" i="21"/>
  <c r="F1618" i="21"/>
  <c r="Q1618" i="21"/>
  <c r="K1618" i="21"/>
  <c r="O1618" i="21"/>
  <c r="M1618" i="21"/>
  <c r="N1619" i="21"/>
  <c r="L1619" i="21"/>
  <c r="H1620" i="21"/>
  <c r="J1619" i="21"/>
  <c r="I1619" i="21"/>
  <c r="P1619" i="21"/>
  <c r="D1620" i="21"/>
  <c r="E1619" i="21"/>
  <c r="F1619" i="21"/>
  <c r="I1620" i="21"/>
  <c r="L1620" i="21"/>
  <c r="N1620" i="21"/>
  <c r="P1620" i="21"/>
  <c r="H1621" i="21"/>
  <c r="J1620" i="21"/>
  <c r="Q1619" i="21"/>
  <c r="M1619" i="21"/>
  <c r="K1619" i="21"/>
  <c r="O1619" i="21"/>
  <c r="D1621" i="21"/>
  <c r="E1620" i="21"/>
  <c r="F1620" i="21"/>
  <c r="K1620" i="21"/>
  <c r="Q1620" i="21"/>
  <c r="M1620" i="21"/>
  <c r="O1620" i="21"/>
  <c r="H1622" i="21"/>
  <c r="I1621" i="21"/>
  <c r="P1621" i="21"/>
  <c r="J1621" i="21"/>
  <c r="L1621" i="21"/>
  <c r="N1621" i="21"/>
  <c r="F1621" i="21"/>
  <c r="E1621" i="21"/>
  <c r="D1622" i="21"/>
  <c r="J1622" i="21"/>
  <c r="L1622" i="21"/>
  <c r="H1623" i="21"/>
  <c r="N1622" i="21"/>
  <c r="P1622" i="21"/>
  <c r="I1622" i="21"/>
  <c r="K1621" i="21"/>
  <c r="M1621" i="21"/>
  <c r="Q1621" i="21"/>
  <c r="O1621" i="21"/>
  <c r="E1622" i="21"/>
  <c r="D1623" i="21"/>
  <c r="F1622" i="21"/>
  <c r="H1624" i="21"/>
  <c r="L1623" i="21"/>
  <c r="I1623" i="21"/>
  <c r="J1623" i="21"/>
  <c r="N1623" i="21"/>
  <c r="P1623" i="21"/>
  <c r="M1622" i="21"/>
  <c r="O1622" i="21"/>
  <c r="K1622" i="21"/>
  <c r="Q1622" i="21"/>
  <c r="F1623" i="21"/>
  <c r="E1623" i="21"/>
  <c r="D1624" i="21"/>
  <c r="H1625" i="21"/>
  <c r="I1624" i="21"/>
  <c r="N1624" i="21"/>
  <c r="J1624" i="21"/>
  <c r="L1624" i="21"/>
  <c r="P1624" i="21"/>
  <c r="M1623" i="21"/>
  <c r="O1623" i="21"/>
  <c r="Q1623" i="21"/>
  <c r="K1623" i="21"/>
  <c r="F1624" i="21"/>
  <c r="D1625" i="21"/>
  <c r="E1624" i="21"/>
  <c r="I1625" i="21"/>
  <c r="L1625" i="21"/>
  <c r="J1625" i="21"/>
  <c r="P1625" i="21"/>
  <c r="N1625" i="21"/>
  <c r="H1626" i="21"/>
  <c r="O1624" i="21"/>
  <c r="Q1624" i="21"/>
  <c r="K1624" i="21"/>
  <c r="M1624" i="21"/>
  <c r="D1626" i="21"/>
  <c r="E1625" i="21"/>
  <c r="F1625" i="21"/>
  <c r="M1625" i="21"/>
  <c r="K1625" i="21"/>
  <c r="Q1625" i="21"/>
  <c r="O1625" i="21"/>
  <c r="L1626" i="21"/>
  <c r="I1626" i="21"/>
  <c r="N1626" i="21"/>
  <c r="P1626" i="21"/>
  <c r="J1626" i="21"/>
  <c r="H1627" i="21"/>
  <c r="F1626" i="21"/>
  <c r="D1627" i="21"/>
  <c r="E1626" i="21"/>
  <c r="K1626" i="21"/>
  <c r="Q1626" i="21"/>
  <c r="M1626" i="21"/>
  <c r="O1626" i="21"/>
  <c r="P1627" i="21"/>
  <c r="L1627" i="21"/>
  <c r="N1627" i="21"/>
  <c r="H1628" i="21"/>
  <c r="J1627" i="21"/>
  <c r="I1627" i="21"/>
  <c r="E1627" i="21"/>
  <c r="F1627" i="21"/>
  <c r="D1628" i="21"/>
  <c r="I1628" i="21"/>
  <c r="L1628" i="21"/>
  <c r="H1629" i="21"/>
  <c r="N1628" i="21"/>
  <c r="P1628" i="21"/>
  <c r="J1628" i="21"/>
  <c r="O1627" i="21"/>
  <c r="M1627" i="21"/>
  <c r="K1627" i="21"/>
  <c r="Q1627" i="21"/>
  <c r="F1628" i="21"/>
  <c r="D1629" i="21"/>
  <c r="E1628" i="21"/>
  <c r="M1628" i="21"/>
  <c r="K1628" i="21"/>
  <c r="Q1628" i="21"/>
  <c r="O1628" i="21"/>
  <c r="N1629" i="21"/>
  <c r="I1629" i="21"/>
  <c r="L1629" i="21"/>
  <c r="P1629" i="21"/>
  <c r="H1630" i="21"/>
  <c r="J1629" i="21"/>
  <c r="E1629" i="21"/>
  <c r="D1630" i="21"/>
  <c r="F1629" i="21"/>
  <c r="Q1629" i="21"/>
  <c r="K1629" i="21"/>
  <c r="O1629" i="21"/>
  <c r="M1629" i="21"/>
  <c r="N1630" i="21"/>
  <c r="I1630" i="21"/>
  <c r="L1630" i="21"/>
  <c r="H1631" i="21"/>
  <c r="J1630" i="21"/>
  <c r="P1630" i="21"/>
  <c r="D1631" i="21"/>
  <c r="E1630" i="21"/>
  <c r="F1630" i="21"/>
  <c r="O1630" i="21"/>
  <c r="Q1630" i="21"/>
  <c r="K1630" i="21"/>
  <c r="M1630" i="21"/>
  <c r="H1632" i="21"/>
  <c r="P1631" i="21"/>
  <c r="J1631" i="21"/>
  <c r="I1631" i="21"/>
  <c r="L1631" i="21"/>
  <c r="N1631" i="21"/>
  <c r="D1632" i="21"/>
  <c r="E1631" i="21"/>
  <c r="F1631" i="21"/>
  <c r="H1633" i="21"/>
  <c r="N1632" i="21"/>
  <c r="I1632" i="21"/>
  <c r="L1632" i="21"/>
  <c r="J1632" i="21"/>
  <c r="P1632" i="21"/>
  <c r="Q1631" i="21"/>
  <c r="O1631" i="21"/>
  <c r="K1631" i="21"/>
  <c r="M1631" i="21"/>
  <c r="E1632" i="21"/>
  <c r="F1632" i="21"/>
  <c r="D1633" i="21"/>
  <c r="H1634" i="21"/>
  <c r="P1633" i="21"/>
  <c r="I1633" i="21"/>
  <c r="N1633" i="21"/>
  <c r="L1633" i="21"/>
  <c r="J1633" i="21"/>
  <c r="K1632" i="21"/>
  <c r="O1632" i="21"/>
  <c r="Q1632" i="21"/>
  <c r="M1632" i="21"/>
  <c r="F1633" i="21"/>
  <c r="E1633" i="21"/>
  <c r="D1634" i="21"/>
  <c r="J1634" i="21"/>
  <c r="I1634" i="21"/>
  <c r="H1635" i="21"/>
  <c r="L1634" i="21"/>
  <c r="P1634" i="21"/>
  <c r="N1634" i="21"/>
  <c r="O1633" i="21"/>
  <c r="K1633" i="21"/>
  <c r="Q1633" i="21"/>
  <c r="M1633" i="21"/>
  <c r="D1635" i="21"/>
  <c r="F1634" i="21"/>
  <c r="E1634" i="21"/>
  <c r="O1634" i="21"/>
  <c r="K1634" i="21"/>
  <c r="Q1634" i="21"/>
  <c r="M1634" i="21"/>
  <c r="N1635" i="21"/>
  <c r="L1635" i="21"/>
  <c r="P1635" i="21"/>
  <c r="H1636" i="21"/>
  <c r="J1635" i="21"/>
  <c r="I1635" i="21"/>
  <c r="D1636" i="21"/>
  <c r="E1635" i="21"/>
  <c r="F1635" i="21"/>
  <c r="I1636" i="21"/>
  <c r="H1637" i="21"/>
  <c r="P1636" i="21"/>
  <c r="L1636" i="21"/>
  <c r="J1636" i="21"/>
  <c r="N1636" i="21"/>
  <c r="K1635" i="21"/>
  <c r="Q1635" i="21"/>
  <c r="O1635" i="21"/>
  <c r="M1635" i="21"/>
  <c r="D1637" i="21"/>
  <c r="E1636" i="21"/>
  <c r="F1636" i="21"/>
  <c r="O1636" i="21"/>
  <c r="M1636" i="21"/>
  <c r="K1636" i="21"/>
  <c r="Q1636" i="21"/>
  <c r="P1637" i="21"/>
  <c r="I1637" i="21"/>
  <c r="J1637" i="21"/>
  <c r="H1638" i="21"/>
  <c r="L1637" i="21"/>
  <c r="N1637" i="21"/>
  <c r="F1637" i="21"/>
  <c r="D1638" i="21"/>
  <c r="E1637" i="21"/>
  <c r="O1637" i="21"/>
  <c r="K1637" i="21"/>
  <c r="Q1637" i="21"/>
  <c r="M1637" i="21"/>
  <c r="N1638" i="21"/>
  <c r="I1638" i="21"/>
  <c r="H1639" i="21"/>
  <c r="J1638" i="21"/>
  <c r="P1638" i="21"/>
  <c r="L1638" i="21"/>
  <c r="D1639" i="21"/>
  <c r="E1638" i="21"/>
  <c r="F1638" i="21"/>
  <c r="M1638" i="21"/>
  <c r="Q1638" i="21"/>
  <c r="K1638" i="21"/>
  <c r="O1638" i="21"/>
  <c r="H1640" i="21"/>
  <c r="P1639" i="21"/>
  <c r="N1639" i="21"/>
  <c r="I1639" i="21"/>
  <c r="L1639" i="21"/>
  <c r="J1639" i="21"/>
  <c r="E1639" i="21"/>
  <c r="D1640" i="21"/>
  <c r="F1639" i="21"/>
  <c r="N1640" i="21"/>
  <c r="L1640" i="21"/>
  <c r="H1641" i="21"/>
  <c r="I1640" i="21"/>
  <c r="J1640" i="21"/>
  <c r="P1640" i="21"/>
  <c r="Q1639" i="21"/>
  <c r="K1639" i="21"/>
  <c r="O1639" i="21"/>
  <c r="M1639" i="21"/>
  <c r="F1640" i="21"/>
  <c r="D1641" i="21"/>
  <c r="E1640" i="21"/>
  <c r="N1641" i="21"/>
  <c r="H1642" i="21"/>
  <c r="J1641" i="21"/>
  <c r="L1641" i="21"/>
  <c r="I1641" i="21"/>
  <c r="P1641" i="21"/>
  <c r="K1640" i="21"/>
  <c r="Q1640" i="21"/>
  <c r="M1640" i="21"/>
  <c r="O1640" i="21"/>
  <c r="D1642" i="21"/>
  <c r="E1641" i="21"/>
  <c r="F1641" i="21"/>
  <c r="L1642" i="21"/>
  <c r="P1642" i="21"/>
  <c r="I1642" i="21"/>
  <c r="N1642" i="21"/>
  <c r="H1643" i="21"/>
  <c r="J1642" i="21"/>
  <c r="K1641" i="21"/>
  <c r="M1641" i="21"/>
  <c r="O1641" i="21"/>
  <c r="Q1641" i="21"/>
  <c r="F1642" i="21"/>
  <c r="D1643" i="21"/>
  <c r="E1642" i="21"/>
  <c r="O1642" i="21"/>
  <c r="K1642" i="21"/>
  <c r="Q1642" i="21"/>
  <c r="M1642" i="21"/>
  <c r="J1643" i="21"/>
  <c r="L1643" i="21"/>
  <c r="H1644" i="21"/>
  <c r="N1643" i="21"/>
  <c r="P1643" i="21"/>
  <c r="I1643" i="21"/>
  <c r="F1643" i="21"/>
  <c r="D1644" i="21"/>
  <c r="E1643" i="21"/>
  <c r="L1644" i="21"/>
  <c r="J1644" i="21"/>
  <c r="I1644" i="21"/>
  <c r="P1644" i="21"/>
  <c r="H1645" i="21"/>
  <c r="N1644" i="21"/>
  <c r="M1643" i="21"/>
  <c r="K1643" i="21"/>
  <c r="O1643" i="21"/>
  <c r="Q1643" i="21"/>
  <c r="D1645" i="21"/>
  <c r="F1644" i="21"/>
  <c r="E1644" i="21"/>
  <c r="M1644" i="21"/>
  <c r="K1644" i="21"/>
  <c r="Q1644" i="21"/>
  <c r="O1644" i="21"/>
  <c r="N1645" i="21"/>
  <c r="H1646" i="21"/>
  <c r="P1645" i="21"/>
  <c r="I1645" i="21"/>
  <c r="J1645" i="21"/>
  <c r="L1645" i="21"/>
  <c r="E1645" i="21"/>
  <c r="F1645" i="21"/>
  <c r="D1646" i="21"/>
  <c r="N1646" i="21"/>
  <c r="I1646" i="21"/>
  <c r="P1646" i="21"/>
  <c r="J1646" i="21"/>
  <c r="L1646" i="21"/>
  <c r="H1647" i="21"/>
  <c r="K1645" i="21"/>
  <c r="O1645" i="21"/>
  <c r="M1645" i="21"/>
  <c r="Q1645" i="21"/>
  <c r="E1646" i="21"/>
  <c r="F1646" i="21"/>
  <c r="D1647" i="21"/>
  <c r="Q1646" i="21"/>
  <c r="O1646" i="21"/>
  <c r="M1646" i="21"/>
  <c r="K1646" i="21"/>
  <c r="H1648" i="21"/>
  <c r="I1647" i="21"/>
  <c r="N1647" i="21"/>
  <c r="P1647" i="21"/>
  <c r="L1647" i="21"/>
  <c r="J1647" i="21"/>
  <c r="F1647" i="21"/>
  <c r="D1648" i="21"/>
  <c r="E1647" i="21"/>
  <c r="H1649" i="21"/>
  <c r="J1648" i="21"/>
  <c r="L1648" i="21"/>
  <c r="P1648" i="21"/>
  <c r="I1648" i="21"/>
  <c r="N1648" i="21"/>
  <c r="Q1647" i="21"/>
  <c r="K1647" i="21"/>
  <c r="O1647" i="21"/>
  <c r="M1647" i="21"/>
  <c r="E1648" i="21"/>
  <c r="D1649" i="21"/>
  <c r="F1648" i="21"/>
  <c r="L1649" i="21"/>
  <c r="N1649" i="21"/>
  <c r="J1649" i="21"/>
  <c r="I1649" i="21"/>
  <c r="P1649" i="21"/>
  <c r="H1650" i="21"/>
  <c r="O1648" i="21"/>
  <c r="M1648" i="21"/>
  <c r="K1648" i="21"/>
  <c r="Q1648" i="21"/>
  <c r="D1650" i="21"/>
  <c r="E1649" i="21"/>
  <c r="F1649" i="21"/>
  <c r="K1649" i="21"/>
  <c r="M1649" i="21"/>
  <c r="Q1649" i="21"/>
  <c r="O1649" i="21"/>
  <c r="H1651" i="21"/>
  <c r="I1650" i="21"/>
  <c r="L1650" i="21"/>
  <c r="J1650" i="21"/>
  <c r="N1650" i="21"/>
  <c r="P1650" i="21"/>
  <c r="D1651" i="21"/>
  <c r="F1650" i="21"/>
  <c r="E1650" i="21"/>
  <c r="L1651" i="21"/>
  <c r="N1651" i="21"/>
  <c r="H1652" i="21"/>
  <c r="I1651" i="21"/>
  <c r="J1651" i="21"/>
  <c r="P1651" i="21"/>
  <c r="K1650" i="21"/>
  <c r="Q1650" i="21"/>
  <c r="M1650" i="21"/>
  <c r="O1650" i="21"/>
  <c r="F1651" i="21"/>
  <c r="E1651" i="21"/>
  <c r="D1652" i="21"/>
  <c r="J1652" i="21"/>
  <c r="L1652" i="21"/>
  <c r="N1652" i="21"/>
  <c r="I1652" i="21"/>
  <c r="H1653" i="21"/>
  <c r="P1652" i="21"/>
  <c r="O1651" i="21"/>
  <c r="Q1651" i="21"/>
  <c r="M1651" i="21"/>
  <c r="K1651" i="21"/>
  <c r="F1652" i="21"/>
  <c r="D1653" i="21"/>
  <c r="E1652" i="21"/>
  <c r="O1652" i="21"/>
  <c r="K1652" i="21"/>
  <c r="Q1652" i="21"/>
  <c r="M1652" i="21"/>
  <c r="P1653" i="21"/>
  <c r="H1654" i="21"/>
  <c r="J1653" i="21"/>
  <c r="L1653" i="21"/>
  <c r="I1653" i="21"/>
  <c r="N1653" i="21"/>
  <c r="F1653" i="21"/>
  <c r="E1653" i="21"/>
  <c r="D1654" i="21"/>
  <c r="H1655" i="21"/>
  <c r="P1654" i="21"/>
  <c r="L1654" i="21"/>
  <c r="J1654" i="21"/>
  <c r="I1654" i="21"/>
  <c r="N1654" i="21"/>
  <c r="K1653" i="21"/>
  <c r="O1653" i="21"/>
  <c r="Q1653" i="21"/>
  <c r="M1653" i="21"/>
  <c r="F1654" i="21"/>
  <c r="E1654" i="21"/>
  <c r="D1655" i="21"/>
  <c r="N1655" i="21"/>
  <c r="L1655" i="21"/>
  <c r="H1656" i="21"/>
  <c r="J1655" i="21"/>
  <c r="P1655" i="21"/>
  <c r="I1655" i="21"/>
  <c r="O1654" i="21"/>
  <c r="K1654" i="21"/>
  <c r="M1654" i="21"/>
  <c r="Q1654" i="21"/>
  <c r="E1655" i="21"/>
  <c r="F1655" i="21"/>
  <c r="D1656" i="21"/>
  <c r="L1656" i="21"/>
  <c r="I1656" i="21"/>
  <c r="N1656" i="21"/>
  <c r="P1656" i="21"/>
  <c r="H1657" i="21"/>
  <c r="J1656" i="21"/>
  <c r="O1655" i="21"/>
  <c r="Q1655" i="21"/>
  <c r="K1655" i="21"/>
  <c r="M1655" i="21"/>
  <c r="D1657" i="21"/>
  <c r="F1656" i="21"/>
  <c r="E1656" i="21"/>
  <c r="O1656" i="21"/>
  <c r="M1656" i="21"/>
  <c r="Q1656" i="21"/>
  <c r="K1656" i="21"/>
  <c r="I1657" i="21"/>
  <c r="P1657" i="21"/>
  <c r="N1657" i="21"/>
  <c r="J1657" i="21"/>
  <c r="L1657" i="21"/>
  <c r="H1658" i="21"/>
  <c r="F1657" i="21"/>
  <c r="D1658" i="21"/>
  <c r="E1657" i="21"/>
  <c r="Q1657" i="21"/>
  <c r="M1657" i="21"/>
  <c r="K1657" i="21"/>
  <c r="O1657" i="21"/>
  <c r="N1658" i="21"/>
  <c r="J1658" i="21"/>
  <c r="I1658" i="21"/>
  <c r="L1658" i="21"/>
  <c r="P1658" i="21"/>
  <c r="H1659" i="21"/>
  <c r="F1658" i="21"/>
  <c r="E1658" i="21"/>
  <c r="D1659" i="21"/>
  <c r="Q1658" i="21"/>
  <c r="O1658" i="21"/>
  <c r="K1658" i="21"/>
  <c r="M1658" i="21"/>
  <c r="J1659" i="21"/>
  <c r="L1659" i="21"/>
  <c r="N1659" i="21"/>
  <c r="H1660" i="21"/>
  <c r="P1659" i="21"/>
  <c r="I1659" i="21"/>
  <c r="D1660" i="21"/>
  <c r="E1659" i="21"/>
  <c r="F1659" i="21"/>
  <c r="L1660" i="21"/>
  <c r="I1660" i="21"/>
  <c r="P1660" i="21"/>
  <c r="N1660" i="21"/>
  <c r="J1660" i="21"/>
  <c r="H1661" i="21"/>
  <c r="Q1659" i="21"/>
  <c r="O1659" i="21"/>
  <c r="M1659" i="21"/>
  <c r="K1659" i="21"/>
  <c r="F1660" i="21"/>
  <c r="D1661" i="21"/>
  <c r="E1660" i="21"/>
  <c r="M1660" i="21"/>
  <c r="Q1660" i="21"/>
  <c r="O1660" i="21"/>
  <c r="K1660" i="21"/>
  <c r="L1661" i="21"/>
  <c r="J1661" i="21"/>
  <c r="P1661" i="21"/>
  <c r="H1662" i="21"/>
  <c r="I1661" i="21"/>
  <c r="N1661" i="21"/>
  <c r="D1662" i="21"/>
  <c r="E1661" i="21"/>
  <c r="F1661" i="21"/>
  <c r="N1662" i="21"/>
  <c r="L1662" i="21"/>
  <c r="H1663" i="21"/>
  <c r="P1662" i="21"/>
  <c r="I1662" i="21"/>
  <c r="J1662" i="21"/>
  <c r="K1661" i="21"/>
  <c r="O1661" i="21"/>
  <c r="M1661" i="21"/>
  <c r="Q1661" i="21"/>
  <c r="F1662" i="21"/>
  <c r="D1663" i="21"/>
  <c r="E1662" i="21"/>
  <c r="H1664" i="21"/>
  <c r="L1663" i="21"/>
  <c r="J1663" i="21"/>
  <c r="N1663" i="21"/>
  <c r="P1663" i="21"/>
  <c r="I1663" i="21"/>
  <c r="M1662" i="21"/>
  <c r="K1662" i="21"/>
  <c r="O1662" i="21"/>
  <c r="Q1662" i="21"/>
  <c r="E1663" i="21"/>
  <c r="F1663" i="21"/>
  <c r="D1664" i="21"/>
  <c r="P1664" i="21"/>
  <c r="H1665" i="21"/>
  <c r="L1664" i="21"/>
  <c r="I1664" i="21"/>
  <c r="N1664" i="21"/>
  <c r="J1664" i="21"/>
  <c r="O1663" i="21"/>
  <c r="M1663" i="21"/>
  <c r="Q1663" i="21"/>
  <c r="K1663" i="21"/>
  <c r="E1664" i="21"/>
  <c r="F1664" i="21"/>
  <c r="D1665" i="21"/>
  <c r="N1665" i="21"/>
  <c r="I1665" i="21"/>
  <c r="L1665" i="21"/>
  <c r="H1666" i="21"/>
  <c r="P1665" i="21"/>
  <c r="J1665" i="21"/>
  <c r="K1664" i="21"/>
  <c r="M1664" i="21"/>
  <c r="Q1664" i="21"/>
  <c r="O1664" i="21"/>
  <c r="E1665" i="21"/>
  <c r="D1666" i="21"/>
  <c r="F1665" i="21"/>
  <c r="K1665" i="21"/>
  <c r="M1665" i="21"/>
  <c r="O1665" i="21"/>
  <c r="Q1665" i="21"/>
  <c r="P1666" i="21"/>
  <c r="J1666" i="21"/>
  <c r="N1666" i="21"/>
  <c r="I1666" i="21"/>
  <c r="H1667" i="21"/>
  <c r="L1666" i="21"/>
  <c r="D1667" i="21"/>
  <c r="E1666" i="21"/>
  <c r="F1666" i="21"/>
  <c r="O1666" i="21"/>
  <c r="Q1666" i="21"/>
  <c r="K1666" i="21"/>
  <c r="M1666" i="21"/>
  <c r="N1667" i="21"/>
  <c r="P1667" i="21"/>
  <c r="I1667" i="21"/>
  <c r="L1667" i="21"/>
  <c r="H1668" i="21"/>
  <c r="J1667" i="21"/>
  <c r="F1667" i="21"/>
  <c r="D1668" i="21"/>
  <c r="E1667" i="21"/>
  <c r="M1667" i="21"/>
  <c r="K1667" i="21"/>
  <c r="Q1667" i="21"/>
  <c r="O1667" i="21"/>
  <c r="I1668" i="21"/>
  <c r="L1668" i="21"/>
  <c r="H1669" i="21"/>
  <c r="J1668" i="21"/>
  <c r="N1668" i="21"/>
  <c r="P1668" i="21"/>
  <c r="D1669" i="21"/>
  <c r="E1668" i="21"/>
  <c r="F1668" i="21"/>
  <c r="Q1668" i="21"/>
  <c r="O1668" i="21"/>
  <c r="K1668" i="21"/>
  <c r="M1668" i="21"/>
  <c r="I1669" i="21"/>
  <c r="N1669" i="21"/>
  <c r="P1669" i="21"/>
  <c r="H1670" i="21"/>
  <c r="J1669" i="21"/>
  <c r="L1669" i="21"/>
  <c r="E1669" i="21"/>
  <c r="D1670" i="21"/>
  <c r="F1669" i="21"/>
  <c r="K1669" i="21"/>
  <c r="M1669" i="21"/>
  <c r="O1669" i="21"/>
  <c r="Q1669" i="21"/>
  <c r="H1671" i="21"/>
  <c r="J1670" i="21"/>
  <c r="L1670" i="21"/>
  <c r="I1670" i="21"/>
  <c r="P1670" i="21"/>
  <c r="N1670" i="21"/>
  <c r="D1671" i="21"/>
  <c r="E1670" i="21"/>
  <c r="F1670" i="21"/>
  <c r="P1671" i="21"/>
  <c r="I1671" i="21"/>
  <c r="H1672" i="21"/>
  <c r="L1671" i="21"/>
  <c r="J1671" i="21"/>
  <c r="N1671" i="21"/>
  <c r="Q1670" i="21"/>
  <c r="K1670" i="21"/>
  <c r="M1670" i="21"/>
  <c r="O1670" i="21"/>
  <c r="D1672" i="21"/>
  <c r="F1671" i="21"/>
  <c r="E1671" i="21"/>
  <c r="M1671" i="21"/>
  <c r="Q1671" i="21"/>
  <c r="K1671" i="21"/>
  <c r="O1671" i="21"/>
  <c r="N1672" i="21"/>
  <c r="P1672" i="21"/>
  <c r="I1672" i="21"/>
  <c r="H1673" i="21"/>
  <c r="L1672" i="21"/>
  <c r="J1672" i="21"/>
  <c r="F1672" i="21"/>
  <c r="D1673" i="21"/>
  <c r="E1672" i="21"/>
  <c r="O1672" i="21"/>
  <c r="Q1672" i="21"/>
  <c r="K1672" i="21"/>
  <c r="M1672" i="21"/>
  <c r="L1673" i="21"/>
  <c r="J1673" i="21"/>
  <c r="I1673" i="21"/>
  <c r="N1673" i="21"/>
  <c r="P1673" i="21"/>
  <c r="H1674" i="21"/>
  <c r="D1674" i="21"/>
  <c r="E1673" i="21"/>
  <c r="F1673" i="21"/>
  <c r="O1673" i="21"/>
  <c r="K1673" i="21"/>
  <c r="Q1673" i="21"/>
  <c r="M1673" i="21"/>
  <c r="H1675" i="21"/>
  <c r="L1674" i="21"/>
  <c r="I1674" i="21"/>
  <c r="J1674" i="21"/>
  <c r="N1674" i="21"/>
  <c r="P1674" i="21"/>
  <c r="F1674" i="21"/>
  <c r="D1675" i="21"/>
  <c r="E1674" i="21"/>
  <c r="H1676" i="21"/>
  <c r="J1675" i="21"/>
  <c r="I1675" i="21"/>
  <c r="L1675" i="21"/>
  <c r="P1675" i="21"/>
  <c r="N1675" i="21"/>
  <c r="M1674" i="21"/>
  <c r="Q1674" i="21"/>
  <c r="O1674" i="21"/>
  <c r="K1674" i="21"/>
  <c r="D1676" i="21"/>
  <c r="F1675" i="21"/>
  <c r="E1675" i="21"/>
  <c r="I1676" i="21"/>
  <c r="J1676" i="21"/>
  <c r="L1676" i="21"/>
  <c r="P1676" i="21"/>
  <c r="H1677" i="21"/>
  <c r="N1676" i="21"/>
  <c r="M1675" i="21"/>
  <c r="K1675" i="21"/>
  <c r="O1675" i="21"/>
  <c r="Q1675" i="21"/>
  <c r="F1676" i="21"/>
  <c r="D1677" i="21"/>
  <c r="E1676" i="21"/>
  <c r="O1676" i="21"/>
  <c r="Q1676" i="21"/>
  <c r="K1676" i="21"/>
  <c r="M1676" i="21"/>
  <c r="J1677" i="21"/>
  <c r="H1678" i="21"/>
  <c r="L1677" i="21"/>
  <c r="I1677" i="21"/>
  <c r="N1677" i="21"/>
  <c r="P1677" i="21"/>
  <c r="F1677" i="21"/>
  <c r="D1678" i="21"/>
  <c r="E1677" i="21"/>
  <c r="N1678" i="21"/>
  <c r="L1678" i="21"/>
  <c r="P1678" i="21"/>
  <c r="I1678" i="21"/>
  <c r="J1678" i="21"/>
  <c r="H1679" i="21"/>
  <c r="Q1677" i="21"/>
  <c r="M1677" i="21"/>
  <c r="K1677" i="21"/>
  <c r="O1677" i="21"/>
  <c r="F1678" i="21"/>
  <c r="D1679" i="21"/>
  <c r="E1678" i="21"/>
  <c r="O1678" i="21"/>
  <c r="M1678" i="21"/>
  <c r="Q1678" i="21"/>
  <c r="K1678" i="21"/>
  <c r="J1679" i="21"/>
  <c r="N1679" i="21"/>
  <c r="H1680" i="21"/>
  <c r="P1679" i="21"/>
  <c r="I1679" i="21"/>
  <c r="L1679" i="21"/>
  <c r="D1680" i="21"/>
  <c r="E1679" i="21"/>
  <c r="F1679" i="21"/>
  <c r="P1680" i="21"/>
  <c r="J1680" i="21"/>
  <c r="L1680" i="21"/>
  <c r="I1680" i="21"/>
  <c r="N1680" i="21"/>
  <c r="H1681" i="21"/>
  <c r="K1679" i="21"/>
  <c r="M1679" i="21"/>
  <c r="Q1679" i="21"/>
  <c r="O1679" i="21"/>
  <c r="E1680" i="21"/>
  <c r="F1680" i="21"/>
  <c r="D1681" i="21"/>
  <c r="K1680" i="21"/>
  <c r="M1680" i="21"/>
  <c r="Q1680" i="21"/>
  <c r="O1680" i="21"/>
  <c r="P1681" i="21"/>
  <c r="L1681" i="21"/>
  <c r="N1681" i="21"/>
  <c r="H1682" i="21"/>
  <c r="I1681" i="21"/>
  <c r="J1681" i="21"/>
  <c r="E1681" i="21"/>
  <c r="D1682" i="21"/>
  <c r="F1681" i="21"/>
  <c r="J1682" i="21"/>
  <c r="P1682" i="21"/>
  <c r="N1682" i="21"/>
  <c r="L1682" i="21"/>
  <c r="I1682" i="21"/>
  <c r="H1683" i="21"/>
  <c r="M1681" i="21"/>
  <c r="O1681" i="21"/>
  <c r="K1681" i="21"/>
  <c r="Q1681" i="21"/>
  <c r="F1682" i="21"/>
  <c r="D1683" i="21"/>
  <c r="E1682" i="21"/>
  <c r="Q1682" i="21"/>
  <c r="K1682" i="21"/>
  <c r="O1682" i="21"/>
  <c r="M1682" i="21"/>
  <c r="L1683" i="21"/>
  <c r="J1683" i="21"/>
  <c r="H1684" i="21"/>
  <c r="N1683" i="21"/>
  <c r="I1683" i="21"/>
  <c r="P1683" i="21"/>
  <c r="D1684" i="21"/>
  <c r="E1683" i="21"/>
  <c r="F1683" i="21"/>
  <c r="P1684" i="21"/>
  <c r="N1684" i="21"/>
  <c r="L1684" i="21"/>
  <c r="I1684" i="21"/>
  <c r="J1684" i="21"/>
  <c r="H1685" i="21"/>
  <c r="M1683" i="21"/>
  <c r="Q1683" i="21"/>
  <c r="K1683" i="21"/>
  <c r="O1683" i="21"/>
  <c r="E1684" i="21"/>
  <c r="F1684" i="21"/>
  <c r="D1685" i="21"/>
  <c r="M1684" i="21"/>
  <c r="K1684" i="21"/>
  <c r="Q1684" i="21"/>
  <c r="O1684" i="21"/>
  <c r="L1685" i="21"/>
  <c r="N1685" i="21"/>
  <c r="P1685" i="21"/>
  <c r="I1685" i="21"/>
  <c r="H1686" i="21"/>
  <c r="J1685" i="21"/>
  <c r="E1685" i="21"/>
  <c r="D1686" i="21"/>
  <c r="F1685" i="21"/>
  <c r="K1685" i="21"/>
  <c r="M1685" i="21"/>
  <c r="O1685" i="21"/>
  <c r="Q1685" i="21"/>
  <c r="N1686" i="21"/>
  <c r="P1686" i="21"/>
  <c r="H1687" i="21"/>
  <c r="L1686" i="21"/>
  <c r="I1686" i="21"/>
  <c r="J1686" i="21"/>
  <c r="F1686" i="21"/>
  <c r="D1687" i="21"/>
  <c r="E1686" i="21"/>
  <c r="I1687" i="21"/>
  <c r="N1687" i="21"/>
  <c r="P1687" i="21"/>
  <c r="H1688" i="21"/>
  <c r="L1687" i="21"/>
  <c r="J1687" i="21"/>
  <c r="M1686" i="21"/>
  <c r="O1686" i="21"/>
  <c r="K1686" i="21"/>
  <c r="Q1686" i="21"/>
  <c r="D1688" i="21"/>
  <c r="F1687" i="21"/>
  <c r="E1687" i="21"/>
  <c r="M1687" i="21"/>
  <c r="Q1687" i="21"/>
  <c r="K1687" i="21"/>
  <c r="O1687" i="21"/>
  <c r="N1688" i="21"/>
  <c r="L1688" i="21"/>
  <c r="J1688" i="21"/>
  <c r="H1689" i="21"/>
  <c r="P1688" i="21"/>
  <c r="I1688" i="21"/>
  <c r="D1689" i="21"/>
  <c r="F1688" i="21"/>
  <c r="E1688" i="21"/>
  <c r="J1689" i="21"/>
  <c r="H1690" i="21"/>
  <c r="I1689" i="21"/>
  <c r="N1689" i="21"/>
  <c r="L1689" i="21"/>
  <c r="P1689" i="21"/>
  <c r="K1688" i="21"/>
  <c r="M1688" i="21"/>
  <c r="Q1688" i="21"/>
  <c r="O1688" i="21"/>
  <c r="D1690" i="21"/>
  <c r="F1689" i="21"/>
  <c r="E1689" i="21"/>
  <c r="J1690" i="21"/>
  <c r="L1690" i="21"/>
  <c r="H1691" i="21"/>
  <c r="I1690" i="21"/>
  <c r="N1690" i="21"/>
  <c r="P1690" i="21"/>
  <c r="M1689" i="21"/>
  <c r="K1689" i="21"/>
  <c r="O1689" i="21"/>
  <c r="Q1689" i="21"/>
  <c r="E1690" i="21"/>
  <c r="D1691" i="21"/>
  <c r="F1690" i="21"/>
  <c r="L1691" i="21"/>
  <c r="H1692" i="21"/>
  <c r="I1691" i="21"/>
  <c r="N1691" i="21"/>
  <c r="J1691" i="21"/>
  <c r="P1691" i="21"/>
  <c r="K1690" i="21"/>
  <c r="O1690" i="21"/>
  <c r="Q1690" i="21"/>
  <c r="M1690" i="21"/>
  <c r="F1691" i="21"/>
  <c r="E1691" i="21"/>
  <c r="D1692" i="21"/>
  <c r="I1692" i="21"/>
  <c r="P1692" i="21"/>
  <c r="N1692" i="21"/>
  <c r="J1692" i="21"/>
  <c r="L1692" i="21"/>
  <c r="H1693" i="21"/>
  <c r="Q1691" i="21"/>
  <c r="K1691" i="21"/>
  <c r="M1691" i="21"/>
  <c r="O1691" i="21"/>
  <c r="D1693" i="21"/>
  <c r="F1692" i="21"/>
  <c r="E1692" i="21"/>
  <c r="K1692" i="21"/>
  <c r="O1692" i="21"/>
  <c r="M1692" i="21"/>
  <c r="Q1692" i="21"/>
  <c r="N1693" i="21"/>
  <c r="I1693" i="21"/>
  <c r="J1693" i="21"/>
  <c r="H1694" i="21"/>
  <c r="L1693" i="21"/>
  <c r="P1693" i="21"/>
  <c r="D1694" i="21"/>
  <c r="E1693" i="21"/>
  <c r="F1693" i="21"/>
  <c r="Q1693" i="21"/>
  <c r="M1693" i="21"/>
  <c r="K1693" i="21"/>
  <c r="O1693" i="21"/>
  <c r="J1694" i="21"/>
  <c r="I1694" i="21"/>
  <c r="N1694" i="21"/>
  <c r="P1694" i="21"/>
  <c r="H1695" i="21"/>
  <c r="L1694" i="21"/>
  <c r="D1695" i="21"/>
  <c r="F1694" i="21"/>
  <c r="E1694" i="21"/>
  <c r="K1694" i="21"/>
  <c r="M1694" i="21"/>
  <c r="O1694" i="21"/>
  <c r="Q1694" i="21"/>
  <c r="N1695" i="21"/>
  <c r="I1695" i="21"/>
  <c r="H1696" i="21"/>
  <c r="P1695" i="21"/>
  <c r="J1695" i="21"/>
  <c r="L1695" i="21"/>
  <c r="D1696" i="21"/>
  <c r="E1695" i="21"/>
  <c r="F1695" i="21"/>
  <c r="O1695" i="21"/>
  <c r="K1695" i="21"/>
  <c r="M1695" i="21"/>
  <c r="Q1695" i="21"/>
  <c r="H1697" i="21"/>
  <c r="L1696" i="21"/>
  <c r="I1696" i="21"/>
  <c r="N1696" i="21"/>
  <c r="P1696" i="21"/>
  <c r="J1696" i="21"/>
  <c r="E1696" i="21"/>
  <c r="D1697" i="21"/>
  <c r="F1696" i="21"/>
  <c r="J1697" i="21"/>
  <c r="I1697" i="21"/>
  <c r="L1697" i="21"/>
  <c r="P1697" i="21"/>
  <c r="H1698" i="21"/>
  <c r="N1697" i="21"/>
  <c r="O1696" i="21"/>
  <c r="Q1696" i="21"/>
  <c r="K1696" i="21"/>
  <c r="M1696" i="21"/>
  <c r="F1697" i="21"/>
  <c r="E1697" i="21"/>
  <c r="D1698" i="21"/>
  <c r="M1697" i="21"/>
  <c r="K1697" i="21"/>
  <c r="Q1697" i="21"/>
  <c r="O1697" i="21"/>
  <c r="P1698" i="21"/>
  <c r="J1698" i="21"/>
  <c r="H1699" i="21"/>
  <c r="N1698" i="21"/>
  <c r="L1698" i="21"/>
  <c r="I1698" i="21"/>
  <c r="D1699" i="21"/>
  <c r="E1698" i="21"/>
  <c r="F1698" i="21"/>
  <c r="P1699" i="21"/>
  <c r="J1699" i="21"/>
  <c r="I1699" i="21"/>
  <c r="N1699" i="21"/>
  <c r="H1700" i="21"/>
  <c r="L1699" i="21"/>
  <c r="O1698" i="21"/>
  <c r="K1698" i="21"/>
  <c r="M1698" i="21"/>
  <c r="Q1698" i="21"/>
  <c r="F1699" i="21"/>
  <c r="E1699" i="21"/>
  <c r="D1700" i="21"/>
  <c r="M1699" i="21"/>
  <c r="O1699" i="21"/>
  <c r="Q1699" i="21"/>
  <c r="K1699" i="21"/>
  <c r="L1700" i="21"/>
  <c r="P1700" i="21"/>
  <c r="N1700" i="21"/>
  <c r="I1700" i="21"/>
  <c r="H1701" i="21"/>
  <c r="J1700" i="21"/>
  <c r="F1700" i="21"/>
  <c r="E1700" i="21"/>
  <c r="D1701" i="21"/>
  <c r="K1700" i="21"/>
  <c r="Q1700" i="21"/>
  <c r="O1700" i="21"/>
  <c r="M1700" i="21"/>
  <c r="I1701" i="21"/>
  <c r="N1701" i="21"/>
  <c r="P1701" i="21"/>
  <c r="H1702" i="21"/>
  <c r="L1701" i="21"/>
  <c r="J1701" i="21"/>
  <c r="F1701" i="21"/>
  <c r="E1701" i="21"/>
  <c r="D1702" i="21"/>
  <c r="Q1701" i="21"/>
  <c r="M1701" i="21"/>
  <c r="O1701" i="21"/>
  <c r="K1701" i="21"/>
  <c r="I1702" i="21"/>
  <c r="J1702" i="21"/>
  <c r="L1702" i="21"/>
  <c r="H1703" i="21"/>
  <c r="N1702" i="21"/>
  <c r="P1702" i="21"/>
  <c r="D1703" i="21"/>
  <c r="E1702" i="21"/>
  <c r="F1702" i="21"/>
  <c r="K1702" i="21"/>
  <c r="O1702" i="21"/>
  <c r="Q1702" i="21"/>
  <c r="M1702" i="21"/>
  <c r="H1704" i="21"/>
  <c r="L1703" i="21"/>
  <c r="N1703" i="21"/>
  <c r="P1703" i="21"/>
  <c r="I1703" i="21"/>
  <c r="J1703" i="21"/>
  <c r="D1704" i="21"/>
  <c r="E1703" i="21"/>
  <c r="F1703" i="21"/>
  <c r="P1704" i="21"/>
  <c r="L1704" i="21"/>
  <c r="H1705" i="21"/>
  <c r="I1704" i="21"/>
  <c r="J1704" i="21"/>
  <c r="N1704" i="21"/>
  <c r="O1703" i="21"/>
  <c r="M1703" i="21"/>
  <c r="K1703" i="21"/>
  <c r="Q1703" i="21"/>
  <c r="E1704" i="21"/>
  <c r="F1704" i="21"/>
  <c r="D1705" i="21"/>
  <c r="P1705" i="21"/>
  <c r="L1705" i="21"/>
  <c r="J1705" i="21"/>
  <c r="H1706" i="21"/>
  <c r="I1705" i="21"/>
  <c r="N1705" i="21"/>
  <c r="Q1704" i="21"/>
  <c r="K1704" i="21"/>
  <c r="M1704" i="21"/>
  <c r="O1704" i="21"/>
  <c r="E1705" i="21"/>
  <c r="D1706" i="21"/>
  <c r="F1705" i="21"/>
  <c r="I1706" i="21"/>
  <c r="L1706" i="21"/>
  <c r="J1706" i="21"/>
  <c r="H1707" i="21"/>
  <c r="N1706" i="21"/>
  <c r="P1706" i="21"/>
  <c r="O1705" i="21"/>
  <c r="M1705" i="21"/>
  <c r="K1705" i="21"/>
  <c r="Q1705" i="21"/>
  <c r="D1707" i="21"/>
  <c r="E1706" i="21"/>
  <c r="F1706" i="21"/>
  <c r="M1706" i="21"/>
  <c r="K1706" i="21"/>
  <c r="O1706" i="21"/>
  <c r="Q1706" i="21"/>
  <c r="I1707" i="21"/>
  <c r="P1707" i="21"/>
  <c r="H1708" i="21"/>
  <c r="L1707" i="21"/>
  <c r="J1707" i="21"/>
  <c r="N1707" i="21"/>
  <c r="D1708" i="21"/>
  <c r="E1707" i="21"/>
  <c r="F1707" i="21"/>
  <c r="Q1707" i="21"/>
  <c r="K1707" i="21"/>
  <c r="O1707" i="21"/>
  <c r="M1707" i="21"/>
  <c r="L1708" i="21"/>
  <c r="P1708" i="21"/>
  <c r="I1708" i="21"/>
  <c r="N1708" i="21"/>
  <c r="J1708" i="21"/>
  <c r="H1709" i="21"/>
  <c r="E1708" i="21"/>
  <c r="D1709" i="21"/>
  <c r="F1708" i="21"/>
  <c r="K1708" i="21"/>
  <c r="O1708" i="21"/>
  <c r="M1708" i="21"/>
  <c r="Q1708" i="21"/>
  <c r="L1709" i="21"/>
  <c r="P1709" i="21"/>
  <c r="J1709" i="21"/>
  <c r="N1709" i="21"/>
  <c r="I1709" i="21"/>
  <c r="H1710" i="21"/>
  <c r="E1709" i="21"/>
  <c r="D1710" i="21"/>
  <c r="F1709" i="21"/>
  <c r="M1709" i="21"/>
  <c r="O1709" i="21"/>
  <c r="Q1709" i="21"/>
  <c r="K1709" i="21"/>
  <c r="L1710" i="21"/>
  <c r="N1710" i="21"/>
  <c r="H1711" i="21"/>
  <c r="J1710" i="21"/>
  <c r="P1710" i="21"/>
  <c r="I1710" i="21"/>
  <c r="E1710" i="21"/>
  <c r="D1711" i="21"/>
  <c r="F1710" i="21"/>
  <c r="H1712" i="21"/>
  <c r="J1711" i="21"/>
  <c r="N1711" i="21"/>
  <c r="P1711" i="21"/>
  <c r="L1711" i="21"/>
  <c r="I1711" i="21"/>
  <c r="K1710" i="21"/>
  <c r="Q1710" i="21"/>
  <c r="O1710" i="21"/>
  <c r="M1710" i="21"/>
  <c r="E1711" i="21"/>
  <c r="D1712" i="21"/>
  <c r="F1711" i="21"/>
  <c r="H1713" i="21"/>
  <c r="J1712" i="21"/>
  <c r="P1712" i="21"/>
  <c r="N1712" i="21"/>
  <c r="I1712" i="21"/>
  <c r="L1712" i="21"/>
  <c r="O1711" i="21"/>
  <c r="Q1711" i="21"/>
  <c r="M1711" i="21"/>
  <c r="K1711" i="21"/>
  <c r="F1712" i="21"/>
  <c r="D1713" i="21"/>
  <c r="E1712" i="21"/>
  <c r="N1713" i="21"/>
  <c r="P1713" i="21"/>
  <c r="I1713" i="21"/>
  <c r="L1713" i="21"/>
  <c r="J1713" i="21"/>
  <c r="H1714" i="21"/>
  <c r="K1712" i="21"/>
  <c r="M1712" i="21"/>
  <c r="O1712" i="21"/>
  <c r="Q1712" i="21"/>
  <c r="F1713" i="21"/>
  <c r="D1714" i="21"/>
  <c r="E1713" i="21"/>
  <c r="K1713" i="21"/>
  <c r="O1713" i="21"/>
  <c r="M1713" i="21"/>
  <c r="Q1713" i="21"/>
  <c r="H1715" i="21"/>
  <c r="P1714" i="21"/>
  <c r="J1714" i="21"/>
  <c r="I1714" i="21"/>
  <c r="L1714" i="21"/>
  <c r="N1714" i="21"/>
  <c r="D1715" i="21"/>
  <c r="F1714" i="21"/>
  <c r="E1714" i="21"/>
  <c r="J1715" i="21"/>
  <c r="H1716" i="21"/>
  <c r="L1715" i="21"/>
  <c r="I1715" i="21"/>
  <c r="P1715" i="21"/>
  <c r="N1715" i="21"/>
  <c r="M1714" i="21"/>
  <c r="Q1714" i="21"/>
  <c r="O1714" i="21"/>
  <c r="K1714" i="21"/>
  <c r="D1716" i="21"/>
  <c r="E1715" i="21"/>
  <c r="F1715" i="21"/>
  <c r="L1716" i="21"/>
  <c r="H1717" i="21"/>
  <c r="P1716" i="21"/>
  <c r="I1716" i="21"/>
  <c r="J1716" i="21"/>
  <c r="N1716" i="21"/>
  <c r="K1715" i="21"/>
  <c r="M1715" i="21"/>
  <c r="O1715" i="21"/>
  <c r="Q1715" i="21"/>
  <c r="D1717" i="21"/>
  <c r="E1716" i="21"/>
  <c r="F1716" i="21"/>
  <c r="N1717" i="21"/>
  <c r="L1717" i="21"/>
  <c r="H1718" i="21"/>
  <c r="J1717" i="21"/>
  <c r="P1717" i="21"/>
  <c r="I1717" i="21"/>
  <c r="O1716" i="21"/>
  <c r="K1716" i="21"/>
  <c r="M1716" i="21"/>
  <c r="Q1716" i="21"/>
  <c r="F1717" i="21"/>
  <c r="D1718" i="21"/>
  <c r="E1717" i="21"/>
  <c r="P1718" i="21"/>
  <c r="L1718" i="21"/>
  <c r="I1718" i="21"/>
  <c r="N1718" i="21"/>
  <c r="H1719" i="21"/>
  <c r="J1718" i="21"/>
  <c r="O1717" i="21"/>
  <c r="M1717" i="21"/>
  <c r="K1717" i="21"/>
  <c r="Q1717" i="21"/>
  <c r="F1718" i="21"/>
  <c r="D1719" i="21"/>
  <c r="E1718" i="21"/>
  <c r="O1718" i="21"/>
  <c r="M1718" i="21"/>
  <c r="K1718" i="21"/>
  <c r="Q1718" i="21"/>
  <c r="J1719" i="21"/>
  <c r="L1719" i="21"/>
  <c r="N1719" i="21"/>
  <c r="H1720" i="21"/>
  <c r="P1719" i="21"/>
  <c r="I1719" i="21"/>
  <c r="D1720" i="21"/>
  <c r="E1719" i="21"/>
  <c r="F1719" i="21"/>
  <c r="I1720" i="21"/>
  <c r="N1720" i="21"/>
  <c r="H1721" i="21"/>
  <c r="L1720" i="21"/>
  <c r="P1720" i="21"/>
  <c r="J1720" i="21"/>
  <c r="O1719" i="21"/>
  <c r="M1719" i="21"/>
  <c r="Q1719" i="21"/>
  <c r="K1719" i="21"/>
  <c r="F1720" i="21"/>
  <c r="E1720" i="21"/>
  <c r="D1721" i="21"/>
  <c r="K1720" i="21"/>
  <c r="O1720" i="21"/>
  <c r="M1720" i="21"/>
  <c r="Q1720" i="21"/>
  <c r="N1721" i="21"/>
  <c r="J1721" i="21"/>
  <c r="L1721" i="21"/>
  <c r="H1722" i="21"/>
  <c r="P1721" i="21"/>
  <c r="I1721" i="21"/>
  <c r="D1722" i="21"/>
  <c r="E1721" i="21"/>
  <c r="F1721" i="21"/>
  <c r="J1722" i="21"/>
  <c r="P1722" i="21"/>
  <c r="H1723" i="21"/>
  <c r="I1722" i="21"/>
  <c r="L1722" i="21"/>
  <c r="N1722" i="21"/>
  <c r="O1721" i="21"/>
  <c r="K1721" i="21"/>
  <c r="M1721" i="21"/>
  <c r="Q1721" i="21"/>
  <c r="E1722" i="21"/>
  <c r="D1723" i="21"/>
  <c r="F1722" i="21"/>
  <c r="H1724" i="21"/>
  <c r="N1723" i="21"/>
  <c r="L1723" i="21"/>
  <c r="J1723" i="21"/>
  <c r="I1723" i="21"/>
  <c r="P1723" i="21"/>
  <c r="K1722" i="21"/>
  <c r="O1722" i="21"/>
  <c r="M1722" i="21"/>
  <c r="Q1722" i="21"/>
  <c r="D1724" i="21"/>
  <c r="E1723" i="21"/>
  <c r="F1723" i="21"/>
  <c r="L1724" i="21"/>
  <c r="J1724" i="21"/>
  <c r="H1725" i="21"/>
  <c r="N1724" i="21"/>
  <c r="I1724" i="21"/>
  <c r="P1724" i="21"/>
  <c r="M1723" i="21"/>
  <c r="Q1723" i="21"/>
  <c r="K1723" i="21"/>
  <c r="O1723" i="21"/>
  <c r="F1724" i="21"/>
  <c r="D1725" i="21"/>
  <c r="E1724" i="21"/>
  <c r="P1725" i="21"/>
  <c r="J1725" i="21"/>
  <c r="I1725" i="21"/>
  <c r="L1725" i="21"/>
  <c r="H1726" i="21"/>
  <c r="N1725" i="21"/>
  <c r="K1724" i="21"/>
  <c r="Q1724" i="21"/>
  <c r="M1724" i="21"/>
  <c r="O1724" i="21"/>
  <c r="E1725" i="21"/>
  <c r="F1725" i="21"/>
  <c r="D1726" i="21"/>
  <c r="O1725" i="21"/>
  <c r="K1725" i="21"/>
  <c r="Q1725" i="21"/>
  <c r="M1725" i="21"/>
  <c r="I1726" i="21"/>
  <c r="L1726" i="21"/>
  <c r="P1726" i="21"/>
  <c r="H1727" i="21"/>
  <c r="J1726" i="21"/>
  <c r="N1726" i="21"/>
  <c r="E1726" i="21"/>
  <c r="D1727" i="21"/>
  <c r="F1726" i="21"/>
  <c r="Q1726" i="21"/>
  <c r="O1726" i="21"/>
  <c r="K1726" i="21"/>
  <c r="M1726" i="21"/>
  <c r="I1727" i="21"/>
  <c r="N1727" i="21"/>
  <c r="H1728" i="21"/>
  <c r="P1727" i="21"/>
  <c r="J1727" i="21"/>
  <c r="L1727" i="21"/>
  <c r="E1727" i="21"/>
  <c r="D1728" i="21"/>
  <c r="F1727" i="21"/>
  <c r="M1727" i="21"/>
  <c r="K1727" i="21"/>
  <c r="Q1727" i="21"/>
  <c r="O1727" i="21"/>
  <c r="N1728" i="21"/>
  <c r="J1728" i="21"/>
  <c r="H1729" i="21"/>
  <c r="I1728" i="21"/>
  <c r="L1728" i="21"/>
  <c r="P1728" i="21"/>
  <c r="D1729" i="21"/>
  <c r="E1728" i="21"/>
  <c r="F1728" i="21"/>
  <c r="L1729" i="21"/>
  <c r="P1729" i="21"/>
  <c r="N1729" i="21"/>
  <c r="J1729" i="21"/>
  <c r="H1730" i="21"/>
  <c r="I1729" i="21"/>
  <c r="K1728" i="21"/>
  <c r="O1728" i="21"/>
  <c r="M1728" i="21"/>
  <c r="Q1728" i="21"/>
  <c r="F1729" i="21"/>
  <c r="E1729" i="21"/>
  <c r="D1730" i="21"/>
  <c r="L1730" i="21"/>
  <c r="J1730" i="21"/>
  <c r="H1731" i="21"/>
  <c r="N1730" i="21"/>
  <c r="I1730" i="21"/>
  <c r="P1730" i="21"/>
  <c r="K1729" i="21"/>
  <c r="M1729" i="21"/>
  <c r="Q1729" i="21"/>
  <c r="O1729" i="21"/>
  <c r="F1730" i="21"/>
  <c r="E1730" i="21"/>
  <c r="D1731" i="21"/>
  <c r="L1731" i="21"/>
  <c r="J1731" i="21"/>
  <c r="I1731" i="21"/>
  <c r="P1731" i="21"/>
  <c r="N1731" i="21"/>
  <c r="H1732" i="21"/>
  <c r="K1730" i="21"/>
  <c r="O1730" i="21"/>
  <c r="M1730" i="21"/>
  <c r="Q1730" i="21"/>
  <c r="D1732" i="21"/>
  <c r="E1731" i="21"/>
  <c r="F1731" i="21"/>
  <c r="M1731" i="21"/>
  <c r="Q1731" i="21"/>
  <c r="K1731" i="21"/>
  <c r="O1731" i="21"/>
  <c r="N1732" i="21"/>
  <c r="L1732" i="21"/>
  <c r="H1733" i="21"/>
  <c r="J1732" i="21"/>
  <c r="P1732" i="21"/>
  <c r="I1732" i="21"/>
  <c r="E1732" i="21"/>
  <c r="F1732" i="21"/>
  <c r="D1733" i="21"/>
  <c r="I1733" i="21"/>
  <c r="J1733" i="21"/>
  <c r="N1733" i="21"/>
  <c r="P1733" i="21"/>
  <c r="H1734" i="21"/>
  <c r="L1733" i="21"/>
  <c r="K1732" i="21"/>
  <c r="O1732" i="21"/>
  <c r="M1732" i="21"/>
  <c r="Q1732" i="21"/>
  <c r="D1734" i="21"/>
  <c r="F1733" i="21"/>
  <c r="E1733" i="21"/>
  <c r="Q1733" i="21"/>
  <c r="M1733" i="21"/>
  <c r="O1733" i="21"/>
  <c r="K1733" i="21"/>
  <c r="J1734" i="21"/>
  <c r="P1734" i="21"/>
  <c r="H1735" i="21"/>
  <c r="L1734" i="21"/>
  <c r="I1734" i="21"/>
  <c r="N1734" i="21"/>
  <c r="F1734" i="21"/>
  <c r="D1735" i="21"/>
  <c r="E1734" i="21"/>
  <c r="N1735" i="21"/>
  <c r="P1735" i="21"/>
  <c r="I1735" i="21"/>
  <c r="L1735" i="21"/>
  <c r="J1735" i="21"/>
  <c r="H1736" i="21"/>
  <c r="O1734" i="21"/>
  <c r="Q1734" i="21"/>
  <c r="K1734" i="21"/>
  <c r="M1734" i="21"/>
  <c r="F1735" i="21"/>
  <c r="E1735" i="21"/>
  <c r="D1736" i="21"/>
  <c r="O1735" i="21"/>
  <c r="M1735" i="21"/>
  <c r="Q1735" i="21"/>
  <c r="K1735" i="21"/>
  <c r="L1736" i="21"/>
  <c r="N1736" i="21"/>
  <c r="J1736" i="21"/>
  <c r="P1736" i="21"/>
  <c r="H1737" i="21"/>
  <c r="I1736" i="21"/>
  <c r="D1737" i="21"/>
  <c r="E1736" i="21"/>
  <c r="F1736" i="21"/>
  <c r="P1737" i="21"/>
  <c r="N1737" i="21"/>
  <c r="J1737" i="21"/>
  <c r="L1737" i="21"/>
  <c r="I1737" i="21"/>
  <c r="H1738" i="21"/>
  <c r="K1736" i="21"/>
  <c r="M1736" i="21"/>
  <c r="Q1736" i="21"/>
  <c r="O1736" i="21"/>
  <c r="E1737" i="21"/>
  <c r="D1738" i="21"/>
  <c r="F1737" i="21"/>
  <c r="K1737" i="21"/>
  <c r="O1737" i="21"/>
  <c r="Q1737" i="21"/>
  <c r="M1737" i="21"/>
  <c r="J1738" i="21"/>
  <c r="I1738" i="21"/>
  <c r="P1738" i="21"/>
  <c r="L1738" i="21"/>
  <c r="N1738" i="21"/>
  <c r="H1739" i="21"/>
  <c r="E1738" i="21"/>
  <c r="F1738" i="21"/>
  <c r="D1739" i="21"/>
  <c r="M1738" i="21"/>
  <c r="O1738" i="21"/>
  <c r="Q1738" i="21"/>
  <c r="K1738" i="21"/>
  <c r="N1739" i="21"/>
  <c r="J1739" i="21"/>
  <c r="I1739" i="21"/>
  <c r="H1740" i="21"/>
  <c r="P1739" i="21"/>
  <c r="L1739" i="21"/>
  <c r="F1739" i="21"/>
  <c r="E1739" i="21"/>
  <c r="D1740" i="21"/>
  <c r="Q1739" i="21"/>
  <c r="O1739" i="21"/>
  <c r="M1739" i="21"/>
  <c r="K1739" i="21"/>
  <c r="L1740" i="21"/>
  <c r="P1740" i="21"/>
  <c r="H1741" i="21"/>
  <c r="I1740" i="21"/>
  <c r="N1740" i="21"/>
  <c r="J1740" i="21"/>
  <c r="F1740" i="21"/>
  <c r="D1741" i="21"/>
  <c r="E1740" i="21"/>
  <c r="N1741" i="21"/>
  <c r="L1741" i="21"/>
  <c r="I1741" i="21"/>
  <c r="P1741" i="21"/>
  <c r="J1741" i="21"/>
  <c r="H1742" i="21"/>
  <c r="K1740" i="21"/>
  <c r="O1740" i="21"/>
  <c r="Q1740" i="21"/>
  <c r="M1740" i="21"/>
  <c r="E1741" i="21"/>
  <c r="F1741" i="21"/>
  <c r="D1742" i="21"/>
  <c r="K1741" i="21"/>
  <c r="M1741" i="21"/>
  <c r="O1741" i="21"/>
  <c r="Q1741" i="21"/>
  <c r="J1742" i="21"/>
  <c r="P1742" i="21"/>
  <c r="I1742" i="21"/>
  <c r="L1742" i="21"/>
  <c r="N1742" i="21"/>
  <c r="H1743" i="21"/>
  <c r="D1743" i="21"/>
  <c r="F1742" i="21"/>
  <c r="E1742" i="21"/>
  <c r="O1742" i="21"/>
  <c r="M1742" i="21"/>
  <c r="Q1742" i="21"/>
  <c r="K1742" i="21"/>
  <c r="N1743" i="21"/>
  <c r="J1743" i="21"/>
  <c r="P1743" i="21"/>
  <c r="H1744" i="21"/>
  <c r="L1743" i="21"/>
  <c r="I1743" i="21"/>
  <c r="D1744" i="21"/>
  <c r="F1743" i="21"/>
  <c r="E1743" i="21"/>
  <c r="I1744" i="21"/>
  <c r="P1744" i="21"/>
  <c r="L1744" i="21"/>
  <c r="J1744" i="21"/>
  <c r="H1745" i="21"/>
  <c r="N1744" i="21"/>
  <c r="Q1743" i="21"/>
  <c r="K1743" i="21"/>
  <c r="O1743" i="21"/>
  <c r="M1743" i="21"/>
  <c r="D1745" i="21"/>
  <c r="F1744" i="21"/>
  <c r="E1744" i="21"/>
  <c r="Q1744" i="21"/>
  <c r="O1744" i="21"/>
  <c r="M1744" i="21"/>
  <c r="K1744" i="21"/>
  <c r="J1745" i="21"/>
  <c r="I1745" i="21"/>
  <c r="H1746" i="21"/>
  <c r="P1745" i="21"/>
  <c r="N1745" i="21"/>
  <c r="L1745" i="21"/>
  <c r="D1746" i="21"/>
  <c r="E1745" i="21"/>
  <c r="F1745" i="21"/>
  <c r="Q1745" i="21"/>
  <c r="K1745" i="21"/>
  <c r="O1745" i="21"/>
  <c r="M1745" i="21"/>
  <c r="N1746" i="21"/>
  <c r="I1746" i="21"/>
  <c r="P1746" i="21"/>
  <c r="L1746" i="21"/>
  <c r="J1746" i="21"/>
  <c r="H1747" i="21"/>
  <c r="F1746" i="21"/>
  <c r="D1747" i="21"/>
  <c r="E1746" i="21"/>
  <c r="K1746" i="21"/>
  <c r="M1746" i="21"/>
  <c r="Q1746" i="21"/>
  <c r="O1746" i="21"/>
  <c r="J1747" i="21"/>
  <c r="H1748" i="21"/>
  <c r="N1747" i="21"/>
  <c r="P1747" i="21"/>
  <c r="L1747" i="21"/>
  <c r="I1747" i="21"/>
  <c r="F1747" i="21"/>
  <c r="E1747" i="21"/>
  <c r="D1748" i="21"/>
  <c r="N1748" i="21"/>
  <c r="L1748" i="21"/>
  <c r="H1749" i="21"/>
  <c r="J1748" i="21"/>
  <c r="P1748" i="21"/>
  <c r="I1748" i="21"/>
  <c r="O1747" i="21"/>
  <c r="Q1747" i="21"/>
  <c r="M1747" i="21"/>
  <c r="K1747" i="21"/>
  <c r="F1748" i="21"/>
  <c r="D1749" i="21"/>
  <c r="E1748" i="21"/>
  <c r="H1750" i="21"/>
  <c r="N1749" i="21"/>
  <c r="J1749" i="21"/>
  <c r="I1749" i="21"/>
  <c r="L1749" i="21"/>
  <c r="P1749" i="21"/>
  <c r="O1748" i="21"/>
  <c r="Q1748" i="21"/>
  <c r="M1748" i="21"/>
  <c r="K1748" i="21"/>
  <c r="F1749" i="21"/>
  <c r="E1749" i="21"/>
  <c r="D1750" i="21"/>
  <c r="H1751" i="21"/>
  <c r="P1750" i="21"/>
  <c r="L1750" i="21"/>
  <c r="J1750" i="21"/>
  <c r="I1750" i="21"/>
  <c r="N1750" i="21"/>
  <c r="Q1749" i="21"/>
  <c r="K1749" i="21"/>
  <c r="O1749" i="21"/>
  <c r="M1749" i="21"/>
  <c r="E1750" i="21"/>
  <c r="D1751" i="21"/>
  <c r="F1750" i="21"/>
  <c r="N1751" i="21"/>
  <c r="I1751" i="21"/>
  <c r="P1751" i="21"/>
  <c r="J1751" i="21"/>
  <c r="L1751" i="21"/>
  <c r="H1752" i="21"/>
  <c r="K1750" i="21"/>
  <c r="Q1750" i="21"/>
  <c r="O1750" i="21"/>
  <c r="M1750" i="21"/>
  <c r="E1751" i="21"/>
  <c r="F1751" i="21"/>
  <c r="D1752" i="21"/>
  <c r="K1751" i="21"/>
  <c r="O1751" i="21"/>
  <c r="M1751" i="21"/>
  <c r="Q1751" i="21"/>
  <c r="H1753" i="21"/>
  <c r="P1752" i="21"/>
  <c r="N1752" i="21"/>
  <c r="J1752" i="21"/>
  <c r="L1752" i="21"/>
  <c r="I1752" i="21"/>
  <c r="F1752" i="21"/>
  <c r="E1752" i="21"/>
  <c r="D1753" i="21"/>
  <c r="H1754" i="21"/>
  <c r="I1753" i="21"/>
  <c r="N1753" i="21"/>
  <c r="J1753" i="21"/>
  <c r="L1753" i="21"/>
  <c r="P1753" i="21"/>
  <c r="Q1752" i="21"/>
  <c r="O1752" i="21"/>
  <c r="M1752" i="21"/>
  <c r="K1752" i="21"/>
  <c r="E1753" i="21"/>
  <c r="D1754" i="21"/>
  <c r="F1753" i="21"/>
  <c r="H1755" i="21"/>
  <c r="N1754" i="21"/>
  <c r="P1754" i="21"/>
  <c r="L1754" i="21"/>
  <c r="J1754" i="21"/>
  <c r="I1754" i="21"/>
  <c r="M1753" i="21"/>
  <c r="Q1753" i="21"/>
  <c r="K1753" i="21"/>
  <c r="O1753" i="21"/>
  <c r="D1755" i="21"/>
  <c r="F1754" i="21"/>
  <c r="E1754" i="21"/>
  <c r="I1755" i="21"/>
  <c r="H1756" i="21"/>
  <c r="P1755" i="21"/>
  <c r="N1755" i="21"/>
  <c r="J1755" i="21"/>
  <c r="L1755" i="21"/>
  <c r="Q1754" i="21"/>
  <c r="O1754" i="21"/>
  <c r="M1754" i="21"/>
  <c r="K1754" i="21"/>
  <c r="E1755" i="21"/>
  <c r="F1755" i="21"/>
  <c r="D1756" i="21"/>
  <c r="Q1755" i="21"/>
  <c r="O1755" i="21"/>
  <c r="M1755" i="21"/>
  <c r="K1755" i="21"/>
  <c r="H1757" i="21"/>
  <c r="J1756" i="21"/>
  <c r="L1756" i="21"/>
  <c r="N1756" i="21"/>
  <c r="P1756" i="21"/>
  <c r="I1756" i="21"/>
  <c r="E1756" i="21"/>
  <c r="F1756" i="21"/>
  <c r="D1757" i="21"/>
  <c r="I1757" i="21"/>
  <c r="L1757" i="21"/>
  <c r="N1757" i="21"/>
  <c r="H1758" i="21"/>
  <c r="J1757" i="21"/>
  <c r="P1757" i="21"/>
  <c r="K1756" i="21"/>
  <c r="O1756" i="21"/>
  <c r="M1756" i="21"/>
  <c r="Q1756" i="21"/>
  <c r="D1758" i="21"/>
  <c r="F1757" i="21"/>
  <c r="E1757" i="21"/>
  <c r="K1757" i="21"/>
  <c r="O1757" i="21"/>
  <c r="M1757" i="21"/>
  <c r="Q1757" i="21"/>
  <c r="J1758" i="21"/>
  <c r="I1758" i="21"/>
  <c r="H1759" i="21"/>
  <c r="L1758" i="21"/>
  <c r="P1758" i="21"/>
  <c r="N1758" i="21"/>
  <c r="F1758" i="21"/>
  <c r="E1758" i="21"/>
  <c r="D1759" i="21"/>
  <c r="K1758" i="21"/>
  <c r="O1758" i="21"/>
  <c r="Q1758" i="21"/>
  <c r="M1758" i="21"/>
  <c r="P1759" i="21"/>
  <c r="L1759" i="21"/>
  <c r="H1760" i="21"/>
  <c r="N1759" i="21"/>
  <c r="I1759" i="21"/>
  <c r="J1759" i="21"/>
  <c r="D1760" i="21"/>
  <c r="F1759" i="21"/>
  <c r="E1759" i="21"/>
  <c r="H1761" i="21"/>
  <c r="L1760" i="21"/>
  <c r="J1760" i="21"/>
  <c r="N1760" i="21"/>
  <c r="I1760" i="21"/>
  <c r="P1760" i="21"/>
  <c r="O1759" i="21"/>
  <c r="K1759" i="21"/>
  <c r="M1759" i="21"/>
  <c r="Q1759" i="21"/>
  <c r="E1760" i="21"/>
  <c r="F1760" i="21"/>
  <c r="D1761" i="21"/>
  <c r="H1762" i="21"/>
  <c r="P1761" i="21"/>
  <c r="I1761" i="21"/>
  <c r="J1761" i="21"/>
  <c r="N1761" i="21"/>
  <c r="L1761" i="21"/>
  <c r="Q1760" i="21"/>
  <c r="K1760" i="21"/>
  <c r="M1760" i="21"/>
  <c r="O1760" i="21"/>
  <c r="D1762" i="21"/>
  <c r="E1761" i="21"/>
  <c r="F1761" i="21"/>
  <c r="I1762" i="21"/>
  <c r="J1762" i="21"/>
  <c r="L1762" i="21"/>
  <c r="P1762" i="21"/>
  <c r="N1762" i="21"/>
  <c r="H1763" i="21"/>
  <c r="M1761" i="21"/>
  <c r="Q1761" i="21"/>
  <c r="O1761" i="21"/>
  <c r="K1761" i="21"/>
  <c r="E1762" i="21"/>
  <c r="F1762" i="21"/>
  <c r="D1763" i="21"/>
  <c r="O1762" i="21"/>
  <c r="M1762" i="21"/>
  <c r="K1762" i="21"/>
  <c r="Q1762" i="21"/>
  <c r="I1763" i="21"/>
  <c r="H1764" i="21"/>
  <c r="N1763" i="21"/>
  <c r="P1763" i="21"/>
  <c r="L1763" i="21"/>
  <c r="J1763" i="21"/>
  <c r="D1764" i="21"/>
  <c r="F1763" i="21"/>
  <c r="E1763" i="21"/>
  <c r="Q1763" i="21"/>
  <c r="M1763" i="21"/>
  <c r="O1763" i="21"/>
  <c r="K1763" i="21"/>
  <c r="N1764" i="21"/>
  <c r="L1764" i="21"/>
  <c r="J1764" i="21"/>
  <c r="P1764" i="21"/>
  <c r="H1765" i="21"/>
  <c r="I1764" i="21"/>
  <c r="F1764" i="21"/>
  <c r="D1765" i="21"/>
  <c r="E1764" i="21"/>
  <c r="L1765" i="21"/>
  <c r="J1765" i="21"/>
  <c r="H1766" i="21"/>
  <c r="P1765" i="21"/>
  <c r="N1765" i="21"/>
  <c r="I1765" i="21"/>
  <c r="Q1764" i="21"/>
  <c r="O1764" i="21"/>
  <c r="K1764" i="21"/>
  <c r="M1764" i="21"/>
  <c r="D1766" i="21"/>
  <c r="E1765" i="21"/>
  <c r="F1765" i="21"/>
  <c r="I1766" i="21"/>
  <c r="N1766" i="21"/>
  <c r="J1766" i="21"/>
  <c r="L1766" i="21"/>
  <c r="P1766" i="21"/>
  <c r="H1767" i="21"/>
  <c r="K1765" i="21"/>
  <c r="M1765" i="21"/>
  <c r="O1765" i="21"/>
  <c r="Q1765" i="21"/>
  <c r="D1767" i="21"/>
  <c r="E1766" i="21"/>
  <c r="F1766" i="21"/>
  <c r="K1766" i="21"/>
  <c r="O1766" i="21"/>
  <c r="M1766" i="21"/>
  <c r="Q1766" i="21"/>
  <c r="J1767" i="21"/>
  <c r="I1767" i="21"/>
  <c r="H1768" i="21"/>
  <c r="N1767" i="21"/>
  <c r="P1767" i="21"/>
  <c r="L1767" i="21"/>
  <c r="E1767" i="21"/>
  <c r="D1768" i="21"/>
  <c r="F1767" i="21"/>
  <c r="M1767" i="21"/>
  <c r="O1767" i="21"/>
  <c r="Q1767" i="21"/>
  <c r="K1767" i="21"/>
  <c r="P1768" i="21"/>
  <c r="I1768" i="21"/>
  <c r="L1768" i="21"/>
  <c r="J1768" i="21"/>
  <c r="N1768" i="21"/>
  <c r="H1769" i="21"/>
  <c r="E1768" i="21"/>
  <c r="D1769" i="21"/>
  <c r="F1768" i="21"/>
  <c r="M1768" i="21"/>
  <c r="Q1768" i="21"/>
  <c r="K1768" i="21"/>
  <c r="O1768" i="21"/>
  <c r="H1770" i="21"/>
  <c r="J1769" i="21"/>
  <c r="I1769" i="21"/>
  <c r="P1769" i="21"/>
  <c r="L1769" i="21"/>
  <c r="N1769" i="21"/>
  <c r="F1769" i="21"/>
  <c r="D1770" i="21"/>
  <c r="E1769" i="21"/>
  <c r="H1771" i="21"/>
  <c r="J1770" i="21"/>
  <c r="P1770" i="21"/>
  <c r="N1770" i="21"/>
  <c r="L1770" i="21"/>
  <c r="I1770" i="21"/>
  <c r="Q1769" i="21"/>
  <c r="K1769" i="21"/>
  <c r="M1769" i="21"/>
  <c r="O1769" i="21"/>
  <c r="E1770" i="21"/>
  <c r="D1771" i="21"/>
  <c r="F1770" i="21"/>
  <c r="J1771" i="21"/>
  <c r="H1772" i="21"/>
  <c r="N1771" i="21"/>
  <c r="I1771" i="21"/>
  <c r="P1771" i="21"/>
  <c r="L1771" i="21"/>
  <c r="Q1770" i="21"/>
  <c r="O1770" i="21"/>
  <c r="M1770" i="21"/>
  <c r="K1770" i="21"/>
  <c r="E1771" i="21"/>
  <c r="F1771" i="21"/>
  <c r="D1772" i="21"/>
  <c r="I1772" i="21"/>
  <c r="H1773" i="21"/>
  <c r="P1772" i="21"/>
  <c r="L1772" i="21"/>
  <c r="J1772" i="21"/>
  <c r="N1772" i="21"/>
  <c r="Q1771" i="21"/>
  <c r="M1771" i="21"/>
  <c r="K1771" i="21"/>
  <c r="O1771" i="21"/>
  <c r="E1772" i="21"/>
  <c r="D1773" i="21"/>
  <c r="F1772" i="21"/>
  <c r="Q1772" i="21"/>
  <c r="M1772" i="21"/>
  <c r="K1772" i="21"/>
  <c r="O1772" i="21"/>
  <c r="I1773" i="21"/>
  <c r="J1773" i="21"/>
  <c r="L1773" i="21"/>
  <c r="N1773" i="21"/>
  <c r="P1773" i="21"/>
  <c r="H1774" i="21"/>
  <c r="F1773" i="21"/>
  <c r="E1773" i="21"/>
  <c r="D1774" i="21"/>
  <c r="Q1773" i="21"/>
  <c r="M1773" i="21"/>
  <c r="O1773" i="21"/>
  <c r="K1773" i="21"/>
  <c r="P1774" i="21"/>
  <c r="H1775" i="21"/>
  <c r="I1774" i="21"/>
  <c r="J1774" i="21"/>
  <c r="L1774" i="21"/>
  <c r="N1774" i="21"/>
  <c r="E1774" i="21"/>
  <c r="D1775" i="21"/>
  <c r="F1774" i="21"/>
  <c r="J1775" i="21"/>
  <c r="I1775" i="21"/>
  <c r="L1775" i="21"/>
  <c r="N1775" i="21"/>
  <c r="H1776" i="21"/>
  <c r="P1775" i="21"/>
  <c r="K1774" i="21"/>
  <c r="M1774" i="21"/>
  <c r="Q1774" i="21"/>
  <c r="O1774" i="21"/>
  <c r="E1775" i="21"/>
  <c r="D1776" i="21"/>
  <c r="F1775" i="21"/>
  <c r="O1775" i="21"/>
  <c r="K1775" i="21"/>
  <c r="M1775" i="21"/>
  <c r="Q1775" i="21"/>
  <c r="L1776" i="21"/>
  <c r="H1777" i="21"/>
  <c r="J1776" i="21"/>
  <c r="I1776" i="21"/>
  <c r="N1776" i="21"/>
  <c r="P1776" i="21"/>
  <c r="F1776" i="21"/>
  <c r="E1776" i="21"/>
  <c r="D1777" i="21"/>
  <c r="J1777" i="21"/>
  <c r="I1777" i="21"/>
  <c r="L1777" i="21"/>
  <c r="H1778" i="21"/>
  <c r="N1777" i="21"/>
  <c r="P1777" i="21"/>
  <c r="K1776" i="21"/>
  <c r="O1776" i="21"/>
  <c r="M1776" i="21"/>
  <c r="Q1776" i="21"/>
  <c r="E1777" i="21"/>
  <c r="D1778" i="21"/>
  <c r="F1777" i="21"/>
  <c r="O1777" i="21"/>
  <c r="M1777" i="21"/>
  <c r="Q1777" i="21"/>
  <c r="K1777" i="21"/>
  <c r="I1778" i="21"/>
  <c r="N1778" i="21"/>
  <c r="P1778" i="21"/>
  <c r="L1778" i="21"/>
  <c r="H1779" i="21"/>
  <c r="J1778" i="21"/>
  <c r="E1778" i="21"/>
  <c r="D1779" i="21"/>
  <c r="F1778" i="21"/>
  <c r="O1778" i="21"/>
  <c r="M1778" i="21"/>
  <c r="Q1778" i="21"/>
  <c r="K1778" i="21"/>
  <c r="H1780" i="21"/>
  <c r="J1779" i="21"/>
  <c r="P1779" i="21"/>
  <c r="I1779" i="21"/>
  <c r="L1779" i="21"/>
  <c r="N1779" i="21"/>
  <c r="F1779" i="21"/>
  <c r="D1780" i="21"/>
  <c r="E1779" i="21"/>
  <c r="H1781" i="21"/>
  <c r="L1780" i="21"/>
  <c r="N1780" i="21"/>
  <c r="P1780" i="21"/>
  <c r="I1780" i="21"/>
  <c r="J1780" i="21"/>
  <c r="Q1779" i="21"/>
  <c r="K1779" i="21"/>
  <c r="O1779" i="21"/>
  <c r="M1779" i="21"/>
  <c r="E1780" i="21"/>
  <c r="F1780" i="21"/>
  <c r="D1781" i="21"/>
  <c r="H1782" i="21"/>
  <c r="N1781" i="21"/>
  <c r="I1781" i="21"/>
  <c r="P1781" i="21"/>
  <c r="J1781" i="21"/>
  <c r="L1781" i="21"/>
  <c r="Q1780" i="21"/>
  <c r="K1780" i="21"/>
  <c r="O1780" i="21"/>
  <c r="M1780" i="21"/>
  <c r="E1781" i="21"/>
  <c r="F1781" i="21"/>
  <c r="D1782" i="21"/>
  <c r="L1782" i="21"/>
  <c r="H1783" i="21"/>
  <c r="J1782" i="21"/>
  <c r="I1782" i="21"/>
  <c r="N1782" i="21"/>
  <c r="P1782" i="21"/>
  <c r="Q1781" i="21"/>
  <c r="K1781" i="21"/>
  <c r="O1781" i="21"/>
  <c r="M1781" i="21"/>
  <c r="F1782" i="21"/>
  <c r="D1783" i="21"/>
  <c r="E1782" i="21"/>
  <c r="J1783" i="21"/>
  <c r="P1783" i="21"/>
  <c r="H1784" i="21"/>
  <c r="I1783" i="21"/>
  <c r="N1783" i="21"/>
  <c r="L1783" i="21"/>
  <c r="M1782" i="21"/>
  <c r="O1782" i="21"/>
  <c r="Q1782" i="21"/>
  <c r="K1782" i="21"/>
  <c r="E1783" i="21"/>
  <c r="D1784" i="21"/>
  <c r="F1783" i="21"/>
  <c r="H1785" i="21"/>
  <c r="I1784" i="21"/>
  <c r="J1784" i="21"/>
  <c r="N1784" i="21"/>
  <c r="P1784" i="21"/>
  <c r="L1784" i="21"/>
  <c r="Q1783" i="21"/>
  <c r="K1783" i="21"/>
  <c r="O1783" i="21"/>
  <c r="M1783" i="21"/>
  <c r="D1785" i="21"/>
  <c r="F1784" i="21"/>
  <c r="E1784" i="21"/>
  <c r="L1785" i="21"/>
  <c r="J1785" i="21"/>
  <c r="H1786" i="21"/>
  <c r="N1785" i="21"/>
  <c r="I1785" i="21"/>
  <c r="P1785" i="21"/>
  <c r="Q1784" i="21"/>
  <c r="K1784" i="21"/>
  <c r="O1784" i="21"/>
  <c r="M1784" i="21"/>
  <c r="F1785" i="21"/>
  <c r="E1785" i="21"/>
  <c r="D1786" i="21"/>
  <c r="J1786" i="21"/>
  <c r="H1787" i="21"/>
  <c r="N1786" i="21"/>
  <c r="P1786" i="21"/>
  <c r="L1786" i="21"/>
  <c r="I1786" i="21"/>
  <c r="K1785" i="21"/>
  <c r="O1785" i="21"/>
  <c r="M1785" i="21"/>
  <c r="Q1785" i="21"/>
  <c r="D1787" i="21"/>
  <c r="F1786" i="21"/>
  <c r="E1786" i="21"/>
  <c r="N1787" i="21"/>
  <c r="P1787" i="21"/>
  <c r="I1787" i="21"/>
  <c r="H1788" i="21"/>
  <c r="J1787" i="21"/>
  <c r="L1787" i="21"/>
  <c r="K1786" i="21"/>
  <c r="O1786" i="21"/>
  <c r="Q1786" i="21"/>
  <c r="M1786" i="21"/>
  <c r="F1787" i="21"/>
  <c r="D1788" i="21"/>
  <c r="E1787" i="21"/>
  <c r="O1787" i="21"/>
  <c r="Q1787" i="21"/>
  <c r="K1787" i="21"/>
  <c r="M1787" i="21"/>
  <c r="N1788" i="21"/>
  <c r="P1788" i="21"/>
  <c r="L1788" i="21"/>
  <c r="I1788" i="21"/>
  <c r="J1788" i="21"/>
  <c r="H1789" i="21"/>
  <c r="F1788" i="21"/>
  <c r="E1788" i="21"/>
  <c r="D1789" i="21"/>
  <c r="O1788" i="21"/>
  <c r="M1788" i="21"/>
  <c r="Q1788" i="21"/>
  <c r="K1788" i="21"/>
  <c r="L1789" i="21"/>
  <c r="H1790" i="21"/>
  <c r="J1789" i="21"/>
  <c r="N1789" i="21"/>
  <c r="I1789" i="21"/>
  <c r="P1789" i="21"/>
  <c r="F1789" i="21"/>
  <c r="E1789" i="21"/>
  <c r="D1790" i="21"/>
  <c r="I1790" i="21"/>
  <c r="L1790" i="21"/>
  <c r="J1790" i="21"/>
  <c r="N1790" i="21"/>
  <c r="H1791" i="21"/>
  <c r="P1790" i="21"/>
  <c r="K1789" i="21"/>
  <c r="O1789" i="21"/>
  <c r="M1789" i="21"/>
  <c r="Q1789" i="21"/>
  <c r="F1790" i="21"/>
  <c r="D1791" i="21"/>
  <c r="E1790" i="21"/>
  <c r="O1790" i="21"/>
  <c r="M1790" i="21"/>
  <c r="K1790" i="21"/>
  <c r="Q1790" i="21"/>
  <c r="J1791" i="21"/>
  <c r="L1791" i="21"/>
  <c r="N1791" i="21"/>
  <c r="H1792" i="21"/>
  <c r="I1791" i="21"/>
  <c r="P1791" i="21"/>
  <c r="D1792" i="21"/>
  <c r="E1791" i="21"/>
  <c r="F1791" i="21"/>
  <c r="H1793" i="21"/>
  <c r="P1792" i="21"/>
  <c r="L1792" i="21"/>
  <c r="J1792" i="21"/>
  <c r="I1792" i="21"/>
  <c r="N1792" i="21"/>
  <c r="M1791" i="21"/>
  <c r="K1791" i="21"/>
  <c r="O1791" i="21"/>
  <c r="Q1791" i="21"/>
  <c r="F1792" i="21"/>
  <c r="D1793" i="21"/>
  <c r="E1792" i="21"/>
  <c r="I1793" i="21"/>
  <c r="H1794" i="21"/>
  <c r="N1793" i="21"/>
  <c r="L1793" i="21"/>
  <c r="J1793" i="21"/>
  <c r="P1793" i="21"/>
  <c r="O1792" i="21"/>
  <c r="M1792" i="21"/>
  <c r="Q1792" i="21"/>
  <c r="K1792" i="21"/>
  <c r="F1793" i="21"/>
  <c r="E1793" i="21"/>
  <c r="D1794" i="21"/>
  <c r="Q1793" i="21"/>
  <c r="O1793" i="21"/>
  <c r="M1793" i="21"/>
  <c r="K1793" i="21"/>
  <c r="H1795" i="21"/>
  <c r="N1794" i="21"/>
  <c r="P1794" i="21"/>
  <c r="L1794" i="21"/>
  <c r="I1794" i="21"/>
  <c r="J1794" i="21"/>
  <c r="E1794" i="21"/>
  <c r="D1795" i="21"/>
  <c r="F1794" i="21"/>
  <c r="H1796" i="21"/>
  <c r="J1795" i="21"/>
  <c r="L1795" i="21"/>
  <c r="N1795" i="21"/>
  <c r="P1795" i="21"/>
  <c r="I1795" i="21"/>
  <c r="Q1794" i="21"/>
  <c r="O1794" i="21"/>
  <c r="K1794" i="21"/>
  <c r="M1794" i="21"/>
  <c r="E1795" i="21"/>
  <c r="D1796" i="21"/>
  <c r="F1795" i="21"/>
  <c r="J1796" i="21"/>
  <c r="N1796" i="21"/>
  <c r="P1796" i="21"/>
  <c r="I1796" i="21"/>
  <c r="L1796" i="21"/>
  <c r="H1797" i="21"/>
  <c r="M1795" i="21"/>
  <c r="Q1795" i="21"/>
  <c r="K1795" i="21"/>
  <c r="O1795" i="21"/>
  <c r="D1797" i="21"/>
  <c r="E1796" i="21"/>
  <c r="F1796" i="21"/>
  <c r="O1796" i="21"/>
  <c r="M1796" i="21"/>
  <c r="Q1796" i="21"/>
  <c r="K1796" i="21"/>
  <c r="J1797" i="21"/>
  <c r="N1797" i="21"/>
  <c r="I1797" i="21"/>
  <c r="L1797" i="21"/>
  <c r="H1798" i="21"/>
  <c r="P1797" i="21"/>
  <c r="D1798" i="21"/>
  <c r="F1797" i="21"/>
  <c r="E1797" i="21"/>
  <c r="K1797" i="21"/>
  <c r="O1797" i="21"/>
  <c r="M1797" i="21"/>
  <c r="Q1797" i="21"/>
  <c r="H1799" i="21"/>
  <c r="J1798" i="21"/>
  <c r="I1798" i="21"/>
  <c r="N1798" i="21"/>
  <c r="L1798" i="21"/>
  <c r="P1798" i="21"/>
  <c r="E1798" i="21"/>
  <c r="D1799" i="21"/>
  <c r="F1798" i="21"/>
  <c r="I1799" i="21"/>
  <c r="H1800" i="21"/>
  <c r="N1799" i="21"/>
  <c r="J1799" i="21"/>
  <c r="P1799" i="21"/>
  <c r="L1799" i="21"/>
  <c r="M1798" i="21"/>
  <c r="O1798" i="21"/>
  <c r="Q1798" i="21"/>
  <c r="K1798" i="21"/>
  <c r="F1799" i="21"/>
  <c r="D1800" i="21"/>
  <c r="E1799" i="21"/>
  <c r="O1799" i="21"/>
  <c r="Q1799" i="21"/>
  <c r="K1799" i="21"/>
  <c r="M1799" i="21"/>
  <c r="H1801" i="21"/>
  <c r="J1800" i="21"/>
  <c r="N1800" i="21"/>
  <c r="P1800" i="21"/>
  <c r="I1800" i="21"/>
  <c r="L1800" i="21"/>
  <c r="D1801" i="21"/>
  <c r="F1800" i="21"/>
  <c r="E1800" i="21"/>
  <c r="I1801" i="21"/>
  <c r="L1801" i="21"/>
  <c r="J1801" i="21"/>
  <c r="H1802" i="21"/>
  <c r="N1801" i="21"/>
  <c r="P1801" i="21"/>
  <c r="K1800" i="21"/>
  <c r="O1800" i="21"/>
  <c r="M1800" i="21"/>
  <c r="Q1800" i="21"/>
  <c r="E1801" i="21"/>
  <c r="F1801" i="21"/>
  <c r="D1802" i="21"/>
  <c r="O1801" i="21"/>
  <c r="M1801" i="21"/>
  <c r="K1801" i="21"/>
  <c r="Q1801" i="21"/>
  <c r="L1802" i="21"/>
  <c r="J1802" i="21"/>
  <c r="H1803" i="21"/>
  <c r="N1802" i="21"/>
  <c r="P1802" i="21"/>
  <c r="I1802" i="21"/>
  <c r="E1802" i="21"/>
  <c r="D1803" i="21"/>
  <c r="F1802" i="21"/>
  <c r="H1804" i="21"/>
  <c r="J1803" i="21"/>
  <c r="N1803" i="21"/>
  <c r="P1803" i="21"/>
  <c r="I1803" i="21"/>
  <c r="L1803" i="21"/>
  <c r="Q1802" i="21"/>
  <c r="M1802" i="21"/>
  <c r="K1802" i="21"/>
  <c r="O1802" i="21"/>
  <c r="E1803" i="21"/>
  <c r="F1803" i="21"/>
  <c r="D1804" i="21"/>
  <c r="L1804" i="21"/>
  <c r="H1805" i="21"/>
  <c r="J1804" i="21"/>
  <c r="N1804" i="21"/>
  <c r="P1804" i="21"/>
  <c r="I1804" i="21"/>
  <c r="O1803" i="21"/>
  <c r="Q1803" i="21"/>
  <c r="K1803" i="21"/>
  <c r="M1803" i="21"/>
  <c r="F1804" i="21"/>
  <c r="E1804" i="21"/>
  <c r="D1805" i="21"/>
  <c r="I1805" i="21"/>
  <c r="H1806" i="21"/>
  <c r="N1805" i="21"/>
  <c r="P1805" i="21"/>
  <c r="L1805" i="21"/>
  <c r="J1805" i="21"/>
  <c r="M1804" i="21"/>
  <c r="Q1804" i="21"/>
  <c r="O1804" i="21"/>
  <c r="K1804" i="21"/>
  <c r="E1805" i="21"/>
  <c r="F1805" i="21"/>
  <c r="D1806" i="21"/>
  <c r="Q1805" i="21"/>
  <c r="K1805" i="21"/>
  <c r="O1805" i="21"/>
  <c r="M1805" i="21"/>
  <c r="L1806" i="21"/>
  <c r="J1806" i="21"/>
  <c r="H1807" i="21"/>
  <c r="P1806" i="21"/>
  <c r="I1806" i="21"/>
  <c r="N1806" i="21"/>
  <c r="D1807" i="21"/>
  <c r="E1806" i="21"/>
  <c r="F1806" i="21"/>
  <c r="H1808" i="21"/>
  <c r="J1807" i="21"/>
  <c r="N1807" i="21"/>
  <c r="P1807" i="21"/>
  <c r="I1807" i="21"/>
  <c r="L1807" i="21"/>
  <c r="Q1806" i="21"/>
  <c r="M1806" i="21"/>
  <c r="K1806" i="21"/>
  <c r="O1806" i="21"/>
  <c r="E1807" i="21"/>
  <c r="F1807" i="21"/>
  <c r="D1808" i="21"/>
  <c r="P1808" i="21"/>
  <c r="I1808" i="21"/>
  <c r="N1808" i="21"/>
  <c r="H1809" i="21"/>
  <c r="L1808" i="21"/>
  <c r="J1808" i="21"/>
  <c r="M1807" i="21"/>
  <c r="K1807" i="21"/>
  <c r="O1807" i="21"/>
  <c r="Q1807" i="21"/>
  <c r="E1808" i="21"/>
  <c r="F1808" i="21"/>
  <c r="D1809" i="21"/>
  <c r="Q1808" i="21"/>
  <c r="K1808" i="21"/>
  <c r="O1808" i="21"/>
  <c r="M1808" i="21"/>
  <c r="H1810" i="21"/>
  <c r="J1809" i="21"/>
  <c r="I1809" i="21"/>
  <c r="N1809" i="21"/>
  <c r="L1809" i="21"/>
  <c r="P1809" i="21"/>
  <c r="D1810" i="21"/>
  <c r="F1809" i="21"/>
  <c r="E1809" i="21"/>
  <c r="H1811" i="21"/>
  <c r="N1810" i="21"/>
  <c r="P1810" i="21"/>
  <c r="L1810" i="21"/>
  <c r="I1810" i="21"/>
  <c r="J1810" i="21"/>
  <c r="M1809" i="21"/>
  <c r="O1809" i="21"/>
  <c r="Q1809" i="21"/>
  <c r="K1809" i="21"/>
  <c r="F1810" i="21"/>
  <c r="D1811" i="21"/>
  <c r="E1810" i="21"/>
  <c r="H1812" i="21"/>
  <c r="J1811" i="21"/>
  <c r="I1811" i="21"/>
  <c r="L1811" i="21"/>
  <c r="N1811" i="21"/>
  <c r="P1811" i="21"/>
  <c r="M1810" i="21"/>
  <c r="Q1810" i="21"/>
  <c r="O1810" i="21"/>
  <c r="K1810" i="21"/>
  <c r="D1812" i="21"/>
  <c r="E1811" i="21"/>
  <c r="F1811" i="21"/>
  <c r="I1812" i="21"/>
  <c r="L1812" i="21"/>
  <c r="J1812" i="21"/>
  <c r="N1812" i="21"/>
  <c r="P1812" i="21"/>
  <c r="H1813" i="21"/>
  <c r="O1811" i="21"/>
  <c r="M1811" i="21"/>
  <c r="Q1811" i="21"/>
  <c r="K1811" i="21"/>
  <c r="F1812" i="21"/>
  <c r="E1812" i="21"/>
  <c r="D1813" i="21"/>
  <c r="O1812" i="21"/>
  <c r="M1812" i="21"/>
  <c r="Q1812" i="21"/>
  <c r="K1812" i="21"/>
  <c r="L1813" i="21"/>
  <c r="H1814" i="21"/>
  <c r="N1813" i="21"/>
  <c r="I1813" i="21"/>
  <c r="J1813" i="21"/>
  <c r="P1813" i="21"/>
  <c r="E1813" i="21"/>
  <c r="F1813" i="21"/>
  <c r="D1814" i="21"/>
  <c r="L1814" i="21"/>
  <c r="H1815" i="21"/>
  <c r="J1814" i="21"/>
  <c r="I1814" i="21"/>
  <c r="N1814" i="21"/>
  <c r="P1814" i="21"/>
  <c r="M1813" i="21"/>
  <c r="Q1813" i="21"/>
  <c r="K1813" i="21"/>
  <c r="O1813" i="21"/>
  <c r="F1814" i="21"/>
  <c r="D1815" i="21"/>
  <c r="E1814" i="21"/>
  <c r="J1815" i="21"/>
  <c r="P1815" i="21"/>
  <c r="H1816" i="21"/>
  <c r="I1815" i="21"/>
  <c r="N1815" i="21"/>
  <c r="L1815" i="21"/>
  <c r="O1814" i="21"/>
  <c r="M1814" i="21"/>
  <c r="Q1814" i="21"/>
  <c r="K1814" i="21"/>
  <c r="F1815" i="21"/>
  <c r="E1815" i="21"/>
  <c r="D1816" i="21"/>
  <c r="I1816" i="21"/>
  <c r="J1816" i="21"/>
  <c r="P1816" i="21"/>
  <c r="H1817" i="21"/>
  <c r="N1816" i="21"/>
  <c r="L1816" i="21"/>
  <c r="Q1815" i="21"/>
  <c r="K1815" i="21"/>
  <c r="M1815" i="21"/>
  <c r="O1815" i="21"/>
  <c r="D1817" i="21"/>
  <c r="F1816" i="21"/>
  <c r="E1816" i="21"/>
  <c r="K1816" i="21"/>
  <c r="O1816" i="21"/>
  <c r="M1816" i="21"/>
  <c r="Q1816" i="21"/>
  <c r="L1817" i="21"/>
  <c r="H1818" i="21"/>
  <c r="N1817" i="21"/>
  <c r="I1817" i="21"/>
  <c r="J1817" i="21"/>
  <c r="P1817" i="21"/>
  <c r="E1817" i="21"/>
  <c r="F1817" i="21"/>
  <c r="D1818" i="21"/>
  <c r="P1818" i="21"/>
  <c r="L1818" i="21"/>
  <c r="J1818" i="21"/>
  <c r="H1819" i="21"/>
  <c r="N1818" i="21"/>
  <c r="I1818" i="21"/>
  <c r="K1817" i="21"/>
  <c r="O1817" i="21"/>
  <c r="M1817" i="21"/>
  <c r="Q1817" i="21"/>
  <c r="F1818" i="21"/>
  <c r="D1819" i="21"/>
  <c r="E1818" i="21"/>
  <c r="H1820" i="21"/>
  <c r="I1819" i="21"/>
  <c r="J1819" i="21"/>
  <c r="N1819" i="21"/>
  <c r="P1819" i="21"/>
  <c r="L1819" i="21"/>
  <c r="Q1818" i="21"/>
  <c r="M1818" i="21"/>
  <c r="K1818" i="21"/>
  <c r="O1818" i="21"/>
  <c r="E1819" i="21"/>
  <c r="D1820" i="21"/>
  <c r="F1819" i="21"/>
  <c r="N1820" i="21"/>
  <c r="P1820" i="21"/>
  <c r="L1820" i="21"/>
  <c r="I1820" i="21"/>
  <c r="J1820" i="21"/>
  <c r="H1821" i="21"/>
  <c r="O1819" i="21"/>
  <c r="Q1819" i="21"/>
  <c r="K1819" i="21"/>
  <c r="M1819" i="21"/>
  <c r="D1821" i="21"/>
  <c r="E1820" i="21"/>
  <c r="F1820" i="21"/>
  <c r="O1820" i="21"/>
  <c r="M1820" i="21"/>
  <c r="Q1820" i="21"/>
  <c r="K1820" i="21"/>
  <c r="I1821" i="21"/>
  <c r="J1821" i="21"/>
  <c r="L1821" i="21"/>
  <c r="N1821" i="21"/>
  <c r="H1822" i="21"/>
  <c r="P1821" i="21"/>
  <c r="E1821" i="21"/>
  <c r="F1821" i="21"/>
  <c r="D1822" i="21"/>
  <c r="K1821" i="21"/>
  <c r="O1821" i="21"/>
  <c r="M1821" i="21"/>
  <c r="Q1821" i="21"/>
  <c r="J1822" i="21"/>
  <c r="H1823" i="21"/>
  <c r="N1822" i="21"/>
  <c r="I1822" i="21"/>
  <c r="L1822" i="21"/>
  <c r="P1822" i="21"/>
  <c r="D1823" i="21"/>
  <c r="F1822" i="21"/>
  <c r="E1822" i="21"/>
  <c r="I1823" i="21"/>
  <c r="L1823" i="21"/>
  <c r="N1823" i="21"/>
  <c r="P1823" i="21"/>
  <c r="H1824" i="21"/>
  <c r="J1823" i="21"/>
  <c r="K1822" i="21"/>
  <c r="O1822" i="21"/>
  <c r="M1822" i="21"/>
  <c r="Q1822" i="21"/>
  <c r="F1823" i="21"/>
  <c r="D1824" i="21"/>
  <c r="E1823" i="21"/>
  <c r="M1823" i="21"/>
  <c r="K1823" i="21"/>
  <c r="O1823" i="21"/>
  <c r="Q1823" i="21"/>
  <c r="H1825" i="21"/>
  <c r="J1824" i="21"/>
  <c r="I1824" i="21"/>
  <c r="N1824" i="21"/>
  <c r="P1824" i="21"/>
  <c r="L1824" i="21"/>
  <c r="D1825" i="21"/>
  <c r="F1824" i="21"/>
  <c r="E1824" i="21"/>
  <c r="J1825" i="21"/>
  <c r="L1825" i="21"/>
  <c r="I1825" i="21"/>
  <c r="H1826" i="21"/>
  <c r="N1825" i="21"/>
  <c r="P1825" i="21"/>
  <c r="Q1824" i="21"/>
  <c r="K1824" i="21"/>
  <c r="O1824" i="21"/>
  <c r="M1824" i="21"/>
  <c r="E1825" i="21"/>
  <c r="D1826" i="21"/>
  <c r="F1825" i="21"/>
  <c r="Q1825" i="21"/>
  <c r="O1825" i="21"/>
  <c r="M1825" i="21"/>
  <c r="K1825" i="21"/>
  <c r="I1826" i="21"/>
  <c r="H1827" i="21"/>
  <c r="N1826" i="21"/>
  <c r="P1826" i="21"/>
  <c r="L1826" i="21"/>
  <c r="J1826" i="21"/>
  <c r="E1826" i="21"/>
  <c r="F1826" i="21"/>
  <c r="D1827" i="21"/>
  <c r="K1826" i="21"/>
  <c r="O1826" i="21"/>
  <c r="M1826" i="21"/>
  <c r="Q1826" i="21"/>
  <c r="I1827" i="21"/>
  <c r="L1827" i="21"/>
  <c r="J1827" i="21"/>
  <c r="P1827" i="21"/>
  <c r="H1828" i="21"/>
  <c r="N1827" i="21"/>
  <c r="D1828" i="21"/>
  <c r="F1827" i="21"/>
  <c r="E1827" i="21"/>
  <c r="K1827" i="21"/>
  <c r="O1827" i="21"/>
  <c r="Q1827" i="21"/>
  <c r="M1827" i="21"/>
  <c r="I1828" i="21"/>
  <c r="L1828" i="21"/>
  <c r="J1828" i="21"/>
  <c r="H1829" i="21"/>
  <c r="N1828" i="21"/>
  <c r="P1828" i="21"/>
  <c r="E1828" i="21"/>
  <c r="F1828" i="21"/>
  <c r="D1829" i="21"/>
  <c r="K1828" i="21"/>
  <c r="O1828" i="21"/>
  <c r="Q1828" i="21"/>
  <c r="M1828" i="21"/>
  <c r="N1829" i="21"/>
  <c r="I1829" i="21"/>
  <c r="P1829" i="21"/>
  <c r="L1829" i="21"/>
  <c r="H1830" i="21"/>
  <c r="J1829" i="21"/>
  <c r="F1829" i="21"/>
  <c r="D1830" i="21"/>
  <c r="E1829" i="21"/>
  <c r="K1829" i="21"/>
  <c r="O1829" i="21"/>
  <c r="M1829" i="21"/>
  <c r="Q1829" i="21"/>
  <c r="L1830" i="21"/>
  <c r="H1831" i="21"/>
  <c r="J1830" i="21"/>
  <c r="I1830" i="21"/>
  <c r="N1830" i="21"/>
  <c r="P1830" i="21"/>
  <c r="F1830" i="21"/>
  <c r="E1830" i="21"/>
  <c r="D1831" i="21"/>
  <c r="I1831" i="21"/>
  <c r="N1831" i="21"/>
  <c r="J1831" i="21"/>
  <c r="P1831" i="21"/>
  <c r="H1832" i="21"/>
  <c r="L1831" i="21"/>
  <c r="K1830" i="21"/>
  <c r="M1830" i="21"/>
  <c r="O1830" i="21"/>
  <c r="Q1830" i="21"/>
  <c r="E1831" i="21"/>
  <c r="F1831" i="21"/>
  <c r="D1832" i="21"/>
  <c r="Q1831" i="21"/>
  <c r="K1831" i="21"/>
  <c r="O1831" i="21"/>
  <c r="M1831" i="21"/>
  <c r="J1832" i="21"/>
  <c r="H1833" i="21"/>
  <c r="N1832" i="21"/>
  <c r="P1832" i="21"/>
  <c r="I1832" i="21"/>
  <c r="L1832" i="21"/>
  <c r="E1832" i="21"/>
  <c r="D1833" i="21"/>
  <c r="F1832" i="21"/>
  <c r="J1833" i="21"/>
  <c r="H1834" i="21"/>
  <c r="N1833" i="21"/>
  <c r="I1833" i="21"/>
  <c r="L1833" i="21"/>
  <c r="P1833" i="21"/>
  <c r="Q1832" i="21"/>
  <c r="M1832" i="21"/>
  <c r="K1832" i="21"/>
  <c r="O1832" i="21"/>
  <c r="D1834" i="21"/>
  <c r="F1833" i="21"/>
  <c r="E1833" i="21"/>
  <c r="H1835" i="21"/>
  <c r="N1834" i="21"/>
  <c r="P1834" i="21"/>
  <c r="I1834" i="21"/>
  <c r="J1834" i="21"/>
  <c r="L1834" i="21"/>
  <c r="K1833" i="21"/>
  <c r="O1833" i="21"/>
  <c r="M1833" i="21"/>
  <c r="Q1833" i="21"/>
  <c r="D1835" i="21"/>
  <c r="E1834" i="21"/>
  <c r="F1834" i="21"/>
  <c r="N1835" i="21"/>
  <c r="P1835" i="21"/>
  <c r="I1835" i="21"/>
  <c r="H1836" i="21"/>
  <c r="J1835" i="21"/>
  <c r="L1835" i="21"/>
  <c r="K1834" i="21"/>
  <c r="O1834" i="21"/>
  <c r="Q1834" i="21"/>
  <c r="M1834" i="21"/>
  <c r="D1836" i="21"/>
  <c r="E1835" i="21"/>
  <c r="F1835" i="21"/>
  <c r="O1835" i="21"/>
  <c r="Q1835" i="21"/>
  <c r="K1835" i="21"/>
  <c r="M1835" i="21"/>
  <c r="N1836" i="21"/>
  <c r="P1836" i="21"/>
  <c r="I1836" i="21"/>
  <c r="J1836" i="21"/>
  <c r="L1836" i="21"/>
  <c r="H1837" i="21"/>
  <c r="F1836" i="21"/>
  <c r="D1837" i="21"/>
  <c r="E1836" i="21"/>
  <c r="O1836" i="21"/>
  <c r="M1836" i="21"/>
  <c r="Q1836" i="21"/>
  <c r="K1836" i="21"/>
  <c r="H1838" i="21"/>
  <c r="N1837" i="21"/>
  <c r="I1837" i="21"/>
  <c r="J1837" i="21"/>
  <c r="L1837" i="21"/>
  <c r="P1837" i="21"/>
  <c r="F1837" i="21"/>
  <c r="D1838" i="21"/>
  <c r="E1837" i="21"/>
  <c r="L1838" i="21"/>
  <c r="J1838" i="21"/>
  <c r="H1839" i="21"/>
  <c r="N1838" i="21"/>
  <c r="I1838" i="21"/>
  <c r="P1838" i="21"/>
  <c r="Q1837" i="21"/>
  <c r="K1837" i="21"/>
  <c r="O1837" i="21"/>
  <c r="M1837" i="21"/>
  <c r="F1838" i="21"/>
  <c r="E1838" i="21"/>
  <c r="D1839" i="21"/>
  <c r="H1840" i="21"/>
  <c r="J1839" i="21"/>
  <c r="L1839" i="21"/>
  <c r="N1839" i="21"/>
  <c r="P1839" i="21"/>
  <c r="I1839" i="21"/>
  <c r="K1838" i="21"/>
  <c r="O1838" i="21"/>
  <c r="M1838" i="21"/>
  <c r="Q1838" i="21"/>
  <c r="D1840" i="21"/>
  <c r="E1839" i="21"/>
  <c r="F1839" i="21"/>
  <c r="L1840" i="21"/>
  <c r="H1841" i="21"/>
  <c r="J1840" i="21"/>
  <c r="I1840" i="21"/>
  <c r="N1840" i="21"/>
  <c r="P1840" i="21"/>
  <c r="K1839" i="21"/>
  <c r="O1839" i="21"/>
  <c r="M1839" i="21"/>
  <c r="Q1839" i="21"/>
  <c r="F1840" i="21"/>
  <c r="E1840" i="21"/>
  <c r="D1841" i="21"/>
  <c r="H1842" i="21"/>
  <c r="N1841" i="21"/>
  <c r="L1841" i="21"/>
  <c r="J1841" i="21"/>
  <c r="I1841" i="21"/>
  <c r="P1841" i="21"/>
  <c r="M1840" i="21"/>
  <c r="Q1840" i="21"/>
  <c r="K1840" i="21"/>
  <c r="O1840" i="21"/>
  <c r="E1841" i="21"/>
  <c r="D1842" i="21"/>
  <c r="F1841" i="21"/>
  <c r="H1843" i="21"/>
  <c r="P1842" i="21"/>
  <c r="L1842" i="21"/>
  <c r="I1842" i="21"/>
  <c r="N1842" i="21"/>
  <c r="J1842" i="21"/>
  <c r="Q1841" i="21"/>
  <c r="O1841" i="21"/>
  <c r="M1841" i="21"/>
  <c r="K1841" i="21"/>
  <c r="D1843" i="21"/>
  <c r="E1842" i="21"/>
  <c r="F1842" i="21"/>
  <c r="L1843" i="21"/>
  <c r="I1843" i="21"/>
  <c r="J1843" i="21"/>
  <c r="P1843" i="21"/>
  <c r="H1844" i="21"/>
  <c r="N1843" i="21"/>
  <c r="M1842" i="21"/>
  <c r="Q1842" i="21"/>
  <c r="K1842" i="21"/>
  <c r="O1842" i="21"/>
  <c r="E1843" i="21"/>
  <c r="F1843" i="21"/>
  <c r="D1844" i="21"/>
  <c r="Q1843" i="21"/>
  <c r="K1843" i="21"/>
  <c r="O1843" i="21"/>
  <c r="M1843" i="21"/>
  <c r="P1844" i="21"/>
  <c r="I1844" i="21"/>
  <c r="L1844" i="21"/>
  <c r="J1844" i="21"/>
  <c r="N1844" i="21"/>
  <c r="H1845" i="21"/>
  <c r="F1844" i="21"/>
  <c r="D1845" i="21"/>
  <c r="E1844" i="21"/>
  <c r="Q1844" i="21"/>
  <c r="K1844" i="21"/>
  <c r="O1844" i="21"/>
  <c r="M1844" i="21"/>
  <c r="I1845" i="21"/>
  <c r="P1845" i="21"/>
  <c r="H1846" i="21"/>
  <c r="N1845" i="21"/>
  <c r="J1845" i="21"/>
  <c r="L1845" i="21"/>
  <c r="E1845" i="21"/>
  <c r="D1846" i="21"/>
  <c r="F1845" i="21"/>
  <c r="K1845" i="21"/>
  <c r="O1845" i="21"/>
  <c r="M1845" i="21"/>
  <c r="Q1845" i="21"/>
  <c r="I1846" i="21"/>
  <c r="N1846" i="21"/>
  <c r="L1846" i="21"/>
  <c r="H1847" i="21"/>
  <c r="J1846" i="21"/>
  <c r="P1846" i="21"/>
  <c r="D1847" i="21"/>
  <c r="E1846" i="21"/>
  <c r="F1846" i="21"/>
  <c r="O1846" i="21"/>
  <c r="Q1846" i="21"/>
  <c r="K1846" i="21"/>
  <c r="M1846" i="21"/>
  <c r="I1847" i="21"/>
  <c r="N1847" i="21"/>
  <c r="J1847" i="21"/>
  <c r="P1847" i="21"/>
  <c r="H1848" i="21"/>
  <c r="L1847" i="21"/>
  <c r="F1847" i="21"/>
  <c r="E1847" i="21"/>
  <c r="D1848" i="21"/>
  <c r="O1847" i="21"/>
  <c r="M1847" i="21"/>
  <c r="Q1847" i="21"/>
  <c r="K1847" i="21"/>
  <c r="H1849" i="21"/>
  <c r="N1848" i="21"/>
  <c r="P1848" i="21"/>
  <c r="I1848" i="21"/>
  <c r="J1848" i="21"/>
  <c r="L1848" i="21"/>
  <c r="D1849" i="21"/>
  <c r="F1848" i="21"/>
  <c r="E1848" i="21"/>
  <c r="J1849" i="21"/>
  <c r="H1850" i="21"/>
  <c r="N1849" i="21"/>
  <c r="I1849" i="21"/>
  <c r="L1849" i="21"/>
  <c r="P1849" i="21"/>
  <c r="K1848" i="21"/>
  <c r="O1848" i="21"/>
  <c r="M1848" i="21"/>
  <c r="Q1848" i="21"/>
  <c r="E1849" i="21"/>
  <c r="D1850" i="21"/>
  <c r="F1849" i="21"/>
  <c r="L1850" i="21"/>
  <c r="J1850" i="21"/>
  <c r="H1851" i="21"/>
  <c r="N1850" i="21"/>
  <c r="P1850" i="21"/>
  <c r="I1850" i="21"/>
  <c r="K1849" i="21"/>
  <c r="O1849" i="21"/>
  <c r="M1849" i="21"/>
  <c r="Q1849" i="21"/>
  <c r="F1850" i="21"/>
  <c r="D1851" i="21"/>
  <c r="E1850" i="21"/>
  <c r="P1851" i="21"/>
  <c r="I1851" i="21"/>
  <c r="H1852" i="21"/>
  <c r="J1851" i="21"/>
  <c r="N1851" i="21"/>
  <c r="L1851" i="21"/>
  <c r="K1850" i="21"/>
  <c r="O1850" i="21"/>
  <c r="Q1850" i="21"/>
  <c r="M1850" i="21"/>
  <c r="E1851" i="21"/>
  <c r="F1851" i="21"/>
  <c r="D1852" i="21"/>
  <c r="K1851" i="21"/>
  <c r="M1851" i="21"/>
  <c r="O1851" i="21"/>
  <c r="Q1851" i="21"/>
  <c r="L1852" i="21"/>
  <c r="H1853" i="21"/>
  <c r="J1852" i="21"/>
  <c r="N1852" i="21"/>
  <c r="P1852" i="21"/>
  <c r="I1852" i="21"/>
  <c r="D1853" i="21"/>
  <c r="F1852" i="21"/>
  <c r="E1852" i="21"/>
  <c r="L1853" i="21"/>
  <c r="N1853" i="21"/>
  <c r="P1853" i="21"/>
  <c r="I1853" i="21"/>
  <c r="H1854" i="21"/>
  <c r="J1853" i="21"/>
  <c r="M1852" i="21"/>
  <c r="Q1852" i="21"/>
  <c r="O1852" i="21"/>
  <c r="K1852" i="21"/>
  <c r="F1853" i="21"/>
  <c r="E1853" i="21"/>
  <c r="D1854" i="21"/>
  <c r="O1853" i="21"/>
  <c r="Q1853" i="21"/>
  <c r="K1853" i="21"/>
  <c r="M1853" i="21"/>
  <c r="I1854" i="21"/>
  <c r="L1854" i="21"/>
  <c r="J1854" i="21"/>
  <c r="H1855" i="21"/>
  <c r="P1854" i="21"/>
  <c r="N1854" i="21"/>
  <c r="F1854" i="21"/>
  <c r="D1855" i="21"/>
  <c r="E1854" i="21"/>
  <c r="K1854" i="21"/>
  <c r="M1854" i="21"/>
  <c r="Q1854" i="21"/>
  <c r="O1854" i="21"/>
  <c r="N1855" i="21"/>
  <c r="P1855" i="21"/>
  <c r="I1855" i="21"/>
  <c r="J1855" i="21"/>
  <c r="H1856" i="21"/>
  <c r="L1855" i="21"/>
  <c r="E1855" i="21"/>
  <c r="D1856" i="21"/>
  <c r="F1855" i="21"/>
  <c r="M1855" i="21"/>
  <c r="K1855" i="21"/>
  <c r="O1855" i="21"/>
  <c r="Q1855" i="21"/>
  <c r="L1856" i="21"/>
  <c r="H1857" i="21"/>
  <c r="P1856" i="21"/>
  <c r="J1856" i="21"/>
  <c r="I1856" i="21"/>
  <c r="N1856" i="21"/>
  <c r="F1856" i="21"/>
  <c r="D1857" i="21"/>
  <c r="E1856" i="21"/>
  <c r="J1857" i="21"/>
  <c r="I1857" i="21"/>
  <c r="H1858" i="21"/>
  <c r="N1857" i="21"/>
  <c r="L1857" i="21"/>
  <c r="P1857" i="21"/>
  <c r="O1856" i="21"/>
  <c r="M1856" i="21"/>
  <c r="Q1856" i="21"/>
  <c r="K1856" i="21"/>
  <c r="F1857" i="21"/>
  <c r="D1858" i="21"/>
  <c r="E1857" i="21"/>
  <c r="Q1857" i="21"/>
  <c r="K1857" i="21"/>
  <c r="O1857" i="21"/>
  <c r="M1857" i="21"/>
  <c r="N1858" i="21"/>
  <c r="P1858" i="21"/>
  <c r="L1858" i="21"/>
  <c r="I1858" i="21"/>
  <c r="J1858" i="21"/>
  <c r="H1859" i="21"/>
  <c r="D1859" i="21"/>
  <c r="F1858" i="21"/>
  <c r="E1858" i="21"/>
  <c r="M1858" i="21"/>
  <c r="K1858" i="21"/>
  <c r="Q1858" i="21"/>
  <c r="O1858" i="21"/>
  <c r="L1859" i="21"/>
  <c r="N1859" i="21"/>
  <c r="P1859" i="21"/>
  <c r="I1859" i="21"/>
  <c r="H1860" i="21"/>
  <c r="J1859" i="21"/>
  <c r="F1859" i="21"/>
  <c r="D1860" i="21"/>
  <c r="E1859" i="21"/>
  <c r="Q1859" i="21"/>
  <c r="K1859" i="21"/>
  <c r="O1859" i="21"/>
  <c r="M1859" i="21"/>
  <c r="I1860" i="21"/>
  <c r="L1860" i="21"/>
  <c r="J1860" i="21"/>
  <c r="H1861" i="21"/>
  <c r="N1860" i="21"/>
  <c r="P1860" i="21"/>
  <c r="F1860" i="21"/>
  <c r="D1861" i="21"/>
  <c r="E1860" i="21"/>
  <c r="K1860" i="21"/>
  <c r="O1860" i="21"/>
  <c r="M1860" i="21"/>
  <c r="Q1860" i="21"/>
  <c r="L1861" i="21"/>
  <c r="H1862" i="21"/>
  <c r="N1861" i="21"/>
  <c r="I1861" i="21"/>
  <c r="P1861" i="21"/>
  <c r="J1861" i="21"/>
  <c r="E1861" i="21"/>
  <c r="D1862" i="21"/>
  <c r="F1861" i="21"/>
  <c r="H1863" i="21"/>
  <c r="J1862" i="21"/>
  <c r="I1862" i="21"/>
  <c r="N1862" i="21"/>
  <c r="P1862" i="21"/>
  <c r="L1862" i="21"/>
  <c r="Q1861" i="21"/>
  <c r="K1861" i="21"/>
  <c r="O1861" i="21"/>
  <c r="M1861" i="21"/>
  <c r="F1862" i="21"/>
  <c r="E1862" i="21"/>
  <c r="D1863" i="21"/>
  <c r="I1863" i="21"/>
  <c r="N1863" i="21"/>
  <c r="L1863" i="21"/>
  <c r="J1863" i="21"/>
  <c r="P1863" i="21"/>
  <c r="H1864" i="21"/>
  <c r="M1862" i="21"/>
  <c r="O1862" i="21"/>
  <c r="Q1862" i="21"/>
  <c r="K1862" i="21"/>
  <c r="D1864" i="21"/>
  <c r="E1863" i="21"/>
  <c r="F1863" i="21"/>
  <c r="O1863" i="21"/>
  <c r="Q1863" i="21"/>
  <c r="K1863" i="21"/>
  <c r="M1863" i="21"/>
  <c r="H1865" i="21"/>
  <c r="N1864" i="21"/>
  <c r="P1864" i="21"/>
  <c r="L1864" i="21"/>
  <c r="I1864" i="21"/>
  <c r="J1864" i="21"/>
  <c r="D1865" i="21"/>
  <c r="E1864" i="21"/>
  <c r="F1864" i="21"/>
  <c r="H1866" i="21"/>
  <c r="N1865" i="21"/>
  <c r="I1865" i="21"/>
  <c r="P1865" i="21"/>
  <c r="J1865" i="21"/>
  <c r="L1865" i="21"/>
  <c r="M1864" i="21"/>
  <c r="Q1864" i="21"/>
  <c r="K1864" i="21"/>
  <c r="O1864" i="21"/>
  <c r="E1865" i="21"/>
  <c r="F1865" i="21"/>
  <c r="D1866" i="21"/>
  <c r="L1866" i="21"/>
  <c r="I1866" i="21"/>
  <c r="P1866" i="21"/>
  <c r="J1866" i="21"/>
  <c r="H1867" i="21"/>
  <c r="N1866" i="21"/>
  <c r="K1865" i="21"/>
  <c r="O1865" i="21"/>
  <c r="M1865" i="21"/>
  <c r="Q1865" i="21"/>
  <c r="F1866" i="21"/>
  <c r="E1866" i="21"/>
  <c r="D1867" i="21"/>
  <c r="Q1866" i="21"/>
  <c r="M1866" i="21"/>
  <c r="K1866" i="21"/>
  <c r="O1866" i="21"/>
  <c r="H1868" i="21"/>
  <c r="J1867" i="21"/>
  <c r="L1867" i="21"/>
  <c r="N1867" i="21"/>
  <c r="P1867" i="21"/>
  <c r="I1867" i="21"/>
  <c r="D1868" i="21"/>
  <c r="E1867" i="21"/>
  <c r="F1867" i="21"/>
  <c r="H1869" i="21"/>
  <c r="J1868" i="21"/>
  <c r="I1868" i="21"/>
  <c r="L1868" i="21"/>
  <c r="N1868" i="21"/>
  <c r="P1868" i="21"/>
  <c r="Q1867" i="21"/>
  <c r="K1867" i="21"/>
  <c r="M1867" i="21"/>
  <c r="O1867" i="21"/>
  <c r="D1869" i="21"/>
  <c r="E1868" i="21"/>
  <c r="F1868" i="21"/>
  <c r="J1869" i="21"/>
  <c r="P1869" i="21"/>
  <c r="L1869" i="21"/>
  <c r="I1869" i="21"/>
  <c r="H1870" i="21"/>
  <c r="N1869" i="21"/>
  <c r="M1868" i="21"/>
  <c r="Q1868" i="21"/>
  <c r="K1868" i="21"/>
  <c r="O1868" i="21"/>
  <c r="D1870" i="21"/>
  <c r="F1869" i="21"/>
  <c r="E1869" i="21"/>
  <c r="O1869" i="21"/>
  <c r="M1869" i="21"/>
  <c r="K1869" i="21"/>
  <c r="Q1869" i="21"/>
  <c r="H1871" i="21"/>
  <c r="N1870" i="21"/>
  <c r="J1870" i="21"/>
  <c r="P1870" i="21"/>
  <c r="I1870" i="21"/>
  <c r="L1870" i="21"/>
  <c r="F1870" i="21"/>
  <c r="D1871" i="21"/>
  <c r="E1870" i="21"/>
  <c r="J1871" i="21"/>
  <c r="L1871" i="21"/>
  <c r="H1872" i="21"/>
  <c r="N1871" i="21"/>
  <c r="P1871" i="21"/>
  <c r="I1871" i="21"/>
  <c r="K1870" i="21"/>
  <c r="O1870" i="21"/>
  <c r="Q1870" i="21"/>
  <c r="M1870" i="21"/>
  <c r="D1872" i="21"/>
  <c r="E1871" i="21"/>
  <c r="F1871" i="21"/>
  <c r="I1872" i="21"/>
  <c r="N1872" i="21"/>
  <c r="P1872" i="21"/>
  <c r="H1873" i="21"/>
  <c r="L1872" i="21"/>
  <c r="J1872" i="21"/>
  <c r="M1871" i="21"/>
  <c r="Q1871" i="21"/>
  <c r="K1871" i="21"/>
  <c r="O1871" i="21"/>
  <c r="E1872" i="21"/>
  <c r="F1872" i="21"/>
  <c r="D1873" i="21"/>
  <c r="K1872" i="21"/>
  <c r="O1872" i="21"/>
  <c r="M1872" i="21"/>
  <c r="Q1872" i="21"/>
  <c r="H1874" i="21"/>
  <c r="N1873" i="21"/>
  <c r="P1873" i="21"/>
  <c r="J1873" i="21"/>
  <c r="I1873" i="21"/>
  <c r="L1873" i="21"/>
  <c r="D1874" i="21"/>
  <c r="E1873" i="21"/>
  <c r="F1873" i="21"/>
  <c r="N1874" i="21"/>
  <c r="P1874" i="21"/>
  <c r="L1874" i="21"/>
  <c r="I1874" i="21"/>
  <c r="J1874" i="21"/>
  <c r="H1875" i="21"/>
  <c r="K1873" i="21"/>
  <c r="Q1873" i="21"/>
  <c r="O1873" i="21"/>
  <c r="M1873" i="21"/>
  <c r="F1874" i="21"/>
  <c r="E1874" i="21"/>
  <c r="D1875" i="21"/>
  <c r="K1874" i="21"/>
  <c r="M1874" i="21"/>
  <c r="Q1874" i="21"/>
  <c r="O1874" i="21"/>
  <c r="N1875" i="21"/>
  <c r="P1875" i="21"/>
  <c r="I1875" i="21"/>
  <c r="L1875" i="21"/>
  <c r="H1876" i="21"/>
  <c r="J1875" i="21"/>
  <c r="E1875" i="21"/>
  <c r="F1875" i="21"/>
  <c r="D1876" i="21"/>
  <c r="Q1875" i="21"/>
  <c r="K1875" i="21"/>
  <c r="O1875" i="21"/>
  <c r="M1875" i="21"/>
  <c r="J1876" i="21"/>
  <c r="H1877" i="21"/>
  <c r="I1876" i="21"/>
  <c r="L1876" i="21"/>
  <c r="N1876" i="21"/>
  <c r="P1876" i="21"/>
  <c r="E1876" i="21"/>
  <c r="F1876" i="21"/>
  <c r="D1877" i="21"/>
  <c r="L1877" i="21"/>
  <c r="H1878" i="21"/>
  <c r="N1877" i="21"/>
  <c r="I1877" i="21"/>
  <c r="P1877" i="21"/>
  <c r="J1877" i="21"/>
  <c r="K1876" i="21"/>
  <c r="O1876" i="21"/>
  <c r="M1876" i="21"/>
  <c r="Q1876" i="21"/>
  <c r="E1877" i="21"/>
  <c r="F1877" i="21"/>
  <c r="D1878" i="21"/>
  <c r="I1878" i="21"/>
  <c r="N1878" i="21"/>
  <c r="P1878" i="21"/>
  <c r="H1879" i="21"/>
  <c r="J1878" i="21"/>
  <c r="L1878" i="21"/>
  <c r="Q1877" i="21"/>
  <c r="K1877" i="21"/>
  <c r="O1877" i="21"/>
  <c r="M1877" i="21"/>
  <c r="E1878" i="21"/>
  <c r="D1879" i="21"/>
  <c r="F1878" i="21"/>
  <c r="M1878" i="21"/>
  <c r="O1878" i="21"/>
  <c r="Q1878" i="21"/>
  <c r="K1878" i="21"/>
  <c r="L1879" i="21"/>
  <c r="I1879" i="21"/>
  <c r="N1879" i="21"/>
  <c r="J1879" i="21"/>
  <c r="P1879" i="21"/>
  <c r="H1880" i="21"/>
  <c r="E1879" i="21"/>
  <c r="D1880" i="21"/>
  <c r="F1879" i="21"/>
  <c r="O1879" i="21"/>
  <c r="Q1879" i="21"/>
  <c r="K1879" i="21"/>
  <c r="M1879" i="21"/>
  <c r="H1881" i="21"/>
  <c r="N1880" i="21"/>
  <c r="P1880" i="21"/>
  <c r="L1880" i="21"/>
  <c r="I1880" i="21"/>
  <c r="J1880" i="21"/>
  <c r="D1881" i="21"/>
  <c r="F1880" i="21"/>
  <c r="E1880" i="21"/>
  <c r="I1881" i="21"/>
  <c r="P1881" i="21"/>
  <c r="J1881" i="21"/>
  <c r="H1882" i="21"/>
  <c r="N1881" i="21"/>
  <c r="L1881" i="21"/>
  <c r="M1880" i="21"/>
  <c r="Q1880" i="21"/>
  <c r="K1880" i="21"/>
  <c r="O1880" i="21"/>
  <c r="D1882" i="21"/>
  <c r="F1881" i="21"/>
  <c r="E1881" i="21"/>
  <c r="K1881" i="21"/>
  <c r="O1881" i="21"/>
  <c r="M1881" i="21"/>
  <c r="Q1881" i="21"/>
  <c r="P1882" i="21"/>
  <c r="L1882" i="21"/>
  <c r="I1882" i="21"/>
  <c r="J1882" i="21"/>
  <c r="H1883" i="21"/>
  <c r="N1882" i="21"/>
  <c r="F1882" i="21"/>
  <c r="D1883" i="21"/>
  <c r="E1882" i="21"/>
  <c r="Q1882" i="21"/>
  <c r="M1882" i="21"/>
  <c r="K1882" i="21"/>
  <c r="O1882" i="21"/>
  <c r="H1884" i="21"/>
  <c r="J1883" i="21"/>
  <c r="L1883" i="21"/>
  <c r="N1883" i="21"/>
  <c r="P1883" i="21"/>
  <c r="I1883" i="21"/>
  <c r="F1883" i="21"/>
  <c r="D1884" i="21"/>
  <c r="E1883" i="21"/>
  <c r="H1885" i="21"/>
  <c r="L1884" i="21"/>
  <c r="I1884" i="21"/>
  <c r="J1884" i="21"/>
  <c r="N1884" i="21"/>
  <c r="P1884" i="21"/>
  <c r="Q1883" i="21"/>
  <c r="K1883" i="21"/>
  <c r="M1883" i="21"/>
  <c r="O1883" i="21"/>
  <c r="E1884" i="21"/>
  <c r="D1885" i="21"/>
  <c r="F1884" i="21"/>
  <c r="N1885" i="21"/>
  <c r="H1886" i="21"/>
  <c r="I1885" i="21"/>
  <c r="P1885" i="21"/>
  <c r="L1885" i="21"/>
  <c r="J1885" i="21"/>
  <c r="K1884" i="21"/>
  <c r="O1884" i="21"/>
  <c r="M1884" i="21"/>
  <c r="Q1884" i="21"/>
  <c r="D1886" i="21"/>
  <c r="F1885" i="21"/>
  <c r="E1885" i="21"/>
  <c r="N1886" i="21"/>
  <c r="P1886" i="21"/>
  <c r="L1886" i="21"/>
  <c r="J1886" i="21"/>
  <c r="H1887" i="21"/>
  <c r="I1886" i="21"/>
  <c r="Q1885" i="21"/>
  <c r="K1885" i="21"/>
  <c r="O1885" i="21"/>
  <c r="M1885" i="21"/>
  <c r="D1887" i="21"/>
  <c r="F1886" i="21"/>
  <c r="E1886" i="21"/>
  <c r="L1887" i="21"/>
  <c r="N1887" i="21"/>
  <c r="P1887" i="21"/>
  <c r="I1887" i="21"/>
  <c r="H1888" i="21"/>
  <c r="J1887" i="21"/>
  <c r="K1886" i="21"/>
  <c r="O1886" i="21"/>
  <c r="Q1886" i="21"/>
  <c r="M1886" i="21"/>
  <c r="E1887" i="21"/>
  <c r="F1887" i="21"/>
  <c r="D1888" i="21"/>
  <c r="M1887" i="21"/>
  <c r="Q1887" i="21"/>
  <c r="K1887" i="21"/>
  <c r="O1887" i="21"/>
  <c r="P1888" i="21"/>
  <c r="I1888" i="21"/>
  <c r="N1888" i="21"/>
  <c r="L1888" i="21"/>
  <c r="H1889" i="21"/>
  <c r="J1888" i="21"/>
  <c r="D1889" i="21"/>
  <c r="F1888" i="21"/>
  <c r="E1888" i="21"/>
  <c r="K1888" i="21"/>
  <c r="O1888" i="21"/>
  <c r="M1888" i="21"/>
  <c r="Q1888" i="21"/>
  <c r="P1889" i="21"/>
  <c r="J1889" i="21"/>
  <c r="I1889" i="21"/>
  <c r="H1890" i="21"/>
  <c r="N1889" i="21"/>
  <c r="L1889" i="21"/>
  <c r="E1889" i="21"/>
  <c r="F1889" i="21"/>
  <c r="D1890" i="21"/>
  <c r="Q1889" i="21"/>
  <c r="K1889" i="21"/>
  <c r="O1889" i="21"/>
  <c r="M1889" i="21"/>
  <c r="P1890" i="21"/>
  <c r="L1890" i="21"/>
  <c r="H1891" i="21"/>
  <c r="J1890" i="21"/>
  <c r="N1890" i="21"/>
  <c r="I1890" i="21"/>
  <c r="E1890" i="21"/>
  <c r="D1891" i="21"/>
  <c r="F1890" i="21"/>
  <c r="L1891" i="21"/>
  <c r="N1891" i="21"/>
  <c r="I1891" i="21"/>
  <c r="J1891" i="21"/>
  <c r="P1891" i="21"/>
  <c r="H1892" i="21"/>
  <c r="Q1890" i="21"/>
  <c r="K1890" i="21"/>
  <c r="O1890" i="21"/>
  <c r="M1890" i="21"/>
  <c r="F1891" i="21"/>
  <c r="D1892" i="21"/>
  <c r="E1891" i="21"/>
  <c r="Q1891" i="21"/>
  <c r="K1891" i="21"/>
  <c r="O1891" i="21"/>
  <c r="M1891" i="21"/>
  <c r="I1892" i="21"/>
  <c r="L1892" i="21"/>
  <c r="J1892" i="21"/>
  <c r="H1893" i="21"/>
  <c r="N1892" i="21"/>
  <c r="P1892" i="21"/>
  <c r="D1893" i="21"/>
  <c r="F1892" i="21"/>
  <c r="E1892" i="21"/>
  <c r="K1892" i="21"/>
  <c r="O1892" i="21"/>
  <c r="M1892" i="21"/>
  <c r="Q1892" i="21"/>
  <c r="J1893" i="21"/>
  <c r="P1893" i="21"/>
  <c r="L1893" i="21"/>
  <c r="H1894" i="21"/>
  <c r="N1893" i="21"/>
  <c r="I1893" i="21"/>
  <c r="E1893" i="21"/>
  <c r="D1894" i="21"/>
  <c r="F1893" i="21"/>
  <c r="P1894" i="21"/>
  <c r="H1895" i="21"/>
  <c r="J1894" i="21"/>
  <c r="I1894" i="21"/>
  <c r="N1894" i="21"/>
  <c r="L1894" i="21"/>
  <c r="Q1893" i="21"/>
  <c r="K1893" i="21"/>
  <c r="O1893" i="21"/>
  <c r="M1893" i="21"/>
  <c r="E1894" i="21"/>
  <c r="F1894" i="21"/>
  <c r="D1895" i="21"/>
  <c r="I1895" i="21"/>
  <c r="N1895" i="21"/>
  <c r="L1895" i="21"/>
  <c r="J1895" i="21"/>
  <c r="P1895" i="21"/>
  <c r="H1896" i="21"/>
  <c r="O1894" i="21"/>
  <c r="Q1894" i="21"/>
  <c r="K1894" i="21"/>
  <c r="M1894" i="21"/>
  <c r="D1896" i="21"/>
  <c r="E1895" i="21"/>
  <c r="F1895" i="21"/>
  <c r="M1895" i="21"/>
  <c r="Q1895" i="21"/>
  <c r="K1895" i="21"/>
  <c r="O1895" i="21"/>
  <c r="P1896" i="21"/>
  <c r="L1896" i="21"/>
  <c r="H1897" i="21"/>
  <c r="N1896" i="21"/>
  <c r="I1896" i="21"/>
  <c r="J1896" i="21"/>
  <c r="E1896" i="21"/>
  <c r="D1897" i="21"/>
  <c r="F1896" i="21"/>
  <c r="J1897" i="21"/>
  <c r="H1898" i="21"/>
  <c r="N1897" i="21"/>
  <c r="I1897" i="21"/>
  <c r="P1897" i="21"/>
  <c r="L1897" i="21"/>
  <c r="M1896" i="21"/>
  <c r="Q1896" i="21"/>
  <c r="K1896" i="21"/>
  <c r="O1896" i="21"/>
  <c r="E1897" i="21"/>
  <c r="D1898" i="21"/>
  <c r="F1897" i="21"/>
  <c r="I1898" i="21"/>
  <c r="L1898" i="21"/>
  <c r="P1898" i="21"/>
  <c r="J1898" i="21"/>
  <c r="H1899" i="21"/>
  <c r="N1898" i="21"/>
  <c r="O1897" i="21"/>
  <c r="M1897" i="21"/>
  <c r="Q1897" i="21"/>
  <c r="K1897" i="21"/>
  <c r="F1898" i="21"/>
  <c r="E1898" i="21"/>
  <c r="D1899" i="21"/>
  <c r="Q1898" i="21"/>
  <c r="M1898" i="21"/>
  <c r="K1898" i="21"/>
  <c r="O1898" i="21"/>
  <c r="L1899" i="21"/>
  <c r="H1900" i="21"/>
  <c r="J1899" i="21"/>
  <c r="N1899" i="21"/>
  <c r="P1899" i="21"/>
  <c r="I1899" i="21"/>
  <c r="F1899" i="21"/>
  <c r="D1900" i="21"/>
  <c r="E1899" i="21"/>
  <c r="L1900" i="21"/>
  <c r="I1900" i="21"/>
  <c r="J1900" i="21"/>
  <c r="H1901" i="21"/>
  <c r="N1900" i="21"/>
  <c r="P1900" i="21"/>
  <c r="K1899" i="21"/>
  <c r="M1899" i="21"/>
  <c r="Q1899" i="21"/>
  <c r="O1899" i="21"/>
  <c r="D1901" i="21"/>
  <c r="E1900" i="21"/>
  <c r="F1900" i="21"/>
  <c r="K1900" i="21"/>
  <c r="O1900" i="21"/>
  <c r="M1900" i="21"/>
  <c r="Q1900" i="21"/>
  <c r="I1901" i="21"/>
  <c r="P1901" i="21"/>
  <c r="L1901" i="21"/>
  <c r="H1902" i="21"/>
  <c r="N1901" i="21"/>
  <c r="J1901" i="21"/>
  <c r="E1901" i="21"/>
  <c r="F1901" i="21"/>
  <c r="D1902" i="21"/>
  <c r="Q1901" i="21"/>
  <c r="K1901" i="21"/>
  <c r="O1901" i="21"/>
  <c r="M1901" i="21"/>
  <c r="L1902" i="21"/>
  <c r="J1902" i="21"/>
  <c r="H1903" i="21"/>
  <c r="N1902" i="21"/>
  <c r="P1902" i="21"/>
  <c r="I1902" i="21"/>
  <c r="D1903" i="21"/>
  <c r="E1902" i="21"/>
  <c r="F1902" i="21"/>
  <c r="P1903" i="21"/>
  <c r="I1903" i="21"/>
  <c r="L1903" i="21"/>
  <c r="N1903" i="21"/>
  <c r="H1904" i="21"/>
  <c r="J1903" i="21"/>
  <c r="Q1902" i="21"/>
  <c r="K1902" i="21"/>
  <c r="M1902" i="21"/>
  <c r="O1902" i="21"/>
  <c r="E1903" i="21"/>
  <c r="D1904" i="21"/>
  <c r="F1903" i="21"/>
  <c r="Q1903" i="21"/>
  <c r="M1903" i="21"/>
  <c r="K1903" i="21"/>
  <c r="O1903" i="21"/>
  <c r="L1904" i="21"/>
  <c r="N1904" i="21"/>
  <c r="P1904" i="21"/>
  <c r="J1904" i="21"/>
  <c r="I1904" i="21"/>
  <c r="H1905" i="21"/>
  <c r="E1904" i="21"/>
  <c r="F1904" i="21"/>
  <c r="D1905" i="21"/>
  <c r="K1904" i="21"/>
  <c r="O1904" i="21"/>
  <c r="M1904" i="21"/>
  <c r="Q1904" i="21"/>
  <c r="N1905" i="21"/>
  <c r="P1905" i="21"/>
  <c r="I1905" i="21"/>
  <c r="J1905" i="21"/>
  <c r="H1906" i="21"/>
  <c r="L1905" i="21"/>
  <c r="E1905" i="21"/>
  <c r="D1906" i="21"/>
  <c r="F1905" i="21"/>
  <c r="M1905" i="21"/>
  <c r="K1905" i="21"/>
  <c r="Q1905" i="21"/>
  <c r="O1905" i="21"/>
  <c r="J1906" i="21"/>
  <c r="I1906" i="21"/>
  <c r="P1906" i="21"/>
  <c r="H1907" i="21"/>
  <c r="L1906" i="21"/>
  <c r="N1906" i="21"/>
  <c r="F1906" i="21"/>
  <c r="E1906" i="21"/>
  <c r="D1907" i="21"/>
  <c r="M1906" i="21"/>
  <c r="Q1906" i="21"/>
  <c r="K1906" i="21"/>
  <c r="O1906" i="21"/>
  <c r="N1907" i="21"/>
  <c r="J1907" i="21"/>
  <c r="P1907" i="21"/>
  <c r="H1908" i="21"/>
  <c r="I1907" i="21"/>
  <c r="L1907" i="21"/>
  <c r="F1907" i="21"/>
  <c r="E1907" i="21"/>
  <c r="D1908" i="21"/>
  <c r="I1908" i="21"/>
  <c r="N1908" i="21"/>
  <c r="P1908" i="21"/>
  <c r="L1908" i="21"/>
  <c r="J1908" i="21"/>
  <c r="H1909" i="21"/>
  <c r="M1907" i="21"/>
  <c r="K1907" i="21"/>
  <c r="O1907" i="21"/>
  <c r="Q1907" i="21"/>
  <c r="F1908" i="21"/>
  <c r="E1908" i="21"/>
  <c r="D1909" i="21"/>
  <c r="M1908" i="21"/>
  <c r="Q1908" i="21"/>
  <c r="K1908" i="21"/>
  <c r="O1908" i="21"/>
  <c r="P1909" i="21"/>
  <c r="H1910" i="21"/>
  <c r="L1909" i="21"/>
  <c r="I1909" i="21"/>
  <c r="N1909" i="21"/>
  <c r="J1909" i="21"/>
  <c r="E1909" i="21"/>
  <c r="F1909" i="21"/>
  <c r="D1910" i="21"/>
  <c r="I1910" i="21"/>
  <c r="H1911" i="21"/>
  <c r="L1910" i="21"/>
  <c r="N1910" i="21"/>
  <c r="P1910" i="21"/>
  <c r="J1910" i="21"/>
  <c r="K1909" i="21"/>
  <c r="Q1909" i="21"/>
  <c r="O1909" i="21"/>
  <c r="M1909" i="21"/>
  <c r="D1911" i="21"/>
  <c r="F1910" i="21"/>
  <c r="E1910" i="21"/>
  <c r="O1910" i="21"/>
  <c r="K1910" i="21"/>
  <c r="M1910" i="21"/>
  <c r="Q1910" i="21"/>
  <c r="N1911" i="21"/>
  <c r="P1911" i="21"/>
  <c r="H1912" i="21"/>
  <c r="I1911" i="21"/>
  <c r="L1911" i="21"/>
  <c r="J1911" i="21"/>
  <c r="E1911" i="21"/>
  <c r="D1912" i="21"/>
  <c r="F1911" i="21"/>
  <c r="J1912" i="21"/>
  <c r="L1912" i="21"/>
  <c r="H1913" i="21"/>
  <c r="I1912" i="21"/>
  <c r="N1912" i="21"/>
  <c r="P1912" i="21"/>
  <c r="Q1911" i="21"/>
  <c r="K1911" i="21"/>
  <c r="O1911" i="21"/>
  <c r="M1911" i="21"/>
  <c r="F1912" i="21"/>
  <c r="E1912" i="21"/>
  <c r="D1913" i="21"/>
  <c r="J1913" i="21"/>
  <c r="P1913" i="21"/>
  <c r="H1914" i="21"/>
  <c r="L1913" i="21"/>
  <c r="I1913" i="21"/>
  <c r="N1913" i="21"/>
  <c r="M1912" i="21"/>
  <c r="Q1912" i="21"/>
  <c r="K1912" i="21"/>
  <c r="O1912" i="21"/>
  <c r="D1914" i="21"/>
  <c r="E1913" i="21"/>
  <c r="F1913" i="21"/>
  <c r="P1914" i="21"/>
  <c r="L1914" i="21"/>
  <c r="H1915" i="21"/>
  <c r="I1914" i="21"/>
  <c r="N1914" i="21"/>
  <c r="J1914" i="21"/>
  <c r="Q1913" i="21"/>
  <c r="O1913" i="21"/>
  <c r="M1913" i="21"/>
  <c r="K1913" i="21"/>
  <c r="F1914" i="21"/>
  <c r="D1915" i="21"/>
  <c r="E1914" i="21"/>
  <c r="N1915" i="21"/>
  <c r="J1915" i="21"/>
  <c r="P1915" i="21"/>
  <c r="H1916" i="21"/>
  <c r="I1915" i="21"/>
  <c r="L1915" i="21"/>
  <c r="O1914" i="21"/>
  <c r="K1914" i="21"/>
  <c r="M1914" i="21"/>
  <c r="Q1914" i="21"/>
  <c r="E1915" i="21"/>
  <c r="D1916" i="21"/>
  <c r="F1915" i="21"/>
  <c r="J1916" i="21"/>
  <c r="L1916" i="21"/>
  <c r="H1917" i="21"/>
  <c r="I1916" i="21"/>
  <c r="N1916" i="21"/>
  <c r="P1916" i="21"/>
  <c r="Q1915" i="21"/>
  <c r="K1915" i="21"/>
  <c r="M1915" i="21"/>
  <c r="O1915" i="21"/>
  <c r="F1916" i="21"/>
  <c r="E1916" i="21"/>
  <c r="D1917" i="21"/>
  <c r="H1918" i="21"/>
  <c r="L1917" i="21"/>
  <c r="I1917" i="21"/>
  <c r="N1917" i="21"/>
  <c r="P1917" i="21"/>
  <c r="J1917" i="21"/>
  <c r="M1916" i="21"/>
  <c r="Q1916" i="21"/>
  <c r="K1916" i="21"/>
  <c r="O1916" i="21"/>
  <c r="F1917" i="21"/>
  <c r="E1917" i="21"/>
  <c r="D1918" i="21"/>
  <c r="J1918" i="21"/>
  <c r="H1919" i="21"/>
  <c r="I1918" i="21"/>
  <c r="N1918" i="21"/>
  <c r="P1918" i="21"/>
  <c r="L1918" i="21"/>
  <c r="K1917" i="21"/>
  <c r="Q1917" i="21"/>
  <c r="O1917" i="21"/>
  <c r="M1917" i="21"/>
  <c r="F1918" i="21"/>
  <c r="D1919" i="21"/>
  <c r="E1918" i="21"/>
  <c r="I1919" i="21"/>
  <c r="L1919" i="21"/>
  <c r="N1919" i="21"/>
  <c r="J1919" i="21"/>
  <c r="P1919" i="21"/>
  <c r="H1920" i="21"/>
  <c r="K1918" i="21"/>
  <c r="O1918" i="21"/>
  <c r="M1918" i="21"/>
  <c r="Q1918" i="21"/>
  <c r="E1919" i="21"/>
  <c r="F1919" i="21"/>
  <c r="D1920" i="21"/>
  <c r="M1919" i="21"/>
  <c r="Q1919" i="21"/>
  <c r="K1919" i="21"/>
  <c r="O1919" i="21"/>
  <c r="L1920" i="21"/>
  <c r="N1920" i="21"/>
  <c r="P1920" i="21"/>
  <c r="J1920" i="21"/>
  <c r="I1920" i="21"/>
  <c r="H1921" i="21"/>
  <c r="F1920" i="21"/>
  <c r="E1920" i="21"/>
  <c r="D1921" i="21"/>
  <c r="K1920" i="21"/>
  <c r="O1920" i="21"/>
  <c r="M1920" i="21"/>
  <c r="Q1920" i="21"/>
  <c r="P1921" i="21"/>
  <c r="I1921" i="21"/>
  <c r="N1921" i="21"/>
  <c r="J1921" i="21"/>
  <c r="H1922" i="21"/>
  <c r="L1921" i="21"/>
  <c r="E1921" i="21"/>
  <c r="D1922" i="21"/>
  <c r="F1921" i="21"/>
  <c r="Q1921" i="21"/>
  <c r="O1921" i="21"/>
  <c r="M1921" i="21"/>
  <c r="K1921" i="21"/>
  <c r="J1922" i="21"/>
  <c r="L1922" i="21"/>
  <c r="P1922" i="21"/>
  <c r="H1923" i="21"/>
  <c r="I1922" i="21"/>
  <c r="N1922" i="21"/>
  <c r="E1922" i="21"/>
  <c r="D1923" i="21"/>
  <c r="F1922" i="21"/>
  <c r="L1923" i="21"/>
  <c r="J1923" i="21"/>
  <c r="P1923" i="21"/>
  <c r="H1924" i="21"/>
  <c r="I1923" i="21"/>
  <c r="N1923" i="21"/>
  <c r="K1922" i="21"/>
  <c r="O1922" i="21"/>
  <c r="M1922" i="21"/>
  <c r="Q1922" i="21"/>
  <c r="E1923" i="21"/>
  <c r="F1923" i="21"/>
  <c r="D1924" i="21"/>
  <c r="L1924" i="21"/>
  <c r="J1924" i="21"/>
  <c r="H1925" i="21"/>
  <c r="I1924" i="21"/>
  <c r="N1924" i="21"/>
  <c r="P1924" i="21"/>
  <c r="Q1923" i="21"/>
  <c r="O1923" i="21"/>
  <c r="M1923" i="21"/>
  <c r="K1923" i="21"/>
  <c r="D1925" i="21"/>
  <c r="F1924" i="21"/>
  <c r="E1924" i="21"/>
  <c r="H1926" i="21"/>
  <c r="L1925" i="21"/>
  <c r="I1925" i="21"/>
  <c r="N1925" i="21"/>
  <c r="J1925" i="21"/>
  <c r="P1925" i="21"/>
  <c r="M1924" i="21"/>
  <c r="Q1924" i="21"/>
  <c r="K1924" i="21"/>
  <c r="O1924" i="21"/>
  <c r="D1926" i="21"/>
  <c r="E1925" i="21"/>
  <c r="F1925" i="21"/>
  <c r="I1926" i="21"/>
  <c r="H1927" i="21"/>
  <c r="N1926" i="21"/>
  <c r="P1926" i="21"/>
  <c r="L1926" i="21"/>
  <c r="J1926" i="21"/>
  <c r="K1925" i="21"/>
  <c r="Q1925" i="21"/>
  <c r="O1925" i="21"/>
  <c r="M1925" i="21"/>
  <c r="F1926" i="21"/>
  <c r="E1926" i="21"/>
  <c r="D1927" i="21"/>
  <c r="O1926" i="21"/>
  <c r="M1926" i="21"/>
  <c r="Q1926" i="21"/>
  <c r="K1926" i="21"/>
  <c r="P1927" i="21"/>
  <c r="H1928" i="21"/>
  <c r="I1927" i="21"/>
  <c r="N1927" i="21"/>
  <c r="L1927" i="21"/>
  <c r="J1927" i="21"/>
  <c r="D1928" i="21"/>
  <c r="E1927" i="21"/>
  <c r="F1927" i="21"/>
  <c r="J1928" i="21"/>
  <c r="L1928" i="21"/>
  <c r="H1929" i="21"/>
  <c r="I1928" i="21"/>
  <c r="N1928" i="21"/>
  <c r="P1928" i="21"/>
  <c r="Q1927" i="21"/>
  <c r="M1927" i="21"/>
  <c r="O1927" i="21"/>
  <c r="K1927" i="21"/>
  <c r="D1929" i="21"/>
  <c r="F1928" i="21"/>
  <c r="E1928" i="21"/>
  <c r="J1929" i="21"/>
  <c r="H1930" i="21"/>
  <c r="P1929" i="21"/>
  <c r="L1929" i="21"/>
  <c r="I1929" i="21"/>
  <c r="N1929" i="21"/>
  <c r="Q1928" i="21"/>
  <c r="K1928" i="21"/>
  <c r="O1928" i="21"/>
  <c r="M1928" i="21"/>
  <c r="F1929" i="21"/>
  <c r="E1929" i="21"/>
  <c r="D1930" i="21"/>
  <c r="I1930" i="21"/>
  <c r="J1930" i="21"/>
  <c r="N1930" i="21"/>
  <c r="P1930" i="21"/>
  <c r="H1931" i="21"/>
  <c r="L1930" i="21"/>
  <c r="Q1929" i="21"/>
  <c r="O1929" i="21"/>
  <c r="M1929" i="21"/>
  <c r="K1929" i="21"/>
  <c r="D1931" i="21"/>
  <c r="E1930" i="21"/>
  <c r="F1930" i="21"/>
  <c r="K1930" i="21"/>
  <c r="Q1930" i="21"/>
  <c r="O1930" i="21"/>
  <c r="M1930" i="21"/>
  <c r="P1931" i="21"/>
  <c r="L1931" i="21"/>
  <c r="N1931" i="21"/>
  <c r="H1932" i="21"/>
  <c r="J1931" i="21"/>
  <c r="I1931" i="21"/>
  <c r="D1932" i="21"/>
  <c r="E1931" i="21"/>
  <c r="F1931" i="21"/>
  <c r="N1932" i="21"/>
  <c r="P1932" i="21"/>
  <c r="L1932" i="21"/>
  <c r="I1932" i="21"/>
  <c r="H1933" i="21"/>
  <c r="J1932" i="21"/>
  <c r="O1931" i="21"/>
  <c r="M1931" i="21"/>
  <c r="K1931" i="21"/>
  <c r="Q1931" i="21"/>
  <c r="E1932" i="21"/>
  <c r="F1932" i="21"/>
  <c r="D1933" i="21"/>
  <c r="O1932" i="21"/>
  <c r="Q1932" i="21"/>
  <c r="K1932" i="21"/>
  <c r="M1932" i="21"/>
  <c r="I1933" i="21"/>
  <c r="P1933" i="21"/>
  <c r="J1933" i="21"/>
  <c r="L1933" i="21"/>
  <c r="H1934" i="21"/>
  <c r="N1933" i="21"/>
  <c r="D1934" i="21"/>
  <c r="F1933" i="21"/>
  <c r="E1933" i="21"/>
  <c r="M1933" i="21"/>
  <c r="K1933" i="21"/>
  <c r="O1933" i="21"/>
  <c r="Q1933" i="21"/>
  <c r="I1934" i="21"/>
  <c r="L1934" i="21"/>
  <c r="H1935" i="21"/>
  <c r="J1934" i="21"/>
  <c r="N1934" i="21"/>
  <c r="P1934" i="21"/>
  <c r="D1935" i="21"/>
  <c r="F1934" i="21"/>
  <c r="E1934" i="21"/>
  <c r="M1934" i="21"/>
  <c r="K1934" i="21"/>
  <c r="O1934" i="21"/>
  <c r="Q1934" i="21"/>
  <c r="N1935" i="21"/>
  <c r="H1936" i="21"/>
  <c r="J1935" i="21"/>
  <c r="I1935" i="21"/>
  <c r="P1935" i="21"/>
  <c r="L1935" i="21"/>
  <c r="F1935" i="21"/>
  <c r="D1936" i="21"/>
  <c r="E1935" i="21"/>
  <c r="H1937" i="21"/>
  <c r="L1936" i="21"/>
  <c r="J1936" i="21"/>
  <c r="I1936" i="21"/>
  <c r="N1936" i="21"/>
  <c r="P1936" i="21"/>
  <c r="Q1935" i="21"/>
  <c r="M1935" i="21"/>
  <c r="O1935" i="21"/>
  <c r="K1935" i="21"/>
  <c r="F1936" i="21"/>
  <c r="E1936" i="21"/>
  <c r="D1937" i="21"/>
  <c r="I1937" i="21"/>
  <c r="N1937" i="21"/>
  <c r="H1938" i="21"/>
  <c r="P1937" i="21"/>
  <c r="J1937" i="21"/>
  <c r="L1937" i="21"/>
  <c r="K1936" i="21"/>
  <c r="M1936" i="21"/>
  <c r="O1936" i="21"/>
  <c r="Q1936" i="21"/>
  <c r="F1937" i="21"/>
  <c r="E1937" i="21"/>
  <c r="D1938" i="21"/>
  <c r="O1937" i="21"/>
  <c r="Q1937" i="21"/>
  <c r="M1937" i="21"/>
  <c r="K1937" i="21"/>
  <c r="I1938" i="21"/>
  <c r="H1939" i="21"/>
  <c r="N1938" i="21"/>
  <c r="P1938" i="21"/>
  <c r="J1938" i="21"/>
  <c r="L1938" i="21"/>
  <c r="D1939" i="21"/>
  <c r="E1938" i="21"/>
  <c r="F1938" i="21"/>
  <c r="O1938" i="21"/>
  <c r="M1938" i="21"/>
  <c r="Q1938" i="21"/>
  <c r="K1938" i="21"/>
  <c r="N1939" i="21"/>
  <c r="P1939" i="21"/>
  <c r="L1939" i="21"/>
  <c r="I1939" i="21"/>
  <c r="J1939" i="21"/>
  <c r="H1940" i="21"/>
  <c r="E1939" i="21"/>
  <c r="F1939" i="21"/>
  <c r="D1940" i="21"/>
  <c r="M1939" i="21"/>
  <c r="K1939" i="21"/>
  <c r="O1939" i="21"/>
  <c r="Q1939" i="21"/>
  <c r="N1940" i="21"/>
  <c r="P1940" i="21"/>
  <c r="L1940" i="21"/>
  <c r="I1940" i="21"/>
  <c r="H1941" i="21"/>
  <c r="J1940" i="21"/>
  <c r="D1941" i="21"/>
  <c r="E1940" i="21"/>
  <c r="F1940" i="21"/>
  <c r="Q1940" i="21"/>
  <c r="O1940" i="21"/>
  <c r="K1940" i="21"/>
  <c r="M1940" i="21"/>
  <c r="I1941" i="21"/>
  <c r="J1941" i="21"/>
  <c r="N1941" i="21"/>
  <c r="H1942" i="21"/>
  <c r="P1941" i="21"/>
  <c r="L1941" i="21"/>
  <c r="E1941" i="21"/>
  <c r="F1941" i="21"/>
  <c r="D1942" i="21"/>
  <c r="K1941" i="21"/>
  <c r="Q1941" i="21"/>
  <c r="O1941" i="21"/>
  <c r="M1941" i="21"/>
  <c r="N1942" i="21"/>
  <c r="P1942" i="21"/>
  <c r="J1942" i="21"/>
  <c r="I1942" i="21"/>
  <c r="H1943" i="21"/>
  <c r="L1942" i="21"/>
  <c r="D1943" i="21"/>
  <c r="F1942" i="21"/>
  <c r="E1942" i="21"/>
  <c r="M1942" i="21"/>
  <c r="O1942" i="21"/>
  <c r="Q1942" i="21"/>
  <c r="K1942" i="21"/>
  <c r="N1943" i="21"/>
  <c r="J1943" i="21"/>
  <c r="L1943" i="21"/>
  <c r="I1943" i="21"/>
  <c r="H1944" i="21"/>
  <c r="P1943" i="21"/>
  <c r="D1944" i="21"/>
  <c r="E1943" i="21"/>
  <c r="F1943" i="21"/>
  <c r="Q1943" i="21"/>
  <c r="M1943" i="21"/>
  <c r="K1943" i="21"/>
  <c r="O1943" i="21"/>
  <c r="P1944" i="21"/>
  <c r="J1944" i="21"/>
  <c r="N1944" i="21"/>
  <c r="L1944" i="21"/>
  <c r="H1945" i="21"/>
  <c r="I1944" i="21"/>
  <c r="D1945" i="21"/>
  <c r="E1944" i="21"/>
  <c r="F1944" i="21"/>
  <c r="I1945" i="21"/>
  <c r="J1945" i="21"/>
  <c r="P1945" i="21"/>
  <c r="L1945" i="21"/>
  <c r="N1945" i="21"/>
  <c r="H1946" i="21"/>
  <c r="O1944" i="21"/>
  <c r="Q1944" i="21"/>
  <c r="K1944" i="21"/>
  <c r="M1944" i="21"/>
  <c r="E1945" i="21"/>
  <c r="F1945" i="21"/>
  <c r="D1946" i="21"/>
  <c r="K1945" i="21"/>
  <c r="Q1945" i="21"/>
  <c r="O1945" i="21"/>
  <c r="M1945" i="21"/>
  <c r="L1946" i="21"/>
  <c r="N1946" i="21"/>
  <c r="P1946" i="21"/>
  <c r="I1946" i="21"/>
  <c r="H1947" i="21"/>
  <c r="J1946" i="21"/>
  <c r="E1946" i="21"/>
  <c r="D1947" i="21"/>
  <c r="F1946" i="21"/>
  <c r="Q1946" i="21"/>
  <c r="K1946" i="21"/>
  <c r="O1946" i="21"/>
  <c r="M1946" i="21"/>
  <c r="N1947" i="21"/>
  <c r="J1947" i="21"/>
  <c r="P1947" i="21"/>
  <c r="H1948" i="21"/>
  <c r="L1947" i="21"/>
  <c r="I1947" i="21"/>
  <c r="F1947" i="21"/>
  <c r="E1947" i="21"/>
  <c r="D1948" i="21"/>
  <c r="L1948" i="21"/>
  <c r="J1948" i="21"/>
  <c r="N1948" i="21"/>
  <c r="P1948" i="21"/>
  <c r="I1948" i="21"/>
  <c r="H1949" i="21"/>
  <c r="K1947" i="21"/>
  <c r="O1947" i="21"/>
  <c r="M1947" i="21"/>
  <c r="Q1947" i="21"/>
  <c r="F1948" i="21"/>
  <c r="D1949" i="21"/>
  <c r="E1948" i="21"/>
  <c r="K1948" i="21"/>
  <c r="M1948" i="21"/>
  <c r="O1948" i="21"/>
  <c r="Q1948" i="21"/>
  <c r="L1949" i="21"/>
  <c r="J1949" i="21"/>
  <c r="N1949" i="21"/>
  <c r="P1949" i="21"/>
  <c r="I1949" i="21"/>
  <c r="H1950" i="21"/>
  <c r="D1950" i="21"/>
  <c r="F1949" i="21"/>
  <c r="E1949" i="21"/>
  <c r="Q1949" i="21"/>
  <c r="M1949" i="21"/>
  <c r="O1949" i="21"/>
  <c r="K1949" i="21"/>
  <c r="H1951" i="21"/>
  <c r="I1950" i="21"/>
  <c r="L1950" i="21"/>
  <c r="J1950" i="21"/>
  <c r="P1950" i="21"/>
  <c r="N1950" i="21"/>
  <c r="D1951" i="21"/>
  <c r="F1950" i="21"/>
  <c r="E1950" i="21"/>
  <c r="L1951" i="21"/>
  <c r="I1951" i="21"/>
  <c r="P1951" i="21"/>
  <c r="H1952" i="21"/>
  <c r="N1951" i="21"/>
  <c r="J1951" i="21"/>
  <c r="Q1950" i="21"/>
  <c r="M1950" i="21"/>
  <c r="K1950" i="21"/>
  <c r="O1950" i="21"/>
  <c r="E1951" i="21"/>
  <c r="F1951" i="21"/>
  <c r="D1952" i="21"/>
  <c r="M1951" i="21"/>
  <c r="O1951" i="21"/>
  <c r="Q1951" i="21"/>
  <c r="K1951" i="21"/>
  <c r="L1952" i="21"/>
  <c r="H1953" i="21"/>
  <c r="N1952" i="21"/>
  <c r="I1952" i="21"/>
  <c r="P1952" i="21"/>
  <c r="J1952" i="21"/>
  <c r="F1952" i="21"/>
  <c r="D1953" i="21"/>
  <c r="E1952" i="21"/>
  <c r="N1953" i="21"/>
  <c r="H1954" i="21"/>
  <c r="L1953" i="21"/>
  <c r="I1953" i="21"/>
  <c r="P1953" i="21"/>
  <c r="J1953" i="21"/>
  <c r="K1952" i="21"/>
  <c r="M1952" i="21"/>
  <c r="O1952" i="21"/>
  <c r="Q1952" i="21"/>
  <c r="E1953" i="21"/>
  <c r="D1954" i="21"/>
  <c r="F1953" i="21"/>
  <c r="J1954" i="21"/>
  <c r="N1954" i="21"/>
  <c r="I1954" i="21"/>
  <c r="H1955" i="21"/>
  <c r="P1954" i="21"/>
  <c r="L1954" i="21"/>
  <c r="O1953" i="21"/>
  <c r="K1953" i="21"/>
  <c r="Q1953" i="21"/>
  <c r="M1953" i="21"/>
  <c r="F1954" i="21"/>
  <c r="D1955" i="21"/>
  <c r="E1954" i="21"/>
  <c r="O1954" i="21"/>
  <c r="K1954" i="21"/>
  <c r="M1954" i="21"/>
  <c r="Q1954" i="21"/>
  <c r="I1955" i="21"/>
  <c r="L1955" i="21"/>
  <c r="N1955" i="21"/>
  <c r="P1955" i="21"/>
  <c r="H1956" i="21"/>
  <c r="J1955" i="21"/>
  <c r="D1956" i="21"/>
  <c r="E1955" i="21"/>
  <c r="F1955" i="21"/>
  <c r="O1955" i="21"/>
  <c r="Q1955" i="21"/>
  <c r="K1955" i="21"/>
  <c r="M1955" i="21"/>
  <c r="P1956" i="21"/>
  <c r="N1956" i="21"/>
  <c r="J1956" i="21"/>
  <c r="L1956" i="21"/>
  <c r="I1956" i="21"/>
  <c r="H1957" i="21"/>
  <c r="E1956" i="21"/>
  <c r="F1956" i="21"/>
  <c r="D1957" i="21"/>
  <c r="K1956" i="21"/>
  <c r="M1956" i="21"/>
  <c r="Q1956" i="21"/>
  <c r="O1956" i="21"/>
  <c r="N1957" i="21"/>
  <c r="H1958" i="21"/>
  <c r="L1957" i="21"/>
  <c r="J1957" i="21"/>
  <c r="P1957" i="21"/>
  <c r="I1957" i="21"/>
  <c r="E1957" i="21"/>
  <c r="F1957" i="21"/>
  <c r="D1958" i="21"/>
  <c r="L1958" i="21"/>
  <c r="J1958" i="21"/>
  <c r="H1959" i="21"/>
  <c r="N1958" i="21"/>
  <c r="P1958" i="21"/>
  <c r="I1958" i="21"/>
  <c r="Q1957" i="21"/>
  <c r="K1957" i="21"/>
  <c r="O1957" i="21"/>
  <c r="M1957" i="21"/>
  <c r="D1959" i="21"/>
  <c r="E1958" i="21"/>
  <c r="F1958" i="21"/>
  <c r="L1959" i="21"/>
  <c r="J1959" i="21"/>
  <c r="P1959" i="21"/>
  <c r="I1959" i="21"/>
  <c r="N1959" i="21"/>
  <c r="H1960" i="21"/>
  <c r="M1958" i="21"/>
  <c r="K1958" i="21"/>
  <c r="O1958" i="21"/>
  <c r="Q1958" i="21"/>
  <c r="E1959" i="21"/>
  <c r="D1960" i="21"/>
  <c r="F1959" i="21"/>
  <c r="Q1959" i="21"/>
  <c r="M1959" i="21"/>
  <c r="O1959" i="21"/>
  <c r="K1959" i="21"/>
  <c r="I1960" i="21"/>
  <c r="H1961" i="21"/>
  <c r="L1960" i="21"/>
  <c r="J1960" i="21"/>
  <c r="N1960" i="21"/>
  <c r="P1960" i="21"/>
  <c r="D1961" i="21"/>
  <c r="F1960" i="21"/>
  <c r="E1960" i="21"/>
  <c r="K1960" i="21"/>
  <c r="M1960" i="21"/>
  <c r="Q1960" i="21"/>
  <c r="O1960" i="21"/>
  <c r="L1961" i="21"/>
  <c r="I1961" i="21"/>
  <c r="J1961" i="21"/>
  <c r="P1961" i="21"/>
  <c r="N1961" i="21"/>
  <c r="H1962" i="21"/>
  <c r="F1961" i="21"/>
  <c r="E1961" i="21"/>
  <c r="D1962" i="21"/>
  <c r="O1961" i="21"/>
  <c r="M1961" i="21"/>
  <c r="Q1961" i="21"/>
  <c r="K1961" i="21"/>
  <c r="J1962" i="21"/>
  <c r="H1963" i="21"/>
  <c r="L1962" i="21"/>
  <c r="I1962" i="21"/>
  <c r="P1962" i="21"/>
  <c r="N1962" i="21"/>
  <c r="F1962" i="21"/>
  <c r="E1962" i="21"/>
  <c r="D1963" i="21"/>
  <c r="P1963" i="21"/>
  <c r="J1963" i="21"/>
  <c r="N1963" i="21"/>
  <c r="I1963" i="21"/>
  <c r="L1963" i="21"/>
  <c r="H1964" i="21"/>
  <c r="M1962" i="21"/>
  <c r="K1962" i="21"/>
  <c r="O1962" i="21"/>
  <c r="Q1962" i="21"/>
  <c r="E1963" i="21"/>
  <c r="F1963" i="21"/>
  <c r="D1964" i="21"/>
  <c r="M1963" i="21"/>
  <c r="K1963" i="21"/>
  <c r="O1963" i="21"/>
  <c r="Q1963" i="21"/>
  <c r="J1964" i="21"/>
  <c r="N1964" i="21"/>
  <c r="P1964" i="21"/>
  <c r="L1964" i="21"/>
  <c r="I1964" i="21"/>
  <c r="H1965" i="21"/>
  <c r="D1965" i="21"/>
  <c r="E1964" i="21"/>
  <c r="F1964" i="21"/>
  <c r="K1964" i="21"/>
  <c r="Q1964" i="21"/>
  <c r="M1964" i="21"/>
  <c r="O1964" i="21"/>
  <c r="H1966" i="21"/>
  <c r="P1965" i="21"/>
  <c r="I1965" i="21"/>
  <c r="N1965" i="21"/>
  <c r="L1965" i="21"/>
  <c r="J1965" i="21"/>
  <c r="F1965" i="21"/>
  <c r="D1966" i="21"/>
  <c r="E1965" i="21"/>
  <c r="L1966" i="21"/>
  <c r="H1967" i="21"/>
  <c r="I1966" i="21"/>
  <c r="J1966" i="21"/>
  <c r="P1966" i="21"/>
  <c r="N1966" i="21"/>
  <c r="O1965" i="21"/>
  <c r="M1965" i="21"/>
  <c r="Q1965" i="21"/>
  <c r="K1965" i="21"/>
  <c r="D1967" i="21"/>
  <c r="E1966" i="21"/>
  <c r="F1966" i="21"/>
  <c r="L1967" i="21"/>
  <c r="P1967" i="21"/>
  <c r="J1967" i="21"/>
  <c r="N1967" i="21"/>
  <c r="H1968" i="21"/>
  <c r="I1967" i="21"/>
  <c r="O1966" i="21"/>
  <c r="M1966" i="21"/>
  <c r="K1966" i="21"/>
  <c r="Q1966" i="21"/>
  <c r="E1967" i="21"/>
  <c r="D1968" i="21"/>
  <c r="F1967" i="21"/>
  <c r="L1968" i="21"/>
  <c r="P1968" i="21"/>
  <c r="N1968" i="21"/>
  <c r="J1968" i="21"/>
  <c r="H1969" i="21"/>
  <c r="I1968" i="21"/>
  <c r="Q1967" i="21"/>
  <c r="K1967" i="21"/>
  <c r="M1967" i="21"/>
  <c r="O1967" i="21"/>
  <c r="D1969" i="21"/>
  <c r="F1968" i="21"/>
  <c r="E1968" i="21"/>
  <c r="I1969" i="21"/>
  <c r="J1969" i="21"/>
  <c r="L1969" i="21"/>
  <c r="N1969" i="21"/>
  <c r="P1969" i="21"/>
  <c r="H1970" i="21"/>
  <c r="K1968" i="21"/>
  <c r="M1968" i="21"/>
  <c r="O1968" i="21"/>
  <c r="Q1968" i="21"/>
  <c r="E1969" i="21"/>
  <c r="F1969" i="21"/>
  <c r="D1970" i="21"/>
  <c r="M1969" i="21"/>
  <c r="Q1969" i="21"/>
  <c r="K1969" i="21"/>
  <c r="O1969" i="21"/>
  <c r="I1970" i="21"/>
  <c r="J1970" i="21"/>
  <c r="N1970" i="21"/>
  <c r="P1970" i="21"/>
  <c r="H1971" i="21"/>
  <c r="L1970" i="21"/>
  <c r="D1971" i="21"/>
  <c r="E1970" i="21"/>
  <c r="F1970" i="21"/>
  <c r="K1970" i="21"/>
  <c r="Q1970" i="21"/>
  <c r="O1970" i="21"/>
  <c r="M1970" i="21"/>
  <c r="I1971" i="21"/>
  <c r="L1971" i="21"/>
  <c r="N1971" i="21"/>
  <c r="H1972" i="21"/>
  <c r="J1971" i="21"/>
  <c r="P1971" i="21"/>
  <c r="F1971" i="21"/>
  <c r="D1972" i="21"/>
  <c r="E1971" i="21"/>
  <c r="K1971" i="21"/>
  <c r="O1971" i="21"/>
  <c r="M1971" i="21"/>
  <c r="Q1971" i="21"/>
  <c r="J1972" i="21"/>
  <c r="I1972" i="21"/>
  <c r="L1972" i="21"/>
  <c r="N1972" i="21"/>
  <c r="P1972" i="21"/>
  <c r="H1973" i="21"/>
  <c r="F1972" i="21"/>
  <c r="E1972" i="21"/>
  <c r="D1973" i="21"/>
  <c r="Q1972" i="21"/>
  <c r="M1972" i="21"/>
  <c r="K1972" i="21"/>
  <c r="O1972" i="21"/>
  <c r="J1973" i="21"/>
  <c r="I1973" i="21"/>
  <c r="N1973" i="21"/>
  <c r="H1974" i="21"/>
  <c r="P1973" i="21"/>
  <c r="L1973" i="21"/>
  <c r="D1974" i="21"/>
  <c r="F1973" i="21"/>
  <c r="E1973" i="21"/>
  <c r="K1973" i="21"/>
  <c r="O1973" i="21"/>
  <c r="M1973" i="21"/>
  <c r="Q1973" i="21"/>
  <c r="P1974" i="21"/>
  <c r="N1974" i="21"/>
  <c r="I1974" i="21"/>
  <c r="H1975" i="21"/>
  <c r="J1974" i="21"/>
  <c r="L1974" i="21"/>
  <c r="F1974" i="21"/>
  <c r="E1974" i="21"/>
  <c r="D1975" i="21"/>
  <c r="K1974" i="21"/>
  <c r="Q1974" i="21"/>
  <c r="M1974" i="21"/>
  <c r="O1974" i="21"/>
  <c r="L1975" i="21"/>
  <c r="J1975" i="21"/>
  <c r="H1976" i="21"/>
  <c r="I1975" i="21"/>
  <c r="N1975" i="21"/>
  <c r="P1975" i="21"/>
  <c r="E1975" i="21"/>
  <c r="D1976" i="21"/>
  <c r="F1975" i="21"/>
  <c r="J1976" i="21"/>
  <c r="H1977" i="21"/>
  <c r="L1976" i="21"/>
  <c r="I1976" i="21"/>
  <c r="N1976" i="21"/>
  <c r="P1976" i="21"/>
  <c r="K1975" i="21"/>
  <c r="O1975" i="21"/>
  <c r="Q1975" i="21"/>
  <c r="M1975" i="21"/>
  <c r="E1976" i="21"/>
  <c r="F1976" i="21"/>
  <c r="D1977" i="21"/>
  <c r="H1978" i="21"/>
  <c r="N1977" i="21"/>
  <c r="J1977" i="21"/>
  <c r="P1977" i="21"/>
  <c r="I1977" i="21"/>
  <c r="L1977" i="21"/>
  <c r="K1976" i="21"/>
  <c r="Q1976" i="21"/>
  <c r="O1976" i="21"/>
  <c r="M1976" i="21"/>
  <c r="F1977" i="21"/>
  <c r="E1977" i="21"/>
  <c r="D1978" i="21"/>
  <c r="L1978" i="21"/>
  <c r="P1978" i="21"/>
  <c r="H1979" i="21"/>
  <c r="N1978" i="21"/>
  <c r="I1978" i="21"/>
  <c r="J1978" i="21"/>
  <c r="O1977" i="21"/>
  <c r="M1977" i="21"/>
  <c r="Q1977" i="21"/>
  <c r="K1977" i="21"/>
  <c r="F1978" i="21"/>
  <c r="E1978" i="21"/>
  <c r="D1979" i="21"/>
  <c r="J1979" i="21"/>
  <c r="P1979" i="21"/>
  <c r="N1979" i="21"/>
  <c r="I1979" i="21"/>
  <c r="H1980" i="21"/>
  <c r="L1979" i="21"/>
  <c r="O1978" i="21"/>
  <c r="M1978" i="21"/>
  <c r="K1978" i="21"/>
  <c r="Q1978" i="21"/>
  <c r="E1979" i="21"/>
  <c r="F1979" i="21"/>
  <c r="D1980" i="21"/>
  <c r="M1979" i="21"/>
  <c r="O1979" i="21"/>
  <c r="K1979" i="21"/>
  <c r="Q1979" i="21"/>
  <c r="N1980" i="21"/>
  <c r="L1980" i="21"/>
  <c r="P1980" i="21"/>
  <c r="I1980" i="21"/>
  <c r="H1981" i="21"/>
  <c r="J1980" i="21"/>
  <c r="D1981" i="21"/>
  <c r="E1980" i="21"/>
  <c r="F1980" i="21"/>
  <c r="K1980" i="21"/>
  <c r="O1980" i="21"/>
  <c r="M1980" i="21"/>
  <c r="Q1980" i="21"/>
  <c r="L1981" i="21"/>
  <c r="I1981" i="21"/>
  <c r="H1982" i="21"/>
  <c r="N1981" i="21"/>
  <c r="P1981" i="21"/>
  <c r="J1981" i="21"/>
  <c r="D1982" i="21"/>
  <c r="E1981" i="21"/>
  <c r="F1981" i="21"/>
  <c r="M1981" i="21"/>
  <c r="Q1981" i="21"/>
  <c r="K1981" i="21"/>
  <c r="O1981" i="21"/>
  <c r="L1982" i="21"/>
  <c r="N1982" i="21"/>
  <c r="J1982" i="21"/>
  <c r="P1982" i="21"/>
  <c r="H1983" i="21"/>
  <c r="I1982" i="21"/>
  <c r="F1982" i="21"/>
  <c r="E1982" i="21"/>
  <c r="D1983" i="21"/>
  <c r="J1983" i="21"/>
  <c r="L1983" i="21"/>
  <c r="H1984" i="21"/>
  <c r="N1983" i="21"/>
  <c r="I1983" i="21"/>
  <c r="P1983" i="21"/>
  <c r="K1982" i="21"/>
  <c r="Q1982" i="21"/>
  <c r="M1982" i="21"/>
  <c r="O1982" i="21"/>
  <c r="E1983" i="21"/>
  <c r="D1984" i="21"/>
  <c r="F1983" i="21"/>
  <c r="P1984" i="21"/>
  <c r="I1984" i="21"/>
  <c r="N1984" i="21"/>
  <c r="J1984" i="21"/>
  <c r="H1985" i="21"/>
  <c r="L1984" i="21"/>
  <c r="M1983" i="21"/>
  <c r="K1983" i="21"/>
  <c r="Q1983" i="21"/>
  <c r="O1983" i="21"/>
  <c r="F1984" i="21"/>
  <c r="D1985" i="21"/>
  <c r="E1984" i="21"/>
  <c r="Q1984" i="21"/>
  <c r="O1984" i="21"/>
  <c r="M1984" i="21"/>
  <c r="K1984" i="21"/>
  <c r="H1986" i="21"/>
  <c r="J1985" i="21"/>
  <c r="N1985" i="21"/>
  <c r="P1985" i="21"/>
  <c r="I1985" i="21"/>
  <c r="L1985" i="21"/>
  <c r="F1985" i="21"/>
  <c r="D1986" i="21"/>
  <c r="E1985" i="21"/>
  <c r="J1986" i="21"/>
  <c r="N1986" i="21"/>
  <c r="L1986" i="21"/>
  <c r="P1986" i="21"/>
  <c r="H1987" i="21"/>
  <c r="I1986" i="21"/>
  <c r="O1985" i="21"/>
  <c r="M1985" i="21"/>
  <c r="K1985" i="21"/>
  <c r="Q1985" i="21"/>
  <c r="F1986" i="21"/>
  <c r="E1986" i="21"/>
  <c r="D1987" i="21"/>
  <c r="N1987" i="21"/>
  <c r="P1987" i="21"/>
  <c r="J1987" i="21"/>
  <c r="L1987" i="21"/>
  <c r="I1987" i="21"/>
  <c r="H1988" i="21"/>
  <c r="K1986" i="21"/>
  <c r="Q1986" i="21"/>
  <c r="M1986" i="21"/>
  <c r="O1986" i="21"/>
  <c r="E1987" i="21"/>
  <c r="D1988" i="21"/>
  <c r="F1987" i="21"/>
  <c r="O1987" i="21"/>
  <c r="Q1987" i="21"/>
  <c r="K1987" i="21"/>
  <c r="M1987" i="21"/>
  <c r="I1988" i="21"/>
  <c r="H1989" i="21"/>
  <c r="L1988" i="21"/>
  <c r="P1988" i="21"/>
  <c r="N1988" i="21"/>
  <c r="J1988" i="21"/>
  <c r="D1989" i="21"/>
  <c r="F1988" i="21"/>
  <c r="E1988" i="21"/>
  <c r="M1988" i="21"/>
  <c r="K1988" i="21"/>
  <c r="O1988" i="21"/>
  <c r="Q1988" i="21"/>
  <c r="I1989" i="21"/>
  <c r="N1989" i="21"/>
  <c r="P1989" i="21"/>
  <c r="J1989" i="21"/>
  <c r="H1990" i="21"/>
  <c r="L1989" i="21"/>
  <c r="D1990" i="21"/>
  <c r="F1989" i="21"/>
  <c r="E1989" i="21"/>
  <c r="K1989" i="21"/>
  <c r="O1989" i="21"/>
  <c r="M1989" i="21"/>
  <c r="Q1989" i="21"/>
  <c r="L1990" i="21"/>
  <c r="H1991" i="21"/>
  <c r="N1990" i="21"/>
  <c r="I1990" i="21"/>
  <c r="P1990" i="21"/>
  <c r="J1990" i="21"/>
  <c r="E1990" i="21"/>
  <c r="D1991" i="21"/>
  <c r="F1990" i="21"/>
  <c r="I1991" i="21"/>
  <c r="H1992" i="21"/>
  <c r="L1991" i="21"/>
  <c r="N1991" i="21"/>
  <c r="P1991" i="21"/>
  <c r="J1991" i="21"/>
  <c r="M1990" i="21"/>
  <c r="O1990" i="21"/>
  <c r="Q1990" i="21"/>
  <c r="K1990" i="21"/>
  <c r="E1991" i="21"/>
  <c r="D1992" i="21"/>
  <c r="F1991" i="21"/>
  <c r="K1991" i="21"/>
  <c r="M1991" i="21"/>
  <c r="O1991" i="21"/>
  <c r="Q1991" i="21"/>
  <c r="I1992" i="21"/>
  <c r="H1993" i="21"/>
  <c r="L1992" i="21"/>
  <c r="N1992" i="21"/>
  <c r="P1992" i="21"/>
  <c r="J1992" i="21"/>
  <c r="F1992" i="21"/>
  <c r="E1992" i="21"/>
  <c r="D1993" i="21"/>
  <c r="Q1992" i="21"/>
  <c r="O1992" i="21"/>
  <c r="M1992" i="21"/>
  <c r="K1992" i="21"/>
  <c r="L1993" i="21"/>
  <c r="H1994" i="21"/>
  <c r="P1993" i="21"/>
  <c r="J1993" i="21"/>
  <c r="I1993" i="21"/>
  <c r="N1993" i="21"/>
  <c r="F1993" i="21"/>
  <c r="D1994" i="21"/>
  <c r="E1993" i="21"/>
  <c r="J1994" i="21"/>
  <c r="I1994" i="21"/>
  <c r="H1995" i="21"/>
  <c r="N1994" i="21"/>
  <c r="P1994" i="21"/>
  <c r="L1994" i="21"/>
  <c r="O1993" i="21"/>
  <c r="Q1993" i="21"/>
  <c r="K1993" i="21"/>
  <c r="M1993" i="21"/>
  <c r="D1995" i="21"/>
  <c r="E1994" i="21"/>
  <c r="F1994" i="21"/>
  <c r="K1994" i="21"/>
  <c r="O1994" i="21"/>
  <c r="M1994" i="21"/>
  <c r="Q1994" i="21"/>
  <c r="I1995" i="21"/>
  <c r="J1995" i="21"/>
  <c r="H1996" i="21"/>
  <c r="N1995" i="21"/>
  <c r="P1995" i="21"/>
  <c r="L1995" i="21"/>
  <c r="E1995" i="21"/>
  <c r="F1995" i="21"/>
  <c r="D1996" i="21"/>
  <c r="Q1995" i="21"/>
  <c r="K1995" i="21"/>
  <c r="M1995" i="21"/>
  <c r="O1995" i="21"/>
  <c r="P1996" i="21"/>
  <c r="L1996" i="21"/>
  <c r="I1996" i="21"/>
  <c r="H1997" i="21"/>
  <c r="J1996" i="21"/>
  <c r="N1996" i="21"/>
  <c r="F1996" i="21"/>
  <c r="D1997" i="21"/>
  <c r="E1996" i="21"/>
  <c r="K1996" i="21"/>
  <c r="M1996" i="21"/>
  <c r="Q1996" i="21"/>
  <c r="O1996" i="21"/>
  <c r="P1997" i="21"/>
  <c r="N1997" i="21"/>
  <c r="H1998" i="21"/>
  <c r="J1997" i="21"/>
  <c r="L1997" i="21"/>
  <c r="I1997" i="21"/>
  <c r="F1997" i="21"/>
  <c r="E1997" i="21"/>
  <c r="D1998" i="21"/>
  <c r="L1998" i="21"/>
  <c r="N1998" i="21"/>
  <c r="J1998" i="21"/>
  <c r="P1998" i="21"/>
  <c r="H1999" i="21"/>
  <c r="I1998" i="21"/>
  <c r="M1997" i="21"/>
  <c r="Q1997" i="21"/>
  <c r="O1997" i="21"/>
  <c r="K1997" i="21"/>
  <c r="E1998" i="21"/>
  <c r="D1999" i="21"/>
  <c r="F1998" i="21"/>
  <c r="P1999" i="21"/>
  <c r="H2000" i="21"/>
  <c r="I1999" i="21"/>
  <c r="L1999" i="21"/>
  <c r="J1999" i="21"/>
  <c r="N1999" i="21"/>
  <c r="K1998" i="21"/>
  <c r="Q1998" i="21"/>
  <c r="O1998" i="21"/>
  <c r="M1998" i="21"/>
  <c r="E1999" i="21"/>
  <c r="F1999" i="21"/>
  <c r="D2000" i="21"/>
  <c r="H2001" i="21"/>
  <c r="I2000" i="21"/>
  <c r="J2000" i="21"/>
  <c r="L2000" i="21"/>
  <c r="N2000" i="21"/>
  <c r="P2000" i="21"/>
  <c r="O1999" i="21"/>
  <c r="K1999" i="21"/>
  <c r="M1999" i="21"/>
  <c r="Q1999" i="21"/>
  <c r="D2001" i="21"/>
  <c r="E2000" i="21"/>
  <c r="F2000" i="21"/>
  <c r="I2001" i="21"/>
  <c r="N2001" i="21"/>
  <c r="J2001" i="21"/>
  <c r="H2002" i="21"/>
  <c r="L2001" i="21"/>
  <c r="P2001" i="21"/>
  <c r="O2000" i="21"/>
  <c r="Q2000" i="21"/>
  <c r="M2000" i="21"/>
  <c r="K2000" i="21"/>
  <c r="F2001" i="21"/>
  <c r="E2001" i="21"/>
  <c r="D2002" i="21"/>
  <c r="O2001" i="21"/>
  <c r="M2001" i="21"/>
  <c r="K2001" i="21"/>
  <c r="Q2001" i="21"/>
  <c r="L2002" i="21"/>
  <c r="J2002" i="21"/>
  <c r="P2002" i="21"/>
  <c r="N2002" i="21"/>
  <c r="H2003" i="21"/>
  <c r="I2002" i="21"/>
  <c r="E2002" i="21"/>
  <c r="D2003" i="21"/>
  <c r="F2002" i="21"/>
  <c r="H2004" i="21"/>
  <c r="I2003" i="21"/>
  <c r="L2003" i="21"/>
  <c r="J2003" i="21"/>
  <c r="N2003" i="21"/>
  <c r="P2003" i="21"/>
  <c r="K2002" i="21"/>
  <c r="Q2002" i="21"/>
  <c r="O2002" i="21"/>
  <c r="M2002" i="21"/>
  <c r="F2003" i="21"/>
  <c r="D2004" i="21"/>
  <c r="E2003" i="21"/>
  <c r="L2004" i="21"/>
  <c r="N2004" i="21"/>
  <c r="P2004" i="21"/>
  <c r="J2004" i="21"/>
  <c r="H2005" i="21"/>
  <c r="I2004" i="21"/>
  <c r="M2003" i="21"/>
  <c r="Q2003" i="21"/>
  <c r="K2003" i="21"/>
  <c r="O2003" i="21"/>
  <c r="E2004" i="21"/>
  <c r="D2005" i="21"/>
  <c r="F2004" i="21"/>
  <c r="N2005" i="21"/>
  <c r="I2005" i="21"/>
  <c r="J2005" i="21"/>
  <c r="P2005" i="21"/>
  <c r="L2005" i="21"/>
  <c r="H2006" i="21"/>
  <c r="M2004" i="21"/>
  <c r="O2004" i="21"/>
  <c r="Q2004" i="21"/>
  <c r="K2004" i="21"/>
  <c r="F2005" i="21"/>
  <c r="D2006" i="21"/>
  <c r="E2005" i="21"/>
  <c r="O2005" i="21"/>
  <c r="M2005" i="21"/>
  <c r="Q2005" i="21"/>
  <c r="K2005" i="21"/>
  <c r="J2006" i="21"/>
  <c r="L2006" i="21"/>
  <c r="H2007" i="21"/>
  <c r="P2006" i="21"/>
  <c r="N2006" i="21"/>
  <c r="I2006" i="21"/>
  <c r="F2006" i="21"/>
  <c r="D2007" i="21"/>
  <c r="E2006" i="21"/>
  <c r="I2007" i="21"/>
  <c r="H2008" i="21"/>
  <c r="L2007" i="21"/>
  <c r="J2007" i="21"/>
  <c r="N2007" i="21"/>
  <c r="P2007" i="21"/>
  <c r="O2006" i="21"/>
  <c r="M2006" i="21"/>
  <c r="Q2006" i="21"/>
  <c r="K2006" i="21"/>
  <c r="F2007" i="21"/>
  <c r="E2007" i="21"/>
  <c r="D2008" i="21"/>
  <c r="K2007" i="21"/>
  <c r="O2007" i="21"/>
  <c r="Q2007" i="21"/>
  <c r="M2007" i="21"/>
  <c r="H2009" i="21"/>
  <c r="I2008" i="21"/>
  <c r="J2008" i="21"/>
  <c r="L2008" i="21"/>
  <c r="N2008" i="21"/>
  <c r="P2008" i="21"/>
  <c r="F2008" i="21"/>
  <c r="E2008" i="21"/>
  <c r="D2009" i="21"/>
  <c r="I2009" i="21"/>
  <c r="N2009" i="21"/>
  <c r="J2009" i="21"/>
  <c r="P2009" i="21"/>
  <c r="L2009" i="21"/>
  <c r="H2010" i="21"/>
  <c r="K2008" i="21"/>
  <c r="O2008" i="21"/>
  <c r="Q2008" i="21"/>
  <c r="M2008" i="21"/>
  <c r="E2009" i="21"/>
  <c r="F2009" i="21"/>
  <c r="D2010" i="21"/>
  <c r="M2009" i="21"/>
  <c r="K2009" i="21"/>
  <c r="O2009" i="21"/>
  <c r="Q2009" i="21"/>
  <c r="P2010" i="21"/>
  <c r="J2010" i="21"/>
  <c r="N2010" i="21"/>
  <c r="I2010" i="21"/>
  <c r="H2011" i="21"/>
  <c r="L2010" i="21"/>
  <c r="F2010" i="21"/>
  <c r="D2011" i="21"/>
  <c r="E2010" i="21"/>
  <c r="Q2010" i="21"/>
  <c r="O2010" i="21"/>
  <c r="M2010" i="21"/>
  <c r="K2010" i="21"/>
  <c r="L2011" i="21"/>
  <c r="J2011" i="21"/>
  <c r="P2011" i="21"/>
  <c r="H2012" i="21"/>
  <c r="N2011" i="21"/>
  <c r="I2011" i="21"/>
  <c r="E2011" i="21"/>
  <c r="F2011" i="21"/>
  <c r="D2012" i="21"/>
  <c r="J2012" i="21"/>
  <c r="N2012" i="21"/>
  <c r="H2013" i="21"/>
  <c r="I2012" i="21"/>
  <c r="P2012" i="21"/>
  <c r="L2012" i="21"/>
  <c r="M2011" i="21"/>
  <c r="O2011" i="21"/>
  <c r="K2011" i="21"/>
  <c r="Q2011" i="21"/>
  <c r="E2012" i="21"/>
  <c r="F2012" i="21"/>
  <c r="D2013" i="21"/>
  <c r="H2014" i="21"/>
  <c r="J2013" i="21"/>
  <c r="N2013" i="21"/>
  <c r="P2013" i="21"/>
  <c r="L2013" i="21"/>
  <c r="I2013" i="21"/>
  <c r="K2012" i="21"/>
  <c r="O2012" i="21"/>
  <c r="Q2012" i="21"/>
  <c r="M2012" i="21"/>
  <c r="F2013" i="21"/>
  <c r="D2014" i="21"/>
  <c r="E2013" i="21"/>
  <c r="J2014" i="21"/>
  <c r="L2014" i="21"/>
  <c r="I2014" i="21"/>
  <c r="H2015" i="21"/>
  <c r="N2014" i="21"/>
  <c r="P2014" i="21"/>
  <c r="M2013" i="21"/>
  <c r="O2013" i="21"/>
  <c r="K2013" i="21"/>
  <c r="Q2013" i="21"/>
  <c r="D2015" i="21"/>
  <c r="E2014" i="21"/>
  <c r="F2014" i="21"/>
  <c r="M2014" i="21"/>
  <c r="K2014" i="21"/>
  <c r="O2014" i="21"/>
  <c r="Q2014" i="21"/>
  <c r="N2015" i="21"/>
  <c r="H2016" i="21"/>
  <c r="L2015" i="21"/>
  <c r="P2015" i="21"/>
  <c r="I2015" i="21"/>
  <c r="J2015" i="21"/>
  <c r="D2016" i="21"/>
  <c r="E2015" i="21"/>
  <c r="F2015" i="21"/>
  <c r="I2016" i="21"/>
  <c r="H2017" i="21"/>
  <c r="N2016" i="21"/>
  <c r="P2016" i="21"/>
  <c r="J2016" i="21"/>
  <c r="L2016" i="21"/>
  <c r="O2015" i="21"/>
  <c r="Q2015" i="21"/>
  <c r="M2015" i="21"/>
  <c r="K2015" i="21"/>
  <c r="E2016" i="21"/>
  <c r="D2017" i="21"/>
  <c r="F2016" i="21"/>
  <c r="O2016" i="21"/>
  <c r="K2016" i="21"/>
  <c r="M2016" i="21"/>
  <c r="Q2016" i="21"/>
  <c r="J2017" i="21"/>
  <c r="N2017" i="21"/>
  <c r="L2017" i="21"/>
  <c r="I2017" i="21"/>
  <c r="H2018" i="21"/>
  <c r="P2017" i="21"/>
  <c r="D2018" i="21"/>
  <c r="E2017" i="21"/>
  <c r="F2017" i="21"/>
  <c r="Q2017" i="21"/>
  <c r="K2017" i="21"/>
  <c r="O2017" i="21"/>
  <c r="M2017" i="21"/>
  <c r="H2019" i="21"/>
  <c r="I2018" i="21"/>
  <c r="P2018" i="21"/>
  <c r="L2018" i="21"/>
  <c r="N2018" i="21"/>
  <c r="J2018" i="21"/>
  <c r="F2018" i="21"/>
  <c r="D2019" i="21"/>
  <c r="E2018" i="21"/>
  <c r="I2019" i="21"/>
  <c r="L2019" i="21"/>
  <c r="P2019" i="21"/>
  <c r="J2019" i="21"/>
  <c r="N2019" i="21"/>
  <c r="H2020" i="21"/>
  <c r="M2018" i="21"/>
  <c r="Q2018" i="21"/>
  <c r="O2018" i="21"/>
  <c r="K2018" i="21"/>
  <c r="F2019" i="21"/>
  <c r="E2019" i="21"/>
  <c r="D2020" i="21"/>
  <c r="M2019" i="21"/>
  <c r="K2019" i="21"/>
  <c r="Q2019" i="21"/>
  <c r="O2019" i="21"/>
  <c r="P2020" i="21"/>
  <c r="H2021" i="21"/>
  <c r="N2020" i="21"/>
  <c r="L2020" i="21"/>
  <c r="J2020" i="21"/>
  <c r="I2020" i="21"/>
  <c r="D2021" i="21"/>
  <c r="E2020" i="21"/>
  <c r="F2020" i="21"/>
  <c r="H2022" i="21"/>
  <c r="I2021" i="21"/>
  <c r="J2021" i="21"/>
  <c r="N2021" i="21"/>
  <c r="L2021" i="21"/>
  <c r="P2021" i="21"/>
  <c r="K2020" i="21"/>
  <c r="O2020" i="21"/>
  <c r="M2020" i="21"/>
  <c r="Q2020" i="21"/>
  <c r="E2021" i="21"/>
  <c r="F2021" i="21"/>
  <c r="D2022" i="21"/>
  <c r="P2022" i="21"/>
  <c r="H2023" i="21"/>
  <c r="L2022" i="21"/>
  <c r="N2022" i="21"/>
  <c r="I2022" i="21"/>
  <c r="J2022" i="21"/>
  <c r="K2021" i="21"/>
  <c r="M2021" i="21"/>
  <c r="Q2021" i="21"/>
  <c r="O2021" i="21"/>
  <c r="F2022" i="21"/>
  <c r="D2023" i="21"/>
  <c r="E2022" i="21"/>
  <c r="N2023" i="21"/>
  <c r="J2023" i="21"/>
  <c r="L2023" i="21"/>
  <c r="I2023" i="21"/>
  <c r="H2024" i="21"/>
  <c r="P2023" i="21"/>
  <c r="K2022" i="21"/>
  <c r="O2022" i="21"/>
  <c r="Q2022" i="21"/>
  <c r="M2022" i="21"/>
  <c r="F2023" i="21"/>
  <c r="E2023" i="21"/>
  <c r="D2024" i="21"/>
  <c r="K2023" i="21"/>
  <c r="O2023" i="21"/>
  <c r="M2023" i="21"/>
  <c r="Q2023" i="21"/>
  <c r="I2024" i="21"/>
  <c r="J2024" i="21"/>
  <c r="L2024" i="21"/>
  <c r="P2024" i="21"/>
  <c r="H2025" i="21"/>
  <c r="N2024" i="21"/>
  <c r="E2024" i="21"/>
  <c r="F2024" i="21"/>
  <c r="D2025" i="21"/>
  <c r="K2024" i="21"/>
  <c r="O2024" i="21"/>
  <c r="M2024" i="21"/>
  <c r="Q2024" i="21"/>
  <c r="H2026" i="21"/>
  <c r="I2025" i="21"/>
  <c r="P2025" i="21"/>
  <c r="L2025" i="21"/>
  <c r="J2025" i="21"/>
  <c r="N2025" i="21"/>
  <c r="E2025" i="21"/>
  <c r="F2025" i="21"/>
  <c r="D2026" i="21"/>
  <c r="H2027" i="21"/>
  <c r="J2026" i="21"/>
  <c r="L2026" i="21"/>
  <c r="N2026" i="21"/>
  <c r="P2026" i="21"/>
  <c r="I2026" i="21"/>
  <c r="M2025" i="21"/>
  <c r="O2025" i="21"/>
  <c r="K2025" i="21"/>
  <c r="Q2025" i="21"/>
  <c r="F2026" i="21"/>
  <c r="D2027" i="21"/>
  <c r="E2026" i="21"/>
  <c r="H2028" i="21"/>
  <c r="I2027" i="21"/>
  <c r="N2027" i="21"/>
  <c r="J2027" i="21"/>
  <c r="L2027" i="21"/>
  <c r="P2027" i="21"/>
  <c r="M2026" i="21"/>
  <c r="O2026" i="21"/>
  <c r="Q2026" i="21"/>
  <c r="K2026" i="21"/>
  <c r="D2028" i="21"/>
  <c r="F2027" i="21"/>
  <c r="E2027" i="21"/>
  <c r="P2028" i="21"/>
  <c r="I2028" i="21"/>
  <c r="N2028" i="21"/>
  <c r="H2029" i="21"/>
  <c r="J2028" i="21"/>
  <c r="L2028" i="21"/>
  <c r="Q2027" i="21"/>
  <c r="O2027" i="21"/>
  <c r="K2027" i="21"/>
  <c r="M2027" i="21"/>
  <c r="F2028" i="21"/>
  <c r="D2029" i="21"/>
  <c r="E2028" i="21"/>
  <c r="M2028" i="21"/>
  <c r="O2028" i="21"/>
  <c r="K2028" i="21"/>
  <c r="Q2028" i="21"/>
  <c r="P2029" i="21"/>
  <c r="J2029" i="21"/>
  <c r="N2029" i="21"/>
  <c r="H2030" i="21"/>
  <c r="I2029" i="21"/>
  <c r="L2029" i="21"/>
  <c r="E2029" i="21"/>
  <c r="D2030" i="21"/>
  <c r="F2029" i="21"/>
  <c r="N2030" i="21"/>
  <c r="I2030" i="21"/>
  <c r="J2030" i="21"/>
  <c r="H2031" i="21"/>
  <c r="P2030" i="21"/>
  <c r="L2030" i="21"/>
  <c r="O2029" i="21"/>
  <c r="K2029" i="21"/>
  <c r="Q2029" i="21"/>
  <c r="M2029" i="21"/>
  <c r="E2030" i="21"/>
  <c r="D2031" i="21"/>
  <c r="F2030" i="21"/>
  <c r="K2030" i="21"/>
  <c r="Q2030" i="21"/>
  <c r="O2030" i="21"/>
  <c r="M2030" i="21"/>
  <c r="H2032" i="21"/>
  <c r="N2031" i="21"/>
  <c r="L2031" i="21"/>
  <c r="J2031" i="21"/>
  <c r="I2031" i="21"/>
  <c r="P2031" i="21"/>
  <c r="F2031" i="21"/>
  <c r="E2031" i="21"/>
  <c r="D2032" i="21"/>
  <c r="P2032" i="21"/>
  <c r="I2032" i="21"/>
  <c r="L2032" i="21"/>
  <c r="N2032" i="21"/>
  <c r="H2033" i="21"/>
  <c r="J2032" i="21"/>
  <c r="Q2031" i="21"/>
  <c r="K2031" i="21"/>
  <c r="O2031" i="21"/>
  <c r="M2031" i="21"/>
  <c r="D2033" i="21"/>
  <c r="F2032" i="21"/>
  <c r="E2032" i="21"/>
  <c r="Q2032" i="21"/>
  <c r="O2032" i="21"/>
  <c r="M2032" i="21"/>
  <c r="K2032" i="21"/>
  <c r="J2033" i="21"/>
  <c r="P2033" i="21"/>
  <c r="N2033" i="21"/>
  <c r="L2033" i="21"/>
  <c r="I2033" i="21"/>
  <c r="H2034" i="21"/>
  <c r="E2033" i="21"/>
  <c r="D2034" i="21"/>
  <c r="F2033" i="21"/>
  <c r="M2033" i="21"/>
  <c r="K2033" i="21"/>
  <c r="O2033" i="21"/>
  <c r="Q2033" i="21"/>
  <c r="I2034" i="21"/>
  <c r="J2034" i="21"/>
  <c r="N2034" i="21"/>
  <c r="L2034" i="21"/>
  <c r="H2035" i="21"/>
  <c r="P2034" i="21"/>
  <c r="F2034" i="21"/>
  <c r="E2034" i="21"/>
  <c r="D2035" i="21"/>
  <c r="K2034" i="21"/>
  <c r="Q2034" i="21"/>
  <c r="O2034" i="21"/>
  <c r="M2034" i="21"/>
  <c r="J2035" i="21"/>
  <c r="I2035" i="21"/>
  <c r="P2035" i="21"/>
  <c r="L2035" i="21"/>
  <c r="N2035" i="21"/>
  <c r="H2036" i="21"/>
  <c r="E2035" i="21"/>
  <c r="D2036" i="21"/>
  <c r="F2035" i="21"/>
  <c r="O2035" i="21"/>
  <c r="Q2035" i="21"/>
  <c r="K2035" i="21"/>
  <c r="M2035" i="21"/>
  <c r="L2036" i="21"/>
  <c r="N2036" i="21"/>
  <c r="J2036" i="21"/>
  <c r="H2037" i="21"/>
  <c r="I2036" i="21"/>
  <c r="P2036" i="21"/>
  <c r="E2036" i="21"/>
  <c r="D2037" i="21"/>
  <c r="F2036" i="21"/>
  <c r="H2038" i="21"/>
  <c r="N2037" i="21"/>
  <c r="I2037" i="21"/>
  <c r="J2037" i="21"/>
  <c r="L2037" i="21"/>
  <c r="P2037" i="21"/>
  <c r="O2036" i="21"/>
  <c r="Q2036" i="21"/>
  <c r="K2036" i="21"/>
  <c r="M2036" i="21"/>
  <c r="E2037" i="21"/>
  <c r="F2037" i="21"/>
  <c r="D2038" i="21"/>
  <c r="L2038" i="21"/>
  <c r="P2038" i="21"/>
  <c r="N2038" i="21"/>
  <c r="H2039" i="21"/>
  <c r="J2038" i="21"/>
  <c r="I2038" i="21"/>
  <c r="Q2037" i="21"/>
  <c r="M2037" i="21"/>
  <c r="O2037" i="21"/>
  <c r="K2037" i="21"/>
  <c r="F2038" i="21"/>
  <c r="D2039" i="21"/>
  <c r="E2038" i="21"/>
  <c r="L2039" i="21"/>
  <c r="H2040" i="21"/>
  <c r="P2039" i="21"/>
  <c r="J2039" i="21"/>
  <c r="N2039" i="21"/>
  <c r="I2039" i="21"/>
  <c r="M2038" i="21"/>
  <c r="Q2038" i="21"/>
  <c r="O2038" i="21"/>
  <c r="K2038" i="21"/>
  <c r="D2040" i="21"/>
  <c r="F2039" i="21"/>
  <c r="E2039" i="21"/>
  <c r="H2041" i="21"/>
  <c r="L2040" i="21"/>
  <c r="J2040" i="21"/>
  <c r="I2040" i="21"/>
  <c r="N2040" i="21"/>
  <c r="P2040" i="21"/>
  <c r="K2039" i="21"/>
  <c r="O2039" i="21"/>
  <c r="M2039" i="21"/>
  <c r="Q2039" i="21"/>
  <c r="F2040" i="21"/>
  <c r="E2040" i="21"/>
  <c r="D2041" i="21"/>
  <c r="L2041" i="21"/>
  <c r="I2041" i="21"/>
  <c r="P2041" i="21"/>
  <c r="J2041" i="21"/>
  <c r="N2041" i="21"/>
  <c r="H2042" i="21"/>
  <c r="K2040" i="21"/>
  <c r="O2040" i="21"/>
  <c r="Q2040" i="21"/>
  <c r="M2040" i="21"/>
  <c r="D2042" i="21"/>
  <c r="E2041" i="21"/>
  <c r="F2041" i="21"/>
  <c r="M2041" i="21"/>
  <c r="K2041" i="21"/>
  <c r="O2041" i="21"/>
  <c r="Q2041" i="21"/>
  <c r="I2042" i="21"/>
  <c r="J2042" i="21"/>
  <c r="H2043" i="21"/>
  <c r="N2042" i="21"/>
  <c r="P2042" i="21"/>
  <c r="L2042" i="21"/>
  <c r="F2042" i="21"/>
  <c r="E2042" i="21"/>
  <c r="D2043" i="21"/>
  <c r="Q2042" i="21"/>
  <c r="M2042" i="21"/>
  <c r="K2042" i="21"/>
  <c r="O2042" i="21"/>
  <c r="H2044" i="21"/>
  <c r="J2043" i="21"/>
  <c r="L2043" i="21"/>
  <c r="P2043" i="21"/>
  <c r="N2043" i="21"/>
  <c r="I2043" i="21"/>
  <c r="E2043" i="21"/>
  <c r="F2043" i="21"/>
  <c r="D2044" i="21"/>
  <c r="I2044" i="21"/>
  <c r="H2045" i="21"/>
  <c r="J2044" i="21"/>
  <c r="N2044" i="21"/>
  <c r="P2044" i="21"/>
  <c r="L2044" i="21"/>
  <c r="K2043" i="21"/>
  <c r="M2043" i="21"/>
  <c r="O2043" i="21"/>
  <c r="Q2043" i="21"/>
  <c r="E2044" i="21"/>
  <c r="F2044" i="21"/>
  <c r="D2045" i="21"/>
  <c r="O2044" i="21"/>
  <c r="Q2044" i="21"/>
  <c r="M2044" i="21"/>
  <c r="K2044" i="21"/>
  <c r="I2045" i="21"/>
  <c r="L2045" i="21"/>
  <c r="N2045" i="21"/>
  <c r="P2045" i="21"/>
  <c r="J2045" i="21"/>
  <c r="H2046" i="21"/>
  <c r="F2045" i="21"/>
  <c r="D2046" i="21"/>
  <c r="E2045" i="21"/>
  <c r="O2045" i="21"/>
  <c r="Q2045" i="21"/>
  <c r="K2045" i="21"/>
  <c r="M2045" i="21"/>
  <c r="H2047" i="21"/>
  <c r="J2046" i="21"/>
  <c r="P2046" i="21"/>
  <c r="L2046" i="21"/>
  <c r="N2046" i="21"/>
  <c r="I2046" i="21"/>
  <c r="E2046" i="21"/>
  <c r="F2046" i="21"/>
  <c r="D2047" i="21"/>
  <c r="J2047" i="21"/>
  <c r="N2047" i="21"/>
  <c r="H2048" i="21"/>
  <c r="L2047" i="21"/>
  <c r="P2047" i="21"/>
  <c r="I2047" i="21"/>
  <c r="M2046" i="21"/>
  <c r="O2046" i="21"/>
  <c r="K2046" i="21"/>
  <c r="Q2046" i="21"/>
  <c r="F2047" i="21"/>
  <c r="E2047" i="21"/>
  <c r="D2048" i="21"/>
  <c r="I2048" i="21"/>
  <c r="L2048" i="21"/>
  <c r="P2048" i="21"/>
  <c r="H2049" i="21"/>
  <c r="N2048" i="21"/>
  <c r="J2048" i="21"/>
  <c r="M2047" i="21"/>
  <c r="O2047" i="21"/>
  <c r="Q2047" i="21"/>
  <c r="K2047" i="21"/>
  <c r="D2049" i="21"/>
  <c r="E2048" i="21"/>
  <c r="F2048" i="21"/>
  <c r="M2048" i="21"/>
  <c r="K2048" i="21"/>
  <c r="O2048" i="21"/>
  <c r="Q2048" i="21"/>
  <c r="J2049" i="21"/>
  <c r="L2049" i="21"/>
  <c r="P2049" i="21"/>
  <c r="H2050" i="21"/>
  <c r="N2049" i="21"/>
  <c r="I2049" i="21"/>
  <c r="D2050" i="21"/>
  <c r="F2049" i="21"/>
  <c r="E2049" i="21"/>
  <c r="N2050" i="21"/>
  <c r="I2050" i="21"/>
  <c r="L2050" i="21"/>
  <c r="J2050" i="21"/>
  <c r="P2050" i="21"/>
  <c r="H2051" i="21"/>
  <c r="Q2049" i="21"/>
  <c r="K2049" i="21"/>
  <c r="O2049" i="21"/>
  <c r="M2049" i="21"/>
  <c r="F2050" i="21"/>
  <c r="E2050" i="21"/>
  <c r="D2051" i="21"/>
  <c r="M2050" i="21"/>
  <c r="K2050" i="21"/>
  <c r="Q2050" i="21"/>
  <c r="O2050" i="21"/>
  <c r="J2051" i="21"/>
  <c r="L2051" i="21"/>
  <c r="H2052" i="21"/>
  <c r="I2051" i="21"/>
  <c r="P2051" i="21"/>
  <c r="N2051" i="21"/>
  <c r="F2051" i="21"/>
  <c r="E2051" i="21"/>
  <c r="D2052" i="21"/>
  <c r="L2052" i="21"/>
  <c r="J2052" i="21"/>
  <c r="I2052" i="21"/>
  <c r="H2053" i="21"/>
  <c r="P2052" i="21"/>
  <c r="N2052" i="21"/>
  <c r="K2051" i="21"/>
  <c r="Q2051" i="21"/>
  <c r="O2051" i="21"/>
  <c r="M2051" i="21"/>
  <c r="E2052" i="21"/>
  <c r="F2052" i="21"/>
  <c r="D2053" i="21"/>
  <c r="K2052" i="21"/>
  <c r="M2052" i="21"/>
  <c r="O2052" i="21"/>
  <c r="Q2052" i="21"/>
  <c r="P2053" i="21"/>
  <c r="I2053" i="21"/>
  <c r="N2053" i="21"/>
  <c r="J2053" i="21"/>
  <c r="L2053" i="21"/>
  <c r="H2054" i="21"/>
  <c r="D2054" i="21"/>
  <c r="E2053" i="21"/>
  <c r="F2053" i="21"/>
  <c r="M2053" i="21"/>
  <c r="Q2053" i="21"/>
  <c r="O2053" i="21"/>
  <c r="K2053" i="21"/>
  <c r="L2054" i="21"/>
  <c r="P2054" i="21"/>
  <c r="N2054" i="21"/>
  <c r="H2055" i="21"/>
  <c r="J2054" i="21"/>
  <c r="I2054" i="21"/>
  <c r="D2055" i="21"/>
  <c r="F2054" i="21"/>
  <c r="E2054" i="21"/>
  <c r="H2056" i="21"/>
  <c r="P2055" i="21"/>
  <c r="I2055" i="21"/>
  <c r="J2055" i="21"/>
  <c r="L2055" i="21"/>
  <c r="N2055" i="21"/>
  <c r="M2054" i="21"/>
  <c r="K2054" i="21"/>
  <c r="O2054" i="21"/>
  <c r="Q2054" i="21"/>
  <c r="E2055" i="21"/>
  <c r="D2056" i="21"/>
  <c r="F2055" i="21"/>
  <c r="P2056" i="21"/>
  <c r="H2057" i="21"/>
  <c r="I2056" i="21"/>
  <c r="J2056" i="21"/>
  <c r="L2056" i="21"/>
  <c r="N2056" i="21"/>
  <c r="Q2055" i="21"/>
  <c r="K2055" i="21"/>
  <c r="O2055" i="21"/>
  <c r="M2055" i="21"/>
  <c r="E2056" i="21"/>
  <c r="D2057" i="21"/>
  <c r="F2056" i="21"/>
  <c r="I2057" i="21"/>
  <c r="J2057" i="21"/>
  <c r="N2057" i="21"/>
  <c r="H2058" i="21"/>
  <c r="P2057" i="21"/>
  <c r="L2057" i="21"/>
  <c r="M2056" i="21"/>
  <c r="K2056" i="21"/>
  <c r="O2056" i="21"/>
  <c r="Q2056" i="21"/>
  <c r="E2057" i="21"/>
  <c r="F2057" i="21"/>
  <c r="D2058" i="21"/>
  <c r="M2057" i="21"/>
  <c r="K2057" i="21"/>
  <c r="O2057" i="21"/>
  <c r="Q2057" i="21"/>
  <c r="J2058" i="21"/>
  <c r="L2058" i="21"/>
  <c r="N2058" i="21"/>
  <c r="P2058" i="21"/>
  <c r="H2059" i="21"/>
  <c r="I2058" i="21"/>
  <c r="F2058" i="21"/>
  <c r="E2058" i="21"/>
  <c r="D2059" i="21"/>
  <c r="P2059" i="21"/>
  <c r="I2059" i="21"/>
  <c r="L2059" i="21"/>
  <c r="J2059" i="21"/>
  <c r="H2060" i="21"/>
  <c r="N2059" i="21"/>
  <c r="O2058" i="21"/>
  <c r="K2058" i="21"/>
  <c r="Q2058" i="21"/>
  <c r="M2058" i="21"/>
  <c r="E2059" i="21"/>
  <c r="F2059" i="21"/>
  <c r="D2060" i="21"/>
  <c r="M2059" i="21"/>
  <c r="Q2059" i="21"/>
  <c r="O2059" i="21"/>
  <c r="K2059" i="21"/>
  <c r="J2060" i="21"/>
  <c r="L2060" i="21"/>
  <c r="P2060" i="21"/>
  <c r="I2060" i="21"/>
  <c r="H2061" i="21"/>
  <c r="N2060" i="21"/>
  <c r="D2061" i="21"/>
  <c r="F2060" i="21"/>
  <c r="E2060" i="21"/>
  <c r="O2060" i="21"/>
  <c r="M2060" i="21"/>
  <c r="K2060" i="21"/>
  <c r="Q2060" i="21"/>
  <c r="I2061" i="21"/>
  <c r="N2061" i="21"/>
  <c r="P2061" i="21"/>
  <c r="L2061" i="21"/>
  <c r="H2062" i="21"/>
  <c r="J2061" i="21"/>
  <c r="F2061" i="21"/>
  <c r="D2062" i="21"/>
  <c r="E2061" i="21"/>
  <c r="M2061" i="21"/>
  <c r="O2061" i="21"/>
  <c r="Q2061" i="21"/>
  <c r="K2061" i="21"/>
  <c r="P2062" i="21"/>
  <c r="H2063" i="21"/>
  <c r="J2062" i="21"/>
  <c r="N2062" i="21"/>
  <c r="I2062" i="21"/>
  <c r="L2062" i="21"/>
  <c r="F2062" i="21"/>
  <c r="E2062" i="21"/>
  <c r="D2063" i="21"/>
  <c r="I2063" i="21"/>
  <c r="H2064" i="21"/>
  <c r="L2063" i="21"/>
  <c r="P2063" i="21"/>
  <c r="N2063" i="21"/>
  <c r="J2063" i="21"/>
  <c r="O2062" i="21"/>
  <c r="M2062" i="21"/>
  <c r="Q2062" i="21"/>
  <c r="K2062" i="21"/>
  <c r="E2063" i="21"/>
  <c r="D2064" i="21"/>
  <c r="F2063" i="21"/>
  <c r="Q2063" i="21"/>
  <c r="O2063" i="21"/>
  <c r="K2063" i="21"/>
  <c r="M2063" i="21"/>
  <c r="N2064" i="21"/>
  <c r="P2064" i="21"/>
  <c r="L2064" i="21"/>
  <c r="H2065" i="21"/>
  <c r="I2064" i="21"/>
  <c r="J2064" i="21"/>
  <c r="E2064" i="21"/>
  <c r="D2065" i="21"/>
  <c r="F2064" i="21"/>
  <c r="P2065" i="21"/>
  <c r="J2065" i="21"/>
  <c r="L2065" i="21"/>
  <c r="H2066" i="21"/>
  <c r="N2065" i="21"/>
  <c r="I2065" i="21"/>
  <c r="K2064" i="21"/>
  <c r="M2064" i="21"/>
  <c r="O2064" i="21"/>
  <c r="Q2064" i="21"/>
  <c r="F2065" i="21"/>
  <c r="D2066" i="21"/>
  <c r="E2065" i="21"/>
  <c r="L2066" i="21"/>
  <c r="N2066" i="21"/>
  <c r="H2067" i="21"/>
  <c r="J2066" i="21"/>
  <c r="P2066" i="21"/>
  <c r="I2066" i="21"/>
  <c r="K2065" i="21"/>
  <c r="O2065" i="21"/>
  <c r="Q2065" i="21"/>
  <c r="M2065" i="21"/>
  <c r="D2067" i="21"/>
  <c r="E2066" i="21"/>
  <c r="F2066" i="21"/>
  <c r="L2067" i="21"/>
  <c r="H2068" i="21"/>
  <c r="N2067" i="21"/>
  <c r="I2067" i="21"/>
  <c r="J2067" i="21"/>
  <c r="P2067" i="21"/>
  <c r="O2066" i="21"/>
  <c r="M2066" i="21"/>
  <c r="K2066" i="21"/>
  <c r="Q2066" i="21"/>
  <c r="F2067" i="21"/>
  <c r="D2068" i="21"/>
  <c r="E2067" i="21"/>
  <c r="L2068" i="21"/>
  <c r="I2068" i="21"/>
  <c r="N2068" i="21"/>
  <c r="P2068" i="21"/>
  <c r="J2068" i="21"/>
  <c r="H2069" i="21"/>
  <c r="M2067" i="21"/>
  <c r="Q2067" i="21"/>
  <c r="K2067" i="21"/>
  <c r="O2067" i="21"/>
  <c r="E2068" i="21"/>
  <c r="D2069" i="21"/>
  <c r="F2068" i="21"/>
  <c r="K2068" i="21"/>
  <c r="O2068" i="21"/>
  <c r="M2068" i="21"/>
  <c r="Q2068" i="21"/>
  <c r="N2069" i="21"/>
  <c r="H2070" i="21"/>
  <c r="P2069" i="21"/>
  <c r="I2069" i="21"/>
  <c r="L2069" i="21"/>
  <c r="J2069" i="21"/>
  <c r="F2069" i="21"/>
  <c r="D2070" i="21"/>
  <c r="E2069" i="21"/>
  <c r="J2070" i="21"/>
  <c r="I2070" i="21"/>
  <c r="L2070" i="21"/>
  <c r="N2070" i="21"/>
  <c r="P2070" i="21"/>
  <c r="H2071" i="21"/>
  <c r="O2069" i="21"/>
  <c r="K2069" i="21"/>
  <c r="Q2069" i="21"/>
  <c r="M2069" i="21"/>
  <c r="E2070" i="21"/>
  <c r="F2070" i="21"/>
  <c r="D2071" i="21"/>
  <c r="K2070" i="21"/>
  <c r="Q2070" i="21"/>
  <c r="O2070" i="21"/>
  <c r="M2070" i="21"/>
  <c r="I2071" i="21"/>
  <c r="P2071" i="21"/>
  <c r="L2071" i="21"/>
  <c r="N2071" i="21"/>
  <c r="J2071" i="21"/>
  <c r="H2072" i="21"/>
  <c r="F2071" i="21"/>
  <c r="E2071" i="21"/>
  <c r="D2072" i="21"/>
  <c r="M2071" i="21"/>
  <c r="O2071" i="21"/>
  <c r="K2071" i="21"/>
  <c r="Q2071" i="21"/>
  <c r="J2072" i="21"/>
  <c r="H2073" i="21"/>
  <c r="I2072" i="21"/>
  <c r="P2072" i="21"/>
  <c r="N2072" i="21"/>
  <c r="L2072" i="21"/>
  <c r="E2072" i="21"/>
  <c r="D2073" i="21"/>
  <c r="F2072" i="21"/>
  <c r="L2073" i="21"/>
  <c r="I2073" i="21"/>
  <c r="H2074" i="21"/>
  <c r="J2073" i="21"/>
  <c r="N2073" i="21"/>
  <c r="P2073" i="21"/>
  <c r="M2072" i="21"/>
  <c r="O2072" i="21"/>
  <c r="Q2072" i="21"/>
  <c r="K2072" i="21"/>
  <c r="D2074" i="21"/>
  <c r="E2073" i="21"/>
  <c r="F2073" i="21"/>
  <c r="K2073" i="21"/>
  <c r="M2073" i="21"/>
  <c r="Q2073" i="21"/>
  <c r="O2073" i="21"/>
  <c r="H2075" i="21"/>
  <c r="J2074" i="21"/>
  <c r="P2074" i="21"/>
  <c r="I2074" i="21"/>
  <c r="N2074" i="21"/>
  <c r="L2074" i="21"/>
  <c r="F2074" i="21"/>
  <c r="D2075" i="21"/>
  <c r="E2074" i="21"/>
  <c r="J2075" i="21"/>
  <c r="H2076" i="21"/>
  <c r="L2075" i="21"/>
  <c r="P2075" i="21"/>
  <c r="N2075" i="21"/>
  <c r="I2075" i="21"/>
  <c r="K2074" i="21"/>
  <c r="Q2074" i="21"/>
  <c r="M2074" i="21"/>
  <c r="O2074" i="21"/>
  <c r="D2076" i="21"/>
  <c r="F2075" i="21"/>
  <c r="E2075" i="21"/>
  <c r="L2076" i="21"/>
  <c r="N2076" i="21"/>
  <c r="P2076" i="21"/>
  <c r="I2076" i="21"/>
  <c r="H2077" i="21"/>
  <c r="J2076" i="21"/>
  <c r="K2075" i="21"/>
  <c r="M2075" i="21"/>
  <c r="O2075" i="21"/>
  <c r="Q2075" i="21"/>
  <c r="F2076" i="21"/>
  <c r="E2076" i="21"/>
  <c r="D2077" i="21"/>
  <c r="M2076" i="21"/>
  <c r="K2076" i="21"/>
  <c r="O2076" i="21"/>
  <c r="Q2076" i="21"/>
  <c r="J2077" i="21"/>
  <c r="I2077" i="21"/>
  <c r="N2077" i="21"/>
  <c r="P2077" i="21"/>
  <c r="L2077" i="21"/>
  <c r="H2078" i="21"/>
  <c r="D2078" i="21"/>
  <c r="F2077" i="21"/>
  <c r="E2077" i="21"/>
  <c r="Q2077" i="21"/>
  <c r="K2077" i="21"/>
  <c r="M2077" i="21"/>
  <c r="O2077" i="21"/>
  <c r="J2078" i="21"/>
  <c r="I2078" i="21"/>
  <c r="H2079" i="21"/>
  <c r="N2078" i="21"/>
  <c r="P2078" i="21"/>
  <c r="L2078" i="21"/>
  <c r="D2079" i="21"/>
  <c r="F2078" i="21"/>
  <c r="E2078" i="21"/>
  <c r="K2078" i="21"/>
  <c r="Q2078" i="21"/>
  <c r="O2078" i="21"/>
  <c r="M2078" i="21"/>
  <c r="L2079" i="21"/>
  <c r="I2079" i="21"/>
  <c r="P2079" i="21"/>
  <c r="H2080" i="21"/>
  <c r="N2079" i="21"/>
  <c r="J2079" i="21"/>
  <c r="D2080" i="21"/>
  <c r="E2079" i="21"/>
  <c r="F2079" i="21"/>
  <c r="O2079" i="21"/>
  <c r="M2079" i="21"/>
  <c r="Q2079" i="21"/>
  <c r="K2079" i="21"/>
  <c r="N2080" i="21"/>
  <c r="I2080" i="21"/>
  <c r="H2081" i="21"/>
  <c r="J2080" i="21"/>
  <c r="L2080" i="21"/>
  <c r="P2080" i="21"/>
  <c r="F2080" i="21"/>
  <c r="E2080" i="21"/>
  <c r="D2081" i="21"/>
  <c r="K2080" i="21"/>
  <c r="O2080" i="21"/>
  <c r="M2080" i="21"/>
  <c r="Q2080" i="21"/>
  <c r="I2081" i="21"/>
  <c r="J2081" i="21"/>
  <c r="N2081" i="21"/>
  <c r="P2081" i="21"/>
  <c r="H2082" i="21"/>
  <c r="L2081" i="21"/>
  <c r="D2082" i="21"/>
  <c r="F2081" i="21"/>
  <c r="E2081" i="21"/>
  <c r="O2081" i="21"/>
  <c r="K2081" i="21"/>
  <c r="M2081" i="21"/>
  <c r="Q2081" i="21"/>
  <c r="L2082" i="21"/>
  <c r="I2082" i="21"/>
  <c r="H2083" i="21"/>
  <c r="J2082" i="21"/>
  <c r="P2082" i="21"/>
  <c r="N2082" i="21"/>
  <c r="E2082" i="21"/>
  <c r="F2082" i="21"/>
  <c r="D2083" i="21"/>
  <c r="K2082" i="21"/>
  <c r="Q2082" i="21"/>
  <c r="M2082" i="21"/>
  <c r="O2082" i="21"/>
  <c r="I2083" i="21"/>
  <c r="P2083" i="21"/>
  <c r="L2083" i="21"/>
  <c r="N2083" i="21"/>
  <c r="J2083" i="21"/>
  <c r="H2084" i="21"/>
  <c r="D2084" i="21"/>
  <c r="E2083" i="21"/>
  <c r="F2083" i="21"/>
  <c r="Q2083" i="21"/>
  <c r="O2083" i="21"/>
  <c r="K2083" i="21"/>
  <c r="M2083" i="21"/>
  <c r="N2084" i="21"/>
  <c r="P2084" i="21"/>
  <c r="H2085" i="21"/>
  <c r="J2084" i="21"/>
  <c r="L2084" i="21"/>
  <c r="I2084" i="21"/>
  <c r="E2084" i="21"/>
  <c r="D2085" i="21"/>
  <c r="F2084" i="21"/>
  <c r="N2085" i="21"/>
  <c r="P2085" i="21"/>
  <c r="J2085" i="21"/>
  <c r="L2085" i="21"/>
  <c r="H2086" i="21"/>
  <c r="I2085" i="21"/>
  <c r="O2084" i="21"/>
  <c r="M2084" i="21"/>
  <c r="K2084" i="21"/>
  <c r="Q2084" i="21"/>
  <c r="D2086" i="21"/>
  <c r="F2085" i="21"/>
  <c r="E2085" i="21"/>
  <c r="I2086" i="21"/>
  <c r="P2086" i="21"/>
  <c r="N2086" i="21"/>
  <c r="J2086" i="21"/>
  <c r="H2087" i="21"/>
  <c r="L2086" i="21"/>
  <c r="K2085" i="21"/>
  <c r="Q2085" i="21"/>
  <c r="O2085" i="21"/>
  <c r="M2085" i="21"/>
  <c r="F2086" i="21"/>
  <c r="D2087" i="21"/>
  <c r="E2086" i="21"/>
  <c r="M2086" i="21"/>
  <c r="O2086" i="21"/>
  <c r="Q2086" i="21"/>
  <c r="K2086" i="21"/>
  <c r="L2087" i="21"/>
  <c r="N2087" i="21"/>
  <c r="P2087" i="21"/>
  <c r="J2087" i="21"/>
  <c r="H2088" i="21"/>
  <c r="I2087" i="21"/>
  <c r="F2087" i="21"/>
  <c r="D2088" i="21"/>
  <c r="E2087" i="21"/>
  <c r="H2089" i="21"/>
  <c r="J2088" i="21"/>
  <c r="I2088" i="21"/>
  <c r="N2088" i="21"/>
  <c r="P2088" i="21"/>
  <c r="L2088" i="21"/>
  <c r="M2087" i="21"/>
  <c r="Q2087" i="21"/>
  <c r="K2087" i="21"/>
  <c r="O2087" i="21"/>
  <c r="D2089" i="21"/>
  <c r="F2088" i="21"/>
  <c r="E2088" i="21"/>
  <c r="P2089" i="21"/>
  <c r="L2089" i="21"/>
  <c r="J2089" i="21"/>
  <c r="N2089" i="21"/>
  <c r="H2090" i="21"/>
  <c r="I2089" i="21"/>
  <c r="M2088" i="21"/>
  <c r="Q2088" i="21"/>
  <c r="K2088" i="21"/>
  <c r="O2088" i="21"/>
  <c r="F2089" i="21"/>
  <c r="E2089" i="21"/>
  <c r="D2090" i="21"/>
  <c r="J2090" i="21"/>
  <c r="N2090" i="21"/>
  <c r="P2090" i="21"/>
  <c r="H2091" i="21"/>
  <c r="I2090" i="21"/>
  <c r="L2090" i="21"/>
  <c r="O2089" i="21"/>
  <c r="K2089" i="21"/>
  <c r="M2089" i="21"/>
  <c r="Q2089" i="21"/>
  <c r="F2090" i="21"/>
  <c r="D2091" i="21"/>
  <c r="E2090" i="21"/>
  <c r="L2091" i="21"/>
  <c r="N2091" i="21"/>
  <c r="J2091" i="21"/>
  <c r="P2091" i="21"/>
  <c r="I2091" i="21"/>
  <c r="H2092" i="21"/>
  <c r="M2090" i="21"/>
  <c r="O2090" i="21"/>
  <c r="Q2090" i="21"/>
  <c r="K2090" i="21"/>
  <c r="E2091" i="21"/>
  <c r="F2091" i="21"/>
  <c r="D2092" i="21"/>
  <c r="Q2091" i="21"/>
  <c r="O2091" i="21"/>
  <c r="M2091" i="21"/>
  <c r="K2091" i="21"/>
  <c r="L2092" i="21"/>
  <c r="I2092" i="21"/>
  <c r="N2092" i="21"/>
  <c r="P2092" i="21"/>
  <c r="H2093" i="21"/>
  <c r="J2092" i="21"/>
  <c r="E2092" i="21"/>
  <c r="F2092" i="21"/>
  <c r="D2093" i="21"/>
  <c r="O2092" i="21"/>
  <c r="M2092" i="21"/>
  <c r="K2092" i="21"/>
  <c r="Q2092" i="21"/>
  <c r="P2093" i="21"/>
  <c r="L2093" i="21"/>
  <c r="I2093" i="21"/>
  <c r="J2093" i="21"/>
  <c r="H2094" i="21"/>
  <c r="N2093" i="21"/>
  <c r="D2094" i="21"/>
  <c r="E2093" i="21"/>
  <c r="F2093" i="21"/>
  <c r="O2093" i="21"/>
  <c r="K2093" i="21"/>
  <c r="M2093" i="21"/>
  <c r="Q2093" i="21"/>
  <c r="L2094" i="21"/>
  <c r="N2094" i="21"/>
  <c r="P2094" i="21"/>
  <c r="I2094" i="21"/>
  <c r="J2094" i="21"/>
  <c r="H2095" i="21"/>
  <c r="F2094" i="21"/>
  <c r="D2095" i="21"/>
  <c r="E2094" i="21"/>
  <c r="O2094" i="21"/>
  <c r="M2094" i="21"/>
  <c r="K2094" i="21"/>
  <c r="Q2094" i="21"/>
  <c r="H2096" i="21"/>
  <c r="I2095" i="21"/>
  <c r="N2095" i="21"/>
  <c r="P2095" i="21"/>
  <c r="L2095" i="21"/>
  <c r="J2095" i="21"/>
  <c r="D2096" i="21"/>
  <c r="F2095" i="21"/>
  <c r="E2095" i="21"/>
  <c r="N2096" i="21"/>
  <c r="H2097" i="21"/>
  <c r="L2096" i="21"/>
  <c r="P2096" i="21"/>
  <c r="J2096" i="21"/>
  <c r="I2096" i="21"/>
  <c r="O2095" i="21"/>
  <c r="M2095" i="21"/>
  <c r="Q2095" i="21"/>
  <c r="K2095" i="21"/>
  <c r="D2097" i="21"/>
  <c r="E2096" i="21"/>
  <c r="F2096" i="21"/>
  <c r="I2097" i="21"/>
  <c r="H2098" i="21"/>
  <c r="P2097" i="21"/>
  <c r="J2097" i="21"/>
  <c r="L2097" i="21"/>
  <c r="N2097" i="21"/>
  <c r="Q2096" i="21"/>
  <c r="O2096" i="21"/>
  <c r="M2096" i="21"/>
  <c r="K2096" i="21"/>
  <c r="F2097" i="21"/>
  <c r="E2097" i="21"/>
  <c r="D2098" i="21"/>
  <c r="Q2097" i="21"/>
  <c r="M2097" i="21"/>
  <c r="K2097" i="21"/>
  <c r="O2097" i="21"/>
  <c r="N2098" i="21"/>
  <c r="I2098" i="21"/>
  <c r="H2099" i="21"/>
  <c r="J2098" i="21"/>
  <c r="P2098" i="21"/>
  <c r="L2098" i="21"/>
  <c r="F2098" i="21"/>
  <c r="D2099" i="21"/>
  <c r="E2098" i="21"/>
  <c r="O2098" i="21"/>
  <c r="K2098" i="21"/>
  <c r="M2098" i="21"/>
  <c r="Q2098" i="21"/>
  <c r="J2099" i="21"/>
  <c r="H2100" i="21"/>
  <c r="L2099" i="21"/>
  <c r="N2099" i="21"/>
  <c r="I2099" i="21"/>
  <c r="P2099" i="21"/>
  <c r="E2099" i="21"/>
  <c r="F2099" i="21"/>
  <c r="D2100" i="21"/>
  <c r="N2100" i="21"/>
  <c r="P2100" i="21"/>
  <c r="J2100" i="21"/>
  <c r="I2100" i="21"/>
  <c r="H2101" i="21"/>
  <c r="L2100" i="21"/>
  <c r="M2099" i="21"/>
  <c r="O2099" i="21"/>
  <c r="Q2099" i="21"/>
  <c r="K2099" i="21"/>
  <c r="D2101" i="21"/>
  <c r="E2100" i="21"/>
  <c r="F2100" i="21"/>
  <c r="M2100" i="21"/>
  <c r="K2100" i="21"/>
  <c r="O2100" i="21"/>
  <c r="Q2100" i="21"/>
  <c r="H2102" i="21"/>
  <c r="P2101" i="21"/>
  <c r="I2101" i="21"/>
  <c r="L2101" i="21"/>
  <c r="J2101" i="21"/>
  <c r="N2101" i="21"/>
  <c r="F2101" i="21"/>
  <c r="E2101" i="21"/>
  <c r="D2102" i="21"/>
  <c r="N2102" i="21"/>
  <c r="P2102" i="21"/>
  <c r="L2102" i="21"/>
  <c r="H2103" i="21"/>
  <c r="J2102" i="21"/>
  <c r="I2102" i="21"/>
  <c r="K2101" i="21"/>
  <c r="Q2101" i="21"/>
  <c r="M2101" i="21"/>
  <c r="O2101" i="21"/>
  <c r="F2102" i="21"/>
  <c r="E2102" i="21"/>
  <c r="D2103" i="21"/>
  <c r="H2104" i="21"/>
  <c r="P2103" i="21"/>
  <c r="L2103" i="21"/>
  <c r="N2103" i="21"/>
  <c r="J2103" i="21"/>
  <c r="I2103" i="21"/>
  <c r="O2102" i="21"/>
  <c r="M2102" i="21"/>
  <c r="K2102" i="21"/>
  <c r="Q2102" i="21"/>
  <c r="E2103" i="21"/>
  <c r="F2103" i="21"/>
  <c r="D2104" i="21"/>
  <c r="P2104" i="21"/>
  <c r="H2105" i="21"/>
  <c r="L2104" i="21"/>
  <c r="I2104" i="21"/>
  <c r="J2104" i="21"/>
  <c r="N2104" i="21"/>
  <c r="O2103" i="21"/>
  <c r="Q2103" i="21"/>
  <c r="M2103" i="21"/>
  <c r="K2103" i="21"/>
  <c r="E2104" i="21"/>
  <c r="D2105" i="21"/>
  <c r="F2104" i="21"/>
  <c r="H2106" i="21"/>
  <c r="J2105" i="21"/>
  <c r="L2105" i="21"/>
  <c r="I2105" i="21"/>
  <c r="N2105" i="21"/>
  <c r="P2105" i="21"/>
  <c r="M2104" i="21"/>
  <c r="K2104" i="21"/>
  <c r="O2104" i="21"/>
  <c r="Q2104" i="21"/>
  <c r="F2105" i="21"/>
  <c r="D2106" i="21"/>
  <c r="E2105" i="21"/>
  <c r="H2107" i="21"/>
  <c r="I2106" i="21"/>
  <c r="J2106" i="21"/>
  <c r="L2106" i="21"/>
  <c r="N2106" i="21"/>
  <c r="P2106" i="21"/>
  <c r="O2105" i="21"/>
  <c r="K2105" i="21"/>
  <c r="M2105" i="21"/>
  <c r="Q2105" i="21"/>
  <c r="E2106" i="21"/>
  <c r="F2106" i="21"/>
  <c r="D2107" i="21"/>
  <c r="N2107" i="21"/>
  <c r="P2107" i="21"/>
  <c r="J2107" i="21"/>
  <c r="L2107" i="21"/>
  <c r="H2108" i="21"/>
  <c r="I2107" i="21"/>
  <c r="K2106" i="21"/>
  <c r="Q2106" i="21"/>
  <c r="O2106" i="21"/>
  <c r="M2106" i="21"/>
  <c r="D2108" i="21"/>
  <c r="E2107" i="21"/>
  <c r="F2107" i="21"/>
  <c r="I2108" i="21"/>
  <c r="H2109" i="21"/>
  <c r="N2108" i="21"/>
  <c r="P2108" i="21"/>
  <c r="J2108" i="21"/>
  <c r="L2108" i="21"/>
  <c r="M2107" i="21"/>
  <c r="Q2107" i="21"/>
  <c r="O2107" i="21"/>
  <c r="K2107" i="21"/>
  <c r="D2109" i="21"/>
  <c r="F2108" i="21"/>
  <c r="E2108" i="21"/>
  <c r="K2108" i="21"/>
  <c r="O2108" i="21"/>
  <c r="M2108" i="21"/>
  <c r="Q2108" i="21"/>
  <c r="L2109" i="21"/>
  <c r="I2109" i="21"/>
  <c r="H2110" i="21"/>
  <c r="N2109" i="21"/>
  <c r="P2109" i="21"/>
  <c r="J2109" i="21"/>
  <c r="D2110" i="21"/>
  <c r="E2109" i="21"/>
  <c r="F2109" i="21"/>
  <c r="K2109" i="21"/>
  <c r="Q2109" i="21"/>
  <c r="M2109" i="21"/>
  <c r="O2109" i="21"/>
  <c r="N2110" i="21"/>
  <c r="P2110" i="21"/>
  <c r="J2110" i="21"/>
  <c r="L2110" i="21"/>
  <c r="H2111" i="21"/>
  <c r="I2110" i="21"/>
  <c r="F2110" i="21"/>
  <c r="D2111" i="21"/>
  <c r="E2110" i="21"/>
  <c r="P2111" i="21"/>
  <c r="N2111" i="21"/>
  <c r="L2111" i="21"/>
  <c r="I2111" i="21"/>
  <c r="J2111" i="21"/>
  <c r="H2112" i="21"/>
  <c r="O2110" i="21"/>
  <c r="M2110" i="21"/>
  <c r="K2110" i="21"/>
  <c r="Q2110" i="21"/>
  <c r="E2111" i="21"/>
  <c r="F2111" i="21"/>
  <c r="D2112" i="21"/>
  <c r="M2111" i="21"/>
  <c r="K2111" i="21"/>
  <c r="O2111" i="21"/>
  <c r="Q2111" i="21"/>
  <c r="L2112" i="21"/>
  <c r="I2112" i="21"/>
  <c r="N2112" i="21"/>
  <c r="P2112" i="21"/>
  <c r="H2113" i="21"/>
  <c r="J2112" i="21"/>
  <c r="D2113" i="21"/>
  <c r="E2112" i="21"/>
  <c r="F2112" i="21"/>
  <c r="M2112" i="21"/>
  <c r="Q2112" i="21"/>
  <c r="K2112" i="21"/>
  <c r="O2112" i="21"/>
  <c r="H2114" i="21"/>
  <c r="P2113" i="21"/>
  <c r="I2113" i="21"/>
  <c r="N2113" i="21"/>
  <c r="J2113" i="21"/>
  <c r="L2113" i="21"/>
  <c r="E2113" i="21"/>
  <c r="D2114" i="21"/>
  <c r="F2113" i="21"/>
  <c r="L2114" i="21"/>
  <c r="N2114" i="21"/>
  <c r="P2114" i="21"/>
  <c r="I2114" i="21"/>
  <c r="H2115" i="21"/>
  <c r="J2114" i="21"/>
  <c r="K2113" i="21"/>
  <c r="O2113" i="21"/>
  <c r="Q2113" i="21"/>
  <c r="M2113" i="21"/>
  <c r="F2114" i="21"/>
  <c r="E2114" i="21"/>
  <c r="D2115" i="21"/>
  <c r="M2114" i="21"/>
  <c r="O2114" i="21"/>
  <c r="K2114" i="21"/>
  <c r="Q2114" i="21"/>
  <c r="L2115" i="21"/>
  <c r="I2115" i="21"/>
  <c r="N2115" i="21"/>
  <c r="J2115" i="21"/>
  <c r="P2115" i="21"/>
  <c r="H2116" i="21"/>
  <c r="F2115" i="21"/>
  <c r="E2115" i="21"/>
  <c r="D2116" i="21"/>
  <c r="K2115" i="21"/>
  <c r="Q2115" i="21"/>
  <c r="O2115" i="21"/>
  <c r="M2115" i="21"/>
  <c r="L2116" i="21"/>
  <c r="P2116" i="21"/>
  <c r="J2116" i="21"/>
  <c r="I2116" i="21"/>
  <c r="H2117" i="21"/>
  <c r="N2116" i="21"/>
  <c r="E2116" i="21"/>
  <c r="D2117" i="21"/>
  <c r="F2116" i="21"/>
  <c r="K2116" i="21"/>
  <c r="O2116" i="21"/>
  <c r="M2116" i="21"/>
  <c r="Q2116" i="21"/>
  <c r="L2117" i="21"/>
  <c r="I2117" i="21"/>
  <c r="H2118" i="21"/>
  <c r="J2117" i="21"/>
  <c r="P2117" i="21"/>
  <c r="N2117" i="21"/>
  <c r="E2117" i="21"/>
  <c r="D2118" i="21"/>
  <c r="F2117" i="21"/>
  <c r="Q2117" i="21"/>
  <c r="K2117" i="21"/>
  <c r="O2117" i="21"/>
  <c r="M2117" i="21"/>
  <c r="N2118" i="21"/>
  <c r="I2118" i="21"/>
  <c r="L2118" i="21"/>
  <c r="P2118" i="21"/>
  <c r="H2119" i="21"/>
  <c r="J2118" i="21"/>
  <c r="D2119" i="21"/>
  <c r="F2118" i="21"/>
  <c r="E2118" i="21"/>
  <c r="K2118" i="21"/>
  <c r="Q2118" i="21"/>
  <c r="O2118" i="21"/>
  <c r="M2118" i="21"/>
  <c r="H2120" i="21"/>
  <c r="I2119" i="21"/>
  <c r="N2119" i="21"/>
  <c r="P2119" i="21"/>
  <c r="J2119" i="21"/>
  <c r="L2119" i="21"/>
  <c r="F2119" i="21"/>
  <c r="E2119" i="21"/>
  <c r="D2120" i="21"/>
  <c r="L2120" i="21"/>
  <c r="N2120" i="21"/>
  <c r="J2120" i="21"/>
  <c r="P2120" i="21"/>
  <c r="H2121" i="21"/>
  <c r="I2120" i="21"/>
  <c r="Q2119" i="21"/>
  <c r="O2119" i="21"/>
  <c r="M2119" i="21"/>
  <c r="K2119" i="21"/>
  <c r="E2120" i="21"/>
  <c r="D2121" i="21"/>
  <c r="F2120" i="21"/>
  <c r="P2121" i="21"/>
  <c r="L2121" i="21"/>
  <c r="J2121" i="21"/>
  <c r="N2121" i="21"/>
  <c r="H2122" i="21"/>
  <c r="I2121" i="21"/>
  <c r="M2120" i="21"/>
  <c r="Q2120" i="21"/>
  <c r="K2120" i="21"/>
  <c r="O2120" i="21"/>
  <c r="D2122" i="21"/>
  <c r="F2121" i="21"/>
  <c r="E2121" i="21"/>
  <c r="H2123" i="21"/>
  <c r="J2122" i="21"/>
  <c r="N2122" i="21"/>
  <c r="P2122" i="21"/>
  <c r="I2122" i="21"/>
  <c r="L2122" i="21"/>
  <c r="K2121" i="21"/>
  <c r="M2121" i="21"/>
  <c r="O2121" i="21"/>
  <c r="Q2121" i="21"/>
  <c r="E2122" i="21"/>
  <c r="D2123" i="21"/>
  <c r="F2122" i="21"/>
  <c r="L2123" i="21"/>
  <c r="N2123" i="21"/>
  <c r="J2123" i="21"/>
  <c r="P2123" i="21"/>
  <c r="I2123" i="21"/>
  <c r="H2124" i="21"/>
  <c r="O2122" i="21"/>
  <c r="Q2122" i="21"/>
  <c r="M2122" i="21"/>
  <c r="K2122" i="21"/>
  <c r="D2124" i="21"/>
  <c r="F2123" i="21"/>
  <c r="E2123" i="21"/>
  <c r="M2123" i="21"/>
  <c r="Q2123" i="21"/>
  <c r="O2123" i="21"/>
  <c r="K2123" i="21"/>
  <c r="N2124" i="21"/>
  <c r="L2124" i="21"/>
  <c r="H2125" i="21"/>
  <c r="P2124" i="21"/>
  <c r="I2124" i="21"/>
  <c r="J2124" i="21"/>
  <c r="E2124" i="21"/>
  <c r="D2125" i="21"/>
  <c r="F2124" i="21"/>
  <c r="H2126" i="21"/>
  <c r="N2125" i="21"/>
  <c r="L2125" i="21"/>
  <c r="J2125" i="21"/>
  <c r="I2125" i="21"/>
  <c r="P2125" i="21"/>
  <c r="K2124" i="21"/>
  <c r="Q2124" i="21"/>
  <c r="M2124" i="21"/>
  <c r="O2124" i="21"/>
  <c r="E2125" i="21"/>
  <c r="D2126" i="21"/>
  <c r="F2125" i="21"/>
  <c r="J2126" i="21"/>
  <c r="I2126" i="21"/>
  <c r="P2126" i="21"/>
  <c r="L2126" i="21"/>
  <c r="N2126" i="21"/>
  <c r="H2127" i="21"/>
  <c r="Q2125" i="21"/>
  <c r="K2125" i="21"/>
  <c r="M2125" i="21"/>
  <c r="O2125" i="21"/>
  <c r="F2126" i="21"/>
  <c r="E2126" i="21"/>
  <c r="D2127" i="21"/>
  <c r="K2126" i="21"/>
  <c r="Q2126" i="21"/>
  <c r="O2126" i="21"/>
  <c r="M2126" i="21"/>
  <c r="H2128" i="21"/>
  <c r="N2127" i="21"/>
  <c r="P2127" i="21"/>
  <c r="I2127" i="21"/>
  <c r="J2127" i="21"/>
  <c r="L2127" i="21"/>
  <c r="F2127" i="21"/>
  <c r="E2127" i="21"/>
  <c r="D2128" i="21"/>
  <c r="P2128" i="21"/>
  <c r="L2128" i="21"/>
  <c r="J2128" i="21"/>
  <c r="H2129" i="21"/>
  <c r="I2128" i="21"/>
  <c r="N2128" i="21"/>
  <c r="M2127" i="21"/>
  <c r="K2127" i="21"/>
  <c r="Q2127" i="21"/>
  <c r="O2127" i="21"/>
  <c r="D2129" i="21"/>
  <c r="E2128" i="21"/>
  <c r="F2128" i="21"/>
  <c r="L2129" i="21"/>
  <c r="H2130" i="21"/>
  <c r="N2129" i="21"/>
  <c r="I2129" i="21"/>
  <c r="P2129" i="21"/>
  <c r="J2129" i="21"/>
  <c r="Q2128" i="21"/>
  <c r="M2128" i="21"/>
  <c r="K2128" i="21"/>
  <c r="O2128" i="21"/>
  <c r="E2129" i="21"/>
  <c r="F2129" i="21"/>
  <c r="D2130" i="21"/>
  <c r="J2130" i="21"/>
  <c r="P2130" i="21"/>
  <c r="L2130" i="21"/>
  <c r="N2130" i="21"/>
  <c r="I2130" i="21"/>
  <c r="H2131" i="21"/>
  <c r="O2129" i="21"/>
  <c r="M2129" i="21"/>
  <c r="Q2129" i="21"/>
  <c r="K2129" i="21"/>
  <c r="F2130" i="21"/>
  <c r="E2130" i="21"/>
  <c r="D2131" i="21"/>
  <c r="O2130" i="21"/>
  <c r="K2130" i="21"/>
  <c r="M2130" i="21"/>
  <c r="Q2130" i="21"/>
  <c r="P2131" i="21"/>
  <c r="J2131" i="21"/>
  <c r="I2131" i="21"/>
  <c r="L2131" i="21"/>
  <c r="H2132" i="21"/>
  <c r="N2131" i="21"/>
  <c r="F2131" i="21"/>
  <c r="E2131" i="21"/>
  <c r="D2132" i="21"/>
  <c r="K2131" i="21"/>
  <c r="O2131" i="21"/>
  <c r="M2131" i="21"/>
  <c r="Q2131" i="21"/>
  <c r="L2132" i="21"/>
  <c r="P2132" i="21"/>
  <c r="J2132" i="21"/>
  <c r="N2132" i="21"/>
  <c r="I2132" i="21"/>
  <c r="H2133" i="21"/>
  <c r="E2132" i="21"/>
  <c r="F2132" i="21"/>
  <c r="D2133" i="21"/>
  <c r="K2132" i="21"/>
  <c r="M2132" i="21"/>
  <c r="O2132" i="21"/>
  <c r="Q2132" i="21"/>
  <c r="P2133" i="21"/>
  <c r="J2133" i="21"/>
  <c r="I2133" i="21"/>
  <c r="H2134" i="21"/>
  <c r="L2133" i="21"/>
  <c r="N2133" i="21"/>
  <c r="D2134" i="21"/>
  <c r="E2133" i="21"/>
  <c r="F2133" i="21"/>
  <c r="K2133" i="21"/>
  <c r="O2133" i="21"/>
  <c r="Q2133" i="21"/>
  <c r="M2133" i="21"/>
  <c r="N2134" i="21"/>
  <c r="L2134" i="21"/>
  <c r="P2134" i="21"/>
  <c r="J2134" i="21"/>
  <c r="I2134" i="21"/>
  <c r="H2135" i="21"/>
  <c r="F2134" i="21"/>
  <c r="D2135" i="21"/>
  <c r="E2134" i="21"/>
  <c r="O2134" i="21"/>
  <c r="M2134" i="21"/>
  <c r="K2134" i="21"/>
  <c r="Q2134" i="21"/>
  <c r="N2135" i="21"/>
  <c r="J2135" i="21"/>
  <c r="I2135" i="21"/>
  <c r="H2136" i="21"/>
  <c r="P2135" i="21"/>
  <c r="L2135" i="21"/>
  <c r="D2136" i="21"/>
  <c r="F2135" i="21"/>
  <c r="E2135" i="21"/>
  <c r="K2135" i="21"/>
  <c r="Q2135" i="21"/>
  <c r="M2135" i="21"/>
  <c r="O2135" i="21"/>
  <c r="L2136" i="21"/>
  <c r="N2136" i="21"/>
  <c r="H2137" i="21"/>
  <c r="P2136" i="21"/>
  <c r="J2136" i="21"/>
  <c r="I2136" i="21"/>
  <c r="F2136" i="21"/>
  <c r="E2136" i="21"/>
  <c r="D2137" i="21"/>
  <c r="N2137" i="21"/>
  <c r="L2137" i="21"/>
  <c r="H2138" i="21"/>
  <c r="I2137" i="21"/>
  <c r="P2137" i="21"/>
  <c r="J2137" i="21"/>
  <c r="O2136" i="21"/>
  <c r="Q2136" i="21"/>
  <c r="K2136" i="21"/>
  <c r="M2136" i="21"/>
  <c r="E2137" i="21"/>
  <c r="D2138" i="21"/>
  <c r="F2137" i="21"/>
  <c r="L2138" i="21"/>
  <c r="N2138" i="21"/>
  <c r="P2138" i="21"/>
  <c r="H2139" i="21"/>
  <c r="I2138" i="21"/>
  <c r="J2138" i="21"/>
  <c r="M2137" i="21"/>
  <c r="K2137" i="21"/>
  <c r="O2137" i="21"/>
  <c r="Q2137" i="21"/>
  <c r="F2138" i="21"/>
  <c r="E2138" i="21"/>
  <c r="D2139" i="21"/>
  <c r="N2139" i="21"/>
  <c r="J2139" i="21"/>
  <c r="I2139" i="21"/>
  <c r="P2139" i="21"/>
  <c r="H2140" i="21"/>
  <c r="L2139" i="21"/>
  <c r="K2138" i="21"/>
  <c r="Q2138" i="21"/>
  <c r="O2138" i="21"/>
  <c r="M2138" i="21"/>
  <c r="F2139" i="21"/>
  <c r="E2139" i="21"/>
  <c r="D2140" i="21"/>
  <c r="O2139" i="21"/>
  <c r="M2139" i="21"/>
  <c r="K2139" i="21"/>
  <c r="Q2139" i="21"/>
  <c r="J2140" i="21"/>
  <c r="L2140" i="21"/>
  <c r="I2140" i="21"/>
  <c r="N2140" i="21"/>
  <c r="P2140" i="21"/>
  <c r="H2141" i="21"/>
  <c r="F2140" i="21"/>
  <c r="D2141" i="21"/>
  <c r="E2140" i="21"/>
  <c r="Q2140" i="21"/>
  <c r="K2140" i="21"/>
  <c r="O2140" i="21"/>
  <c r="M2140" i="21"/>
  <c r="N2141" i="21"/>
  <c r="J2141" i="21"/>
  <c r="L2141" i="21"/>
  <c r="P2141" i="21"/>
  <c r="I2141" i="21"/>
  <c r="H2142" i="21"/>
  <c r="E2141" i="21"/>
  <c r="D2142" i="21"/>
  <c r="F2141" i="21"/>
  <c r="K2141" i="21"/>
  <c r="O2141" i="21"/>
  <c r="Q2141" i="21"/>
  <c r="M2141" i="21"/>
  <c r="J2142" i="21"/>
  <c r="I2142" i="21"/>
  <c r="H2143" i="21"/>
  <c r="L2142" i="21"/>
  <c r="N2142" i="21"/>
  <c r="P2142" i="21"/>
  <c r="F2142" i="21"/>
  <c r="E2142" i="21"/>
  <c r="D2143" i="21"/>
  <c r="M2142" i="21"/>
  <c r="O2142" i="21"/>
  <c r="K2142" i="21"/>
  <c r="Q2142" i="21"/>
  <c r="I2143" i="21"/>
  <c r="N2143" i="21"/>
  <c r="H2144" i="21"/>
  <c r="P2143" i="21"/>
  <c r="L2143" i="21"/>
  <c r="J2143" i="21"/>
  <c r="F2143" i="21"/>
  <c r="D2144" i="21"/>
  <c r="E2143" i="21"/>
  <c r="O2143" i="21"/>
  <c r="Q2143" i="21"/>
  <c r="K2143" i="21"/>
  <c r="M2143" i="21"/>
  <c r="H2145" i="21"/>
  <c r="N2144" i="21"/>
  <c r="I2144" i="21"/>
  <c r="J2144" i="21"/>
  <c r="L2144" i="21"/>
  <c r="P2144" i="21"/>
  <c r="E2144" i="21"/>
  <c r="F2144" i="21"/>
  <c r="D2145" i="21"/>
  <c r="J2145" i="21"/>
  <c r="P2145" i="21"/>
  <c r="N2145" i="21"/>
  <c r="H2146" i="21"/>
  <c r="L2145" i="21"/>
  <c r="I2145" i="21"/>
  <c r="O2144" i="21"/>
  <c r="Q2144" i="21"/>
  <c r="K2144" i="21"/>
  <c r="M2144" i="21"/>
  <c r="F2145" i="21"/>
  <c r="D2146" i="21"/>
  <c r="E2145" i="21"/>
  <c r="J2146" i="21"/>
  <c r="I2146" i="21"/>
  <c r="H2147" i="21"/>
  <c r="L2146" i="21"/>
  <c r="N2146" i="21"/>
  <c r="P2146" i="21"/>
  <c r="O2145" i="21"/>
  <c r="K2145" i="21"/>
  <c r="M2145" i="21"/>
  <c r="Q2145" i="21"/>
  <c r="D2147" i="21"/>
  <c r="E2146" i="21"/>
  <c r="F2146" i="21"/>
  <c r="K2146" i="21"/>
  <c r="O2146" i="21"/>
  <c r="M2146" i="21"/>
  <c r="Q2146" i="21"/>
  <c r="P2147" i="21"/>
  <c r="J2147" i="21"/>
  <c r="L2147" i="21"/>
  <c r="I2147" i="21"/>
  <c r="N2147" i="21"/>
  <c r="H2148" i="21"/>
  <c r="F2147" i="21"/>
  <c r="D2148" i="21"/>
  <c r="E2147" i="21"/>
  <c r="O2147" i="21"/>
  <c r="K2147" i="21"/>
  <c r="M2147" i="21"/>
  <c r="Q2147" i="21"/>
  <c r="J2148" i="21"/>
  <c r="L2148" i="21"/>
  <c r="P2148" i="21"/>
  <c r="I2148" i="21"/>
  <c r="H2149" i="21"/>
  <c r="N2148" i="21"/>
  <c r="E2148" i="21"/>
  <c r="F2148" i="21"/>
  <c r="D2149" i="21"/>
  <c r="K2148" i="21"/>
  <c r="M2148" i="21"/>
  <c r="O2148" i="21"/>
  <c r="Q2148" i="21"/>
  <c r="I2149" i="21"/>
  <c r="L2149" i="21"/>
  <c r="J2149" i="21"/>
  <c r="H2150" i="21"/>
  <c r="N2149" i="21"/>
  <c r="P2149" i="21"/>
  <c r="F2149" i="21"/>
  <c r="D2150" i="21"/>
  <c r="E2149" i="21"/>
  <c r="Q2149" i="21"/>
  <c r="K2149" i="21"/>
  <c r="M2149" i="21"/>
  <c r="O2149" i="21"/>
  <c r="L2150" i="21"/>
  <c r="N2150" i="21"/>
  <c r="P2150" i="21"/>
  <c r="I2150" i="21"/>
  <c r="H2151" i="21"/>
  <c r="J2150" i="21"/>
  <c r="D2151" i="21"/>
  <c r="F2150" i="21"/>
  <c r="E2150" i="21"/>
  <c r="Q2150" i="21"/>
  <c r="O2150" i="21"/>
  <c r="M2150" i="21"/>
  <c r="K2150" i="21"/>
  <c r="P2151" i="21"/>
  <c r="H2152" i="21"/>
  <c r="I2151" i="21"/>
  <c r="J2151" i="21"/>
  <c r="N2151" i="21"/>
  <c r="L2151" i="21"/>
  <c r="F2151" i="21"/>
  <c r="D2152" i="21"/>
  <c r="E2151" i="21"/>
  <c r="L2152" i="21"/>
  <c r="N2152" i="21"/>
  <c r="J2152" i="21"/>
  <c r="P2152" i="21"/>
  <c r="H2153" i="21"/>
  <c r="I2152" i="21"/>
  <c r="Q2151" i="21"/>
  <c r="O2151" i="21"/>
  <c r="M2151" i="21"/>
  <c r="K2151" i="21"/>
  <c r="E2152" i="21"/>
  <c r="F2152" i="21"/>
  <c r="D2153" i="21"/>
  <c r="N2153" i="21"/>
  <c r="L2153" i="21"/>
  <c r="J2153" i="21"/>
  <c r="P2153" i="21"/>
  <c r="I2153" i="21"/>
  <c r="H2154" i="21"/>
  <c r="O2152" i="21"/>
  <c r="Q2152" i="21"/>
  <c r="K2152" i="21"/>
  <c r="M2152" i="21"/>
  <c r="E2153" i="21"/>
  <c r="D2154" i="21"/>
  <c r="F2153" i="21"/>
  <c r="Q2153" i="21"/>
  <c r="M2153" i="21"/>
  <c r="O2153" i="21"/>
  <c r="K2153" i="21"/>
  <c r="P2154" i="21"/>
  <c r="L2154" i="21"/>
  <c r="N2154" i="21"/>
  <c r="H2155" i="21"/>
  <c r="I2154" i="21"/>
  <c r="J2154" i="21"/>
  <c r="F2154" i="21"/>
  <c r="E2154" i="21"/>
  <c r="D2155" i="21"/>
  <c r="H2156" i="21"/>
  <c r="L2155" i="21"/>
  <c r="N2155" i="21"/>
  <c r="J2155" i="21"/>
  <c r="P2155" i="21"/>
  <c r="I2155" i="21"/>
  <c r="K2154" i="21"/>
  <c r="M2154" i="21"/>
  <c r="Q2154" i="21"/>
  <c r="O2154" i="21"/>
  <c r="E2155" i="21"/>
  <c r="F2155" i="21"/>
  <c r="D2156" i="21"/>
  <c r="H2157" i="21"/>
  <c r="P2156" i="21"/>
  <c r="J2156" i="21"/>
  <c r="I2156" i="21"/>
  <c r="N2156" i="21"/>
  <c r="L2156" i="21"/>
  <c r="K2155" i="21"/>
  <c r="M2155" i="21"/>
  <c r="O2155" i="21"/>
  <c r="Q2155" i="21"/>
  <c r="D2157" i="21"/>
  <c r="F2156" i="21"/>
  <c r="E2156" i="21"/>
  <c r="N2157" i="21"/>
  <c r="I2157" i="21"/>
  <c r="L2157" i="21"/>
  <c r="P2157" i="21"/>
  <c r="H2158" i="21"/>
  <c r="J2157" i="21"/>
  <c r="K2156" i="21"/>
  <c r="M2156" i="21"/>
  <c r="O2156" i="21"/>
  <c r="Q2156" i="21"/>
  <c r="E2157" i="21"/>
  <c r="D2158" i="21"/>
  <c r="F2157" i="21"/>
  <c r="M2157" i="21"/>
  <c r="Q2157" i="21"/>
  <c r="K2157" i="21"/>
  <c r="O2157" i="21"/>
  <c r="L2158" i="21"/>
  <c r="N2158" i="21"/>
  <c r="P2158" i="21"/>
  <c r="H2159" i="21"/>
  <c r="J2158" i="21"/>
  <c r="I2158" i="21"/>
  <c r="F2158" i="21"/>
  <c r="D2159" i="21"/>
  <c r="E2158" i="21"/>
  <c r="P2159" i="21"/>
  <c r="J2159" i="21"/>
  <c r="H2160" i="21"/>
  <c r="I2159" i="21"/>
  <c r="N2159" i="21"/>
  <c r="L2159" i="21"/>
  <c r="Q2158" i="21"/>
  <c r="K2158" i="21"/>
  <c r="M2158" i="21"/>
  <c r="O2158" i="21"/>
  <c r="D2160" i="21"/>
  <c r="F2159" i="21"/>
  <c r="E2159" i="21"/>
  <c r="P2160" i="21"/>
  <c r="L2160" i="21"/>
  <c r="H2161" i="21"/>
  <c r="I2160" i="21"/>
  <c r="J2160" i="21"/>
  <c r="N2160" i="21"/>
  <c r="Q2159" i="21"/>
  <c r="M2159" i="21"/>
  <c r="K2159" i="21"/>
  <c r="O2159" i="21"/>
  <c r="E2160" i="21"/>
  <c r="D2161" i="21"/>
  <c r="F2160" i="21"/>
  <c r="N2161" i="21"/>
  <c r="L2161" i="21"/>
  <c r="P2161" i="21"/>
  <c r="I2161" i="21"/>
  <c r="H2162" i="21"/>
  <c r="J2161" i="21"/>
  <c r="Q2160" i="21"/>
  <c r="M2160" i="21"/>
  <c r="K2160" i="21"/>
  <c r="O2160" i="21"/>
  <c r="F2161" i="21"/>
  <c r="E2161" i="21"/>
  <c r="D2162" i="21"/>
  <c r="K2161" i="21"/>
  <c r="M2161" i="21"/>
  <c r="O2161" i="21"/>
  <c r="Q2161" i="21"/>
  <c r="L2162" i="21"/>
  <c r="H2163" i="21"/>
  <c r="J2162" i="21"/>
  <c r="P2162" i="21"/>
  <c r="I2162" i="21"/>
  <c r="N2162" i="21"/>
  <c r="F2162" i="21"/>
  <c r="E2162" i="21"/>
  <c r="D2163" i="21"/>
  <c r="J2163" i="21"/>
  <c r="L2163" i="21"/>
  <c r="N2163" i="21"/>
  <c r="H2164" i="21"/>
  <c r="P2163" i="21"/>
  <c r="I2163" i="21"/>
  <c r="O2162" i="21"/>
  <c r="M2162" i="21"/>
  <c r="Q2162" i="21"/>
  <c r="K2162" i="21"/>
  <c r="D2164" i="21"/>
  <c r="E2163" i="21"/>
  <c r="F2163" i="21"/>
  <c r="I2164" i="21"/>
  <c r="P2164" i="21"/>
  <c r="H2165" i="21"/>
  <c r="L2164" i="21"/>
  <c r="J2164" i="21"/>
  <c r="N2164" i="21"/>
  <c r="K2163" i="21"/>
  <c r="M2163" i="21"/>
  <c r="O2163" i="21"/>
  <c r="Q2163" i="21"/>
  <c r="E2164" i="21"/>
  <c r="D2165" i="21"/>
  <c r="F2164" i="21"/>
  <c r="Q2164" i="21"/>
  <c r="O2164" i="21"/>
  <c r="K2164" i="21"/>
  <c r="M2164" i="21"/>
  <c r="N2165" i="21"/>
  <c r="I2165" i="21"/>
  <c r="P2165" i="21"/>
  <c r="L2165" i="21"/>
  <c r="J2165" i="21"/>
  <c r="H2166" i="21"/>
  <c r="F2165" i="21"/>
  <c r="E2165" i="21"/>
  <c r="D2166" i="21"/>
  <c r="O2165" i="21"/>
  <c r="K2165" i="21"/>
  <c r="Q2165" i="21"/>
  <c r="M2165" i="21"/>
  <c r="P2166" i="21"/>
  <c r="N2166" i="21"/>
  <c r="L2166" i="21"/>
  <c r="H2167" i="21"/>
  <c r="I2166" i="21"/>
  <c r="J2166" i="21"/>
  <c r="F2166" i="21"/>
  <c r="D2167" i="21"/>
  <c r="E2166" i="21"/>
  <c r="P2167" i="21"/>
  <c r="I2167" i="21"/>
  <c r="L2167" i="21"/>
  <c r="J2167" i="21"/>
  <c r="N2167" i="21"/>
  <c r="H2168" i="21"/>
  <c r="Q2166" i="21"/>
  <c r="K2166" i="21"/>
  <c r="O2166" i="21"/>
  <c r="M2166" i="21"/>
  <c r="D2168" i="21"/>
  <c r="F2167" i="21"/>
  <c r="E2167" i="21"/>
  <c r="O2167" i="21"/>
  <c r="Q2167" i="21"/>
  <c r="K2167" i="21"/>
  <c r="M2167" i="21"/>
  <c r="I2168" i="21"/>
  <c r="J2168" i="21"/>
  <c r="L2168" i="21"/>
  <c r="H2169" i="21"/>
  <c r="P2168" i="21"/>
  <c r="N2168" i="21"/>
  <c r="E2168" i="21"/>
  <c r="D2169" i="21"/>
  <c r="F2168" i="21"/>
  <c r="M2168" i="21"/>
  <c r="K2168" i="21"/>
  <c r="O2168" i="21"/>
  <c r="Q2168" i="21"/>
  <c r="J2169" i="21"/>
  <c r="I2169" i="21"/>
  <c r="P2169" i="21"/>
  <c r="L2169" i="21"/>
  <c r="H2170" i="21"/>
  <c r="N2169" i="21"/>
  <c r="E2169" i="21"/>
  <c r="F2169" i="21"/>
  <c r="D2170" i="21"/>
  <c r="Q2169" i="21"/>
  <c r="M2169" i="21"/>
  <c r="O2169" i="21"/>
  <c r="K2169" i="21"/>
  <c r="P2170" i="21"/>
  <c r="L2170" i="21"/>
  <c r="N2170" i="21"/>
  <c r="J2170" i="21"/>
  <c r="H2171" i="21"/>
  <c r="I2170" i="21"/>
  <c r="E2170" i="21"/>
  <c r="F2170" i="21"/>
  <c r="D2171" i="21"/>
  <c r="L2171" i="21"/>
  <c r="H2172" i="21"/>
  <c r="J2171" i="21"/>
  <c r="I2171" i="21"/>
  <c r="P2171" i="21"/>
  <c r="N2171" i="21"/>
  <c r="O2170" i="21"/>
  <c r="Q2170" i="21"/>
  <c r="K2170" i="21"/>
  <c r="M2170" i="21"/>
  <c r="D2172" i="21"/>
  <c r="E2171" i="21"/>
  <c r="F2171" i="21"/>
  <c r="N2172" i="21"/>
  <c r="L2172" i="21"/>
  <c r="H2173" i="21"/>
  <c r="J2172" i="21"/>
  <c r="P2172" i="21"/>
  <c r="I2172" i="21"/>
  <c r="Q2171" i="21"/>
  <c r="O2171" i="21"/>
  <c r="M2171" i="21"/>
  <c r="K2171" i="21"/>
  <c r="D2173" i="21"/>
  <c r="F2172" i="21"/>
  <c r="E2172" i="21"/>
  <c r="N2173" i="21"/>
  <c r="J2173" i="21"/>
  <c r="L2173" i="21"/>
  <c r="H2174" i="21"/>
  <c r="P2173" i="21"/>
  <c r="I2173" i="21"/>
  <c r="Q2172" i="21"/>
  <c r="O2172" i="21"/>
  <c r="M2172" i="21"/>
  <c r="K2172" i="21"/>
  <c r="E2173" i="21"/>
  <c r="D2174" i="21"/>
  <c r="F2173" i="21"/>
  <c r="N2174" i="21"/>
  <c r="J2174" i="21"/>
  <c r="L2174" i="21"/>
  <c r="H2175" i="21"/>
  <c r="I2174" i="21"/>
  <c r="P2174" i="21"/>
  <c r="K2173" i="21"/>
  <c r="Q2173" i="21"/>
  <c r="M2173" i="21"/>
  <c r="O2173" i="21"/>
  <c r="F2174" i="21"/>
  <c r="E2174" i="21"/>
  <c r="D2175" i="21"/>
  <c r="I2175" i="21"/>
  <c r="L2175" i="21"/>
  <c r="H2176" i="21"/>
  <c r="J2175" i="21"/>
  <c r="N2175" i="21"/>
  <c r="P2175" i="21"/>
  <c r="K2174" i="21"/>
  <c r="M2174" i="21"/>
  <c r="O2174" i="21"/>
  <c r="Q2174" i="21"/>
  <c r="E2175" i="21"/>
  <c r="F2175" i="21"/>
  <c r="D2176" i="21"/>
  <c r="O2175" i="21"/>
  <c r="M2175" i="21"/>
  <c r="Q2175" i="21"/>
  <c r="K2175" i="21"/>
  <c r="N2176" i="21"/>
  <c r="I2176" i="21"/>
  <c r="L2176" i="21"/>
  <c r="H2177" i="21"/>
  <c r="J2176" i="21"/>
  <c r="P2176" i="21"/>
  <c r="E2176" i="21"/>
  <c r="D2177" i="21"/>
  <c r="F2176" i="21"/>
  <c r="Q2176" i="21"/>
  <c r="O2176" i="21"/>
  <c r="K2176" i="21"/>
  <c r="M2176" i="21"/>
  <c r="H2178" i="21"/>
  <c r="I2177" i="21"/>
  <c r="J2177" i="21"/>
  <c r="L2177" i="21"/>
  <c r="N2177" i="21"/>
  <c r="P2177" i="21"/>
  <c r="E2177" i="21"/>
  <c r="D2178" i="21"/>
  <c r="F2177" i="21"/>
  <c r="J2178" i="21"/>
  <c r="H2179" i="21"/>
  <c r="P2178" i="21"/>
  <c r="N2178" i="21"/>
  <c r="L2178" i="21"/>
  <c r="I2178" i="21"/>
  <c r="O2177" i="21"/>
  <c r="Q2177" i="21"/>
  <c r="K2177" i="21"/>
  <c r="M2177" i="21"/>
  <c r="F2178" i="21"/>
  <c r="E2178" i="21"/>
  <c r="D2179" i="21"/>
  <c r="I2179" i="21"/>
  <c r="H2180" i="21"/>
  <c r="J2179" i="21"/>
  <c r="N2179" i="21"/>
  <c r="P2179" i="21"/>
  <c r="L2179" i="21"/>
  <c r="K2178" i="21"/>
  <c r="M2178" i="21"/>
  <c r="O2178" i="21"/>
  <c r="Q2178" i="21"/>
  <c r="F2179" i="21"/>
  <c r="E2179" i="21"/>
  <c r="D2180" i="21"/>
  <c r="K2179" i="21"/>
  <c r="O2179" i="21"/>
  <c r="M2179" i="21"/>
  <c r="Q2179" i="21"/>
  <c r="J2180" i="21"/>
  <c r="P2180" i="21"/>
  <c r="I2180" i="21"/>
  <c r="H2181" i="21"/>
  <c r="N2180" i="21"/>
  <c r="L2180" i="21"/>
  <c r="E2180" i="21"/>
  <c r="D2181" i="21"/>
  <c r="F2180" i="21"/>
  <c r="Q2180" i="21"/>
  <c r="K2180" i="21"/>
  <c r="O2180" i="21"/>
  <c r="M2180" i="21"/>
  <c r="L2181" i="21"/>
  <c r="I2181" i="21"/>
  <c r="P2181" i="21"/>
  <c r="N2181" i="21"/>
  <c r="H2182" i="21"/>
  <c r="J2181" i="21"/>
  <c r="F2181" i="21"/>
  <c r="E2181" i="21"/>
  <c r="D2182" i="21"/>
  <c r="M2181" i="21"/>
  <c r="Q2181" i="21"/>
  <c r="O2181" i="21"/>
  <c r="K2181" i="21"/>
  <c r="P2182" i="21"/>
  <c r="L2182" i="21"/>
  <c r="J2182" i="21"/>
  <c r="I2182" i="21"/>
  <c r="H2183" i="21"/>
  <c r="N2182" i="21"/>
  <c r="E2182" i="21"/>
  <c r="D2183" i="21"/>
  <c r="F2182" i="21"/>
  <c r="M2182" i="21"/>
  <c r="Q2182" i="21"/>
  <c r="K2182" i="21"/>
  <c r="O2182" i="21"/>
  <c r="L2183" i="21"/>
  <c r="J2183" i="21"/>
  <c r="H2184" i="21"/>
  <c r="I2183" i="21"/>
  <c r="N2183" i="21"/>
  <c r="P2183" i="21"/>
  <c r="D2184" i="21"/>
  <c r="F2183" i="21"/>
  <c r="E2183" i="21"/>
  <c r="L2184" i="21"/>
  <c r="I2184" i="21"/>
  <c r="J2184" i="21"/>
  <c r="N2184" i="21"/>
  <c r="P2184" i="21"/>
  <c r="H2185" i="21"/>
  <c r="M2183" i="21"/>
  <c r="Q2183" i="21"/>
  <c r="O2183" i="21"/>
  <c r="K2183" i="21"/>
  <c r="E2184" i="21"/>
  <c r="D2185" i="21"/>
  <c r="F2184" i="21"/>
  <c r="K2184" i="21"/>
  <c r="M2184" i="21"/>
  <c r="O2184" i="21"/>
  <c r="Q2184" i="21"/>
  <c r="H2186" i="21"/>
  <c r="I2185" i="21"/>
  <c r="L2185" i="21"/>
  <c r="N2185" i="21"/>
  <c r="J2185" i="21"/>
  <c r="P2185" i="21"/>
  <c r="E2185" i="21"/>
  <c r="F2185" i="21"/>
  <c r="D2186" i="21"/>
  <c r="N2186" i="21"/>
  <c r="H2187" i="21"/>
  <c r="J2186" i="21"/>
  <c r="I2186" i="21"/>
  <c r="L2186" i="21"/>
  <c r="P2186" i="21"/>
  <c r="Q2185" i="21"/>
  <c r="O2185" i="21"/>
  <c r="M2185" i="21"/>
  <c r="K2185" i="21"/>
  <c r="F2186" i="21"/>
  <c r="D2187" i="21"/>
  <c r="E2186" i="21"/>
  <c r="H2188" i="21"/>
  <c r="N2187" i="21"/>
  <c r="I2187" i="21"/>
  <c r="J2187" i="21"/>
  <c r="L2187" i="21"/>
  <c r="P2187" i="21"/>
  <c r="M2186" i="21"/>
  <c r="O2186" i="21"/>
  <c r="Q2186" i="21"/>
  <c r="K2186" i="21"/>
  <c r="F2187" i="21"/>
  <c r="E2187" i="21"/>
  <c r="D2188" i="21"/>
  <c r="N2188" i="21"/>
  <c r="L2188" i="21"/>
  <c r="I2188" i="21"/>
  <c r="H2189" i="21"/>
  <c r="J2188" i="21"/>
  <c r="P2188" i="21"/>
  <c r="Q2187" i="21"/>
  <c r="O2187" i="21"/>
  <c r="K2187" i="21"/>
  <c r="M2187" i="21"/>
  <c r="D2189" i="21"/>
  <c r="F2188" i="21"/>
  <c r="E2188" i="21"/>
  <c r="Q2188" i="21"/>
  <c r="M2188" i="21"/>
  <c r="K2188" i="21"/>
  <c r="O2188" i="21"/>
  <c r="J2189" i="21"/>
  <c r="N2189" i="21"/>
  <c r="I2189" i="21"/>
  <c r="L2189" i="21"/>
  <c r="P2189" i="21"/>
  <c r="H2190" i="21"/>
  <c r="E2189" i="21"/>
  <c r="F2189" i="21"/>
  <c r="D2190" i="21"/>
  <c r="Q2189" i="21"/>
  <c r="K2189" i="21"/>
  <c r="O2189" i="21"/>
  <c r="M2189" i="21"/>
  <c r="I2190" i="21"/>
  <c r="H2191" i="21"/>
  <c r="L2190" i="21"/>
  <c r="N2190" i="21"/>
  <c r="P2190" i="21"/>
  <c r="J2190" i="21"/>
  <c r="D2191" i="21"/>
  <c r="E2190" i="21"/>
  <c r="F2190" i="21"/>
  <c r="K2190" i="21"/>
  <c r="O2190" i="21"/>
  <c r="M2190" i="21"/>
  <c r="Q2190" i="21"/>
  <c r="L2191" i="21"/>
  <c r="N2191" i="21"/>
  <c r="I2191" i="21"/>
  <c r="P2191" i="21"/>
  <c r="H2192" i="21"/>
  <c r="J2191" i="21"/>
  <c r="D2192" i="21"/>
  <c r="F2191" i="21"/>
  <c r="E2191" i="21"/>
  <c r="M2191" i="21"/>
  <c r="K2191" i="21"/>
  <c r="O2191" i="21"/>
  <c r="Q2191" i="21"/>
  <c r="J2192" i="21"/>
  <c r="L2192" i="21"/>
  <c r="N2192" i="21"/>
  <c r="I2192" i="21"/>
  <c r="H2193" i="21"/>
  <c r="P2192" i="21"/>
  <c r="E2192" i="21"/>
  <c r="F2192" i="21"/>
  <c r="D2193" i="21"/>
  <c r="O2192" i="21"/>
  <c r="M2192" i="21"/>
  <c r="Q2192" i="21"/>
  <c r="K2192" i="21"/>
  <c r="N2193" i="21"/>
  <c r="P2193" i="21"/>
  <c r="H2194" i="21"/>
  <c r="I2193" i="21"/>
  <c r="J2193" i="21"/>
  <c r="L2193" i="21"/>
  <c r="F2193" i="21"/>
  <c r="E2193" i="21"/>
  <c r="D2194" i="21"/>
  <c r="N2194" i="21"/>
  <c r="I2194" i="21"/>
  <c r="P2194" i="21"/>
  <c r="L2194" i="21"/>
  <c r="H2195" i="21"/>
  <c r="J2194" i="21"/>
  <c r="M2193" i="21"/>
  <c r="Q2193" i="21"/>
  <c r="O2193" i="21"/>
  <c r="K2193" i="21"/>
  <c r="F2194" i="21"/>
  <c r="D2195" i="21"/>
  <c r="E2194" i="21"/>
  <c r="O2194" i="21"/>
  <c r="M2194" i="21"/>
  <c r="Q2194" i="21"/>
  <c r="K2194" i="21"/>
  <c r="I2195" i="21"/>
  <c r="N2195" i="21"/>
  <c r="P2195" i="21"/>
  <c r="H2196" i="21"/>
  <c r="J2195" i="21"/>
  <c r="L2195" i="21"/>
  <c r="D2196" i="21"/>
  <c r="E2195" i="21"/>
  <c r="F2195" i="21"/>
  <c r="Q2195" i="21"/>
  <c r="K2195" i="21"/>
  <c r="O2195" i="21"/>
  <c r="M2195" i="21"/>
  <c r="H2197" i="21"/>
  <c r="P2196" i="21"/>
  <c r="N2196" i="21"/>
  <c r="L2196" i="21"/>
  <c r="I2196" i="21"/>
  <c r="J2196" i="21"/>
  <c r="F2196" i="21"/>
  <c r="E2196" i="21"/>
  <c r="D2197" i="21"/>
  <c r="N2197" i="21"/>
  <c r="L2197" i="21"/>
  <c r="P2197" i="21"/>
  <c r="H2198" i="21"/>
  <c r="I2197" i="21"/>
  <c r="J2197" i="21"/>
  <c r="M2196" i="21"/>
  <c r="Q2196" i="21"/>
  <c r="K2196" i="21"/>
  <c r="O2196" i="21"/>
  <c r="F2197" i="21"/>
  <c r="D2198" i="21"/>
  <c r="E2197" i="21"/>
  <c r="N2198" i="21"/>
  <c r="H2199" i="21"/>
  <c r="P2198" i="21"/>
  <c r="L2198" i="21"/>
  <c r="I2198" i="21"/>
  <c r="J2198" i="21"/>
  <c r="M2197" i="21"/>
  <c r="K2197" i="21"/>
  <c r="O2197" i="21"/>
  <c r="Q2197" i="21"/>
  <c r="F2198" i="21"/>
  <c r="E2198" i="21"/>
  <c r="D2199" i="21"/>
  <c r="I2199" i="21"/>
  <c r="H2200" i="21"/>
  <c r="P2199" i="21"/>
  <c r="J2199" i="21"/>
  <c r="N2199" i="21"/>
  <c r="L2199" i="21"/>
  <c r="M2198" i="21"/>
  <c r="K2198" i="21"/>
  <c r="O2198" i="21"/>
  <c r="Q2198" i="21"/>
  <c r="D2200" i="21"/>
  <c r="F2199" i="21"/>
  <c r="E2199" i="21"/>
  <c r="M2199" i="21"/>
  <c r="Q2199" i="21"/>
  <c r="K2199" i="21"/>
  <c r="O2199" i="21"/>
  <c r="I2200" i="21"/>
  <c r="L2200" i="21"/>
  <c r="P2200" i="21"/>
  <c r="N2200" i="21"/>
  <c r="H2201" i="21"/>
  <c r="J2200" i="21"/>
  <c r="F2200" i="21"/>
  <c r="E2200" i="21"/>
  <c r="D2201" i="21"/>
  <c r="M2200" i="21"/>
  <c r="Q2200" i="21"/>
  <c r="K2200" i="21"/>
  <c r="O2200" i="21"/>
  <c r="I2201" i="21"/>
  <c r="N2201" i="21"/>
  <c r="J2201" i="21"/>
  <c r="L2201" i="21"/>
  <c r="H2202" i="21"/>
  <c r="P2201" i="21"/>
  <c r="D2202" i="21"/>
  <c r="E2201" i="21"/>
  <c r="F2201" i="21"/>
  <c r="Q2201" i="21"/>
  <c r="O2201" i="21"/>
  <c r="M2201" i="21"/>
  <c r="K2201" i="21"/>
  <c r="L2202" i="21"/>
  <c r="P2202" i="21"/>
  <c r="J2202" i="21"/>
  <c r="N2202" i="21"/>
  <c r="I2202" i="21"/>
  <c r="H2203" i="21"/>
  <c r="F2202" i="21"/>
  <c r="D2203" i="21"/>
  <c r="E2202" i="21"/>
  <c r="Q2202" i="21"/>
  <c r="O2202" i="21"/>
  <c r="M2202" i="21"/>
  <c r="K2202" i="21"/>
  <c r="N2203" i="21"/>
  <c r="H2204" i="21"/>
  <c r="L2203" i="21"/>
  <c r="I2203" i="21"/>
  <c r="P2203" i="21"/>
  <c r="J2203" i="21"/>
  <c r="D2204" i="21"/>
  <c r="E2203" i="21"/>
  <c r="F2203" i="21"/>
  <c r="P2204" i="21"/>
  <c r="H2205" i="21"/>
  <c r="N2204" i="21"/>
  <c r="I2204" i="21"/>
  <c r="L2204" i="21"/>
  <c r="J2204" i="21"/>
  <c r="O2203" i="21"/>
  <c r="K2203" i="21"/>
  <c r="Q2203" i="21"/>
  <c r="M2203" i="21"/>
  <c r="F2204" i="21"/>
  <c r="D2205" i="21"/>
  <c r="E2204" i="21"/>
  <c r="N2205" i="21"/>
  <c r="H2206" i="21"/>
  <c r="J2205" i="21"/>
  <c r="P2205" i="21"/>
  <c r="L2205" i="21"/>
  <c r="I2205" i="21"/>
  <c r="K2204" i="21"/>
  <c r="Q2204" i="21"/>
  <c r="M2204" i="21"/>
  <c r="O2204" i="21"/>
  <c r="F2205" i="21"/>
  <c r="D2206" i="21"/>
  <c r="E2205" i="21"/>
  <c r="N2206" i="21"/>
  <c r="P2206" i="21"/>
  <c r="I2206" i="21"/>
  <c r="L2206" i="21"/>
  <c r="J2206" i="21"/>
  <c r="H2207" i="21"/>
  <c r="Q2205" i="21"/>
  <c r="M2205" i="21"/>
  <c r="O2205" i="21"/>
  <c r="K2205" i="21"/>
  <c r="D2207" i="21"/>
  <c r="F2206" i="21"/>
  <c r="E2206" i="21"/>
  <c r="Q2206" i="21"/>
  <c r="M2206" i="21"/>
  <c r="O2206" i="21"/>
  <c r="K2206" i="21"/>
  <c r="I2207" i="21"/>
  <c r="J2207" i="21"/>
  <c r="L2207" i="21"/>
  <c r="H2208" i="21"/>
  <c r="P2207" i="21"/>
  <c r="N2207" i="21"/>
  <c r="D2208" i="21"/>
  <c r="F2207" i="21"/>
  <c r="E2207" i="21"/>
  <c r="K2207" i="21"/>
  <c r="O2207" i="21"/>
  <c r="M2207" i="21"/>
  <c r="Q2207" i="21"/>
  <c r="P2208" i="21"/>
  <c r="H2209" i="21"/>
  <c r="J2208" i="21"/>
  <c r="N2208" i="21"/>
  <c r="I2208" i="21"/>
  <c r="L2208" i="21"/>
  <c r="D2209" i="21"/>
  <c r="F2208" i="21"/>
  <c r="E2208" i="21"/>
  <c r="P2209" i="21"/>
  <c r="I2209" i="21"/>
  <c r="N2209" i="21"/>
  <c r="J2209" i="21"/>
  <c r="L2209" i="21"/>
  <c r="H2210" i="21"/>
  <c r="Q2208" i="21"/>
  <c r="K2208" i="21"/>
  <c r="O2208" i="21"/>
  <c r="M2208" i="21"/>
  <c r="E2209" i="21"/>
  <c r="F2209" i="21"/>
  <c r="D2210" i="21"/>
  <c r="K2209" i="21"/>
  <c r="M2209" i="21"/>
  <c r="O2209" i="21"/>
  <c r="Q2209" i="21"/>
  <c r="I2210" i="21"/>
  <c r="P2210" i="21"/>
  <c r="N2210" i="21"/>
  <c r="L2210" i="21"/>
  <c r="J2210" i="21"/>
  <c r="H2211" i="21"/>
  <c r="F2210" i="21"/>
  <c r="D2211" i="21"/>
  <c r="E2210" i="21"/>
  <c r="Q2210" i="21"/>
  <c r="K2210" i="21"/>
  <c r="M2210" i="21"/>
  <c r="O2210" i="21"/>
  <c r="N2211" i="21"/>
  <c r="H2212" i="21"/>
  <c r="L2211" i="21"/>
  <c r="P2211" i="21"/>
  <c r="I2211" i="21"/>
  <c r="J2211" i="21"/>
  <c r="F2211" i="21"/>
  <c r="D2212" i="21"/>
  <c r="E2211" i="21"/>
  <c r="H2213" i="21"/>
  <c r="L2212" i="21"/>
  <c r="J2212" i="21"/>
  <c r="N2212" i="21"/>
  <c r="P2212" i="21"/>
  <c r="I2212" i="21"/>
  <c r="M2211" i="21"/>
  <c r="Q2211" i="21"/>
  <c r="O2211" i="21"/>
  <c r="K2211" i="21"/>
  <c r="F2212" i="21"/>
  <c r="E2212" i="21"/>
  <c r="D2213" i="21"/>
  <c r="N2213" i="21"/>
  <c r="I2213" i="21"/>
  <c r="H2214" i="21"/>
  <c r="P2213" i="21"/>
  <c r="L2213" i="21"/>
  <c r="J2213" i="21"/>
  <c r="K2212" i="21"/>
  <c r="O2212" i="21"/>
  <c r="M2212" i="21"/>
  <c r="Q2212" i="21"/>
  <c r="E2213" i="21"/>
  <c r="D2214" i="21"/>
  <c r="F2213" i="21"/>
  <c r="O2213" i="21"/>
  <c r="Q2213" i="21"/>
  <c r="M2213" i="21"/>
  <c r="K2213" i="21"/>
  <c r="J2214" i="21"/>
  <c r="H2215" i="21"/>
  <c r="N2214" i="21"/>
  <c r="P2214" i="21"/>
  <c r="L2214" i="21"/>
  <c r="I2214" i="21"/>
  <c r="F2214" i="21"/>
  <c r="D2215" i="21"/>
  <c r="E2214" i="21"/>
  <c r="P2215" i="21"/>
  <c r="H2216" i="21"/>
  <c r="I2215" i="21"/>
  <c r="L2215" i="21"/>
  <c r="N2215" i="21"/>
  <c r="J2215" i="21"/>
  <c r="K2214" i="21"/>
  <c r="Q2214" i="21"/>
  <c r="M2214" i="21"/>
  <c r="O2214" i="21"/>
  <c r="D2216" i="21"/>
  <c r="F2215" i="21"/>
  <c r="E2215" i="21"/>
  <c r="H2217" i="21"/>
  <c r="J2216" i="21"/>
  <c r="I2216" i="21"/>
  <c r="N2216" i="21"/>
  <c r="P2216" i="21"/>
  <c r="L2216" i="21"/>
  <c r="K2215" i="21"/>
  <c r="M2215" i="21"/>
  <c r="O2215" i="21"/>
  <c r="Q2215" i="21"/>
  <c r="F2216" i="21"/>
  <c r="D2217" i="21"/>
  <c r="E2216" i="21"/>
  <c r="L2217" i="21"/>
  <c r="J2217" i="21"/>
  <c r="P2217" i="21"/>
  <c r="H2218" i="21"/>
  <c r="N2217" i="21"/>
  <c r="I2217" i="21"/>
  <c r="Q2216" i="21"/>
  <c r="M2216" i="21"/>
  <c r="K2216" i="21"/>
  <c r="O2216" i="21"/>
  <c r="E2217" i="21"/>
  <c r="F2217" i="21"/>
  <c r="D2218" i="21"/>
  <c r="P2218" i="21"/>
  <c r="I2218" i="21"/>
  <c r="H2219" i="21"/>
  <c r="J2218" i="21"/>
  <c r="N2218" i="21"/>
  <c r="L2218" i="21"/>
  <c r="M2217" i="21"/>
  <c r="Q2217" i="21"/>
  <c r="K2217" i="21"/>
  <c r="O2217" i="21"/>
  <c r="F2218" i="21"/>
  <c r="D2219" i="21"/>
  <c r="E2218" i="21"/>
  <c r="K2218" i="21"/>
  <c r="O2218" i="21"/>
  <c r="M2218" i="21"/>
  <c r="Q2218" i="21"/>
  <c r="J2219" i="21"/>
  <c r="P2219" i="21"/>
  <c r="H2220" i="21"/>
  <c r="L2219" i="21"/>
  <c r="N2219" i="21"/>
  <c r="I2219" i="21"/>
  <c r="D2220" i="21"/>
  <c r="F2219" i="21"/>
  <c r="E2219" i="21"/>
  <c r="L2220" i="21"/>
  <c r="P2220" i="21"/>
  <c r="N2220" i="21"/>
  <c r="H2221" i="21"/>
  <c r="I2220" i="21"/>
  <c r="J2220" i="21"/>
  <c r="K2219" i="21"/>
  <c r="O2219" i="21"/>
  <c r="Q2219" i="21"/>
  <c r="M2219" i="21"/>
  <c r="F2220" i="21"/>
  <c r="D2221" i="21"/>
  <c r="E2220" i="21"/>
  <c r="H2222" i="21"/>
  <c r="J2221" i="21"/>
  <c r="L2221" i="21"/>
  <c r="N2221" i="21"/>
  <c r="I2221" i="21"/>
  <c r="P2221" i="21"/>
  <c r="M2220" i="21"/>
  <c r="K2220" i="21"/>
  <c r="O2220" i="21"/>
  <c r="Q2220" i="21"/>
  <c r="D2222" i="21"/>
  <c r="F2221" i="21"/>
  <c r="E2221" i="21"/>
  <c r="N2222" i="21"/>
  <c r="P2222" i="21"/>
  <c r="H2223" i="21"/>
  <c r="I2222" i="21"/>
  <c r="L2222" i="21"/>
  <c r="J2222" i="21"/>
  <c r="Q2221" i="21"/>
  <c r="K2221" i="21"/>
  <c r="M2221" i="21"/>
  <c r="O2221" i="21"/>
  <c r="F2222" i="21"/>
  <c r="E2222" i="21"/>
  <c r="D2223" i="21"/>
  <c r="J2223" i="21"/>
  <c r="H2224" i="21"/>
  <c r="P2223" i="21"/>
  <c r="L2223" i="21"/>
  <c r="N2223" i="21"/>
  <c r="I2223" i="21"/>
  <c r="Q2222" i="21"/>
  <c r="K2222" i="21"/>
  <c r="M2222" i="21"/>
  <c r="O2222" i="21"/>
  <c r="D2224" i="21"/>
  <c r="F2223" i="21"/>
  <c r="E2223" i="21"/>
  <c r="N2224" i="21"/>
  <c r="I2224" i="21"/>
  <c r="J2224" i="21"/>
  <c r="L2224" i="21"/>
  <c r="H2225" i="21"/>
  <c r="P2224" i="21"/>
  <c r="O2223" i="21"/>
  <c r="M2223" i="21"/>
  <c r="K2223" i="21"/>
  <c r="Q2223" i="21"/>
  <c r="D2225" i="21"/>
  <c r="F2224" i="21"/>
  <c r="E2224" i="21"/>
  <c r="K2224" i="21"/>
  <c r="Q2224" i="21"/>
  <c r="M2224" i="21"/>
  <c r="O2224" i="21"/>
  <c r="J2225" i="21"/>
  <c r="H2226" i="21"/>
  <c r="P2225" i="21"/>
  <c r="L2225" i="21"/>
  <c r="I2225" i="21"/>
  <c r="N2225" i="21"/>
  <c r="F2225" i="21"/>
  <c r="E2225" i="21"/>
  <c r="D2226" i="21"/>
  <c r="J2226" i="21"/>
  <c r="H2227" i="21"/>
  <c r="L2226" i="21"/>
  <c r="I2226" i="21"/>
  <c r="N2226" i="21"/>
  <c r="P2226" i="21"/>
  <c r="K2225" i="21"/>
  <c r="O2225" i="21"/>
  <c r="M2225" i="21"/>
  <c r="Q2225" i="21"/>
  <c r="D2227" i="21"/>
  <c r="F2226" i="21"/>
  <c r="E2226" i="21"/>
  <c r="I2227" i="21"/>
  <c r="P2227" i="21"/>
  <c r="H2228" i="21"/>
  <c r="N2227" i="21"/>
  <c r="L2227" i="21"/>
  <c r="J2227" i="21"/>
  <c r="Q2226" i="21"/>
  <c r="K2226" i="21"/>
  <c r="O2226" i="21"/>
  <c r="M2226" i="21"/>
  <c r="D2228" i="21"/>
  <c r="F2227" i="21"/>
  <c r="E2227" i="21"/>
  <c r="O2227" i="21"/>
  <c r="M2227" i="21"/>
  <c r="Q2227" i="21"/>
  <c r="K2227" i="21"/>
  <c r="L2228" i="21"/>
  <c r="N2228" i="21"/>
  <c r="P2228" i="21"/>
  <c r="I2228" i="21"/>
  <c r="J2228" i="21"/>
  <c r="H2229" i="21"/>
  <c r="F2228" i="21"/>
  <c r="E2228" i="21"/>
  <c r="D2229" i="21"/>
  <c r="K2228" i="21"/>
  <c r="O2228" i="21"/>
  <c r="M2228" i="21"/>
  <c r="Q2228" i="21"/>
  <c r="H2230" i="21"/>
  <c r="N2229" i="21"/>
  <c r="P2229" i="21"/>
  <c r="L2229" i="21"/>
  <c r="J2229" i="21"/>
  <c r="I2229" i="21"/>
  <c r="D2230" i="21"/>
  <c r="E2229" i="21"/>
  <c r="F2229" i="21"/>
  <c r="I2230" i="21"/>
  <c r="H2231" i="21"/>
  <c r="N2230" i="21"/>
  <c r="P2230" i="21"/>
  <c r="L2230" i="21"/>
  <c r="J2230" i="21"/>
  <c r="K2229" i="21"/>
  <c r="M2229" i="21"/>
  <c r="Q2229" i="21"/>
  <c r="O2229" i="21"/>
  <c r="D2231" i="21"/>
  <c r="E2230" i="21"/>
  <c r="F2230" i="21"/>
  <c r="M2230" i="21"/>
  <c r="Q2230" i="21"/>
  <c r="K2230" i="21"/>
  <c r="O2230" i="21"/>
  <c r="N2231" i="21"/>
  <c r="H2232" i="21"/>
  <c r="L2231" i="21"/>
  <c r="P2231" i="21"/>
  <c r="I2231" i="21"/>
  <c r="J2231" i="21"/>
  <c r="E2231" i="21"/>
  <c r="D2232" i="21"/>
  <c r="F2231" i="21"/>
  <c r="P2232" i="21"/>
  <c r="J2232" i="21"/>
  <c r="L2232" i="21"/>
  <c r="I2232" i="21"/>
  <c r="N2232" i="21"/>
  <c r="H2233" i="21"/>
  <c r="M2231" i="21"/>
  <c r="Q2231" i="21"/>
  <c r="K2231" i="21"/>
  <c r="O2231" i="21"/>
  <c r="D2233" i="21"/>
  <c r="F2232" i="21"/>
  <c r="E2232" i="21"/>
  <c r="M2232" i="21"/>
  <c r="Q2232" i="21"/>
  <c r="K2232" i="21"/>
  <c r="O2232" i="21"/>
  <c r="H2234" i="21"/>
  <c r="I2233" i="21"/>
  <c r="N2233" i="21"/>
  <c r="L2233" i="21"/>
  <c r="P2233" i="21"/>
  <c r="J2233" i="21"/>
  <c r="D2234" i="21"/>
  <c r="F2233" i="21"/>
  <c r="E2233" i="21"/>
  <c r="J2234" i="21"/>
  <c r="H2235" i="21"/>
  <c r="N2234" i="21"/>
  <c r="P2234" i="21"/>
  <c r="I2234" i="21"/>
  <c r="L2234" i="21"/>
  <c r="O2233" i="21"/>
  <c r="Q2233" i="21"/>
  <c r="M2233" i="21"/>
  <c r="K2233" i="21"/>
  <c r="D2235" i="21"/>
  <c r="F2234" i="21"/>
  <c r="E2234" i="21"/>
  <c r="I2235" i="21"/>
  <c r="P2235" i="21"/>
  <c r="L2235" i="21"/>
  <c r="N2235" i="21"/>
  <c r="J2235" i="21"/>
  <c r="H2236" i="21"/>
  <c r="O2234" i="21"/>
  <c r="K2234" i="21"/>
  <c r="M2234" i="21"/>
  <c r="Q2234" i="21"/>
  <c r="E2235" i="21"/>
  <c r="F2235" i="21"/>
  <c r="D2236" i="21"/>
  <c r="M2235" i="21"/>
  <c r="O2235" i="21"/>
  <c r="Q2235" i="21"/>
  <c r="K2235" i="21"/>
  <c r="P2236" i="21"/>
  <c r="I2236" i="21"/>
  <c r="J2236" i="21"/>
  <c r="N2236" i="21"/>
  <c r="H2237" i="21"/>
  <c r="L2236" i="21"/>
  <c r="F2236" i="21"/>
  <c r="D2237" i="21"/>
  <c r="E2236" i="21"/>
  <c r="M2236" i="21"/>
  <c r="K2236" i="21"/>
  <c r="O2236" i="21"/>
  <c r="Q2236" i="21"/>
  <c r="N2237" i="21"/>
  <c r="J2237" i="21"/>
  <c r="I2237" i="21"/>
  <c r="H2238" i="21"/>
  <c r="L2237" i="21"/>
  <c r="P2237" i="21"/>
  <c r="F2237" i="21"/>
  <c r="E2237" i="21"/>
  <c r="D2238" i="21"/>
  <c r="K2237" i="21"/>
  <c r="O2237" i="21"/>
  <c r="M2237" i="21"/>
  <c r="Q2237" i="21"/>
  <c r="H2239" i="21"/>
  <c r="J2238" i="21"/>
  <c r="L2238" i="21"/>
  <c r="P2238" i="21"/>
  <c r="I2238" i="21"/>
  <c r="N2238" i="21"/>
  <c r="D2239" i="21"/>
  <c r="E2238" i="21"/>
  <c r="F2238" i="21"/>
  <c r="J2239" i="21"/>
  <c r="P2239" i="21"/>
  <c r="L2239" i="21"/>
  <c r="N2239" i="21"/>
  <c r="H2240" i="21"/>
  <c r="I2239" i="21"/>
  <c r="O2238" i="21"/>
  <c r="K2238" i="21"/>
  <c r="Q2238" i="21"/>
  <c r="M2238" i="21"/>
  <c r="E2239" i="21"/>
  <c r="F2239" i="21"/>
  <c r="D2240" i="21"/>
  <c r="N2240" i="21"/>
  <c r="I2240" i="21"/>
  <c r="J2240" i="21"/>
  <c r="P2240" i="21"/>
  <c r="H2241" i="21"/>
  <c r="L2240" i="21"/>
  <c r="K2239" i="21"/>
  <c r="O2239" i="21"/>
  <c r="M2239" i="21"/>
  <c r="Q2239" i="21"/>
  <c r="D2241" i="21"/>
  <c r="F2240" i="21"/>
  <c r="E2240" i="21"/>
  <c r="Q2240" i="21"/>
  <c r="O2240" i="21"/>
  <c r="M2240" i="21"/>
  <c r="K2240" i="21"/>
  <c r="P2241" i="21"/>
  <c r="I2241" i="21"/>
  <c r="L2241" i="21"/>
  <c r="H2242" i="21"/>
  <c r="J2241" i="21"/>
  <c r="N2241" i="21"/>
  <c r="D2242" i="21"/>
  <c r="E2241" i="21"/>
  <c r="F2241" i="21"/>
  <c r="O2241" i="21"/>
  <c r="K2241" i="21"/>
  <c r="Q2241" i="21"/>
  <c r="M2241" i="21"/>
  <c r="L2242" i="21"/>
  <c r="N2242" i="21"/>
  <c r="P2242" i="21"/>
  <c r="I2242" i="21"/>
  <c r="J2242" i="21"/>
  <c r="H2243" i="21"/>
  <c r="D2243" i="21"/>
  <c r="F2242" i="21"/>
  <c r="E2242" i="21"/>
  <c r="O2242" i="21"/>
  <c r="K2242" i="21"/>
  <c r="Q2242" i="21"/>
  <c r="M2242" i="21"/>
  <c r="P2243" i="21"/>
  <c r="H2244" i="21"/>
  <c r="L2243" i="21"/>
  <c r="N2243" i="21"/>
  <c r="J2243" i="21"/>
  <c r="I2243" i="21"/>
  <c r="E2243" i="21"/>
  <c r="F2243" i="21"/>
  <c r="D2244" i="21"/>
  <c r="P2244" i="21"/>
  <c r="N2244" i="21"/>
  <c r="L2244" i="21"/>
  <c r="J2244" i="21"/>
  <c r="I2244" i="21"/>
  <c r="H2245" i="21"/>
  <c r="K2243" i="21"/>
  <c r="Q2243" i="21"/>
  <c r="O2243" i="21"/>
  <c r="M2243" i="21"/>
  <c r="F2244" i="21"/>
  <c r="E2244" i="21"/>
  <c r="D2245" i="21"/>
  <c r="Q2244" i="21"/>
  <c r="K2244" i="21"/>
  <c r="O2244" i="21"/>
  <c r="M2244" i="21"/>
  <c r="L2245" i="21"/>
  <c r="P2245" i="21"/>
  <c r="N2245" i="21"/>
  <c r="I2245" i="21"/>
  <c r="H2246" i="21"/>
  <c r="J2245" i="21"/>
  <c r="F2245" i="21"/>
  <c r="E2245" i="21"/>
  <c r="D2246" i="21"/>
  <c r="K2245" i="21"/>
  <c r="O2245" i="21"/>
  <c r="M2245" i="21"/>
  <c r="Q2245" i="21"/>
  <c r="H2247" i="21"/>
  <c r="L2246" i="21"/>
  <c r="I2246" i="21"/>
  <c r="J2246" i="21"/>
  <c r="N2246" i="21"/>
  <c r="P2246" i="21"/>
  <c r="F2246" i="21"/>
  <c r="E2246" i="21"/>
  <c r="D2247" i="21"/>
  <c r="I2247" i="21"/>
  <c r="L2247" i="21"/>
  <c r="J2247" i="21"/>
  <c r="P2247" i="21"/>
  <c r="N2247" i="21"/>
  <c r="H2248" i="21"/>
  <c r="O2246" i="21"/>
  <c r="M2246" i="21"/>
  <c r="Q2246" i="21"/>
  <c r="K2246" i="21"/>
  <c r="E2247" i="21"/>
  <c r="F2247" i="21"/>
  <c r="D2248" i="21"/>
  <c r="Q2247" i="21"/>
  <c r="O2247" i="21"/>
  <c r="M2247" i="21"/>
  <c r="K2247" i="21"/>
  <c r="N2248" i="21"/>
  <c r="H2249" i="21"/>
  <c r="P2248" i="21"/>
  <c r="J2248" i="21"/>
  <c r="I2248" i="21"/>
  <c r="L2248" i="21"/>
  <c r="F2248" i="21"/>
  <c r="E2248" i="21"/>
  <c r="D2249" i="21"/>
  <c r="H2250" i="21"/>
  <c r="P2249" i="21"/>
  <c r="N2249" i="21"/>
  <c r="I2249" i="21"/>
  <c r="J2249" i="21"/>
  <c r="L2249" i="21"/>
  <c r="O2248" i="21"/>
  <c r="M2248" i="21"/>
  <c r="Q2248" i="21"/>
  <c r="K2248" i="21"/>
  <c r="D2250" i="21"/>
  <c r="E2249" i="21"/>
  <c r="F2249" i="21"/>
  <c r="J2250" i="21"/>
  <c r="L2250" i="21"/>
  <c r="I2250" i="21"/>
  <c r="N2250" i="21"/>
  <c r="P2250" i="21"/>
  <c r="H2251" i="21"/>
  <c r="M2249" i="21"/>
  <c r="K2249" i="21"/>
  <c r="Q2249" i="21"/>
  <c r="O2249" i="21"/>
  <c r="E2250" i="21"/>
  <c r="F2250" i="21"/>
  <c r="D2251" i="21"/>
  <c r="O2250" i="21"/>
  <c r="M2250" i="21"/>
  <c r="Q2250" i="21"/>
  <c r="K2250" i="21"/>
  <c r="P2251" i="21"/>
  <c r="H2252" i="21"/>
  <c r="L2251" i="21"/>
  <c r="N2251" i="21"/>
  <c r="J2251" i="21"/>
  <c r="I2251" i="21"/>
  <c r="D2252" i="21"/>
  <c r="E2251" i="21"/>
  <c r="F2251" i="21"/>
  <c r="H2253" i="21"/>
  <c r="J2252" i="21"/>
  <c r="I2252" i="21"/>
  <c r="L2252" i="21"/>
  <c r="P2252" i="21"/>
  <c r="N2252" i="21"/>
  <c r="Q2251" i="21"/>
  <c r="O2251" i="21"/>
  <c r="K2251" i="21"/>
  <c r="M2251" i="21"/>
  <c r="D2253" i="21"/>
  <c r="F2252" i="21"/>
  <c r="E2252" i="21"/>
  <c r="P2253" i="21"/>
  <c r="J2253" i="21"/>
  <c r="N2253" i="21"/>
  <c r="H2254" i="21"/>
  <c r="L2253" i="21"/>
  <c r="I2253" i="21"/>
  <c r="Q2252" i="21"/>
  <c r="O2252" i="21"/>
  <c r="M2252" i="21"/>
  <c r="K2252" i="21"/>
  <c r="F2253" i="21"/>
  <c r="E2253" i="21"/>
  <c r="D2254" i="21"/>
  <c r="N2254" i="21"/>
  <c r="P2254" i="21"/>
  <c r="I2254" i="21"/>
  <c r="L2254" i="21"/>
  <c r="J2254" i="21"/>
  <c r="H2255" i="21"/>
  <c r="O2253" i="21"/>
  <c r="M2253" i="21"/>
  <c r="Q2253" i="21"/>
  <c r="K2253" i="21"/>
  <c r="F2254" i="21"/>
  <c r="E2254" i="21"/>
  <c r="D2255" i="21"/>
  <c r="Q2254" i="21"/>
  <c r="O2254" i="21"/>
  <c r="K2254" i="21"/>
  <c r="M2254" i="21"/>
  <c r="I2255" i="21"/>
  <c r="P2255" i="21"/>
  <c r="H2256" i="21"/>
  <c r="L2255" i="21"/>
  <c r="N2255" i="21"/>
  <c r="J2255" i="21"/>
  <c r="E2255" i="21"/>
  <c r="D2256" i="21"/>
  <c r="F2255" i="21"/>
  <c r="M2255" i="21"/>
  <c r="K2255" i="21"/>
  <c r="Q2255" i="21"/>
  <c r="O2255" i="21"/>
  <c r="I2256" i="21"/>
  <c r="H2257" i="21"/>
  <c r="J2256" i="21"/>
  <c r="L2256" i="21"/>
  <c r="N2256" i="21"/>
  <c r="P2256" i="21"/>
  <c r="D2257" i="21"/>
  <c r="F2256" i="21"/>
  <c r="E2256" i="21"/>
  <c r="O2256" i="21"/>
  <c r="M2256" i="21"/>
  <c r="K2256" i="21"/>
  <c r="Q2256" i="21"/>
  <c r="N2257" i="21"/>
  <c r="J2257" i="21"/>
  <c r="H2258" i="21"/>
  <c r="L2257" i="21"/>
  <c r="I2257" i="21"/>
  <c r="P2257" i="21"/>
  <c r="E2257" i="21"/>
  <c r="F2257" i="21"/>
  <c r="D2258" i="21"/>
  <c r="N2258" i="21"/>
  <c r="H2259" i="21"/>
  <c r="L2258" i="21"/>
  <c r="I2258" i="21"/>
  <c r="P2258" i="21"/>
  <c r="J2258" i="21"/>
  <c r="Q2257" i="21"/>
  <c r="K2257" i="21"/>
  <c r="O2257" i="21"/>
  <c r="M2257" i="21"/>
  <c r="E2258" i="21"/>
  <c r="F2258" i="21"/>
  <c r="D2259" i="21"/>
  <c r="J2259" i="21"/>
  <c r="I2259" i="21"/>
  <c r="H2260" i="21"/>
  <c r="L2259" i="21"/>
  <c r="N2259" i="21"/>
  <c r="P2259" i="21"/>
  <c r="O2258" i="21"/>
  <c r="K2258" i="21"/>
  <c r="M2258" i="21"/>
  <c r="Q2258" i="21"/>
  <c r="E2259" i="21"/>
  <c r="D2260" i="21"/>
  <c r="F2259" i="21"/>
  <c r="O2259" i="21"/>
  <c r="K2259" i="21"/>
  <c r="Q2259" i="21"/>
  <c r="M2259" i="21"/>
  <c r="H2261" i="21"/>
  <c r="N2260" i="21"/>
  <c r="J2260" i="21"/>
  <c r="L2260" i="21"/>
  <c r="P2260" i="21"/>
  <c r="I2260" i="21"/>
  <c r="D2261" i="21"/>
  <c r="E2260" i="21"/>
  <c r="F2260" i="21"/>
  <c r="N2261" i="21"/>
  <c r="H2262" i="21"/>
  <c r="J2261" i="21"/>
  <c r="I2261" i="21"/>
  <c r="P2261" i="21"/>
  <c r="L2261" i="21"/>
  <c r="Q2260" i="21"/>
  <c r="K2260" i="21"/>
  <c r="O2260" i="21"/>
  <c r="M2260" i="21"/>
  <c r="D2262" i="21"/>
  <c r="F2261" i="21"/>
  <c r="E2261" i="21"/>
  <c r="L2262" i="21"/>
  <c r="H2263" i="21"/>
  <c r="J2262" i="21"/>
  <c r="P2262" i="21"/>
  <c r="I2262" i="21"/>
  <c r="N2262" i="21"/>
  <c r="M2261" i="21"/>
  <c r="O2261" i="21"/>
  <c r="Q2261" i="21"/>
  <c r="K2261" i="21"/>
  <c r="E2262" i="21"/>
  <c r="F2262" i="21"/>
  <c r="D2263" i="21"/>
  <c r="L2263" i="21"/>
  <c r="H2264" i="21"/>
  <c r="J2263" i="21"/>
  <c r="P2263" i="21"/>
  <c r="I2263" i="21"/>
  <c r="N2263" i="21"/>
  <c r="O2262" i="21"/>
  <c r="M2262" i="21"/>
  <c r="Q2262" i="21"/>
  <c r="K2262" i="21"/>
  <c r="F2263" i="21"/>
  <c r="D2264" i="21"/>
  <c r="E2263" i="21"/>
  <c r="H2265" i="21"/>
  <c r="J2264" i="21"/>
  <c r="L2264" i="21"/>
  <c r="I2264" i="21"/>
  <c r="N2264" i="21"/>
  <c r="P2264" i="21"/>
  <c r="Q2263" i="21"/>
  <c r="O2263" i="21"/>
  <c r="M2263" i="21"/>
  <c r="K2263" i="21"/>
  <c r="D2265" i="21"/>
  <c r="F2264" i="21"/>
  <c r="E2264" i="21"/>
  <c r="N2265" i="21"/>
  <c r="H2266" i="21"/>
  <c r="P2265" i="21"/>
  <c r="L2265" i="21"/>
  <c r="I2265" i="21"/>
  <c r="J2265" i="21"/>
  <c r="K2264" i="21"/>
  <c r="Q2264" i="21"/>
  <c r="M2264" i="21"/>
  <c r="O2264" i="21"/>
  <c r="D2266" i="21"/>
  <c r="E2265" i="21"/>
  <c r="F2265" i="21"/>
  <c r="I2266" i="21"/>
  <c r="P2266" i="21"/>
  <c r="J2266" i="21"/>
  <c r="H2267" i="21"/>
  <c r="N2266" i="21"/>
  <c r="L2266" i="21"/>
  <c r="Q2265" i="21"/>
  <c r="M2265" i="21"/>
  <c r="O2265" i="21"/>
  <c r="K2265" i="21"/>
  <c r="E2266" i="21"/>
  <c r="F2266" i="21"/>
  <c r="D2267" i="21"/>
  <c r="M2266" i="21"/>
  <c r="Q2266" i="21"/>
  <c r="K2266" i="21"/>
  <c r="O2266" i="21"/>
  <c r="H2268" i="21"/>
  <c r="P2267" i="21"/>
  <c r="N2267" i="21"/>
  <c r="L2267" i="21"/>
  <c r="J2267" i="21"/>
  <c r="I2267" i="21"/>
  <c r="D2268" i="21"/>
  <c r="E2267" i="21"/>
  <c r="F2267" i="21"/>
  <c r="N2268" i="21"/>
  <c r="J2268" i="21"/>
  <c r="H2269" i="21"/>
  <c r="I2268" i="21"/>
  <c r="P2268" i="21"/>
  <c r="L2268" i="21"/>
  <c r="M2267" i="21"/>
  <c r="O2267" i="21"/>
  <c r="Q2267" i="21"/>
  <c r="K2267" i="21"/>
  <c r="D2269" i="21"/>
  <c r="E2268" i="21"/>
  <c r="F2268" i="21"/>
  <c r="J2269" i="21"/>
  <c r="H2270" i="21"/>
  <c r="N2269" i="21"/>
  <c r="I2269" i="21"/>
  <c r="P2269" i="21"/>
  <c r="L2269" i="21"/>
  <c r="K2268" i="21"/>
  <c r="M2268" i="21"/>
  <c r="Q2268" i="21"/>
  <c r="O2268" i="21"/>
  <c r="E2269" i="21"/>
  <c r="F2269" i="21"/>
  <c r="D2270" i="21"/>
  <c r="J2270" i="21"/>
  <c r="P2270" i="21"/>
  <c r="I2270" i="21"/>
  <c r="L2270" i="21"/>
  <c r="N2270" i="21"/>
  <c r="H2271" i="21"/>
  <c r="Q2269" i="21"/>
  <c r="M2269" i="21"/>
  <c r="O2269" i="21"/>
  <c r="K2269" i="21"/>
  <c r="F2270" i="21"/>
  <c r="E2270" i="21"/>
  <c r="D2271" i="21"/>
  <c r="O2270" i="21"/>
  <c r="K2270" i="21"/>
  <c r="Q2270" i="21"/>
  <c r="M2270" i="21"/>
  <c r="I2271" i="21"/>
  <c r="N2271" i="21"/>
  <c r="P2271" i="21"/>
  <c r="L2271" i="21"/>
  <c r="H2272" i="21"/>
  <c r="J2271" i="21"/>
  <c r="E2271" i="21"/>
  <c r="D2272" i="21"/>
  <c r="F2271" i="21"/>
  <c r="M2271" i="21"/>
  <c r="Q2271" i="21"/>
  <c r="O2271" i="21"/>
  <c r="K2271" i="21"/>
  <c r="N2272" i="21"/>
  <c r="J2272" i="21"/>
  <c r="H2273" i="21"/>
  <c r="P2272" i="21"/>
  <c r="I2272" i="21"/>
  <c r="L2272" i="21"/>
  <c r="F2272" i="21"/>
  <c r="D2273" i="21"/>
  <c r="E2272" i="21"/>
  <c r="I2273" i="21"/>
  <c r="L2273" i="21"/>
  <c r="P2273" i="21"/>
  <c r="N2273" i="21"/>
  <c r="H2274" i="21"/>
  <c r="J2273" i="21"/>
  <c r="M2272" i="21"/>
  <c r="Q2272" i="21"/>
  <c r="K2272" i="21"/>
  <c r="O2272" i="21"/>
  <c r="F2273" i="21"/>
  <c r="D2274" i="21"/>
  <c r="E2273" i="21"/>
  <c r="K2273" i="21"/>
  <c r="Q2273" i="21"/>
  <c r="M2273" i="21"/>
  <c r="O2273" i="21"/>
  <c r="H2275" i="21"/>
  <c r="N2274" i="21"/>
  <c r="P2274" i="21"/>
  <c r="I2274" i="21"/>
  <c r="L2274" i="21"/>
  <c r="J2274" i="21"/>
  <c r="F2274" i="21"/>
  <c r="D2275" i="21"/>
  <c r="E2274" i="21"/>
  <c r="P2275" i="21"/>
  <c r="L2275" i="21"/>
  <c r="J2275" i="21"/>
  <c r="H2276" i="21"/>
  <c r="N2275" i="21"/>
  <c r="I2275" i="21"/>
  <c r="K2274" i="21"/>
  <c r="M2274" i="21"/>
  <c r="O2274" i="21"/>
  <c r="Q2274" i="21"/>
  <c r="D2276" i="21"/>
  <c r="E2275" i="21"/>
  <c r="F2275" i="21"/>
  <c r="J2276" i="21"/>
  <c r="I2276" i="21"/>
  <c r="H2277" i="21"/>
  <c r="N2276" i="21"/>
  <c r="L2276" i="21"/>
  <c r="P2276" i="21"/>
  <c r="M2275" i="21"/>
  <c r="O2275" i="21"/>
  <c r="Q2275" i="21"/>
  <c r="K2275" i="21"/>
  <c r="D2277" i="21"/>
  <c r="E2276" i="21"/>
  <c r="F2276" i="21"/>
  <c r="K2276" i="21"/>
  <c r="O2276" i="21"/>
  <c r="M2276" i="21"/>
  <c r="Q2276" i="21"/>
  <c r="J2277" i="21"/>
  <c r="L2277" i="21"/>
  <c r="I2277" i="21"/>
  <c r="N2277" i="21"/>
  <c r="H2278" i="21"/>
  <c r="P2277" i="21"/>
  <c r="D2278" i="21"/>
  <c r="F2277" i="21"/>
  <c r="E2277" i="21"/>
  <c r="M2277" i="21"/>
  <c r="O2277" i="21"/>
  <c r="Q2277" i="21"/>
  <c r="K2277" i="21"/>
  <c r="L2278" i="21"/>
  <c r="N2278" i="21"/>
  <c r="I2278" i="21"/>
  <c r="P2278" i="21"/>
  <c r="H2279" i="21"/>
  <c r="J2278" i="21"/>
  <c r="F2278" i="21"/>
  <c r="E2278" i="21"/>
  <c r="D2279" i="21"/>
  <c r="K2278" i="21"/>
  <c r="O2278" i="21"/>
  <c r="M2278" i="21"/>
  <c r="Q2278" i="21"/>
  <c r="H2280" i="21"/>
  <c r="J2279" i="21"/>
  <c r="N2279" i="21"/>
  <c r="L2279" i="21"/>
  <c r="P2279" i="21"/>
  <c r="I2279" i="21"/>
  <c r="D2280" i="21"/>
  <c r="F2279" i="21"/>
  <c r="E2279" i="21"/>
  <c r="J2280" i="21"/>
  <c r="P2280" i="21"/>
  <c r="I2280" i="21"/>
  <c r="L2280" i="21"/>
  <c r="N2280" i="21"/>
  <c r="H2281" i="21"/>
  <c r="M2279" i="21"/>
  <c r="Q2279" i="21"/>
  <c r="K2279" i="21"/>
  <c r="O2279" i="21"/>
  <c r="F2280" i="21"/>
  <c r="E2280" i="21"/>
  <c r="D2281" i="21"/>
  <c r="Q2280" i="21"/>
  <c r="K2280" i="21"/>
  <c r="O2280" i="21"/>
  <c r="M2280" i="21"/>
  <c r="I2281" i="21"/>
  <c r="P2281" i="21"/>
  <c r="J2281" i="21"/>
  <c r="N2281" i="21"/>
  <c r="L2281" i="21"/>
  <c r="H2282" i="21"/>
  <c r="F2281" i="21"/>
  <c r="E2281" i="21"/>
  <c r="D2282" i="21"/>
  <c r="Q2281" i="21"/>
  <c r="K2281" i="21"/>
  <c r="M2281" i="21"/>
  <c r="O2281" i="21"/>
  <c r="P2282" i="21"/>
  <c r="I2282" i="21"/>
  <c r="J2282" i="21"/>
  <c r="N2282" i="21"/>
  <c r="L2282" i="21"/>
  <c r="H2283" i="21"/>
  <c r="D2283" i="21"/>
  <c r="E2282" i="21"/>
  <c r="F2282" i="21"/>
  <c r="O2282" i="21"/>
  <c r="M2282" i="21"/>
  <c r="Q2282" i="21"/>
  <c r="K2282" i="21"/>
  <c r="H2284" i="21"/>
  <c r="J2283" i="21"/>
  <c r="P2283" i="21"/>
  <c r="N2283" i="21"/>
  <c r="I2283" i="21"/>
  <c r="L2283" i="21"/>
  <c r="E2283" i="21"/>
  <c r="D2284" i="21"/>
  <c r="F2283" i="21"/>
  <c r="L2284" i="21"/>
  <c r="I2284" i="21"/>
  <c r="J2284" i="21"/>
  <c r="P2284" i="21"/>
  <c r="N2284" i="21"/>
  <c r="H2285" i="21"/>
  <c r="M2283" i="21"/>
  <c r="Q2283" i="21"/>
  <c r="O2283" i="21"/>
  <c r="K2283" i="21"/>
  <c r="E2284" i="21"/>
  <c r="D2285" i="21"/>
  <c r="F2284" i="21"/>
  <c r="M2284" i="21"/>
  <c r="O2284" i="21"/>
  <c r="K2284" i="21"/>
  <c r="Q2284" i="21"/>
  <c r="P2285" i="21"/>
  <c r="H2286" i="21"/>
  <c r="J2285" i="21"/>
  <c r="L2285" i="21"/>
  <c r="I2285" i="21"/>
  <c r="N2285" i="21"/>
  <c r="E2285" i="21"/>
  <c r="D2286" i="21"/>
  <c r="F2285" i="21"/>
  <c r="J2286" i="21"/>
  <c r="L2286" i="21"/>
  <c r="N2286" i="21"/>
  <c r="I2286" i="21"/>
  <c r="H2287" i="21"/>
  <c r="P2286" i="21"/>
  <c r="O2285" i="21"/>
  <c r="K2285" i="21"/>
  <c r="Q2285" i="21"/>
  <c r="M2285" i="21"/>
  <c r="F2286" i="21"/>
  <c r="E2286" i="21"/>
  <c r="D2287" i="21"/>
  <c r="O2286" i="21"/>
  <c r="K2286" i="21"/>
  <c r="Q2286" i="21"/>
  <c r="M2286" i="21"/>
  <c r="N2287" i="21"/>
  <c r="L2287" i="21"/>
  <c r="H2288" i="21"/>
  <c r="J2287" i="21"/>
  <c r="P2287" i="21"/>
  <c r="I2287" i="21"/>
  <c r="E2287" i="21"/>
  <c r="D2288" i="21"/>
  <c r="F2287" i="21"/>
  <c r="J2288" i="21"/>
  <c r="I2288" i="21"/>
  <c r="P2288" i="21"/>
  <c r="H2289" i="21"/>
  <c r="L2288" i="21"/>
  <c r="N2288" i="21"/>
  <c r="K2287" i="21"/>
  <c r="O2287" i="21"/>
  <c r="M2287" i="21"/>
  <c r="Q2287" i="21"/>
  <c r="F2288" i="21"/>
  <c r="E2288" i="21"/>
  <c r="D2289" i="21"/>
  <c r="Q2288" i="21"/>
  <c r="K2288" i="21"/>
  <c r="M2288" i="21"/>
  <c r="O2288" i="21"/>
  <c r="L2289" i="21"/>
  <c r="I2289" i="21"/>
  <c r="J2289" i="21"/>
  <c r="N2289" i="21"/>
  <c r="P2289" i="21"/>
  <c r="H2290" i="21"/>
  <c r="F2289" i="21"/>
  <c r="D2290" i="21"/>
  <c r="E2289" i="21"/>
  <c r="K2289" i="21"/>
  <c r="O2289" i="21"/>
  <c r="Q2289" i="21"/>
  <c r="M2289" i="21"/>
  <c r="L2290" i="21"/>
  <c r="P2290" i="21"/>
  <c r="J2290" i="21"/>
  <c r="I2290" i="21"/>
  <c r="N2290" i="21"/>
  <c r="H2291" i="21"/>
  <c r="D2291" i="21"/>
  <c r="E2290" i="21"/>
  <c r="F2290" i="21"/>
  <c r="Q2290" i="21"/>
  <c r="K2290" i="21"/>
  <c r="O2290" i="21"/>
  <c r="M2290" i="21"/>
  <c r="N2291" i="21"/>
  <c r="I2291" i="21"/>
  <c r="P2291" i="21"/>
  <c r="L2291" i="21"/>
  <c r="J2291" i="21"/>
  <c r="H2292" i="21"/>
  <c r="E2291" i="21"/>
  <c r="D2292" i="21"/>
  <c r="F2291" i="21"/>
  <c r="Q2291" i="21"/>
  <c r="M2291" i="21"/>
  <c r="K2291" i="21"/>
  <c r="O2291" i="21"/>
  <c r="P2292" i="21"/>
  <c r="L2292" i="21"/>
  <c r="N2292" i="21"/>
  <c r="I2292" i="21"/>
  <c r="H2293" i="21"/>
  <c r="J2292" i="21"/>
  <c r="D2293" i="21"/>
  <c r="E2292" i="21"/>
  <c r="F2292" i="21"/>
  <c r="Q2292" i="21"/>
  <c r="M2292" i="21"/>
  <c r="K2292" i="21"/>
  <c r="O2292" i="21"/>
  <c r="N2293" i="21"/>
  <c r="I2293" i="21"/>
  <c r="H2294" i="21"/>
  <c r="L2293" i="21"/>
  <c r="J2293" i="21"/>
  <c r="P2293" i="21"/>
  <c r="F2293" i="21"/>
  <c r="D2294" i="21"/>
  <c r="E2293" i="21"/>
  <c r="Q2293" i="21"/>
  <c r="K2293" i="21"/>
  <c r="M2293" i="21"/>
  <c r="O2293" i="21"/>
  <c r="P2294" i="21"/>
  <c r="N2294" i="21"/>
  <c r="J2294" i="21"/>
  <c r="L2294" i="21"/>
  <c r="H2295" i="21"/>
  <c r="I2294" i="21"/>
  <c r="D2295" i="21"/>
  <c r="F2294" i="21"/>
  <c r="E2294" i="21"/>
  <c r="H2296" i="21"/>
  <c r="J2295" i="21"/>
  <c r="I2295" i="21"/>
  <c r="L2295" i="21"/>
  <c r="N2295" i="21"/>
  <c r="P2295" i="21"/>
  <c r="K2294" i="21"/>
  <c r="M2294" i="21"/>
  <c r="O2294" i="21"/>
  <c r="Q2294" i="21"/>
  <c r="E2295" i="21"/>
  <c r="D2296" i="21"/>
  <c r="F2295" i="21"/>
  <c r="J2296" i="21"/>
  <c r="N2296" i="21"/>
  <c r="H2297" i="21"/>
  <c r="P2296" i="21"/>
  <c r="L2296" i="21"/>
  <c r="I2296" i="21"/>
  <c r="Q2295" i="21"/>
  <c r="K2295" i="21"/>
  <c r="O2295" i="21"/>
  <c r="M2295" i="21"/>
  <c r="E2296" i="21"/>
  <c r="D2297" i="21"/>
  <c r="F2296" i="21"/>
  <c r="J2297" i="21"/>
  <c r="P2297" i="21"/>
  <c r="I2297" i="21"/>
  <c r="L2297" i="21"/>
  <c r="H2298" i="21"/>
  <c r="N2297" i="21"/>
  <c r="O2296" i="21"/>
  <c r="Q2296" i="21"/>
  <c r="M2296" i="21"/>
  <c r="K2296" i="21"/>
  <c r="E2297" i="21"/>
  <c r="D2298" i="21"/>
  <c r="F2297" i="21"/>
  <c r="K2297" i="21"/>
  <c r="M2297" i="21"/>
  <c r="O2297" i="21"/>
  <c r="Q2297" i="21"/>
  <c r="H2299" i="21"/>
  <c r="J2298" i="21"/>
  <c r="L2298" i="21"/>
  <c r="P2298" i="21"/>
  <c r="I2298" i="21"/>
  <c r="N2298" i="21"/>
  <c r="D2299" i="21"/>
  <c r="E2298" i="21"/>
  <c r="F2298" i="21"/>
  <c r="I2299" i="21"/>
  <c r="H2300" i="21"/>
  <c r="L2299" i="21"/>
  <c r="P2299" i="21"/>
  <c r="J2299" i="21"/>
  <c r="N2299" i="21"/>
  <c r="Q2298" i="21"/>
  <c r="K2298" i="21"/>
  <c r="O2298" i="21"/>
  <c r="M2298" i="21"/>
  <c r="E2299" i="21"/>
  <c r="F2299" i="21"/>
  <c r="D2300" i="21"/>
  <c r="M2299" i="21"/>
  <c r="O2299" i="21"/>
  <c r="Q2299" i="21"/>
  <c r="K2299" i="21"/>
  <c r="J2300" i="21"/>
  <c r="P2300" i="21"/>
  <c r="L2300" i="21"/>
  <c r="N2300" i="21"/>
  <c r="I2300" i="21"/>
  <c r="H2301" i="21"/>
  <c r="F2300" i="21"/>
  <c r="E2300" i="21"/>
  <c r="D2301" i="21"/>
  <c r="Q2300" i="21"/>
  <c r="M2300" i="21"/>
  <c r="K2300" i="21"/>
  <c r="O2300" i="21"/>
  <c r="P2301" i="21"/>
  <c r="L2301" i="21"/>
  <c r="I2301" i="21"/>
  <c r="H2302" i="21"/>
  <c r="N2301" i="21"/>
  <c r="J2301" i="21"/>
  <c r="D2302" i="21"/>
  <c r="E2301" i="21"/>
  <c r="F2301" i="21"/>
  <c r="O2301" i="21"/>
  <c r="K2301" i="21"/>
  <c r="M2301" i="21"/>
  <c r="Q2301" i="21"/>
  <c r="L2302" i="21"/>
  <c r="I2302" i="21"/>
  <c r="H2303" i="21"/>
  <c r="P2302" i="21"/>
  <c r="J2302" i="21"/>
  <c r="N2302" i="21"/>
  <c r="E2302" i="21"/>
  <c r="D2303" i="21"/>
  <c r="F2302" i="21"/>
  <c r="M2302" i="21"/>
  <c r="Q2302" i="21"/>
  <c r="O2302" i="21"/>
  <c r="K2302" i="21"/>
  <c r="P2303" i="21"/>
  <c r="J2303" i="21"/>
  <c r="L2303" i="21"/>
  <c r="N2303" i="21"/>
  <c r="I2303" i="21"/>
  <c r="H2304" i="21"/>
  <c r="D2304" i="21"/>
  <c r="F2303" i="21"/>
  <c r="E2303" i="21"/>
  <c r="K2303" i="21"/>
  <c r="O2303" i="21"/>
  <c r="M2303" i="21"/>
  <c r="Q2303" i="21"/>
  <c r="L2304" i="21"/>
  <c r="N2304" i="21"/>
  <c r="J2304" i="21"/>
  <c r="I2304" i="21"/>
  <c r="H2305" i="21"/>
  <c r="P2304" i="21"/>
  <c r="E2304" i="21"/>
  <c r="F2304" i="21"/>
  <c r="D2305" i="21"/>
  <c r="Q2304" i="21"/>
  <c r="M2304" i="21"/>
  <c r="K2304" i="21"/>
  <c r="O2304" i="21"/>
  <c r="N2305" i="21"/>
  <c r="J2305" i="21"/>
  <c r="H2306" i="21"/>
  <c r="I2305" i="21"/>
  <c r="P2305" i="21"/>
  <c r="L2305" i="21"/>
  <c r="D2306" i="21"/>
  <c r="E2305" i="21"/>
  <c r="F2305" i="21"/>
  <c r="L2306" i="21"/>
  <c r="J2306" i="21"/>
  <c r="I2306" i="21"/>
  <c r="H2307" i="21"/>
  <c r="N2306" i="21"/>
  <c r="P2306" i="21"/>
  <c r="Q2305" i="21"/>
  <c r="M2305" i="21"/>
  <c r="O2305" i="21"/>
  <c r="K2305" i="21"/>
  <c r="E2306" i="21"/>
  <c r="D2307" i="21"/>
  <c r="F2306" i="21"/>
  <c r="M2306" i="21"/>
  <c r="K2306" i="21"/>
  <c r="Q2306" i="21"/>
  <c r="O2306" i="21"/>
  <c r="P2307" i="21"/>
  <c r="N2307" i="21"/>
  <c r="L2307" i="21"/>
  <c r="I2307" i="21"/>
  <c r="J2307" i="21"/>
  <c r="H2308" i="21"/>
  <c r="F2307" i="21"/>
  <c r="E2307" i="21"/>
  <c r="D2308" i="21"/>
  <c r="K2307" i="21"/>
  <c r="M2307" i="21"/>
  <c r="O2307" i="21"/>
  <c r="Q2307" i="21"/>
  <c r="N2308" i="21"/>
  <c r="H2309" i="21"/>
  <c r="J2308" i="21"/>
  <c r="I2308" i="21"/>
  <c r="L2308" i="21"/>
  <c r="P2308" i="21"/>
  <c r="F2308" i="21"/>
  <c r="E2308" i="21"/>
  <c r="D2309" i="21"/>
  <c r="P2309" i="21"/>
  <c r="L2309" i="21"/>
  <c r="N2309" i="21"/>
  <c r="J2309" i="21"/>
  <c r="H2310" i="21"/>
  <c r="I2309" i="21"/>
  <c r="M2308" i="21"/>
  <c r="K2308" i="21"/>
  <c r="Q2308" i="21"/>
  <c r="O2308" i="21"/>
  <c r="D2310" i="21"/>
  <c r="F2309" i="21"/>
  <c r="E2309" i="21"/>
  <c r="P2310" i="21"/>
  <c r="J2310" i="21"/>
  <c r="I2310" i="21"/>
  <c r="N2310" i="21"/>
  <c r="L2310" i="21"/>
  <c r="H2311" i="21"/>
  <c r="K2309" i="21"/>
  <c r="M2309" i="21"/>
  <c r="Q2309" i="21"/>
  <c r="O2309" i="21"/>
  <c r="F2310" i="21"/>
  <c r="E2310" i="21"/>
  <c r="D2311" i="21"/>
  <c r="K2310" i="21"/>
  <c r="O2310" i="21"/>
  <c r="Q2310" i="21"/>
  <c r="M2310" i="21"/>
  <c r="J2311" i="21"/>
  <c r="P2311" i="21"/>
  <c r="I2311" i="21"/>
  <c r="L2311" i="21"/>
  <c r="H2312" i="21"/>
  <c r="N2311" i="21"/>
  <c r="E2311" i="21"/>
  <c r="F2311" i="21"/>
  <c r="D2312" i="21"/>
  <c r="K2311" i="21"/>
  <c r="M2311" i="21"/>
  <c r="O2311" i="21"/>
  <c r="Q2311" i="21"/>
  <c r="I2312" i="21"/>
  <c r="H2313" i="21"/>
  <c r="J2312" i="21"/>
  <c r="L2312" i="21"/>
  <c r="N2312" i="21"/>
  <c r="P2312" i="21"/>
  <c r="E2312" i="21"/>
  <c r="D2313" i="21"/>
  <c r="F2312" i="21"/>
  <c r="O2312" i="21"/>
  <c r="K2312" i="21"/>
  <c r="Q2312" i="21"/>
  <c r="M2312" i="21"/>
  <c r="N2313" i="21"/>
  <c r="J2313" i="21"/>
  <c r="L2313" i="21"/>
  <c r="I2313" i="21"/>
  <c r="P2313" i="21"/>
  <c r="H2314" i="21"/>
  <c r="E2313" i="21"/>
  <c r="D2314" i="21"/>
  <c r="F2313" i="21"/>
  <c r="Q2313" i="21"/>
  <c r="K2313" i="21"/>
  <c r="M2313" i="21"/>
  <c r="O2313" i="21"/>
  <c r="J2314" i="21"/>
  <c r="I2314" i="21"/>
  <c r="N2314" i="21"/>
  <c r="L2314" i="21"/>
  <c r="H2315" i="21"/>
  <c r="P2314" i="21"/>
  <c r="E2314" i="21"/>
  <c r="D2315" i="21"/>
  <c r="F2314" i="21"/>
  <c r="M2314" i="21"/>
  <c r="K2314" i="21"/>
  <c r="O2314" i="21"/>
  <c r="Q2314" i="21"/>
  <c r="H2316" i="21"/>
  <c r="P2315" i="21"/>
  <c r="I2315" i="21"/>
  <c r="J2315" i="21"/>
  <c r="N2315" i="21"/>
  <c r="L2315" i="21"/>
  <c r="F2315" i="21"/>
  <c r="E2315" i="21"/>
  <c r="D2316" i="21"/>
  <c r="N2316" i="21"/>
  <c r="H2317" i="21"/>
  <c r="L2316" i="21"/>
  <c r="J2316" i="21"/>
  <c r="P2316" i="21"/>
  <c r="I2316" i="21"/>
  <c r="K2315" i="21"/>
  <c r="M2315" i="21"/>
  <c r="O2315" i="21"/>
  <c r="Q2315" i="21"/>
  <c r="F2316" i="21"/>
  <c r="D2317" i="21"/>
  <c r="E2316" i="21"/>
  <c r="P2317" i="21"/>
  <c r="J2317" i="21"/>
  <c r="I2317" i="21"/>
  <c r="N2317" i="21"/>
  <c r="L2317" i="21"/>
  <c r="H2318" i="21"/>
  <c r="O2316" i="21"/>
  <c r="Q2316" i="21"/>
  <c r="K2316" i="21"/>
  <c r="M2316" i="21"/>
  <c r="E2317" i="21"/>
  <c r="D2318" i="21"/>
  <c r="F2317" i="21"/>
  <c r="K2317" i="21"/>
  <c r="M2317" i="21"/>
  <c r="Q2317" i="21"/>
  <c r="O2317" i="21"/>
  <c r="P2318" i="21"/>
  <c r="N2318" i="21"/>
  <c r="H2319" i="21"/>
  <c r="I2318" i="21"/>
  <c r="J2318" i="21"/>
  <c r="L2318" i="21"/>
  <c r="F2318" i="21"/>
  <c r="D2319" i="21"/>
  <c r="E2318" i="21"/>
  <c r="I2319" i="21"/>
  <c r="N2319" i="21"/>
  <c r="H2320" i="21"/>
  <c r="P2319" i="21"/>
  <c r="J2319" i="21"/>
  <c r="L2319" i="21"/>
  <c r="K2318" i="21"/>
  <c r="O2318" i="21"/>
  <c r="Q2318" i="21"/>
  <c r="M2318" i="21"/>
  <c r="D2320" i="21"/>
  <c r="F2319" i="21"/>
  <c r="E2319" i="21"/>
  <c r="K2319" i="21"/>
  <c r="O2319" i="21"/>
  <c r="M2319" i="21"/>
  <c r="Q2319" i="21"/>
  <c r="H2321" i="21"/>
  <c r="P2320" i="21"/>
  <c r="I2320" i="21"/>
  <c r="N2320" i="21"/>
  <c r="L2320" i="21"/>
  <c r="J2320" i="21"/>
  <c r="E2320" i="21"/>
  <c r="F2320" i="21"/>
  <c r="D2321" i="21"/>
  <c r="J2321" i="21"/>
  <c r="I2321" i="21"/>
  <c r="L2321" i="21"/>
  <c r="H2322" i="21"/>
  <c r="P2321" i="21"/>
  <c r="N2321" i="21"/>
  <c r="M2320" i="21"/>
  <c r="K2320" i="21"/>
  <c r="O2320" i="21"/>
  <c r="Q2320" i="21"/>
  <c r="E2321" i="21"/>
  <c r="F2321" i="21"/>
  <c r="D2322" i="21"/>
  <c r="M2321" i="21"/>
  <c r="K2321" i="21"/>
  <c r="Q2321" i="21"/>
  <c r="O2321" i="21"/>
  <c r="P2322" i="21"/>
  <c r="L2322" i="21"/>
  <c r="N2322" i="21"/>
  <c r="H2323" i="21"/>
  <c r="I2322" i="21"/>
  <c r="J2322" i="21"/>
  <c r="D2323" i="21"/>
  <c r="E2322" i="21"/>
  <c r="F2322" i="21"/>
  <c r="P2323" i="21"/>
  <c r="J2323" i="21"/>
  <c r="N2323" i="21"/>
  <c r="L2323" i="21"/>
  <c r="I2323" i="21"/>
  <c r="H2324" i="21"/>
  <c r="M2322" i="21"/>
  <c r="O2322" i="21"/>
  <c r="Q2322" i="21"/>
  <c r="K2322" i="21"/>
  <c r="D2324" i="21"/>
  <c r="E2323" i="21"/>
  <c r="F2323" i="21"/>
  <c r="M2323" i="21"/>
  <c r="Q2323" i="21"/>
  <c r="K2323" i="21"/>
  <c r="O2323" i="21"/>
  <c r="I2324" i="21"/>
  <c r="J2324" i="21"/>
  <c r="H2325" i="21"/>
  <c r="N2324" i="21"/>
  <c r="P2324" i="21"/>
  <c r="L2324" i="21"/>
  <c r="E2324" i="21"/>
  <c r="D2325" i="21"/>
  <c r="F2324" i="21"/>
  <c r="Q2324" i="21"/>
  <c r="K2324" i="21"/>
  <c r="M2324" i="21"/>
  <c r="O2324" i="21"/>
  <c r="H2326" i="21"/>
  <c r="P2325" i="21"/>
  <c r="L2325" i="21"/>
  <c r="I2325" i="21"/>
  <c r="N2325" i="21"/>
  <c r="J2325" i="21"/>
  <c r="E2325" i="21"/>
  <c r="F2325" i="21"/>
  <c r="D2326" i="21"/>
  <c r="I2326" i="21"/>
  <c r="J2326" i="21"/>
  <c r="L2326" i="21"/>
  <c r="P2326" i="21"/>
  <c r="N2326" i="21"/>
  <c r="H2327" i="21"/>
  <c r="O2325" i="21"/>
  <c r="Q2325" i="21"/>
  <c r="M2325" i="21"/>
  <c r="K2325" i="21"/>
  <c r="D2327" i="21"/>
  <c r="F2326" i="21"/>
  <c r="E2326" i="21"/>
  <c r="K2326" i="21"/>
  <c r="Q2326" i="21"/>
  <c r="O2326" i="21"/>
  <c r="M2326" i="21"/>
  <c r="I2327" i="21"/>
  <c r="N2327" i="21"/>
  <c r="L2327" i="21"/>
  <c r="J2327" i="21"/>
  <c r="P2327" i="21"/>
  <c r="H2328" i="21"/>
  <c r="F2327" i="21"/>
  <c r="E2327" i="21"/>
  <c r="D2328" i="21"/>
  <c r="O2327" i="21"/>
  <c r="K2327" i="21"/>
  <c r="M2327" i="21"/>
  <c r="Q2327" i="21"/>
  <c r="L2328" i="21"/>
  <c r="I2328" i="21"/>
  <c r="J2328" i="21"/>
  <c r="P2328" i="21"/>
  <c r="N2328" i="21"/>
  <c r="H2329" i="21"/>
  <c r="D2329" i="21"/>
  <c r="F2328" i="21"/>
  <c r="E2328" i="21"/>
  <c r="K2328" i="21"/>
  <c r="Q2328" i="21"/>
  <c r="O2328" i="21"/>
  <c r="M2328" i="21"/>
  <c r="I2329" i="21"/>
  <c r="H2330" i="21"/>
  <c r="J2329" i="21"/>
  <c r="L2329" i="21"/>
  <c r="N2329" i="21"/>
  <c r="P2329" i="21"/>
  <c r="D2330" i="21"/>
  <c r="E2329" i="21"/>
  <c r="F2329" i="21"/>
  <c r="O2329" i="21"/>
  <c r="Q2329" i="21"/>
  <c r="M2329" i="21"/>
  <c r="K2329" i="21"/>
  <c r="I2330" i="21"/>
  <c r="J2330" i="21"/>
  <c r="H2331" i="21"/>
  <c r="L2330" i="21"/>
  <c r="N2330" i="21"/>
  <c r="P2330" i="21"/>
  <c r="E2330" i="21"/>
  <c r="F2330" i="21"/>
  <c r="D2331" i="21"/>
  <c r="M2330" i="21"/>
  <c r="Q2330" i="21"/>
  <c r="O2330" i="21"/>
  <c r="K2330" i="21"/>
  <c r="P2331" i="21"/>
  <c r="H2332" i="21"/>
  <c r="L2331" i="21"/>
  <c r="I2331" i="21"/>
  <c r="N2331" i="21"/>
  <c r="J2331" i="21"/>
  <c r="D2332" i="21"/>
  <c r="E2331" i="21"/>
  <c r="F2331" i="21"/>
  <c r="J2332" i="21"/>
  <c r="N2332" i="21"/>
  <c r="L2332" i="21"/>
  <c r="P2332" i="21"/>
  <c r="H2333" i="21"/>
  <c r="I2332" i="21"/>
  <c r="K2331" i="21"/>
  <c r="M2331" i="21"/>
  <c r="Q2331" i="21"/>
  <c r="O2331" i="21"/>
  <c r="E2332" i="21"/>
  <c r="D2333" i="21"/>
  <c r="F2332" i="21"/>
  <c r="P2333" i="21"/>
  <c r="H2334" i="21"/>
  <c r="I2333" i="21"/>
  <c r="L2333" i="21"/>
  <c r="J2333" i="21"/>
  <c r="N2333" i="21"/>
  <c r="O2332" i="21"/>
  <c r="Q2332" i="21"/>
  <c r="M2332" i="21"/>
  <c r="K2332" i="21"/>
  <c r="E2333" i="21"/>
  <c r="F2333" i="21"/>
  <c r="D2334" i="21"/>
  <c r="H2335" i="21"/>
  <c r="J2334" i="21"/>
  <c r="N2334" i="21"/>
  <c r="I2334" i="21"/>
  <c r="L2334" i="21"/>
  <c r="P2334" i="21"/>
  <c r="K2333" i="21"/>
  <c r="M2333" i="21"/>
  <c r="Q2333" i="21"/>
  <c r="O2333" i="21"/>
  <c r="E2334" i="21"/>
  <c r="F2334" i="21"/>
  <c r="D2335" i="21"/>
  <c r="H2336" i="21"/>
  <c r="P2335" i="21"/>
  <c r="J2335" i="21"/>
  <c r="I2335" i="21"/>
  <c r="N2335" i="21"/>
  <c r="L2335" i="21"/>
  <c r="K2334" i="21"/>
  <c r="M2334" i="21"/>
  <c r="O2334" i="21"/>
  <c r="Q2334" i="21"/>
  <c r="D2336" i="21"/>
  <c r="E2335" i="21"/>
  <c r="F2335" i="21"/>
  <c r="L2336" i="21"/>
  <c r="I2336" i="21"/>
  <c r="N2336" i="21"/>
  <c r="J2336" i="21"/>
  <c r="P2336" i="21"/>
  <c r="H2337" i="21"/>
  <c r="O2335" i="21"/>
  <c r="Q2335" i="21"/>
  <c r="K2335" i="21"/>
  <c r="M2335" i="21"/>
  <c r="F2336" i="21"/>
  <c r="D2337" i="21"/>
  <c r="E2336" i="21"/>
  <c r="M2336" i="21"/>
  <c r="Q2336" i="21"/>
  <c r="K2336" i="21"/>
  <c r="O2336" i="21"/>
  <c r="N2337" i="21"/>
  <c r="P2337" i="21"/>
  <c r="J2337" i="21"/>
  <c r="I2337" i="21"/>
  <c r="H2338" i="21"/>
  <c r="L2337" i="21"/>
  <c r="F2337" i="21"/>
  <c r="E2337" i="21"/>
  <c r="D2338" i="21"/>
  <c r="Q2337" i="21"/>
  <c r="O2337" i="21"/>
  <c r="K2337" i="21"/>
  <c r="M2337" i="21"/>
  <c r="I2338" i="21"/>
  <c r="J2338" i="21"/>
  <c r="P2338" i="21"/>
  <c r="L2338" i="21"/>
  <c r="N2338" i="21"/>
  <c r="H2339" i="21"/>
  <c r="F2338" i="21"/>
  <c r="D2339" i="21"/>
  <c r="E2338" i="21"/>
  <c r="Q2338" i="21"/>
  <c r="M2338" i="21"/>
  <c r="O2338" i="21"/>
  <c r="K2338" i="21"/>
  <c r="H2340" i="21"/>
  <c r="N2339" i="21"/>
  <c r="I2339" i="21"/>
  <c r="L2339" i="21"/>
  <c r="P2339" i="21"/>
  <c r="J2339" i="21"/>
  <c r="E2339" i="21"/>
  <c r="D2340" i="21"/>
  <c r="F2339" i="21"/>
  <c r="I2340" i="21"/>
  <c r="P2340" i="21"/>
  <c r="L2340" i="21"/>
  <c r="J2340" i="21"/>
  <c r="H2341" i="21"/>
  <c r="N2340" i="21"/>
  <c r="K2339" i="21"/>
  <c r="O2339" i="21"/>
  <c r="Q2339" i="21"/>
  <c r="M2339" i="21"/>
  <c r="E2340" i="21"/>
  <c r="D2341" i="21"/>
  <c r="F2340" i="21"/>
  <c r="O2340" i="21"/>
  <c r="K2340" i="21"/>
  <c r="M2340" i="21"/>
  <c r="Q2340" i="21"/>
  <c r="H2342" i="21"/>
  <c r="I2341" i="21"/>
  <c r="P2341" i="21"/>
  <c r="N2341" i="21"/>
  <c r="J2341" i="21"/>
  <c r="L2341" i="21"/>
  <c r="E2341" i="21"/>
  <c r="F2341" i="21"/>
  <c r="D2342" i="21"/>
  <c r="P2342" i="21"/>
  <c r="L2342" i="21"/>
  <c r="H2343" i="21"/>
  <c r="N2342" i="21"/>
  <c r="J2342" i="21"/>
  <c r="I2342" i="21"/>
  <c r="K2341" i="21"/>
  <c r="O2341" i="21"/>
  <c r="Q2341" i="21"/>
  <c r="M2341" i="21"/>
  <c r="F2342" i="21"/>
  <c r="D2343" i="21"/>
  <c r="E2342" i="21"/>
  <c r="I2343" i="21"/>
  <c r="P2343" i="21"/>
  <c r="N2343" i="21"/>
  <c r="H2344" i="21"/>
  <c r="L2343" i="21"/>
  <c r="J2343" i="21"/>
  <c r="O2342" i="21"/>
  <c r="Q2342" i="21"/>
  <c r="M2342" i="21"/>
  <c r="K2342" i="21"/>
  <c r="E2343" i="21"/>
  <c r="F2343" i="21"/>
  <c r="D2344" i="21"/>
  <c r="Q2343" i="21"/>
  <c r="K2343" i="21"/>
  <c r="O2343" i="21"/>
  <c r="M2343" i="21"/>
  <c r="N2344" i="21"/>
  <c r="P2344" i="21"/>
  <c r="I2344" i="21"/>
  <c r="L2344" i="21"/>
  <c r="J2344" i="21"/>
  <c r="H2345" i="21"/>
  <c r="F2344" i="21"/>
  <c r="E2344" i="21"/>
  <c r="D2345" i="21"/>
  <c r="M2344" i="21"/>
  <c r="Q2344" i="21"/>
  <c r="K2344" i="21"/>
  <c r="O2344" i="21"/>
  <c r="I2345" i="21"/>
  <c r="J2345" i="21"/>
  <c r="L2345" i="21"/>
  <c r="N2345" i="21"/>
  <c r="H2346" i="21"/>
  <c r="P2345" i="21"/>
  <c r="F2345" i="21"/>
  <c r="D2346" i="21"/>
  <c r="E2345" i="21"/>
  <c r="K2345" i="21"/>
  <c r="O2345" i="21"/>
  <c r="M2345" i="21"/>
  <c r="Q2345" i="21"/>
  <c r="J2346" i="21"/>
  <c r="N2346" i="21"/>
  <c r="H2347" i="21"/>
  <c r="L2346" i="21"/>
  <c r="P2346" i="21"/>
  <c r="I2346" i="21"/>
  <c r="D2347" i="21"/>
  <c r="E2346" i="21"/>
  <c r="F2346" i="21"/>
  <c r="H2348" i="21"/>
  <c r="J2347" i="21"/>
  <c r="I2347" i="21"/>
  <c r="N2347" i="21"/>
  <c r="P2347" i="21"/>
  <c r="L2347" i="21"/>
  <c r="M2346" i="21"/>
  <c r="O2346" i="21"/>
  <c r="Q2346" i="21"/>
  <c r="K2346" i="21"/>
  <c r="E2347" i="21"/>
  <c r="F2347" i="21"/>
  <c r="D2348" i="21"/>
  <c r="I2348" i="21"/>
  <c r="P2348" i="21"/>
  <c r="L2348" i="21"/>
  <c r="J2348" i="21"/>
  <c r="H2349" i="21"/>
  <c r="N2348" i="21"/>
  <c r="M2347" i="21"/>
  <c r="O2347" i="21"/>
  <c r="K2347" i="21"/>
  <c r="Q2347" i="21"/>
  <c r="D2349" i="21"/>
  <c r="E2348" i="21"/>
  <c r="F2348" i="21"/>
  <c r="O2348" i="21"/>
  <c r="K2348" i="21"/>
  <c r="M2348" i="21"/>
  <c r="Q2348" i="21"/>
  <c r="J2349" i="21"/>
  <c r="L2349" i="21"/>
  <c r="N2349" i="21"/>
  <c r="P2349" i="21"/>
  <c r="I2349" i="21"/>
  <c r="H2350" i="21"/>
  <c r="E2349" i="21"/>
  <c r="D2350" i="21"/>
  <c r="F2349" i="21"/>
  <c r="Q2349" i="21"/>
  <c r="K2349" i="21"/>
  <c r="M2349" i="21"/>
  <c r="O2349" i="21"/>
  <c r="H2351" i="21"/>
  <c r="P2350" i="21"/>
  <c r="L2350" i="21"/>
  <c r="J2350" i="21"/>
  <c r="N2350" i="21"/>
  <c r="I2350" i="21"/>
  <c r="F2350" i="21"/>
  <c r="D2351" i="21"/>
  <c r="E2350" i="21"/>
  <c r="L2351" i="21"/>
  <c r="P2351" i="21"/>
  <c r="N2351" i="21"/>
  <c r="I2351" i="21"/>
  <c r="H2352" i="21"/>
  <c r="J2351" i="21"/>
  <c r="O2350" i="21"/>
  <c r="K2350" i="21"/>
  <c r="Q2350" i="21"/>
  <c r="M2350" i="21"/>
  <c r="E2351" i="21"/>
  <c r="D2352" i="21"/>
  <c r="F2351" i="21"/>
  <c r="Q2351" i="21"/>
  <c r="K2351" i="21"/>
  <c r="M2351" i="21"/>
  <c r="O2351" i="21"/>
  <c r="N2352" i="21"/>
  <c r="L2352" i="21"/>
  <c r="P2352" i="21"/>
  <c r="H2353" i="21"/>
  <c r="J2352" i="21"/>
  <c r="I2352" i="21"/>
  <c r="F2352" i="21"/>
  <c r="D2353" i="21"/>
  <c r="E2352" i="21"/>
  <c r="P2353" i="21"/>
  <c r="L2353" i="21"/>
  <c r="I2353" i="21"/>
  <c r="J2353" i="21"/>
  <c r="H2354" i="21"/>
  <c r="N2353" i="21"/>
  <c r="Q2352" i="21"/>
  <c r="M2352" i="21"/>
  <c r="K2352" i="21"/>
  <c r="O2352" i="21"/>
  <c r="F2353" i="21"/>
  <c r="E2353" i="21"/>
  <c r="D2354" i="21"/>
  <c r="K2353" i="21"/>
  <c r="Q2353" i="21"/>
  <c r="M2353" i="21"/>
  <c r="O2353" i="21"/>
  <c r="J2354" i="21"/>
  <c r="H2355" i="21"/>
  <c r="P2354" i="21"/>
  <c r="L2354" i="21"/>
  <c r="N2354" i="21"/>
  <c r="I2354" i="21"/>
  <c r="D2355" i="21"/>
  <c r="E2354" i="21"/>
  <c r="F2354" i="21"/>
  <c r="P2355" i="21"/>
  <c r="J2355" i="21"/>
  <c r="I2355" i="21"/>
  <c r="L2355" i="21"/>
  <c r="N2355" i="21"/>
  <c r="H2356" i="21"/>
  <c r="Q2354" i="21"/>
  <c r="M2354" i="21"/>
  <c r="O2354" i="21"/>
  <c r="K2354" i="21"/>
  <c r="E2355" i="21"/>
  <c r="D2356" i="21"/>
  <c r="F2355" i="21"/>
  <c r="K2355" i="21"/>
  <c r="M2355" i="21"/>
  <c r="Q2355" i="21"/>
  <c r="O2355" i="21"/>
  <c r="J2356" i="21"/>
  <c r="I2356" i="21"/>
  <c r="N2356" i="21"/>
  <c r="P2356" i="21"/>
  <c r="L2356" i="21"/>
  <c r="H2357" i="21"/>
  <c r="E2356" i="21"/>
  <c r="D2357" i="21"/>
  <c r="F2356" i="21"/>
  <c r="M2356" i="21"/>
  <c r="K2356" i="21"/>
  <c r="O2356" i="21"/>
  <c r="Q2356" i="21"/>
  <c r="H2358" i="21"/>
  <c r="I2357" i="21"/>
  <c r="J2357" i="21"/>
  <c r="L2357" i="21"/>
  <c r="P2357" i="21"/>
  <c r="N2357" i="21"/>
  <c r="F2357" i="21"/>
  <c r="E2357" i="21"/>
  <c r="D2358" i="21"/>
  <c r="P2358" i="21"/>
  <c r="H2359" i="21"/>
  <c r="N2358" i="21"/>
  <c r="I2358" i="21"/>
  <c r="L2358" i="21"/>
  <c r="J2358" i="21"/>
  <c r="Q2357" i="21"/>
  <c r="K2357" i="21"/>
  <c r="M2357" i="21"/>
  <c r="O2357" i="21"/>
  <c r="D2359" i="21"/>
  <c r="F2358" i="21"/>
  <c r="E2358" i="21"/>
  <c r="J2359" i="21"/>
  <c r="L2359" i="21"/>
  <c r="N2359" i="21"/>
  <c r="I2359" i="21"/>
  <c r="H2360" i="21"/>
  <c r="P2359" i="21"/>
  <c r="M2358" i="21"/>
  <c r="K2358" i="21"/>
  <c r="O2358" i="21"/>
  <c r="Q2358" i="21"/>
  <c r="E2359" i="21"/>
  <c r="D2360" i="21"/>
  <c r="F2359" i="21"/>
  <c r="O2359" i="21"/>
  <c r="Q2359" i="21"/>
  <c r="M2359" i="21"/>
  <c r="K2359" i="21"/>
  <c r="L2360" i="21"/>
  <c r="I2360" i="21"/>
  <c r="N2360" i="21"/>
  <c r="P2360" i="21"/>
  <c r="H2361" i="21"/>
  <c r="J2360" i="21"/>
  <c r="E2360" i="21"/>
  <c r="D2361" i="21"/>
  <c r="F2360" i="21"/>
  <c r="M2360" i="21"/>
  <c r="Q2360" i="21"/>
  <c r="K2360" i="21"/>
  <c r="O2360" i="21"/>
  <c r="J2361" i="21"/>
  <c r="H2362" i="21"/>
  <c r="P2361" i="21"/>
  <c r="N2361" i="21"/>
  <c r="L2361" i="21"/>
  <c r="I2361" i="21"/>
  <c r="E2361" i="21"/>
  <c r="D2362" i="21"/>
  <c r="F2361" i="21"/>
  <c r="I2362" i="21"/>
  <c r="L2362" i="21"/>
  <c r="H2363" i="21"/>
  <c r="P2362" i="21"/>
  <c r="N2362" i="21"/>
  <c r="J2362" i="21"/>
  <c r="K2361" i="21"/>
  <c r="M2361" i="21"/>
  <c r="Q2361" i="21"/>
  <c r="O2361" i="21"/>
  <c r="E2362" i="21"/>
  <c r="D2363" i="21"/>
  <c r="F2362" i="21"/>
  <c r="K2362" i="21"/>
  <c r="Q2362" i="21"/>
  <c r="O2362" i="21"/>
  <c r="M2362" i="21"/>
  <c r="I2363" i="21"/>
  <c r="L2363" i="21"/>
  <c r="J2363" i="21"/>
  <c r="N2363" i="21"/>
  <c r="H2364" i="21"/>
  <c r="P2363" i="21"/>
  <c r="D2364" i="21"/>
  <c r="F2363" i="21"/>
  <c r="E2363" i="21"/>
  <c r="O2363" i="21"/>
  <c r="Q2363" i="21"/>
  <c r="K2363" i="21"/>
  <c r="M2363" i="21"/>
  <c r="I2364" i="21"/>
  <c r="H2365" i="21"/>
  <c r="N2364" i="21"/>
  <c r="L2364" i="21"/>
  <c r="P2364" i="21"/>
  <c r="J2364" i="21"/>
  <c r="F2364" i="21"/>
  <c r="D2365" i="21"/>
  <c r="E2364" i="21"/>
  <c r="K2364" i="21"/>
  <c r="M2364" i="21"/>
  <c r="Q2364" i="21"/>
  <c r="O2364" i="21"/>
  <c r="P2365" i="21"/>
  <c r="L2365" i="21"/>
  <c r="H2366" i="21"/>
  <c r="J2365" i="21"/>
  <c r="N2365" i="21"/>
  <c r="I2365" i="21"/>
  <c r="D2366" i="21"/>
  <c r="E2365" i="21"/>
  <c r="F2365" i="21"/>
  <c r="H2367" i="21"/>
  <c r="I2366" i="21"/>
  <c r="L2366" i="21"/>
  <c r="J2366" i="21"/>
  <c r="N2366" i="21"/>
  <c r="P2366" i="21"/>
  <c r="O2365" i="21"/>
  <c r="M2365" i="21"/>
  <c r="Q2365" i="21"/>
  <c r="K2365" i="21"/>
  <c r="E2366" i="21"/>
  <c r="D2367" i="21"/>
  <c r="F2366" i="21"/>
  <c r="I2367" i="21"/>
  <c r="P2367" i="21"/>
  <c r="H2368" i="21"/>
  <c r="N2367" i="21"/>
  <c r="L2367" i="21"/>
  <c r="J2367" i="21"/>
  <c r="O2366" i="21"/>
  <c r="Q2366" i="21"/>
  <c r="M2366" i="21"/>
  <c r="K2366" i="21"/>
  <c r="E2367" i="21"/>
  <c r="F2367" i="21"/>
  <c r="D2368" i="21"/>
  <c r="O2367" i="21"/>
  <c r="Q2367" i="21"/>
  <c r="M2367" i="21"/>
  <c r="K2367" i="21"/>
  <c r="J2368" i="21"/>
  <c r="N2368" i="21"/>
  <c r="I2368" i="21"/>
  <c r="H2369" i="21"/>
  <c r="P2368" i="21"/>
  <c r="L2368" i="21"/>
  <c r="E2368" i="21"/>
  <c r="F2368" i="21"/>
  <c r="D2369" i="21"/>
  <c r="K2368" i="21"/>
  <c r="O2368" i="21"/>
  <c r="M2368" i="21"/>
  <c r="Q2368" i="21"/>
  <c r="I2369" i="21"/>
  <c r="H2370" i="21"/>
  <c r="L2369" i="21"/>
  <c r="J2369" i="21"/>
  <c r="N2369" i="21"/>
  <c r="P2369" i="21"/>
  <c r="D2370" i="21"/>
  <c r="E2369" i="21"/>
  <c r="F2369" i="21"/>
  <c r="O2369" i="21"/>
  <c r="K2369" i="21"/>
  <c r="M2369" i="21"/>
  <c r="Q2369" i="21"/>
  <c r="N2370" i="21"/>
  <c r="I2370" i="21"/>
  <c r="P2370" i="21"/>
  <c r="H2371" i="21"/>
  <c r="L2370" i="21"/>
  <c r="J2370" i="21"/>
  <c r="E2370" i="21"/>
  <c r="D2371" i="21"/>
  <c r="F2370" i="21"/>
  <c r="K2370" i="21"/>
  <c r="O2370" i="21"/>
  <c r="Q2370" i="21"/>
  <c r="M2370" i="21"/>
  <c r="I2371" i="21"/>
  <c r="P2371" i="21"/>
  <c r="N2371" i="21"/>
  <c r="J2371" i="21"/>
  <c r="L2371" i="21"/>
  <c r="H2372" i="21"/>
  <c r="F2371" i="21"/>
  <c r="E2371" i="21"/>
  <c r="D2372" i="21"/>
  <c r="K2371" i="21"/>
  <c r="M2371" i="21"/>
  <c r="Q2371" i="21"/>
  <c r="O2371" i="21"/>
  <c r="P2372" i="21"/>
  <c r="J2372" i="21"/>
  <c r="H2373" i="21"/>
  <c r="N2372" i="21"/>
  <c r="I2372" i="21"/>
  <c r="L2372" i="21"/>
  <c r="F2372" i="21"/>
  <c r="E2372" i="21"/>
  <c r="D2373" i="21"/>
  <c r="J2373" i="21"/>
  <c r="N2373" i="21"/>
  <c r="H2374" i="21"/>
  <c r="P2373" i="21"/>
  <c r="L2373" i="21"/>
  <c r="I2373" i="21"/>
  <c r="O2372" i="21"/>
  <c r="Q2372" i="21"/>
  <c r="K2372" i="21"/>
  <c r="M2372" i="21"/>
  <c r="D2374" i="21"/>
  <c r="F2373" i="21"/>
  <c r="E2373" i="21"/>
  <c r="N2374" i="21"/>
  <c r="L2374" i="21"/>
  <c r="I2374" i="21"/>
  <c r="H2375" i="21"/>
  <c r="P2374" i="21"/>
  <c r="J2374" i="21"/>
  <c r="O2373" i="21"/>
  <c r="Q2373" i="21"/>
  <c r="M2373" i="21"/>
  <c r="K2373" i="21"/>
  <c r="F2374" i="21"/>
  <c r="D2375" i="21"/>
  <c r="E2374" i="21"/>
  <c r="O2374" i="21"/>
  <c r="M2374" i="21"/>
  <c r="K2374" i="21"/>
  <c r="Q2374" i="21"/>
  <c r="I2375" i="21"/>
  <c r="L2375" i="21"/>
  <c r="P2375" i="21"/>
  <c r="J2375" i="21"/>
  <c r="N2375" i="21"/>
  <c r="H2376" i="21"/>
  <c r="E2375" i="21"/>
  <c r="F2375" i="21"/>
  <c r="D2376" i="21"/>
  <c r="O2375" i="21"/>
  <c r="Q2375" i="21"/>
  <c r="M2375" i="21"/>
  <c r="K2375" i="21"/>
  <c r="N2376" i="21"/>
  <c r="J2376" i="21"/>
  <c r="H2377" i="21"/>
  <c r="I2376" i="21"/>
  <c r="L2376" i="21"/>
  <c r="P2376" i="21"/>
  <c r="E2376" i="21"/>
  <c r="D2377" i="21"/>
  <c r="F2376" i="21"/>
  <c r="H2378" i="21"/>
  <c r="L2377" i="21"/>
  <c r="J2377" i="21"/>
  <c r="N2377" i="21"/>
  <c r="I2377" i="21"/>
  <c r="P2377" i="21"/>
  <c r="O2376" i="21"/>
  <c r="K2376" i="21"/>
  <c r="M2376" i="21"/>
  <c r="Q2376" i="21"/>
  <c r="D2378" i="21"/>
  <c r="E2377" i="21"/>
  <c r="F2377" i="21"/>
  <c r="P2378" i="21"/>
  <c r="J2378" i="21"/>
  <c r="N2378" i="21"/>
  <c r="H2379" i="21"/>
  <c r="I2378" i="21"/>
  <c r="L2378" i="21"/>
  <c r="Q2377" i="21"/>
  <c r="M2377" i="21"/>
  <c r="O2377" i="21"/>
  <c r="K2377" i="21"/>
  <c r="E2378" i="21"/>
  <c r="D2379" i="21"/>
  <c r="F2378" i="21"/>
  <c r="J2379" i="21"/>
  <c r="I2379" i="21"/>
  <c r="P2379" i="21"/>
  <c r="L2379" i="21"/>
  <c r="N2379" i="21"/>
  <c r="H2380" i="21"/>
  <c r="Q2378" i="21"/>
  <c r="M2378" i="21"/>
  <c r="K2378" i="21"/>
  <c r="O2378" i="21"/>
  <c r="F2379" i="21"/>
  <c r="E2379" i="21"/>
  <c r="D2380" i="21"/>
  <c r="K2379" i="21"/>
  <c r="M2379" i="21"/>
  <c r="Q2379" i="21"/>
  <c r="O2379" i="21"/>
  <c r="J2380" i="21"/>
  <c r="L2380" i="21"/>
  <c r="P2380" i="21"/>
  <c r="N2380" i="21"/>
  <c r="I2380" i="21"/>
  <c r="H2381" i="21"/>
  <c r="F2380" i="21"/>
  <c r="D2381" i="21"/>
  <c r="E2380" i="21"/>
  <c r="M2380" i="21"/>
  <c r="Q2380" i="21"/>
  <c r="O2380" i="21"/>
  <c r="K2380" i="21"/>
  <c r="P2381" i="21"/>
  <c r="L2381" i="21"/>
  <c r="J2381" i="21"/>
  <c r="I2381" i="21"/>
  <c r="H2382" i="21"/>
  <c r="N2381" i="21"/>
  <c r="E2381" i="21"/>
  <c r="D2382" i="21"/>
  <c r="F2381" i="21"/>
  <c r="M2381" i="21"/>
  <c r="K2381" i="21"/>
  <c r="Q2381" i="21"/>
  <c r="O2381" i="21"/>
  <c r="N2382" i="21"/>
  <c r="P2382" i="21"/>
  <c r="J2382" i="21"/>
  <c r="H2383" i="21"/>
  <c r="L2382" i="21"/>
  <c r="I2382" i="21"/>
  <c r="E2382" i="21"/>
  <c r="F2382" i="21"/>
  <c r="D2383" i="21"/>
  <c r="I2383" i="21"/>
  <c r="J2383" i="21"/>
  <c r="N2383" i="21"/>
  <c r="L2383" i="21"/>
  <c r="P2383" i="21"/>
  <c r="H2384" i="21"/>
  <c r="O2382" i="21"/>
  <c r="Q2382" i="21"/>
  <c r="K2382" i="21"/>
  <c r="M2382" i="21"/>
  <c r="D2384" i="21"/>
  <c r="F2383" i="21"/>
  <c r="E2383" i="21"/>
  <c r="K2383" i="21"/>
  <c r="O2383" i="21"/>
  <c r="M2383" i="21"/>
  <c r="Q2383" i="21"/>
  <c r="L2384" i="21"/>
  <c r="I2384" i="21"/>
  <c r="J2384" i="21"/>
  <c r="P2384" i="21"/>
  <c r="N2384" i="21"/>
  <c r="H2385" i="21"/>
  <c r="D2385" i="21"/>
  <c r="E2384" i="21"/>
  <c r="F2384" i="21"/>
  <c r="K2384" i="21"/>
  <c r="M2384" i="21"/>
  <c r="Q2384" i="21"/>
  <c r="O2384" i="21"/>
  <c r="I2385" i="21"/>
  <c r="H2386" i="21"/>
  <c r="P2385" i="21"/>
  <c r="J2385" i="21"/>
  <c r="N2385" i="21"/>
  <c r="L2385" i="21"/>
  <c r="E2385" i="21"/>
  <c r="F2385" i="21"/>
  <c r="D2386" i="21"/>
  <c r="M2385" i="21"/>
  <c r="Q2385" i="21"/>
  <c r="K2385" i="21"/>
  <c r="O2385" i="21"/>
  <c r="L2386" i="21"/>
  <c r="P2386" i="21"/>
  <c r="J2386" i="21"/>
  <c r="I2386" i="21"/>
  <c r="N2386" i="21"/>
  <c r="H2387" i="21"/>
  <c r="D2387" i="21"/>
  <c r="E2386" i="21"/>
  <c r="F2386" i="21"/>
  <c r="K2386" i="21"/>
  <c r="Q2386" i="21"/>
  <c r="O2386" i="21"/>
  <c r="M2386" i="21"/>
  <c r="H2388" i="21"/>
  <c r="P2387" i="21"/>
  <c r="N2387" i="21"/>
  <c r="I2387" i="21"/>
  <c r="J2387" i="21"/>
  <c r="L2387" i="21"/>
  <c r="F2387" i="21"/>
  <c r="D2388" i="21"/>
  <c r="E2387" i="21"/>
  <c r="L2388" i="21"/>
  <c r="H2389" i="21"/>
  <c r="P2388" i="21"/>
  <c r="I2388" i="21"/>
  <c r="N2388" i="21"/>
  <c r="J2388" i="21"/>
  <c r="O2387" i="21"/>
  <c r="K2387" i="21"/>
  <c r="Q2387" i="21"/>
  <c r="M2387" i="21"/>
  <c r="E2388" i="21"/>
  <c r="D2389" i="21"/>
  <c r="F2388" i="21"/>
  <c r="L2389" i="21"/>
  <c r="H2390" i="21"/>
  <c r="J2389" i="21"/>
  <c r="I2389" i="21"/>
  <c r="N2389" i="21"/>
  <c r="P2389" i="21"/>
  <c r="M2388" i="21"/>
  <c r="O2388" i="21"/>
  <c r="K2388" i="21"/>
  <c r="Q2388" i="21"/>
  <c r="D2390" i="21"/>
  <c r="E2389" i="21"/>
  <c r="F2389" i="21"/>
  <c r="N2390" i="21"/>
  <c r="J2390" i="21"/>
  <c r="I2390" i="21"/>
  <c r="H2391" i="21"/>
  <c r="L2390" i="21"/>
  <c r="P2390" i="21"/>
  <c r="M2389" i="21"/>
  <c r="O2389" i="21"/>
  <c r="Q2389" i="21"/>
  <c r="K2389" i="21"/>
  <c r="D2391" i="21"/>
  <c r="E2390" i="21"/>
  <c r="F2390" i="21"/>
  <c r="M2390" i="21"/>
  <c r="K2390" i="21"/>
  <c r="O2390" i="21"/>
  <c r="Q2390" i="21"/>
  <c r="H2392" i="21"/>
  <c r="L2391" i="21"/>
  <c r="J2391" i="21"/>
  <c r="N2391" i="21"/>
  <c r="P2391" i="21"/>
  <c r="I2391" i="21"/>
  <c r="F2391" i="21"/>
  <c r="E2391" i="21"/>
  <c r="D2392" i="21"/>
  <c r="J2392" i="21"/>
  <c r="P2392" i="21"/>
  <c r="H2393" i="21"/>
  <c r="I2392" i="21"/>
  <c r="N2392" i="21"/>
  <c r="L2392" i="21"/>
  <c r="Q2391" i="21"/>
  <c r="K2391" i="21"/>
  <c r="M2391" i="21"/>
  <c r="O2391" i="21"/>
  <c r="D2393" i="21"/>
  <c r="E2392" i="21"/>
  <c r="F2392" i="21"/>
  <c r="N2393" i="21"/>
  <c r="P2393" i="21"/>
  <c r="I2393" i="21"/>
  <c r="L2393" i="21"/>
  <c r="H2394" i="21"/>
  <c r="J2393" i="21"/>
  <c r="O2392" i="21"/>
  <c r="M2392" i="21"/>
  <c r="K2392" i="21"/>
  <c r="Q2392" i="21"/>
  <c r="D2394" i="21"/>
  <c r="F2393" i="21"/>
  <c r="E2393" i="21"/>
  <c r="M2393" i="21"/>
  <c r="Q2393" i="21"/>
  <c r="K2393" i="21"/>
  <c r="O2393" i="21"/>
  <c r="N2394" i="21"/>
  <c r="H2395" i="21"/>
  <c r="L2394" i="21"/>
  <c r="I2394" i="21"/>
  <c r="J2394" i="21"/>
  <c r="P2394" i="21"/>
  <c r="E2394" i="21"/>
  <c r="F2394" i="21"/>
  <c r="D2395" i="21"/>
  <c r="N2395" i="21"/>
  <c r="P2395" i="21"/>
  <c r="I2395" i="21"/>
  <c r="J2395" i="21"/>
  <c r="L2395" i="21"/>
  <c r="H2396" i="21"/>
  <c r="M2394" i="21"/>
  <c r="Q2394" i="21"/>
  <c r="O2394" i="21"/>
  <c r="K2394" i="21"/>
  <c r="E2395" i="21"/>
  <c r="F2395" i="21"/>
  <c r="D2396" i="21"/>
  <c r="O2395" i="21"/>
  <c r="Q2395" i="21"/>
  <c r="M2395" i="21"/>
  <c r="K2395" i="21"/>
  <c r="J2396" i="21"/>
  <c r="P2396" i="21"/>
  <c r="L2396" i="21"/>
  <c r="N2396" i="21"/>
  <c r="H2397" i="21"/>
  <c r="I2396" i="21"/>
  <c r="D2397" i="21"/>
  <c r="E2396" i="21"/>
  <c r="F2396" i="21"/>
  <c r="P2397" i="21"/>
  <c r="L2397" i="21"/>
  <c r="H2398" i="21"/>
  <c r="N2397" i="21"/>
  <c r="J2397" i="21"/>
  <c r="I2397" i="21"/>
  <c r="O2396" i="21"/>
  <c r="Q2396" i="21"/>
  <c r="K2396" i="21"/>
  <c r="M2396" i="21"/>
  <c r="E2397" i="21"/>
  <c r="F2397" i="21"/>
  <c r="D2398" i="21"/>
  <c r="N2398" i="21"/>
  <c r="L2398" i="21"/>
  <c r="J2398" i="21"/>
  <c r="H2399" i="21"/>
  <c r="P2398" i="21"/>
  <c r="I2398" i="21"/>
  <c r="Q2397" i="21"/>
  <c r="M2397" i="21"/>
  <c r="K2397" i="21"/>
  <c r="O2397" i="21"/>
  <c r="F2398" i="21"/>
  <c r="E2398" i="21"/>
  <c r="D2399" i="21"/>
  <c r="I2399" i="21"/>
  <c r="J2399" i="21"/>
  <c r="N2399" i="21"/>
  <c r="H2400" i="21"/>
  <c r="L2399" i="21"/>
  <c r="P2399" i="21"/>
  <c r="K2398" i="21"/>
  <c r="M2398" i="21"/>
  <c r="O2398" i="21"/>
  <c r="Q2398" i="21"/>
  <c r="E2399" i="21"/>
  <c r="D2400" i="21"/>
  <c r="F2399" i="21"/>
  <c r="K2399" i="21"/>
  <c r="M2399" i="21"/>
  <c r="O2399" i="21"/>
  <c r="Q2399" i="21"/>
  <c r="H2401" i="21"/>
  <c r="P2400" i="21"/>
  <c r="L2400" i="21"/>
  <c r="N2400" i="21"/>
  <c r="J2400" i="21"/>
  <c r="I2400" i="21"/>
  <c r="D2401" i="21"/>
  <c r="E2400" i="21"/>
  <c r="F2400" i="21"/>
  <c r="I2401" i="21"/>
  <c r="H2402" i="21"/>
  <c r="L2401" i="21"/>
  <c r="P2401" i="21"/>
  <c r="N2401" i="21"/>
  <c r="J2401" i="21"/>
  <c r="M2400" i="21"/>
  <c r="K2400" i="21"/>
  <c r="O2400" i="21"/>
  <c r="Q2400" i="21"/>
  <c r="F2401" i="21"/>
  <c r="E2401" i="21"/>
  <c r="D2402" i="21"/>
  <c r="K2401" i="21"/>
  <c r="M2401" i="21"/>
  <c r="O2401" i="21"/>
  <c r="Q2401" i="21"/>
  <c r="I2402" i="21"/>
  <c r="N2402" i="21"/>
  <c r="J2402" i="21"/>
  <c r="H2403" i="21"/>
  <c r="L2402" i="21"/>
  <c r="P2402" i="21"/>
  <c r="F2402" i="21"/>
  <c r="E2402" i="21"/>
  <c r="D2403" i="21"/>
  <c r="K2402" i="21"/>
  <c r="O2402" i="21"/>
  <c r="Q2402" i="21"/>
  <c r="M2402" i="21"/>
  <c r="L2403" i="21"/>
  <c r="I2403" i="21"/>
  <c r="P2403" i="21"/>
  <c r="N2403" i="21"/>
  <c r="H2404" i="21"/>
  <c r="J2403" i="21"/>
  <c r="D2404" i="21"/>
  <c r="E2403" i="21"/>
  <c r="F2403" i="21"/>
  <c r="Q2403" i="21"/>
  <c r="M2403" i="21"/>
  <c r="O2403" i="21"/>
  <c r="K2403" i="21"/>
  <c r="N2404" i="21"/>
  <c r="J2404" i="21"/>
  <c r="P2404" i="21"/>
  <c r="L2404" i="21"/>
  <c r="H2405" i="21"/>
  <c r="I2404" i="21"/>
  <c r="D2405" i="21"/>
  <c r="E2404" i="21"/>
  <c r="F2404" i="21"/>
  <c r="L2405" i="21"/>
  <c r="H2406" i="21"/>
  <c r="I2405" i="21"/>
  <c r="P2405" i="21"/>
  <c r="J2405" i="21"/>
  <c r="N2405" i="21"/>
  <c r="M2404" i="21"/>
  <c r="O2404" i="21"/>
  <c r="Q2404" i="21"/>
  <c r="K2404" i="21"/>
  <c r="D2406" i="21"/>
  <c r="F2405" i="21"/>
  <c r="E2405" i="21"/>
  <c r="N2406" i="21"/>
  <c r="H2407" i="21"/>
  <c r="J2406" i="21"/>
  <c r="L2406" i="21"/>
  <c r="P2406" i="21"/>
  <c r="I2406" i="21"/>
  <c r="O2405" i="21"/>
  <c r="K2405" i="21"/>
  <c r="Q2405" i="21"/>
  <c r="M2405" i="21"/>
  <c r="F2406" i="21"/>
  <c r="E2406" i="21"/>
  <c r="D2407" i="21"/>
  <c r="J2407" i="21"/>
  <c r="N2407" i="21"/>
  <c r="L2407" i="21"/>
  <c r="P2407" i="21"/>
  <c r="I2407" i="21"/>
  <c r="H2408" i="21"/>
  <c r="M2406" i="21"/>
  <c r="O2406" i="21"/>
  <c r="Q2406" i="21"/>
  <c r="K2406" i="21"/>
  <c r="E2407" i="21"/>
  <c r="F2407" i="21"/>
  <c r="D2408" i="21"/>
  <c r="O2407" i="21"/>
  <c r="Q2407" i="21"/>
  <c r="M2407" i="21"/>
  <c r="K2407" i="21"/>
  <c r="P2408" i="21"/>
  <c r="I2408" i="21"/>
  <c r="N2408" i="21"/>
  <c r="H2409" i="21"/>
  <c r="L2408" i="21"/>
  <c r="J2408" i="21"/>
  <c r="F2408" i="21"/>
  <c r="E2408" i="21"/>
  <c r="D2409" i="21"/>
  <c r="Q2408" i="21"/>
  <c r="K2408" i="21"/>
  <c r="O2408" i="21"/>
  <c r="M2408" i="21"/>
  <c r="H2410" i="21"/>
  <c r="N2409" i="21"/>
  <c r="P2409" i="21"/>
  <c r="L2409" i="21"/>
  <c r="I2409" i="21"/>
  <c r="J2409" i="21"/>
  <c r="F2409" i="21"/>
  <c r="D2410" i="21"/>
  <c r="E2409" i="21"/>
  <c r="P2410" i="21"/>
  <c r="I2410" i="21"/>
  <c r="L2410" i="21"/>
  <c r="H2411" i="21"/>
  <c r="J2410" i="21"/>
  <c r="N2410" i="21"/>
  <c r="Q2409" i="21"/>
  <c r="O2409" i="21"/>
  <c r="M2409" i="21"/>
  <c r="K2409" i="21"/>
  <c r="E2410" i="21"/>
  <c r="D2411" i="21"/>
  <c r="F2410" i="21"/>
  <c r="Q2410" i="21"/>
  <c r="M2410" i="21"/>
  <c r="O2410" i="21"/>
  <c r="K2410" i="21"/>
  <c r="L2411" i="21"/>
  <c r="N2411" i="21"/>
  <c r="I2411" i="21"/>
  <c r="P2411" i="21"/>
  <c r="H2412" i="21"/>
  <c r="J2411" i="21"/>
  <c r="D2412" i="21"/>
  <c r="E2411" i="21"/>
  <c r="F2411" i="21"/>
  <c r="Q2411" i="21"/>
  <c r="K2411" i="21"/>
  <c r="O2411" i="21"/>
  <c r="M2411" i="21"/>
  <c r="J2412" i="21"/>
  <c r="N2412" i="21"/>
  <c r="L2412" i="21"/>
  <c r="H2413" i="21"/>
  <c r="I2412" i="21"/>
  <c r="P2412" i="21"/>
  <c r="D2413" i="21"/>
  <c r="E2412" i="21"/>
  <c r="F2412" i="21"/>
  <c r="I2413" i="21"/>
  <c r="N2413" i="21"/>
  <c r="P2413" i="21"/>
  <c r="J2413" i="21"/>
  <c r="H2414" i="21"/>
  <c r="L2413" i="21"/>
  <c r="Q2412" i="21"/>
  <c r="M2412" i="21"/>
  <c r="K2412" i="21"/>
  <c r="O2412" i="21"/>
  <c r="D2414" i="21"/>
  <c r="F2413" i="21"/>
  <c r="E2413" i="21"/>
  <c r="K2413" i="21"/>
  <c r="O2413" i="21"/>
  <c r="M2413" i="21"/>
  <c r="Q2413" i="21"/>
  <c r="P2414" i="21"/>
  <c r="L2414" i="21"/>
  <c r="H2415" i="21"/>
  <c r="N2414" i="21"/>
  <c r="J2414" i="21"/>
  <c r="I2414" i="21"/>
  <c r="D2415" i="21"/>
  <c r="E2414" i="21"/>
  <c r="F2414" i="21"/>
  <c r="J2415" i="21"/>
  <c r="H2416" i="21"/>
  <c r="N2415" i="21"/>
  <c r="P2415" i="21"/>
  <c r="L2415" i="21"/>
  <c r="I2415" i="21"/>
  <c r="M2414" i="21"/>
  <c r="O2414" i="21"/>
  <c r="Q2414" i="21"/>
  <c r="K2414" i="21"/>
  <c r="D2416" i="21"/>
  <c r="E2415" i="21"/>
  <c r="F2415" i="21"/>
  <c r="J2416" i="21"/>
  <c r="P2416" i="21"/>
  <c r="H2417" i="21"/>
  <c r="I2416" i="21"/>
  <c r="L2416" i="21"/>
  <c r="N2416" i="21"/>
  <c r="M2415" i="21"/>
  <c r="O2415" i="21"/>
  <c r="Q2415" i="21"/>
  <c r="K2415" i="21"/>
  <c r="E2416" i="21"/>
  <c r="F2416" i="21"/>
  <c r="D2417" i="21"/>
  <c r="P2417" i="21"/>
  <c r="H2418" i="21"/>
  <c r="J2417" i="21"/>
  <c r="N2417" i="21"/>
  <c r="L2417" i="21"/>
  <c r="I2417" i="21"/>
  <c r="Q2416" i="21"/>
  <c r="K2416" i="21"/>
  <c r="O2416" i="21"/>
  <c r="M2416" i="21"/>
  <c r="F2417" i="21"/>
  <c r="E2417" i="21"/>
  <c r="D2418" i="21"/>
  <c r="I2418" i="21"/>
  <c r="H2419" i="21"/>
  <c r="P2418" i="21"/>
  <c r="J2418" i="21"/>
  <c r="N2418" i="21"/>
  <c r="L2418" i="21"/>
  <c r="Q2417" i="21"/>
  <c r="O2417" i="21"/>
  <c r="M2417" i="21"/>
  <c r="K2417" i="21"/>
  <c r="E2418" i="21"/>
  <c r="D2419" i="21"/>
  <c r="F2418" i="21"/>
  <c r="O2418" i="21"/>
  <c r="M2418" i="21"/>
  <c r="K2418" i="21"/>
  <c r="Q2418" i="21"/>
  <c r="N2419" i="21"/>
  <c r="I2419" i="21"/>
  <c r="H2420" i="21"/>
  <c r="P2419" i="21"/>
  <c r="L2419" i="21"/>
  <c r="J2419" i="21"/>
  <c r="E2419" i="21"/>
  <c r="F2419" i="21"/>
  <c r="D2420" i="21"/>
  <c r="M2419" i="21"/>
  <c r="Q2419" i="21"/>
  <c r="K2419" i="21"/>
  <c r="O2419" i="21"/>
  <c r="P2420" i="21"/>
  <c r="H2421" i="21"/>
  <c r="N2420" i="21"/>
  <c r="J2420" i="21"/>
  <c r="L2420" i="21"/>
  <c r="I2420" i="21"/>
  <c r="E2420" i="21"/>
  <c r="D2421" i="21"/>
  <c r="F2420" i="21"/>
  <c r="I2421" i="21"/>
  <c r="N2421" i="21"/>
  <c r="J2421" i="21"/>
  <c r="H2422" i="21"/>
  <c r="P2421" i="21"/>
  <c r="L2421" i="21"/>
  <c r="O2420" i="21"/>
  <c r="Q2420" i="21"/>
  <c r="K2420" i="21"/>
  <c r="M2420" i="21"/>
  <c r="D2422" i="21"/>
  <c r="E2421" i="21"/>
  <c r="F2421" i="21"/>
  <c r="O2421" i="21"/>
  <c r="M2421" i="21"/>
  <c r="K2421" i="21"/>
  <c r="Q2421" i="21"/>
  <c r="J2422" i="21"/>
  <c r="I2422" i="21"/>
  <c r="N2422" i="21"/>
  <c r="L2422" i="21"/>
  <c r="H2423" i="21"/>
  <c r="P2422" i="21"/>
  <c r="E2422" i="21"/>
  <c r="D2423" i="21"/>
  <c r="F2422" i="21"/>
  <c r="O2422" i="21"/>
  <c r="Q2422" i="21"/>
  <c r="M2422" i="21"/>
  <c r="K2422" i="21"/>
  <c r="H2424" i="21"/>
  <c r="J2423" i="21"/>
  <c r="L2423" i="21"/>
  <c r="P2423" i="21"/>
  <c r="N2423" i="21"/>
  <c r="I2423" i="21"/>
  <c r="D2424" i="21"/>
  <c r="E2423" i="21"/>
  <c r="F2423" i="21"/>
  <c r="N2424" i="21"/>
  <c r="I2424" i="21"/>
  <c r="P2424" i="21"/>
  <c r="H2425" i="21"/>
  <c r="J2424" i="21"/>
  <c r="L2424" i="21"/>
  <c r="O2423" i="21"/>
  <c r="Q2423" i="21"/>
  <c r="K2423" i="21"/>
  <c r="M2423" i="21"/>
  <c r="E2424" i="21"/>
  <c r="D2425" i="21"/>
  <c r="F2424" i="21"/>
  <c r="K2424" i="21"/>
  <c r="M2424" i="21"/>
  <c r="Q2424" i="21"/>
  <c r="O2424" i="21"/>
  <c r="I2425" i="21"/>
  <c r="N2425" i="21"/>
  <c r="H2426" i="21"/>
  <c r="L2425" i="21"/>
  <c r="J2425" i="21"/>
  <c r="P2425" i="21"/>
  <c r="E2425" i="21"/>
  <c r="F2425" i="21"/>
  <c r="D2426" i="21"/>
  <c r="M2425" i="21"/>
  <c r="Q2425" i="21"/>
  <c r="K2425" i="21"/>
  <c r="O2425" i="21"/>
  <c r="I2426" i="21"/>
  <c r="L2426" i="21"/>
  <c r="H2427" i="21"/>
  <c r="J2426" i="21"/>
  <c r="P2426" i="21"/>
  <c r="N2426" i="21"/>
  <c r="D2427" i="21"/>
  <c r="E2426" i="21"/>
  <c r="F2426" i="21"/>
  <c r="O2426" i="21"/>
  <c r="K2426" i="21"/>
  <c r="Q2426" i="21"/>
  <c r="M2426" i="21"/>
  <c r="I2427" i="21"/>
  <c r="N2427" i="21"/>
  <c r="L2427" i="21"/>
  <c r="P2427" i="21"/>
  <c r="H2428" i="21"/>
  <c r="J2427" i="21"/>
  <c r="E2427" i="21"/>
  <c r="D2428" i="21"/>
  <c r="F2427" i="21"/>
  <c r="Q2427" i="21"/>
  <c r="O2427" i="21"/>
  <c r="M2427" i="21"/>
  <c r="K2427" i="21"/>
  <c r="H2429" i="21"/>
  <c r="L2428" i="21"/>
  <c r="P2428" i="21"/>
  <c r="I2428" i="21"/>
  <c r="N2428" i="21"/>
  <c r="J2428" i="21"/>
  <c r="F2428" i="21"/>
  <c r="D2429" i="21"/>
  <c r="E2428" i="21"/>
  <c r="N2429" i="21"/>
  <c r="I2429" i="21"/>
  <c r="L2429" i="21"/>
  <c r="H2430" i="21"/>
  <c r="P2429" i="21"/>
  <c r="J2429" i="21"/>
  <c r="M2428" i="21"/>
  <c r="O2428" i="21"/>
  <c r="Q2428" i="21"/>
  <c r="K2428" i="21"/>
  <c r="E2429" i="21"/>
  <c r="D2430" i="21"/>
  <c r="F2429" i="21"/>
  <c r="M2429" i="21"/>
  <c r="Q2429" i="21"/>
  <c r="O2429" i="21"/>
  <c r="K2429" i="21"/>
  <c r="H2431" i="21"/>
  <c r="J2430" i="21"/>
  <c r="L2430" i="21"/>
  <c r="P2430" i="21"/>
  <c r="N2430" i="21"/>
  <c r="I2430" i="21"/>
  <c r="D2431" i="21"/>
  <c r="E2430" i="21"/>
  <c r="F2430" i="21"/>
  <c r="P2431" i="21"/>
  <c r="J2431" i="21"/>
  <c r="I2431" i="21"/>
  <c r="N2431" i="21"/>
  <c r="H2432" i="21"/>
  <c r="L2431" i="21"/>
  <c r="M2430" i="21"/>
  <c r="O2430" i="21"/>
  <c r="K2430" i="21"/>
  <c r="Q2430" i="21"/>
  <c r="E2431" i="21"/>
  <c r="F2431" i="21"/>
  <c r="D2432" i="21"/>
  <c r="Q2431" i="21"/>
  <c r="O2431" i="21"/>
  <c r="K2431" i="21"/>
  <c r="M2431" i="21"/>
  <c r="L2432" i="21"/>
  <c r="H2433" i="21"/>
  <c r="P2432" i="21"/>
  <c r="N2432" i="21"/>
  <c r="I2432" i="21"/>
  <c r="J2432" i="21"/>
  <c r="D2433" i="21"/>
  <c r="E2432" i="21"/>
  <c r="F2432" i="21"/>
  <c r="P2433" i="21"/>
  <c r="N2433" i="21"/>
  <c r="J2433" i="21"/>
  <c r="L2433" i="21"/>
  <c r="H2434" i="21"/>
  <c r="I2433" i="21"/>
  <c r="Q2432" i="21"/>
  <c r="K2432" i="21"/>
  <c r="M2432" i="21"/>
  <c r="O2432" i="21"/>
  <c r="E2433" i="21"/>
  <c r="F2433" i="21"/>
  <c r="D2434" i="21"/>
  <c r="H2435" i="21"/>
  <c r="N2434" i="21"/>
  <c r="L2434" i="21"/>
  <c r="I2434" i="21"/>
  <c r="P2434" i="21"/>
  <c r="J2434" i="21"/>
  <c r="O2433" i="21"/>
  <c r="Q2433" i="21"/>
  <c r="M2433" i="21"/>
  <c r="K2433" i="21"/>
  <c r="D2435" i="21"/>
  <c r="E2434" i="21"/>
  <c r="F2434" i="21"/>
  <c r="P2435" i="21"/>
  <c r="I2435" i="21"/>
  <c r="L2435" i="21"/>
  <c r="H2436" i="21"/>
  <c r="J2435" i="21"/>
  <c r="N2435" i="21"/>
  <c r="O2434" i="21"/>
  <c r="Q2434" i="21"/>
  <c r="K2434" i="21"/>
  <c r="M2434" i="21"/>
  <c r="D2436" i="21"/>
  <c r="E2435" i="21"/>
  <c r="F2435" i="21"/>
  <c r="O2435" i="21"/>
  <c r="K2435" i="21"/>
  <c r="M2435" i="21"/>
  <c r="Q2435" i="21"/>
  <c r="J2436" i="21"/>
  <c r="N2436" i="21"/>
  <c r="L2436" i="21"/>
  <c r="I2436" i="21"/>
  <c r="H2437" i="21"/>
  <c r="P2436" i="21"/>
  <c r="F2436" i="21"/>
  <c r="D2437" i="21"/>
  <c r="E2436" i="21"/>
  <c r="Q2436" i="21"/>
  <c r="O2436" i="21"/>
  <c r="M2436" i="21"/>
  <c r="K2436" i="21"/>
  <c r="J2437" i="21"/>
  <c r="L2437" i="21"/>
  <c r="N2437" i="21"/>
  <c r="I2437" i="21"/>
  <c r="P2437" i="21"/>
  <c r="H2438" i="21"/>
  <c r="D2438" i="21"/>
  <c r="E2437" i="21"/>
  <c r="F2437" i="21"/>
  <c r="K2437" i="21"/>
  <c r="Q2437" i="21"/>
  <c r="O2437" i="21"/>
  <c r="M2437" i="21"/>
  <c r="H2439" i="21"/>
  <c r="I2438" i="21"/>
  <c r="J2438" i="21"/>
  <c r="N2438" i="21"/>
  <c r="P2438" i="21"/>
  <c r="L2438" i="21"/>
  <c r="F2438" i="21"/>
  <c r="E2438" i="21"/>
  <c r="D2439" i="21"/>
  <c r="N2439" i="21"/>
  <c r="J2439" i="21"/>
  <c r="P2439" i="21"/>
  <c r="L2439" i="21"/>
  <c r="H2440" i="21"/>
  <c r="I2439" i="21"/>
  <c r="Q2438" i="21"/>
  <c r="O2438" i="21"/>
  <c r="M2438" i="21"/>
  <c r="K2438" i="21"/>
  <c r="E2439" i="21"/>
  <c r="F2439" i="21"/>
  <c r="D2440" i="21"/>
  <c r="N2440" i="21"/>
  <c r="J2440" i="21"/>
  <c r="I2440" i="21"/>
  <c r="H2441" i="21"/>
  <c r="L2440" i="21"/>
  <c r="P2440" i="21"/>
  <c r="K2439" i="21"/>
  <c r="O2439" i="21"/>
  <c r="M2439" i="21"/>
  <c r="Q2439" i="21"/>
  <c r="E2440" i="21"/>
  <c r="D2441" i="21"/>
  <c r="F2440" i="21"/>
  <c r="M2440" i="21"/>
  <c r="Q2440" i="21"/>
  <c r="K2440" i="21"/>
  <c r="O2440" i="21"/>
  <c r="I2441" i="21"/>
  <c r="H2442" i="21"/>
  <c r="P2441" i="21"/>
  <c r="L2441" i="21"/>
  <c r="N2441" i="21"/>
  <c r="J2441" i="21"/>
  <c r="E2441" i="21"/>
  <c r="D2442" i="21"/>
  <c r="F2441" i="21"/>
  <c r="M2441" i="21"/>
  <c r="O2441" i="21"/>
  <c r="Q2441" i="21"/>
  <c r="K2441" i="21"/>
  <c r="N2442" i="21"/>
  <c r="H2443" i="21"/>
  <c r="I2442" i="21"/>
  <c r="J2442" i="21"/>
  <c r="L2442" i="21"/>
  <c r="P2442" i="21"/>
  <c r="D2443" i="21"/>
  <c r="E2442" i="21"/>
  <c r="F2442" i="21"/>
  <c r="L2443" i="21"/>
  <c r="J2443" i="21"/>
  <c r="N2443" i="21"/>
  <c r="I2443" i="21"/>
  <c r="H2444" i="21"/>
  <c r="P2443" i="21"/>
  <c r="O2442" i="21"/>
  <c r="Q2442" i="21"/>
  <c r="M2442" i="21"/>
  <c r="K2442" i="21"/>
  <c r="D2444" i="21"/>
  <c r="E2443" i="21"/>
  <c r="F2443" i="21"/>
  <c r="O2443" i="21"/>
  <c r="M2443" i="21"/>
  <c r="K2443" i="21"/>
  <c r="Q2443" i="21"/>
  <c r="L2444" i="21"/>
  <c r="P2444" i="21"/>
  <c r="I2444" i="21"/>
  <c r="J2444" i="21"/>
  <c r="H2445" i="21"/>
  <c r="N2444" i="21"/>
  <c r="F2444" i="21"/>
  <c r="D2445" i="21"/>
  <c r="E2444" i="21"/>
  <c r="O2444" i="21"/>
  <c r="M2444" i="21"/>
  <c r="K2444" i="21"/>
  <c r="Q2444" i="21"/>
  <c r="L2445" i="21"/>
  <c r="P2445" i="21"/>
  <c r="I2445" i="21"/>
  <c r="J2445" i="21"/>
  <c r="H2446" i="21"/>
  <c r="N2445" i="21"/>
  <c r="E2445" i="21"/>
  <c r="D2446" i="21"/>
  <c r="F2445" i="21"/>
  <c r="K2445" i="21"/>
  <c r="O2445" i="21"/>
  <c r="M2445" i="21"/>
  <c r="Q2445" i="21"/>
  <c r="P2446" i="21"/>
  <c r="L2446" i="21"/>
  <c r="H2447" i="21"/>
  <c r="I2446" i="21"/>
  <c r="J2446" i="21"/>
  <c r="N2446" i="21"/>
  <c r="E2446" i="21"/>
  <c r="F2446" i="21"/>
  <c r="D2447" i="21"/>
  <c r="N2447" i="21"/>
  <c r="J2447" i="21"/>
  <c r="P2447" i="21"/>
  <c r="I2447" i="21"/>
  <c r="L2447" i="21"/>
  <c r="H2448" i="21"/>
  <c r="M2446" i="21"/>
  <c r="Q2446" i="21"/>
  <c r="O2446" i="21"/>
  <c r="K2446" i="21"/>
  <c r="D2448" i="21"/>
  <c r="F2447" i="21"/>
  <c r="E2447" i="21"/>
  <c r="M2447" i="21"/>
  <c r="K2447" i="21"/>
  <c r="O2447" i="21"/>
  <c r="Q2447" i="21"/>
  <c r="H2449" i="21"/>
  <c r="L2448" i="21"/>
  <c r="N2448" i="21"/>
  <c r="I2448" i="21"/>
  <c r="J2448" i="21"/>
  <c r="P2448" i="21"/>
  <c r="D2449" i="21"/>
  <c r="E2448" i="21"/>
  <c r="F2448" i="21"/>
  <c r="N2449" i="21"/>
  <c r="P2449" i="21"/>
  <c r="H2450" i="21"/>
  <c r="L2449" i="21"/>
  <c r="I2449" i="21"/>
  <c r="J2449" i="21"/>
  <c r="Q2448" i="21"/>
  <c r="M2448" i="21"/>
  <c r="O2448" i="21"/>
  <c r="K2448" i="21"/>
  <c r="F2449" i="21"/>
  <c r="E2449" i="21"/>
  <c r="D2450" i="21"/>
  <c r="J2450" i="21"/>
  <c r="N2450" i="21"/>
  <c r="P2450" i="21"/>
  <c r="L2450" i="21"/>
  <c r="I2450" i="21"/>
  <c r="H2451" i="21"/>
  <c r="K2449" i="21"/>
  <c r="O2449" i="21"/>
  <c r="Q2449" i="21"/>
  <c r="M2449" i="21"/>
  <c r="E2450" i="21"/>
  <c r="D2451" i="21"/>
  <c r="F2450" i="21"/>
  <c r="K2450" i="21"/>
  <c r="M2450" i="21"/>
  <c r="Q2450" i="21"/>
  <c r="O2450" i="21"/>
  <c r="N2451" i="21"/>
  <c r="I2451" i="21"/>
  <c r="J2451" i="21"/>
  <c r="L2451" i="21"/>
  <c r="P2451" i="21"/>
  <c r="H2452" i="21"/>
  <c r="F2451" i="21"/>
  <c r="D2452" i="21"/>
  <c r="E2451" i="21"/>
  <c r="K2451" i="21"/>
  <c r="M2451" i="21"/>
  <c r="Q2451" i="21"/>
  <c r="O2451" i="21"/>
  <c r="N2452" i="21"/>
  <c r="H2453" i="21"/>
  <c r="J2452" i="21"/>
  <c r="P2452" i="21"/>
  <c r="I2452" i="21"/>
  <c r="L2452" i="21"/>
  <c r="E2452" i="21"/>
  <c r="D2453" i="21"/>
  <c r="F2452" i="21"/>
  <c r="L2453" i="21"/>
  <c r="H2454" i="21"/>
  <c r="P2453" i="21"/>
  <c r="J2453" i="21"/>
  <c r="N2453" i="21"/>
  <c r="I2453" i="21"/>
  <c r="Q2452" i="21"/>
  <c r="O2452" i="21"/>
  <c r="K2452" i="21"/>
  <c r="M2452" i="21"/>
  <c r="D2454" i="21"/>
  <c r="E2453" i="21"/>
  <c r="F2453" i="21"/>
  <c r="J2454" i="21"/>
  <c r="L2454" i="21"/>
  <c r="H2455" i="21"/>
  <c r="N2454" i="21"/>
  <c r="I2454" i="21"/>
  <c r="P2454" i="21"/>
  <c r="Q2453" i="21"/>
  <c r="O2453" i="21"/>
  <c r="K2453" i="21"/>
  <c r="M2453" i="21"/>
  <c r="F2454" i="21"/>
  <c r="E2454" i="21"/>
  <c r="D2455" i="21"/>
  <c r="I2455" i="21"/>
  <c r="P2455" i="21"/>
  <c r="J2455" i="21"/>
  <c r="N2455" i="21"/>
  <c r="L2455" i="21"/>
  <c r="H2456" i="21"/>
  <c r="Q2454" i="21"/>
  <c r="O2454" i="21"/>
  <c r="M2454" i="21"/>
  <c r="K2454" i="21"/>
  <c r="F2455" i="21"/>
  <c r="E2455" i="21"/>
  <c r="D2456" i="21"/>
  <c r="M2455" i="21"/>
  <c r="O2455" i="21"/>
  <c r="K2455" i="21"/>
  <c r="Q2455" i="21"/>
  <c r="P2456" i="21"/>
  <c r="N2456" i="21"/>
  <c r="I2456" i="21"/>
  <c r="J2456" i="21"/>
  <c r="L2456" i="21"/>
  <c r="H2457" i="21"/>
  <c r="D2457" i="21"/>
  <c r="E2456" i="21"/>
  <c r="F2456" i="21"/>
  <c r="O2456" i="21"/>
  <c r="M2456" i="21"/>
  <c r="Q2456" i="21"/>
  <c r="K2456" i="21"/>
  <c r="I2457" i="21"/>
  <c r="H2458" i="21"/>
  <c r="L2457" i="21"/>
  <c r="J2457" i="21"/>
  <c r="P2457" i="21"/>
  <c r="N2457" i="21"/>
  <c r="D2458" i="21"/>
  <c r="F2457" i="21"/>
  <c r="E2457" i="21"/>
  <c r="O2457" i="21"/>
  <c r="M2457" i="21"/>
  <c r="K2457" i="21"/>
  <c r="Q2457" i="21"/>
  <c r="H2459" i="21"/>
  <c r="L2458" i="21"/>
  <c r="I2458" i="21"/>
  <c r="N2458" i="21"/>
  <c r="J2458" i="21"/>
  <c r="P2458" i="21"/>
  <c r="D2459" i="21"/>
  <c r="F2458" i="21"/>
  <c r="E2458" i="21"/>
  <c r="P2459" i="21"/>
  <c r="J2459" i="21"/>
  <c r="H2460" i="21"/>
  <c r="I2459" i="21"/>
  <c r="N2459" i="21"/>
  <c r="L2459" i="21"/>
  <c r="Q2458" i="21"/>
  <c r="K2458" i="21"/>
  <c r="M2458" i="21"/>
  <c r="O2458" i="21"/>
  <c r="E2459" i="21"/>
  <c r="F2459" i="21"/>
  <c r="D2460" i="21"/>
  <c r="H2461" i="21"/>
  <c r="L2460" i="21"/>
  <c r="I2460" i="21"/>
  <c r="P2460" i="21"/>
  <c r="N2460" i="21"/>
  <c r="J2460" i="21"/>
  <c r="O2459" i="21"/>
  <c r="K2459" i="21"/>
  <c r="M2459" i="21"/>
  <c r="Q2459" i="21"/>
  <c r="D2461" i="21"/>
  <c r="E2460" i="21"/>
  <c r="F2460" i="21"/>
  <c r="I2461" i="21"/>
  <c r="N2461" i="21"/>
  <c r="H2462" i="21"/>
  <c r="L2461" i="21"/>
  <c r="P2461" i="21"/>
  <c r="J2461" i="21"/>
  <c r="M2460" i="21"/>
  <c r="O2460" i="21"/>
  <c r="Q2460" i="21"/>
  <c r="K2460" i="21"/>
  <c r="E2461" i="21"/>
  <c r="F2461" i="21"/>
  <c r="D2462" i="21"/>
  <c r="K2461" i="21"/>
  <c r="O2461" i="21"/>
  <c r="M2461" i="21"/>
  <c r="Q2461" i="21"/>
  <c r="L2462" i="21"/>
  <c r="J2462" i="21"/>
  <c r="I2462" i="21"/>
  <c r="N2462" i="21"/>
  <c r="H2463" i="21"/>
  <c r="P2462" i="21"/>
  <c r="E2462" i="21"/>
  <c r="F2462" i="21"/>
  <c r="D2463" i="21"/>
  <c r="O2462" i="21"/>
  <c r="M2462" i="21"/>
  <c r="K2462" i="21"/>
  <c r="Q2462" i="21"/>
  <c r="H2464" i="21"/>
  <c r="L2463" i="21"/>
  <c r="I2463" i="21"/>
  <c r="J2463" i="21"/>
  <c r="P2463" i="21"/>
  <c r="N2463" i="21"/>
  <c r="E2463" i="21"/>
  <c r="D2464" i="21"/>
  <c r="F2463" i="21"/>
  <c r="N2464" i="21"/>
  <c r="L2464" i="21"/>
  <c r="J2464" i="21"/>
  <c r="I2464" i="21"/>
  <c r="H2465" i="21"/>
  <c r="P2464" i="21"/>
  <c r="Q2463" i="21"/>
  <c r="O2463" i="21"/>
  <c r="K2463" i="21"/>
  <c r="M2463" i="21"/>
  <c r="D2465" i="21"/>
  <c r="E2464" i="21"/>
  <c r="F2464" i="21"/>
  <c r="K2464" i="21"/>
  <c r="M2464" i="21"/>
  <c r="Q2464" i="21"/>
  <c r="O2464" i="21"/>
  <c r="P2465" i="21"/>
  <c r="I2465" i="21"/>
  <c r="J2465" i="21"/>
  <c r="N2465" i="21"/>
  <c r="H2466" i="21"/>
  <c r="L2465" i="21"/>
  <c r="F2465" i="21"/>
  <c r="E2465" i="21"/>
  <c r="D2466" i="21"/>
  <c r="M2465" i="21"/>
  <c r="K2465" i="21"/>
  <c r="Q2465" i="21"/>
  <c r="O2465" i="21"/>
  <c r="J2466" i="21"/>
  <c r="H2467" i="21"/>
  <c r="L2466" i="21"/>
  <c r="N2466" i="21"/>
  <c r="P2466" i="21"/>
  <c r="I2466" i="21"/>
  <c r="F2466" i="21"/>
  <c r="E2466" i="21"/>
  <c r="D2467" i="21"/>
  <c r="I2467" i="21"/>
  <c r="H2468" i="21"/>
  <c r="J2467" i="21"/>
  <c r="N2467" i="21"/>
  <c r="L2467" i="21"/>
  <c r="P2467" i="21"/>
  <c r="O2466" i="21"/>
  <c r="M2466" i="21"/>
  <c r="K2466" i="21"/>
  <c r="Q2466" i="21"/>
  <c r="D2468" i="21"/>
  <c r="E2467" i="21"/>
  <c r="F2467" i="21"/>
  <c r="Q2467" i="21"/>
  <c r="M2467" i="21"/>
  <c r="O2467" i="21"/>
  <c r="K2467" i="21"/>
  <c r="H2469" i="21"/>
  <c r="I2468" i="21"/>
  <c r="J2468" i="21"/>
  <c r="P2468" i="21"/>
  <c r="N2468" i="21"/>
  <c r="L2468" i="21"/>
  <c r="D2469" i="21"/>
  <c r="E2468" i="21"/>
  <c r="F2468" i="21"/>
  <c r="I2469" i="21"/>
  <c r="N2469" i="21"/>
  <c r="P2469" i="21"/>
  <c r="H2470" i="21"/>
  <c r="L2469" i="21"/>
  <c r="J2469" i="21"/>
  <c r="O2468" i="21"/>
  <c r="Q2468" i="21"/>
  <c r="K2468" i="21"/>
  <c r="M2468" i="21"/>
  <c r="D2470" i="21"/>
  <c r="F2469" i="21"/>
  <c r="E2469" i="21"/>
  <c r="M2469" i="21"/>
  <c r="O2469" i="21"/>
  <c r="Q2469" i="21"/>
  <c r="K2469" i="21"/>
  <c r="H2471" i="21"/>
  <c r="P2470" i="21"/>
  <c r="N2470" i="21"/>
  <c r="L2470" i="21"/>
  <c r="I2470" i="21"/>
  <c r="J2470" i="21"/>
  <c r="E2470" i="21"/>
  <c r="D2471" i="21"/>
  <c r="F2470" i="21"/>
  <c r="I2471" i="21"/>
  <c r="N2471" i="21"/>
  <c r="P2471" i="21"/>
  <c r="L2471" i="21"/>
  <c r="H2472" i="21"/>
  <c r="J2471" i="21"/>
  <c r="K2470" i="21"/>
  <c r="M2470" i="21"/>
  <c r="O2470" i="21"/>
  <c r="Q2470" i="21"/>
  <c r="E2471" i="21"/>
  <c r="F2471" i="21"/>
  <c r="D2472" i="21"/>
  <c r="O2471" i="21"/>
  <c r="M2471" i="21"/>
  <c r="K2471" i="21"/>
  <c r="Q2471" i="21"/>
  <c r="H2473" i="21"/>
  <c r="P2472" i="21"/>
  <c r="I2472" i="21"/>
  <c r="J2472" i="21"/>
  <c r="N2472" i="21"/>
  <c r="L2472" i="21"/>
  <c r="F2472" i="21"/>
  <c r="D2473" i="21"/>
  <c r="E2472" i="21"/>
  <c r="L2473" i="21"/>
  <c r="I2473" i="21"/>
  <c r="N2473" i="21"/>
  <c r="P2473" i="21"/>
  <c r="J2473" i="21"/>
  <c r="H2474" i="21"/>
  <c r="Q2472" i="21"/>
  <c r="M2472" i="21"/>
  <c r="O2472" i="21"/>
  <c r="K2472" i="21"/>
  <c r="F2473" i="21"/>
  <c r="D2474" i="21"/>
  <c r="E2473" i="21"/>
  <c r="K2473" i="21"/>
  <c r="O2473" i="21"/>
  <c r="M2473" i="21"/>
  <c r="Q2473" i="21"/>
  <c r="J2474" i="21"/>
  <c r="L2474" i="21"/>
  <c r="I2474" i="21"/>
  <c r="N2474" i="21"/>
  <c r="H2475" i="21"/>
  <c r="P2474" i="21"/>
  <c r="D2475" i="21"/>
  <c r="E2474" i="21"/>
  <c r="F2474" i="21"/>
  <c r="K2474" i="21"/>
  <c r="O2474" i="21"/>
  <c r="Q2474" i="21"/>
  <c r="M2474" i="21"/>
  <c r="H2476" i="21"/>
  <c r="N2475" i="21"/>
  <c r="J2475" i="21"/>
  <c r="L2475" i="21"/>
  <c r="P2475" i="21"/>
  <c r="I2475" i="21"/>
  <c r="E2475" i="21"/>
  <c r="D2476" i="21"/>
  <c r="F2475" i="21"/>
  <c r="I2476" i="21"/>
  <c r="H2477" i="21"/>
  <c r="J2476" i="21"/>
  <c r="N2476" i="21"/>
  <c r="L2476" i="21"/>
  <c r="P2476" i="21"/>
  <c r="O2475" i="21"/>
  <c r="M2475" i="21"/>
  <c r="K2475" i="21"/>
  <c r="Q2475" i="21"/>
  <c r="E2476" i="21"/>
  <c r="D2477" i="21"/>
  <c r="F2476" i="21"/>
  <c r="Q2476" i="21"/>
  <c r="O2476" i="21"/>
  <c r="M2476" i="21"/>
  <c r="K2476" i="21"/>
  <c r="L2477" i="21"/>
  <c r="H2478" i="21"/>
  <c r="P2477" i="21"/>
  <c r="N2477" i="21"/>
  <c r="J2477" i="21"/>
  <c r="I2477" i="21"/>
  <c r="E2477" i="21"/>
  <c r="F2477" i="21"/>
  <c r="D2478" i="21"/>
  <c r="P2478" i="21"/>
  <c r="H2479" i="21"/>
  <c r="I2478" i="21"/>
  <c r="N2478" i="21"/>
  <c r="L2478" i="21"/>
  <c r="J2478" i="21"/>
  <c r="K2477" i="21"/>
  <c r="M2477" i="21"/>
  <c r="Q2477" i="21"/>
  <c r="O2477" i="21"/>
  <c r="E2478" i="21"/>
  <c r="D2479" i="21"/>
  <c r="F2478" i="21"/>
  <c r="J2479" i="21"/>
  <c r="P2479" i="21"/>
  <c r="L2479" i="21"/>
  <c r="H2480" i="21"/>
  <c r="I2479" i="21"/>
  <c r="N2479" i="21"/>
  <c r="Q2478" i="21"/>
  <c r="M2478" i="21"/>
  <c r="O2478" i="21"/>
  <c r="K2478" i="21"/>
  <c r="E2479" i="21"/>
  <c r="D2480" i="21"/>
  <c r="F2479" i="21"/>
  <c r="I2480" i="21"/>
  <c r="J2480" i="21"/>
  <c r="L2480" i="21"/>
  <c r="H2481" i="21"/>
  <c r="P2480" i="21"/>
  <c r="N2480" i="21"/>
  <c r="O2479" i="21"/>
  <c r="K2479" i="21"/>
  <c r="Q2479" i="21"/>
  <c r="M2479" i="21"/>
  <c r="D2481" i="21"/>
  <c r="E2480" i="21"/>
  <c r="F2480" i="21"/>
  <c r="O2480" i="21"/>
  <c r="Q2480" i="21"/>
  <c r="M2480" i="21"/>
  <c r="K2480" i="21"/>
  <c r="P2481" i="21"/>
  <c r="H2482" i="21"/>
  <c r="N2481" i="21"/>
  <c r="J2481" i="21"/>
  <c r="L2481" i="21"/>
  <c r="I2481" i="21"/>
  <c r="F2481" i="21"/>
  <c r="E2481" i="21"/>
  <c r="D2482" i="21"/>
  <c r="N2482" i="21"/>
  <c r="J2482" i="21"/>
  <c r="H2483" i="21"/>
  <c r="P2482" i="21"/>
  <c r="L2482" i="21"/>
  <c r="I2482" i="21"/>
  <c r="M2481" i="21"/>
  <c r="Q2481" i="21"/>
  <c r="O2481" i="21"/>
  <c r="K2481" i="21"/>
  <c r="D2483" i="21"/>
  <c r="E2482" i="21"/>
  <c r="F2482" i="21"/>
  <c r="J2483" i="21"/>
  <c r="P2483" i="21"/>
  <c r="L2483" i="21"/>
  <c r="H2484" i="21"/>
  <c r="N2483" i="21"/>
  <c r="I2483" i="21"/>
  <c r="M2482" i="21"/>
  <c r="K2482" i="21"/>
  <c r="Q2482" i="21"/>
  <c r="O2482" i="21"/>
  <c r="F2483" i="21"/>
  <c r="D2484" i="21"/>
  <c r="E2483" i="21"/>
  <c r="J2484" i="21"/>
  <c r="N2484" i="21"/>
  <c r="P2484" i="21"/>
  <c r="L2484" i="21"/>
  <c r="H2485" i="21"/>
  <c r="I2484" i="21"/>
  <c r="K2483" i="21"/>
  <c r="Q2483" i="21"/>
  <c r="M2483" i="21"/>
  <c r="O2483" i="21"/>
  <c r="E2484" i="21"/>
  <c r="D2485" i="21"/>
  <c r="F2484" i="21"/>
  <c r="I2485" i="21"/>
  <c r="L2485" i="21"/>
  <c r="J2485" i="21"/>
  <c r="H2486" i="21"/>
  <c r="P2485" i="21"/>
  <c r="N2485" i="21"/>
  <c r="Q2484" i="21"/>
  <c r="K2484" i="21"/>
  <c r="M2484" i="21"/>
  <c r="O2484" i="21"/>
  <c r="E2485" i="21"/>
  <c r="D2486" i="21"/>
  <c r="F2485" i="21"/>
  <c r="O2485" i="21"/>
  <c r="K2485" i="21"/>
  <c r="M2485" i="21"/>
  <c r="Q2485" i="21"/>
  <c r="H2487" i="21"/>
  <c r="L2486" i="21"/>
  <c r="P2486" i="21"/>
  <c r="I2486" i="21"/>
  <c r="N2486" i="21"/>
  <c r="J2486" i="21"/>
  <c r="E2486" i="21"/>
  <c r="D2487" i="21"/>
  <c r="F2486" i="21"/>
  <c r="P2487" i="21"/>
  <c r="N2487" i="21"/>
  <c r="I2487" i="21"/>
  <c r="L2487" i="21"/>
  <c r="H2488" i="21"/>
  <c r="J2487" i="21"/>
  <c r="M2486" i="21"/>
  <c r="Q2486" i="21"/>
  <c r="K2486" i="21"/>
  <c r="O2486" i="21"/>
  <c r="D2488" i="21"/>
  <c r="E2487" i="21"/>
  <c r="F2487" i="21"/>
  <c r="O2487" i="21"/>
  <c r="K2487" i="21"/>
  <c r="Q2487" i="21"/>
  <c r="M2487" i="21"/>
  <c r="J2488" i="21"/>
  <c r="L2488" i="21"/>
  <c r="I2488" i="21"/>
  <c r="N2488" i="21"/>
  <c r="H2489" i="21"/>
  <c r="P2488" i="21"/>
  <c r="E2488" i="21"/>
  <c r="D2489" i="21"/>
  <c r="F2488" i="21"/>
  <c r="K2488" i="21"/>
  <c r="O2488" i="21"/>
  <c r="M2488" i="21"/>
  <c r="Q2488" i="21"/>
  <c r="H2490" i="21"/>
  <c r="L2489" i="21"/>
  <c r="I2489" i="21"/>
  <c r="P2489" i="21"/>
  <c r="N2489" i="21"/>
  <c r="J2489" i="21"/>
  <c r="D2490" i="21"/>
  <c r="F2489" i="21"/>
  <c r="E2489" i="21"/>
  <c r="I2490" i="21"/>
  <c r="P2490" i="21"/>
  <c r="L2490" i="21"/>
  <c r="N2490" i="21"/>
  <c r="H2491" i="21"/>
  <c r="J2490" i="21"/>
  <c r="M2489" i="21"/>
  <c r="O2489" i="21"/>
  <c r="Q2489" i="21"/>
  <c r="K2489" i="21"/>
  <c r="D2491" i="21"/>
  <c r="E2490" i="21"/>
  <c r="F2490" i="21"/>
  <c r="Q2490" i="21"/>
  <c r="O2490" i="21"/>
  <c r="K2490" i="21"/>
  <c r="M2490" i="21"/>
  <c r="P2491" i="21"/>
  <c r="J2491" i="21"/>
  <c r="N2491" i="21"/>
  <c r="H2492" i="21"/>
  <c r="I2491" i="21"/>
  <c r="L2491" i="21"/>
  <c r="E2491" i="21"/>
  <c r="D2492" i="21"/>
  <c r="F2491" i="21"/>
  <c r="I2492" i="21"/>
  <c r="J2492" i="21"/>
  <c r="N2492" i="21"/>
  <c r="L2492" i="21"/>
  <c r="P2492" i="21"/>
  <c r="H2493" i="21"/>
  <c r="O2491" i="21"/>
  <c r="Q2491" i="21"/>
  <c r="M2491" i="21"/>
  <c r="K2491" i="21"/>
  <c r="F2492" i="21"/>
  <c r="D2493" i="21"/>
  <c r="E2492" i="21"/>
  <c r="M2492" i="21"/>
  <c r="Q2492" i="21"/>
  <c r="K2492" i="21"/>
  <c r="O2492" i="21"/>
  <c r="I2493" i="21"/>
  <c r="P2493" i="21"/>
  <c r="N2493" i="21"/>
  <c r="L2493" i="21"/>
  <c r="J2493" i="21"/>
  <c r="H2494" i="21"/>
  <c r="D2494" i="21"/>
  <c r="E2493" i="21"/>
  <c r="F2493" i="21"/>
  <c r="Q2493" i="21"/>
  <c r="O2493" i="21"/>
  <c r="K2493" i="21"/>
  <c r="M2493" i="21"/>
  <c r="J2494" i="21"/>
  <c r="P2494" i="21"/>
  <c r="I2494" i="21"/>
  <c r="L2494" i="21"/>
  <c r="H2495" i="21"/>
  <c r="N2494" i="21"/>
  <c r="E2494" i="21"/>
  <c r="D2495" i="21"/>
  <c r="F2494" i="21"/>
  <c r="M2494" i="21"/>
  <c r="Q2494" i="21"/>
  <c r="K2494" i="21"/>
  <c r="O2494" i="21"/>
  <c r="I2495" i="21"/>
  <c r="H2496" i="21"/>
  <c r="N2495" i="21"/>
  <c r="L2495" i="21"/>
  <c r="J2495" i="21"/>
  <c r="P2495" i="21"/>
  <c r="E2495" i="21"/>
  <c r="F2495" i="21"/>
  <c r="D2496" i="21"/>
  <c r="O2495" i="21"/>
  <c r="M2495" i="21"/>
  <c r="K2495" i="21"/>
  <c r="Q2495" i="21"/>
  <c r="H2497" i="21"/>
  <c r="N2496" i="21"/>
  <c r="L2496" i="21"/>
  <c r="I2496" i="21"/>
  <c r="P2496" i="21"/>
  <c r="J2496" i="21"/>
  <c r="E2496" i="21"/>
  <c r="D2497" i="21"/>
  <c r="F2496" i="21"/>
  <c r="L2497" i="21"/>
  <c r="P2497" i="21"/>
  <c r="I2497" i="21"/>
  <c r="H2498" i="21"/>
  <c r="J2497" i="21"/>
  <c r="N2497" i="21"/>
  <c r="M2496" i="21"/>
  <c r="K2496" i="21"/>
  <c r="Q2496" i="21"/>
  <c r="O2496" i="21"/>
  <c r="D2498" i="21"/>
  <c r="E2497" i="21"/>
  <c r="F2497" i="21"/>
  <c r="Q2497" i="21"/>
  <c r="O2497" i="21"/>
  <c r="M2497" i="21"/>
  <c r="K2497" i="21"/>
  <c r="L2498" i="21"/>
  <c r="J2498" i="21"/>
  <c r="N2498" i="21"/>
  <c r="I2498" i="21"/>
  <c r="H2499" i="21"/>
  <c r="P2498" i="21"/>
  <c r="E2498" i="21"/>
  <c r="D2499" i="21"/>
  <c r="F2498" i="21"/>
  <c r="K2498" i="21"/>
  <c r="Q2498" i="21"/>
  <c r="M2498" i="21"/>
  <c r="O2498" i="21"/>
  <c r="P2499" i="21"/>
  <c r="I2499" i="21"/>
  <c r="J2499" i="21"/>
  <c r="L2499" i="21"/>
  <c r="N2499" i="21"/>
  <c r="H2500" i="21"/>
  <c r="D2500" i="21"/>
  <c r="E2499" i="21"/>
  <c r="F2499" i="21"/>
  <c r="O2499" i="21"/>
  <c r="Q2499" i="21"/>
  <c r="M2499" i="21"/>
  <c r="K2499" i="21"/>
  <c r="H2501" i="21"/>
  <c r="J2500" i="21"/>
  <c r="L2500" i="21"/>
  <c r="P2500" i="21"/>
  <c r="N2500" i="21"/>
  <c r="I2500" i="21"/>
  <c r="D2501" i="21"/>
  <c r="F2500" i="21"/>
  <c r="E2500" i="21"/>
  <c r="N2501" i="21"/>
  <c r="I2501" i="21"/>
  <c r="J2501" i="21"/>
  <c r="L2501" i="21"/>
  <c r="P2501" i="21"/>
  <c r="H2502" i="21"/>
  <c r="Q2500" i="21"/>
  <c r="M2500" i="21"/>
  <c r="K2500" i="21"/>
  <c r="O2500" i="21"/>
  <c r="E2501" i="21"/>
  <c r="D2502" i="21"/>
  <c r="F2501" i="21"/>
  <c r="O2501" i="21"/>
  <c r="M2501" i="21"/>
  <c r="K2501" i="21"/>
  <c r="Q2501" i="21"/>
  <c r="J2502" i="21"/>
  <c r="H2503" i="21"/>
  <c r="I2502" i="21"/>
  <c r="L2502" i="21"/>
  <c r="P2502" i="21"/>
  <c r="N2502" i="21"/>
  <c r="E2502" i="21"/>
  <c r="F2502" i="21"/>
  <c r="D2503" i="21"/>
  <c r="L2503" i="21"/>
  <c r="I2503" i="21"/>
  <c r="J2503" i="21"/>
  <c r="P2503" i="21"/>
  <c r="H2504" i="21"/>
  <c r="N2503" i="21"/>
  <c r="M2502" i="21"/>
  <c r="K2502" i="21"/>
  <c r="O2502" i="21"/>
  <c r="Q2502" i="21"/>
  <c r="F2503" i="21"/>
  <c r="D2504" i="21"/>
  <c r="E2503" i="21"/>
  <c r="M2503" i="21"/>
  <c r="K2503" i="21"/>
  <c r="O2503" i="21"/>
  <c r="Q2503" i="21"/>
  <c r="H2505" i="21"/>
  <c r="I2504" i="21"/>
  <c r="L2504" i="21"/>
  <c r="J2504" i="21"/>
  <c r="P2504" i="21"/>
  <c r="N2504" i="21"/>
  <c r="E2504" i="21"/>
  <c r="F2504" i="21"/>
  <c r="D2505" i="21"/>
  <c r="N2505" i="21"/>
  <c r="P2505" i="21"/>
  <c r="L2505" i="21"/>
  <c r="J2505" i="21"/>
  <c r="I2505" i="21"/>
  <c r="H2506" i="21"/>
  <c r="K2504" i="21"/>
  <c r="M2504" i="21"/>
  <c r="Q2504" i="21"/>
  <c r="O2504" i="21"/>
  <c r="E2505" i="21"/>
  <c r="F2505" i="21"/>
  <c r="D2506" i="21"/>
  <c r="M2505" i="21"/>
  <c r="K2505" i="21"/>
  <c r="Q2505" i="21"/>
  <c r="O2505" i="21"/>
  <c r="H2507" i="21"/>
  <c r="L2506" i="21"/>
  <c r="N2506" i="21"/>
  <c r="P2506" i="21"/>
  <c r="I2506" i="21"/>
  <c r="J2506" i="21"/>
  <c r="D2507" i="21"/>
  <c r="F2506" i="21"/>
  <c r="E2506" i="21"/>
  <c r="N2507" i="21"/>
  <c r="I2507" i="21"/>
  <c r="J2507" i="21"/>
  <c r="P2507" i="21"/>
  <c r="H2508" i="21"/>
  <c r="L2507" i="21"/>
  <c r="O2506" i="21"/>
  <c r="K2506" i="21"/>
  <c r="M2506" i="21"/>
  <c r="Q2506" i="21"/>
  <c r="E2507" i="21"/>
  <c r="D2508" i="21"/>
  <c r="F2507" i="21"/>
  <c r="Q2507" i="21"/>
  <c r="M2507" i="21"/>
  <c r="O2507" i="21"/>
  <c r="K2507" i="21"/>
  <c r="L2508" i="21"/>
  <c r="I2508" i="21"/>
  <c r="N2508" i="21"/>
  <c r="H2509" i="21"/>
  <c r="P2508" i="21"/>
  <c r="J2508" i="21"/>
  <c r="E2508" i="21"/>
  <c r="F2508" i="21"/>
  <c r="D2509" i="21"/>
  <c r="M2508" i="21"/>
  <c r="O2508" i="21"/>
  <c r="Q2508" i="21"/>
  <c r="K2508" i="21"/>
  <c r="N2509" i="21"/>
  <c r="J2509" i="21"/>
  <c r="H2510" i="21"/>
  <c r="L2509" i="21"/>
  <c r="P2509" i="21"/>
  <c r="I2509" i="21"/>
  <c r="F2509" i="21"/>
  <c r="D2510" i="21"/>
  <c r="E2509" i="21"/>
  <c r="H2511" i="21"/>
  <c r="P2510" i="21"/>
  <c r="L2510" i="21"/>
  <c r="J2510" i="21"/>
  <c r="I2510" i="21"/>
  <c r="N2510" i="21"/>
  <c r="O2509" i="21"/>
  <c r="M2509" i="21"/>
  <c r="Q2509" i="21"/>
  <c r="K2509" i="21"/>
  <c r="D2511" i="21"/>
  <c r="E2510" i="21"/>
  <c r="F2510" i="21"/>
  <c r="L2511" i="21"/>
  <c r="P2511" i="21"/>
  <c r="J2511" i="21"/>
  <c r="H2512" i="21"/>
  <c r="N2511" i="21"/>
  <c r="I2511" i="21"/>
  <c r="Q2510" i="21"/>
  <c r="M2510" i="21"/>
  <c r="K2510" i="21"/>
  <c r="O2510" i="21"/>
  <c r="D2512" i="21"/>
  <c r="E2511" i="21"/>
  <c r="F2511" i="21"/>
  <c r="L2512" i="21"/>
  <c r="P2512" i="21"/>
  <c r="I2512" i="21"/>
  <c r="N2512" i="21"/>
  <c r="J2512" i="21"/>
  <c r="H2513" i="21"/>
  <c r="O2511" i="21"/>
  <c r="K2511" i="21"/>
  <c r="M2511" i="21"/>
  <c r="Q2511" i="21"/>
  <c r="D2513" i="21"/>
  <c r="E2512" i="21"/>
  <c r="F2512" i="21"/>
  <c r="M2512" i="21"/>
  <c r="K2512" i="21"/>
  <c r="Q2512" i="21"/>
  <c r="O2512" i="21"/>
  <c r="P2513" i="21"/>
  <c r="L2513" i="21"/>
  <c r="I2513" i="21"/>
  <c r="H2514" i="21"/>
  <c r="J2513" i="21"/>
  <c r="N2513" i="21"/>
  <c r="D2514" i="21"/>
  <c r="F2513" i="21"/>
  <c r="E2513" i="21"/>
  <c r="K2513" i="21"/>
  <c r="O2513" i="21"/>
  <c r="Q2513" i="21"/>
  <c r="M2513" i="21"/>
  <c r="J2514" i="21"/>
  <c r="L2514" i="21"/>
  <c r="H2515" i="21"/>
  <c r="I2514" i="21"/>
  <c r="N2514" i="21"/>
  <c r="P2514" i="21"/>
  <c r="E2514" i="21"/>
  <c r="F2514" i="21"/>
  <c r="D2515" i="21"/>
  <c r="I2515" i="21"/>
  <c r="H2516" i="21"/>
  <c r="P2515" i="21"/>
  <c r="L2515" i="21"/>
  <c r="N2515" i="21"/>
  <c r="J2515" i="21"/>
  <c r="O2514" i="21"/>
  <c r="K2514" i="21"/>
  <c r="M2514" i="21"/>
  <c r="Q2514" i="21"/>
  <c r="E2515" i="21"/>
  <c r="F2515" i="21"/>
  <c r="D2516" i="21"/>
  <c r="Q2515" i="21"/>
  <c r="K2515" i="21"/>
  <c r="M2515" i="21"/>
  <c r="O2515" i="21"/>
  <c r="J2516" i="21"/>
  <c r="L2516" i="21"/>
  <c r="H2517" i="21"/>
  <c r="P2516" i="21"/>
  <c r="I2516" i="21"/>
  <c r="N2516" i="21"/>
  <c r="E2516" i="21"/>
  <c r="D2517" i="21"/>
  <c r="F2516" i="21"/>
  <c r="N2517" i="21"/>
  <c r="H2518" i="21"/>
  <c r="J2517" i="21"/>
  <c r="P2517" i="21"/>
  <c r="I2517" i="21"/>
  <c r="L2517" i="21"/>
  <c r="Q2516" i="21"/>
  <c r="K2516" i="21"/>
  <c r="O2516" i="21"/>
  <c r="M2516" i="21"/>
  <c r="D2518" i="21"/>
  <c r="F2517" i="21"/>
  <c r="E2517" i="21"/>
  <c r="L2518" i="21"/>
  <c r="H2519" i="21"/>
  <c r="J2518" i="21"/>
  <c r="P2518" i="21"/>
  <c r="I2518" i="21"/>
  <c r="N2518" i="21"/>
  <c r="M2517" i="21"/>
  <c r="O2517" i="21"/>
  <c r="Q2517" i="21"/>
  <c r="K2517" i="21"/>
  <c r="E2518" i="21"/>
  <c r="F2518" i="21"/>
  <c r="D2519" i="21"/>
  <c r="P2519" i="21"/>
  <c r="H2520" i="21"/>
  <c r="N2519" i="21"/>
  <c r="L2519" i="21"/>
  <c r="I2519" i="21"/>
  <c r="J2519" i="21"/>
  <c r="Q2518" i="21"/>
  <c r="O2518" i="21"/>
  <c r="M2518" i="21"/>
  <c r="K2518" i="21"/>
  <c r="F2519" i="21"/>
  <c r="E2519" i="21"/>
  <c r="D2520" i="21"/>
  <c r="N2520" i="21"/>
  <c r="P2520" i="21"/>
  <c r="H2521" i="21"/>
  <c r="L2520" i="21"/>
  <c r="I2520" i="21"/>
  <c r="J2520" i="21"/>
  <c r="O2519" i="21"/>
  <c r="M2519" i="21"/>
  <c r="K2519" i="21"/>
  <c r="Q2519" i="21"/>
  <c r="D2521" i="21"/>
  <c r="E2520" i="21"/>
  <c r="F2520" i="21"/>
  <c r="I2521" i="21"/>
  <c r="J2521" i="21"/>
  <c r="P2521" i="21"/>
  <c r="L2521" i="21"/>
  <c r="H2522" i="21"/>
  <c r="N2521" i="21"/>
  <c r="K2520" i="21"/>
  <c r="M2520" i="21"/>
  <c r="Q2520" i="21"/>
  <c r="O2520" i="21"/>
  <c r="D2522" i="21"/>
  <c r="F2521" i="21"/>
  <c r="E2521" i="21"/>
  <c r="K2521" i="21"/>
  <c r="O2521" i="21"/>
  <c r="M2521" i="21"/>
  <c r="Q2521" i="21"/>
  <c r="H2523" i="21"/>
  <c r="N2522" i="21"/>
  <c r="I2522" i="21"/>
  <c r="J2522" i="21"/>
  <c r="L2522" i="21"/>
  <c r="P2522" i="21"/>
  <c r="D2523" i="21"/>
  <c r="F2522" i="21"/>
  <c r="E2522" i="21"/>
  <c r="N2523" i="21"/>
  <c r="J2523" i="21"/>
  <c r="P2523" i="21"/>
  <c r="H2524" i="21"/>
  <c r="I2523" i="21"/>
  <c r="L2523" i="21"/>
  <c r="K2522" i="21"/>
  <c r="Q2522" i="21"/>
  <c r="O2522" i="21"/>
  <c r="M2522" i="21"/>
  <c r="F2523" i="21"/>
  <c r="D2524" i="21"/>
  <c r="E2523" i="21"/>
  <c r="P2524" i="21"/>
  <c r="J2524" i="21"/>
  <c r="L2524" i="21"/>
  <c r="I2524" i="21"/>
  <c r="H2525" i="21"/>
  <c r="N2524" i="21"/>
  <c r="O2523" i="21"/>
  <c r="M2523" i="21"/>
  <c r="K2523" i="21"/>
  <c r="Q2523" i="21"/>
  <c r="E2524" i="21"/>
  <c r="D2525" i="21"/>
  <c r="F2524" i="21"/>
  <c r="Q2524" i="21"/>
  <c r="M2524" i="21"/>
  <c r="K2524" i="21"/>
  <c r="O2524" i="21"/>
  <c r="N2525" i="21"/>
  <c r="J2525" i="21"/>
  <c r="L2525" i="21"/>
  <c r="P2525" i="21"/>
  <c r="I2525" i="21"/>
  <c r="H2526" i="21"/>
  <c r="E2525" i="21"/>
  <c r="F2525" i="21"/>
  <c r="D2526" i="21"/>
  <c r="O2525" i="21"/>
  <c r="K2525" i="21"/>
  <c r="Q2525" i="21"/>
  <c r="M2525" i="21"/>
  <c r="J2526" i="21"/>
  <c r="H2527" i="21"/>
  <c r="L2526" i="21"/>
  <c r="I2526" i="21"/>
  <c r="N2526" i="21"/>
  <c r="P2526" i="21"/>
  <c r="E2526" i="21"/>
  <c r="F2526" i="21"/>
  <c r="D2527" i="21"/>
  <c r="J2527" i="21"/>
  <c r="H2528" i="21"/>
  <c r="I2527" i="21"/>
  <c r="N2527" i="21"/>
  <c r="L2527" i="21"/>
  <c r="P2527" i="21"/>
  <c r="K2526" i="21"/>
  <c r="Q2526" i="21"/>
  <c r="O2526" i="21"/>
  <c r="M2526" i="21"/>
  <c r="F2527" i="21"/>
  <c r="D2528" i="21"/>
  <c r="E2527" i="21"/>
  <c r="I2528" i="21"/>
  <c r="H2529" i="21"/>
  <c r="L2528" i="21"/>
  <c r="N2528" i="21"/>
  <c r="J2528" i="21"/>
  <c r="P2528" i="21"/>
  <c r="O2527" i="21"/>
  <c r="Q2527" i="21"/>
  <c r="K2527" i="21"/>
  <c r="M2527" i="21"/>
  <c r="D2529" i="21"/>
  <c r="E2528" i="21"/>
  <c r="F2528" i="21"/>
  <c r="O2528" i="21"/>
  <c r="Q2528" i="21"/>
  <c r="K2528" i="21"/>
  <c r="M2528" i="21"/>
  <c r="H2530" i="21"/>
  <c r="J2529" i="21"/>
  <c r="N2529" i="21"/>
  <c r="L2529" i="21"/>
  <c r="P2529" i="21"/>
  <c r="I2529" i="21"/>
  <c r="F2529" i="21"/>
  <c r="D2530" i="21"/>
  <c r="E2529" i="21"/>
  <c r="I2530" i="21"/>
  <c r="N2530" i="21"/>
  <c r="J2530" i="21"/>
  <c r="P2530" i="21"/>
  <c r="L2530" i="21"/>
  <c r="H2531" i="21"/>
  <c r="Q2529" i="21"/>
  <c r="K2529" i="21"/>
  <c r="O2529" i="21"/>
  <c r="M2529" i="21"/>
  <c r="D2531" i="21"/>
  <c r="E2530" i="21"/>
  <c r="F2530" i="21"/>
  <c r="M2530" i="21"/>
  <c r="K2530" i="21"/>
  <c r="Q2530" i="21"/>
  <c r="O2530" i="21"/>
  <c r="N2531" i="21"/>
  <c r="I2531" i="21"/>
  <c r="P2531" i="21"/>
  <c r="H2532" i="21"/>
  <c r="L2531" i="21"/>
  <c r="J2531" i="21"/>
  <c r="E2531" i="21"/>
  <c r="F2531" i="21"/>
  <c r="D2532" i="21"/>
  <c r="K2531" i="21"/>
  <c r="O2531" i="21"/>
  <c r="M2531" i="21"/>
  <c r="Q2531" i="21"/>
  <c r="H2533" i="21"/>
  <c r="J2532" i="21"/>
  <c r="I2532" i="21"/>
  <c r="L2532" i="21"/>
  <c r="N2532" i="21"/>
  <c r="P2532" i="21"/>
  <c r="E2532" i="21"/>
  <c r="D2533" i="21"/>
  <c r="F2532" i="21"/>
  <c r="L2533" i="21"/>
  <c r="J2533" i="21"/>
  <c r="I2533" i="21"/>
  <c r="H2534" i="21"/>
  <c r="N2533" i="21"/>
  <c r="P2533" i="21"/>
  <c r="M2532" i="21"/>
  <c r="Q2532" i="21"/>
  <c r="K2532" i="21"/>
  <c r="O2532" i="21"/>
  <c r="F2533" i="21"/>
  <c r="E2533" i="21"/>
  <c r="D2534" i="21"/>
  <c r="K2533" i="21"/>
  <c r="M2533" i="21"/>
  <c r="O2533" i="21"/>
  <c r="Q2533" i="21"/>
  <c r="N2534" i="21"/>
  <c r="P2534" i="21"/>
  <c r="H2535" i="21"/>
  <c r="L2534" i="21"/>
  <c r="J2534" i="21"/>
  <c r="I2534" i="21"/>
  <c r="E2534" i="21"/>
  <c r="F2534" i="21"/>
  <c r="D2535" i="21"/>
  <c r="H2536" i="21"/>
  <c r="P2535" i="21"/>
  <c r="L2535" i="21"/>
  <c r="I2535" i="21"/>
  <c r="N2535" i="21"/>
  <c r="J2535" i="21"/>
  <c r="K2534" i="21"/>
  <c r="M2534" i="21"/>
  <c r="O2534" i="21"/>
  <c r="Q2534" i="21"/>
  <c r="D2536" i="21"/>
  <c r="F2535" i="21"/>
  <c r="E2535" i="21"/>
  <c r="J2536" i="21"/>
  <c r="H2537" i="21"/>
  <c r="N2536" i="21"/>
  <c r="P2536" i="21"/>
  <c r="L2536" i="21"/>
  <c r="I2536" i="21"/>
  <c r="O2535" i="21"/>
  <c r="M2535" i="21"/>
  <c r="Q2535" i="21"/>
  <c r="K2535" i="21"/>
  <c r="E2536" i="21"/>
  <c r="F2536" i="21"/>
  <c r="D2537" i="21"/>
  <c r="P2537" i="21"/>
  <c r="J2537" i="21"/>
  <c r="I2537" i="21"/>
  <c r="H2538" i="21"/>
  <c r="L2537" i="21"/>
  <c r="N2537" i="21"/>
  <c r="M2536" i="21"/>
  <c r="K2536" i="21"/>
  <c r="Q2536" i="21"/>
  <c r="O2536" i="21"/>
  <c r="E2537" i="21"/>
  <c r="F2537" i="21"/>
  <c r="D2538" i="21"/>
  <c r="Q2537" i="21"/>
  <c r="M2537" i="21"/>
  <c r="K2537" i="21"/>
  <c r="O2537" i="21"/>
  <c r="H2539" i="21"/>
  <c r="P2538" i="21"/>
  <c r="N2538" i="21"/>
  <c r="L2538" i="21"/>
  <c r="J2538" i="21"/>
  <c r="I2538" i="21"/>
  <c r="D2539" i="21"/>
  <c r="E2538" i="21"/>
  <c r="F2538" i="21"/>
  <c r="L2539" i="21"/>
  <c r="P2539" i="21"/>
  <c r="N2539" i="21"/>
  <c r="J2539" i="21"/>
  <c r="I2539" i="21"/>
  <c r="H2540" i="21"/>
  <c r="K2538" i="21"/>
  <c r="O2538" i="21"/>
  <c r="Q2538" i="21"/>
  <c r="M2538" i="21"/>
  <c r="F2539" i="21"/>
  <c r="E2539" i="21"/>
  <c r="D2540" i="21"/>
  <c r="K2539" i="21"/>
  <c r="Q2539" i="21"/>
  <c r="O2539" i="21"/>
  <c r="M2539" i="21"/>
  <c r="P2540" i="21"/>
  <c r="H2541" i="21"/>
  <c r="I2540" i="21"/>
  <c r="N2540" i="21"/>
  <c r="J2540" i="21"/>
  <c r="L2540" i="21"/>
  <c r="D2541" i="21"/>
  <c r="F2540" i="21"/>
  <c r="E2540" i="21"/>
  <c r="L2541" i="21"/>
  <c r="H2542" i="21"/>
  <c r="N2541" i="21"/>
  <c r="J2541" i="21"/>
  <c r="I2541" i="21"/>
  <c r="P2541" i="21"/>
  <c r="Q2540" i="21"/>
  <c r="M2540" i="21"/>
  <c r="O2540" i="21"/>
  <c r="K2540" i="21"/>
  <c r="D2542" i="21"/>
  <c r="F2541" i="21"/>
  <c r="E2541" i="21"/>
  <c r="I2542" i="21"/>
  <c r="L2542" i="21"/>
  <c r="N2542" i="21"/>
  <c r="H2543" i="21"/>
  <c r="J2542" i="21"/>
  <c r="P2542" i="21"/>
  <c r="O2541" i="21"/>
  <c r="Q2541" i="21"/>
  <c r="K2541" i="21"/>
  <c r="M2541" i="21"/>
  <c r="D2543" i="21"/>
  <c r="F2542" i="21"/>
  <c r="E2542" i="21"/>
  <c r="M2542" i="21"/>
  <c r="K2542" i="21"/>
  <c r="O2542" i="21"/>
  <c r="Q2542" i="21"/>
  <c r="J2543" i="21"/>
  <c r="L2543" i="21"/>
  <c r="I2543" i="21"/>
  <c r="N2543" i="21"/>
  <c r="H2544" i="21"/>
  <c r="P2543" i="21"/>
  <c r="E2543" i="21"/>
  <c r="D2544" i="21"/>
  <c r="F2543" i="21"/>
  <c r="O2543" i="21"/>
  <c r="Q2543" i="21"/>
  <c r="M2543" i="21"/>
  <c r="K2543" i="21"/>
  <c r="H2545" i="21"/>
  <c r="J2544" i="21"/>
  <c r="P2544" i="21"/>
  <c r="L2544" i="21"/>
  <c r="N2544" i="21"/>
  <c r="I2544" i="21"/>
  <c r="D2545" i="21"/>
  <c r="F2544" i="21"/>
  <c r="E2544" i="21"/>
  <c r="N2545" i="21"/>
  <c r="H2546" i="21"/>
  <c r="J2545" i="21"/>
  <c r="I2545" i="21"/>
  <c r="P2545" i="21"/>
  <c r="L2545" i="21"/>
  <c r="Q2544" i="21"/>
  <c r="K2544" i="21"/>
  <c r="M2544" i="21"/>
  <c r="O2544" i="21"/>
  <c r="E2545" i="21"/>
  <c r="F2545" i="21"/>
  <c r="D2546" i="21"/>
  <c r="J2546" i="21"/>
  <c r="I2546" i="21"/>
  <c r="H2547" i="21"/>
  <c r="L2546" i="21"/>
  <c r="P2546" i="21"/>
  <c r="N2546" i="21"/>
  <c r="M2545" i="21"/>
  <c r="Q2545" i="21"/>
  <c r="O2545" i="21"/>
  <c r="K2545" i="21"/>
  <c r="F2546" i="21"/>
  <c r="D2547" i="21"/>
  <c r="E2546" i="21"/>
  <c r="K2546" i="21"/>
  <c r="Q2546" i="21"/>
  <c r="O2546" i="21"/>
  <c r="M2546" i="21"/>
  <c r="I2547" i="21"/>
  <c r="L2547" i="21"/>
  <c r="J2547" i="21"/>
  <c r="P2547" i="21"/>
  <c r="H2548" i="21"/>
  <c r="N2547" i="21"/>
  <c r="F2547" i="21"/>
  <c r="E2547" i="21"/>
  <c r="D2548" i="21"/>
  <c r="K2547" i="21"/>
  <c r="O2547" i="21"/>
  <c r="M2547" i="21"/>
  <c r="Q2547" i="21"/>
  <c r="P2548" i="21"/>
  <c r="L2548" i="21"/>
  <c r="H2549" i="21"/>
  <c r="N2548" i="21"/>
  <c r="J2548" i="21"/>
  <c r="I2548" i="21"/>
  <c r="D2549" i="21"/>
  <c r="F2548" i="21"/>
  <c r="E2548" i="21"/>
  <c r="J2549" i="21"/>
  <c r="L2549" i="21"/>
  <c r="I2549" i="21"/>
  <c r="P2549" i="21"/>
  <c r="N2549" i="21"/>
  <c r="H2550" i="21"/>
  <c r="O2548" i="21"/>
  <c r="M2548" i="21"/>
  <c r="K2548" i="21"/>
  <c r="Q2548" i="21"/>
  <c r="E2549" i="21"/>
  <c r="F2549" i="21"/>
  <c r="D2550" i="21"/>
  <c r="Q2549" i="21"/>
  <c r="K2549" i="21"/>
  <c r="M2549" i="21"/>
  <c r="O2549" i="21"/>
  <c r="I2550" i="21"/>
  <c r="J2550" i="21"/>
  <c r="L2550" i="21"/>
  <c r="N2550" i="21"/>
  <c r="P2550" i="21"/>
  <c r="H2551" i="21"/>
  <c r="F2550" i="21"/>
  <c r="D2551" i="21"/>
  <c r="E2550" i="21"/>
  <c r="O2550" i="21"/>
  <c r="K2550" i="21"/>
  <c r="Q2550" i="21"/>
  <c r="M2550" i="21"/>
  <c r="J2551" i="21"/>
  <c r="I2551" i="21"/>
  <c r="N2551" i="21"/>
  <c r="L2551" i="21"/>
  <c r="P2551" i="21"/>
  <c r="H2552" i="21"/>
  <c r="E2551" i="21"/>
  <c r="F2551" i="21"/>
  <c r="D2552" i="21"/>
  <c r="M2551" i="21"/>
  <c r="O2551" i="21"/>
  <c r="Q2551" i="21"/>
  <c r="K2551" i="21"/>
  <c r="L2552" i="21"/>
  <c r="N2552" i="21"/>
  <c r="P2552" i="21"/>
  <c r="J2552" i="21"/>
  <c r="I2552" i="21"/>
  <c r="H2553" i="21"/>
  <c r="E2552" i="21"/>
  <c r="D2553" i="21"/>
  <c r="F2552" i="21"/>
  <c r="M2552" i="21"/>
  <c r="Q2552" i="21"/>
  <c r="K2552" i="21"/>
  <c r="O2552" i="21"/>
  <c r="P2553" i="21"/>
  <c r="J2553" i="21"/>
  <c r="H2554" i="21"/>
  <c r="L2553" i="21"/>
  <c r="I2553" i="21"/>
  <c r="N2553" i="21"/>
  <c r="D2554" i="21"/>
  <c r="F2553" i="21"/>
  <c r="E2553" i="21"/>
  <c r="I2554" i="21"/>
  <c r="J2554" i="21"/>
  <c r="N2554" i="21"/>
  <c r="H2555" i="21"/>
  <c r="P2554" i="21"/>
  <c r="L2554" i="21"/>
  <c r="Q2553" i="21"/>
  <c r="K2553" i="21"/>
  <c r="O2553" i="21"/>
  <c r="M2553" i="21"/>
  <c r="D2555" i="21"/>
  <c r="E2554" i="21"/>
  <c r="F2554" i="21"/>
  <c r="Q2554" i="21"/>
  <c r="M2554" i="21"/>
  <c r="K2554" i="21"/>
  <c r="O2554" i="21"/>
  <c r="P2555" i="21"/>
  <c r="L2555" i="21"/>
  <c r="I2555" i="21"/>
  <c r="N2555" i="21"/>
  <c r="H2556" i="21"/>
  <c r="J2555" i="21"/>
  <c r="F2555" i="21"/>
  <c r="D2556" i="21"/>
  <c r="E2555" i="21"/>
  <c r="O2555" i="21"/>
  <c r="K2555" i="21"/>
  <c r="M2555" i="21"/>
  <c r="Q2555" i="21"/>
  <c r="H2557" i="21"/>
  <c r="J2556" i="21"/>
  <c r="N2556" i="21"/>
  <c r="P2556" i="21"/>
  <c r="L2556" i="21"/>
  <c r="I2556" i="21"/>
  <c r="D2557" i="21"/>
  <c r="E2556" i="21"/>
  <c r="F2556" i="21"/>
  <c r="I2557" i="21"/>
  <c r="H2558" i="21"/>
  <c r="P2557" i="21"/>
  <c r="N2557" i="21"/>
  <c r="J2557" i="21"/>
  <c r="L2557" i="21"/>
  <c r="M2556" i="21"/>
  <c r="K2556" i="21"/>
  <c r="Q2556" i="21"/>
  <c r="O2556" i="21"/>
  <c r="F2557" i="21"/>
  <c r="E2557" i="21"/>
  <c r="D2558" i="21"/>
  <c r="K2557" i="21"/>
  <c r="O2557" i="21"/>
  <c r="M2557" i="21"/>
  <c r="Q2557" i="21"/>
  <c r="P2558" i="21"/>
  <c r="H2559" i="21"/>
  <c r="L2558" i="21"/>
  <c r="N2558" i="21"/>
  <c r="I2558" i="21"/>
  <c r="J2558" i="21"/>
  <c r="F2558" i="21"/>
  <c r="D2559" i="21"/>
  <c r="E2558" i="21"/>
  <c r="N2559" i="21"/>
  <c r="L2559" i="21"/>
  <c r="H2560" i="21"/>
  <c r="P2559" i="21"/>
  <c r="J2559" i="21"/>
  <c r="I2559" i="21"/>
  <c r="M2558" i="21"/>
  <c r="O2558" i="21"/>
  <c r="Q2558" i="21"/>
  <c r="K2558" i="21"/>
  <c r="D2560" i="21"/>
  <c r="F2559" i="21"/>
  <c r="E2559" i="21"/>
  <c r="N2560" i="21"/>
  <c r="P2560" i="21"/>
  <c r="L2560" i="21"/>
  <c r="J2560" i="21"/>
  <c r="H2561" i="21"/>
  <c r="I2560" i="21"/>
  <c r="O2559" i="21"/>
  <c r="M2559" i="21"/>
  <c r="K2559" i="21"/>
  <c r="Q2559" i="21"/>
  <c r="D2561" i="21"/>
  <c r="F2560" i="21"/>
  <c r="E2560" i="21"/>
  <c r="H2562" i="21"/>
  <c r="N2561" i="21"/>
  <c r="P2561" i="21"/>
  <c r="I2561" i="21"/>
  <c r="L2561" i="21"/>
  <c r="J2561" i="21"/>
  <c r="K2560" i="21"/>
  <c r="Q2560" i="21"/>
  <c r="M2560" i="21"/>
  <c r="O2560" i="21"/>
  <c r="D2562" i="21"/>
  <c r="E2561" i="21"/>
  <c r="F2561" i="21"/>
  <c r="I2562" i="21"/>
  <c r="J2562" i="21"/>
  <c r="L2562" i="21"/>
  <c r="N2562" i="21"/>
  <c r="H2563" i="21"/>
  <c r="P2562" i="21"/>
  <c r="M2561" i="21"/>
  <c r="O2561" i="21"/>
  <c r="K2561" i="21"/>
  <c r="Q2561" i="21"/>
  <c r="E2562" i="21"/>
  <c r="D2563" i="21"/>
  <c r="F2562" i="21"/>
  <c r="O2562" i="21"/>
  <c r="K2562" i="21"/>
  <c r="Q2562" i="21"/>
  <c r="M2562" i="21"/>
  <c r="I2563" i="21"/>
  <c r="J2563" i="21"/>
  <c r="H2564" i="21"/>
  <c r="N2563" i="21"/>
  <c r="P2563" i="21"/>
  <c r="L2563" i="21"/>
  <c r="F2563" i="21"/>
  <c r="E2563" i="21"/>
  <c r="D2564" i="21"/>
  <c r="K2563" i="21"/>
  <c r="O2563" i="21"/>
  <c r="Q2563" i="21"/>
  <c r="M2563" i="21"/>
  <c r="P2564" i="21"/>
  <c r="H2565" i="21"/>
  <c r="L2564" i="21"/>
  <c r="N2564" i="21"/>
  <c r="J2564" i="21"/>
  <c r="I2564" i="21"/>
  <c r="E2564" i="21"/>
  <c r="D2565" i="21"/>
  <c r="F2564" i="21"/>
  <c r="N2565" i="21"/>
  <c r="L2565" i="21"/>
  <c r="H2566" i="21"/>
  <c r="I2565" i="21"/>
  <c r="J2565" i="21"/>
  <c r="P2565" i="21"/>
  <c r="O2564" i="21"/>
  <c r="K2564" i="21"/>
  <c r="M2564" i="21"/>
  <c r="Q2564" i="21"/>
  <c r="D2566" i="21"/>
  <c r="F2565" i="21"/>
  <c r="E2565" i="21"/>
  <c r="I2566" i="21"/>
  <c r="N2566" i="21"/>
  <c r="J2566" i="21"/>
  <c r="H2567" i="21"/>
  <c r="P2566" i="21"/>
  <c r="L2566" i="21"/>
  <c r="M2565" i="21"/>
  <c r="K2565" i="21"/>
  <c r="O2565" i="21"/>
  <c r="Q2565" i="21"/>
  <c r="F2566" i="21"/>
  <c r="E2566" i="21"/>
  <c r="D2567" i="21"/>
  <c r="K2566" i="21"/>
  <c r="Q2566" i="21"/>
  <c r="M2566" i="21"/>
  <c r="O2566" i="21"/>
  <c r="L2567" i="21"/>
  <c r="J2567" i="21"/>
  <c r="N2567" i="21"/>
  <c r="I2567" i="21"/>
  <c r="P2567" i="21"/>
  <c r="H2568" i="21"/>
  <c r="D2568" i="21"/>
  <c r="E2567" i="21"/>
  <c r="F2567" i="21"/>
  <c r="O2567" i="21"/>
  <c r="M2567" i="21"/>
  <c r="Q2567" i="21"/>
  <c r="K2567" i="21"/>
  <c r="J2568" i="21"/>
  <c r="P2568" i="21"/>
  <c r="N2568" i="21"/>
  <c r="I2568" i="21"/>
  <c r="H2569" i="21"/>
  <c r="L2568" i="21"/>
  <c r="D2569" i="21"/>
  <c r="F2568" i="21"/>
  <c r="E2568" i="21"/>
  <c r="K2568" i="21"/>
  <c r="O2568" i="21"/>
  <c r="M2568" i="21"/>
  <c r="Q2568" i="21"/>
  <c r="L2569" i="21"/>
  <c r="H2570" i="21"/>
  <c r="P2569" i="21"/>
  <c r="J2569" i="21"/>
  <c r="N2569" i="21"/>
  <c r="I2569" i="21"/>
  <c r="D2570" i="21"/>
  <c r="F2569" i="21"/>
  <c r="E2569" i="21"/>
  <c r="J2570" i="21"/>
  <c r="P2570" i="21"/>
  <c r="L2570" i="21"/>
  <c r="I2570" i="21"/>
  <c r="N2570" i="21"/>
  <c r="H2571" i="21"/>
  <c r="M2569" i="21"/>
  <c r="O2569" i="21"/>
  <c r="Q2569" i="21"/>
  <c r="K2569" i="21"/>
  <c r="E2570" i="21"/>
  <c r="D2571" i="21"/>
  <c r="F2570" i="21"/>
  <c r="O2570" i="21"/>
  <c r="K2570" i="21"/>
  <c r="Q2570" i="21"/>
  <c r="M2570" i="21"/>
  <c r="L2571" i="21"/>
  <c r="I2571" i="21"/>
  <c r="H2572" i="21"/>
  <c r="P2571" i="21"/>
  <c r="N2571" i="21"/>
  <c r="J2571" i="21"/>
  <c r="F2571" i="21"/>
  <c r="E2571" i="21"/>
  <c r="D2572" i="21"/>
  <c r="O2571" i="21"/>
  <c r="K2571" i="21"/>
  <c r="M2571" i="21"/>
  <c r="Q2571" i="21"/>
  <c r="I2572" i="21"/>
  <c r="L2572" i="21"/>
  <c r="N2572" i="21"/>
  <c r="P2572" i="21"/>
  <c r="H2573" i="21"/>
  <c r="J2572" i="21"/>
  <c r="F2572" i="21"/>
  <c r="E2572" i="21"/>
  <c r="D2573" i="21"/>
  <c r="K2572" i="21"/>
  <c r="M2572" i="21"/>
  <c r="O2572" i="21"/>
  <c r="Q2572" i="21"/>
  <c r="H2574" i="21"/>
  <c r="P2573" i="21"/>
  <c r="J2573" i="21"/>
  <c r="I2573" i="21"/>
  <c r="N2573" i="21"/>
  <c r="L2573" i="21"/>
  <c r="E2573" i="21"/>
  <c r="F2573" i="21"/>
  <c r="D2574" i="21"/>
  <c r="J2574" i="21"/>
  <c r="L2574" i="21"/>
  <c r="H2575" i="21"/>
  <c r="N2574" i="21"/>
  <c r="P2574" i="21"/>
  <c r="I2574" i="21"/>
  <c r="M2573" i="21"/>
  <c r="Q2573" i="21"/>
  <c r="O2573" i="21"/>
  <c r="K2573" i="21"/>
  <c r="E2574" i="21"/>
  <c r="D2575" i="21"/>
  <c r="F2574" i="21"/>
  <c r="L2575" i="21"/>
  <c r="J2575" i="21"/>
  <c r="N2575" i="21"/>
  <c r="I2575" i="21"/>
  <c r="H2576" i="21"/>
  <c r="P2575" i="21"/>
  <c r="Q2574" i="21"/>
  <c r="M2574" i="21"/>
  <c r="O2574" i="21"/>
  <c r="K2574" i="21"/>
  <c r="D2576" i="21"/>
  <c r="E2575" i="21"/>
  <c r="F2575" i="21"/>
  <c r="O2575" i="21"/>
  <c r="M2575" i="21"/>
  <c r="K2575" i="21"/>
  <c r="Q2575" i="21"/>
  <c r="P2576" i="21"/>
  <c r="J2576" i="21"/>
  <c r="L2576" i="21"/>
  <c r="N2576" i="21"/>
  <c r="I2576" i="21"/>
  <c r="H2577" i="21"/>
  <c r="E2576" i="21"/>
  <c r="F2576" i="21"/>
  <c r="D2577" i="21"/>
  <c r="O2576" i="21"/>
  <c r="M2576" i="21"/>
  <c r="K2576" i="21"/>
  <c r="Q2576" i="21"/>
  <c r="J2577" i="21"/>
  <c r="I2577" i="21"/>
  <c r="H2578" i="21"/>
  <c r="L2577" i="21"/>
  <c r="P2577" i="21"/>
  <c r="N2577" i="21"/>
  <c r="F2577" i="21"/>
  <c r="E2577" i="21"/>
  <c r="D2578" i="21"/>
  <c r="K2577" i="21"/>
  <c r="O2577" i="21"/>
  <c r="M2577" i="21"/>
  <c r="Q2577" i="21"/>
  <c r="J2578" i="21"/>
  <c r="L2578" i="21"/>
  <c r="I2578" i="21"/>
  <c r="N2578" i="21"/>
  <c r="H2579" i="21"/>
  <c r="P2578" i="21"/>
  <c r="E2578" i="21"/>
  <c r="D2579" i="21"/>
  <c r="F2578" i="21"/>
  <c r="Q2578" i="21"/>
  <c r="O2578" i="21"/>
  <c r="M2578" i="21"/>
  <c r="K2578" i="21"/>
  <c r="J2579" i="21"/>
  <c r="I2579" i="21"/>
  <c r="H2580" i="21"/>
  <c r="L2579" i="21"/>
  <c r="N2579" i="21"/>
  <c r="P2579" i="21"/>
  <c r="F2579" i="21"/>
  <c r="D2580" i="21"/>
  <c r="E2579" i="21"/>
  <c r="Q2579" i="21"/>
  <c r="O2579" i="21"/>
  <c r="M2579" i="21"/>
  <c r="K2579" i="21"/>
  <c r="I2580" i="21"/>
  <c r="P2580" i="21"/>
  <c r="J2580" i="21"/>
  <c r="H2581" i="21"/>
  <c r="L2580" i="21"/>
  <c r="N2580" i="21"/>
  <c r="E2580" i="21"/>
  <c r="D2581" i="21"/>
  <c r="F2580" i="21"/>
  <c r="Q2580" i="21"/>
  <c r="K2580" i="21"/>
  <c r="M2580" i="21"/>
  <c r="O2580" i="21"/>
  <c r="N2581" i="21"/>
  <c r="I2581" i="21"/>
  <c r="P2581" i="21"/>
  <c r="J2581" i="21"/>
  <c r="H2582" i="21"/>
  <c r="L2581" i="21"/>
  <c r="E2581" i="21"/>
  <c r="F2581" i="21"/>
  <c r="D2582" i="21"/>
  <c r="O2581" i="21"/>
  <c r="K2581" i="21"/>
  <c r="Q2581" i="21"/>
  <c r="M2581" i="21"/>
  <c r="N2582" i="21"/>
  <c r="L2582" i="21"/>
  <c r="I2582" i="21"/>
  <c r="P2582" i="21"/>
  <c r="H2583" i="21"/>
  <c r="J2582" i="21"/>
  <c r="D2583" i="21"/>
  <c r="F2582" i="21"/>
  <c r="E2582" i="21"/>
  <c r="K2582" i="21"/>
  <c r="M2582" i="21"/>
  <c r="Q2582" i="21"/>
  <c r="O2582" i="21"/>
  <c r="L2583" i="21"/>
  <c r="N2583" i="21"/>
  <c r="P2583" i="21"/>
  <c r="J2583" i="21"/>
  <c r="I2583" i="21"/>
  <c r="H2584" i="21"/>
  <c r="D2584" i="21"/>
  <c r="F2583" i="21"/>
  <c r="E2583" i="21"/>
  <c r="K2583" i="21"/>
  <c r="O2583" i="21"/>
  <c r="M2583" i="21"/>
  <c r="Q2583" i="21"/>
  <c r="I2584" i="21"/>
  <c r="J2584" i="21"/>
  <c r="N2584" i="21"/>
  <c r="L2584" i="21"/>
  <c r="H2585" i="21"/>
  <c r="P2584" i="21"/>
  <c r="F2584" i="21"/>
  <c r="D2585" i="21"/>
  <c r="E2584" i="21"/>
  <c r="K2584" i="21"/>
  <c r="M2584" i="21"/>
  <c r="Q2584" i="21"/>
  <c r="O2584" i="21"/>
  <c r="I2585" i="21"/>
  <c r="H2586" i="21"/>
  <c r="L2585" i="21"/>
  <c r="P2585" i="21"/>
  <c r="J2585" i="21"/>
  <c r="N2585" i="21"/>
  <c r="F2585" i="21"/>
  <c r="E2585" i="21"/>
  <c r="D2586" i="21"/>
  <c r="Q2585" i="21"/>
  <c r="M2585" i="21"/>
  <c r="K2585" i="21"/>
  <c r="O2585" i="21"/>
  <c r="P2586" i="21"/>
  <c r="J2586" i="21"/>
  <c r="I2586" i="21"/>
  <c r="L2586" i="21"/>
  <c r="N2586" i="21"/>
  <c r="H2587" i="21"/>
  <c r="E2586" i="21"/>
  <c r="D2587" i="21"/>
  <c r="F2586" i="21"/>
  <c r="Q2586" i="21"/>
  <c r="M2586" i="21"/>
  <c r="K2586" i="21"/>
  <c r="O2586" i="21"/>
  <c r="J2587" i="21"/>
  <c r="I2587" i="21"/>
  <c r="L2587" i="21"/>
  <c r="H2588" i="21"/>
  <c r="P2587" i="21"/>
  <c r="N2587" i="21"/>
  <c r="F2587" i="21"/>
  <c r="E2587" i="21"/>
  <c r="D2588" i="21"/>
  <c r="M2587" i="21"/>
  <c r="Q2587" i="21"/>
  <c r="K2587" i="21"/>
  <c r="O2587" i="21"/>
  <c r="P2588" i="21"/>
  <c r="H2589" i="21"/>
  <c r="I2588" i="21"/>
  <c r="J2588" i="21"/>
  <c r="N2588" i="21"/>
  <c r="L2588" i="21"/>
  <c r="F2588" i="21"/>
  <c r="E2588" i="21"/>
  <c r="D2589" i="21"/>
  <c r="L2589" i="21"/>
  <c r="J2589" i="21"/>
  <c r="H2590" i="21"/>
  <c r="N2589" i="21"/>
  <c r="P2589" i="21"/>
  <c r="I2589" i="21"/>
  <c r="O2588" i="21"/>
  <c r="K2588" i="21"/>
  <c r="M2588" i="21"/>
  <c r="Q2588" i="21"/>
  <c r="E2589" i="21"/>
  <c r="D2590" i="21"/>
  <c r="F2589" i="21"/>
  <c r="H2591" i="21"/>
  <c r="I2590" i="21"/>
  <c r="P2590" i="21"/>
  <c r="J2590" i="21"/>
  <c r="N2590" i="21"/>
  <c r="L2590" i="21"/>
  <c r="Q2589" i="21"/>
  <c r="M2589" i="21"/>
  <c r="K2589" i="21"/>
  <c r="O2589" i="21"/>
  <c r="D2591" i="21"/>
  <c r="F2590" i="21"/>
  <c r="E2590" i="21"/>
  <c r="I2591" i="21"/>
  <c r="N2591" i="21"/>
  <c r="L2591" i="21"/>
  <c r="H2592" i="21"/>
  <c r="J2591" i="21"/>
  <c r="P2591" i="21"/>
  <c r="Q2590" i="21"/>
  <c r="K2590" i="21"/>
  <c r="M2590" i="21"/>
  <c r="O2590" i="21"/>
  <c r="E2591" i="21"/>
  <c r="D2592" i="21"/>
  <c r="F2591" i="21"/>
  <c r="M2591" i="21"/>
  <c r="K2591" i="21"/>
  <c r="Q2591" i="21"/>
  <c r="O2591" i="21"/>
  <c r="P2592" i="21"/>
  <c r="N2592" i="21"/>
  <c r="H2593" i="21"/>
  <c r="I2592" i="21"/>
  <c r="L2592" i="21"/>
  <c r="J2592" i="21"/>
  <c r="E2592" i="21"/>
  <c r="F2592" i="21"/>
  <c r="D2593" i="21"/>
  <c r="L2593" i="21"/>
  <c r="J2593" i="21"/>
  <c r="H2594" i="21"/>
  <c r="P2593" i="21"/>
  <c r="I2593" i="21"/>
  <c r="N2593" i="21"/>
  <c r="Q2592" i="21"/>
  <c r="K2592" i="21"/>
  <c r="M2592" i="21"/>
  <c r="O2592" i="21"/>
  <c r="D2594" i="21"/>
  <c r="E2593" i="21"/>
  <c r="F2593" i="21"/>
  <c r="I2594" i="21"/>
  <c r="N2594" i="21"/>
  <c r="P2594" i="21"/>
  <c r="J2594" i="21"/>
  <c r="L2594" i="21"/>
  <c r="H2595" i="21"/>
  <c r="O2593" i="21"/>
  <c r="M2593" i="21"/>
  <c r="K2593" i="21"/>
  <c r="Q2593" i="21"/>
  <c r="D2595" i="21"/>
  <c r="E2594" i="21"/>
  <c r="F2594" i="21"/>
  <c r="Q2594" i="21"/>
  <c r="K2594" i="21"/>
  <c r="M2594" i="21"/>
  <c r="O2594" i="21"/>
  <c r="I2595" i="21"/>
  <c r="H2596" i="21"/>
  <c r="J2595" i="21"/>
  <c r="N2595" i="21"/>
  <c r="P2595" i="21"/>
  <c r="L2595" i="21"/>
  <c r="D2596" i="21"/>
  <c r="F2595" i="21"/>
  <c r="E2595" i="21"/>
  <c r="Q2595" i="21"/>
  <c r="M2595" i="21"/>
  <c r="O2595" i="21"/>
  <c r="K2595" i="21"/>
  <c r="N2596" i="21"/>
  <c r="H2597" i="21"/>
  <c r="P2596" i="21"/>
  <c r="L2596" i="21"/>
  <c r="J2596" i="21"/>
  <c r="I2596" i="21"/>
  <c r="E2596" i="21"/>
  <c r="D2597" i="21"/>
  <c r="F2596" i="21"/>
  <c r="L2597" i="21"/>
  <c r="H2598" i="21"/>
  <c r="I2597" i="21"/>
  <c r="J2597" i="21"/>
  <c r="N2597" i="21"/>
  <c r="P2597" i="21"/>
  <c r="O2596" i="21"/>
  <c r="K2596" i="21"/>
  <c r="Q2596" i="21"/>
  <c r="M2596" i="21"/>
  <c r="D2598" i="21"/>
  <c r="E2597" i="21"/>
  <c r="F2597" i="21"/>
  <c r="N2598" i="21"/>
  <c r="P2598" i="21"/>
  <c r="H2599" i="21"/>
  <c r="J2598" i="21"/>
  <c r="I2598" i="21"/>
  <c r="L2598" i="21"/>
  <c r="O2597" i="21"/>
  <c r="Q2597" i="21"/>
  <c r="K2597" i="21"/>
  <c r="M2597" i="21"/>
  <c r="E2598" i="21"/>
  <c r="D2599" i="21"/>
  <c r="F2598" i="21"/>
  <c r="L2599" i="21"/>
  <c r="J2599" i="21"/>
  <c r="I2599" i="21"/>
  <c r="P2599" i="21"/>
  <c r="H2600" i="21"/>
  <c r="N2599" i="21"/>
  <c r="M2598" i="21"/>
  <c r="K2598" i="21"/>
  <c r="O2598" i="21"/>
  <c r="Q2598" i="21"/>
  <c r="D2600" i="21"/>
  <c r="E2599" i="21"/>
  <c r="F2599" i="21"/>
  <c r="Q2599" i="21"/>
  <c r="K2599" i="21"/>
  <c r="O2599" i="21"/>
  <c r="M2599" i="21"/>
  <c r="H2601" i="21"/>
  <c r="N2600" i="21"/>
  <c r="L2600" i="21"/>
  <c r="I2600" i="21"/>
  <c r="J2600" i="21"/>
  <c r="P2600" i="21"/>
  <c r="F2600" i="21"/>
  <c r="D2601" i="21"/>
  <c r="E2600" i="21"/>
  <c r="J2601" i="21"/>
  <c r="H2602" i="21"/>
  <c r="N2601" i="21"/>
  <c r="L2601" i="21"/>
  <c r="I2601" i="21"/>
  <c r="P2601" i="21"/>
  <c r="O2600" i="21"/>
  <c r="M2600" i="21"/>
  <c r="K2600" i="21"/>
  <c r="Q2600" i="21"/>
  <c r="D2602" i="21"/>
  <c r="E2601" i="21"/>
  <c r="F2601" i="21"/>
  <c r="J2602" i="21"/>
  <c r="L2602" i="21"/>
  <c r="P2602" i="21"/>
  <c r="I2602" i="21"/>
  <c r="N2602" i="21"/>
  <c r="H2603" i="21"/>
  <c r="K2601" i="21"/>
  <c r="Q2601" i="21"/>
  <c r="O2601" i="21"/>
  <c r="M2601" i="21"/>
  <c r="F2602" i="21"/>
  <c r="E2602" i="21"/>
  <c r="D2603" i="21"/>
  <c r="Q2602" i="21"/>
  <c r="O2602" i="21"/>
  <c r="K2602" i="21"/>
  <c r="M2602" i="21"/>
  <c r="J2603" i="21"/>
  <c r="P2603" i="21"/>
  <c r="L2603" i="21"/>
  <c r="N2603" i="21"/>
  <c r="H2604" i="21"/>
  <c r="I2603" i="21"/>
  <c r="D2604" i="21"/>
  <c r="F2603" i="21"/>
  <c r="E2603" i="21"/>
  <c r="L2604" i="21"/>
  <c r="N2604" i="21"/>
  <c r="J2604" i="21"/>
  <c r="H2605" i="21"/>
  <c r="P2604" i="21"/>
  <c r="I2604" i="21"/>
  <c r="K2603" i="21"/>
  <c r="Q2603" i="21"/>
  <c r="M2603" i="21"/>
  <c r="O2603" i="21"/>
  <c r="E2604" i="21"/>
  <c r="D2605" i="21"/>
  <c r="F2604" i="21"/>
  <c r="H2606" i="21"/>
  <c r="J2605" i="21"/>
  <c r="I2605" i="21"/>
  <c r="L2605" i="21"/>
  <c r="P2605" i="21"/>
  <c r="N2605" i="21"/>
  <c r="Q2604" i="21"/>
  <c r="K2604" i="21"/>
  <c r="O2604" i="21"/>
  <c r="M2604" i="21"/>
  <c r="D2606" i="21"/>
  <c r="E2605" i="21"/>
  <c r="F2605" i="21"/>
  <c r="J2606" i="21"/>
  <c r="N2606" i="21"/>
  <c r="P2606" i="21"/>
  <c r="I2606" i="21"/>
  <c r="L2606" i="21"/>
  <c r="H2607" i="21"/>
  <c r="M2605" i="21"/>
  <c r="K2605" i="21"/>
  <c r="Q2605" i="21"/>
  <c r="O2605" i="21"/>
  <c r="E2606" i="21"/>
  <c r="F2606" i="21"/>
  <c r="D2607" i="21"/>
  <c r="M2606" i="21"/>
  <c r="O2606" i="21"/>
  <c r="K2606" i="21"/>
  <c r="Q2606" i="21"/>
  <c r="J2607" i="21"/>
  <c r="L2607" i="21"/>
  <c r="I2607" i="21"/>
  <c r="N2607" i="21"/>
  <c r="H2608" i="21"/>
  <c r="P2607" i="21"/>
  <c r="D2608" i="21"/>
  <c r="E2607" i="21"/>
  <c r="F2607" i="21"/>
  <c r="O2607" i="21"/>
  <c r="K2607" i="21"/>
  <c r="M2607" i="21"/>
  <c r="Q2607" i="21"/>
  <c r="J2608" i="21"/>
  <c r="N2608" i="21"/>
  <c r="P2608" i="21"/>
  <c r="H2609" i="21"/>
  <c r="L2608" i="21"/>
  <c r="I2608" i="21"/>
  <c r="F2608" i="21"/>
  <c r="E2608" i="21"/>
  <c r="D2609" i="21"/>
  <c r="P2609" i="21"/>
  <c r="J2609" i="21"/>
  <c r="H2610" i="21"/>
  <c r="I2609" i="21"/>
  <c r="L2609" i="21"/>
  <c r="N2609" i="21"/>
  <c r="Q2608" i="21"/>
  <c r="M2608" i="21"/>
  <c r="K2608" i="21"/>
  <c r="O2608" i="21"/>
  <c r="E2609" i="21"/>
  <c r="F2609" i="21"/>
  <c r="D2610" i="21"/>
  <c r="N2610" i="21"/>
  <c r="H2611" i="21"/>
  <c r="L2610" i="21"/>
  <c r="P2610" i="21"/>
  <c r="J2610" i="21"/>
  <c r="I2610" i="21"/>
  <c r="O2609" i="21"/>
  <c r="K2609" i="21"/>
  <c r="M2609" i="21"/>
  <c r="Q2609" i="21"/>
  <c r="F2610" i="21"/>
  <c r="D2611" i="21"/>
  <c r="E2610" i="21"/>
  <c r="I2611" i="21"/>
  <c r="J2611" i="21"/>
  <c r="P2611" i="21"/>
  <c r="N2611" i="21"/>
  <c r="H2612" i="21"/>
  <c r="L2611" i="21"/>
  <c r="O2610" i="21"/>
  <c r="M2610" i="21"/>
  <c r="Q2610" i="21"/>
  <c r="K2610" i="21"/>
  <c r="F2611" i="21"/>
  <c r="E2611" i="21"/>
  <c r="D2612" i="21"/>
  <c r="K2611" i="21"/>
  <c r="Q2611" i="21"/>
  <c r="O2611" i="21"/>
  <c r="M2611" i="21"/>
  <c r="H2613" i="21"/>
  <c r="P2612" i="21"/>
  <c r="N2612" i="21"/>
  <c r="I2612" i="21"/>
  <c r="J2612" i="21"/>
  <c r="L2612" i="21"/>
  <c r="E2612" i="21"/>
  <c r="D2613" i="21"/>
  <c r="F2612" i="21"/>
  <c r="L2613" i="21"/>
  <c r="N2613" i="21"/>
  <c r="P2613" i="21"/>
  <c r="H2614" i="21"/>
  <c r="I2613" i="21"/>
  <c r="J2613" i="21"/>
  <c r="K2612" i="21"/>
  <c r="O2612" i="21"/>
  <c r="Q2612" i="21"/>
  <c r="M2612" i="21"/>
  <c r="E2613" i="21"/>
  <c r="F2613" i="21"/>
  <c r="D2614" i="21"/>
  <c r="I2614" i="21"/>
  <c r="L2614" i="21"/>
  <c r="N2614" i="21"/>
  <c r="H2615" i="21"/>
  <c r="P2614" i="21"/>
  <c r="J2614" i="21"/>
  <c r="M2613" i="21"/>
  <c r="Q2613" i="21"/>
  <c r="K2613" i="21"/>
  <c r="O2613" i="21"/>
  <c r="E2614" i="21"/>
  <c r="D2615" i="21"/>
  <c r="F2614" i="21"/>
  <c r="M2614" i="21"/>
  <c r="K2614" i="21"/>
  <c r="Q2614" i="21"/>
  <c r="O2614" i="21"/>
  <c r="L2615" i="21"/>
  <c r="H2616" i="21"/>
  <c r="P2615" i="21"/>
  <c r="N2615" i="21"/>
  <c r="I2615" i="21"/>
  <c r="J2615" i="21"/>
  <c r="E2615" i="21"/>
  <c r="F2615" i="21"/>
  <c r="D2616" i="21"/>
  <c r="I2616" i="21"/>
  <c r="L2616" i="21"/>
  <c r="J2616" i="21"/>
  <c r="H2617" i="21"/>
  <c r="N2616" i="21"/>
  <c r="P2616" i="21"/>
  <c r="M2615" i="21"/>
  <c r="Q2615" i="21"/>
  <c r="O2615" i="21"/>
  <c r="K2615" i="21"/>
  <c r="D2617" i="21"/>
  <c r="F2616" i="21"/>
  <c r="E2616" i="21"/>
  <c r="Q2616" i="21"/>
  <c r="O2616" i="21"/>
  <c r="K2616" i="21"/>
  <c r="M2616" i="21"/>
  <c r="H2618" i="21"/>
  <c r="L2617" i="21"/>
  <c r="I2617" i="21"/>
  <c r="N2617" i="21"/>
  <c r="P2617" i="21"/>
  <c r="J2617" i="21"/>
  <c r="D2618" i="21"/>
  <c r="E2617" i="21"/>
  <c r="F2617" i="21"/>
  <c r="H2619" i="21"/>
  <c r="P2618" i="21"/>
  <c r="N2618" i="21"/>
  <c r="J2618" i="21"/>
  <c r="I2618" i="21"/>
  <c r="L2618" i="21"/>
  <c r="Q2617" i="21"/>
  <c r="O2617" i="21"/>
  <c r="M2617" i="21"/>
  <c r="K2617" i="21"/>
  <c r="D2619" i="21"/>
  <c r="E2618" i="21"/>
  <c r="F2618" i="21"/>
  <c r="N2619" i="21"/>
  <c r="J2619" i="21"/>
  <c r="P2619" i="21"/>
  <c r="L2619" i="21"/>
  <c r="H2620" i="21"/>
  <c r="I2619" i="21"/>
  <c r="K2618" i="21"/>
  <c r="O2618" i="21"/>
  <c r="M2618" i="21"/>
  <c r="Q2618" i="21"/>
  <c r="F2619" i="21"/>
  <c r="D2620" i="21"/>
  <c r="E2619" i="21"/>
  <c r="P2620" i="21"/>
  <c r="L2620" i="21"/>
  <c r="N2620" i="21"/>
  <c r="I2620" i="21"/>
  <c r="H2621" i="21"/>
  <c r="J2620" i="21"/>
  <c r="M2619" i="21"/>
  <c r="O2619" i="21"/>
  <c r="Q2619" i="21"/>
  <c r="K2619" i="21"/>
  <c r="F2620" i="21"/>
  <c r="D2621" i="21"/>
  <c r="E2620" i="21"/>
  <c r="M2620" i="21"/>
  <c r="O2620" i="21"/>
  <c r="Q2620" i="21"/>
  <c r="K2620" i="21"/>
  <c r="L2621" i="21"/>
  <c r="N2621" i="21"/>
  <c r="J2621" i="21"/>
  <c r="I2621" i="21"/>
  <c r="P2621" i="21"/>
  <c r="H2622" i="21"/>
  <c r="D2622" i="21"/>
  <c r="F2621" i="21"/>
  <c r="E2621" i="21"/>
  <c r="Q2621" i="21"/>
  <c r="K2621" i="21"/>
  <c r="M2621" i="21"/>
  <c r="O2621" i="21"/>
  <c r="H2623" i="21"/>
  <c r="L2622" i="21"/>
  <c r="J2622" i="21"/>
  <c r="N2622" i="21"/>
  <c r="P2622" i="21"/>
  <c r="I2622" i="21"/>
  <c r="F2622" i="21"/>
  <c r="D2623" i="21"/>
  <c r="E2622" i="21"/>
  <c r="N2623" i="21"/>
  <c r="L2623" i="21"/>
  <c r="H2624" i="21"/>
  <c r="I2623" i="21"/>
  <c r="P2623" i="21"/>
  <c r="J2623" i="21"/>
  <c r="O2622" i="21"/>
  <c r="K2622" i="21"/>
  <c r="M2622" i="21"/>
  <c r="Q2622" i="21"/>
  <c r="D2624" i="21"/>
  <c r="F2623" i="21"/>
  <c r="E2623" i="21"/>
  <c r="I2624" i="21"/>
  <c r="N2624" i="21"/>
  <c r="L2624" i="21"/>
  <c r="P2624" i="21"/>
  <c r="J2624" i="21"/>
  <c r="H2625" i="21"/>
  <c r="M2623" i="21"/>
  <c r="K2623" i="21"/>
  <c r="Q2623" i="21"/>
  <c r="O2623" i="21"/>
  <c r="D2625" i="21"/>
  <c r="F2624" i="21"/>
  <c r="E2624" i="21"/>
  <c r="O2624" i="21"/>
  <c r="Q2624" i="21"/>
  <c r="M2624" i="21"/>
  <c r="K2624" i="21"/>
  <c r="L2625" i="21"/>
  <c r="P2625" i="21"/>
  <c r="H2626" i="21"/>
  <c r="I2625" i="21"/>
  <c r="J2625" i="21"/>
  <c r="N2625" i="21"/>
  <c r="E2625" i="21"/>
  <c r="D2626" i="21"/>
  <c r="F2625" i="21"/>
  <c r="N2626" i="21"/>
  <c r="L2626" i="21"/>
  <c r="J2626" i="21"/>
  <c r="I2626" i="21"/>
  <c r="P2626" i="21"/>
  <c r="H2627" i="21"/>
  <c r="K2625" i="21"/>
  <c r="O2625" i="21"/>
  <c r="Q2625" i="21"/>
  <c r="M2625" i="21"/>
  <c r="E2626" i="21"/>
  <c r="D2627" i="21"/>
  <c r="F2626" i="21"/>
  <c r="Q2626" i="21"/>
  <c r="O2626" i="21"/>
  <c r="M2626" i="21"/>
  <c r="K2626" i="21"/>
  <c r="P2627" i="21"/>
  <c r="I2627" i="21"/>
  <c r="H2628" i="21"/>
  <c r="N2627" i="21"/>
  <c r="L2627" i="21"/>
  <c r="J2627" i="21"/>
  <c r="F2627" i="21"/>
  <c r="E2627" i="21"/>
  <c r="D2628" i="21"/>
  <c r="K2627" i="21"/>
  <c r="Q2627" i="21"/>
  <c r="O2627" i="21"/>
  <c r="M2627" i="21"/>
  <c r="N2628" i="21"/>
  <c r="H2629" i="21"/>
  <c r="P2628" i="21"/>
  <c r="L2628" i="21"/>
  <c r="I2628" i="21"/>
  <c r="J2628" i="21"/>
  <c r="E2628" i="21"/>
  <c r="D2629" i="21"/>
  <c r="F2628" i="21"/>
  <c r="H2630" i="21"/>
  <c r="L2629" i="21"/>
  <c r="J2629" i="21"/>
  <c r="N2629" i="21"/>
  <c r="I2629" i="21"/>
  <c r="P2629" i="21"/>
  <c r="K2628" i="21"/>
  <c r="O2628" i="21"/>
  <c r="M2628" i="21"/>
  <c r="Q2628" i="21"/>
  <c r="E2629" i="21"/>
  <c r="F2629" i="21"/>
  <c r="D2630" i="21"/>
  <c r="I2630" i="21"/>
  <c r="J2630" i="21"/>
  <c r="N2630" i="21"/>
  <c r="L2630" i="21"/>
  <c r="H2631" i="21"/>
  <c r="P2630" i="21"/>
  <c r="Q2629" i="21"/>
  <c r="O2629" i="21"/>
  <c r="K2629" i="21"/>
  <c r="M2629" i="21"/>
  <c r="F2630" i="21"/>
  <c r="E2630" i="21"/>
  <c r="D2631" i="21"/>
  <c r="O2630" i="21"/>
  <c r="K2630" i="21"/>
  <c r="M2630" i="21"/>
  <c r="Q2630" i="21"/>
  <c r="J2631" i="21"/>
  <c r="I2631" i="21"/>
  <c r="P2631" i="21"/>
  <c r="N2631" i="21"/>
  <c r="L2631" i="21"/>
  <c r="H2632" i="21"/>
  <c r="E2631" i="21"/>
  <c r="D2632" i="21"/>
  <c r="F2631" i="21"/>
  <c r="O2631" i="21"/>
  <c r="Q2631" i="21"/>
  <c r="M2631" i="21"/>
  <c r="K2631" i="21"/>
  <c r="N2632" i="21"/>
  <c r="P2632" i="21"/>
  <c r="L2632" i="21"/>
  <c r="J2632" i="21"/>
  <c r="H2633" i="21"/>
  <c r="I2632" i="21"/>
  <c r="D2633" i="21"/>
  <c r="F2632" i="21"/>
  <c r="E2632" i="21"/>
  <c r="P2633" i="21"/>
  <c r="I2633" i="21"/>
  <c r="H2634" i="21"/>
  <c r="N2633" i="21"/>
  <c r="L2633" i="21"/>
  <c r="J2633" i="21"/>
  <c r="Q2632" i="21"/>
  <c r="K2632" i="21"/>
  <c r="O2632" i="21"/>
  <c r="M2632" i="21"/>
  <c r="D2634" i="21"/>
  <c r="F2633" i="21"/>
  <c r="E2633" i="21"/>
  <c r="O2633" i="21"/>
  <c r="M2633" i="21"/>
  <c r="K2633" i="21"/>
  <c r="Q2633" i="21"/>
  <c r="P2634" i="21"/>
  <c r="L2634" i="21"/>
  <c r="I2634" i="21"/>
  <c r="H2635" i="21"/>
  <c r="N2634" i="21"/>
  <c r="J2634" i="21"/>
  <c r="F2634" i="21"/>
  <c r="D2635" i="21"/>
  <c r="E2634" i="21"/>
  <c r="Q2634" i="21"/>
  <c r="K2634" i="21"/>
  <c r="M2634" i="21"/>
  <c r="O2634" i="21"/>
  <c r="L2635" i="21"/>
  <c r="P2635" i="21"/>
  <c r="I2635" i="21"/>
  <c r="N2635" i="21"/>
  <c r="H2636" i="21"/>
  <c r="J2635" i="21"/>
  <c r="D2636" i="21"/>
  <c r="F2635" i="21"/>
  <c r="E2635" i="21"/>
  <c r="M2635" i="21"/>
  <c r="O2635" i="21"/>
  <c r="Q2635" i="21"/>
  <c r="K2635" i="21"/>
  <c r="I2636" i="21"/>
  <c r="P2636" i="21"/>
  <c r="N2636" i="21"/>
  <c r="H2637" i="21"/>
  <c r="L2636" i="21"/>
  <c r="J2636" i="21"/>
  <c r="F2636" i="21"/>
  <c r="E2636" i="21"/>
  <c r="D2637" i="21"/>
  <c r="K2636" i="21"/>
  <c r="O2636" i="21"/>
  <c r="Q2636" i="21"/>
  <c r="M2636" i="21"/>
  <c r="L2637" i="21"/>
  <c r="J2637" i="21"/>
  <c r="P2637" i="21"/>
  <c r="H2638" i="21"/>
  <c r="I2637" i="21"/>
  <c r="N2637" i="21"/>
  <c r="D2638" i="21"/>
  <c r="E2637" i="21"/>
  <c r="F2637" i="21"/>
  <c r="H2639" i="21"/>
  <c r="P2638" i="21"/>
  <c r="I2638" i="21"/>
  <c r="J2638" i="21"/>
  <c r="N2638" i="21"/>
  <c r="L2638" i="21"/>
  <c r="M2637" i="21"/>
  <c r="K2637" i="21"/>
  <c r="Q2637" i="21"/>
  <c r="O2637" i="21"/>
  <c r="F2638" i="21"/>
  <c r="D2639" i="21"/>
  <c r="E2638" i="21"/>
  <c r="L2639" i="21"/>
  <c r="H2640" i="21"/>
  <c r="N2639" i="21"/>
  <c r="P2639" i="21"/>
  <c r="I2639" i="21"/>
  <c r="J2639" i="21"/>
  <c r="O2638" i="21"/>
  <c r="Q2638" i="21"/>
  <c r="K2638" i="21"/>
  <c r="M2638" i="21"/>
  <c r="E2639" i="21"/>
  <c r="D2640" i="21"/>
  <c r="F2639" i="21"/>
  <c r="P2640" i="21"/>
  <c r="J2640" i="21"/>
  <c r="N2640" i="21"/>
  <c r="H2641" i="21"/>
  <c r="I2640" i="21"/>
  <c r="L2640" i="21"/>
  <c r="K2639" i="21"/>
  <c r="O2639" i="21"/>
  <c r="M2639" i="21"/>
  <c r="Q2639" i="21"/>
  <c r="E2640" i="21"/>
  <c r="F2640" i="21"/>
  <c r="D2641" i="21"/>
  <c r="I2641" i="21"/>
  <c r="P2641" i="21"/>
  <c r="H2642" i="21"/>
  <c r="J2641" i="21"/>
  <c r="L2641" i="21"/>
  <c r="N2641" i="21"/>
  <c r="Q2640" i="21"/>
  <c r="K2640" i="21"/>
  <c r="O2640" i="21"/>
  <c r="M2640" i="21"/>
  <c r="D2642" i="21"/>
  <c r="E2641" i="21"/>
  <c r="F2641" i="21"/>
  <c r="K2641" i="21"/>
  <c r="M2641" i="21"/>
  <c r="Q2641" i="21"/>
  <c r="O2641" i="21"/>
  <c r="P2642" i="21"/>
  <c r="N2642" i="21"/>
  <c r="H2643" i="21"/>
  <c r="I2642" i="21"/>
  <c r="J2642" i="21"/>
  <c r="L2642" i="21"/>
  <c r="F2642" i="21"/>
  <c r="E2642" i="21"/>
  <c r="D2643" i="21"/>
  <c r="L2643" i="21"/>
  <c r="P2643" i="21"/>
  <c r="J2643" i="21"/>
  <c r="N2643" i="21"/>
  <c r="I2643" i="21"/>
  <c r="H2644" i="21"/>
  <c r="O2642" i="21"/>
  <c r="K2642" i="21"/>
  <c r="Q2642" i="21"/>
  <c r="M2642" i="21"/>
  <c r="F2643" i="21"/>
  <c r="E2643" i="21"/>
  <c r="D2644" i="21"/>
  <c r="M2643" i="21"/>
  <c r="Q2643" i="21"/>
  <c r="K2643" i="21"/>
  <c r="O2643" i="21"/>
  <c r="H2645" i="21"/>
  <c r="P2644" i="21"/>
  <c r="L2644" i="21"/>
  <c r="I2644" i="21"/>
  <c r="N2644" i="21"/>
  <c r="J2644" i="21"/>
  <c r="D2645" i="21"/>
  <c r="E2644" i="21"/>
  <c r="F2644" i="21"/>
  <c r="H2646" i="21"/>
  <c r="N2645" i="21"/>
  <c r="P2645" i="21"/>
  <c r="L2645" i="21"/>
  <c r="J2645" i="21"/>
  <c r="I2645" i="21"/>
  <c r="K2644" i="21"/>
  <c r="Q2644" i="21"/>
  <c r="M2644" i="21"/>
  <c r="O2644" i="21"/>
  <c r="E2645" i="21"/>
  <c r="D2646" i="21"/>
  <c r="F2645" i="21"/>
  <c r="I2646" i="21"/>
  <c r="H2647" i="21"/>
  <c r="L2646" i="21"/>
  <c r="P2646" i="21"/>
  <c r="N2646" i="21"/>
  <c r="J2646" i="21"/>
  <c r="M2645" i="21"/>
  <c r="O2645" i="21"/>
  <c r="K2645" i="21"/>
  <c r="Q2645" i="21"/>
  <c r="D2647" i="21"/>
  <c r="F2646" i="21"/>
  <c r="E2646" i="21"/>
  <c r="K2646" i="21"/>
  <c r="Q2646" i="21"/>
  <c r="M2646" i="21"/>
  <c r="O2646" i="21"/>
  <c r="I2647" i="21"/>
  <c r="N2647" i="21"/>
  <c r="H2648" i="21"/>
  <c r="J2647" i="21"/>
  <c r="P2647" i="21"/>
  <c r="L2647" i="21"/>
  <c r="D2648" i="21"/>
  <c r="E2647" i="21"/>
  <c r="F2647" i="21"/>
  <c r="Q2647" i="21"/>
  <c r="M2647" i="21"/>
  <c r="K2647" i="21"/>
  <c r="O2647" i="21"/>
  <c r="I2648" i="21"/>
  <c r="J2648" i="21"/>
  <c r="N2648" i="21"/>
  <c r="P2648" i="21"/>
  <c r="H2649" i="21"/>
  <c r="L2648" i="21"/>
  <c r="E2648" i="21"/>
  <c r="F2648" i="21"/>
  <c r="D2649" i="21"/>
  <c r="O2648" i="21"/>
  <c r="Q2648" i="21"/>
  <c r="K2648" i="21"/>
  <c r="M2648" i="21"/>
  <c r="N2649" i="21"/>
  <c r="I2649" i="21"/>
  <c r="J2649" i="21"/>
  <c r="L2649" i="21"/>
  <c r="H2650" i="21"/>
  <c r="P2649" i="21"/>
  <c r="F2649" i="21"/>
  <c r="D2650" i="21"/>
  <c r="E2649" i="21"/>
  <c r="M2649" i="21"/>
  <c r="O2649" i="21"/>
  <c r="K2649" i="21"/>
  <c r="Q2649" i="21"/>
  <c r="N2650" i="21"/>
  <c r="P2650" i="21"/>
  <c r="L2650" i="21"/>
  <c r="I2650" i="21"/>
  <c r="J2650" i="21"/>
  <c r="H2651" i="21"/>
  <c r="F2650" i="21"/>
  <c r="E2650" i="21"/>
  <c r="D2651" i="21"/>
  <c r="O2650" i="21"/>
  <c r="M2650" i="21"/>
  <c r="Q2650" i="21"/>
  <c r="K2650" i="21"/>
  <c r="I2651" i="21"/>
  <c r="J2651" i="21"/>
  <c r="L2651" i="21"/>
  <c r="N2651" i="21"/>
  <c r="H2652" i="21"/>
  <c r="P2651" i="21"/>
  <c r="D2652" i="21"/>
  <c r="F2651" i="21"/>
  <c r="E2651" i="21"/>
  <c r="K2651" i="21"/>
  <c r="M2651" i="21"/>
  <c r="Q2651" i="21"/>
  <c r="O2651" i="21"/>
  <c r="I2652" i="21"/>
  <c r="P2652" i="21"/>
  <c r="L2652" i="21"/>
  <c r="J2652" i="21"/>
  <c r="H2653" i="21"/>
  <c r="N2652" i="21"/>
  <c r="E2652" i="21"/>
  <c r="D2653" i="21"/>
  <c r="F2652" i="21"/>
  <c r="M2652" i="21"/>
  <c r="O2652" i="21"/>
  <c r="K2652" i="21"/>
  <c r="Q2652" i="21"/>
  <c r="N2653" i="21"/>
  <c r="P2653" i="21"/>
  <c r="I2653" i="21"/>
  <c r="L2653" i="21"/>
  <c r="J2653" i="21"/>
  <c r="H2654" i="21"/>
  <c r="F2653" i="21"/>
  <c r="E2653" i="21"/>
  <c r="D2654" i="21"/>
  <c r="O2653" i="21"/>
  <c r="K2653" i="21"/>
  <c r="M2653" i="21"/>
  <c r="Q2653" i="21"/>
  <c r="H2655" i="21"/>
  <c r="I2654" i="21"/>
  <c r="P2654" i="21"/>
  <c r="N2654" i="21"/>
  <c r="L2654" i="21"/>
  <c r="J2654" i="21"/>
  <c r="D2655" i="21"/>
  <c r="E2654" i="21"/>
  <c r="F2654" i="21"/>
  <c r="J2655" i="21"/>
  <c r="L2655" i="21"/>
  <c r="P2655" i="21"/>
  <c r="N2655" i="21"/>
  <c r="Q2654" i="21"/>
  <c r="K2654" i="21"/>
  <c r="M2654" i="21"/>
  <c r="O2654" i="21"/>
  <c r="E2655" i="21"/>
  <c r="D2656" i="21"/>
  <c r="F2655" i="21"/>
  <c r="D2657" i="21"/>
  <c r="F2656" i="21"/>
  <c r="E2656" i="21"/>
  <c r="F2657" i="21"/>
  <c r="D2658" i="21"/>
  <c r="E2657" i="21"/>
  <c r="F2658" i="21"/>
  <c r="D2659" i="21"/>
  <c r="E2658" i="21"/>
  <c r="D2660" i="21"/>
  <c r="F2659" i="21"/>
  <c r="E2659" i="21"/>
  <c r="D2661" i="21"/>
  <c r="E2660" i="21"/>
  <c r="F2660" i="21"/>
  <c r="D2662" i="21"/>
  <c r="F2661" i="21"/>
  <c r="E2661" i="21"/>
  <c r="D2663" i="21"/>
  <c r="F2662" i="21"/>
  <c r="E2662" i="21"/>
  <c r="E2663" i="21"/>
  <c r="D2664" i="21"/>
  <c r="F2663" i="21"/>
  <c r="E2664" i="21"/>
  <c r="D2665" i="21"/>
  <c r="F2664" i="21"/>
  <c r="F2665" i="21"/>
  <c r="D2666" i="21"/>
  <c r="E2665" i="21"/>
  <c r="E2666" i="21"/>
  <c r="F2666" i="21"/>
  <c r="D2667" i="21"/>
  <c r="E2667" i="21"/>
  <c r="D2668" i="21"/>
  <c r="F2667" i="21"/>
  <c r="D2669" i="21"/>
  <c r="E2668" i="21"/>
  <c r="F2668" i="21"/>
  <c r="D2670" i="21"/>
  <c r="E2669" i="21"/>
  <c r="F2669" i="21"/>
  <c r="F2670" i="21"/>
  <c r="D2671" i="21"/>
  <c r="E2670" i="21"/>
  <c r="D2672" i="21"/>
  <c r="F2671" i="21"/>
  <c r="E2671" i="21"/>
  <c r="E2672" i="21"/>
  <c r="F2672" i="21"/>
  <c r="D2673" i="21"/>
  <c r="D2674" i="21"/>
  <c r="F2673" i="21"/>
  <c r="E2673" i="21"/>
  <c r="F2674" i="21"/>
  <c r="D2675" i="21"/>
  <c r="E2674" i="21"/>
  <c r="F2675" i="21"/>
  <c r="E2675" i="21"/>
  <c r="D2676" i="21"/>
  <c r="D2677" i="21"/>
  <c r="E2676" i="21"/>
  <c r="F2676" i="21"/>
  <c r="E2677" i="21"/>
  <c r="D2678" i="21"/>
  <c r="F2677" i="21"/>
  <c r="E2678" i="21"/>
  <c r="D2679" i="21"/>
  <c r="F2678" i="21"/>
  <c r="E2679" i="21"/>
  <c r="F2679" i="21"/>
  <c r="D2680" i="21"/>
  <c r="D2681" i="21"/>
  <c r="E2680" i="21"/>
  <c r="F2680" i="21"/>
  <c r="F2681" i="21"/>
  <c r="E2681" i="21"/>
  <c r="D2682" i="21"/>
  <c r="E2682" i="21"/>
  <c r="F2682" i="21"/>
  <c r="D2683" i="21"/>
  <c r="F2683" i="21"/>
  <c r="D2684" i="21"/>
  <c r="E2683" i="21"/>
  <c r="F2684" i="21"/>
  <c r="E2684" i="21"/>
  <c r="D2685" i="21"/>
  <c r="F2685" i="21"/>
  <c r="E2685" i="21"/>
  <c r="D2686" i="21"/>
  <c r="F2686" i="21"/>
  <c r="D2687" i="21"/>
  <c r="E2686" i="21"/>
  <c r="D2688" i="21"/>
  <c r="F2687" i="21"/>
  <c r="E2687" i="21"/>
  <c r="D2689" i="21"/>
  <c r="F2688" i="21"/>
  <c r="E2688" i="21"/>
  <c r="F2689" i="21"/>
  <c r="D2690" i="21"/>
  <c r="E2689" i="21"/>
  <c r="D2691" i="21"/>
  <c r="E2690" i="21"/>
  <c r="F2690" i="21"/>
  <c r="D2692" i="21"/>
  <c r="E2691" i="21"/>
  <c r="F2691" i="21"/>
  <c r="F2692" i="21"/>
  <c r="D2693" i="21"/>
  <c r="E2692" i="21"/>
  <c r="E2693" i="21"/>
  <c r="D2694" i="21"/>
  <c r="F2693" i="21"/>
  <c r="E2694" i="21"/>
  <c r="D2695" i="21"/>
  <c r="F2694" i="21"/>
  <c r="D2696" i="21"/>
  <c r="E2695" i="21"/>
  <c r="F2695" i="21"/>
  <c r="F2696" i="21"/>
  <c r="E2696" i="21"/>
  <c r="D2697" i="21"/>
  <c r="D2698" i="21"/>
  <c r="F2697" i="21"/>
  <c r="E2697" i="21"/>
  <c r="D2699" i="21"/>
  <c r="E2698" i="21"/>
  <c r="F2698" i="21"/>
  <c r="E2699" i="21"/>
  <c r="F2699" i="21"/>
  <c r="D2700" i="21"/>
  <c r="E2700" i="21"/>
  <c r="D2701" i="21"/>
  <c r="F2700" i="21"/>
  <c r="D2702" i="21"/>
  <c r="E2701" i="21"/>
  <c r="F2701" i="21"/>
  <c r="D2703" i="21"/>
  <c r="F2702" i="21"/>
  <c r="E2702" i="21"/>
  <c r="E2703" i="21"/>
  <c r="D2704" i="21"/>
  <c r="F2703" i="21"/>
  <c r="F2704" i="21"/>
  <c r="E2704" i="21"/>
  <c r="D2705" i="21"/>
  <c r="F2705" i="21"/>
  <c r="E2705" i="21"/>
  <c r="D2706" i="21"/>
  <c r="E2706" i="21"/>
  <c r="F2706" i="21"/>
  <c r="D2707" i="21"/>
  <c r="F2707" i="21"/>
  <c r="E2707" i="21"/>
  <c r="D2708" i="21"/>
  <c r="F2708" i="21"/>
  <c r="D2709" i="21"/>
  <c r="E2708" i="21"/>
  <c r="D2710" i="21"/>
  <c r="F2709" i="21"/>
  <c r="E2709" i="21"/>
  <c r="F2710" i="21"/>
  <c r="D2711" i="21"/>
  <c r="E2710" i="21"/>
  <c r="E2711" i="21"/>
  <c r="D2712" i="21"/>
  <c r="F2711" i="21"/>
  <c r="D2713" i="21"/>
  <c r="E2712" i="21"/>
  <c r="F2712" i="21"/>
  <c r="F2713" i="21"/>
  <c r="E2713" i="21"/>
  <c r="D2714" i="21"/>
  <c r="F2714" i="21"/>
  <c r="D2715" i="21"/>
  <c r="E2714" i="21"/>
  <c r="F2715" i="21"/>
  <c r="E2715" i="21"/>
  <c r="D2716" i="21"/>
  <c r="E2716" i="21"/>
  <c r="D2717" i="21"/>
  <c r="F2716" i="21"/>
  <c r="E2717" i="21"/>
  <c r="F2717" i="21"/>
  <c r="D2718" i="21"/>
  <c r="E2718" i="21"/>
  <c r="D2719" i="21"/>
  <c r="F2718" i="21"/>
  <c r="D2720" i="21"/>
  <c r="E2719" i="21"/>
  <c r="F2719" i="21"/>
  <c r="F2720" i="21"/>
  <c r="D2721" i="21"/>
  <c r="E2720" i="21"/>
  <c r="F2721" i="21"/>
  <c r="D2722" i="21"/>
  <c r="E2721" i="21"/>
  <c r="F2722" i="21"/>
  <c r="D2723" i="21"/>
  <c r="E2722" i="21"/>
  <c r="F2723" i="21"/>
  <c r="D2724" i="21"/>
  <c r="E2723" i="21"/>
  <c r="D2725" i="21"/>
  <c r="E2724" i="21"/>
  <c r="F2724" i="21"/>
  <c r="E2725" i="21"/>
  <c r="F2725" i="21"/>
  <c r="D2726" i="21"/>
  <c r="F2726" i="21"/>
  <c r="E2726" i="21"/>
  <c r="D2727" i="21"/>
  <c r="D2728" i="21"/>
  <c r="E2727" i="21"/>
  <c r="F2727" i="21"/>
  <c r="D2729" i="21"/>
  <c r="E2728" i="21"/>
  <c r="F2728" i="21"/>
  <c r="F2729" i="21"/>
  <c r="E2729" i="21"/>
  <c r="D2730" i="21"/>
  <c r="F2730" i="21"/>
  <c r="E2730" i="21"/>
  <c r="D2731" i="21"/>
  <c r="E2731" i="21"/>
  <c r="F2731" i="21"/>
  <c r="D2732" i="21"/>
  <c r="F2732" i="21"/>
  <c r="E2732" i="21"/>
  <c r="D2733" i="21"/>
  <c r="E2733" i="21"/>
  <c r="F2733" i="21"/>
  <c r="D2734" i="21"/>
  <c r="F2734" i="21"/>
  <c r="E2734" i="21"/>
  <c r="D2735" i="21"/>
  <c r="D2736" i="21"/>
  <c r="F2735" i="21"/>
  <c r="E2735" i="21"/>
  <c r="F2736" i="21"/>
  <c r="E2736" i="21"/>
  <c r="D2737" i="21"/>
  <c r="E2737" i="21"/>
  <c r="F2737" i="21"/>
  <c r="D2738" i="21"/>
  <c r="F2738" i="21"/>
  <c r="D2739" i="21"/>
  <c r="E2738" i="21"/>
  <c r="D2740" i="21"/>
  <c r="E2739" i="21"/>
  <c r="F2739" i="21"/>
  <c r="E2740" i="21"/>
  <c r="F2740" i="21"/>
  <c r="D2741" i="21"/>
  <c r="F2741" i="21"/>
  <c r="D2742" i="21"/>
  <c r="E2741" i="21"/>
  <c r="E2742" i="21"/>
  <c r="D2743" i="21"/>
  <c r="F2742" i="21"/>
  <c r="D2744" i="21"/>
  <c r="E2743" i="21"/>
  <c r="F2743" i="21"/>
  <c r="E2744" i="21"/>
  <c r="D2745" i="21"/>
  <c r="F2744" i="21"/>
  <c r="D2746" i="21"/>
  <c r="E2745" i="21"/>
  <c r="F2745" i="21"/>
  <c r="D2747" i="21"/>
  <c r="E2746" i="21"/>
  <c r="F2746" i="21"/>
  <c r="F2747" i="21"/>
  <c r="E2747" i="21"/>
  <c r="D2748" i="21"/>
  <c r="E2748" i="21"/>
  <c r="F2748" i="21"/>
  <c r="D2749" i="21"/>
  <c r="D2750" i="21"/>
  <c r="E2749" i="21"/>
  <c r="F2749" i="21"/>
  <c r="F2750" i="21"/>
  <c r="E2750" i="21"/>
  <c r="D2751" i="21"/>
  <c r="E2751" i="21"/>
  <c r="D2752" i="21"/>
  <c r="F2751" i="21"/>
  <c r="E2752" i="21"/>
  <c r="F2752" i="21"/>
  <c r="D2753" i="21"/>
  <c r="E2753" i="21"/>
  <c r="F2753" i="21"/>
  <c r="D2754" i="21"/>
  <c r="D2755" i="21"/>
  <c r="F2754" i="21"/>
  <c r="E2754" i="21"/>
  <c r="D2756" i="21"/>
  <c r="E2755" i="21"/>
  <c r="F2755" i="21"/>
  <c r="F2756" i="21"/>
  <c r="E2756" i="21"/>
  <c r="D2757" i="21"/>
  <c r="F2757" i="21"/>
  <c r="E2757" i="21"/>
  <c r="D2758" i="21"/>
  <c r="D2759" i="21"/>
  <c r="F2758" i="21"/>
  <c r="E2758" i="21"/>
  <c r="F2759" i="21"/>
  <c r="D2760" i="21"/>
  <c r="E2759" i="21"/>
  <c r="F2760" i="21"/>
  <c r="E2760" i="21"/>
  <c r="D2761" i="21"/>
  <c r="D2762" i="21"/>
  <c r="E2761" i="21"/>
  <c r="F2761" i="21"/>
  <c r="D2763" i="21"/>
  <c r="E2762" i="21"/>
  <c r="F2762" i="21"/>
  <c r="F2763" i="21"/>
  <c r="E2763" i="21"/>
  <c r="D2764" i="21"/>
  <c r="D2765" i="21"/>
  <c r="F2764" i="21"/>
  <c r="E2764" i="21"/>
  <c r="E2765" i="21"/>
  <c r="D2766" i="21"/>
  <c r="F2765" i="21"/>
  <c r="F2766" i="21"/>
  <c r="E2766" i="21"/>
  <c r="D2767" i="21"/>
  <c r="E2767" i="21"/>
  <c r="F2767" i="21"/>
  <c r="D2768" i="21"/>
  <c r="F2768" i="21"/>
  <c r="D2769" i="21"/>
  <c r="E2768" i="21"/>
  <c r="D2770" i="21"/>
  <c r="F2769" i="21"/>
  <c r="E2769" i="21"/>
  <c r="D2771" i="21"/>
  <c r="F2770" i="21"/>
  <c r="E2770" i="21"/>
  <c r="F2771" i="21"/>
  <c r="E2771" i="21"/>
  <c r="D2772" i="21"/>
  <c r="F2772" i="21"/>
  <c r="E2772" i="21"/>
  <c r="D2773" i="21"/>
  <c r="F2773" i="21"/>
  <c r="E2773" i="21"/>
  <c r="D2774" i="21"/>
  <c r="F2774" i="21"/>
  <c r="D2775" i="21"/>
  <c r="E2774" i="21"/>
  <c r="F2775" i="21"/>
  <c r="D2776" i="21"/>
  <c r="E2775" i="21"/>
  <c r="D2777" i="21"/>
  <c r="E2776" i="21"/>
  <c r="F2776" i="21"/>
  <c r="D2778" i="21"/>
  <c r="F2777" i="21"/>
  <c r="E2777" i="21"/>
  <c r="D2779" i="21"/>
  <c r="E2778" i="21"/>
  <c r="F2778" i="21"/>
  <c r="E2779" i="21"/>
  <c r="F2779" i="21"/>
  <c r="D2780" i="21"/>
  <c r="F2780" i="21"/>
  <c r="D2781" i="21"/>
  <c r="E2780" i="21"/>
  <c r="D2782" i="21"/>
  <c r="E2781" i="21"/>
  <c r="F2781" i="21"/>
  <c r="D2783" i="21"/>
  <c r="E2782" i="21"/>
  <c r="F2782" i="21"/>
  <c r="F2783" i="21"/>
  <c r="E2783" i="21"/>
  <c r="D2784" i="21"/>
  <c r="E2784" i="21"/>
  <c r="F2784" i="21"/>
  <c r="D2785" i="21"/>
  <c r="D2786" i="21"/>
  <c r="E2785" i="21"/>
  <c r="F2785" i="21"/>
  <c r="D2787" i="21"/>
  <c r="E2786" i="21"/>
  <c r="F2786" i="21"/>
  <c r="F2787" i="21"/>
  <c r="D2788" i="21"/>
  <c r="E2787" i="21"/>
  <c r="D2789" i="21"/>
  <c r="E2788" i="21"/>
  <c r="F2788" i="21"/>
  <c r="E2789" i="21"/>
  <c r="F2789" i="21"/>
  <c r="D2790" i="21"/>
  <c r="F2790" i="21"/>
  <c r="E2790" i="21"/>
  <c r="D2791" i="21"/>
  <c r="E2791" i="21"/>
  <c r="F2791" i="21"/>
  <c r="D2792" i="21"/>
  <c r="E2792" i="21"/>
  <c r="D2793" i="21"/>
  <c r="F2792" i="21"/>
  <c r="F2793" i="21"/>
  <c r="E2793" i="21"/>
  <c r="D2794" i="21"/>
  <c r="F2794" i="21"/>
  <c r="D2795" i="21"/>
  <c r="E2794" i="21"/>
  <c r="E2795" i="21"/>
  <c r="F2795" i="21"/>
  <c r="D2796" i="21"/>
  <c r="F2796" i="21"/>
  <c r="D2797" i="21"/>
  <c r="E2796" i="21"/>
  <c r="D2798" i="21"/>
  <c r="E2797" i="21"/>
  <c r="F2797" i="21"/>
  <c r="F2798" i="21"/>
  <c r="D2799" i="21"/>
  <c r="E2798" i="21"/>
  <c r="E2799" i="21"/>
  <c r="D2800" i="21"/>
  <c r="F2799" i="21"/>
  <c r="D2801" i="21"/>
  <c r="F2800" i="21"/>
  <c r="E2800" i="21"/>
  <c r="D2802" i="21"/>
  <c r="F2801" i="21"/>
  <c r="E2801" i="21"/>
  <c r="E2802" i="21"/>
  <c r="F2802" i="21"/>
  <c r="D2803" i="21"/>
  <c r="F2803" i="21"/>
  <c r="E2803" i="21"/>
  <c r="D2804" i="21"/>
  <c r="E2804" i="21"/>
  <c r="F2804" i="21"/>
  <c r="D2805" i="21"/>
  <c r="D2806" i="21"/>
  <c r="E2805" i="21"/>
  <c r="F2805" i="21"/>
  <c r="F2806" i="21"/>
  <c r="D2807" i="21"/>
  <c r="E2806" i="21"/>
  <c r="F2807" i="21"/>
  <c r="D2808" i="21"/>
  <c r="E2807" i="21"/>
  <c r="D2809" i="21"/>
  <c r="E2808" i="21"/>
  <c r="F2808" i="21"/>
  <c r="F2809" i="21"/>
  <c r="D2810" i="21"/>
  <c r="E2809" i="21"/>
  <c r="F2810" i="21"/>
  <c r="E2810" i="21"/>
  <c r="D2811" i="21"/>
  <c r="F2811" i="21"/>
  <c r="E2811" i="21"/>
  <c r="D2812" i="21"/>
  <c r="D2813" i="21"/>
  <c r="E2812" i="21"/>
  <c r="F2812" i="21"/>
  <c r="D2814" i="21"/>
  <c r="F2813" i="21"/>
  <c r="E2813" i="21"/>
  <c r="F2814" i="21"/>
  <c r="E2814" i="21"/>
  <c r="D2815" i="21"/>
  <c r="E2815" i="21"/>
  <c r="D2816" i="21"/>
  <c r="F2815" i="21"/>
  <c r="E2816" i="21"/>
  <c r="F2816" i="21"/>
  <c r="D2817" i="21"/>
  <c r="E2817" i="21"/>
  <c r="F2817" i="21"/>
  <c r="D2818" i="21"/>
  <c r="F2818" i="21"/>
  <c r="D2819" i="21"/>
  <c r="E2818" i="21"/>
  <c r="D2820" i="21"/>
  <c r="E2819" i="21"/>
  <c r="F2819" i="21"/>
  <c r="F2820" i="21"/>
  <c r="D2821" i="21"/>
  <c r="E2820" i="21"/>
  <c r="D2822" i="21"/>
  <c r="E2821" i="21"/>
  <c r="F2821" i="21"/>
  <c r="E2822" i="21"/>
  <c r="F2822" i="21"/>
  <c r="D2823" i="21"/>
  <c r="E2823" i="21"/>
  <c r="F2823" i="21"/>
  <c r="D2824" i="21"/>
  <c r="D2825" i="21"/>
  <c r="E2824" i="21"/>
  <c r="F2824" i="21"/>
  <c r="F2825" i="21"/>
  <c r="E2825" i="21"/>
  <c r="D2826" i="21"/>
  <c r="F2826" i="21"/>
  <c r="E2826" i="21"/>
  <c r="D2827" i="21"/>
  <c r="D2828" i="21"/>
  <c r="E2827" i="21"/>
  <c r="F2827" i="21"/>
  <c r="E2828" i="21"/>
  <c r="F2828" i="21"/>
  <c r="D2829" i="21"/>
  <c r="D2830" i="21"/>
  <c r="F2829" i="21"/>
  <c r="E2829" i="21"/>
  <c r="D2831" i="21"/>
  <c r="E2830" i="21"/>
  <c r="F2830" i="21"/>
  <c r="D2832" i="21"/>
  <c r="E2831" i="21"/>
  <c r="F2831" i="21"/>
  <c r="F2832" i="21"/>
  <c r="E2832" i="21"/>
  <c r="D2833" i="21"/>
  <c r="E2833" i="21"/>
  <c r="F2833" i="21"/>
  <c r="D2834" i="21"/>
  <c r="F2834" i="21"/>
  <c r="E2834" i="21"/>
  <c r="D2835" i="21"/>
  <c r="F2835" i="21"/>
  <c r="D2836" i="21"/>
  <c r="E2835" i="21"/>
  <c r="E2836" i="21"/>
  <c r="D2837" i="21"/>
  <c r="F2836" i="21"/>
  <c r="D2838" i="21"/>
  <c r="E2837" i="21"/>
  <c r="F2837" i="21"/>
  <c r="D2839" i="21"/>
  <c r="E2838" i="21"/>
  <c r="F2838" i="21"/>
  <c r="E2839" i="21"/>
  <c r="D2840" i="21"/>
  <c r="F2839" i="21"/>
  <c r="E2840" i="21"/>
  <c r="D2841" i="21"/>
  <c r="F2840" i="21"/>
  <c r="D2842" i="21"/>
  <c r="F2841" i="21"/>
  <c r="E2841" i="21"/>
  <c r="F2842" i="21"/>
  <c r="D2843" i="21"/>
  <c r="E2842" i="21"/>
  <c r="D2844" i="21"/>
  <c r="F2843" i="21"/>
  <c r="E2843" i="21"/>
  <c r="F2844" i="21"/>
  <c r="E2844" i="21"/>
  <c r="D2845" i="21"/>
  <c r="E2845" i="21"/>
  <c r="F2845" i="21"/>
  <c r="D2846" i="21"/>
  <c r="E2846" i="21"/>
  <c r="D2847" i="21"/>
  <c r="F2846" i="21"/>
  <c r="D2848" i="21"/>
  <c r="E2847" i="21"/>
  <c r="F2847" i="21"/>
  <c r="E2848" i="21"/>
  <c r="F2848" i="21"/>
  <c r="D2849" i="21"/>
  <c r="E2849" i="21"/>
  <c r="D2850" i="21"/>
  <c r="F2849" i="21"/>
  <c r="F2850" i="21"/>
  <c r="D2851" i="21"/>
  <c r="E2850" i="21"/>
  <c r="F2851" i="21"/>
  <c r="D2852" i="21"/>
  <c r="E2851" i="21"/>
  <c r="D2853" i="21"/>
  <c r="E2852" i="21"/>
  <c r="F2852" i="21"/>
  <c r="F2853" i="21"/>
  <c r="E2853" i="21"/>
  <c r="D2854" i="21"/>
  <c r="D2855" i="21"/>
  <c r="F2854" i="21"/>
  <c r="E2854" i="21"/>
  <c r="F2855" i="21"/>
  <c r="D2856" i="21"/>
  <c r="E2855" i="21"/>
  <c r="E2856" i="21"/>
  <c r="F2856" i="21"/>
  <c r="D2857" i="21"/>
  <c r="F2857" i="21"/>
  <c r="E2857" i="21"/>
  <c r="D2858" i="21"/>
  <c r="E2858" i="21"/>
  <c r="F2858" i="21"/>
  <c r="D2859" i="21"/>
  <c r="F2859" i="21"/>
  <c r="E2859" i="21"/>
  <c r="D2860" i="21"/>
  <c r="F2860" i="21"/>
  <c r="D2861" i="21"/>
  <c r="E2860" i="21"/>
  <c r="E2861" i="21"/>
  <c r="F2861" i="21"/>
  <c r="D2862" i="21"/>
  <c r="F2862" i="21"/>
  <c r="D2863" i="21"/>
  <c r="E2862" i="21"/>
  <c r="F2863" i="21"/>
  <c r="D2864" i="21"/>
  <c r="E2863" i="21"/>
  <c r="E2864" i="21"/>
  <c r="F2864" i="21"/>
  <c r="D2865" i="21"/>
  <c r="E2865" i="21"/>
  <c r="F2865" i="21"/>
  <c r="D2866" i="21"/>
  <c r="D2867" i="21"/>
  <c r="E2866" i="21"/>
  <c r="F2866" i="21"/>
  <c r="F2867" i="21"/>
  <c r="D2868" i="21"/>
  <c r="E2867" i="21"/>
  <c r="D2869" i="21"/>
  <c r="F2868" i="21"/>
  <c r="E2868" i="21"/>
  <c r="D2870" i="21"/>
  <c r="E2869" i="21"/>
  <c r="F2869" i="21"/>
  <c r="F2870" i="21"/>
  <c r="E2870" i="21"/>
  <c r="D2871" i="21"/>
  <c r="E2871" i="21"/>
  <c r="F2871" i="21"/>
  <c r="D2872" i="21"/>
  <c r="D2873" i="21"/>
  <c r="E2872" i="21"/>
  <c r="F2872" i="21"/>
  <c r="F2873" i="21"/>
  <c r="E2873" i="21"/>
  <c r="D2874" i="21"/>
  <c r="D2875" i="21"/>
  <c r="E2874" i="21"/>
  <c r="F2874" i="21"/>
  <c r="F2875" i="21"/>
  <c r="D2876" i="21"/>
  <c r="E2875" i="21"/>
  <c r="E2876" i="21"/>
  <c r="D2877" i="21"/>
  <c r="F2876" i="21"/>
  <c r="E2877" i="21"/>
  <c r="F2877" i="21"/>
  <c r="D2878" i="21"/>
  <c r="F2878" i="21"/>
  <c r="D2879" i="21"/>
  <c r="E2878" i="21"/>
  <c r="F2879" i="21"/>
  <c r="E2879" i="21"/>
  <c r="D2880" i="21"/>
  <c r="F2880" i="21"/>
  <c r="D2881" i="21"/>
  <c r="E2880" i="21"/>
  <c r="E2881" i="21"/>
  <c r="F2881" i="21"/>
  <c r="D2882" i="21"/>
  <c r="F2882" i="21"/>
  <c r="D2883" i="21"/>
  <c r="E2882" i="21"/>
  <c r="D2884" i="21"/>
  <c r="E2883" i="21"/>
  <c r="F2883" i="21"/>
  <c r="E2884" i="21"/>
  <c r="F2884" i="21"/>
  <c r="D2885" i="21"/>
  <c r="D2886" i="21"/>
  <c r="F2885" i="21"/>
  <c r="E2885" i="21"/>
  <c r="E2886" i="21"/>
  <c r="F2886" i="21"/>
  <c r="D2887" i="21"/>
  <c r="D2888" i="21"/>
  <c r="E2887" i="21"/>
  <c r="F2887" i="21"/>
  <c r="D2889" i="21"/>
  <c r="E2888" i="21"/>
  <c r="F2888" i="21"/>
  <c r="D2890" i="21"/>
  <c r="E2889" i="21"/>
  <c r="F2889" i="21"/>
  <c r="E2890" i="21"/>
  <c r="F2890" i="21"/>
  <c r="D2891" i="21"/>
  <c r="D2892" i="21"/>
  <c r="E2891" i="21"/>
  <c r="F2891" i="21"/>
  <c r="D2893" i="21"/>
  <c r="F2892" i="21"/>
  <c r="E2892" i="21"/>
  <c r="F2893" i="21"/>
  <c r="D2894" i="21"/>
  <c r="E2893" i="21"/>
  <c r="E2894" i="21"/>
  <c r="D2895" i="21"/>
  <c r="F2894" i="21"/>
  <c r="F2895" i="21"/>
  <c r="D2896" i="21"/>
  <c r="E2895" i="21"/>
  <c r="F2896" i="21"/>
  <c r="E2896" i="21"/>
  <c r="D2897" i="21"/>
  <c r="E2897" i="21"/>
  <c r="D2898" i="21"/>
  <c r="F2897" i="21"/>
  <c r="E2898" i="21"/>
  <c r="F2898" i="21"/>
  <c r="D2899" i="21"/>
  <c r="F2899" i="21"/>
  <c r="E2899" i="21"/>
  <c r="D2900" i="21"/>
  <c r="D2901" i="21"/>
  <c r="E2900" i="21"/>
  <c r="F2900" i="21"/>
  <c r="E2901" i="21"/>
  <c r="D2902" i="21"/>
  <c r="F2901" i="21"/>
  <c r="F2902" i="21"/>
  <c r="E2902" i="21"/>
  <c r="D2903" i="21"/>
  <c r="E2903" i="21"/>
  <c r="D2904" i="21"/>
  <c r="F2903" i="21"/>
  <c r="D2905" i="21"/>
  <c r="E2904" i="21"/>
  <c r="F2904" i="21"/>
  <c r="D2906" i="21"/>
  <c r="F2905" i="21"/>
  <c r="E2905" i="21"/>
  <c r="D2907" i="21"/>
  <c r="F2906" i="21"/>
  <c r="E2906" i="21"/>
  <c r="D2908" i="21"/>
  <c r="E2907" i="21"/>
  <c r="F2907" i="21"/>
  <c r="F2908" i="21"/>
  <c r="D2909" i="21"/>
  <c r="E2908" i="21"/>
  <c r="E2909" i="21"/>
  <c r="F2909" i="21"/>
  <c r="D2910" i="21"/>
  <c r="F2910" i="21"/>
  <c r="D2911" i="21"/>
  <c r="E2910" i="21"/>
  <c r="E2911" i="21"/>
  <c r="D2912" i="21"/>
  <c r="F2911" i="21"/>
  <c r="E2912" i="21"/>
  <c r="F2912" i="21"/>
  <c r="D2913" i="21"/>
  <c r="E2913" i="21"/>
  <c r="D2914" i="21"/>
  <c r="F2913" i="21"/>
  <c r="D2915" i="21"/>
  <c r="F2914" i="21"/>
  <c r="E2914" i="21"/>
  <c r="F2915" i="21"/>
  <c r="D2916" i="21"/>
  <c r="E2915" i="21"/>
  <c r="E2916" i="21"/>
  <c r="D2917" i="21"/>
  <c r="F2916" i="21"/>
  <c r="F2917" i="21"/>
  <c r="D2918" i="21"/>
  <c r="E2917" i="21"/>
  <c r="F2918" i="21"/>
  <c r="D2919" i="21"/>
  <c r="E2918" i="21"/>
  <c r="D2920" i="21"/>
  <c r="F2919" i="21"/>
  <c r="E2919" i="21"/>
  <c r="D2921" i="21"/>
  <c r="F2920" i="21"/>
  <c r="E2920" i="21"/>
  <c r="F2921" i="21"/>
  <c r="E2921" i="21"/>
  <c r="D2922" i="21"/>
  <c r="E2922" i="21"/>
  <c r="F2922" i="21"/>
  <c r="D2923" i="21"/>
  <c r="F2923" i="21"/>
  <c r="E2923" i="21"/>
  <c r="D2924" i="21"/>
  <c r="F2924" i="21"/>
  <c r="D2925" i="21"/>
  <c r="E2924" i="21"/>
  <c r="D2926" i="21"/>
  <c r="F2925" i="21"/>
  <c r="E2925" i="21"/>
  <c r="F2926" i="21"/>
  <c r="D2927" i="21"/>
  <c r="E2926" i="21"/>
  <c r="F2927" i="21"/>
  <c r="D2928" i="21"/>
  <c r="E2927" i="21"/>
  <c r="E2928" i="21"/>
  <c r="F2928" i="21"/>
  <c r="D2929" i="21"/>
  <c r="D2930" i="21"/>
  <c r="F2929" i="21"/>
  <c r="E2929" i="21"/>
  <c r="E2930" i="21"/>
  <c r="D2931" i="21"/>
  <c r="F2930" i="21"/>
  <c r="F2931" i="21"/>
  <c r="E2931" i="21"/>
  <c r="D2932" i="21"/>
  <c r="D2933" i="21"/>
  <c r="F2932" i="21"/>
  <c r="E2932" i="21"/>
  <c r="D2934" i="21"/>
  <c r="E2933" i="21"/>
  <c r="F2933" i="21"/>
  <c r="F2934" i="21"/>
  <c r="E2934" i="21"/>
  <c r="D2935" i="21"/>
  <c r="F2935" i="21"/>
  <c r="E2935" i="21"/>
  <c r="D2936" i="21"/>
  <c r="E2936" i="21"/>
  <c r="D2937" i="21"/>
  <c r="F2936" i="21"/>
  <c r="F2937" i="21"/>
  <c r="D2938" i="21"/>
  <c r="E2937" i="21"/>
  <c r="F2938" i="21"/>
  <c r="E2938" i="21"/>
  <c r="D2939" i="21"/>
  <c r="F2939" i="21"/>
  <c r="E2939" i="21"/>
  <c r="D2940" i="21"/>
  <c r="E2940" i="21"/>
  <c r="F2940" i="21"/>
  <c r="D2941" i="21"/>
  <c r="D2942" i="21"/>
  <c r="F2941" i="21"/>
  <c r="E2941" i="21"/>
  <c r="F2942" i="21"/>
  <c r="E2942" i="21"/>
  <c r="D2943" i="21"/>
  <c r="E2943" i="21"/>
  <c r="D2944" i="21"/>
  <c r="F2943" i="21"/>
  <c r="E2944" i="21"/>
  <c r="D2945" i="21"/>
  <c r="F2944" i="21"/>
  <c r="E2945" i="21"/>
  <c r="F2945" i="21"/>
  <c r="D2946" i="21"/>
  <c r="F2946" i="21"/>
  <c r="D2947" i="21"/>
  <c r="E2946" i="21"/>
  <c r="D2948" i="21"/>
  <c r="E2947" i="21"/>
  <c r="F2947" i="21"/>
  <c r="D2949" i="21"/>
  <c r="F2948" i="21"/>
  <c r="E2948" i="21"/>
  <c r="E2949" i="21"/>
  <c r="F2949" i="21"/>
  <c r="D2950" i="21"/>
  <c r="D2951" i="21"/>
  <c r="F2950" i="21"/>
  <c r="E2950" i="21"/>
  <c r="D2952" i="21"/>
  <c r="F2951" i="21"/>
  <c r="E2951" i="21"/>
  <c r="E2952" i="21"/>
  <c r="D2953" i="21"/>
  <c r="F2952" i="21"/>
  <c r="F2953" i="21"/>
  <c r="E2953" i="21"/>
  <c r="D2954" i="21"/>
  <c r="F2954" i="21"/>
  <c r="D2955" i="21"/>
  <c r="E2954" i="21"/>
  <c r="D2956" i="21"/>
  <c r="E2955" i="21"/>
  <c r="F2955" i="21"/>
  <c r="F2956" i="21"/>
  <c r="D2957" i="21"/>
  <c r="E2956" i="21"/>
  <c r="F2957" i="21"/>
  <c r="D2958" i="21"/>
  <c r="E2957" i="21"/>
  <c r="E2958" i="21"/>
  <c r="D2959" i="21"/>
  <c r="F2958" i="21"/>
  <c r="D2960" i="21"/>
  <c r="F2959" i="21"/>
  <c r="E2959" i="21"/>
  <c r="F2960" i="21"/>
  <c r="E2960" i="21"/>
  <c r="D2961" i="21"/>
  <c r="F2961" i="21"/>
  <c r="D2962" i="21"/>
  <c r="E2961" i="21"/>
  <c r="F2962" i="21"/>
  <c r="D2963" i="21"/>
  <c r="E2962" i="21"/>
  <c r="F2963" i="21"/>
  <c r="D2964" i="21"/>
  <c r="E2963" i="21"/>
  <c r="E2964" i="21"/>
  <c r="F2964" i="21"/>
  <c r="D2965" i="21"/>
  <c r="E2965" i="21"/>
  <c r="F2965" i="21"/>
  <c r="D2966" i="21"/>
  <c r="D2967" i="21"/>
  <c r="E2966" i="21"/>
  <c r="F2966" i="21"/>
  <c r="D2968" i="21"/>
  <c r="E2967" i="21"/>
  <c r="F2967" i="21"/>
  <c r="E2968" i="21"/>
  <c r="D2969" i="21"/>
  <c r="F2968" i="21"/>
  <c r="E2969" i="21"/>
  <c r="F2969" i="21"/>
  <c r="D2970" i="21"/>
  <c r="F2970" i="21"/>
  <c r="D2971" i="21"/>
  <c r="E2970" i="21"/>
  <c r="D2972" i="21"/>
  <c r="F2971" i="21"/>
  <c r="E2971" i="21"/>
  <c r="D2973" i="21"/>
  <c r="E2972" i="21"/>
  <c r="F2972" i="21"/>
  <c r="E2973" i="21"/>
  <c r="F2973" i="21"/>
  <c r="D2974" i="21"/>
  <c r="D2975" i="21"/>
  <c r="E2974" i="21"/>
  <c r="F2974" i="21"/>
  <c r="E2975" i="21"/>
  <c r="F2975" i="21"/>
  <c r="D2976" i="21"/>
  <c r="D2977" i="21"/>
  <c r="F2976" i="21"/>
  <c r="E2976" i="21"/>
  <c r="F2977" i="21"/>
  <c r="D2978" i="21"/>
  <c r="E2977" i="21"/>
  <c r="F2978" i="21"/>
  <c r="E2978" i="21"/>
  <c r="D2979" i="21"/>
  <c r="D2980" i="21"/>
  <c r="F2979" i="21"/>
  <c r="E2979" i="21"/>
  <c r="D2981" i="21"/>
  <c r="F2980" i="21"/>
  <c r="E2980" i="21"/>
  <c r="F2981" i="21"/>
  <c r="D2982" i="21"/>
  <c r="E2981" i="21"/>
  <c r="D2983" i="21"/>
  <c r="F2982" i="21"/>
  <c r="E2982" i="21"/>
  <c r="F2983" i="21"/>
  <c r="D2984" i="21"/>
  <c r="E2983" i="21"/>
  <c r="E2984" i="21"/>
  <c r="D2985" i="21"/>
  <c r="F2984" i="21"/>
  <c r="E2985" i="21"/>
  <c r="D2986" i="21"/>
  <c r="F2985" i="21"/>
  <c r="D2987" i="21"/>
  <c r="F2986" i="21"/>
  <c r="E2986" i="21"/>
  <c r="F2987" i="21"/>
  <c r="D2988" i="21"/>
  <c r="E2987" i="21"/>
  <c r="D2989" i="21"/>
  <c r="E2988" i="21"/>
  <c r="F2988" i="21"/>
  <c r="D2990" i="21"/>
  <c r="E2989" i="21"/>
  <c r="F2989" i="21"/>
  <c r="F2990" i="21"/>
  <c r="E2990" i="21"/>
  <c r="D2991" i="21"/>
  <c r="E2991" i="21"/>
  <c r="D2992" i="21"/>
  <c r="F2991" i="21"/>
  <c r="E2992" i="21"/>
  <c r="D2993" i="21"/>
  <c r="F2992" i="21"/>
  <c r="F2993" i="21"/>
  <c r="E2993" i="21"/>
  <c r="D2994" i="21"/>
  <c r="E2994" i="21"/>
  <c r="D2995" i="21"/>
  <c r="F2994" i="21"/>
  <c r="F2995" i="21"/>
  <c r="E2995" i="21"/>
  <c r="D2996" i="21"/>
  <c r="E2996" i="21"/>
  <c r="F2996" i="21"/>
  <c r="D2997" i="21"/>
  <c r="D2998" i="21"/>
  <c r="F2997" i="21"/>
  <c r="E2997" i="21"/>
  <c r="E2998" i="21"/>
  <c r="D2999" i="21"/>
  <c r="F2998" i="21"/>
  <c r="D3000" i="21"/>
  <c r="E2999" i="21"/>
  <c r="F2999" i="21"/>
  <c r="D3001" i="21"/>
  <c r="F3000" i="21"/>
  <c r="E3000" i="21"/>
  <c r="E3001" i="21"/>
  <c r="D3002" i="21"/>
  <c r="F3001" i="21"/>
  <c r="E3002" i="21"/>
  <c r="F3002" i="21"/>
  <c r="D3003" i="21"/>
  <c r="F3003" i="21"/>
  <c r="E3003" i="21"/>
  <c r="D3004" i="21"/>
  <c r="E3004" i="21"/>
  <c r="F3004" i="21"/>
  <c r="D3005" i="21"/>
  <c r="E3005" i="21"/>
  <c r="D3006" i="21"/>
  <c r="F3005" i="21"/>
  <c r="F3006" i="21"/>
  <c r="E3006" i="21"/>
  <c r="D3007" i="21"/>
  <c r="E3007" i="21"/>
  <c r="F3007" i="21"/>
  <c r="D3008" i="21"/>
  <c r="F3008" i="21"/>
  <c r="D3009" i="21"/>
  <c r="E3008" i="21"/>
  <c r="E3009" i="21"/>
  <c r="F3009" i="21"/>
  <c r="D3010" i="21"/>
  <c r="E3010" i="21"/>
  <c r="D3011" i="21"/>
  <c r="F3010" i="21"/>
  <c r="E3011" i="21"/>
  <c r="F3011" i="21"/>
  <c r="D3012" i="21"/>
  <c r="F3012" i="21"/>
  <c r="D3013" i="21"/>
  <c r="E3012" i="21"/>
  <c r="F3013" i="21"/>
  <c r="D3014" i="21"/>
  <c r="E3013" i="21"/>
  <c r="E3014" i="21"/>
  <c r="D3015" i="21"/>
  <c r="F3014" i="21"/>
  <c r="F3015" i="21"/>
  <c r="D3016" i="21"/>
  <c r="E3015" i="21"/>
  <c r="E3016" i="21"/>
  <c r="D3017" i="21"/>
  <c r="F3016" i="21"/>
  <c r="E3017" i="21"/>
  <c r="F3017" i="21"/>
  <c r="D3018" i="21"/>
  <c r="E3018" i="21"/>
  <c r="F3018" i="21"/>
  <c r="D3019" i="21"/>
  <c r="F3019" i="21"/>
  <c r="E3019" i="21"/>
  <c r="D3020" i="21"/>
  <c r="F3020" i="21"/>
  <c r="E3020" i="21"/>
  <c r="D3021" i="21"/>
  <c r="F3021" i="21"/>
  <c r="D3022" i="21"/>
  <c r="E3021" i="21"/>
  <c r="F3022" i="21"/>
  <c r="D3023" i="21"/>
  <c r="E3022" i="21"/>
  <c r="F3023" i="21"/>
  <c r="D3024" i="21"/>
  <c r="E3023" i="21"/>
  <c r="F3024" i="21"/>
  <c r="E3024" i="21"/>
  <c r="D3025" i="21"/>
  <c r="E3025" i="21"/>
  <c r="F3025" i="21"/>
  <c r="D3026" i="21"/>
  <c r="E3026" i="21"/>
  <c r="F3026" i="21"/>
  <c r="D3027" i="21"/>
  <c r="F3027" i="21"/>
  <c r="D3028" i="21"/>
  <c r="E3027" i="21"/>
  <c r="E3028" i="21"/>
  <c r="F3028" i="21"/>
  <c r="D3029" i="21"/>
  <c r="E3029" i="21"/>
  <c r="D3030" i="21"/>
  <c r="F3029" i="21"/>
  <c r="D3031" i="21"/>
  <c r="F3030" i="21"/>
  <c r="E3030" i="21"/>
  <c r="F3031" i="21"/>
  <c r="E3031" i="21"/>
  <c r="D3032" i="21"/>
  <c r="D3033" i="21"/>
  <c r="E3032" i="21"/>
  <c r="F3032" i="21"/>
  <c r="D3034" i="21"/>
  <c r="F3033" i="21"/>
  <c r="E3033" i="21"/>
  <c r="F3034" i="21"/>
  <c r="D3035" i="21"/>
  <c r="E3034" i="21"/>
  <c r="F3035" i="21"/>
  <c r="E3035" i="21"/>
  <c r="D3036" i="21"/>
  <c r="D3037" i="21"/>
  <c r="E3036" i="21"/>
  <c r="F3036" i="21"/>
  <c r="E3037" i="21"/>
  <c r="F3037" i="21"/>
  <c r="D3038" i="21"/>
  <c r="F3038" i="21"/>
  <c r="E3038" i="21"/>
  <c r="D3039" i="21"/>
  <c r="D3040" i="21"/>
  <c r="F3039" i="21"/>
  <c r="E3039" i="21"/>
  <c r="D3041" i="21"/>
  <c r="E3040" i="21"/>
  <c r="F3040" i="21"/>
  <c r="E3041" i="21"/>
  <c r="D3042" i="21"/>
  <c r="F3041" i="21"/>
  <c r="E3042" i="21"/>
  <c r="D3043" i="21"/>
  <c r="F3042" i="21"/>
  <c r="E3043" i="21"/>
  <c r="D3044" i="21"/>
  <c r="F3043" i="21"/>
  <c r="F3044" i="21"/>
  <c r="E3044" i="21"/>
  <c r="D3045" i="21"/>
  <c r="F3045" i="21"/>
  <c r="D3046" i="21"/>
  <c r="E3045" i="21"/>
  <c r="D3047" i="21"/>
  <c r="E3046" i="21"/>
  <c r="F3046" i="21"/>
  <c r="E3047" i="21"/>
  <c r="F3047" i="21"/>
  <c r="D3048" i="21"/>
  <c r="D3049" i="21"/>
  <c r="F3048" i="21"/>
  <c r="E3048" i="21"/>
  <c r="E3049" i="21"/>
  <c r="F3049" i="21"/>
  <c r="D3050" i="21"/>
  <c r="F3050" i="21"/>
  <c r="D3051" i="21"/>
  <c r="E3050" i="21"/>
  <c r="D3052" i="21"/>
  <c r="E3051" i="21"/>
  <c r="F3051" i="21"/>
  <c r="E3052" i="21"/>
  <c r="D3053" i="21"/>
  <c r="F3052" i="21"/>
  <c r="F3053" i="21"/>
  <c r="E3053" i="21"/>
  <c r="D3054" i="21"/>
  <c r="F3054" i="21"/>
  <c r="D3055" i="21"/>
  <c r="E3054" i="21"/>
  <c r="D3056" i="21"/>
  <c r="F3055" i="21"/>
  <c r="E3055" i="21"/>
  <c r="E3056" i="21"/>
  <c r="D3057" i="21"/>
  <c r="F3056" i="21"/>
  <c r="F3057" i="21"/>
  <c r="D3058" i="21"/>
  <c r="E3057" i="21"/>
  <c r="E3058" i="21"/>
  <c r="D3059" i="21"/>
  <c r="F3058" i="21"/>
  <c r="E3059" i="21"/>
  <c r="D3060" i="21"/>
  <c r="F3059" i="21"/>
  <c r="F3060" i="21"/>
  <c r="E3060" i="21"/>
  <c r="D3061" i="21"/>
  <c r="E3061" i="21"/>
  <c r="F3061" i="21"/>
  <c r="D3062" i="21"/>
  <c r="F3062" i="21"/>
  <c r="D3063" i="21"/>
  <c r="E3062" i="21"/>
  <c r="E3063" i="21"/>
  <c r="F3063" i="21"/>
  <c r="D3064" i="21"/>
  <c r="D3065" i="21"/>
  <c r="F3064" i="21"/>
  <c r="E3064" i="21"/>
  <c r="D3066" i="21"/>
  <c r="E3065" i="21"/>
  <c r="F3065" i="21"/>
  <c r="F3066" i="21"/>
  <c r="D3067" i="21"/>
  <c r="E3066" i="21"/>
  <c r="F3067" i="21"/>
  <c r="E3067" i="21"/>
  <c r="D3068" i="21"/>
  <c r="D3069" i="21"/>
  <c r="F3068" i="21"/>
  <c r="E3068" i="21"/>
  <c r="E3069" i="21"/>
  <c r="D3070" i="21"/>
  <c r="F3069" i="21"/>
  <c r="D3071" i="21"/>
  <c r="E3070" i="21"/>
  <c r="F3070" i="21"/>
  <c r="D3072" i="21"/>
  <c r="E3071" i="21"/>
  <c r="F3071" i="21"/>
  <c r="F3072" i="21"/>
  <c r="D3073" i="21"/>
  <c r="E3072" i="21"/>
  <c r="D3074" i="21"/>
  <c r="F3073" i="21"/>
  <c r="E3073" i="21"/>
  <c r="D3075" i="21"/>
  <c r="E3074" i="21"/>
  <c r="F3074" i="21"/>
  <c r="E3075" i="21"/>
  <c r="D3076" i="21"/>
  <c r="F3075" i="21"/>
  <c r="F3076" i="21"/>
  <c r="D3077" i="21"/>
  <c r="E3076" i="21"/>
  <c r="D3078" i="21"/>
  <c r="E3077" i="21"/>
  <c r="F3077" i="21"/>
  <c r="E3078" i="21"/>
  <c r="D3079" i="21"/>
  <c r="F3078" i="21"/>
  <c r="E3079" i="21"/>
  <c r="F3079" i="21"/>
  <c r="D3080" i="21"/>
  <c r="E3080" i="21"/>
  <c r="D3081" i="21"/>
  <c r="F3080" i="21"/>
  <c r="F3081" i="21"/>
  <c r="D3082" i="21"/>
  <c r="E3081" i="21"/>
  <c r="F3082" i="21"/>
  <c r="E3082" i="21"/>
  <c r="D3083" i="21"/>
  <c r="F3083" i="21"/>
  <c r="D3084" i="21"/>
  <c r="E3083" i="21"/>
  <c r="F3084" i="21"/>
  <c r="E3084" i="21"/>
  <c r="D3085" i="21"/>
  <c r="D3086" i="21"/>
  <c r="F3085" i="21"/>
  <c r="E3085" i="21"/>
  <c r="F3086" i="21"/>
  <c r="D3087" i="21"/>
  <c r="E3086" i="21"/>
  <c r="F3087" i="21"/>
  <c r="E3087" i="21"/>
  <c r="D3088" i="21"/>
  <c r="E3088" i="21"/>
  <c r="F3088" i="21"/>
  <c r="D3089" i="21"/>
  <c r="E3089" i="21"/>
  <c r="D3090" i="21"/>
  <c r="F3089" i="21"/>
  <c r="F3090" i="21"/>
  <c r="D3091" i="21"/>
  <c r="E3090" i="21"/>
  <c r="F3091" i="21"/>
  <c r="E3091" i="21"/>
  <c r="D3092" i="21"/>
  <c r="E3092" i="21"/>
  <c r="F3092" i="21"/>
  <c r="D3093" i="21"/>
  <c r="F3093" i="21"/>
  <c r="E3093" i="21"/>
  <c r="D3094" i="21"/>
  <c r="E3094" i="21"/>
  <c r="D3095" i="21"/>
  <c r="F3094" i="21"/>
  <c r="E3095" i="21"/>
  <c r="D3096" i="21"/>
  <c r="F3095" i="21"/>
  <c r="F3096" i="21"/>
  <c r="E3096" i="21"/>
  <c r="D3097" i="21"/>
  <c r="F3097" i="21"/>
  <c r="E3097" i="21"/>
  <c r="D3098" i="21"/>
  <c r="D3099" i="21"/>
  <c r="F3098" i="21"/>
  <c r="E3098" i="21"/>
  <c r="F3099" i="21"/>
  <c r="E3099" i="21"/>
  <c r="D3100" i="21"/>
  <c r="F3100" i="21"/>
  <c r="E3100" i="21"/>
  <c r="D3101" i="21"/>
  <c r="E3101" i="21"/>
  <c r="F3101" i="21"/>
  <c r="D3102" i="21"/>
  <c r="D3103" i="21"/>
  <c r="E3102" i="21"/>
  <c r="F3102" i="21"/>
  <c r="F3103" i="21"/>
  <c r="E3103" i="21"/>
  <c r="D3104" i="21"/>
  <c r="D3105" i="21"/>
  <c r="E3104" i="21"/>
  <c r="F3104" i="21"/>
  <c r="D3106" i="21"/>
  <c r="E3105" i="21"/>
  <c r="F3105" i="21"/>
  <c r="F3106" i="21"/>
  <c r="D3107" i="21"/>
  <c r="E3106" i="21"/>
  <c r="F3107" i="21"/>
  <c r="E3107" i="21"/>
  <c r="D3108" i="21"/>
  <c r="F3108" i="21"/>
  <c r="E3108" i="21"/>
  <c r="D3109" i="21"/>
  <c r="E3109" i="21"/>
  <c r="F3109" i="21"/>
  <c r="D3110" i="21"/>
  <c r="D3111" i="21"/>
  <c r="F3110" i="21"/>
  <c r="E3110" i="21"/>
  <c r="E3111" i="21"/>
  <c r="D3112" i="21"/>
  <c r="F3111" i="21"/>
  <c r="D3113" i="21"/>
  <c r="F3112" i="21"/>
  <c r="E3112" i="21"/>
  <c r="F3113" i="21"/>
  <c r="D3114" i="21"/>
  <c r="E3113" i="21"/>
  <c r="F3114" i="21"/>
  <c r="E3114" i="21"/>
  <c r="D3115" i="21"/>
  <c r="D3116" i="21"/>
  <c r="E3115" i="21"/>
  <c r="F3115" i="21"/>
  <c r="E3116" i="21"/>
  <c r="F3116" i="21"/>
  <c r="D3117" i="21"/>
  <c r="D3118" i="21"/>
  <c r="F3117" i="21"/>
  <c r="E3117" i="21"/>
  <c r="D3119" i="21"/>
  <c r="E3118" i="21"/>
  <c r="F3118" i="21"/>
  <c r="F3119" i="21"/>
  <c r="E3119" i="21"/>
  <c r="D3120" i="21"/>
  <c r="D3121" i="21"/>
  <c r="E3120" i="21"/>
  <c r="F3120" i="21"/>
  <c r="E3121" i="21"/>
  <c r="F3121" i="21"/>
  <c r="D3122" i="21"/>
  <c r="D3123" i="21"/>
  <c r="E3122" i="21"/>
  <c r="F3122" i="21"/>
  <c r="F3123" i="21"/>
  <c r="D3124" i="21"/>
  <c r="E3123" i="21"/>
  <c r="E3124" i="21"/>
  <c r="F3124" i="21"/>
  <c r="D3125" i="21"/>
  <c r="D3126" i="21"/>
  <c r="F3125" i="21"/>
  <c r="E3125" i="21"/>
  <c r="F3126" i="21"/>
  <c r="D3127" i="21"/>
  <c r="E3126" i="21"/>
  <c r="D3128" i="21"/>
  <c r="F3127" i="21"/>
  <c r="E3127" i="21"/>
  <c r="E3128" i="21"/>
  <c r="D3129" i="21"/>
  <c r="F3128" i="21"/>
  <c r="F3129" i="21"/>
  <c r="D3130" i="21"/>
  <c r="E3129" i="21"/>
  <c r="D3131" i="21"/>
  <c r="F3130" i="21"/>
  <c r="E3130" i="21"/>
  <c r="E3131" i="21"/>
  <c r="D3132" i="21"/>
  <c r="F3131" i="21"/>
  <c r="F3132" i="21"/>
  <c r="E3132" i="21"/>
  <c r="D3133" i="21"/>
  <c r="E3133" i="21"/>
  <c r="D3134" i="21"/>
  <c r="F3133" i="21"/>
  <c r="E3134" i="21"/>
  <c r="F3134" i="21"/>
  <c r="D3135" i="21"/>
  <c r="D3136" i="21"/>
  <c r="F3135" i="21"/>
  <c r="E3135" i="21"/>
  <c r="F3136" i="21"/>
  <c r="D3137" i="21"/>
  <c r="E3136" i="21"/>
  <c r="D3138" i="21"/>
  <c r="E3137" i="21"/>
  <c r="F3137" i="21"/>
  <c r="D3139" i="21"/>
  <c r="E3138" i="21"/>
  <c r="F3138" i="21"/>
  <c r="E3139" i="21"/>
  <c r="D3140" i="21"/>
  <c r="F3139" i="21"/>
  <c r="D3141" i="21"/>
  <c r="E3140" i="21"/>
  <c r="F3140" i="21"/>
  <c r="E3141" i="21"/>
  <c r="D3142" i="21"/>
  <c r="F3141" i="21"/>
  <c r="D3143" i="21"/>
  <c r="E3142" i="21"/>
  <c r="F3142" i="21"/>
  <c r="F3143" i="21"/>
  <c r="E3143" i="21"/>
  <c r="D3144" i="21"/>
  <c r="E3144" i="21"/>
  <c r="D3145" i="21"/>
  <c r="F3144" i="21"/>
  <c r="E3145" i="21"/>
  <c r="F3145" i="21"/>
  <c r="D3146" i="21"/>
  <c r="E3146" i="21"/>
  <c r="F3146" i="21"/>
  <c r="D3147" i="21"/>
  <c r="D3148" i="21"/>
  <c r="F3147" i="21"/>
  <c r="E3147" i="21"/>
  <c r="F3148" i="21"/>
  <c r="D3149" i="21"/>
  <c r="E3148" i="21"/>
  <c r="E3149" i="21"/>
  <c r="D3150" i="21"/>
  <c r="F3149" i="21"/>
  <c r="F3150" i="21"/>
  <c r="D3151" i="21"/>
  <c r="E3150" i="21"/>
  <c r="E3151" i="21"/>
  <c r="D3152" i="21"/>
  <c r="F3151" i="21"/>
  <c r="D3153" i="21"/>
  <c r="E3152" i="21"/>
  <c r="F3152" i="21"/>
  <c r="D3154" i="21"/>
  <c r="F3153" i="21"/>
  <c r="E3153" i="21"/>
  <c r="F3154" i="21"/>
  <c r="D3155" i="21"/>
  <c r="E3154" i="21"/>
  <c r="D3156" i="21"/>
  <c r="F3155" i="21"/>
  <c r="E3155" i="21"/>
  <c r="F3156" i="21"/>
  <c r="D3157" i="21"/>
  <c r="E3156" i="21"/>
  <c r="D3158" i="21"/>
  <c r="F3157" i="21"/>
  <c r="E3157" i="21"/>
  <c r="D3159" i="21"/>
  <c r="E3158" i="21"/>
  <c r="F3158" i="21"/>
  <c r="D3160" i="21"/>
  <c r="F3159" i="21"/>
  <c r="E3159" i="21"/>
  <c r="F3160" i="21"/>
  <c r="E3160" i="21"/>
  <c r="D3161" i="21"/>
  <c r="F3161" i="21"/>
  <c r="D3162" i="21"/>
  <c r="E3161" i="21"/>
  <c r="E3162" i="21"/>
  <c r="F3162" i="21"/>
  <c r="D3163" i="21"/>
  <c r="D3164" i="21"/>
  <c r="E3163" i="21"/>
  <c r="F3163" i="21"/>
  <c r="E3164" i="21"/>
  <c r="D3165" i="21"/>
  <c r="F3164" i="21"/>
  <c r="D3166" i="21"/>
  <c r="F3165" i="21"/>
  <c r="E3165" i="21"/>
  <c r="E3166" i="21"/>
  <c r="D3167" i="21"/>
  <c r="F3166" i="21"/>
  <c r="D3168" i="21"/>
  <c r="F3167" i="21"/>
  <c r="E3167" i="21"/>
  <c r="F3168" i="21"/>
  <c r="E3168" i="21"/>
  <c r="D3169" i="21"/>
  <c r="F3169" i="21"/>
  <c r="E3169" i="21"/>
  <c r="D3170" i="21"/>
  <c r="D3171" i="21"/>
  <c r="F3170" i="21"/>
  <c r="E3170" i="21"/>
  <c r="F3171" i="21"/>
  <c r="D3172" i="21"/>
  <c r="E3171" i="21"/>
  <c r="F3172" i="21"/>
  <c r="E3172" i="21"/>
  <c r="D3173" i="21"/>
  <c r="D3174" i="21"/>
  <c r="E3173" i="21"/>
  <c r="F3173" i="21"/>
  <c r="E3174" i="21"/>
  <c r="D3175" i="21"/>
  <c r="F3174" i="21"/>
  <c r="D3176" i="21"/>
  <c r="E3175" i="21"/>
  <c r="F3175" i="21"/>
  <c r="F3176" i="21"/>
  <c r="E3176" i="21"/>
  <c r="D3177" i="21"/>
  <c r="D3178" i="21"/>
  <c r="F3177" i="21"/>
  <c r="E3177" i="21"/>
  <c r="E3178" i="21"/>
  <c r="D3179" i="21"/>
  <c r="F3178" i="21"/>
  <c r="F3179" i="21"/>
  <c r="D3180" i="21"/>
  <c r="E3179" i="21"/>
  <c r="E3180" i="21"/>
  <c r="D3181" i="21"/>
  <c r="F3180" i="21"/>
  <c r="D3182" i="21"/>
  <c r="F3181" i="21"/>
  <c r="E3181" i="21"/>
  <c r="D3183" i="21"/>
  <c r="E3182" i="21"/>
  <c r="F3182" i="21"/>
  <c r="F3183" i="21"/>
  <c r="D3184" i="21"/>
  <c r="E3183" i="21"/>
  <c r="D3185" i="21"/>
  <c r="E3184" i="21"/>
  <c r="F3184" i="21"/>
  <c r="E3185" i="21"/>
  <c r="F3185" i="21"/>
  <c r="D3186" i="21"/>
  <c r="E3186" i="21"/>
  <c r="F3186" i="21"/>
  <c r="D3187" i="21"/>
  <c r="E3187" i="21"/>
  <c r="D3188" i="21"/>
  <c r="F3187" i="21"/>
  <c r="F3188" i="21"/>
  <c r="E3188" i="21"/>
  <c r="D3189" i="21"/>
  <c r="E3189" i="21"/>
  <c r="F3189" i="21"/>
  <c r="D3190" i="21"/>
  <c r="D3191" i="21"/>
  <c r="E3190" i="21"/>
  <c r="F3190" i="21"/>
  <c r="D3192" i="21"/>
  <c r="F3191" i="21"/>
  <c r="E3191" i="21"/>
  <c r="E3192" i="21"/>
  <c r="D3193" i="21"/>
  <c r="F3192" i="21"/>
  <c r="D3194" i="21"/>
  <c r="F3193" i="21"/>
  <c r="E3193" i="21"/>
  <c r="E3194" i="21"/>
  <c r="F3194" i="21"/>
  <c r="D3195" i="21"/>
  <c r="F3195" i="21"/>
  <c r="D3196" i="21"/>
  <c r="E3195" i="21"/>
  <c r="D3197" i="21"/>
  <c r="E3196" i="21"/>
  <c r="F3196" i="21"/>
  <c r="F3197" i="21"/>
  <c r="E3197" i="21"/>
  <c r="D3198" i="21"/>
  <c r="E3198" i="21"/>
  <c r="D3199" i="21"/>
  <c r="F3198" i="21"/>
  <c r="D3200" i="21"/>
  <c r="E3199" i="21"/>
  <c r="F3199" i="21"/>
  <c r="F3200" i="21"/>
  <c r="E3200" i="21"/>
  <c r="D3201" i="21"/>
  <c r="D3202" i="21"/>
  <c r="F3201" i="21"/>
  <c r="E3201" i="21"/>
  <c r="E3202" i="21"/>
  <c r="F3202" i="21"/>
  <c r="D3203" i="21"/>
  <c r="E3203" i="21"/>
  <c r="F3203" i="21"/>
  <c r="D3204" i="21"/>
  <c r="D3205" i="21"/>
  <c r="F3204" i="21"/>
  <c r="E3204" i="21"/>
  <c r="F3205" i="21"/>
  <c r="D3206" i="21"/>
  <c r="E3205" i="21"/>
  <c r="F3206" i="21"/>
  <c r="E3206" i="21"/>
  <c r="D3207" i="21"/>
  <c r="E3207" i="21"/>
  <c r="D3208" i="21"/>
  <c r="F3207" i="21"/>
  <c r="E3208" i="21"/>
  <c r="F3208" i="21"/>
  <c r="D3209" i="21"/>
  <c r="E3209" i="21"/>
  <c r="D3210" i="21"/>
  <c r="F3209" i="21"/>
  <c r="D3211" i="21"/>
  <c r="E3210" i="21"/>
  <c r="F3210" i="21"/>
  <c r="D3212" i="21"/>
  <c r="F3211" i="21"/>
  <c r="E3211" i="21"/>
  <c r="F3212" i="21"/>
  <c r="D3213" i="21"/>
  <c r="E3212" i="21"/>
  <c r="D3214" i="21"/>
  <c r="F3213" i="21"/>
  <c r="E3213" i="21"/>
  <c r="E3214" i="21"/>
  <c r="F3214" i="21"/>
  <c r="D3215" i="21"/>
  <c r="E3215" i="21"/>
  <c r="D3216" i="21"/>
  <c r="F3215" i="21"/>
  <c r="D3217" i="21"/>
  <c r="E3216" i="21"/>
  <c r="F3216" i="21"/>
  <c r="F3217" i="21"/>
  <c r="E3217" i="21"/>
  <c r="D3218" i="21"/>
  <c r="F3218" i="21"/>
  <c r="D3219" i="21"/>
  <c r="E3218" i="21"/>
  <c r="F3219" i="21"/>
  <c r="D3220" i="21"/>
  <c r="E3219" i="21"/>
  <c r="F3220" i="21"/>
  <c r="E3220" i="21"/>
  <c r="D3221" i="21"/>
  <c r="F3221" i="21"/>
  <c r="E3221" i="21"/>
  <c r="D3222" i="21"/>
  <c r="F3222" i="21"/>
  <c r="E3222" i="21"/>
  <c r="D3223" i="21"/>
  <c r="E3223" i="21"/>
  <c r="D3224" i="21"/>
  <c r="F3223" i="21"/>
  <c r="E3224" i="21"/>
  <c r="D3225" i="21"/>
  <c r="F3224" i="21"/>
  <c r="E3225" i="21"/>
  <c r="D3226" i="21"/>
  <c r="F3225" i="21"/>
  <c r="E3226" i="21"/>
  <c r="D3227" i="21"/>
  <c r="F3226" i="21"/>
  <c r="E3227" i="21"/>
  <c r="F3227" i="21"/>
  <c r="D3228" i="21"/>
  <c r="D3229" i="21"/>
  <c r="F3228" i="21"/>
  <c r="E3228" i="21"/>
  <c r="D3230" i="21"/>
  <c r="F3229" i="21"/>
  <c r="E3229" i="21"/>
  <c r="D3231" i="21"/>
  <c r="F3230" i="21"/>
  <c r="E3230" i="21"/>
  <c r="F3231" i="21"/>
  <c r="D3232" i="21"/>
  <c r="E3231" i="21"/>
  <c r="D3233" i="21"/>
  <c r="F3232" i="21"/>
  <c r="E3232" i="21"/>
  <c r="F3233" i="21"/>
  <c r="D3234" i="21"/>
  <c r="E3233" i="21"/>
  <c r="E3234" i="21"/>
  <c r="D3235" i="21"/>
  <c r="F3234" i="21"/>
  <c r="E3235" i="21"/>
  <c r="D3236" i="21"/>
  <c r="F3235" i="21"/>
  <c r="D3237" i="21"/>
  <c r="E3236" i="21"/>
  <c r="F3236" i="21"/>
  <c r="F3237" i="21"/>
  <c r="E3237" i="21"/>
  <c r="D3238" i="21"/>
  <c r="D3239" i="21"/>
  <c r="F3238" i="21"/>
  <c r="E3238" i="21"/>
  <c r="F3239" i="21"/>
  <c r="D3240" i="21"/>
  <c r="E3239" i="21"/>
  <c r="F3240" i="21"/>
  <c r="D3241" i="21"/>
  <c r="E3240" i="21"/>
  <c r="F3241" i="21"/>
  <c r="D3242" i="21"/>
  <c r="E3241" i="21"/>
  <c r="D3243" i="21"/>
  <c r="E3242" i="21"/>
  <c r="F3242" i="21"/>
  <c r="D3244" i="21"/>
  <c r="F3243" i="21"/>
  <c r="E3243" i="21"/>
  <c r="F3244" i="21"/>
  <c r="D3245" i="21"/>
  <c r="E3244" i="21"/>
  <c r="D3246" i="21"/>
  <c r="E3245" i="21"/>
  <c r="F3245" i="21"/>
  <c r="D3247" i="21"/>
  <c r="F3246" i="21"/>
  <c r="E3246" i="21"/>
  <c r="E3247" i="21"/>
  <c r="D3248" i="21"/>
  <c r="F3247" i="21"/>
  <c r="E3248" i="21"/>
  <c r="F3248" i="21"/>
  <c r="D3249" i="21"/>
  <c r="D3250" i="21"/>
  <c r="E3249" i="21"/>
  <c r="F3249" i="21"/>
  <c r="F3250" i="21"/>
  <c r="E3250" i="21"/>
  <c r="D3251" i="21"/>
  <c r="D3252" i="21"/>
  <c r="E3251" i="21"/>
  <c r="F3251" i="21"/>
  <c r="E3252" i="21"/>
  <c r="D3253" i="21"/>
  <c r="F3252" i="21"/>
  <c r="D3254" i="21"/>
  <c r="E3253" i="21"/>
  <c r="F3253" i="21"/>
  <c r="F3254" i="21"/>
  <c r="D3255" i="21"/>
  <c r="E3254" i="21"/>
  <c r="D3256" i="21"/>
  <c r="F3255" i="21"/>
  <c r="E3255" i="21"/>
  <c r="F3256" i="21"/>
  <c r="D3257" i="21"/>
  <c r="E3256" i="21"/>
  <c r="D3258" i="21"/>
  <c r="E3257" i="21"/>
  <c r="F3257" i="21"/>
  <c r="E3258" i="21"/>
  <c r="F3258" i="21"/>
  <c r="D3259" i="21"/>
  <c r="E3259" i="21"/>
  <c r="F3259" i="21"/>
  <c r="D3260" i="21"/>
  <c r="E3260" i="21"/>
  <c r="F3260" i="21"/>
  <c r="D3261" i="21"/>
  <c r="E3261" i="21"/>
  <c r="D3262" i="21"/>
  <c r="F3261" i="21"/>
  <c r="E3262" i="21"/>
  <c r="F3262" i="21"/>
  <c r="D3263" i="21"/>
  <c r="D3264" i="21"/>
  <c r="E3263" i="21"/>
  <c r="F3263" i="21"/>
  <c r="F3264" i="21"/>
  <c r="D3265" i="21"/>
  <c r="E3264" i="21"/>
  <c r="F3265" i="21"/>
  <c r="E3265" i="21"/>
  <c r="D3266" i="21"/>
  <c r="E3266" i="21"/>
  <c r="D3267" i="21"/>
  <c r="F3266" i="21"/>
  <c r="F3267" i="21"/>
  <c r="D3268" i="21"/>
  <c r="E3267" i="21"/>
  <c r="D3269" i="21"/>
  <c r="F3268" i="21"/>
  <c r="E3268" i="21"/>
  <c r="E3269" i="21"/>
  <c r="F3269" i="21"/>
  <c r="D3270" i="21"/>
  <c r="D3271" i="21"/>
  <c r="E3270" i="21"/>
  <c r="F3270" i="21"/>
  <c r="D3272" i="21"/>
  <c r="E3271" i="21"/>
  <c r="F3271" i="21"/>
  <c r="E3272" i="21"/>
  <c r="D3273" i="21"/>
  <c r="F3272" i="21"/>
  <c r="E3273" i="21"/>
  <c r="D3274" i="21"/>
  <c r="F3273" i="21"/>
  <c r="D3275" i="21"/>
  <c r="F3274" i="21"/>
  <c r="E3274" i="21"/>
  <c r="D3276" i="21"/>
  <c r="F3275" i="21"/>
  <c r="E3275" i="21"/>
  <c r="D3277" i="21"/>
  <c r="F3276" i="21"/>
  <c r="E3276" i="21"/>
  <c r="E3277" i="21"/>
  <c r="D3278" i="21"/>
  <c r="F3277" i="21"/>
  <c r="D3279" i="21"/>
  <c r="F3278" i="21"/>
  <c r="E3278" i="21"/>
  <c r="D3280" i="21"/>
  <c r="E3279" i="21"/>
  <c r="F3279" i="21"/>
  <c r="E3280" i="21"/>
  <c r="F3280" i="21"/>
  <c r="D3281" i="21"/>
  <c r="E3281" i="21"/>
  <c r="D3282" i="21"/>
  <c r="F3281" i="21"/>
  <c r="F3282" i="21"/>
  <c r="D3283" i="21"/>
  <c r="E3282" i="21"/>
  <c r="D3284" i="21"/>
  <c r="F3283" i="21"/>
  <c r="E3283" i="21"/>
  <c r="F3284" i="21"/>
  <c r="D3285" i="21"/>
  <c r="E3284" i="21"/>
  <c r="E3285" i="21"/>
  <c r="D3286" i="21"/>
  <c r="F3285" i="21"/>
  <c r="E3286" i="21"/>
  <c r="D3287" i="21"/>
  <c r="F3286" i="21"/>
  <c r="F3287" i="21"/>
  <c r="D3288" i="21"/>
  <c r="E3287" i="21"/>
  <c r="F3288" i="21"/>
  <c r="D3289" i="21"/>
  <c r="E3288" i="21"/>
  <c r="F3289" i="21"/>
  <c r="E3289" i="21"/>
  <c r="D3290" i="21"/>
  <c r="D3291" i="21"/>
  <c r="F3290" i="21"/>
  <c r="E3290" i="21"/>
  <c r="D3292" i="21"/>
  <c r="F3291" i="21"/>
  <c r="E3291" i="21"/>
  <c r="D3293" i="21"/>
  <c r="E3292" i="21"/>
  <c r="F3292" i="21"/>
  <c r="F3293" i="21"/>
  <c r="E3293" i="21"/>
  <c r="D3294" i="21"/>
  <c r="E3294" i="21"/>
  <c r="F3294" i="21"/>
  <c r="D3295" i="21"/>
  <c r="F3295" i="21"/>
  <c r="E3295" i="21"/>
  <c r="D3296" i="21"/>
  <c r="F3296" i="21"/>
  <c r="E3296" i="21"/>
  <c r="D3297" i="21"/>
  <c r="F3297" i="21"/>
  <c r="D3298" i="21"/>
  <c r="E3297" i="21"/>
  <c r="F3298" i="21"/>
  <c r="D3299" i="21"/>
  <c r="E3298" i="21"/>
  <c r="F3299" i="21"/>
  <c r="D3300" i="21"/>
  <c r="E3299" i="21"/>
  <c r="D3301" i="21"/>
  <c r="E3300" i="21"/>
  <c r="F3300" i="21"/>
  <c r="D3302" i="21"/>
  <c r="F3301" i="21"/>
  <c r="E3301" i="21"/>
  <c r="F3302" i="21"/>
  <c r="E3302" i="21"/>
  <c r="D3303" i="21"/>
  <c r="E3303" i="21"/>
  <c r="D3304" i="21"/>
  <c r="F3303" i="21"/>
  <c r="E3304" i="21"/>
  <c r="F3304" i="21"/>
  <c r="D3305" i="21"/>
  <c r="E3305" i="21"/>
  <c r="F3305" i="21"/>
  <c r="D3306" i="21"/>
  <c r="D3307" i="21"/>
  <c r="F3306" i="21"/>
  <c r="E3306" i="21"/>
  <c r="D3308" i="21"/>
  <c r="E3307" i="21"/>
  <c r="F3307" i="21"/>
  <c r="E3308" i="21"/>
  <c r="F3308" i="21"/>
  <c r="D3309" i="21"/>
  <c r="E3309" i="21"/>
  <c r="F3309" i="21"/>
  <c r="D3310" i="21"/>
  <c r="D3311" i="21"/>
  <c r="F3310" i="21"/>
  <c r="E3310" i="21"/>
  <c r="D3312" i="21"/>
  <c r="E3311" i="21"/>
  <c r="F3311" i="21"/>
  <c r="D3313" i="21"/>
  <c r="E3312" i="21"/>
  <c r="F3312" i="21"/>
  <c r="E3313" i="21"/>
  <c r="F3313" i="21"/>
  <c r="D3314" i="21"/>
  <c r="D3315" i="21"/>
  <c r="E3314" i="21"/>
  <c r="F3314" i="21"/>
  <c r="E3315" i="21"/>
  <c r="F3315" i="21"/>
  <c r="D3316" i="21"/>
  <c r="F3316" i="21"/>
  <c r="E3316" i="21"/>
  <c r="D3317" i="21"/>
  <c r="D3318" i="21"/>
  <c r="F3317" i="21"/>
  <c r="E3317" i="21"/>
  <c r="E3318" i="21"/>
  <c r="F3318" i="21"/>
  <c r="D3319" i="21"/>
  <c r="D3320" i="21"/>
  <c r="E3319" i="21"/>
  <c r="F3319" i="21"/>
  <c r="F3320" i="21"/>
  <c r="E3320" i="21"/>
  <c r="D3321" i="21"/>
  <c r="E3321" i="21"/>
  <c r="F3321" i="21"/>
  <c r="D3322" i="21"/>
  <c r="F3322" i="21"/>
  <c r="D3323" i="21"/>
  <c r="E3322" i="21"/>
  <c r="E3323" i="21"/>
  <c r="D3324" i="21"/>
  <c r="F3323" i="21"/>
  <c r="E3324" i="21"/>
  <c r="D3325" i="21"/>
  <c r="F3324" i="21"/>
  <c r="F3325" i="21"/>
  <c r="E3325" i="21"/>
  <c r="D3326" i="21"/>
  <c r="D3327" i="21"/>
  <c r="F3326" i="21"/>
  <c r="E3326" i="21"/>
  <c r="F3327" i="21"/>
  <c r="D3328" i="21"/>
  <c r="E3327" i="21"/>
  <c r="D3329" i="21"/>
  <c r="F3328" i="21"/>
  <c r="E3328" i="21"/>
  <c r="F3329" i="21"/>
  <c r="E3329" i="21"/>
  <c r="D3330" i="21"/>
  <c r="F3330" i="21"/>
  <c r="E3330" i="21"/>
  <c r="D3331" i="21"/>
  <c r="D3332" i="21"/>
  <c r="F3331" i="21"/>
  <c r="E3331" i="21"/>
  <c r="D3333" i="21"/>
  <c r="F3332" i="21"/>
  <c r="E3332" i="21"/>
  <c r="D3334" i="21"/>
  <c r="F3333" i="21"/>
  <c r="E3333" i="21"/>
  <c r="F3334" i="21"/>
  <c r="D3335" i="21"/>
  <c r="E3334" i="21"/>
  <c r="F3335" i="21"/>
  <c r="D3336" i="21"/>
  <c r="E3335" i="21"/>
  <c r="E3336" i="21"/>
  <c r="D3337" i="21"/>
  <c r="F3336" i="21"/>
  <c r="D3338" i="21"/>
  <c r="F3337" i="21"/>
  <c r="E3337" i="21"/>
  <c r="D3339" i="21"/>
  <c r="E3338" i="21"/>
  <c r="F3338" i="21"/>
  <c r="D3340" i="21"/>
  <c r="F3339" i="21"/>
  <c r="E3339" i="21"/>
  <c r="D3341" i="21"/>
  <c r="F3340" i="21"/>
  <c r="E3340" i="21"/>
  <c r="E3341" i="21"/>
  <c r="D3342" i="21"/>
  <c r="F3341" i="21"/>
  <c r="E3342" i="21"/>
  <c r="F3342" i="21"/>
  <c r="D3343" i="21"/>
  <c r="D3344" i="21"/>
  <c r="F3343" i="21"/>
  <c r="E3343" i="21"/>
  <c r="F3344" i="21"/>
  <c r="E3344" i="21"/>
  <c r="D3345" i="21"/>
  <c r="D3346" i="21"/>
  <c r="E3345" i="21"/>
  <c r="F3345" i="21"/>
  <c r="F3346" i="21"/>
  <c r="E3346" i="21"/>
  <c r="D3347" i="21"/>
  <c r="F3347" i="21"/>
  <c r="E3347" i="21"/>
  <c r="D3348" i="21"/>
  <c r="D3349" i="21"/>
  <c r="E3348" i="21"/>
  <c r="F3348" i="21"/>
  <c r="E3349" i="21"/>
  <c r="D3350" i="21"/>
  <c r="F3349" i="21"/>
  <c r="D3351" i="21"/>
  <c r="E3350" i="21"/>
  <c r="F3350" i="21"/>
  <c r="D3352" i="21"/>
  <c r="F3351" i="21"/>
  <c r="E3351" i="21"/>
  <c r="F3352" i="21"/>
  <c r="D3353" i="21"/>
  <c r="E3352" i="21"/>
  <c r="F3353" i="21"/>
  <c r="E3353" i="21"/>
  <c r="D3354" i="21"/>
  <c r="F3354" i="21"/>
  <c r="E3354" i="21"/>
  <c r="D3355" i="21"/>
  <c r="F3355" i="21"/>
  <c r="D3356" i="21"/>
  <c r="E3355" i="21"/>
  <c r="F3356" i="21"/>
  <c r="E3356" i="21"/>
  <c r="D3357" i="21"/>
  <c r="E3357" i="21"/>
  <c r="D3358" i="21"/>
  <c r="F3357" i="21"/>
  <c r="E3358" i="21"/>
  <c r="D3359" i="21"/>
  <c r="F3358" i="21"/>
  <c r="F3359" i="21"/>
  <c r="E3359" i="21"/>
  <c r="D3360" i="21"/>
  <c r="E3360" i="21"/>
  <c r="D3361" i="21"/>
  <c r="F3360" i="21"/>
  <c r="E3361" i="21"/>
  <c r="D3362" i="21"/>
  <c r="F3361" i="21"/>
  <c r="E3362" i="21"/>
  <c r="D3363" i="21"/>
  <c r="F3362" i="21"/>
  <c r="E3363" i="21"/>
  <c r="D3364" i="21"/>
  <c r="F3363" i="21"/>
  <c r="E3364" i="21"/>
  <c r="F3364" i="21"/>
  <c r="D3365" i="21"/>
  <c r="D3366" i="21"/>
  <c r="F3365" i="21"/>
  <c r="E3365" i="21"/>
  <c r="D3367" i="21"/>
  <c r="F3366" i="21"/>
  <c r="E3366" i="21"/>
  <c r="F3367" i="21"/>
  <c r="E3367" i="21"/>
  <c r="D3368" i="21"/>
  <c r="E3368" i="21"/>
  <c r="F3368" i="21"/>
  <c r="D3369" i="21"/>
  <c r="D3370" i="21"/>
  <c r="F3369" i="21"/>
  <c r="E3369" i="21"/>
  <c r="F3370" i="21"/>
  <c r="E3370" i="21"/>
  <c r="D3371" i="21"/>
  <c r="F3371" i="21"/>
  <c r="E3371" i="21"/>
  <c r="D3372" i="21"/>
  <c r="D3373" i="21"/>
  <c r="F3372" i="21"/>
  <c r="E3372" i="21"/>
  <c r="E3373" i="21"/>
  <c r="D3374" i="21"/>
  <c r="F3373" i="21"/>
  <c r="F3374" i="21"/>
  <c r="E3374" i="21"/>
  <c r="D3375" i="21"/>
  <c r="D3376" i="21"/>
  <c r="F3375" i="21"/>
  <c r="E3375" i="21"/>
  <c r="E3376" i="21"/>
  <c r="F3376" i="21"/>
  <c r="D3377" i="21"/>
  <c r="D3378" i="21"/>
  <c r="F3377" i="21"/>
  <c r="E3377" i="21"/>
  <c r="D3379" i="21"/>
  <c r="F3378" i="21"/>
  <c r="E3378" i="21"/>
  <c r="F3379" i="21"/>
  <c r="D3380" i="21"/>
  <c r="E3379" i="21"/>
  <c r="F3380" i="21"/>
  <c r="E3380" i="21"/>
  <c r="D3381" i="21"/>
  <c r="E3381" i="21"/>
  <c r="F3381" i="21"/>
  <c r="D3382" i="21"/>
  <c r="F3382" i="21"/>
  <c r="E3382" i="21"/>
  <c r="D3383" i="21"/>
  <c r="F3383" i="21"/>
  <c r="D3384" i="21"/>
  <c r="E3383" i="21"/>
  <c r="D3385" i="21"/>
  <c r="F3384" i="21"/>
  <c r="E3384" i="21"/>
  <c r="D3386" i="21"/>
  <c r="F3385" i="21"/>
  <c r="E3385" i="21"/>
  <c r="D3387" i="21"/>
  <c r="F3386" i="21"/>
  <c r="E3386" i="21"/>
  <c r="E3387" i="21"/>
  <c r="D3388" i="21"/>
  <c r="F3387" i="21"/>
  <c r="F3388" i="21"/>
  <c r="E3388" i="21"/>
  <c r="D3389" i="21"/>
  <c r="E3389" i="21"/>
  <c r="F3389" i="21"/>
  <c r="D3390" i="21"/>
  <c r="E3390" i="21"/>
  <c r="F3390" i="21"/>
  <c r="D3391" i="21"/>
  <c r="E3391" i="21"/>
  <c r="F3391" i="21"/>
  <c r="D3392" i="21"/>
  <c r="F3392" i="21"/>
  <c r="E3392" i="21"/>
  <c r="D3393" i="21"/>
  <c r="D3394" i="21"/>
  <c r="E3393" i="21"/>
  <c r="F3393" i="21"/>
  <c r="F3394" i="21"/>
  <c r="D3395" i="21"/>
  <c r="E3394" i="21"/>
  <c r="F3395" i="21"/>
  <c r="D3396" i="21"/>
  <c r="E3395" i="21"/>
  <c r="E3396" i="21"/>
  <c r="F3396" i="21"/>
  <c r="D3397" i="21"/>
  <c r="F3397" i="21"/>
  <c r="D3398" i="21"/>
  <c r="E3397" i="21"/>
  <c r="F3398" i="21"/>
  <c r="E3398" i="21"/>
  <c r="D3399" i="21"/>
  <c r="E3399" i="21"/>
  <c r="F3399" i="21"/>
  <c r="D3400" i="21"/>
  <c r="D3401" i="21"/>
  <c r="E3400" i="21"/>
  <c r="F3400" i="21"/>
  <c r="F3401" i="21"/>
  <c r="E3401" i="21"/>
  <c r="D3402" i="21"/>
  <c r="F3402" i="21"/>
  <c r="E3402" i="21"/>
  <c r="D3403" i="21"/>
  <c r="F3403" i="21"/>
  <c r="D3404" i="21"/>
  <c r="E3403" i="21"/>
  <c r="F3404" i="21"/>
  <c r="D3405" i="21"/>
  <c r="E3404" i="21"/>
  <c r="D3406" i="21"/>
  <c r="F3405" i="21"/>
  <c r="E3405" i="21"/>
  <c r="D3407" i="21"/>
  <c r="F3406" i="21"/>
  <c r="E3406" i="21"/>
  <c r="F3407" i="21"/>
  <c r="E3407" i="21"/>
  <c r="D3408" i="21"/>
  <c r="F3408" i="21"/>
  <c r="D3409" i="21"/>
  <c r="E3408" i="21"/>
  <c r="E3409" i="21"/>
  <c r="D3410" i="21"/>
  <c r="F3409" i="21"/>
  <c r="F3410" i="21"/>
  <c r="E3410" i="21"/>
  <c r="D3411" i="21"/>
  <c r="D3412" i="21"/>
  <c r="F3411" i="21"/>
  <c r="E3411" i="21"/>
  <c r="D3413" i="21"/>
  <c r="E3412" i="21"/>
  <c r="F3412" i="21"/>
  <c r="D3414" i="21"/>
  <c r="F3413" i="21"/>
  <c r="E3413" i="21"/>
  <c r="E3414" i="21"/>
  <c r="D3415" i="21"/>
  <c r="F3414" i="21"/>
  <c r="E3415" i="21"/>
  <c r="D3416" i="21"/>
  <c r="F3415" i="21"/>
  <c r="D3417" i="21"/>
  <c r="F3416" i="21"/>
  <c r="E3416" i="21"/>
  <c r="D3418" i="21"/>
  <c r="F3417" i="21"/>
  <c r="E3417" i="21"/>
  <c r="D3419" i="21"/>
  <c r="F3418" i="21"/>
  <c r="E3418" i="21"/>
  <c r="D3420" i="21"/>
  <c r="F3419" i="21"/>
  <c r="E3419" i="21"/>
  <c r="E3420" i="21"/>
  <c r="F3420" i="21"/>
  <c r="D3421" i="21"/>
  <c r="D3422" i="21"/>
  <c r="F3421" i="21"/>
  <c r="E3421" i="21"/>
  <c r="F3422" i="21"/>
  <c r="E3422" i="21"/>
  <c r="D3423" i="21"/>
  <c r="D3424" i="21"/>
  <c r="F3423" i="21"/>
  <c r="E3423" i="21"/>
  <c r="E3424" i="21"/>
  <c r="D3425" i="21"/>
  <c r="F3424" i="21"/>
  <c r="E3425" i="21"/>
  <c r="D3426" i="21"/>
  <c r="F3425" i="21"/>
  <c r="D3427" i="21"/>
  <c r="F3426" i="21"/>
  <c r="E3426" i="21"/>
  <c r="D3428" i="21"/>
  <c r="F3427" i="21"/>
  <c r="E3427" i="21"/>
  <c r="D3429" i="21"/>
  <c r="E3428" i="21"/>
  <c r="F3428" i="21"/>
  <c r="D3430" i="21"/>
  <c r="F3429" i="21"/>
  <c r="E3429" i="21"/>
  <c r="D3431" i="21"/>
  <c r="E3430" i="21"/>
  <c r="F3430" i="21"/>
  <c r="E3431" i="21"/>
  <c r="D3432" i="21"/>
  <c r="F3431" i="21"/>
  <c r="F3432" i="21"/>
  <c r="D3433" i="21"/>
  <c r="E3432" i="21"/>
  <c r="F3433" i="21"/>
  <c r="E3433" i="21"/>
  <c r="D3434" i="21"/>
  <c r="F3434" i="21"/>
  <c r="E3434" i="21"/>
  <c r="D3435" i="21"/>
  <c r="E3435" i="21"/>
  <c r="F3435" i="21"/>
  <c r="D3436" i="21"/>
  <c r="F3436" i="21"/>
  <c r="D3437" i="21"/>
  <c r="E3436" i="21"/>
  <c r="E3437" i="21"/>
  <c r="D3438" i="21"/>
  <c r="F3437" i="21"/>
  <c r="F3438" i="21"/>
  <c r="D3439" i="21"/>
  <c r="E3438" i="21"/>
  <c r="E3439" i="21"/>
  <c r="D3440" i="21"/>
  <c r="F3439" i="21"/>
  <c r="D3441" i="21"/>
  <c r="F3440" i="21"/>
  <c r="E3440" i="21"/>
  <c r="F3441" i="21"/>
  <c r="E3441" i="21"/>
  <c r="D3442" i="21"/>
  <c r="E3442" i="21"/>
  <c r="D3443" i="21"/>
  <c r="F3442" i="21"/>
  <c r="E3443" i="21"/>
  <c r="F3443" i="21"/>
  <c r="D3444" i="21"/>
  <c r="E3444" i="21"/>
  <c r="D3445" i="21"/>
  <c r="F3444" i="21"/>
  <c r="D3446" i="21"/>
  <c r="E3445" i="21"/>
  <c r="F3445" i="21"/>
  <c r="D3447" i="21"/>
  <c r="F3446" i="21"/>
  <c r="E3446" i="21"/>
  <c r="F3447" i="21"/>
  <c r="D3448" i="21"/>
  <c r="E3447" i="21"/>
  <c r="F3448" i="21"/>
  <c r="E3448" i="21"/>
  <c r="D3449" i="21"/>
  <c r="E3449" i="21"/>
  <c r="F3449" i="21"/>
  <c r="D3450" i="21"/>
  <c r="F3450" i="21"/>
  <c r="E3450" i="21"/>
  <c r="D3451" i="21"/>
  <c r="F3451" i="21"/>
  <c r="D3452" i="21"/>
  <c r="E3451" i="21"/>
  <c r="D3453" i="21"/>
  <c r="E3452" i="21"/>
  <c r="F3452" i="21"/>
  <c r="D3454" i="21"/>
  <c r="F3453" i="21"/>
  <c r="E3453" i="21"/>
  <c r="D3455" i="21"/>
  <c r="E3454" i="21"/>
  <c r="F3454" i="21"/>
  <c r="D3456" i="21"/>
  <c r="E3455" i="21"/>
  <c r="F3455" i="21"/>
  <c r="D3457" i="21"/>
  <c r="F3456" i="21"/>
  <c r="E3456" i="21"/>
  <c r="F3457" i="21"/>
  <c r="D3458" i="21"/>
  <c r="E3457" i="21"/>
  <c r="F3458" i="21"/>
  <c r="E3458" i="21"/>
  <c r="D3459" i="21"/>
  <c r="E3459" i="21"/>
  <c r="F3459" i="21"/>
  <c r="D3460" i="21"/>
  <c r="D3461" i="21"/>
  <c r="F3460" i="21"/>
  <c r="E3460" i="21"/>
  <c r="D3462" i="21"/>
  <c r="F3461" i="21"/>
  <c r="E3461" i="21"/>
  <c r="D3463" i="21"/>
  <c r="F3462" i="21"/>
  <c r="E3462" i="21"/>
  <c r="F3463" i="21"/>
  <c r="E3463" i="21"/>
  <c r="D3464" i="21"/>
  <c r="D3465" i="21"/>
  <c r="F3464" i="21"/>
  <c r="E3464" i="21"/>
  <c r="F3465" i="21"/>
  <c r="D3466" i="21"/>
  <c r="E3465" i="21"/>
  <c r="F3466" i="21"/>
  <c r="E3466" i="21"/>
  <c r="D3467" i="21"/>
  <c r="E3467" i="21"/>
  <c r="F3467" i="21"/>
  <c r="D3468" i="21"/>
  <c r="E3468" i="21"/>
  <c r="F3468" i="21"/>
  <c r="D3469" i="21"/>
  <c r="E3469" i="21"/>
  <c r="D3470" i="21"/>
  <c r="F3469" i="21"/>
  <c r="F3470" i="21"/>
  <c r="E3470" i="21"/>
  <c r="D3471" i="21"/>
  <c r="D3472" i="21"/>
  <c r="E3471" i="21"/>
  <c r="F3471" i="21"/>
  <c r="F3472" i="21"/>
  <c r="E3472" i="21"/>
  <c r="D3473" i="21"/>
  <c r="D3474" i="21"/>
  <c r="F3473" i="21"/>
  <c r="E3473" i="21"/>
  <c r="D3475" i="21"/>
  <c r="F3474" i="21"/>
  <c r="E3474" i="21"/>
  <c r="D3476" i="21"/>
  <c r="E3475" i="21"/>
  <c r="F3475" i="21"/>
  <c r="D3477" i="21"/>
  <c r="E3476" i="21"/>
  <c r="F3476" i="21"/>
  <c r="D3478" i="21"/>
  <c r="F3477" i="21"/>
  <c r="E3477" i="21"/>
  <c r="F3478" i="21"/>
  <c r="D3479" i="21"/>
  <c r="E3478" i="21"/>
  <c r="E3479" i="21"/>
  <c r="D3480" i="21"/>
  <c r="F3479" i="21"/>
  <c r="F3480" i="21"/>
  <c r="E3480" i="21"/>
  <c r="D3481" i="21"/>
  <c r="D3482" i="21"/>
  <c r="E3481" i="21"/>
  <c r="F3481" i="21"/>
  <c r="D3483" i="21"/>
  <c r="E3482" i="21"/>
  <c r="F3482" i="21"/>
  <c r="D3484" i="21"/>
  <c r="F3483" i="21"/>
  <c r="E3483" i="21"/>
  <c r="E3484" i="21"/>
  <c r="F3484" i="21"/>
  <c r="D3485" i="21"/>
  <c r="E3485" i="21"/>
  <c r="D3486" i="21"/>
  <c r="F3485" i="21"/>
  <c r="D3487" i="21"/>
  <c r="E3486" i="21"/>
  <c r="F3486" i="21"/>
  <c r="F3487" i="21"/>
  <c r="E3487" i="21"/>
  <c r="D3488" i="21"/>
  <c r="D3489" i="21"/>
  <c r="E3488" i="21"/>
  <c r="F3488" i="21"/>
  <c r="E3489" i="21"/>
  <c r="D3490" i="21"/>
  <c r="F3489" i="21"/>
  <c r="F3490" i="21"/>
  <c r="E3490" i="21"/>
  <c r="D3491" i="21"/>
  <c r="F3491" i="21"/>
  <c r="E3491" i="21"/>
  <c r="D3492" i="21"/>
  <c r="E3492" i="21"/>
  <c r="D3493" i="21"/>
  <c r="F3492" i="21"/>
  <c r="D3494" i="21"/>
  <c r="F3493" i="21"/>
  <c r="E3493" i="21"/>
  <c r="E3494" i="21"/>
  <c r="F3494" i="21"/>
  <c r="D3495" i="21"/>
  <c r="E3495" i="21"/>
  <c r="D3496" i="21"/>
  <c r="F3495" i="21"/>
  <c r="F3496" i="21"/>
  <c r="D3497" i="21"/>
  <c r="E3496" i="21"/>
  <c r="E3497" i="21"/>
  <c r="D3498" i="21"/>
  <c r="F3497" i="21"/>
  <c r="E3498" i="21"/>
  <c r="F3498" i="21"/>
  <c r="D3499" i="21"/>
  <c r="F3499" i="21"/>
  <c r="D3500" i="21"/>
  <c r="E3499" i="21"/>
  <c r="E3500" i="21"/>
  <c r="D3501" i="21"/>
  <c r="F3500" i="21"/>
  <c r="E3501" i="21"/>
  <c r="F3501" i="21"/>
  <c r="D3502" i="21"/>
  <c r="F3502" i="21"/>
  <c r="D3503" i="21"/>
  <c r="E3502" i="21"/>
  <c r="D3504" i="21"/>
  <c r="E3503" i="21"/>
  <c r="F3503" i="21"/>
  <c r="F3504" i="21"/>
  <c r="D3505" i="21"/>
  <c r="E3504" i="21"/>
  <c r="D3506" i="21"/>
  <c r="F3505" i="21"/>
  <c r="E3505" i="21"/>
  <c r="F3506" i="21"/>
  <c r="E3506" i="21"/>
  <c r="D3507" i="21"/>
  <c r="D3508" i="21"/>
  <c r="F3507" i="21"/>
  <c r="E3507" i="21"/>
  <c r="F3508" i="21"/>
  <c r="E3508" i="21"/>
  <c r="D3509" i="21"/>
  <c r="F3509" i="21"/>
  <c r="D3510" i="21"/>
  <c r="E3509" i="21"/>
  <c r="E3510" i="21"/>
  <c r="D3511" i="21"/>
  <c r="F3510" i="21"/>
  <c r="E3511" i="21"/>
  <c r="F3511" i="21"/>
  <c r="D3512" i="21"/>
  <c r="D3513" i="21"/>
  <c r="E3512" i="21"/>
  <c r="F3512" i="21"/>
  <c r="E3513" i="21"/>
  <c r="D3514" i="21"/>
  <c r="F3513" i="21"/>
  <c r="E3514" i="21"/>
  <c r="D3515" i="21"/>
  <c r="F3514" i="21"/>
  <c r="D3516" i="21"/>
  <c r="E3515" i="21"/>
  <c r="F3515" i="21"/>
  <c r="F3516" i="21"/>
  <c r="E3516" i="21"/>
  <c r="D3517" i="21"/>
  <c r="F3517" i="21"/>
  <c r="E3517" i="21"/>
  <c r="D3518" i="21"/>
  <c r="E3518" i="21"/>
  <c r="F3518" i="21"/>
  <c r="D3519" i="21"/>
  <c r="D3520" i="21"/>
  <c r="F3519" i="21"/>
  <c r="E3519" i="21"/>
  <c r="E3520" i="21"/>
  <c r="F3520" i="21"/>
  <c r="D3521" i="21"/>
  <c r="D3522" i="21"/>
  <c r="E3521" i="21"/>
  <c r="F3521" i="21"/>
  <c r="D3523" i="21"/>
  <c r="F3522" i="21"/>
  <c r="E3522" i="21"/>
  <c r="D3524" i="21"/>
  <c r="E3523" i="21"/>
  <c r="F3523" i="21"/>
  <c r="F3524" i="21"/>
  <c r="D3525" i="21"/>
  <c r="E3524" i="21"/>
  <c r="E3525" i="21"/>
  <c r="F3525" i="21"/>
  <c r="D3526" i="21"/>
  <c r="F3526" i="21"/>
  <c r="D3527" i="21"/>
  <c r="E3526" i="21"/>
  <c r="F3527" i="21"/>
  <c r="D3528" i="21"/>
  <c r="E3527" i="21"/>
  <c r="E3528" i="21"/>
  <c r="F3528" i="21"/>
  <c r="D3529" i="21"/>
  <c r="D3530" i="21"/>
  <c r="F3529" i="21"/>
  <c r="E3529" i="21"/>
  <c r="E3530" i="21"/>
  <c r="D3531" i="21"/>
  <c r="F3530" i="21"/>
  <c r="D3532" i="21"/>
  <c r="E3531" i="21"/>
  <c r="F3531" i="21"/>
  <c r="D3533" i="21"/>
  <c r="E3532" i="21"/>
  <c r="F3532" i="21"/>
  <c r="D3534" i="21"/>
  <c r="F3533" i="21"/>
  <c r="E3533" i="21"/>
  <c r="E3534" i="21"/>
  <c r="F3534" i="21"/>
  <c r="D3535" i="21"/>
  <c r="E3535" i="21"/>
  <c r="D3536" i="21"/>
  <c r="F3535" i="21"/>
  <c r="D3537" i="21"/>
  <c r="F3536" i="21"/>
  <c r="E3536" i="21"/>
  <c r="F3537" i="21"/>
  <c r="E3537" i="21"/>
  <c r="AI30" i="13" l="1"/>
  <c r="AJ30" i="13" s="1"/>
  <c r="AI29" i="13"/>
  <c r="AJ29" i="13" s="1"/>
  <c r="AI28" i="13"/>
  <c r="AJ28" i="13" s="1"/>
  <c r="AI27" i="13"/>
  <c r="AJ27" i="13" s="1"/>
  <c r="AI26" i="13"/>
  <c r="AJ26" i="13" s="1"/>
  <c r="AI25" i="13"/>
  <c r="AJ25" i="13" s="1"/>
  <c r="AI24" i="13"/>
  <c r="AJ24" i="13" s="1"/>
  <c r="D11" i="13"/>
  <c r="X33" i="29"/>
  <c r="Y33" i="29" s="1"/>
  <c r="E13" i="27"/>
  <c r="E9" i="13"/>
  <c r="E10" i="13"/>
  <c r="E10" i="28"/>
  <c r="E15" i="28"/>
  <c r="E4" i="13"/>
  <c r="E11" i="26"/>
  <c r="E5" i="29"/>
  <c r="E3" i="26"/>
  <c r="E6" i="13"/>
  <c r="E5" i="26"/>
  <c r="E13" i="28"/>
  <c r="E7" i="13"/>
  <c r="E6" i="27"/>
  <c r="E14" i="26"/>
  <c r="E4" i="27"/>
  <c r="E8" i="13"/>
  <c r="E8" i="26"/>
  <c r="E12" i="13"/>
  <c r="E4" i="28"/>
  <c r="E10" i="27"/>
  <c r="E4" i="26"/>
  <c r="E16" i="28"/>
  <c r="E11" i="27"/>
  <c r="E6" i="29"/>
  <c r="E16" i="13"/>
  <c r="E14" i="13"/>
  <c r="E8" i="29"/>
  <c r="E13" i="26"/>
  <c r="E6" i="26"/>
  <c r="E13" i="13"/>
  <c r="E6" i="28"/>
  <c r="E14" i="27"/>
  <c r="E7" i="26"/>
  <c r="E9" i="26"/>
  <c r="E4" i="29"/>
  <c r="E7" i="29"/>
  <c r="E5" i="13"/>
  <c r="E7" i="27"/>
  <c r="E9" i="28"/>
  <c r="E10" i="26"/>
  <c r="E15" i="27"/>
  <c r="E3" i="28"/>
  <c r="E15" i="26"/>
  <c r="E3" i="27"/>
  <c r="E5" i="27"/>
  <c r="E12" i="27"/>
  <c r="E12" i="26"/>
  <c r="E12" i="28"/>
  <c r="E16" i="27"/>
  <c r="E5" i="28"/>
  <c r="E9" i="29"/>
  <c r="E15" i="13"/>
  <c r="E8" i="27"/>
  <c r="E11" i="13"/>
  <c r="E7" i="28"/>
  <c r="E11" i="28"/>
  <c r="E3" i="13"/>
  <c r="E14" i="28"/>
  <c r="E16" i="26"/>
  <c r="E9" i="27"/>
  <c r="E3" i="29"/>
  <c r="E8" i="28"/>
  <c r="D10" i="13"/>
  <c r="D12" i="13"/>
  <c r="D6" i="13"/>
  <c r="D7" i="13" s="1"/>
  <c r="D19" i="22"/>
  <c r="AI23" i="13"/>
  <c r="AJ23" i="13" s="1"/>
  <c r="AI31" i="13"/>
  <c r="AJ31" i="13" s="1"/>
  <c r="D13" i="13"/>
  <c r="X27" i="13"/>
  <c r="X29" i="13"/>
  <c r="X33" i="13"/>
  <c r="X28" i="13"/>
  <c r="X24" i="13"/>
  <c r="X34" i="13"/>
  <c r="X23" i="13"/>
  <c r="X25" i="13"/>
  <c r="X31" i="13"/>
  <c r="U34" i="28"/>
  <c r="R37" i="26"/>
  <c r="U37" i="26" s="1"/>
  <c r="I13" i="27"/>
  <c r="G13" i="27"/>
  <c r="G3" i="26"/>
  <c r="I3" i="26"/>
  <c r="I8" i="13"/>
  <c r="G8" i="13"/>
  <c r="I6" i="29"/>
  <c r="G6" i="29"/>
  <c r="I14" i="27"/>
  <c r="G14" i="27"/>
  <c r="I10" i="26"/>
  <c r="G10" i="26"/>
  <c r="I12" i="28"/>
  <c r="G12" i="28"/>
  <c r="I11" i="28"/>
  <c r="G11" i="28"/>
  <c r="AH32" i="13"/>
  <c r="U35" i="28"/>
  <c r="R32" i="26"/>
  <c r="U32" i="26" s="1"/>
  <c r="R28" i="26"/>
  <c r="U28" i="26" s="1"/>
  <c r="R25" i="26"/>
  <c r="U25" i="26" s="1"/>
  <c r="I6" i="13"/>
  <c r="G6" i="13"/>
  <c r="I8" i="26"/>
  <c r="G8" i="26"/>
  <c r="I7" i="26"/>
  <c r="G7" i="26"/>
  <c r="G15" i="27"/>
  <c r="I15" i="27"/>
  <c r="I3" i="13"/>
  <c r="G3" i="13"/>
  <c r="U46" i="28"/>
  <c r="I2655" i="21"/>
  <c r="R41" i="28"/>
  <c r="U41" i="28" s="1"/>
  <c r="T34" i="27"/>
  <c r="I10" i="13"/>
  <c r="G10" i="13"/>
  <c r="I5" i="26"/>
  <c r="G5" i="26"/>
  <c r="I12" i="13"/>
  <c r="G12" i="13"/>
  <c r="G14" i="13"/>
  <c r="I14" i="13"/>
  <c r="I3" i="28"/>
  <c r="G3" i="28"/>
  <c r="G5" i="28"/>
  <c r="I5" i="28"/>
  <c r="I14" i="28"/>
  <c r="G14" i="28"/>
  <c r="T28" i="27"/>
  <c r="U32" i="13"/>
  <c r="O2655" i="21"/>
  <c r="U23" i="26"/>
  <c r="R31" i="26"/>
  <c r="U31" i="26" s="1"/>
  <c r="U24" i="28"/>
  <c r="R30" i="26"/>
  <c r="U30" i="26" s="1"/>
  <c r="G10" i="28"/>
  <c r="I10" i="28"/>
  <c r="I13" i="28"/>
  <c r="G13" i="28"/>
  <c r="I4" i="28"/>
  <c r="G4" i="28"/>
  <c r="I8" i="29"/>
  <c r="G8" i="29"/>
  <c r="G4" i="29"/>
  <c r="I4" i="29"/>
  <c r="G15" i="26"/>
  <c r="I15" i="26"/>
  <c r="U29" i="28"/>
  <c r="S114" i="13"/>
  <c r="R40" i="26"/>
  <c r="U40" i="26" s="1"/>
  <c r="U39" i="26"/>
  <c r="G15" i="28"/>
  <c r="I15" i="28"/>
  <c r="G7" i="13"/>
  <c r="I7" i="13"/>
  <c r="G10" i="27"/>
  <c r="I10" i="27"/>
  <c r="I13" i="26"/>
  <c r="G13" i="26"/>
  <c r="G7" i="29"/>
  <c r="I7" i="29"/>
  <c r="G3" i="27"/>
  <c r="I3" i="27"/>
  <c r="I15" i="13"/>
  <c r="G15" i="13"/>
  <c r="H2656" i="21"/>
  <c r="U30" i="13"/>
  <c r="U27" i="26"/>
  <c r="AH33" i="13"/>
  <c r="AH34" i="13" s="1"/>
  <c r="AH35" i="13" s="1"/>
  <c r="R31" i="28"/>
  <c r="U31" i="28" s="1"/>
  <c r="U40" i="28"/>
  <c r="R44" i="28"/>
  <c r="U44" i="28" s="1"/>
  <c r="I4" i="13"/>
  <c r="G4" i="13"/>
  <c r="G6" i="27"/>
  <c r="I6" i="27"/>
  <c r="I4" i="26"/>
  <c r="G4" i="26"/>
  <c r="I6" i="26"/>
  <c r="G6" i="26"/>
  <c r="G5" i="13"/>
  <c r="I5" i="13"/>
  <c r="I5" i="27"/>
  <c r="G5" i="27"/>
  <c r="I8" i="27"/>
  <c r="G8" i="27"/>
  <c r="I3" i="29"/>
  <c r="G3" i="29"/>
  <c r="H2657" i="21"/>
  <c r="K2655" i="21"/>
  <c r="U30" i="28"/>
  <c r="AH36" i="13"/>
  <c r="R26" i="28"/>
  <c r="U26" i="28" s="1"/>
  <c r="R36" i="28"/>
  <c r="R26" i="13"/>
  <c r="U26" i="13" s="1"/>
  <c r="G11" i="26"/>
  <c r="I11" i="26"/>
  <c r="G14" i="26"/>
  <c r="I14" i="26"/>
  <c r="I13" i="13"/>
  <c r="G13" i="13"/>
  <c r="I7" i="27"/>
  <c r="G7" i="27"/>
  <c r="G12" i="27"/>
  <c r="I12" i="27"/>
  <c r="I11" i="13"/>
  <c r="G11" i="13"/>
  <c r="I8" i="28"/>
  <c r="G8" i="28"/>
  <c r="I2657" i="21"/>
  <c r="M2655" i="21"/>
  <c r="N2656" i="21"/>
  <c r="U110" i="13"/>
  <c r="U37" i="28"/>
  <c r="T31" i="27"/>
  <c r="R24" i="26"/>
  <c r="U24" i="26" s="1"/>
  <c r="G5" i="29"/>
  <c r="I5" i="29"/>
  <c r="G4" i="27"/>
  <c r="I4" i="27"/>
  <c r="G11" i="27"/>
  <c r="I11" i="27"/>
  <c r="I6" i="28"/>
  <c r="G6" i="28"/>
  <c r="G12" i="26"/>
  <c r="I12" i="26"/>
  <c r="G7" i="28"/>
  <c r="I7" i="28"/>
  <c r="K2657" i="21"/>
  <c r="L2657" i="21"/>
  <c r="J2656" i="21"/>
  <c r="R114" i="13"/>
  <c r="AA114" i="13"/>
  <c r="L2656" i="21"/>
  <c r="I2656" i="21"/>
  <c r="P2657" i="21"/>
  <c r="J2657" i="21"/>
  <c r="H2658" i="21"/>
  <c r="O2657" i="21"/>
  <c r="M2657" i="21"/>
  <c r="T114" i="13"/>
  <c r="U114" i="13"/>
  <c r="O2656" i="21"/>
  <c r="Q2656" i="21"/>
  <c r="M2656" i="21"/>
  <c r="K2656" i="21"/>
  <c r="H2659" i="21"/>
  <c r="J2658" i="21"/>
  <c r="N2658" i="21"/>
  <c r="P2658" i="21"/>
  <c r="I2658" i="21"/>
  <c r="L2658" i="21"/>
  <c r="P2659" i="21"/>
  <c r="I2659" i="21"/>
  <c r="H2660" i="21"/>
  <c r="J2659" i="21"/>
  <c r="L2659" i="21"/>
  <c r="N2659" i="21"/>
  <c r="O2658" i="21"/>
  <c r="Q2658" i="21"/>
  <c r="M2658" i="21"/>
  <c r="K2658" i="21"/>
  <c r="O2659" i="21"/>
  <c r="K2659" i="21"/>
  <c r="Q2659" i="21"/>
  <c r="M2659" i="21"/>
  <c r="P2660" i="21"/>
  <c r="H2661" i="21"/>
  <c r="I2660" i="21"/>
  <c r="J2660" i="21"/>
  <c r="L2660" i="21"/>
  <c r="N2660" i="21"/>
  <c r="H2662" i="21"/>
  <c r="J2661" i="21"/>
  <c r="N2661" i="21"/>
  <c r="P2661" i="21"/>
  <c r="L2661" i="21"/>
  <c r="I2661" i="21"/>
  <c r="O2660" i="21"/>
  <c r="M2660" i="21"/>
  <c r="Q2660" i="21"/>
  <c r="K2660" i="21"/>
  <c r="L2662" i="21"/>
  <c r="H2663" i="21"/>
  <c r="I2662" i="21"/>
  <c r="J2662" i="21"/>
  <c r="N2662" i="21"/>
  <c r="P2662" i="21"/>
  <c r="K2661" i="21"/>
  <c r="O2661" i="21"/>
  <c r="M2661" i="21"/>
  <c r="Q2661" i="21"/>
  <c r="I2663" i="21"/>
  <c r="P2663" i="21"/>
  <c r="H2664" i="21"/>
  <c r="J2663" i="21"/>
  <c r="L2663" i="21"/>
  <c r="N2663" i="21"/>
  <c r="M2662" i="21"/>
  <c r="O2662" i="21"/>
  <c r="Q2662" i="21"/>
  <c r="K2662" i="21"/>
  <c r="M2663" i="21"/>
  <c r="O2663" i="21"/>
  <c r="Q2663" i="21"/>
  <c r="K2663" i="21"/>
  <c r="L2664" i="21"/>
  <c r="N2664" i="21"/>
  <c r="J2664" i="21"/>
  <c r="P2664" i="21"/>
  <c r="H2665" i="21"/>
  <c r="I2664" i="21"/>
  <c r="P2665" i="21"/>
  <c r="N2665" i="21"/>
  <c r="I2665" i="21"/>
  <c r="H2666" i="21"/>
  <c r="L2665" i="21"/>
  <c r="J2665" i="21"/>
  <c r="O2664" i="21"/>
  <c r="K2664" i="21"/>
  <c r="M2664" i="21"/>
  <c r="Q2664" i="21"/>
  <c r="Q2665" i="21"/>
  <c r="M2665" i="21"/>
  <c r="K2665" i="21"/>
  <c r="O2665" i="21"/>
  <c r="N2666" i="21"/>
  <c r="P2666" i="21"/>
  <c r="L2666" i="21"/>
  <c r="H2667" i="21"/>
  <c r="I2666" i="21"/>
  <c r="J2666" i="21"/>
  <c r="I2667" i="21"/>
  <c r="P2667" i="21"/>
  <c r="H2668" i="21"/>
  <c r="J2667" i="21"/>
  <c r="L2667" i="21"/>
  <c r="N2667" i="21"/>
  <c r="M2666" i="21"/>
  <c r="O2666" i="21"/>
  <c r="Q2666" i="21"/>
  <c r="K2666" i="21"/>
  <c r="M2667" i="21"/>
  <c r="O2667" i="21"/>
  <c r="Q2667" i="21"/>
  <c r="K2667" i="21"/>
  <c r="L2668" i="21"/>
  <c r="N2668" i="21"/>
  <c r="J2668" i="21"/>
  <c r="P2668" i="21"/>
  <c r="H2669" i="21"/>
  <c r="I2668" i="21"/>
  <c r="P2669" i="21"/>
  <c r="N2669" i="21"/>
  <c r="I2669" i="21"/>
  <c r="H2670" i="21"/>
  <c r="J2669" i="21"/>
  <c r="L2669" i="21"/>
  <c r="O2668" i="21"/>
  <c r="K2668" i="21"/>
  <c r="M2668" i="21"/>
  <c r="Q2668" i="21"/>
  <c r="Q2669" i="21"/>
  <c r="M2669" i="21"/>
  <c r="K2669" i="21"/>
  <c r="O2669" i="21"/>
  <c r="N2670" i="21"/>
  <c r="P2670" i="21"/>
  <c r="L2670" i="21"/>
  <c r="H2671" i="21"/>
  <c r="I2670" i="21"/>
  <c r="J2670" i="21"/>
  <c r="I2671" i="21"/>
  <c r="P2671" i="21"/>
  <c r="H2672" i="21"/>
  <c r="J2671" i="21"/>
  <c r="L2671" i="21"/>
  <c r="N2671" i="21"/>
  <c r="M2670" i="21"/>
  <c r="O2670" i="21"/>
  <c r="Q2670" i="21"/>
  <c r="K2670" i="21"/>
  <c r="M2671" i="21"/>
  <c r="O2671" i="21"/>
  <c r="Q2671" i="21"/>
  <c r="K2671" i="21"/>
  <c r="L2672" i="21"/>
  <c r="N2672" i="21"/>
  <c r="J2672" i="21"/>
  <c r="P2672" i="21"/>
  <c r="H2673" i="21"/>
  <c r="I2672" i="21"/>
  <c r="P2673" i="21"/>
  <c r="N2673" i="21"/>
  <c r="H2674" i="21"/>
  <c r="I2673" i="21"/>
  <c r="J2673" i="21"/>
  <c r="L2673" i="21"/>
  <c r="O2672" i="21"/>
  <c r="K2672" i="21"/>
  <c r="M2672" i="21"/>
  <c r="Q2672" i="21"/>
  <c r="J2674" i="21"/>
  <c r="I2674" i="21"/>
  <c r="N2674" i="21"/>
  <c r="P2674" i="21"/>
  <c r="L2674" i="21"/>
  <c r="H2675" i="21"/>
  <c r="M2673" i="21"/>
  <c r="Q2673" i="21"/>
  <c r="K2673" i="21"/>
  <c r="O2673" i="21"/>
  <c r="M2674" i="21"/>
  <c r="O2674" i="21"/>
  <c r="Q2674" i="21"/>
  <c r="K2674" i="21"/>
  <c r="I2675" i="21"/>
  <c r="P2675" i="21"/>
  <c r="H2676" i="21"/>
  <c r="J2675" i="21"/>
  <c r="L2675" i="21"/>
  <c r="N2675" i="21"/>
  <c r="M2675" i="21"/>
  <c r="O2675" i="21"/>
  <c r="Q2675" i="21"/>
  <c r="K2675" i="21"/>
  <c r="L2676" i="21"/>
  <c r="N2676" i="21"/>
  <c r="J2676" i="21"/>
  <c r="P2676" i="21"/>
  <c r="H2677" i="21"/>
  <c r="I2676" i="21"/>
  <c r="P2677" i="21"/>
  <c r="N2677" i="21"/>
  <c r="I2677" i="21"/>
  <c r="H2678" i="21"/>
  <c r="J2677" i="21"/>
  <c r="L2677" i="21"/>
  <c r="O2676" i="21"/>
  <c r="K2676" i="21"/>
  <c r="M2676" i="21"/>
  <c r="Q2676" i="21"/>
  <c r="Q2677" i="21"/>
  <c r="M2677" i="21"/>
  <c r="K2677" i="21"/>
  <c r="O2677" i="21"/>
  <c r="N2678" i="21"/>
  <c r="P2678" i="21"/>
  <c r="L2678" i="21"/>
  <c r="H2679" i="21"/>
  <c r="I2678" i="21"/>
  <c r="J2678" i="21"/>
  <c r="I2679" i="21"/>
  <c r="P2679" i="21"/>
  <c r="J2679" i="21"/>
  <c r="H2680" i="21"/>
  <c r="L2679" i="21"/>
  <c r="N2679" i="21"/>
  <c r="M2678" i="21"/>
  <c r="O2678" i="21"/>
  <c r="Q2678" i="21"/>
  <c r="K2678" i="21"/>
  <c r="M2679" i="21"/>
  <c r="O2679" i="21"/>
  <c r="Q2679" i="21"/>
  <c r="K2679" i="21"/>
  <c r="L2680" i="21"/>
  <c r="N2680" i="21"/>
  <c r="J2680" i="21"/>
  <c r="P2680" i="21"/>
  <c r="H2681" i="21"/>
  <c r="I2680" i="21"/>
  <c r="P2681" i="21"/>
  <c r="N2681" i="21"/>
  <c r="I2681" i="21"/>
  <c r="H2682" i="21"/>
  <c r="J2681" i="21"/>
  <c r="L2681" i="21"/>
  <c r="O2680" i="21"/>
  <c r="K2680" i="21"/>
  <c r="M2680" i="21"/>
  <c r="Q2680" i="21"/>
  <c r="Q2681" i="21"/>
  <c r="M2681" i="21"/>
  <c r="K2681" i="21"/>
  <c r="O2681" i="21"/>
  <c r="N2682" i="21"/>
  <c r="P2682" i="21"/>
  <c r="L2682" i="21"/>
  <c r="H2683" i="21"/>
  <c r="I2682" i="21"/>
  <c r="J2682" i="21"/>
  <c r="I2683" i="21"/>
  <c r="P2683" i="21"/>
  <c r="H2684" i="21"/>
  <c r="J2683" i="21"/>
  <c r="L2683" i="21"/>
  <c r="N2683" i="21"/>
  <c r="M2682" i="21"/>
  <c r="O2682" i="21"/>
  <c r="Q2682" i="21"/>
  <c r="K2682" i="21"/>
  <c r="M2683" i="21"/>
  <c r="O2683" i="21"/>
  <c r="Q2683" i="21"/>
  <c r="K2683" i="21"/>
  <c r="L2684" i="21"/>
  <c r="N2684" i="21"/>
  <c r="J2684" i="21"/>
  <c r="P2684" i="21"/>
  <c r="H2685" i="21"/>
  <c r="I2684" i="21"/>
  <c r="P2685" i="21"/>
  <c r="N2685" i="21"/>
  <c r="I2685" i="21"/>
  <c r="H2686" i="21"/>
  <c r="J2685" i="21"/>
  <c r="L2685" i="21"/>
  <c r="O2684" i="21"/>
  <c r="K2684" i="21"/>
  <c r="M2684" i="21"/>
  <c r="Q2684" i="21"/>
  <c r="Q2685" i="21"/>
  <c r="M2685" i="21"/>
  <c r="K2685" i="21"/>
  <c r="O2685" i="21"/>
  <c r="P2686" i="21"/>
  <c r="N2686" i="21"/>
  <c r="L2686" i="21"/>
  <c r="H2687" i="21"/>
  <c r="I2686" i="21"/>
  <c r="J2686" i="21"/>
  <c r="I2687" i="21"/>
  <c r="P2687" i="21"/>
  <c r="H2688" i="21"/>
  <c r="J2687" i="21"/>
  <c r="L2687" i="21"/>
  <c r="N2687" i="21"/>
  <c r="M2686" i="21"/>
  <c r="O2686" i="21"/>
  <c r="Q2686" i="21"/>
  <c r="K2686" i="21"/>
  <c r="M2687" i="21"/>
  <c r="O2687" i="21"/>
  <c r="Q2687" i="21"/>
  <c r="K2687" i="21"/>
  <c r="L2688" i="21"/>
  <c r="N2688" i="21"/>
  <c r="J2688" i="21"/>
  <c r="P2688" i="21"/>
  <c r="H2689" i="21"/>
  <c r="I2688" i="21"/>
  <c r="P2689" i="21"/>
  <c r="N2689" i="21"/>
  <c r="I2689" i="21"/>
  <c r="H2690" i="21"/>
  <c r="J2689" i="21"/>
  <c r="L2689" i="21"/>
  <c r="O2688" i="21"/>
  <c r="K2688" i="21"/>
  <c r="M2688" i="21"/>
  <c r="Q2688" i="21"/>
  <c r="Q2689" i="21"/>
  <c r="M2689" i="21"/>
  <c r="K2689" i="21"/>
  <c r="O2689" i="21"/>
  <c r="P2690" i="21"/>
  <c r="N2690" i="21"/>
  <c r="L2690" i="21"/>
  <c r="H2691" i="21"/>
  <c r="I2690" i="21"/>
  <c r="J2690" i="21"/>
  <c r="I2691" i="21"/>
  <c r="P2691" i="21"/>
  <c r="H2692" i="21"/>
  <c r="J2691" i="21"/>
  <c r="L2691" i="21"/>
  <c r="N2691" i="21"/>
  <c r="M2690" i="21"/>
  <c r="O2690" i="21"/>
  <c r="Q2690" i="21"/>
  <c r="K2690" i="21"/>
  <c r="M2691" i="21"/>
  <c r="O2691" i="21"/>
  <c r="Q2691" i="21"/>
  <c r="K2691" i="21"/>
  <c r="N2692" i="21"/>
  <c r="L2692" i="21"/>
  <c r="J2692" i="21"/>
  <c r="P2692" i="21"/>
  <c r="H2693" i="21"/>
  <c r="I2692" i="21"/>
  <c r="P2693" i="21"/>
  <c r="N2693" i="21"/>
  <c r="I2693" i="21"/>
  <c r="H2694" i="21"/>
  <c r="J2693" i="21"/>
  <c r="L2693" i="21"/>
  <c r="O2692" i="21"/>
  <c r="K2692" i="21"/>
  <c r="M2692" i="21"/>
  <c r="Q2692" i="21"/>
  <c r="Q2693" i="21"/>
  <c r="M2693" i="21"/>
  <c r="K2693" i="21"/>
  <c r="O2693" i="21"/>
  <c r="N2694" i="21"/>
  <c r="P2694" i="21"/>
  <c r="L2694" i="21"/>
  <c r="H2695" i="21"/>
  <c r="I2694" i="21"/>
  <c r="J2694" i="21"/>
  <c r="I2695" i="21"/>
  <c r="P2695" i="21"/>
  <c r="H2696" i="21"/>
  <c r="J2695" i="21"/>
  <c r="L2695" i="21"/>
  <c r="N2695" i="21"/>
  <c r="M2694" i="21"/>
  <c r="O2694" i="21"/>
  <c r="Q2694" i="21"/>
  <c r="K2694" i="21"/>
  <c r="M2695" i="21"/>
  <c r="O2695" i="21"/>
  <c r="Q2695" i="21"/>
  <c r="K2695" i="21"/>
  <c r="L2696" i="21"/>
  <c r="N2696" i="21"/>
  <c r="J2696" i="21"/>
  <c r="P2696" i="21"/>
  <c r="H2697" i="21"/>
  <c r="I2696" i="21"/>
  <c r="P2697" i="21"/>
  <c r="N2697" i="21"/>
  <c r="I2697" i="21"/>
  <c r="H2698" i="21"/>
  <c r="J2697" i="21"/>
  <c r="L2697" i="21"/>
  <c r="O2696" i="21"/>
  <c r="K2696" i="21"/>
  <c r="M2696" i="21"/>
  <c r="Q2696" i="21"/>
  <c r="Q2697" i="21"/>
  <c r="M2697" i="21"/>
  <c r="K2697" i="21"/>
  <c r="O2697" i="21"/>
  <c r="N2698" i="21"/>
  <c r="P2698" i="21"/>
  <c r="L2698" i="21"/>
  <c r="H2699" i="21"/>
  <c r="I2698" i="21"/>
  <c r="J2698" i="21"/>
  <c r="I2699" i="21"/>
  <c r="P2699" i="21"/>
  <c r="H2700" i="21"/>
  <c r="J2699" i="21"/>
  <c r="L2699" i="21"/>
  <c r="N2699" i="21"/>
  <c r="M2698" i="21"/>
  <c r="O2698" i="21"/>
  <c r="K2698" i="21"/>
  <c r="Q2698" i="21"/>
  <c r="M2699" i="21"/>
  <c r="O2699" i="21"/>
  <c r="Q2699" i="21"/>
  <c r="K2699" i="21"/>
  <c r="L2700" i="21"/>
  <c r="N2700" i="21"/>
  <c r="J2700" i="21"/>
  <c r="P2700" i="21"/>
  <c r="H2701" i="21"/>
  <c r="I2700" i="21"/>
  <c r="P2701" i="21"/>
  <c r="N2701" i="21"/>
  <c r="I2701" i="21"/>
  <c r="H2702" i="21"/>
  <c r="J2701" i="21"/>
  <c r="L2701" i="21"/>
  <c r="O2700" i="21"/>
  <c r="K2700" i="21"/>
  <c r="M2700" i="21"/>
  <c r="Q2700" i="21"/>
  <c r="Q2701" i="21"/>
  <c r="M2701" i="21"/>
  <c r="K2701" i="21"/>
  <c r="O2701" i="21"/>
  <c r="N2702" i="21"/>
  <c r="P2702" i="21"/>
  <c r="L2702" i="21"/>
  <c r="H2703" i="21"/>
  <c r="I2702" i="21"/>
  <c r="J2702" i="21"/>
  <c r="I2703" i="21"/>
  <c r="P2703" i="21"/>
  <c r="H2704" i="21"/>
  <c r="J2703" i="21"/>
  <c r="L2703" i="21"/>
  <c r="N2703" i="21"/>
  <c r="M2702" i="21"/>
  <c r="O2702" i="21"/>
  <c r="Q2702" i="21"/>
  <c r="K2702" i="21"/>
  <c r="M2703" i="21"/>
  <c r="O2703" i="21"/>
  <c r="Q2703" i="21"/>
  <c r="K2703" i="21"/>
  <c r="L2704" i="21"/>
  <c r="N2704" i="21"/>
  <c r="J2704" i="21"/>
  <c r="P2704" i="21"/>
  <c r="H2705" i="21"/>
  <c r="I2704" i="21"/>
  <c r="P2705" i="21"/>
  <c r="N2705" i="21"/>
  <c r="H2706" i="21"/>
  <c r="I2705" i="21"/>
  <c r="J2705" i="21"/>
  <c r="L2705" i="21"/>
  <c r="O2704" i="21"/>
  <c r="K2704" i="21"/>
  <c r="M2704" i="21"/>
  <c r="Q2704" i="21"/>
  <c r="J2706" i="21"/>
  <c r="I2706" i="21"/>
  <c r="P2706" i="21"/>
  <c r="N2706" i="21"/>
  <c r="L2706" i="21"/>
  <c r="H2707" i="21"/>
  <c r="M2705" i="21"/>
  <c r="Q2705" i="21"/>
  <c r="K2705" i="21"/>
  <c r="O2705" i="21"/>
  <c r="M2706" i="21"/>
  <c r="O2706" i="21"/>
  <c r="Q2706" i="21"/>
  <c r="K2706" i="21"/>
  <c r="I2707" i="21"/>
  <c r="P2707" i="21"/>
  <c r="H2708" i="21"/>
  <c r="J2707" i="21"/>
  <c r="L2707" i="21"/>
  <c r="N2707" i="21"/>
  <c r="M2707" i="21"/>
  <c r="O2707" i="21"/>
  <c r="Q2707" i="21"/>
  <c r="K2707" i="21"/>
  <c r="N2708" i="21"/>
  <c r="L2708" i="21"/>
  <c r="J2708" i="21"/>
  <c r="P2708" i="21"/>
  <c r="H2709" i="21"/>
  <c r="I2708" i="21"/>
  <c r="P2709" i="21"/>
  <c r="N2709" i="21"/>
  <c r="I2709" i="21"/>
  <c r="H2710" i="21"/>
  <c r="J2709" i="21"/>
  <c r="L2709" i="21"/>
  <c r="O2708" i="21"/>
  <c r="K2708" i="21"/>
  <c r="M2708" i="21"/>
  <c r="Q2708" i="21"/>
  <c r="Q2709" i="21"/>
  <c r="M2709" i="21"/>
  <c r="K2709" i="21"/>
  <c r="O2709" i="21"/>
  <c r="N2710" i="21"/>
  <c r="P2710" i="21"/>
  <c r="L2710" i="21"/>
  <c r="H2711" i="21"/>
  <c r="I2710" i="21"/>
  <c r="J2710" i="21"/>
  <c r="I2711" i="21"/>
  <c r="P2711" i="21"/>
  <c r="H2712" i="21"/>
  <c r="J2711" i="21"/>
  <c r="L2711" i="21"/>
  <c r="N2711" i="21"/>
  <c r="M2710" i="21"/>
  <c r="O2710" i="21"/>
  <c r="Q2710" i="21"/>
  <c r="K2710" i="21"/>
  <c r="M2711" i="21"/>
  <c r="O2711" i="21"/>
  <c r="Q2711" i="21"/>
  <c r="K2711" i="21"/>
  <c r="L2712" i="21"/>
  <c r="N2712" i="21"/>
  <c r="J2712" i="21"/>
  <c r="P2712" i="21"/>
  <c r="H2713" i="21"/>
  <c r="I2712" i="21"/>
  <c r="P2713" i="21"/>
  <c r="N2713" i="21"/>
  <c r="I2713" i="21"/>
  <c r="H2714" i="21"/>
  <c r="J2713" i="21"/>
  <c r="L2713" i="21"/>
  <c r="O2712" i="21"/>
  <c r="K2712" i="21"/>
  <c r="M2712" i="21"/>
  <c r="Q2712" i="21"/>
  <c r="Q2713" i="21"/>
  <c r="M2713" i="21"/>
  <c r="K2713" i="21"/>
  <c r="O2713" i="21"/>
  <c r="N2714" i="21"/>
  <c r="P2714" i="21"/>
  <c r="L2714" i="21"/>
  <c r="H2715" i="21"/>
  <c r="I2714" i="21"/>
  <c r="J2714" i="21"/>
  <c r="I2715" i="21"/>
  <c r="P2715" i="21"/>
  <c r="H2716" i="21"/>
  <c r="J2715" i="21"/>
  <c r="L2715" i="21"/>
  <c r="N2715" i="21"/>
  <c r="M2714" i="21"/>
  <c r="O2714" i="21"/>
  <c r="K2714" i="21"/>
  <c r="Q2714" i="21"/>
  <c r="M2715" i="21"/>
  <c r="O2715" i="21"/>
  <c r="Q2715" i="21"/>
  <c r="K2715" i="21"/>
  <c r="L2716" i="21"/>
  <c r="N2716" i="21"/>
  <c r="J2716" i="21"/>
  <c r="P2716" i="21"/>
  <c r="H2717" i="21"/>
  <c r="I2716" i="21"/>
  <c r="P2717" i="21"/>
  <c r="N2717" i="21"/>
  <c r="I2717" i="21"/>
  <c r="H2718" i="21"/>
  <c r="J2717" i="21"/>
  <c r="L2717" i="21"/>
  <c r="O2716" i="21"/>
  <c r="K2716" i="21"/>
  <c r="M2716" i="21"/>
  <c r="Q2716" i="21"/>
  <c r="Q2717" i="21"/>
  <c r="M2717" i="21"/>
  <c r="K2717" i="21"/>
  <c r="O2717" i="21"/>
  <c r="N2718" i="21"/>
  <c r="P2718" i="21"/>
  <c r="L2718" i="21"/>
  <c r="H2719" i="21"/>
  <c r="I2718" i="21"/>
  <c r="J2718" i="21"/>
  <c r="I2719" i="21"/>
  <c r="P2719" i="21"/>
  <c r="H2720" i="21"/>
  <c r="J2719" i="21"/>
  <c r="L2719" i="21"/>
  <c r="N2719" i="21"/>
  <c r="M2718" i="21"/>
  <c r="O2718" i="21"/>
  <c r="Q2718" i="21"/>
  <c r="K2718" i="21"/>
  <c r="M2719" i="21"/>
  <c r="O2719" i="21"/>
  <c r="Q2719" i="21"/>
  <c r="K2719" i="21"/>
  <c r="L2720" i="21"/>
  <c r="N2720" i="21"/>
  <c r="J2720" i="21"/>
  <c r="P2720" i="21"/>
  <c r="H2721" i="21"/>
  <c r="I2720" i="21"/>
  <c r="P2721" i="21"/>
  <c r="N2721" i="21"/>
  <c r="I2721" i="21"/>
  <c r="H2722" i="21"/>
  <c r="J2721" i="21"/>
  <c r="L2721" i="21"/>
  <c r="O2720" i="21"/>
  <c r="K2720" i="21"/>
  <c r="M2720" i="21"/>
  <c r="Q2720" i="21"/>
  <c r="Q2721" i="21"/>
  <c r="M2721" i="21"/>
  <c r="K2721" i="21"/>
  <c r="O2721" i="21"/>
  <c r="P2722" i="21"/>
  <c r="N2722" i="21"/>
  <c r="L2722" i="21"/>
  <c r="H2723" i="21"/>
  <c r="I2722" i="21"/>
  <c r="J2722" i="21"/>
  <c r="I2723" i="21"/>
  <c r="P2723" i="21"/>
  <c r="H2724" i="21"/>
  <c r="J2723" i="21"/>
  <c r="L2723" i="21"/>
  <c r="N2723" i="21"/>
  <c r="M2722" i="21"/>
  <c r="O2722" i="21"/>
  <c r="Q2722" i="21"/>
  <c r="K2722" i="21"/>
  <c r="M2723" i="21"/>
  <c r="O2723" i="21"/>
  <c r="Q2723" i="21"/>
  <c r="K2723" i="21"/>
  <c r="L2724" i="21"/>
  <c r="N2724" i="21"/>
  <c r="J2724" i="21"/>
  <c r="P2724" i="21"/>
  <c r="H2725" i="21"/>
  <c r="I2724" i="21"/>
  <c r="P2725" i="21"/>
  <c r="N2725" i="21"/>
  <c r="I2725" i="21"/>
  <c r="H2726" i="21"/>
  <c r="J2725" i="21"/>
  <c r="L2725" i="21"/>
  <c r="O2724" i="21"/>
  <c r="K2724" i="21"/>
  <c r="M2724" i="21"/>
  <c r="Q2724" i="21"/>
  <c r="Q2725" i="21"/>
  <c r="M2725" i="21"/>
  <c r="K2725" i="21"/>
  <c r="O2725" i="21"/>
  <c r="N2726" i="21"/>
  <c r="P2726" i="21"/>
  <c r="L2726" i="21"/>
  <c r="H2727" i="21"/>
  <c r="I2726" i="21"/>
  <c r="J2726" i="21"/>
  <c r="I2727" i="21"/>
  <c r="P2727" i="21"/>
  <c r="J2727" i="21"/>
  <c r="H2728" i="21"/>
  <c r="L2727" i="21"/>
  <c r="N2727" i="21"/>
  <c r="M2726" i="21"/>
  <c r="O2726" i="21"/>
  <c r="Q2726" i="21"/>
  <c r="K2726" i="21"/>
  <c r="M2727" i="21"/>
  <c r="O2727" i="21"/>
  <c r="Q2727" i="21"/>
  <c r="K2727" i="21"/>
  <c r="L2728" i="21"/>
  <c r="N2728" i="21"/>
  <c r="J2728" i="21"/>
  <c r="P2728" i="21"/>
  <c r="H2729" i="21"/>
  <c r="I2728" i="21"/>
  <c r="P2729" i="21"/>
  <c r="N2729" i="21"/>
  <c r="I2729" i="21"/>
  <c r="H2730" i="21"/>
  <c r="J2729" i="21"/>
  <c r="L2729" i="21"/>
  <c r="O2728" i="21"/>
  <c r="K2728" i="21"/>
  <c r="M2728" i="21"/>
  <c r="Q2728" i="21"/>
  <c r="Q2729" i="21"/>
  <c r="M2729" i="21"/>
  <c r="K2729" i="21"/>
  <c r="O2729" i="21"/>
  <c r="N2730" i="21"/>
  <c r="P2730" i="21"/>
  <c r="L2730" i="21"/>
  <c r="H2731" i="21"/>
  <c r="I2730" i="21"/>
  <c r="J2730" i="21"/>
  <c r="I2731" i="21"/>
  <c r="P2731" i="21"/>
  <c r="J2731" i="21"/>
  <c r="H2732" i="21"/>
  <c r="L2731" i="21"/>
  <c r="N2731" i="21"/>
  <c r="M2730" i="21"/>
  <c r="O2730" i="21"/>
  <c r="Q2730" i="21"/>
  <c r="K2730" i="21"/>
  <c r="M2731" i="21"/>
  <c r="O2731" i="21"/>
  <c r="Q2731" i="21"/>
  <c r="K2731" i="21"/>
  <c r="L2732" i="21"/>
  <c r="N2732" i="21"/>
  <c r="J2732" i="21"/>
  <c r="P2732" i="21"/>
  <c r="H2733" i="21"/>
  <c r="I2732" i="21"/>
  <c r="P2733" i="21"/>
  <c r="N2733" i="21"/>
  <c r="I2733" i="21"/>
  <c r="H2734" i="21"/>
  <c r="J2733" i="21"/>
  <c r="L2733" i="21"/>
  <c r="O2732" i="21"/>
  <c r="K2732" i="21"/>
  <c r="M2732" i="21"/>
  <c r="Q2732" i="21"/>
  <c r="Q2733" i="21"/>
  <c r="M2733" i="21"/>
  <c r="K2733" i="21"/>
  <c r="O2733" i="21"/>
  <c r="P2734" i="21"/>
  <c r="N2734" i="21"/>
  <c r="L2734" i="21"/>
  <c r="H2735" i="21"/>
  <c r="I2734" i="21"/>
  <c r="J2734" i="21"/>
  <c r="I2735" i="21"/>
  <c r="P2735" i="21"/>
  <c r="H2736" i="21"/>
  <c r="J2735" i="21"/>
  <c r="L2735" i="21"/>
  <c r="N2735" i="21"/>
  <c r="M2734" i="21"/>
  <c r="O2734" i="21"/>
  <c r="Q2734" i="21"/>
  <c r="K2734" i="21"/>
  <c r="M2735" i="21"/>
  <c r="O2735" i="21"/>
  <c r="Q2735" i="21"/>
  <c r="K2735" i="21"/>
  <c r="L2736" i="21"/>
  <c r="N2736" i="21"/>
  <c r="J2736" i="21"/>
  <c r="P2736" i="21"/>
  <c r="H2737" i="21"/>
  <c r="I2736" i="21"/>
  <c r="P2737" i="21"/>
  <c r="N2737" i="21"/>
  <c r="I2737" i="21"/>
  <c r="H2738" i="21"/>
  <c r="J2737" i="21"/>
  <c r="L2737" i="21"/>
  <c r="O2736" i="21"/>
  <c r="K2736" i="21"/>
  <c r="M2736" i="21"/>
  <c r="Q2736" i="21"/>
  <c r="Q2737" i="21"/>
  <c r="M2737" i="21"/>
  <c r="K2737" i="21"/>
  <c r="O2737" i="21"/>
  <c r="N2738" i="21"/>
  <c r="P2738" i="21"/>
  <c r="L2738" i="21"/>
  <c r="H2739" i="21"/>
  <c r="I2738" i="21"/>
  <c r="J2738" i="21"/>
  <c r="I2739" i="21"/>
  <c r="P2739" i="21"/>
  <c r="H2740" i="21"/>
  <c r="J2739" i="21"/>
  <c r="L2739" i="21"/>
  <c r="N2739" i="21"/>
  <c r="M2738" i="21"/>
  <c r="O2738" i="21"/>
  <c r="Q2738" i="21"/>
  <c r="K2738" i="21"/>
  <c r="M2739" i="21"/>
  <c r="O2739" i="21"/>
  <c r="Q2739" i="21"/>
  <c r="K2739" i="21"/>
  <c r="N2740" i="21"/>
  <c r="L2740" i="21"/>
  <c r="J2740" i="21"/>
  <c r="P2740" i="21"/>
  <c r="H2741" i="21"/>
  <c r="I2740" i="21"/>
  <c r="P2741" i="21"/>
  <c r="N2741" i="21"/>
  <c r="I2741" i="21"/>
  <c r="H2742" i="21"/>
  <c r="J2741" i="21"/>
  <c r="L2741" i="21"/>
  <c r="O2740" i="21"/>
  <c r="K2740" i="21"/>
  <c r="M2740" i="21"/>
  <c r="Q2740" i="21"/>
  <c r="Q2741" i="21"/>
  <c r="M2741" i="21"/>
  <c r="K2741" i="21"/>
  <c r="O2741" i="21"/>
  <c r="N2742" i="21"/>
  <c r="P2742" i="21"/>
  <c r="L2742" i="21"/>
  <c r="H2743" i="21"/>
  <c r="I2742" i="21"/>
  <c r="J2742" i="21"/>
  <c r="I2743" i="21"/>
  <c r="P2743" i="21"/>
  <c r="H2744" i="21"/>
  <c r="J2743" i="21"/>
  <c r="L2743" i="21"/>
  <c r="N2743" i="21"/>
  <c r="M2742" i="21"/>
  <c r="O2742" i="21"/>
  <c r="Q2742" i="21"/>
  <c r="K2742" i="21"/>
  <c r="M2743" i="21"/>
  <c r="O2743" i="21"/>
  <c r="Q2743" i="21"/>
  <c r="K2743" i="21"/>
  <c r="L2744" i="21"/>
  <c r="N2744" i="21"/>
  <c r="J2744" i="21"/>
  <c r="P2744" i="21"/>
  <c r="H2745" i="21"/>
  <c r="I2744" i="21"/>
  <c r="P2745" i="21"/>
  <c r="N2745" i="21"/>
  <c r="I2745" i="21"/>
  <c r="H2746" i="21"/>
  <c r="J2745" i="21"/>
  <c r="L2745" i="21"/>
  <c r="O2744" i="21"/>
  <c r="K2744" i="21"/>
  <c r="M2744" i="21"/>
  <c r="Q2744" i="21"/>
  <c r="Q2745" i="21"/>
  <c r="M2745" i="21"/>
  <c r="K2745" i="21"/>
  <c r="O2745" i="21"/>
  <c r="N2746" i="21"/>
  <c r="P2746" i="21"/>
  <c r="L2746" i="21"/>
  <c r="H2747" i="21"/>
  <c r="I2746" i="21"/>
  <c r="J2746" i="21"/>
  <c r="I2747" i="21"/>
  <c r="P2747" i="21"/>
  <c r="H2748" i="21"/>
  <c r="J2747" i="21"/>
  <c r="L2747" i="21"/>
  <c r="N2747" i="21"/>
  <c r="M2746" i="21"/>
  <c r="O2746" i="21"/>
  <c r="K2746" i="21"/>
  <c r="Q2746" i="21"/>
  <c r="M2747" i="21"/>
  <c r="O2747" i="21"/>
  <c r="Q2747" i="21"/>
  <c r="K2747" i="21"/>
  <c r="L2748" i="21"/>
  <c r="N2748" i="21"/>
  <c r="J2748" i="21"/>
  <c r="P2748" i="21"/>
  <c r="H2749" i="21"/>
  <c r="I2748" i="21"/>
  <c r="P2749" i="21"/>
  <c r="N2749" i="21"/>
  <c r="I2749" i="21"/>
  <c r="H2750" i="21"/>
  <c r="J2749" i="21"/>
  <c r="L2749" i="21"/>
  <c r="O2748" i="21"/>
  <c r="K2748" i="21"/>
  <c r="M2748" i="21"/>
  <c r="Q2748" i="21"/>
  <c r="Q2749" i="21"/>
  <c r="M2749" i="21"/>
  <c r="K2749" i="21"/>
  <c r="O2749" i="21"/>
  <c r="N2750" i="21"/>
  <c r="P2750" i="21"/>
  <c r="L2750" i="21"/>
  <c r="H2751" i="21"/>
  <c r="I2750" i="21"/>
  <c r="J2750" i="21"/>
  <c r="I2751" i="21"/>
  <c r="P2751" i="21"/>
  <c r="H2752" i="21"/>
  <c r="J2751" i="21"/>
  <c r="L2751" i="21"/>
  <c r="N2751" i="21"/>
  <c r="M2750" i="21"/>
  <c r="O2750" i="21"/>
  <c r="Q2750" i="21"/>
  <c r="K2750" i="21"/>
  <c r="M2751" i="21"/>
  <c r="O2751" i="21"/>
  <c r="Q2751" i="21"/>
  <c r="K2751" i="21"/>
  <c r="L2752" i="21"/>
  <c r="N2752" i="21"/>
  <c r="J2752" i="21"/>
  <c r="P2752" i="21"/>
  <c r="H2753" i="21"/>
  <c r="I2752" i="21"/>
  <c r="P2753" i="21"/>
  <c r="N2753" i="21"/>
  <c r="H2754" i="21"/>
  <c r="I2753" i="21"/>
  <c r="J2753" i="21"/>
  <c r="L2753" i="21"/>
  <c r="O2752" i="21"/>
  <c r="K2752" i="21"/>
  <c r="M2752" i="21"/>
  <c r="Q2752" i="21"/>
  <c r="J2754" i="21"/>
  <c r="I2754" i="21"/>
  <c r="P2754" i="21"/>
  <c r="N2754" i="21"/>
  <c r="L2754" i="21"/>
  <c r="H2755" i="21"/>
  <c r="M2753" i="21"/>
  <c r="Q2753" i="21"/>
  <c r="K2753" i="21"/>
  <c r="O2753" i="21"/>
  <c r="M2754" i="21"/>
  <c r="O2754" i="21"/>
  <c r="Q2754" i="21"/>
  <c r="K2754" i="21"/>
  <c r="I2755" i="21"/>
  <c r="P2755" i="21"/>
  <c r="H2756" i="21"/>
  <c r="J2755" i="21"/>
  <c r="L2755" i="21"/>
  <c r="N2755" i="21"/>
  <c r="M2755" i="21"/>
  <c r="O2755" i="21"/>
  <c r="Q2755" i="21"/>
  <c r="K2755" i="21"/>
  <c r="L2756" i="21"/>
  <c r="N2756" i="21"/>
  <c r="J2756" i="21"/>
  <c r="P2756" i="21"/>
  <c r="H2757" i="21"/>
  <c r="I2756" i="21"/>
  <c r="P2757" i="21"/>
  <c r="N2757" i="21"/>
  <c r="I2757" i="21"/>
  <c r="H2758" i="21"/>
  <c r="J2757" i="21"/>
  <c r="L2757" i="21"/>
  <c r="O2756" i="21"/>
  <c r="K2756" i="21"/>
  <c r="M2756" i="21"/>
  <c r="Q2756" i="21"/>
  <c r="Q2757" i="21"/>
  <c r="M2757" i="21"/>
  <c r="K2757" i="21"/>
  <c r="O2757" i="21"/>
  <c r="N2758" i="21"/>
  <c r="P2758" i="21"/>
  <c r="L2758" i="21"/>
  <c r="H2759" i="21"/>
  <c r="I2758" i="21"/>
  <c r="J2758" i="21"/>
  <c r="I2759" i="21"/>
  <c r="P2759" i="21"/>
  <c r="J2759" i="21"/>
  <c r="H2760" i="21"/>
  <c r="L2759" i="21"/>
  <c r="N2759" i="21"/>
  <c r="M2758" i="21"/>
  <c r="O2758" i="21"/>
  <c r="Q2758" i="21"/>
  <c r="K2758" i="21"/>
  <c r="M2759" i="21"/>
  <c r="O2759" i="21"/>
  <c r="Q2759" i="21"/>
  <c r="K2759" i="21"/>
  <c r="L2760" i="21"/>
  <c r="N2760" i="21"/>
  <c r="J2760" i="21"/>
  <c r="P2760" i="21"/>
  <c r="H2761" i="21"/>
  <c r="I2760" i="21"/>
  <c r="P2761" i="21"/>
  <c r="N2761" i="21"/>
  <c r="I2761" i="21"/>
  <c r="H2762" i="21"/>
  <c r="J2761" i="21"/>
  <c r="L2761" i="21"/>
  <c r="O2760" i="21"/>
  <c r="K2760" i="21"/>
  <c r="M2760" i="21"/>
  <c r="Q2760" i="21"/>
  <c r="Q2761" i="21"/>
  <c r="M2761" i="21"/>
  <c r="K2761" i="21"/>
  <c r="O2761" i="21"/>
  <c r="N2762" i="21"/>
  <c r="P2762" i="21"/>
  <c r="L2762" i="21"/>
  <c r="H2763" i="21"/>
  <c r="I2762" i="21"/>
  <c r="J2762" i="21"/>
  <c r="I2763" i="21"/>
  <c r="P2763" i="21"/>
  <c r="H2764" i="21"/>
  <c r="J2763" i="21"/>
  <c r="L2763" i="21"/>
  <c r="N2763" i="21"/>
  <c r="M2762" i="21"/>
  <c r="O2762" i="21"/>
  <c r="K2762" i="21"/>
  <c r="Q2762" i="21"/>
  <c r="M2763" i="21"/>
  <c r="O2763" i="21"/>
  <c r="Q2763" i="21"/>
  <c r="K2763" i="21"/>
  <c r="L2764" i="21"/>
  <c r="N2764" i="21"/>
  <c r="J2764" i="21"/>
  <c r="P2764" i="21"/>
  <c r="H2765" i="21"/>
  <c r="I2764" i="21"/>
  <c r="P2765" i="21"/>
  <c r="N2765" i="21"/>
  <c r="I2765" i="21"/>
  <c r="H2766" i="21"/>
  <c r="J2765" i="21"/>
  <c r="L2765" i="21"/>
  <c r="O2764" i="21"/>
  <c r="K2764" i="21"/>
  <c r="M2764" i="21"/>
  <c r="Q2764" i="21"/>
  <c r="Q2765" i="21"/>
  <c r="M2765" i="21"/>
  <c r="K2765" i="21"/>
  <c r="O2765" i="21"/>
  <c r="N2766" i="21"/>
  <c r="P2766" i="21"/>
  <c r="L2766" i="21"/>
  <c r="H2767" i="21"/>
  <c r="I2766" i="21"/>
  <c r="J2766" i="21"/>
  <c r="I2767" i="21"/>
  <c r="P2767" i="21"/>
  <c r="H2768" i="21"/>
  <c r="J2767" i="21"/>
  <c r="L2767" i="21"/>
  <c r="N2767" i="21"/>
  <c r="M2766" i="21"/>
  <c r="O2766" i="21"/>
  <c r="Q2766" i="21"/>
  <c r="K2766" i="21"/>
  <c r="M2767" i="21"/>
  <c r="O2767" i="21"/>
  <c r="Q2767" i="21"/>
  <c r="K2767" i="21"/>
  <c r="L2768" i="21"/>
  <c r="N2768" i="21"/>
  <c r="J2768" i="21"/>
  <c r="P2768" i="21"/>
  <c r="H2769" i="21"/>
  <c r="I2768" i="21"/>
  <c r="P2769" i="21"/>
  <c r="N2769" i="21"/>
  <c r="H2770" i="21"/>
  <c r="I2769" i="21"/>
  <c r="J2769" i="21"/>
  <c r="L2769" i="21"/>
  <c r="O2768" i="21"/>
  <c r="K2768" i="21"/>
  <c r="M2768" i="21"/>
  <c r="Q2768" i="21"/>
  <c r="J2770" i="21"/>
  <c r="I2770" i="21"/>
  <c r="P2770" i="21"/>
  <c r="N2770" i="21"/>
  <c r="L2770" i="21"/>
  <c r="H2771" i="21"/>
  <c r="M2769" i="21"/>
  <c r="Q2769" i="21"/>
  <c r="K2769" i="21"/>
  <c r="O2769" i="21"/>
  <c r="M2770" i="21"/>
  <c r="O2770" i="21"/>
  <c r="Q2770" i="21"/>
  <c r="K2770" i="21"/>
  <c r="I2771" i="21"/>
  <c r="P2771" i="21"/>
  <c r="H2772" i="21"/>
  <c r="J2771" i="21"/>
  <c r="L2771" i="21"/>
  <c r="N2771" i="21"/>
  <c r="M2771" i="21"/>
  <c r="O2771" i="21"/>
  <c r="Q2771" i="21"/>
  <c r="K2771" i="21"/>
  <c r="L2772" i="21"/>
  <c r="N2772" i="21"/>
  <c r="J2772" i="21"/>
  <c r="P2772" i="21"/>
  <c r="H2773" i="21"/>
  <c r="I2772" i="21"/>
  <c r="P2773" i="21"/>
  <c r="N2773" i="21"/>
  <c r="I2773" i="21"/>
  <c r="H2774" i="21"/>
  <c r="J2773" i="21"/>
  <c r="L2773" i="21"/>
  <c r="O2772" i="21"/>
  <c r="K2772" i="21"/>
  <c r="M2772" i="21"/>
  <c r="Q2772" i="21"/>
  <c r="Q2773" i="21"/>
  <c r="M2773" i="21"/>
  <c r="K2773" i="21"/>
  <c r="O2773" i="21"/>
  <c r="N2774" i="21"/>
  <c r="P2774" i="21"/>
  <c r="L2774" i="21"/>
  <c r="H2775" i="21"/>
  <c r="I2774" i="21"/>
  <c r="J2774" i="21"/>
  <c r="I2775" i="21"/>
  <c r="P2775" i="21"/>
  <c r="J2775" i="21"/>
  <c r="H2776" i="21"/>
  <c r="L2775" i="21"/>
  <c r="N2775" i="21"/>
  <c r="M2774" i="21"/>
  <c r="O2774" i="21"/>
  <c r="Q2774" i="21"/>
  <c r="K2774" i="21"/>
  <c r="M2775" i="21"/>
  <c r="O2775" i="21"/>
  <c r="Q2775" i="21"/>
  <c r="K2775" i="21"/>
  <c r="L2776" i="21"/>
  <c r="N2776" i="21"/>
  <c r="J2776" i="21"/>
  <c r="P2776" i="21"/>
  <c r="H2777" i="21"/>
  <c r="I2776" i="21"/>
  <c r="P2777" i="21"/>
  <c r="N2777" i="21"/>
  <c r="I2777" i="21"/>
  <c r="H2778" i="21"/>
  <c r="J2777" i="21"/>
  <c r="L2777" i="21"/>
  <c r="O2776" i="21"/>
  <c r="K2776" i="21"/>
  <c r="M2776" i="21"/>
  <c r="Q2776" i="21"/>
  <c r="Q2777" i="21"/>
  <c r="M2777" i="21"/>
  <c r="K2777" i="21"/>
  <c r="O2777" i="21"/>
  <c r="N2778" i="21"/>
  <c r="P2778" i="21"/>
  <c r="L2778" i="21"/>
  <c r="H2779" i="21"/>
  <c r="I2778" i="21"/>
  <c r="J2778" i="21"/>
  <c r="I2779" i="21"/>
  <c r="P2779" i="21"/>
  <c r="J2779" i="21"/>
  <c r="H2780" i="21"/>
  <c r="L2779" i="21"/>
  <c r="N2779" i="21"/>
  <c r="M2778" i="21"/>
  <c r="O2778" i="21"/>
  <c r="K2778" i="21"/>
  <c r="Q2778" i="21"/>
  <c r="M2779" i="21"/>
  <c r="O2779" i="21"/>
  <c r="Q2779" i="21"/>
  <c r="K2779" i="21"/>
  <c r="L2780" i="21"/>
  <c r="N2780" i="21"/>
  <c r="J2780" i="21"/>
  <c r="P2780" i="21"/>
  <c r="H2781" i="21"/>
  <c r="I2780" i="21"/>
  <c r="P2781" i="21"/>
  <c r="H2782" i="21"/>
  <c r="N2781" i="21"/>
  <c r="I2781" i="21"/>
  <c r="J2781" i="21"/>
  <c r="L2781" i="21"/>
  <c r="O2780" i="21"/>
  <c r="K2780" i="21"/>
  <c r="M2780" i="21"/>
  <c r="Q2780" i="21"/>
  <c r="P2782" i="21"/>
  <c r="N2782" i="21"/>
  <c r="L2782" i="21"/>
  <c r="H2783" i="21"/>
  <c r="I2782" i="21"/>
  <c r="J2782" i="21"/>
  <c r="Q2781" i="21"/>
  <c r="M2781" i="21"/>
  <c r="K2781" i="21"/>
  <c r="O2781" i="21"/>
  <c r="I2783" i="21"/>
  <c r="P2783" i="21"/>
  <c r="H2784" i="21"/>
  <c r="J2783" i="21"/>
  <c r="L2783" i="21"/>
  <c r="N2783" i="21"/>
  <c r="O2782" i="21"/>
  <c r="M2782" i="21"/>
  <c r="Q2782" i="21"/>
  <c r="K2782" i="21"/>
  <c r="M2783" i="21"/>
  <c r="K2783" i="21"/>
  <c r="O2783" i="21"/>
  <c r="Q2783" i="21"/>
  <c r="N2784" i="21"/>
  <c r="L2784" i="21"/>
  <c r="J2784" i="21"/>
  <c r="P2784" i="21"/>
  <c r="H2785" i="21"/>
  <c r="I2784" i="21"/>
  <c r="P2785" i="21"/>
  <c r="H2786" i="21"/>
  <c r="N2785" i="21"/>
  <c r="I2785" i="21"/>
  <c r="J2785" i="21"/>
  <c r="L2785" i="21"/>
  <c r="O2784" i="21"/>
  <c r="K2784" i="21"/>
  <c r="M2784" i="21"/>
  <c r="Q2784" i="21"/>
  <c r="P2786" i="21"/>
  <c r="N2786" i="21"/>
  <c r="L2786" i="21"/>
  <c r="H2787" i="21"/>
  <c r="I2786" i="21"/>
  <c r="J2786" i="21"/>
  <c r="Q2785" i="21"/>
  <c r="M2785" i="21"/>
  <c r="K2785" i="21"/>
  <c r="O2785" i="21"/>
  <c r="I2787" i="21"/>
  <c r="P2787" i="21"/>
  <c r="H2788" i="21"/>
  <c r="J2787" i="21"/>
  <c r="L2787" i="21"/>
  <c r="N2787" i="21"/>
  <c r="O2786" i="21"/>
  <c r="M2786" i="21"/>
  <c r="Q2786" i="21"/>
  <c r="K2786" i="21"/>
  <c r="M2787" i="21"/>
  <c r="K2787" i="21"/>
  <c r="O2787" i="21"/>
  <c r="Q2787" i="21"/>
  <c r="L2788" i="21"/>
  <c r="N2788" i="21"/>
  <c r="J2788" i="21"/>
  <c r="P2788" i="21"/>
  <c r="H2789" i="21"/>
  <c r="I2788" i="21"/>
  <c r="P2789" i="21"/>
  <c r="H2790" i="21"/>
  <c r="N2789" i="21"/>
  <c r="I2789" i="21"/>
  <c r="J2789" i="21"/>
  <c r="L2789" i="21"/>
  <c r="O2788" i="21"/>
  <c r="K2788" i="21"/>
  <c r="M2788" i="21"/>
  <c r="Q2788" i="21"/>
  <c r="P2790" i="21"/>
  <c r="N2790" i="21"/>
  <c r="L2790" i="21"/>
  <c r="H2791" i="21"/>
  <c r="I2790" i="21"/>
  <c r="J2790" i="21"/>
  <c r="Q2789" i="21"/>
  <c r="M2789" i="21"/>
  <c r="K2789" i="21"/>
  <c r="O2789" i="21"/>
  <c r="I2791" i="21"/>
  <c r="P2791" i="21"/>
  <c r="H2792" i="21"/>
  <c r="J2791" i="21"/>
  <c r="L2791" i="21"/>
  <c r="N2791" i="21"/>
  <c r="O2790" i="21"/>
  <c r="M2790" i="21"/>
  <c r="Q2790" i="21"/>
  <c r="K2790" i="21"/>
  <c r="M2791" i="21"/>
  <c r="K2791" i="21"/>
  <c r="O2791" i="21"/>
  <c r="Q2791" i="21"/>
  <c r="L2792" i="21"/>
  <c r="N2792" i="21"/>
  <c r="J2792" i="21"/>
  <c r="P2792" i="21"/>
  <c r="H2793" i="21"/>
  <c r="I2792" i="21"/>
  <c r="P2793" i="21"/>
  <c r="H2794" i="21"/>
  <c r="N2793" i="21"/>
  <c r="I2793" i="21"/>
  <c r="J2793" i="21"/>
  <c r="L2793" i="21"/>
  <c r="O2792" i="21"/>
  <c r="K2792" i="21"/>
  <c r="M2792" i="21"/>
  <c r="Q2792" i="21"/>
  <c r="P2794" i="21"/>
  <c r="N2794" i="21"/>
  <c r="L2794" i="21"/>
  <c r="H2795" i="21"/>
  <c r="I2794" i="21"/>
  <c r="J2794" i="21"/>
  <c r="Q2793" i="21"/>
  <c r="M2793" i="21"/>
  <c r="K2793" i="21"/>
  <c r="O2793" i="21"/>
  <c r="I2795" i="21"/>
  <c r="P2795" i="21"/>
  <c r="H2796" i="21"/>
  <c r="J2795" i="21"/>
  <c r="L2795" i="21"/>
  <c r="N2795" i="21"/>
  <c r="O2794" i="21"/>
  <c r="M2794" i="21"/>
  <c r="K2794" i="21"/>
  <c r="Q2794" i="21"/>
  <c r="M2795" i="21"/>
  <c r="K2795" i="21"/>
  <c r="O2795" i="21"/>
  <c r="Q2795" i="21"/>
  <c r="N2796" i="21"/>
  <c r="L2796" i="21"/>
  <c r="J2796" i="21"/>
  <c r="P2796" i="21"/>
  <c r="H2797" i="21"/>
  <c r="I2796" i="21"/>
  <c r="P2797" i="21"/>
  <c r="H2798" i="21"/>
  <c r="N2797" i="21"/>
  <c r="I2797" i="21"/>
  <c r="J2797" i="21"/>
  <c r="L2797" i="21"/>
  <c r="O2796" i="21"/>
  <c r="K2796" i="21"/>
  <c r="M2796" i="21"/>
  <c r="Q2796" i="21"/>
  <c r="P2798" i="21"/>
  <c r="N2798" i="21"/>
  <c r="L2798" i="21"/>
  <c r="H2799" i="21"/>
  <c r="I2798" i="21"/>
  <c r="J2798" i="21"/>
  <c r="Q2797" i="21"/>
  <c r="M2797" i="21"/>
  <c r="K2797" i="21"/>
  <c r="O2797" i="21"/>
  <c r="I2799" i="21"/>
  <c r="P2799" i="21"/>
  <c r="H2800" i="21"/>
  <c r="J2799" i="21"/>
  <c r="L2799" i="21"/>
  <c r="N2799" i="21"/>
  <c r="O2798" i="21"/>
  <c r="M2798" i="21"/>
  <c r="Q2798" i="21"/>
  <c r="K2798" i="21"/>
  <c r="M2799" i="21"/>
  <c r="K2799" i="21"/>
  <c r="O2799" i="21"/>
  <c r="Q2799" i="21"/>
  <c r="N2800" i="21"/>
  <c r="L2800" i="21"/>
  <c r="J2800" i="21"/>
  <c r="P2800" i="21"/>
  <c r="H2801" i="21"/>
  <c r="I2800" i="21"/>
  <c r="P2801" i="21"/>
  <c r="I2801" i="21"/>
  <c r="N2801" i="21"/>
  <c r="H2802" i="21"/>
  <c r="J2801" i="21"/>
  <c r="L2801" i="21"/>
  <c r="O2800" i="21"/>
  <c r="K2800" i="21"/>
  <c r="M2800" i="21"/>
  <c r="Q2800" i="21"/>
  <c r="M2801" i="21"/>
  <c r="Q2801" i="21"/>
  <c r="K2801" i="21"/>
  <c r="O2801" i="21"/>
  <c r="J2802" i="21"/>
  <c r="P2802" i="21"/>
  <c r="I2802" i="21"/>
  <c r="N2802" i="21"/>
  <c r="L2802" i="21"/>
  <c r="H2803" i="21"/>
  <c r="O2802" i="21"/>
  <c r="M2802" i="21"/>
  <c r="Q2802" i="21"/>
  <c r="K2802" i="21"/>
  <c r="I2803" i="21"/>
  <c r="P2803" i="21"/>
  <c r="H2804" i="21"/>
  <c r="J2803" i="21"/>
  <c r="L2803" i="21"/>
  <c r="N2803" i="21"/>
  <c r="M2803" i="21"/>
  <c r="K2803" i="21"/>
  <c r="O2803" i="21"/>
  <c r="Q2803" i="21"/>
  <c r="N2804" i="21"/>
  <c r="L2804" i="21"/>
  <c r="J2804" i="21"/>
  <c r="P2804" i="21"/>
  <c r="H2805" i="21"/>
  <c r="I2804" i="21"/>
  <c r="P2805" i="21"/>
  <c r="H2806" i="21"/>
  <c r="N2805" i="21"/>
  <c r="I2805" i="21"/>
  <c r="J2805" i="21"/>
  <c r="L2805" i="21"/>
  <c r="O2804" i="21"/>
  <c r="K2804" i="21"/>
  <c r="M2804" i="21"/>
  <c r="Q2804" i="21"/>
  <c r="P2806" i="21"/>
  <c r="N2806" i="21"/>
  <c r="L2806" i="21"/>
  <c r="H2807" i="21"/>
  <c r="I2806" i="21"/>
  <c r="J2806" i="21"/>
  <c r="Q2805" i="21"/>
  <c r="M2805" i="21"/>
  <c r="K2805" i="21"/>
  <c r="O2805" i="21"/>
  <c r="I2807" i="21"/>
  <c r="P2807" i="21"/>
  <c r="J2807" i="21"/>
  <c r="H2808" i="21"/>
  <c r="L2807" i="21"/>
  <c r="N2807" i="21"/>
  <c r="O2806" i="21"/>
  <c r="M2806" i="21"/>
  <c r="Q2806" i="21"/>
  <c r="K2806" i="21"/>
  <c r="M2807" i="21"/>
  <c r="K2807" i="21"/>
  <c r="O2807" i="21"/>
  <c r="Q2807" i="21"/>
  <c r="L2808" i="21"/>
  <c r="N2808" i="21"/>
  <c r="J2808" i="21"/>
  <c r="P2808" i="21"/>
  <c r="H2809" i="21"/>
  <c r="I2808" i="21"/>
  <c r="P2809" i="21"/>
  <c r="H2810" i="21"/>
  <c r="N2809" i="21"/>
  <c r="I2809" i="21"/>
  <c r="J2809" i="21"/>
  <c r="L2809" i="21"/>
  <c r="O2808" i="21"/>
  <c r="K2808" i="21"/>
  <c r="M2808" i="21"/>
  <c r="Q2808" i="21"/>
  <c r="J2810" i="21"/>
  <c r="P2810" i="21"/>
  <c r="N2810" i="21"/>
  <c r="H2811" i="21"/>
  <c r="I2810" i="21"/>
  <c r="L2810" i="21"/>
  <c r="Q2809" i="21"/>
  <c r="M2809" i="21"/>
  <c r="K2809" i="21"/>
  <c r="O2809" i="21"/>
  <c r="I2811" i="21"/>
  <c r="N2811" i="21"/>
  <c r="H2812" i="21"/>
  <c r="J2811" i="21"/>
  <c r="L2811" i="21"/>
  <c r="P2811" i="21"/>
  <c r="O2810" i="21"/>
  <c r="M2810" i="21"/>
  <c r="Q2810" i="21"/>
  <c r="K2810" i="21"/>
  <c r="O2811" i="21"/>
  <c r="K2811" i="21"/>
  <c r="M2811" i="21"/>
  <c r="Q2811" i="21"/>
  <c r="N2812" i="21"/>
  <c r="L2812" i="21"/>
  <c r="J2812" i="21"/>
  <c r="P2812" i="21"/>
  <c r="H2813" i="21"/>
  <c r="I2812" i="21"/>
  <c r="P2813" i="21"/>
  <c r="J2813" i="21"/>
  <c r="N2813" i="21"/>
  <c r="H2814" i="21"/>
  <c r="L2813" i="21"/>
  <c r="I2813" i="21"/>
  <c r="M2812" i="21"/>
  <c r="K2812" i="21"/>
  <c r="O2812" i="21"/>
  <c r="Q2812" i="21"/>
  <c r="N2814" i="21"/>
  <c r="J2814" i="21"/>
  <c r="L2814" i="21"/>
  <c r="P2814" i="21"/>
  <c r="H2815" i="21"/>
  <c r="I2814" i="21"/>
  <c r="K2813" i="21"/>
  <c r="Q2813" i="21"/>
  <c r="O2813" i="21"/>
  <c r="M2813" i="21"/>
  <c r="I2815" i="21"/>
  <c r="N2815" i="21"/>
  <c r="H2816" i="21"/>
  <c r="J2815" i="21"/>
  <c r="L2815" i="21"/>
  <c r="P2815" i="21"/>
  <c r="O2814" i="21"/>
  <c r="M2814" i="21"/>
  <c r="Q2814" i="21"/>
  <c r="K2814" i="21"/>
  <c r="O2815" i="21"/>
  <c r="K2815" i="21"/>
  <c r="M2815" i="21"/>
  <c r="Q2815" i="21"/>
  <c r="N2816" i="21"/>
  <c r="L2816" i="21"/>
  <c r="J2816" i="21"/>
  <c r="P2816" i="21"/>
  <c r="H2817" i="21"/>
  <c r="I2816" i="21"/>
  <c r="P2817" i="21"/>
  <c r="H2818" i="21"/>
  <c r="N2817" i="21"/>
  <c r="J2817" i="21"/>
  <c r="L2817" i="21"/>
  <c r="I2817" i="21"/>
  <c r="M2816" i="21"/>
  <c r="K2816" i="21"/>
  <c r="O2816" i="21"/>
  <c r="Q2816" i="21"/>
  <c r="N2818" i="21"/>
  <c r="J2818" i="21"/>
  <c r="L2818" i="21"/>
  <c r="P2818" i="21"/>
  <c r="H2819" i="21"/>
  <c r="I2818" i="21"/>
  <c r="Q2817" i="21"/>
  <c r="K2817" i="21"/>
  <c r="O2817" i="21"/>
  <c r="M2817" i="21"/>
  <c r="I2819" i="21"/>
  <c r="N2819" i="21"/>
  <c r="H2820" i="21"/>
  <c r="J2819" i="21"/>
  <c r="L2819" i="21"/>
  <c r="P2819" i="21"/>
  <c r="O2818" i="21"/>
  <c r="M2818" i="21"/>
  <c r="Q2818" i="21"/>
  <c r="K2818" i="21"/>
  <c r="O2819" i="21"/>
  <c r="K2819" i="21"/>
  <c r="M2819" i="21"/>
  <c r="Q2819" i="21"/>
  <c r="N2820" i="21"/>
  <c r="L2820" i="21"/>
  <c r="J2820" i="21"/>
  <c r="P2820" i="21"/>
  <c r="H2821" i="21"/>
  <c r="I2820" i="21"/>
  <c r="P2821" i="21"/>
  <c r="J2821" i="21"/>
  <c r="N2821" i="21"/>
  <c r="H2822" i="21"/>
  <c r="L2821" i="21"/>
  <c r="I2821" i="21"/>
  <c r="M2820" i="21"/>
  <c r="K2820" i="21"/>
  <c r="O2820" i="21"/>
  <c r="Q2820" i="21"/>
  <c r="N2822" i="21"/>
  <c r="J2822" i="21"/>
  <c r="L2822" i="21"/>
  <c r="P2822" i="21"/>
  <c r="H2823" i="21"/>
  <c r="I2822" i="21"/>
  <c r="Q2821" i="21"/>
  <c r="K2821" i="21"/>
  <c r="O2821" i="21"/>
  <c r="M2821" i="21"/>
  <c r="I2823" i="21"/>
  <c r="N2823" i="21"/>
  <c r="J2823" i="21"/>
  <c r="H2824" i="21"/>
  <c r="L2823" i="21"/>
  <c r="P2823" i="21"/>
  <c r="O2822" i="21"/>
  <c r="M2822" i="21"/>
  <c r="Q2822" i="21"/>
  <c r="K2822" i="21"/>
  <c r="O2823" i="21"/>
  <c r="K2823" i="21"/>
  <c r="M2823" i="21"/>
  <c r="Q2823" i="21"/>
  <c r="L2824" i="21"/>
  <c r="N2824" i="21"/>
  <c r="J2824" i="21"/>
  <c r="P2824" i="21"/>
  <c r="H2825" i="21"/>
  <c r="I2824" i="21"/>
  <c r="P2825" i="21"/>
  <c r="J2825" i="21"/>
  <c r="N2825" i="21"/>
  <c r="H2826" i="21"/>
  <c r="L2825" i="21"/>
  <c r="I2825" i="21"/>
  <c r="M2824" i="21"/>
  <c r="K2824" i="21"/>
  <c r="O2824" i="21"/>
  <c r="Q2824" i="21"/>
  <c r="N2826" i="21"/>
  <c r="J2826" i="21"/>
  <c r="L2826" i="21"/>
  <c r="P2826" i="21"/>
  <c r="H2827" i="21"/>
  <c r="I2826" i="21"/>
  <c r="Q2825" i="21"/>
  <c r="K2825" i="21"/>
  <c r="O2825" i="21"/>
  <c r="M2825" i="21"/>
  <c r="I2827" i="21"/>
  <c r="N2827" i="21"/>
  <c r="H2828" i="21"/>
  <c r="J2827" i="21"/>
  <c r="L2827" i="21"/>
  <c r="P2827" i="21"/>
  <c r="O2826" i="21"/>
  <c r="M2826" i="21"/>
  <c r="Q2826" i="21"/>
  <c r="K2826" i="21"/>
  <c r="O2827" i="21"/>
  <c r="K2827" i="21"/>
  <c r="M2827" i="21"/>
  <c r="Q2827" i="21"/>
  <c r="N2828" i="21"/>
  <c r="L2828" i="21"/>
  <c r="J2828" i="21"/>
  <c r="P2828" i="21"/>
  <c r="H2829" i="21"/>
  <c r="I2828" i="21"/>
  <c r="P2829" i="21"/>
  <c r="J2829" i="21"/>
  <c r="L2829" i="21"/>
  <c r="N2829" i="21"/>
  <c r="H2830" i="21"/>
  <c r="I2829" i="21"/>
  <c r="M2828" i="21"/>
  <c r="K2828" i="21"/>
  <c r="O2828" i="21"/>
  <c r="Q2828" i="21"/>
  <c r="N2830" i="21"/>
  <c r="J2830" i="21"/>
  <c r="L2830" i="21"/>
  <c r="P2830" i="21"/>
  <c r="H2831" i="21"/>
  <c r="I2830" i="21"/>
  <c r="K2829" i="21"/>
  <c r="Q2829" i="21"/>
  <c r="O2829" i="21"/>
  <c r="M2829" i="21"/>
  <c r="H2832" i="21"/>
  <c r="I2831" i="21"/>
  <c r="N2831" i="21"/>
  <c r="J2831" i="21"/>
  <c r="L2831" i="21"/>
  <c r="P2831" i="21"/>
  <c r="O2830" i="21"/>
  <c r="Q2830" i="21"/>
  <c r="M2830" i="21"/>
  <c r="K2830" i="21"/>
  <c r="N2832" i="21"/>
  <c r="J2832" i="21"/>
  <c r="L2832" i="21"/>
  <c r="P2832" i="21"/>
  <c r="H2833" i="21"/>
  <c r="I2832" i="21"/>
  <c r="O2831" i="21"/>
  <c r="K2831" i="21"/>
  <c r="M2831" i="21"/>
  <c r="Q2831" i="21"/>
  <c r="P2833" i="21"/>
  <c r="J2833" i="21"/>
  <c r="L2833" i="21"/>
  <c r="N2833" i="21"/>
  <c r="H2834" i="21"/>
  <c r="I2833" i="21"/>
  <c r="M2832" i="21"/>
  <c r="K2832" i="21"/>
  <c r="O2832" i="21"/>
  <c r="Q2832" i="21"/>
  <c r="J2834" i="21"/>
  <c r="N2834" i="21"/>
  <c r="L2834" i="21"/>
  <c r="P2834" i="21"/>
  <c r="H2835" i="21"/>
  <c r="I2834" i="21"/>
  <c r="K2833" i="21"/>
  <c r="Q2833" i="21"/>
  <c r="O2833" i="21"/>
  <c r="M2833" i="21"/>
  <c r="H2836" i="21"/>
  <c r="I2835" i="21"/>
  <c r="N2835" i="21"/>
  <c r="J2835" i="21"/>
  <c r="L2835" i="21"/>
  <c r="P2835" i="21"/>
  <c r="O2834" i="21"/>
  <c r="Q2834" i="21"/>
  <c r="M2834" i="21"/>
  <c r="K2834" i="21"/>
  <c r="J2836" i="21"/>
  <c r="L2836" i="21"/>
  <c r="N2836" i="21"/>
  <c r="P2836" i="21"/>
  <c r="H2837" i="21"/>
  <c r="I2836" i="21"/>
  <c r="O2835" i="21"/>
  <c r="K2835" i="21"/>
  <c r="M2835" i="21"/>
  <c r="Q2835" i="21"/>
  <c r="P2837" i="21"/>
  <c r="J2837" i="21"/>
  <c r="L2837" i="21"/>
  <c r="N2837" i="21"/>
  <c r="H2838" i="21"/>
  <c r="I2837" i="21"/>
  <c r="M2836" i="21"/>
  <c r="K2836" i="21"/>
  <c r="O2836" i="21"/>
  <c r="Q2836" i="21"/>
  <c r="N2838" i="21"/>
  <c r="J2838" i="21"/>
  <c r="L2838" i="21"/>
  <c r="P2838" i="21"/>
  <c r="H2839" i="21"/>
  <c r="I2838" i="21"/>
  <c r="Q2837" i="21"/>
  <c r="K2837" i="21"/>
  <c r="O2837" i="21"/>
  <c r="M2837" i="21"/>
  <c r="H2840" i="21"/>
  <c r="I2839" i="21"/>
  <c r="N2839" i="21"/>
  <c r="J2839" i="21"/>
  <c r="L2839" i="21"/>
  <c r="P2839" i="21"/>
  <c r="O2838" i="21"/>
  <c r="Q2838" i="21"/>
  <c r="M2838" i="21"/>
  <c r="K2838" i="21"/>
  <c r="N2840" i="21"/>
  <c r="J2840" i="21"/>
  <c r="L2840" i="21"/>
  <c r="P2840" i="21"/>
  <c r="H2841" i="21"/>
  <c r="I2840" i="21"/>
  <c r="O2839" i="21"/>
  <c r="K2839" i="21"/>
  <c r="M2839" i="21"/>
  <c r="Q2839" i="21"/>
  <c r="P2841" i="21"/>
  <c r="H2842" i="21"/>
  <c r="J2841" i="21"/>
  <c r="L2841" i="21"/>
  <c r="N2841" i="21"/>
  <c r="I2841" i="21"/>
  <c r="M2840" i="21"/>
  <c r="K2840" i="21"/>
  <c r="O2840" i="21"/>
  <c r="Q2840" i="21"/>
  <c r="P2842" i="21"/>
  <c r="J2842" i="21"/>
  <c r="N2842" i="21"/>
  <c r="L2842" i="21"/>
  <c r="H2843" i="21"/>
  <c r="I2842" i="21"/>
  <c r="Q2841" i="21"/>
  <c r="K2841" i="21"/>
  <c r="O2841" i="21"/>
  <c r="M2841" i="21"/>
  <c r="H2844" i="21"/>
  <c r="I2843" i="21"/>
  <c r="N2843" i="21"/>
  <c r="J2843" i="21"/>
  <c r="L2843" i="21"/>
  <c r="P2843" i="21"/>
  <c r="M2842" i="21"/>
  <c r="O2842" i="21"/>
  <c r="K2842" i="21"/>
  <c r="Q2842" i="21"/>
  <c r="L2844" i="21"/>
  <c r="N2844" i="21"/>
  <c r="J2844" i="21"/>
  <c r="P2844" i="21"/>
  <c r="H2845" i="21"/>
  <c r="I2844" i="21"/>
  <c r="Q2843" i="21"/>
  <c r="K2843" i="21"/>
  <c r="O2843" i="21"/>
  <c r="M2843" i="21"/>
  <c r="H2846" i="21"/>
  <c r="J2845" i="21"/>
  <c r="L2845" i="21"/>
  <c r="P2845" i="21"/>
  <c r="N2845" i="21"/>
  <c r="I2845" i="21"/>
  <c r="M2844" i="21"/>
  <c r="K2844" i="21"/>
  <c r="O2844" i="21"/>
  <c r="Q2844" i="21"/>
  <c r="N2846" i="21"/>
  <c r="P2846" i="21"/>
  <c r="J2846" i="21"/>
  <c r="L2846" i="21"/>
  <c r="H2847" i="21"/>
  <c r="I2846" i="21"/>
  <c r="Q2845" i="21"/>
  <c r="K2845" i="21"/>
  <c r="O2845" i="21"/>
  <c r="M2845" i="21"/>
  <c r="H2848" i="21"/>
  <c r="I2847" i="21"/>
  <c r="N2847" i="21"/>
  <c r="J2847" i="21"/>
  <c r="L2847" i="21"/>
  <c r="P2847" i="21"/>
  <c r="M2846" i="21"/>
  <c r="O2846" i="21"/>
  <c r="Q2846" i="21"/>
  <c r="K2846" i="21"/>
  <c r="L2848" i="21"/>
  <c r="N2848" i="21"/>
  <c r="J2848" i="21"/>
  <c r="P2848" i="21"/>
  <c r="H2849" i="21"/>
  <c r="I2848" i="21"/>
  <c r="O2847" i="21"/>
  <c r="Q2847" i="21"/>
  <c r="K2847" i="21"/>
  <c r="M2847" i="21"/>
  <c r="P2849" i="21"/>
  <c r="J2849" i="21"/>
  <c r="H2850" i="21"/>
  <c r="L2849" i="21"/>
  <c r="N2849" i="21"/>
  <c r="I2849" i="21"/>
  <c r="M2848" i="21"/>
  <c r="K2848" i="21"/>
  <c r="O2848" i="21"/>
  <c r="Q2848" i="21"/>
  <c r="P2850" i="21"/>
  <c r="J2850" i="21"/>
  <c r="N2850" i="21"/>
  <c r="L2850" i="21"/>
  <c r="I2850" i="21"/>
  <c r="H2851" i="21"/>
  <c r="K2849" i="21"/>
  <c r="Q2849" i="21"/>
  <c r="O2849" i="21"/>
  <c r="M2849" i="21"/>
  <c r="K2850" i="21"/>
  <c r="O2850" i="21"/>
  <c r="M2850" i="21"/>
  <c r="Q2850" i="21"/>
  <c r="L2851" i="21"/>
  <c r="N2851" i="21"/>
  <c r="P2851" i="21"/>
  <c r="I2851" i="21"/>
  <c r="J2851" i="21"/>
  <c r="H2852" i="21"/>
  <c r="O2851" i="21"/>
  <c r="Q2851" i="21"/>
  <c r="K2851" i="21"/>
  <c r="M2851" i="21"/>
  <c r="J2852" i="21"/>
  <c r="L2852" i="21"/>
  <c r="H2853" i="21"/>
  <c r="P2852" i="21"/>
  <c r="I2852" i="21"/>
  <c r="N2852" i="21"/>
  <c r="N2853" i="21"/>
  <c r="L2853" i="21"/>
  <c r="J2853" i="21"/>
  <c r="P2853" i="21"/>
  <c r="H2854" i="21"/>
  <c r="I2853" i="21"/>
  <c r="M2852" i="21"/>
  <c r="O2852" i="21"/>
  <c r="K2852" i="21"/>
  <c r="Q2852" i="21"/>
  <c r="I2854" i="21"/>
  <c r="J2854" i="21"/>
  <c r="L2854" i="21"/>
  <c r="P2854" i="21"/>
  <c r="H2855" i="21"/>
  <c r="N2854" i="21"/>
  <c r="Q2853" i="21"/>
  <c r="K2853" i="21"/>
  <c r="O2853" i="21"/>
  <c r="M2853" i="21"/>
  <c r="M2854" i="21"/>
  <c r="Q2854" i="21"/>
  <c r="O2854" i="21"/>
  <c r="K2854" i="21"/>
  <c r="N2855" i="21"/>
  <c r="L2855" i="21"/>
  <c r="J2855" i="21"/>
  <c r="P2855" i="21"/>
  <c r="I2855" i="21"/>
  <c r="H2856" i="21"/>
  <c r="K2855" i="21"/>
  <c r="Q2855" i="21"/>
  <c r="M2855" i="21"/>
  <c r="O2855" i="21"/>
  <c r="H2857" i="21"/>
  <c r="J2856" i="21"/>
  <c r="L2856" i="21"/>
  <c r="N2856" i="21"/>
  <c r="I2856" i="21"/>
  <c r="P2856" i="21"/>
  <c r="N2857" i="21"/>
  <c r="L2857" i="21"/>
  <c r="J2857" i="21"/>
  <c r="P2857" i="21"/>
  <c r="H2858" i="21"/>
  <c r="I2857" i="21"/>
  <c r="M2856" i="21"/>
  <c r="O2856" i="21"/>
  <c r="K2856" i="21"/>
  <c r="Q2856" i="21"/>
  <c r="J2858" i="21"/>
  <c r="L2858" i="21"/>
  <c r="I2858" i="21"/>
  <c r="N2858" i="21"/>
  <c r="H2859" i="21"/>
  <c r="P2858" i="21"/>
  <c r="Q2857" i="21"/>
  <c r="K2857" i="21"/>
  <c r="O2857" i="21"/>
  <c r="M2857" i="21"/>
  <c r="M2858" i="21"/>
  <c r="Q2858" i="21"/>
  <c r="K2858" i="21"/>
  <c r="O2858" i="21"/>
  <c r="N2859" i="21"/>
  <c r="I2859" i="21"/>
  <c r="J2859" i="21"/>
  <c r="P2859" i="21"/>
  <c r="L2859" i="21"/>
  <c r="H2860" i="21"/>
  <c r="K2859" i="21"/>
  <c r="M2859" i="21"/>
  <c r="Q2859" i="21"/>
  <c r="O2859" i="21"/>
  <c r="I2860" i="21"/>
  <c r="J2860" i="21"/>
  <c r="P2860" i="21"/>
  <c r="L2860" i="21"/>
  <c r="H2861" i="21"/>
  <c r="N2860" i="21"/>
  <c r="M2860" i="21"/>
  <c r="O2860" i="21"/>
  <c r="Q2860" i="21"/>
  <c r="K2860" i="21"/>
  <c r="H2862" i="21"/>
  <c r="P2861" i="21"/>
  <c r="N2861" i="21"/>
  <c r="J2861" i="21"/>
  <c r="I2861" i="21"/>
  <c r="L2861" i="21"/>
  <c r="H2863" i="21"/>
  <c r="P2862" i="21"/>
  <c r="I2862" i="21"/>
  <c r="J2862" i="21"/>
  <c r="L2862" i="21"/>
  <c r="N2862" i="21"/>
  <c r="M2861" i="21"/>
  <c r="O2861" i="21"/>
  <c r="Q2861" i="21"/>
  <c r="K2861" i="21"/>
  <c r="J2863" i="21"/>
  <c r="H2864" i="21"/>
  <c r="N2863" i="21"/>
  <c r="L2863" i="21"/>
  <c r="P2863" i="21"/>
  <c r="I2863" i="21"/>
  <c r="O2862" i="21"/>
  <c r="M2862" i="21"/>
  <c r="Q2862" i="21"/>
  <c r="K2862" i="21"/>
  <c r="I2864" i="21"/>
  <c r="N2864" i="21"/>
  <c r="P2864" i="21"/>
  <c r="L2864" i="21"/>
  <c r="J2864" i="21"/>
  <c r="H2865" i="21"/>
  <c r="M2863" i="21"/>
  <c r="O2863" i="21"/>
  <c r="Q2863" i="21"/>
  <c r="K2863" i="21"/>
  <c r="O2864" i="21"/>
  <c r="M2864" i="21"/>
  <c r="K2864" i="21"/>
  <c r="Q2864" i="21"/>
  <c r="P2865" i="21"/>
  <c r="H2866" i="21"/>
  <c r="I2865" i="21"/>
  <c r="J2865" i="21"/>
  <c r="N2865" i="21"/>
  <c r="L2865" i="21"/>
  <c r="P2866" i="21"/>
  <c r="I2866" i="21"/>
  <c r="H2867" i="21"/>
  <c r="N2866" i="21"/>
  <c r="L2866" i="21"/>
  <c r="J2866" i="21"/>
  <c r="O2865" i="21"/>
  <c r="M2865" i="21"/>
  <c r="Q2865" i="21"/>
  <c r="K2865" i="21"/>
  <c r="O2866" i="21"/>
  <c r="M2866" i="21"/>
  <c r="Q2866" i="21"/>
  <c r="K2866" i="21"/>
  <c r="J2867" i="21"/>
  <c r="I2867" i="21"/>
  <c r="N2867" i="21"/>
  <c r="L2867" i="21"/>
  <c r="H2868" i="21"/>
  <c r="P2867" i="21"/>
  <c r="O2867" i="21"/>
  <c r="Q2867" i="21"/>
  <c r="M2867" i="21"/>
  <c r="K2867" i="21"/>
  <c r="J2868" i="21"/>
  <c r="N2868" i="21"/>
  <c r="P2868" i="21"/>
  <c r="H2869" i="21"/>
  <c r="I2868" i="21"/>
  <c r="L2868" i="21"/>
  <c r="N2869" i="21"/>
  <c r="P2869" i="21"/>
  <c r="L2869" i="21"/>
  <c r="J2869" i="21"/>
  <c r="I2869" i="21"/>
  <c r="H2870" i="21"/>
  <c r="K2868" i="21"/>
  <c r="M2868" i="21"/>
  <c r="Q2868" i="21"/>
  <c r="O2868" i="21"/>
  <c r="M2869" i="21"/>
  <c r="O2869" i="21"/>
  <c r="Q2869" i="21"/>
  <c r="K2869" i="21"/>
  <c r="N2870" i="21"/>
  <c r="P2870" i="21"/>
  <c r="H2871" i="21"/>
  <c r="J2870" i="21"/>
  <c r="I2870" i="21"/>
  <c r="L2870" i="21"/>
  <c r="H2872" i="21"/>
  <c r="P2871" i="21"/>
  <c r="L2871" i="21"/>
  <c r="N2871" i="21"/>
  <c r="I2871" i="21"/>
  <c r="J2871" i="21"/>
  <c r="Q2870" i="21"/>
  <c r="K2870" i="21"/>
  <c r="M2870" i="21"/>
  <c r="O2870" i="21"/>
  <c r="P2872" i="21"/>
  <c r="H2873" i="21"/>
  <c r="I2872" i="21"/>
  <c r="L2872" i="21"/>
  <c r="J2872" i="21"/>
  <c r="N2872" i="21"/>
  <c r="K2871" i="21"/>
  <c r="O2871" i="21"/>
  <c r="Q2871" i="21"/>
  <c r="M2871" i="21"/>
  <c r="J2873" i="21"/>
  <c r="N2873" i="21"/>
  <c r="P2873" i="21"/>
  <c r="L2873" i="21"/>
  <c r="H2874" i="21"/>
  <c r="I2873" i="21"/>
  <c r="K2872" i="21"/>
  <c r="M2872" i="21"/>
  <c r="Q2872" i="21"/>
  <c r="O2872" i="21"/>
  <c r="N2874" i="21"/>
  <c r="J2874" i="21"/>
  <c r="I2874" i="21"/>
  <c r="L2874" i="21"/>
  <c r="P2874" i="21"/>
  <c r="H2875" i="21"/>
  <c r="K2873" i="21"/>
  <c r="O2873" i="21"/>
  <c r="M2873" i="21"/>
  <c r="Q2873" i="21"/>
  <c r="M2874" i="21"/>
  <c r="O2874" i="21"/>
  <c r="K2874" i="21"/>
  <c r="Q2874" i="21"/>
  <c r="J2875" i="21"/>
  <c r="N2875" i="21"/>
  <c r="H2876" i="21"/>
  <c r="I2875" i="21"/>
  <c r="L2875" i="21"/>
  <c r="P2875" i="21"/>
  <c r="J2876" i="21"/>
  <c r="N2876" i="21"/>
  <c r="L2876" i="21"/>
  <c r="I2876" i="21"/>
  <c r="P2876" i="21"/>
  <c r="H2877" i="21"/>
  <c r="M2875" i="21"/>
  <c r="K2875" i="21"/>
  <c r="O2875" i="21"/>
  <c r="Q2875" i="21"/>
  <c r="K2876" i="21"/>
  <c r="M2876" i="21"/>
  <c r="Q2876" i="21"/>
  <c r="O2876" i="21"/>
  <c r="N2877" i="21"/>
  <c r="P2877" i="21"/>
  <c r="L2877" i="21"/>
  <c r="J2877" i="21"/>
  <c r="H2878" i="21"/>
  <c r="I2877" i="21"/>
  <c r="I2878" i="21"/>
  <c r="N2878" i="21"/>
  <c r="J2878" i="21"/>
  <c r="L2878" i="21"/>
  <c r="P2878" i="21"/>
  <c r="H2879" i="21"/>
  <c r="K2877" i="21"/>
  <c r="O2877" i="21"/>
  <c r="M2877" i="21"/>
  <c r="Q2877" i="21"/>
  <c r="M2878" i="21"/>
  <c r="O2878" i="21"/>
  <c r="Q2878" i="21"/>
  <c r="K2878" i="21"/>
  <c r="I2879" i="21"/>
  <c r="N2879" i="21"/>
  <c r="H2880" i="21"/>
  <c r="J2879" i="21"/>
  <c r="L2879" i="21"/>
  <c r="P2879" i="21"/>
  <c r="M2879" i="21"/>
  <c r="K2879" i="21"/>
  <c r="O2879" i="21"/>
  <c r="Q2879" i="21"/>
  <c r="L2880" i="21"/>
  <c r="J2880" i="21"/>
  <c r="N2880" i="21"/>
  <c r="I2880" i="21"/>
  <c r="P2880" i="21"/>
  <c r="H2881" i="21"/>
  <c r="K2880" i="21"/>
  <c r="M2880" i="21"/>
  <c r="Q2880" i="21"/>
  <c r="O2880" i="21"/>
  <c r="J2881" i="21"/>
  <c r="P2881" i="21"/>
  <c r="N2881" i="21"/>
  <c r="L2881" i="21"/>
  <c r="H2882" i="21"/>
  <c r="I2881" i="21"/>
  <c r="N2882" i="21"/>
  <c r="J2882" i="21"/>
  <c r="I2882" i="21"/>
  <c r="L2882" i="21"/>
  <c r="P2882" i="21"/>
  <c r="H2883" i="21"/>
  <c r="K2881" i="21"/>
  <c r="O2881" i="21"/>
  <c r="M2881" i="21"/>
  <c r="Q2881" i="21"/>
  <c r="M2882" i="21"/>
  <c r="O2882" i="21"/>
  <c r="Q2882" i="21"/>
  <c r="K2882" i="21"/>
  <c r="I2883" i="21"/>
  <c r="N2883" i="21"/>
  <c r="H2884" i="21"/>
  <c r="J2883" i="21"/>
  <c r="L2883" i="21"/>
  <c r="P2883" i="21"/>
  <c r="M2883" i="21"/>
  <c r="K2883" i="21"/>
  <c r="O2883" i="21"/>
  <c r="Q2883" i="21"/>
  <c r="J2884" i="21"/>
  <c r="N2884" i="21"/>
  <c r="L2884" i="21"/>
  <c r="I2884" i="21"/>
  <c r="P2884" i="21"/>
  <c r="H2885" i="21"/>
  <c r="K2884" i="21"/>
  <c r="M2884" i="21"/>
  <c r="Q2884" i="21"/>
  <c r="O2884" i="21"/>
  <c r="N2885" i="21"/>
  <c r="P2885" i="21"/>
  <c r="J2885" i="21"/>
  <c r="H2886" i="21"/>
  <c r="I2885" i="21"/>
  <c r="L2885" i="21"/>
  <c r="J2886" i="21"/>
  <c r="H2887" i="21"/>
  <c r="P2886" i="21"/>
  <c r="L2886" i="21"/>
  <c r="I2886" i="21"/>
  <c r="N2886" i="21"/>
  <c r="Q2885" i="21"/>
  <c r="M2885" i="21"/>
  <c r="K2885" i="21"/>
  <c r="O2885" i="21"/>
  <c r="P2887" i="21"/>
  <c r="L2887" i="21"/>
  <c r="J2887" i="21"/>
  <c r="N2887" i="21"/>
  <c r="H2888" i="21"/>
  <c r="I2887" i="21"/>
  <c r="O2886" i="21"/>
  <c r="K2886" i="21"/>
  <c r="M2886" i="21"/>
  <c r="Q2886" i="21"/>
  <c r="I2888" i="21"/>
  <c r="H2889" i="21"/>
  <c r="P2888" i="21"/>
  <c r="L2888" i="21"/>
  <c r="J2888" i="21"/>
  <c r="N2888" i="21"/>
  <c r="Q2887" i="21"/>
  <c r="O2887" i="21"/>
  <c r="M2887" i="21"/>
  <c r="K2887" i="21"/>
  <c r="O2888" i="21"/>
  <c r="M2888" i="21"/>
  <c r="K2888" i="21"/>
  <c r="Q2888" i="21"/>
  <c r="N2889" i="21"/>
  <c r="I2889" i="21"/>
  <c r="L2889" i="21"/>
  <c r="P2889" i="21"/>
  <c r="H2890" i="21"/>
  <c r="J2889" i="21"/>
  <c r="K2889" i="21"/>
  <c r="O2889" i="21"/>
  <c r="M2889" i="21"/>
  <c r="Q2889" i="21"/>
  <c r="H2891" i="21"/>
  <c r="J2890" i="21"/>
  <c r="P2890" i="21"/>
  <c r="L2890" i="21"/>
  <c r="I2890" i="21"/>
  <c r="N2890" i="21"/>
  <c r="L2891" i="21"/>
  <c r="I2891" i="21"/>
  <c r="N2891" i="21"/>
  <c r="P2891" i="21"/>
  <c r="J2891" i="21"/>
  <c r="H2892" i="21"/>
  <c r="M2890" i="21"/>
  <c r="K2890" i="21"/>
  <c r="Q2890" i="21"/>
  <c r="O2890" i="21"/>
  <c r="K2891" i="21"/>
  <c r="Q2891" i="21"/>
  <c r="O2891" i="21"/>
  <c r="M2891" i="21"/>
  <c r="H2893" i="21"/>
  <c r="I2892" i="21"/>
  <c r="N2892" i="21"/>
  <c r="J2892" i="21"/>
  <c r="P2892" i="21"/>
  <c r="L2892" i="21"/>
  <c r="N2893" i="21"/>
  <c r="P2893" i="21"/>
  <c r="I2893" i="21"/>
  <c r="L2893" i="21"/>
  <c r="J2893" i="21"/>
  <c r="H2894" i="21"/>
  <c r="K2892" i="21"/>
  <c r="M2892" i="21"/>
  <c r="Q2892" i="21"/>
  <c r="O2892" i="21"/>
  <c r="Q2893" i="21"/>
  <c r="K2893" i="21"/>
  <c r="O2893" i="21"/>
  <c r="M2893" i="21"/>
  <c r="I2894" i="21"/>
  <c r="P2894" i="21"/>
  <c r="H2895" i="21"/>
  <c r="J2894" i="21"/>
  <c r="L2894" i="21"/>
  <c r="N2894" i="21"/>
  <c r="Q2894" i="21"/>
  <c r="K2894" i="21"/>
  <c r="M2894" i="21"/>
  <c r="O2894" i="21"/>
  <c r="I2895" i="21"/>
  <c r="J2895" i="21"/>
  <c r="L2895" i="21"/>
  <c r="N2895" i="21"/>
  <c r="H2896" i="21"/>
  <c r="P2895" i="21"/>
  <c r="K2895" i="21"/>
  <c r="O2895" i="21"/>
  <c r="Q2895" i="21"/>
  <c r="M2895" i="21"/>
  <c r="P2896" i="21"/>
  <c r="H2897" i="21"/>
  <c r="I2896" i="21"/>
  <c r="L2896" i="21"/>
  <c r="J2896" i="21"/>
  <c r="N2896" i="21"/>
  <c r="J2897" i="21"/>
  <c r="N2897" i="21"/>
  <c r="P2897" i="21"/>
  <c r="L2897" i="21"/>
  <c r="H2898" i="21"/>
  <c r="I2897" i="21"/>
  <c r="K2896" i="21"/>
  <c r="M2896" i="21"/>
  <c r="Q2896" i="21"/>
  <c r="O2896" i="21"/>
  <c r="N2898" i="21"/>
  <c r="J2898" i="21"/>
  <c r="I2898" i="21"/>
  <c r="L2898" i="21"/>
  <c r="P2898" i="21"/>
  <c r="H2899" i="21"/>
  <c r="Q2897" i="21"/>
  <c r="O2897" i="21"/>
  <c r="M2897" i="21"/>
  <c r="K2897" i="21"/>
  <c r="M2898" i="21"/>
  <c r="O2898" i="21"/>
  <c r="Q2898" i="21"/>
  <c r="K2898" i="21"/>
  <c r="I2899" i="21"/>
  <c r="L2899" i="21"/>
  <c r="H2900" i="21"/>
  <c r="J2899" i="21"/>
  <c r="P2899" i="21"/>
  <c r="N2899" i="21"/>
  <c r="K2899" i="21"/>
  <c r="M2899" i="21"/>
  <c r="O2899" i="21"/>
  <c r="Q2899" i="21"/>
  <c r="J2900" i="21"/>
  <c r="N2900" i="21"/>
  <c r="L2900" i="21"/>
  <c r="I2900" i="21"/>
  <c r="P2900" i="21"/>
  <c r="H2901" i="21"/>
  <c r="K2900" i="21"/>
  <c r="M2900" i="21"/>
  <c r="Q2900" i="21"/>
  <c r="O2900" i="21"/>
  <c r="N2901" i="21"/>
  <c r="P2901" i="21"/>
  <c r="L2901" i="21"/>
  <c r="J2901" i="21"/>
  <c r="H2902" i="21"/>
  <c r="I2901" i="21"/>
  <c r="I2902" i="21"/>
  <c r="N2902" i="21"/>
  <c r="J2902" i="21"/>
  <c r="L2902" i="21"/>
  <c r="P2902" i="21"/>
  <c r="H2903" i="21"/>
  <c r="K2901" i="21"/>
  <c r="O2901" i="21"/>
  <c r="M2901" i="21"/>
  <c r="Q2901" i="21"/>
  <c r="M2902" i="21"/>
  <c r="O2902" i="21"/>
  <c r="Q2902" i="21"/>
  <c r="K2902" i="21"/>
  <c r="I2903" i="21"/>
  <c r="P2903" i="21"/>
  <c r="H2904" i="21"/>
  <c r="J2903" i="21"/>
  <c r="N2903" i="21"/>
  <c r="L2903" i="21"/>
  <c r="K2903" i="21"/>
  <c r="M2903" i="21"/>
  <c r="O2903" i="21"/>
  <c r="Q2903" i="21"/>
  <c r="J2904" i="21"/>
  <c r="H2905" i="21"/>
  <c r="L2904" i="21"/>
  <c r="P2904" i="21"/>
  <c r="N2904" i="21"/>
  <c r="I2904" i="21"/>
  <c r="I2905" i="21"/>
  <c r="N2905" i="21"/>
  <c r="P2905" i="21"/>
  <c r="L2905" i="21"/>
  <c r="H2906" i="21"/>
  <c r="J2905" i="21"/>
  <c r="M2904" i="21"/>
  <c r="Q2904" i="21"/>
  <c r="K2904" i="21"/>
  <c r="O2904" i="21"/>
  <c r="Q2905" i="21"/>
  <c r="M2905" i="21"/>
  <c r="K2905" i="21"/>
  <c r="O2905" i="21"/>
  <c r="P2906" i="21"/>
  <c r="H2907" i="21"/>
  <c r="I2906" i="21"/>
  <c r="L2906" i="21"/>
  <c r="J2906" i="21"/>
  <c r="N2906" i="21"/>
  <c r="I2907" i="21"/>
  <c r="N2907" i="21"/>
  <c r="H2908" i="21"/>
  <c r="J2907" i="21"/>
  <c r="L2907" i="21"/>
  <c r="P2907" i="21"/>
  <c r="M2906" i="21"/>
  <c r="O2906" i="21"/>
  <c r="K2906" i="21"/>
  <c r="Q2906" i="21"/>
  <c r="M2907" i="21"/>
  <c r="K2907" i="21"/>
  <c r="O2907" i="21"/>
  <c r="Q2907" i="21"/>
  <c r="P2908" i="21"/>
  <c r="J2908" i="21"/>
  <c r="H2909" i="21"/>
  <c r="N2908" i="21"/>
  <c r="L2908" i="21"/>
  <c r="I2908" i="21"/>
  <c r="N2909" i="21"/>
  <c r="J2909" i="21"/>
  <c r="H2910" i="21"/>
  <c r="L2909" i="21"/>
  <c r="I2909" i="21"/>
  <c r="P2909" i="21"/>
  <c r="O2908" i="21"/>
  <c r="M2908" i="21"/>
  <c r="Q2908" i="21"/>
  <c r="K2908" i="21"/>
  <c r="I2910" i="21"/>
  <c r="P2910" i="21"/>
  <c r="N2910" i="21"/>
  <c r="J2910" i="21"/>
  <c r="H2911" i="21"/>
  <c r="L2910" i="21"/>
  <c r="Q2909" i="21"/>
  <c r="K2909" i="21"/>
  <c r="O2909" i="21"/>
  <c r="M2909" i="21"/>
  <c r="K2910" i="21"/>
  <c r="O2910" i="21"/>
  <c r="M2910" i="21"/>
  <c r="Q2910" i="21"/>
  <c r="L2911" i="21"/>
  <c r="P2911" i="21"/>
  <c r="N2911" i="21"/>
  <c r="J2911" i="21"/>
  <c r="I2911" i="21"/>
  <c r="H2912" i="21"/>
  <c r="M2911" i="21"/>
  <c r="Q2911" i="21"/>
  <c r="K2911" i="21"/>
  <c r="O2911" i="21"/>
  <c r="L2912" i="21"/>
  <c r="H2913" i="21"/>
  <c r="N2912" i="21"/>
  <c r="P2912" i="21"/>
  <c r="J2912" i="21"/>
  <c r="I2912" i="21"/>
  <c r="P2913" i="21"/>
  <c r="J2913" i="21"/>
  <c r="H2914" i="21"/>
  <c r="L2913" i="21"/>
  <c r="I2913" i="21"/>
  <c r="N2913" i="21"/>
  <c r="Q2912" i="21"/>
  <c r="O2912" i="21"/>
  <c r="M2912" i="21"/>
  <c r="K2912" i="21"/>
  <c r="H2915" i="21"/>
  <c r="N2914" i="21"/>
  <c r="L2914" i="21"/>
  <c r="I2914" i="21"/>
  <c r="P2914" i="21"/>
  <c r="J2914" i="21"/>
  <c r="Q2913" i="21"/>
  <c r="K2913" i="21"/>
  <c r="O2913" i="21"/>
  <c r="M2913" i="21"/>
  <c r="L2915" i="21"/>
  <c r="J2915" i="21"/>
  <c r="I2915" i="21"/>
  <c r="P2915" i="21"/>
  <c r="H2916" i="21"/>
  <c r="N2915" i="21"/>
  <c r="O2914" i="21"/>
  <c r="K2914" i="21"/>
  <c r="M2914" i="21"/>
  <c r="Q2914" i="21"/>
  <c r="O2915" i="21"/>
  <c r="M2915" i="21"/>
  <c r="Q2915" i="21"/>
  <c r="K2915" i="21"/>
  <c r="I2916" i="21"/>
  <c r="J2916" i="21"/>
  <c r="H2917" i="21"/>
  <c r="N2916" i="21"/>
  <c r="L2916" i="21"/>
  <c r="P2916" i="21"/>
  <c r="O2916" i="21"/>
  <c r="Q2916" i="21"/>
  <c r="K2916" i="21"/>
  <c r="M2916" i="21"/>
  <c r="J2917" i="21"/>
  <c r="I2917" i="21"/>
  <c r="P2917" i="21"/>
  <c r="H2918" i="21"/>
  <c r="N2917" i="21"/>
  <c r="L2917" i="21"/>
  <c r="K2917" i="21"/>
  <c r="Q2917" i="21"/>
  <c r="O2917" i="21"/>
  <c r="M2917" i="21"/>
  <c r="H2919" i="21"/>
  <c r="I2918" i="21"/>
  <c r="L2918" i="21"/>
  <c r="N2918" i="21"/>
  <c r="J2918" i="21"/>
  <c r="P2918" i="21"/>
  <c r="J2919" i="21"/>
  <c r="I2919" i="21"/>
  <c r="P2919" i="21"/>
  <c r="H2920" i="21"/>
  <c r="L2919" i="21"/>
  <c r="N2919" i="21"/>
  <c r="Q2918" i="21"/>
  <c r="K2918" i="21"/>
  <c r="M2918" i="21"/>
  <c r="O2918" i="21"/>
  <c r="M2919" i="21"/>
  <c r="K2919" i="21"/>
  <c r="Q2919" i="21"/>
  <c r="O2919" i="21"/>
  <c r="L2920" i="21"/>
  <c r="P2920" i="21"/>
  <c r="I2920" i="21"/>
  <c r="H2921" i="21"/>
  <c r="N2920" i="21"/>
  <c r="J2920" i="21"/>
  <c r="K2920" i="21"/>
  <c r="O2920" i="21"/>
  <c r="M2920" i="21"/>
  <c r="Q2920" i="21"/>
  <c r="N2921" i="21"/>
  <c r="L2921" i="21"/>
  <c r="I2921" i="21"/>
  <c r="H2922" i="21"/>
  <c r="J2921" i="21"/>
  <c r="P2921" i="21"/>
  <c r="K2921" i="21"/>
  <c r="Q2921" i="21"/>
  <c r="O2921" i="21"/>
  <c r="M2921" i="21"/>
  <c r="L2922" i="21"/>
  <c r="P2922" i="21"/>
  <c r="N2922" i="21"/>
  <c r="J2922" i="21"/>
  <c r="H2923" i="21"/>
  <c r="I2922" i="21"/>
  <c r="N2923" i="21"/>
  <c r="L2923" i="21"/>
  <c r="I2923" i="21"/>
  <c r="J2923" i="21"/>
  <c r="P2923" i="21"/>
  <c r="H2924" i="21"/>
  <c r="M2922" i="21"/>
  <c r="O2922" i="21"/>
  <c r="Q2922" i="21"/>
  <c r="K2922" i="21"/>
  <c r="K2923" i="21"/>
  <c r="O2923" i="21"/>
  <c r="Q2923" i="21"/>
  <c r="M2923" i="21"/>
  <c r="P2924" i="21"/>
  <c r="I2924" i="21"/>
  <c r="L2924" i="21"/>
  <c r="H2925" i="21"/>
  <c r="N2924" i="21"/>
  <c r="J2924" i="21"/>
  <c r="K2924" i="21"/>
  <c r="O2924" i="21"/>
  <c r="Q2924" i="21"/>
  <c r="M2924" i="21"/>
  <c r="N2925" i="21"/>
  <c r="L2925" i="21"/>
  <c r="I2925" i="21"/>
  <c r="H2926" i="21"/>
  <c r="J2925" i="21"/>
  <c r="P2925" i="21"/>
  <c r="K2925" i="21"/>
  <c r="O2925" i="21"/>
  <c r="Q2925" i="21"/>
  <c r="M2925" i="21"/>
  <c r="L2926" i="21"/>
  <c r="N2926" i="21"/>
  <c r="J2926" i="21"/>
  <c r="H2927" i="21"/>
  <c r="P2926" i="21"/>
  <c r="I2926" i="21"/>
  <c r="I2927" i="21"/>
  <c r="P2927" i="21"/>
  <c r="N2927" i="21"/>
  <c r="H2928" i="21"/>
  <c r="L2927" i="21"/>
  <c r="J2927" i="21"/>
  <c r="K2926" i="21"/>
  <c r="O2926" i="21"/>
  <c r="M2926" i="21"/>
  <c r="Q2926" i="21"/>
  <c r="Q2927" i="21"/>
  <c r="O2927" i="21"/>
  <c r="M2927" i="21"/>
  <c r="K2927" i="21"/>
  <c r="I2928" i="21"/>
  <c r="P2928" i="21"/>
  <c r="J2928" i="21"/>
  <c r="N2928" i="21"/>
  <c r="L2928" i="21"/>
  <c r="H2929" i="21"/>
  <c r="M2928" i="21"/>
  <c r="Q2928" i="21"/>
  <c r="K2928" i="21"/>
  <c r="O2928" i="21"/>
  <c r="I2929" i="21"/>
  <c r="P2929" i="21"/>
  <c r="J2929" i="21"/>
  <c r="L2929" i="21"/>
  <c r="N2929" i="21"/>
  <c r="H2930" i="21"/>
  <c r="M2929" i="21"/>
  <c r="Q2929" i="21"/>
  <c r="O2929" i="21"/>
  <c r="K2929" i="21"/>
  <c r="P2930" i="21"/>
  <c r="I2930" i="21"/>
  <c r="H2931" i="21"/>
  <c r="L2930" i="21"/>
  <c r="N2930" i="21"/>
  <c r="J2930" i="21"/>
  <c r="K2930" i="21"/>
  <c r="O2930" i="21"/>
  <c r="M2930" i="21"/>
  <c r="Q2930" i="21"/>
  <c r="L2931" i="21"/>
  <c r="H2932" i="21"/>
  <c r="P2931" i="21"/>
  <c r="N2931" i="21"/>
  <c r="J2931" i="21"/>
  <c r="I2931" i="21"/>
  <c r="P2932" i="21"/>
  <c r="I2932" i="21"/>
  <c r="J2932" i="21"/>
  <c r="H2933" i="21"/>
  <c r="L2932" i="21"/>
  <c r="N2932" i="21"/>
  <c r="Q2931" i="21"/>
  <c r="M2931" i="21"/>
  <c r="O2931" i="21"/>
  <c r="K2931" i="21"/>
  <c r="K2932" i="21"/>
  <c r="O2932" i="21"/>
  <c r="Q2932" i="21"/>
  <c r="M2932" i="21"/>
  <c r="I2933" i="21"/>
  <c r="J2933" i="21"/>
  <c r="H2934" i="21"/>
  <c r="L2933" i="21"/>
  <c r="P2933" i="21"/>
  <c r="N2933" i="21"/>
  <c r="K2933" i="21"/>
  <c r="Q2933" i="21"/>
  <c r="O2933" i="21"/>
  <c r="M2933" i="21"/>
  <c r="N2934" i="21"/>
  <c r="J2934" i="21"/>
  <c r="P2934" i="21"/>
  <c r="I2934" i="21"/>
  <c r="H2935" i="21"/>
  <c r="L2934" i="21"/>
  <c r="K2934" i="21"/>
  <c r="O2934" i="21"/>
  <c r="M2934" i="21"/>
  <c r="Q2934" i="21"/>
  <c r="P2935" i="21"/>
  <c r="L2935" i="21"/>
  <c r="N2935" i="21"/>
  <c r="J2935" i="21"/>
  <c r="I2935" i="21"/>
  <c r="H2936" i="21"/>
  <c r="M2935" i="21"/>
  <c r="Q2935" i="21"/>
  <c r="K2935" i="21"/>
  <c r="O2935" i="21"/>
  <c r="J2936" i="21"/>
  <c r="L2936" i="21"/>
  <c r="H2937" i="21"/>
  <c r="N2936" i="21"/>
  <c r="I2936" i="21"/>
  <c r="P2936" i="21"/>
  <c r="I2937" i="21"/>
  <c r="J2937" i="21"/>
  <c r="H2938" i="21"/>
  <c r="P2937" i="21"/>
  <c r="N2937" i="21"/>
  <c r="L2937" i="21"/>
  <c r="Q2936" i="21"/>
  <c r="K2936" i="21"/>
  <c r="O2936" i="21"/>
  <c r="M2936" i="21"/>
  <c r="Q2937" i="21"/>
  <c r="K2937" i="21"/>
  <c r="O2937" i="21"/>
  <c r="M2937" i="21"/>
  <c r="N2938" i="21"/>
  <c r="J2938" i="21"/>
  <c r="P2938" i="21"/>
  <c r="H2939" i="21"/>
  <c r="I2938" i="21"/>
  <c r="L2938" i="21"/>
  <c r="N2939" i="21"/>
  <c r="L2939" i="21"/>
  <c r="I2939" i="21"/>
  <c r="H2940" i="21"/>
  <c r="J2939" i="21"/>
  <c r="P2939" i="21"/>
  <c r="M2938" i="21"/>
  <c r="O2938" i="21"/>
  <c r="K2938" i="21"/>
  <c r="Q2938" i="21"/>
  <c r="Q2939" i="21"/>
  <c r="K2939" i="21"/>
  <c r="M2939" i="21"/>
  <c r="O2939" i="21"/>
  <c r="L2940" i="21"/>
  <c r="I2940" i="21"/>
  <c r="H2941" i="21"/>
  <c r="N2940" i="21"/>
  <c r="J2940" i="21"/>
  <c r="P2940" i="21"/>
  <c r="Q2940" i="21"/>
  <c r="K2940" i="21"/>
  <c r="M2940" i="21"/>
  <c r="O2940" i="21"/>
  <c r="I2941" i="21"/>
  <c r="N2941" i="21"/>
  <c r="H2942" i="21"/>
  <c r="J2941" i="21"/>
  <c r="P2941" i="21"/>
  <c r="L2941" i="21"/>
  <c r="O2941" i="21"/>
  <c r="K2941" i="21"/>
  <c r="M2941" i="21"/>
  <c r="Q2941" i="21"/>
  <c r="L2942" i="21"/>
  <c r="I2942" i="21"/>
  <c r="H2943" i="21"/>
  <c r="N2942" i="21"/>
  <c r="J2942" i="21"/>
  <c r="P2942" i="21"/>
  <c r="M2942" i="21"/>
  <c r="K2942" i="21"/>
  <c r="O2942" i="21"/>
  <c r="Q2942" i="21"/>
  <c r="P2943" i="21"/>
  <c r="L2943" i="21"/>
  <c r="N2943" i="21"/>
  <c r="J2943" i="21"/>
  <c r="I2943" i="21"/>
  <c r="H2944" i="21"/>
  <c r="M2943" i="21"/>
  <c r="Q2943" i="21"/>
  <c r="K2943" i="21"/>
  <c r="O2943" i="21"/>
  <c r="P2944" i="21"/>
  <c r="H2945" i="21"/>
  <c r="N2944" i="21"/>
  <c r="L2944" i="21"/>
  <c r="J2944" i="21"/>
  <c r="I2944" i="21"/>
  <c r="L2945" i="21"/>
  <c r="J2945" i="21"/>
  <c r="H2946" i="21"/>
  <c r="I2945" i="21"/>
  <c r="P2945" i="21"/>
  <c r="N2945" i="21"/>
  <c r="Q2944" i="21"/>
  <c r="O2944" i="21"/>
  <c r="M2944" i="21"/>
  <c r="K2944" i="21"/>
  <c r="H2947" i="21"/>
  <c r="N2946" i="21"/>
  <c r="I2946" i="21"/>
  <c r="L2946" i="21"/>
  <c r="P2946" i="21"/>
  <c r="J2946" i="21"/>
  <c r="Q2945" i="21"/>
  <c r="K2945" i="21"/>
  <c r="O2945" i="21"/>
  <c r="M2945" i="21"/>
  <c r="P2947" i="21"/>
  <c r="J2947" i="21"/>
  <c r="I2947" i="21"/>
  <c r="H2948" i="21"/>
  <c r="L2947" i="21"/>
  <c r="N2947" i="21"/>
  <c r="O2946" i="21"/>
  <c r="K2946" i="21"/>
  <c r="M2946" i="21"/>
  <c r="Q2946" i="21"/>
  <c r="O2947" i="21"/>
  <c r="M2947" i="21"/>
  <c r="Q2947" i="21"/>
  <c r="K2947" i="21"/>
  <c r="I2948" i="21"/>
  <c r="J2948" i="21"/>
  <c r="N2948" i="21"/>
  <c r="H2949" i="21"/>
  <c r="L2948" i="21"/>
  <c r="P2948" i="21"/>
  <c r="O2948" i="21"/>
  <c r="Q2948" i="21"/>
  <c r="K2948" i="21"/>
  <c r="M2948" i="21"/>
  <c r="H2950" i="21"/>
  <c r="I2949" i="21"/>
  <c r="P2949" i="21"/>
  <c r="J2949" i="21"/>
  <c r="N2949" i="21"/>
  <c r="L2949" i="21"/>
  <c r="I2950" i="21"/>
  <c r="P2950" i="21"/>
  <c r="H2951" i="21"/>
  <c r="N2950" i="21"/>
  <c r="L2950" i="21"/>
  <c r="J2950" i="21"/>
  <c r="K2949" i="21"/>
  <c r="Q2949" i="21"/>
  <c r="O2949" i="21"/>
  <c r="M2949" i="21"/>
  <c r="O2950" i="21"/>
  <c r="Q2950" i="21"/>
  <c r="K2950" i="21"/>
  <c r="M2950" i="21"/>
  <c r="H2952" i="21"/>
  <c r="L2951" i="21"/>
  <c r="P2951" i="21"/>
  <c r="J2951" i="21"/>
  <c r="N2951" i="21"/>
  <c r="I2951" i="21"/>
  <c r="P2952" i="21"/>
  <c r="I2952" i="21"/>
  <c r="N2952" i="21"/>
  <c r="L2952" i="21"/>
  <c r="H2953" i="21"/>
  <c r="J2952" i="21"/>
  <c r="O2951" i="21"/>
  <c r="Q2951" i="21"/>
  <c r="M2951" i="21"/>
  <c r="K2951" i="21"/>
  <c r="K2952" i="21"/>
  <c r="M2952" i="21"/>
  <c r="Q2952" i="21"/>
  <c r="O2952" i="21"/>
  <c r="P2953" i="21"/>
  <c r="I2953" i="21"/>
  <c r="L2953" i="21"/>
  <c r="H2954" i="21"/>
  <c r="N2953" i="21"/>
  <c r="J2953" i="21"/>
  <c r="K2953" i="21"/>
  <c r="Q2953" i="21"/>
  <c r="O2953" i="21"/>
  <c r="M2953" i="21"/>
  <c r="J2954" i="21"/>
  <c r="N2954" i="21"/>
  <c r="P2954" i="21"/>
  <c r="L2954" i="21"/>
  <c r="H2955" i="21"/>
  <c r="I2954" i="21"/>
  <c r="N2955" i="21"/>
  <c r="H2956" i="21"/>
  <c r="P2955" i="21"/>
  <c r="J2955" i="21"/>
  <c r="I2955" i="21"/>
  <c r="L2955" i="21"/>
  <c r="M2954" i="21"/>
  <c r="K2954" i="21"/>
  <c r="Q2954" i="21"/>
  <c r="O2954" i="21"/>
  <c r="L2956" i="21"/>
  <c r="I2956" i="21"/>
  <c r="N2956" i="21"/>
  <c r="J2956" i="21"/>
  <c r="H2957" i="21"/>
  <c r="P2956" i="21"/>
  <c r="K2955" i="21"/>
  <c r="Q2955" i="21"/>
  <c r="O2955" i="21"/>
  <c r="M2955" i="21"/>
  <c r="O2956" i="21"/>
  <c r="K2956" i="21"/>
  <c r="M2956" i="21"/>
  <c r="Q2956" i="21"/>
  <c r="J2957" i="21"/>
  <c r="P2957" i="21"/>
  <c r="I2957" i="21"/>
  <c r="N2957" i="21"/>
  <c r="H2958" i="21"/>
  <c r="L2957" i="21"/>
  <c r="K2957" i="21"/>
  <c r="O2957" i="21"/>
  <c r="Q2957" i="21"/>
  <c r="M2957" i="21"/>
  <c r="L2958" i="21"/>
  <c r="N2958" i="21"/>
  <c r="J2958" i="21"/>
  <c r="I2958" i="21"/>
  <c r="P2958" i="21"/>
  <c r="H2959" i="21"/>
  <c r="M2958" i="21"/>
  <c r="O2958" i="21"/>
  <c r="Q2958" i="21"/>
  <c r="K2958" i="21"/>
  <c r="H2960" i="21"/>
  <c r="L2959" i="21"/>
  <c r="I2959" i="21"/>
  <c r="N2959" i="21"/>
  <c r="J2959" i="21"/>
  <c r="P2959" i="21"/>
  <c r="J2960" i="21"/>
  <c r="H2961" i="21"/>
  <c r="L2960" i="21"/>
  <c r="N2960" i="21"/>
  <c r="I2960" i="21"/>
  <c r="P2960" i="21"/>
  <c r="M2959" i="21"/>
  <c r="Q2959" i="21"/>
  <c r="K2959" i="21"/>
  <c r="O2959" i="21"/>
  <c r="J2961" i="21"/>
  <c r="N2961" i="21"/>
  <c r="P2961" i="21"/>
  <c r="L2961" i="21"/>
  <c r="H2962" i="21"/>
  <c r="I2961" i="21"/>
  <c r="Q2960" i="21"/>
  <c r="M2960" i="21"/>
  <c r="O2960" i="21"/>
  <c r="K2960" i="21"/>
  <c r="I2962" i="21"/>
  <c r="J2962" i="21"/>
  <c r="L2962" i="21"/>
  <c r="P2962" i="21"/>
  <c r="N2962" i="21"/>
  <c r="H2963" i="21"/>
  <c r="Q2961" i="21"/>
  <c r="K2961" i="21"/>
  <c r="O2961" i="21"/>
  <c r="M2961" i="21"/>
  <c r="M2962" i="21"/>
  <c r="O2962" i="21"/>
  <c r="Q2962" i="21"/>
  <c r="K2962" i="21"/>
  <c r="I2963" i="21"/>
  <c r="P2963" i="21"/>
  <c r="H2964" i="21"/>
  <c r="L2963" i="21"/>
  <c r="J2963" i="21"/>
  <c r="N2963" i="21"/>
  <c r="M2963" i="21"/>
  <c r="K2963" i="21"/>
  <c r="O2963" i="21"/>
  <c r="Q2963" i="21"/>
  <c r="N2964" i="21"/>
  <c r="J2964" i="21"/>
  <c r="L2964" i="21"/>
  <c r="H2965" i="21"/>
  <c r="P2964" i="21"/>
  <c r="I2964" i="21"/>
  <c r="H2966" i="21"/>
  <c r="L2965" i="21"/>
  <c r="I2965" i="21"/>
  <c r="N2965" i="21"/>
  <c r="J2965" i="21"/>
  <c r="P2965" i="21"/>
  <c r="Q2964" i="21"/>
  <c r="K2964" i="21"/>
  <c r="M2964" i="21"/>
  <c r="O2964" i="21"/>
  <c r="L2966" i="21"/>
  <c r="N2966" i="21"/>
  <c r="J2966" i="21"/>
  <c r="I2966" i="21"/>
  <c r="P2966" i="21"/>
  <c r="H2967" i="21"/>
  <c r="Q2965" i="21"/>
  <c r="K2965" i="21"/>
  <c r="O2965" i="21"/>
  <c r="M2965" i="21"/>
  <c r="M2966" i="21"/>
  <c r="O2966" i="21"/>
  <c r="K2966" i="21"/>
  <c r="Q2966" i="21"/>
  <c r="H2968" i="21"/>
  <c r="N2967" i="21"/>
  <c r="I2967" i="21"/>
  <c r="P2967" i="21"/>
  <c r="J2967" i="21"/>
  <c r="L2967" i="21"/>
  <c r="I2968" i="21"/>
  <c r="J2968" i="21"/>
  <c r="L2968" i="21"/>
  <c r="N2968" i="21"/>
  <c r="P2968" i="21"/>
  <c r="H2969" i="21"/>
  <c r="M2967" i="21"/>
  <c r="Q2967" i="21"/>
  <c r="K2967" i="21"/>
  <c r="O2967" i="21"/>
  <c r="Q2968" i="21"/>
  <c r="M2968" i="21"/>
  <c r="K2968" i="21"/>
  <c r="O2968" i="21"/>
  <c r="N2969" i="21"/>
  <c r="H2970" i="21"/>
  <c r="J2969" i="21"/>
  <c r="I2969" i="21"/>
  <c r="L2969" i="21"/>
  <c r="P2969" i="21"/>
  <c r="J2970" i="21"/>
  <c r="P2970" i="21"/>
  <c r="L2970" i="21"/>
  <c r="H2971" i="21"/>
  <c r="I2970" i="21"/>
  <c r="N2970" i="21"/>
  <c r="K2969" i="21"/>
  <c r="Q2969" i="21"/>
  <c r="O2969" i="21"/>
  <c r="M2969" i="21"/>
  <c r="H2972" i="21"/>
  <c r="L2971" i="21"/>
  <c r="I2971" i="21"/>
  <c r="N2971" i="21"/>
  <c r="J2971" i="21"/>
  <c r="P2971" i="21"/>
  <c r="M2970" i="21"/>
  <c r="O2970" i="21"/>
  <c r="Q2970" i="21"/>
  <c r="K2970" i="21"/>
  <c r="L2972" i="21"/>
  <c r="H2973" i="21"/>
  <c r="J2972" i="21"/>
  <c r="N2972" i="21"/>
  <c r="I2972" i="21"/>
  <c r="P2972" i="21"/>
  <c r="Q2971" i="21"/>
  <c r="K2971" i="21"/>
  <c r="M2971" i="21"/>
  <c r="O2971" i="21"/>
  <c r="N2973" i="21"/>
  <c r="L2973" i="21"/>
  <c r="P2973" i="21"/>
  <c r="J2973" i="21"/>
  <c r="H2974" i="21"/>
  <c r="I2973" i="21"/>
  <c r="K2972" i="21"/>
  <c r="O2972" i="21"/>
  <c r="M2972" i="21"/>
  <c r="Q2972" i="21"/>
  <c r="J2974" i="21"/>
  <c r="P2974" i="21"/>
  <c r="H2975" i="21"/>
  <c r="L2974" i="21"/>
  <c r="N2974" i="21"/>
  <c r="I2974" i="21"/>
  <c r="M2973" i="21"/>
  <c r="Q2973" i="21"/>
  <c r="K2973" i="21"/>
  <c r="O2973" i="21"/>
  <c r="J2975" i="21"/>
  <c r="H2976" i="21"/>
  <c r="I2975" i="21"/>
  <c r="L2975" i="21"/>
  <c r="N2975" i="21"/>
  <c r="P2975" i="21"/>
  <c r="Q2974" i="21"/>
  <c r="M2974" i="21"/>
  <c r="O2974" i="21"/>
  <c r="K2974" i="21"/>
  <c r="H2977" i="21"/>
  <c r="L2976" i="21"/>
  <c r="P2976" i="21"/>
  <c r="J2976" i="21"/>
  <c r="I2976" i="21"/>
  <c r="N2976" i="21"/>
  <c r="Q2975" i="21"/>
  <c r="K2975" i="21"/>
  <c r="O2975" i="21"/>
  <c r="M2975" i="21"/>
  <c r="L2977" i="21"/>
  <c r="I2977" i="21"/>
  <c r="J2977" i="21"/>
  <c r="N2977" i="21"/>
  <c r="P2977" i="21"/>
  <c r="H2978" i="21"/>
  <c r="O2976" i="21"/>
  <c r="Q2976" i="21"/>
  <c r="K2976" i="21"/>
  <c r="M2976" i="21"/>
  <c r="K2977" i="21"/>
  <c r="O2977" i="21"/>
  <c r="Q2977" i="21"/>
  <c r="M2977" i="21"/>
  <c r="J2978" i="21"/>
  <c r="L2978" i="21"/>
  <c r="I2978" i="21"/>
  <c r="N2978" i="21"/>
  <c r="H2979" i="21"/>
  <c r="P2978" i="21"/>
  <c r="M2978" i="21"/>
  <c r="O2978" i="21"/>
  <c r="K2978" i="21"/>
  <c r="Q2978" i="21"/>
  <c r="P2979" i="21"/>
  <c r="H2980" i="21"/>
  <c r="I2979" i="21"/>
  <c r="L2979" i="21"/>
  <c r="N2979" i="21"/>
  <c r="J2979" i="21"/>
  <c r="L2980" i="21"/>
  <c r="N2980" i="21"/>
  <c r="H2981" i="21"/>
  <c r="I2980" i="21"/>
  <c r="P2980" i="21"/>
  <c r="J2980" i="21"/>
  <c r="Q2979" i="21"/>
  <c r="O2979" i="21"/>
  <c r="K2979" i="21"/>
  <c r="M2979" i="21"/>
  <c r="N2981" i="21"/>
  <c r="P2981" i="21"/>
  <c r="J2981" i="21"/>
  <c r="H2982" i="21"/>
  <c r="I2981" i="21"/>
  <c r="L2981" i="21"/>
  <c r="M2980" i="21"/>
  <c r="Q2980" i="21"/>
  <c r="O2980" i="21"/>
  <c r="K2980" i="21"/>
  <c r="I2982" i="21"/>
  <c r="H2983" i="21"/>
  <c r="P2982" i="21"/>
  <c r="J2982" i="21"/>
  <c r="L2982" i="21"/>
  <c r="N2982" i="21"/>
  <c r="O2981" i="21"/>
  <c r="K2981" i="21"/>
  <c r="M2981" i="21"/>
  <c r="Q2981" i="21"/>
  <c r="M2982" i="21"/>
  <c r="Q2982" i="21"/>
  <c r="O2982" i="21"/>
  <c r="K2982" i="21"/>
  <c r="J2983" i="21"/>
  <c r="I2983" i="21"/>
  <c r="N2983" i="21"/>
  <c r="P2983" i="21"/>
  <c r="H2984" i="21"/>
  <c r="L2983" i="21"/>
  <c r="O2983" i="21"/>
  <c r="M2983" i="21"/>
  <c r="Q2983" i="21"/>
  <c r="K2983" i="21"/>
  <c r="N2984" i="21"/>
  <c r="L2984" i="21"/>
  <c r="H2985" i="21"/>
  <c r="J2984" i="21"/>
  <c r="P2984" i="21"/>
  <c r="I2984" i="21"/>
  <c r="H2986" i="21"/>
  <c r="P2985" i="21"/>
  <c r="J2985" i="21"/>
  <c r="I2985" i="21"/>
  <c r="N2985" i="21"/>
  <c r="L2985" i="21"/>
  <c r="Q2984" i="21"/>
  <c r="O2984" i="21"/>
  <c r="K2984" i="21"/>
  <c r="M2984" i="21"/>
  <c r="J2986" i="21"/>
  <c r="N2986" i="21"/>
  <c r="P2986" i="21"/>
  <c r="L2986" i="21"/>
  <c r="I2986" i="21"/>
  <c r="H2987" i="21"/>
  <c r="Q2985" i="21"/>
  <c r="K2985" i="21"/>
  <c r="O2985" i="21"/>
  <c r="M2985" i="21"/>
  <c r="Q2986" i="21"/>
  <c r="K2986" i="21"/>
  <c r="M2986" i="21"/>
  <c r="O2986" i="21"/>
  <c r="I2987" i="21"/>
  <c r="P2987" i="21"/>
  <c r="N2987" i="21"/>
  <c r="J2987" i="21"/>
  <c r="L2987" i="21"/>
  <c r="H2988" i="21"/>
  <c r="K2987" i="21"/>
  <c r="M2987" i="21"/>
  <c r="O2987" i="21"/>
  <c r="Q2987" i="21"/>
  <c r="H2989" i="21"/>
  <c r="I2988" i="21"/>
  <c r="P2988" i="21"/>
  <c r="J2988" i="21"/>
  <c r="N2988" i="21"/>
  <c r="L2988" i="21"/>
  <c r="N2989" i="21"/>
  <c r="P2989" i="21"/>
  <c r="I2989" i="21"/>
  <c r="L2989" i="21"/>
  <c r="J2989" i="21"/>
  <c r="H2990" i="21"/>
  <c r="O2988" i="21"/>
  <c r="M2988" i="21"/>
  <c r="K2988" i="21"/>
  <c r="Q2988" i="21"/>
  <c r="M2989" i="21"/>
  <c r="O2989" i="21"/>
  <c r="Q2989" i="21"/>
  <c r="K2989" i="21"/>
  <c r="P2990" i="21"/>
  <c r="L2990" i="21"/>
  <c r="N2990" i="21"/>
  <c r="H2991" i="21"/>
  <c r="J2990" i="21"/>
  <c r="I2990" i="21"/>
  <c r="L2991" i="21"/>
  <c r="N2991" i="21"/>
  <c r="P2991" i="21"/>
  <c r="J2991" i="21"/>
  <c r="I2991" i="21"/>
  <c r="H2992" i="21"/>
  <c r="Q2990" i="21"/>
  <c r="K2990" i="21"/>
  <c r="O2990" i="21"/>
  <c r="M2990" i="21"/>
  <c r="O2991" i="21"/>
  <c r="M2991" i="21"/>
  <c r="K2991" i="21"/>
  <c r="Q2991" i="21"/>
  <c r="P2992" i="21"/>
  <c r="H2993" i="21"/>
  <c r="J2992" i="21"/>
  <c r="I2992" i="21"/>
  <c r="L2992" i="21"/>
  <c r="N2992" i="21"/>
  <c r="I2993" i="21"/>
  <c r="N2993" i="21"/>
  <c r="H2994" i="21"/>
  <c r="J2993" i="21"/>
  <c r="L2993" i="21"/>
  <c r="P2993" i="21"/>
  <c r="K2992" i="21"/>
  <c r="Q2992" i="21"/>
  <c r="O2992" i="21"/>
  <c r="M2992" i="21"/>
  <c r="M2993" i="21"/>
  <c r="K2993" i="21"/>
  <c r="Q2993" i="21"/>
  <c r="O2993" i="21"/>
  <c r="J2994" i="21"/>
  <c r="L2994" i="21"/>
  <c r="P2994" i="21"/>
  <c r="N2994" i="21"/>
  <c r="I2994" i="21"/>
  <c r="H2995" i="21"/>
  <c r="M2994" i="21"/>
  <c r="Q2994" i="21"/>
  <c r="K2994" i="21"/>
  <c r="O2994" i="21"/>
  <c r="L2995" i="21"/>
  <c r="I2995" i="21"/>
  <c r="H2996" i="21"/>
  <c r="N2995" i="21"/>
  <c r="P2995" i="21"/>
  <c r="J2995" i="21"/>
  <c r="M2995" i="21"/>
  <c r="Q2995" i="21"/>
  <c r="O2995" i="21"/>
  <c r="K2995" i="21"/>
  <c r="L2996" i="21"/>
  <c r="P2996" i="21"/>
  <c r="J2996" i="21"/>
  <c r="H2997" i="21"/>
  <c r="N2996" i="21"/>
  <c r="I2996" i="21"/>
  <c r="N2997" i="21"/>
  <c r="J2997" i="21"/>
  <c r="L2997" i="21"/>
  <c r="P2997" i="21"/>
  <c r="I2997" i="21"/>
  <c r="H2998" i="21"/>
  <c r="O2996" i="21"/>
  <c r="Q2996" i="21"/>
  <c r="K2996" i="21"/>
  <c r="M2996" i="21"/>
  <c r="K2997" i="21"/>
  <c r="M2997" i="21"/>
  <c r="Q2997" i="21"/>
  <c r="O2997" i="21"/>
  <c r="I2998" i="21"/>
  <c r="L2998" i="21"/>
  <c r="P2998" i="21"/>
  <c r="J2998" i="21"/>
  <c r="H2999" i="21"/>
  <c r="N2998" i="21"/>
  <c r="K2998" i="21"/>
  <c r="O2998" i="21"/>
  <c r="M2998" i="21"/>
  <c r="Q2998" i="21"/>
  <c r="P2999" i="21"/>
  <c r="L2999" i="21"/>
  <c r="I2999" i="21"/>
  <c r="J2999" i="21"/>
  <c r="H3000" i="21"/>
  <c r="N2999" i="21"/>
  <c r="Q2999" i="21"/>
  <c r="O2999" i="21"/>
  <c r="K2999" i="21"/>
  <c r="M2999" i="21"/>
  <c r="J3000" i="21"/>
  <c r="L3000" i="21"/>
  <c r="N3000" i="21"/>
  <c r="P3000" i="21"/>
  <c r="H3001" i="21"/>
  <c r="I3000" i="21"/>
  <c r="L3001" i="21"/>
  <c r="H3002" i="21"/>
  <c r="I3001" i="21"/>
  <c r="N3001" i="21"/>
  <c r="P3001" i="21"/>
  <c r="J3001" i="21"/>
  <c r="O3000" i="21"/>
  <c r="M3000" i="21"/>
  <c r="K3000" i="21"/>
  <c r="Q3000" i="21"/>
  <c r="L3002" i="21"/>
  <c r="N3002" i="21"/>
  <c r="J3002" i="21"/>
  <c r="I3002" i="21"/>
  <c r="P3002" i="21"/>
  <c r="H3003" i="21"/>
  <c r="O3001" i="21"/>
  <c r="M3001" i="21"/>
  <c r="Q3001" i="21"/>
  <c r="K3001" i="21"/>
  <c r="M3002" i="21"/>
  <c r="O3002" i="21"/>
  <c r="K3002" i="21"/>
  <c r="Q3002" i="21"/>
  <c r="N3003" i="21"/>
  <c r="I3003" i="21"/>
  <c r="J3003" i="21"/>
  <c r="P3003" i="21"/>
  <c r="H3004" i="21"/>
  <c r="L3003" i="21"/>
  <c r="Q3003" i="21"/>
  <c r="K3003" i="21"/>
  <c r="M3003" i="21"/>
  <c r="O3003" i="21"/>
  <c r="I3004" i="21"/>
  <c r="H3005" i="21"/>
  <c r="L3004" i="21"/>
  <c r="P3004" i="21"/>
  <c r="N3004" i="21"/>
  <c r="J3004" i="21"/>
  <c r="O3004" i="21"/>
  <c r="Q3004" i="21"/>
  <c r="K3004" i="21"/>
  <c r="M3004" i="21"/>
  <c r="N3005" i="21"/>
  <c r="I3005" i="21"/>
  <c r="L3005" i="21"/>
  <c r="H3006" i="21"/>
  <c r="J3005" i="21"/>
  <c r="P3005" i="21"/>
  <c r="O3005" i="21"/>
  <c r="M3005" i="21"/>
  <c r="K3005" i="21"/>
  <c r="Q3005" i="21"/>
  <c r="J3006" i="21"/>
  <c r="P3006" i="21"/>
  <c r="N3006" i="21"/>
  <c r="H3007" i="21"/>
  <c r="L3006" i="21"/>
  <c r="I3006" i="21"/>
  <c r="P3007" i="21"/>
  <c r="N3007" i="21"/>
  <c r="L3007" i="21"/>
  <c r="J3007" i="21"/>
  <c r="H3008" i="21"/>
  <c r="I3007" i="21"/>
  <c r="M3006" i="21"/>
  <c r="K3006" i="21"/>
  <c r="O3006" i="21"/>
  <c r="Q3006" i="21"/>
  <c r="I3008" i="21"/>
  <c r="L3008" i="21"/>
  <c r="J3008" i="21"/>
  <c r="H3009" i="21"/>
  <c r="P3008" i="21"/>
  <c r="N3008" i="21"/>
  <c r="Q3007" i="21"/>
  <c r="K3007" i="21"/>
  <c r="M3007" i="21"/>
  <c r="O3007" i="21"/>
  <c r="O3008" i="21"/>
  <c r="K3008" i="21"/>
  <c r="Q3008" i="21"/>
  <c r="M3008" i="21"/>
  <c r="P3009" i="21"/>
  <c r="J3009" i="21"/>
  <c r="N3009" i="21"/>
  <c r="H3010" i="21"/>
  <c r="I3009" i="21"/>
  <c r="L3009" i="21"/>
  <c r="J3010" i="21"/>
  <c r="L3010" i="21"/>
  <c r="P3010" i="21"/>
  <c r="I3010" i="21"/>
  <c r="N3010" i="21"/>
  <c r="H3011" i="21"/>
  <c r="K3009" i="21"/>
  <c r="O3009" i="21"/>
  <c r="M3009" i="21"/>
  <c r="Q3009" i="21"/>
  <c r="M3010" i="21"/>
  <c r="O3010" i="21"/>
  <c r="Q3010" i="21"/>
  <c r="K3010" i="21"/>
  <c r="N3011" i="21"/>
  <c r="P3011" i="21"/>
  <c r="H3012" i="21"/>
  <c r="I3011" i="21"/>
  <c r="L3011" i="21"/>
  <c r="J3011" i="21"/>
  <c r="P3012" i="21"/>
  <c r="H3013" i="21"/>
  <c r="N3012" i="21"/>
  <c r="L3012" i="21"/>
  <c r="I3012" i="21"/>
  <c r="J3012" i="21"/>
  <c r="O3011" i="21"/>
  <c r="M3011" i="21"/>
  <c r="K3011" i="21"/>
  <c r="Q3011" i="21"/>
  <c r="L3013" i="21"/>
  <c r="J3013" i="21"/>
  <c r="H3014" i="21"/>
  <c r="N3013" i="21"/>
  <c r="I3013" i="21"/>
  <c r="P3013" i="21"/>
  <c r="M3012" i="21"/>
  <c r="Q3012" i="21"/>
  <c r="O3012" i="21"/>
  <c r="K3012" i="21"/>
  <c r="J3014" i="21"/>
  <c r="N3014" i="21"/>
  <c r="H3015" i="21"/>
  <c r="L3014" i="21"/>
  <c r="P3014" i="21"/>
  <c r="I3014" i="21"/>
  <c r="K3013" i="21"/>
  <c r="O3013" i="21"/>
  <c r="M3013" i="21"/>
  <c r="Q3013" i="21"/>
  <c r="J3015" i="21"/>
  <c r="N3015" i="21"/>
  <c r="I3015" i="21"/>
  <c r="H3016" i="21"/>
  <c r="L3015" i="21"/>
  <c r="P3015" i="21"/>
  <c r="O3014" i="21"/>
  <c r="K3014" i="21"/>
  <c r="M3014" i="21"/>
  <c r="Q3014" i="21"/>
  <c r="M3015" i="21"/>
  <c r="O3015" i="21"/>
  <c r="Q3015" i="21"/>
  <c r="K3015" i="21"/>
  <c r="I3016" i="21"/>
  <c r="L3016" i="21"/>
  <c r="P3016" i="21"/>
  <c r="H3017" i="21"/>
  <c r="J3016" i="21"/>
  <c r="N3016" i="21"/>
  <c r="M3016" i="21"/>
  <c r="O3016" i="21"/>
  <c r="Q3016" i="21"/>
  <c r="K3016" i="21"/>
  <c r="J3017" i="21"/>
  <c r="L3017" i="21"/>
  <c r="N3017" i="21"/>
  <c r="I3017" i="21"/>
  <c r="H3018" i="21"/>
  <c r="P3017" i="21"/>
  <c r="O3017" i="21"/>
  <c r="K3017" i="21"/>
  <c r="Q3017" i="21"/>
  <c r="M3017" i="21"/>
  <c r="L3018" i="21"/>
  <c r="N3018" i="21"/>
  <c r="H3019" i="21"/>
  <c r="J3018" i="21"/>
  <c r="I3018" i="21"/>
  <c r="P3018" i="21"/>
  <c r="P3019" i="21"/>
  <c r="J3019" i="21"/>
  <c r="L3019" i="21"/>
  <c r="I3019" i="21"/>
  <c r="H3020" i="21"/>
  <c r="N3019" i="21"/>
  <c r="M3018" i="21"/>
  <c r="O3018" i="21"/>
  <c r="K3018" i="21"/>
  <c r="Q3018" i="21"/>
  <c r="K3019" i="21"/>
  <c r="O3019" i="21"/>
  <c r="M3019" i="21"/>
  <c r="Q3019" i="21"/>
  <c r="P3020" i="21"/>
  <c r="J3020" i="21"/>
  <c r="I3020" i="21"/>
  <c r="N3020" i="21"/>
  <c r="L3020" i="21"/>
  <c r="H3021" i="21"/>
  <c r="K3020" i="21"/>
  <c r="O3020" i="21"/>
  <c r="M3020" i="21"/>
  <c r="Q3020" i="21"/>
  <c r="I3021" i="21"/>
  <c r="H3022" i="21"/>
  <c r="N3021" i="21"/>
  <c r="L3021" i="21"/>
  <c r="J3021" i="21"/>
  <c r="P3021" i="21"/>
  <c r="O3021" i="21"/>
  <c r="Q3021" i="21"/>
  <c r="K3021" i="21"/>
  <c r="M3021" i="21"/>
  <c r="P3022" i="21"/>
  <c r="I3022" i="21"/>
  <c r="J3022" i="21"/>
  <c r="L3022" i="21"/>
  <c r="N3022" i="21"/>
  <c r="H3023" i="21"/>
  <c r="Q3022" i="21"/>
  <c r="K3022" i="21"/>
  <c r="M3022" i="21"/>
  <c r="O3022" i="21"/>
  <c r="J3023" i="21"/>
  <c r="I3023" i="21"/>
  <c r="L3023" i="21"/>
  <c r="P3023" i="21"/>
  <c r="N3023" i="21"/>
  <c r="H3024" i="21"/>
  <c r="O3023" i="21"/>
  <c r="M3023" i="21"/>
  <c r="Q3023" i="21"/>
  <c r="K3023" i="21"/>
  <c r="I3024" i="21"/>
  <c r="N3024" i="21"/>
  <c r="P3024" i="21"/>
  <c r="J3024" i="21"/>
  <c r="H3025" i="21"/>
  <c r="L3024" i="21"/>
  <c r="Q3024" i="21"/>
  <c r="K3024" i="21"/>
  <c r="O3024" i="21"/>
  <c r="M3024" i="21"/>
  <c r="N3025" i="21"/>
  <c r="J3025" i="21"/>
  <c r="I3025" i="21"/>
  <c r="H3026" i="21"/>
  <c r="L3025" i="21"/>
  <c r="P3025" i="21"/>
  <c r="M3025" i="21"/>
  <c r="O3025" i="21"/>
  <c r="Q3025" i="21"/>
  <c r="K3025" i="21"/>
  <c r="J3026" i="21"/>
  <c r="N3026" i="21"/>
  <c r="H3027" i="21"/>
  <c r="L3026" i="21"/>
  <c r="P3026" i="21"/>
  <c r="I3026" i="21"/>
  <c r="J3027" i="21"/>
  <c r="I3027" i="21"/>
  <c r="N3027" i="21"/>
  <c r="L3027" i="21"/>
  <c r="H3028" i="21"/>
  <c r="P3027" i="21"/>
  <c r="O3026" i="21"/>
  <c r="M3026" i="21"/>
  <c r="K3026" i="21"/>
  <c r="Q3026" i="21"/>
  <c r="M3027" i="21"/>
  <c r="O3027" i="21"/>
  <c r="K3027" i="21"/>
  <c r="Q3027" i="21"/>
  <c r="L3028" i="21"/>
  <c r="P3028" i="21"/>
  <c r="H3029" i="21"/>
  <c r="I3028" i="21"/>
  <c r="J3028" i="21"/>
  <c r="N3028" i="21"/>
  <c r="H3030" i="21"/>
  <c r="L3029" i="21"/>
  <c r="P3029" i="21"/>
  <c r="J3029" i="21"/>
  <c r="I3029" i="21"/>
  <c r="N3029" i="21"/>
  <c r="Q3028" i="21"/>
  <c r="K3028" i="21"/>
  <c r="M3028" i="21"/>
  <c r="O3028" i="21"/>
  <c r="I3030" i="21"/>
  <c r="H3031" i="21"/>
  <c r="J3030" i="21"/>
  <c r="L3030" i="21"/>
  <c r="N3030" i="21"/>
  <c r="P3030" i="21"/>
  <c r="M3029" i="21"/>
  <c r="O3029" i="21"/>
  <c r="Q3029" i="21"/>
  <c r="K3029" i="21"/>
  <c r="K3030" i="21"/>
  <c r="Q3030" i="21"/>
  <c r="M3030" i="21"/>
  <c r="O3030" i="21"/>
  <c r="J3031" i="21"/>
  <c r="I3031" i="21"/>
  <c r="H3032" i="21"/>
  <c r="L3031" i="21"/>
  <c r="P3031" i="21"/>
  <c r="N3031" i="21"/>
  <c r="K3031" i="21"/>
  <c r="Q3031" i="21"/>
  <c r="M3031" i="21"/>
  <c r="O3031" i="21"/>
  <c r="P3032" i="21"/>
  <c r="L3032" i="21"/>
  <c r="I3032" i="21"/>
  <c r="J3032" i="21"/>
  <c r="N3032" i="21"/>
  <c r="H3033" i="21"/>
  <c r="M3032" i="21"/>
  <c r="Q3032" i="21"/>
  <c r="K3032" i="21"/>
  <c r="O3032" i="21"/>
  <c r="L3033" i="21"/>
  <c r="P3033" i="21"/>
  <c r="I3033" i="21"/>
  <c r="J3033" i="21"/>
  <c r="N3033" i="21"/>
  <c r="H3034" i="21"/>
  <c r="K3033" i="21"/>
  <c r="O3033" i="21"/>
  <c r="M3033" i="21"/>
  <c r="Q3033" i="21"/>
  <c r="N3034" i="21"/>
  <c r="P3034" i="21"/>
  <c r="L3034" i="21"/>
  <c r="I3034" i="21"/>
  <c r="H3035" i="21"/>
  <c r="J3034" i="21"/>
  <c r="Q3034" i="21"/>
  <c r="K3034" i="21"/>
  <c r="M3034" i="21"/>
  <c r="O3034" i="21"/>
  <c r="N3035" i="21"/>
  <c r="H3036" i="21"/>
  <c r="J3035" i="21"/>
  <c r="P3035" i="21"/>
  <c r="L3035" i="21"/>
  <c r="I3035" i="21"/>
  <c r="J3036" i="21"/>
  <c r="L3036" i="21"/>
  <c r="I3036" i="21"/>
  <c r="H3037" i="21"/>
  <c r="N3036" i="21"/>
  <c r="P3036" i="21"/>
  <c r="Q3035" i="21"/>
  <c r="M3035" i="21"/>
  <c r="O3035" i="21"/>
  <c r="K3035" i="21"/>
  <c r="Q3036" i="21"/>
  <c r="K3036" i="21"/>
  <c r="O3036" i="21"/>
  <c r="M3036" i="21"/>
  <c r="I3037" i="21"/>
  <c r="N3037" i="21"/>
  <c r="L3037" i="21"/>
  <c r="J3037" i="21"/>
  <c r="H3038" i="21"/>
  <c r="P3037" i="21"/>
  <c r="O3037" i="21"/>
  <c r="K3037" i="21"/>
  <c r="M3037" i="21"/>
  <c r="Q3037" i="21"/>
  <c r="J3038" i="21"/>
  <c r="H3039" i="21"/>
  <c r="I3038" i="21"/>
  <c r="L3038" i="21"/>
  <c r="N3038" i="21"/>
  <c r="P3038" i="21"/>
  <c r="P3039" i="21"/>
  <c r="L3039" i="21"/>
  <c r="I3039" i="21"/>
  <c r="H3040" i="21"/>
  <c r="N3039" i="21"/>
  <c r="J3039" i="21"/>
  <c r="O3038" i="21"/>
  <c r="M3038" i="21"/>
  <c r="Q3038" i="21"/>
  <c r="K3038" i="21"/>
  <c r="M3039" i="21"/>
  <c r="Q3039" i="21"/>
  <c r="O3039" i="21"/>
  <c r="K3039" i="21"/>
  <c r="P3040" i="21"/>
  <c r="I3040" i="21"/>
  <c r="N3040" i="21"/>
  <c r="J3040" i="21"/>
  <c r="L3040" i="21"/>
  <c r="H3041" i="21"/>
  <c r="M3040" i="21"/>
  <c r="O3040" i="21"/>
  <c r="K3040" i="21"/>
  <c r="Q3040" i="21"/>
  <c r="H3042" i="21"/>
  <c r="J3041" i="21"/>
  <c r="I3041" i="21"/>
  <c r="L3041" i="21"/>
  <c r="N3041" i="21"/>
  <c r="P3041" i="21"/>
  <c r="L3042" i="21"/>
  <c r="N3042" i="21"/>
  <c r="P3042" i="21"/>
  <c r="H3043" i="21"/>
  <c r="I3042" i="21"/>
  <c r="J3042" i="21"/>
  <c r="K3041" i="21"/>
  <c r="O3041" i="21"/>
  <c r="M3041" i="21"/>
  <c r="Q3041" i="21"/>
  <c r="L3043" i="21"/>
  <c r="I3043" i="21"/>
  <c r="J3043" i="21"/>
  <c r="H3044" i="21"/>
  <c r="N3043" i="21"/>
  <c r="P3043" i="21"/>
  <c r="M3042" i="21"/>
  <c r="O3042" i="21"/>
  <c r="Q3042" i="21"/>
  <c r="K3042" i="21"/>
  <c r="M3043" i="21"/>
  <c r="K3043" i="21"/>
  <c r="O3043" i="21"/>
  <c r="Q3043" i="21"/>
  <c r="L3044" i="21"/>
  <c r="N3044" i="21"/>
  <c r="I3044" i="21"/>
  <c r="P3044" i="21"/>
  <c r="H3045" i="21"/>
  <c r="J3044" i="21"/>
  <c r="Q3044" i="21"/>
  <c r="M3044" i="21"/>
  <c r="O3044" i="21"/>
  <c r="K3044" i="21"/>
  <c r="H3046" i="21"/>
  <c r="I3045" i="21"/>
  <c r="J3045" i="21"/>
  <c r="P3045" i="21"/>
  <c r="N3045" i="21"/>
  <c r="L3045" i="21"/>
  <c r="I3046" i="21"/>
  <c r="L3046" i="21"/>
  <c r="J3046" i="21"/>
  <c r="P3046" i="21"/>
  <c r="N3046" i="21"/>
  <c r="H3047" i="21"/>
  <c r="K3045" i="21"/>
  <c r="M3045" i="21"/>
  <c r="O3045" i="21"/>
  <c r="Q3045" i="21"/>
  <c r="O3046" i="21"/>
  <c r="K3046" i="21"/>
  <c r="Q3046" i="21"/>
  <c r="M3046" i="21"/>
  <c r="H3048" i="21"/>
  <c r="I3047" i="21"/>
  <c r="N3047" i="21"/>
  <c r="P3047" i="21"/>
  <c r="J3047" i="21"/>
  <c r="L3047" i="21"/>
  <c r="J3048" i="21"/>
  <c r="I3048" i="21"/>
  <c r="L3048" i="21"/>
  <c r="H3049" i="21"/>
  <c r="P3048" i="21"/>
  <c r="N3048" i="21"/>
  <c r="K3047" i="21"/>
  <c r="M3047" i="21"/>
  <c r="O3047" i="21"/>
  <c r="Q3047" i="21"/>
  <c r="M3048" i="21"/>
  <c r="O3048" i="21"/>
  <c r="Q3048" i="21"/>
  <c r="K3048" i="21"/>
  <c r="H3050" i="21"/>
  <c r="L3049" i="21"/>
  <c r="N3049" i="21"/>
  <c r="P3049" i="21"/>
  <c r="I3049" i="21"/>
  <c r="J3049" i="21"/>
  <c r="H3051" i="21"/>
  <c r="P3050" i="21"/>
  <c r="L3050" i="21"/>
  <c r="N3050" i="21"/>
  <c r="I3050" i="21"/>
  <c r="J3050" i="21"/>
  <c r="Q3049" i="21"/>
  <c r="M3049" i="21"/>
  <c r="O3049" i="21"/>
  <c r="K3049" i="21"/>
  <c r="P3051" i="21"/>
  <c r="H3052" i="21"/>
  <c r="J3051" i="21"/>
  <c r="L3051" i="21"/>
  <c r="I3051" i="21"/>
  <c r="N3051" i="21"/>
  <c r="K3050" i="21"/>
  <c r="Q3050" i="21"/>
  <c r="M3050" i="21"/>
  <c r="O3050" i="21"/>
  <c r="N3052" i="21"/>
  <c r="I3052" i="21"/>
  <c r="P3052" i="21"/>
  <c r="L3052" i="21"/>
  <c r="J3052" i="21"/>
  <c r="H3053" i="21"/>
  <c r="K3051" i="21"/>
  <c r="O3051" i="21"/>
  <c r="Q3051" i="21"/>
  <c r="M3051" i="21"/>
  <c r="K3052" i="21"/>
  <c r="O3052" i="21"/>
  <c r="M3052" i="21"/>
  <c r="Q3052" i="21"/>
  <c r="N3053" i="21"/>
  <c r="I3053" i="21"/>
  <c r="P3053" i="21"/>
  <c r="J3053" i="21"/>
  <c r="L3053" i="21"/>
  <c r="H3054" i="21"/>
  <c r="O3053" i="21"/>
  <c r="M3053" i="21"/>
  <c r="Q3053" i="21"/>
  <c r="K3053" i="21"/>
  <c r="P3054" i="21"/>
  <c r="L3054" i="21"/>
  <c r="I3054" i="21"/>
  <c r="J3054" i="21"/>
  <c r="N3054" i="21"/>
  <c r="H3055" i="21"/>
  <c r="Q3054" i="21"/>
  <c r="K3054" i="21"/>
  <c r="M3054" i="21"/>
  <c r="O3054" i="21"/>
  <c r="L3055" i="21"/>
  <c r="P3055" i="21"/>
  <c r="I3055" i="21"/>
  <c r="H3056" i="21"/>
  <c r="J3055" i="21"/>
  <c r="N3055" i="21"/>
  <c r="O3055" i="21"/>
  <c r="M3055" i="21"/>
  <c r="Q3055" i="21"/>
  <c r="K3055" i="21"/>
  <c r="I3056" i="21"/>
  <c r="N3056" i="21"/>
  <c r="P3056" i="21"/>
  <c r="L3056" i="21"/>
  <c r="J3056" i="21"/>
  <c r="H3057" i="21"/>
  <c r="O3056" i="21"/>
  <c r="K3056" i="21"/>
  <c r="Q3056" i="21"/>
  <c r="M3056" i="21"/>
  <c r="N3057" i="21"/>
  <c r="I3057" i="21"/>
  <c r="P3057" i="21"/>
  <c r="H3058" i="21"/>
  <c r="L3057" i="21"/>
  <c r="J3057" i="21"/>
  <c r="Q3057" i="21"/>
  <c r="K3057" i="21"/>
  <c r="O3057" i="21"/>
  <c r="M3057" i="21"/>
  <c r="H3059" i="21"/>
  <c r="L3058" i="21"/>
  <c r="N3058" i="21"/>
  <c r="I3058" i="21"/>
  <c r="P3058" i="21"/>
  <c r="J3058" i="21"/>
  <c r="H3060" i="21"/>
  <c r="P3059" i="21"/>
  <c r="I3059" i="21"/>
  <c r="N3059" i="21"/>
  <c r="L3059" i="21"/>
  <c r="J3059" i="21"/>
  <c r="M3058" i="21"/>
  <c r="Q3058" i="21"/>
  <c r="K3058" i="21"/>
  <c r="O3058" i="21"/>
  <c r="L3060" i="21"/>
  <c r="I3060" i="21"/>
  <c r="P3060" i="21"/>
  <c r="H3061" i="21"/>
  <c r="J3060" i="21"/>
  <c r="N3060" i="21"/>
  <c r="Q3059" i="21"/>
  <c r="M3059" i="21"/>
  <c r="K3059" i="21"/>
  <c r="O3059" i="21"/>
  <c r="Q3060" i="21"/>
  <c r="M3060" i="21"/>
  <c r="K3060" i="21"/>
  <c r="O3060" i="21"/>
  <c r="J3061" i="21"/>
  <c r="P3061" i="21"/>
  <c r="H3062" i="21"/>
  <c r="I3061" i="21"/>
  <c r="L3061" i="21"/>
  <c r="N3061" i="21"/>
  <c r="I3062" i="21"/>
  <c r="H3063" i="21"/>
  <c r="L3062" i="21"/>
  <c r="J3062" i="21"/>
  <c r="N3062" i="21"/>
  <c r="P3062" i="21"/>
  <c r="M3061" i="21"/>
  <c r="O3061" i="21"/>
  <c r="Q3061" i="21"/>
  <c r="K3061" i="21"/>
  <c r="Q3062" i="21"/>
  <c r="K3062" i="21"/>
  <c r="M3062" i="21"/>
  <c r="O3062" i="21"/>
  <c r="L3063" i="21"/>
  <c r="H3064" i="21"/>
  <c r="P3063" i="21"/>
  <c r="N3063" i="21"/>
  <c r="I3063" i="21"/>
  <c r="J3063" i="21"/>
  <c r="I3064" i="21"/>
  <c r="H3065" i="21"/>
  <c r="J3064" i="21"/>
  <c r="N3064" i="21"/>
  <c r="P3064" i="21"/>
  <c r="L3064" i="21"/>
  <c r="K3063" i="21"/>
  <c r="M3063" i="21"/>
  <c r="O3063" i="21"/>
  <c r="Q3063" i="21"/>
  <c r="Q3064" i="21"/>
  <c r="M3064" i="21"/>
  <c r="K3064" i="21"/>
  <c r="O3064" i="21"/>
  <c r="I3065" i="21"/>
  <c r="H3066" i="21"/>
  <c r="P3065" i="21"/>
  <c r="L3065" i="21"/>
  <c r="N3065" i="21"/>
  <c r="J3065" i="21"/>
  <c r="K3065" i="21"/>
  <c r="O3065" i="21"/>
  <c r="M3065" i="21"/>
  <c r="Q3065" i="21"/>
  <c r="N3066" i="21"/>
  <c r="P3066" i="21"/>
  <c r="I3066" i="21"/>
  <c r="H3067" i="21"/>
  <c r="L3066" i="21"/>
  <c r="J3066" i="21"/>
  <c r="O3066" i="21"/>
  <c r="M3066" i="21"/>
  <c r="K3066" i="21"/>
  <c r="Q3066" i="21"/>
  <c r="I3067" i="21"/>
  <c r="J3067" i="21"/>
  <c r="L3067" i="21"/>
  <c r="N3067" i="21"/>
  <c r="P3067" i="21"/>
  <c r="H3068" i="21"/>
  <c r="O3067" i="21"/>
  <c r="Q3067" i="21"/>
  <c r="K3067" i="21"/>
  <c r="M3067" i="21"/>
  <c r="P3068" i="21"/>
  <c r="H3069" i="21"/>
  <c r="J3068" i="21"/>
  <c r="L3068" i="21"/>
  <c r="N3068" i="21"/>
  <c r="I3068" i="21"/>
  <c r="N3069" i="21"/>
  <c r="H3070" i="21"/>
  <c r="I3069" i="21"/>
  <c r="J3069" i="21"/>
  <c r="P3069" i="21"/>
  <c r="L3069" i="21"/>
  <c r="K3068" i="21"/>
  <c r="O3068" i="21"/>
  <c r="M3068" i="21"/>
  <c r="Q3068" i="21"/>
  <c r="J3070" i="21"/>
  <c r="P3070" i="21"/>
  <c r="L3070" i="21"/>
  <c r="N3070" i="21"/>
  <c r="H3071" i="21"/>
  <c r="I3070" i="21"/>
  <c r="Q3069" i="21"/>
  <c r="K3069" i="21"/>
  <c r="O3069" i="21"/>
  <c r="M3069" i="21"/>
  <c r="L3071" i="21"/>
  <c r="I3071" i="21"/>
  <c r="P3071" i="21"/>
  <c r="N3071" i="21"/>
  <c r="H3072" i="21"/>
  <c r="J3071" i="21"/>
  <c r="O3070" i="21"/>
  <c r="M3070" i="21"/>
  <c r="Q3070" i="21"/>
  <c r="K3070" i="21"/>
  <c r="M3071" i="21"/>
  <c r="O3071" i="21"/>
  <c r="K3071" i="21"/>
  <c r="Q3071" i="21"/>
  <c r="I3072" i="21"/>
  <c r="H3073" i="21"/>
  <c r="L3072" i="21"/>
  <c r="N3072" i="21"/>
  <c r="J3072" i="21"/>
  <c r="P3072" i="21"/>
  <c r="Q3072" i="21"/>
  <c r="K3072" i="21"/>
  <c r="O3072" i="21"/>
  <c r="M3072" i="21"/>
  <c r="J3073" i="21"/>
  <c r="H3074" i="21"/>
  <c r="I3073" i="21"/>
  <c r="N3073" i="21"/>
  <c r="L3073" i="21"/>
  <c r="P3073" i="21"/>
  <c r="J3074" i="21"/>
  <c r="N3074" i="21"/>
  <c r="L3074" i="21"/>
  <c r="H3075" i="21"/>
  <c r="P3074" i="21"/>
  <c r="I3074" i="21"/>
  <c r="K3073" i="21"/>
  <c r="O3073" i="21"/>
  <c r="M3073" i="21"/>
  <c r="Q3073" i="21"/>
  <c r="J3075" i="21"/>
  <c r="P3075" i="21"/>
  <c r="L3075" i="21"/>
  <c r="N3075" i="21"/>
  <c r="H3076" i="21"/>
  <c r="I3075" i="21"/>
  <c r="K3074" i="21"/>
  <c r="Q3074" i="21"/>
  <c r="O3074" i="21"/>
  <c r="M3074" i="21"/>
  <c r="H3077" i="21"/>
  <c r="J3076" i="21"/>
  <c r="P3076" i="21"/>
  <c r="L3076" i="21"/>
  <c r="N3076" i="21"/>
  <c r="I3076" i="21"/>
  <c r="O3075" i="21"/>
  <c r="Q3075" i="21"/>
  <c r="K3075" i="21"/>
  <c r="M3075" i="21"/>
  <c r="I3077" i="21"/>
  <c r="H3078" i="21"/>
  <c r="L3077" i="21"/>
  <c r="P3077" i="21"/>
  <c r="J3077" i="21"/>
  <c r="N3077" i="21"/>
  <c r="M3076" i="21"/>
  <c r="Q3076" i="21"/>
  <c r="K3076" i="21"/>
  <c r="O3076" i="21"/>
  <c r="M3077" i="21"/>
  <c r="Q3077" i="21"/>
  <c r="K3077" i="21"/>
  <c r="O3077" i="21"/>
  <c r="I3078" i="21"/>
  <c r="P3078" i="21"/>
  <c r="H3079" i="21"/>
  <c r="N3078" i="21"/>
  <c r="L3078" i="21"/>
  <c r="J3078" i="21"/>
  <c r="K3078" i="21"/>
  <c r="Q3078" i="21"/>
  <c r="M3078" i="21"/>
  <c r="O3078" i="21"/>
  <c r="L3079" i="21"/>
  <c r="H3080" i="21"/>
  <c r="N3079" i="21"/>
  <c r="I3079" i="21"/>
  <c r="J3079" i="21"/>
  <c r="P3079" i="21"/>
  <c r="H3081" i="21"/>
  <c r="P3080" i="21"/>
  <c r="I3080" i="21"/>
  <c r="J3080" i="21"/>
  <c r="L3080" i="21"/>
  <c r="N3080" i="21"/>
  <c r="K3079" i="21"/>
  <c r="M3079" i="21"/>
  <c r="Q3079" i="21"/>
  <c r="O3079" i="21"/>
  <c r="L3081" i="21"/>
  <c r="H3082" i="21"/>
  <c r="J3081" i="21"/>
  <c r="N3081" i="21"/>
  <c r="I3081" i="21"/>
  <c r="P3081" i="21"/>
  <c r="O3080" i="21"/>
  <c r="M3080" i="21"/>
  <c r="Q3080" i="21"/>
  <c r="K3080" i="21"/>
  <c r="L3082" i="21"/>
  <c r="I3082" i="21"/>
  <c r="H3083" i="21"/>
  <c r="P3082" i="21"/>
  <c r="N3082" i="21"/>
  <c r="J3082" i="21"/>
  <c r="M3081" i="21"/>
  <c r="K3081" i="21"/>
  <c r="Q3081" i="21"/>
  <c r="O3081" i="21"/>
  <c r="O3082" i="21"/>
  <c r="M3082" i="21"/>
  <c r="Q3082" i="21"/>
  <c r="K3082" i="21"/>
  <c r="H3084" i="21"/>
  <c r="I3083" i="21"/>
  <c r="J3083" i="21"/>
  <c r="N3083" i="21"/>
  <c r="P3083" i="21"/>
  <c r="L3083" i="21"/>
  <c r="N3084" i="21"/>
  <c r="I3084" i="21"/>
  <c r="P3084" i="21"/>
  <c r="H3085" i="21"/>
  <c r="L3084" i="21"/>
  <c r="J3084" i="21"/>
  <c r="M3083" i="21"/>
  <c r="Q3083" i="21"/>
  <c r="K3083" i="21"/>
  <c r="O3083" i="21"/>
  <c r="O3084" i="21"/>
  <c r="M3084" i="21"/>
  <c r="Q3084" i="21"/>
  <c r="K3084" i="21"/>
  <c r="J3085" i="21"/>
  <c r="P3085" i="21"/>
  <c r="I3085" i="21"/>
  <c r="L3085" i="21"/>
  <c r="N3085" i="21"/>
  <c r="H3086" i="21"/>
  <c r="Q3085" i="21"/>
  <c r="O3085" i="21"/>
  <c r="K3085" i="21"/>
  <c r="M3085" i="21"/>
  <c r="L3086" i="21"/>
  <c r="H3087" i="21"/>
  <c r="N3086" i="21"/>
  <c r="P3086" i="21"/>
  <c r="J3086" i="21"/>
  <c r="I3086" i="21"/>
  <c r="N3087" i="21"/>
  <c r="L3087" i="21"/>
  <c r="H3088" i="21"/>
  <c r="I3087" i="21"/>
  <c r="J3087" i="21"/>
  <c r="P3087" i="21"/>
  <c r="Q3086" i="21"/>
  <c r="M3086" i="21"/>
  <c r="K3086" i="21"/>
  <c r="O3086" i="21"/>
  <c r="I3088" i="21"/>
  <c r="J3088" i="21"/>
  <c r="N3088" i="21"/>
  <c r="P3088" i="21"/>
  <c r="H3089" i="21"/>
  <c r="L3088" i="21"/>
  <c r="K3087" i="21"/>
  <c r="O3087" i="21"/>
  <c r="M3087" i="21"/>
  <c r="Q3087" i="21"/>
  <c r="K3088" i="21"/>
  <c r="Q3088" i="21"/>
  <c r="M3088" i="21"/>
  <c r="O3088" i="21"/>
  <c r="P3089" i="21"/>
  <c r="I3089" i="21"/>
  <c r="J3089" i="21"/>
  <c r="H3090" i="21"/>
  <c r="L3089" i="21"/>
  <c r="N3089" i="21"/>
  <c r="Q3089" i="21"/>
  <c r="K3089" i="21"/>
  <c r="M3089" i="21"/>
  <c r="O3089" i="21"/>
  <c r="H3091" i="21"/>
  <c r="L3090" i="21"/>
  <c r="N3090" i="21"/>
  <c r="I3090" i="21"/>
  <c r="P3090" i="21"/>
  <c r="J3090" i="21"/>
  <c r="H3092" i="21"/>
  <c r="P3091" i="21"/>
  <c r="I3091" i="21"/>
  <c r="N3091" i="21"/>
  <c r="L3091" i="21"/>
  <c r="J3091" i="21"/>
  <c r="M3090" i="21"/>
  <c r="Q3090" i="21"/>
  <c r="K3090" i="21"/>
  <c r="O3090" i="21"/>
  <c r="L3092" i="21"/>
  <c r="H3093" i="21"/>
  <c r="P3092" i="21"/>
  <c r="I3092" i="21"/>
  <c r="J3092" i="21"/>
  <c r="N3092" i="21"/>
  <c r="Q3091" i="21"/>
  <c r="M3091" i="21"/>
  <c r="K3091" i="21"/>
  <c r="O3091" i="21"/>
  <c r="N3093" i="21"/>
  <c r="I3093" i="21"/>
  <c r="J3093" i="21"/>
  <c r="L3093" i="21"/>
  <c r="P3093" i="21"/>
  <c r="H3094" i="21"/>
  <c r="O3092" i="21"/>
  <c r="M3092" i="21"/>
  <c r="Q3092" i="21"/>
  <c r="K3092" i="21"/>
  <c r="K3093" i="21"/>
  <c r="Q3093" i="21"/>
  <c r="O3093" i="21"/>
  <c r="M3093" i="21"/>
  <c r="I3094" i="21"/>
  <c r="J3094" i="21"/>
  <c r="P3094" i="21"/>
  <c r="N3094" i="21"/>
  <c r="H3095" i="21"/>
  <c r="L3094" i="21"/>
  <c r="M3094" i="21"/>
  <c r="O3094" i="21"/>
  <c r="Q3094" i="21"/>
  <c r="K3094" i="21"/>
  <c r="N3095" i="21"/>
  <c r="P3095" i="21"/>
  <c r="H3096" i="21"/>
  <c r="L3095" i="21"/>
  <c r="I3095" i="21"/>
  <c r="J3095" i="21"/>
  <c r="L3096" i="21"/>
  <c r="I3096" i="21"/>
  <c r="N3096" i="21"/>
  <c r="J3096" i="21"/>
  <c r="P3096" i="21"/>
  <c r="H3097" i="21"/>
  <c r="K3095" i="21"/>
  <c r="O3095" i="21"/>
  <c r="M3095" i="21"/>
  <c r="Q3095" i="21"/>
  <c r="M3096" i="21"/>
  <c r="O3096" i="21"/>
  <c r="Q3096" i="21"/>
  <c r="K3096" i="21"/>
  <c r="J3097" i="21"/>
  <c r="P3097" i="21"/>
  <c r="H3098" i="21"/>
  <c r="N3097" i="21"/>
  <c r="I3097" i="21"/>
  <c r="L3097" i="21"/>
  <c r="L3098" i="21"/>
  <c r="J3098" i="21"/>
  <c r="H3099" i="21"/>
  <c r="N3098" i="21"/>
  <c r="P3098" i="21"/>
  <c r="I3098" i="21"/>
  <c r="M3097" i="21"/>
  <c r="Q3097" i="21"/>
  <c r="K3097" i="21"/>
  <c r="O3097" i="21"/>
  <c r="I3099" i="21"/>
  <c r="J3099" i="21"/>
  <c r="L3099" i="21"/>
  <c r="N3099" i="21"/>
  <c r="P3099" i="21"/>
  <c r="H3100" i="21"/>
  <c r="O3098" i="21"/>
  <c r="K3098" i="21"/>
  <c r="M3098" i="21"/>
  <c r="Q3098" i="21"/>
  <c r="O3099" i="21"/>
  <c r="Q3099" i="21"/>
  <c r="K3099" i="21"/>
  <c r="M3099" i="21"/>
  <c r="P3100" i="21"/>
  <c r="J3100" i="21"/>
  <c r="N3100" i="21"/>
  <c r="L3100" i="21"/>
  <c r="H3101" i="21"/>
  <c r="I3100" i="21"/>
  <c r="H3102" i="21"/>
  <c r="J3101" i="21"/>
  <c r="P3101" i="21"/>
  <c r="L3101" i="21"/>
  <c r="N3101" i="21"/>
  <c r="I3101" i="21"/>
  <c r="Q3100" i="21"/>
  <c r="M3100" i="21"/>
  <c r="K3100" i="21"/>
  <c r="O3100" i="21"/>
  <c r="J3102" i="21"/>
  <c r="P3102" i="21"/>
  <c r="L3102" i="21"/>
  <c r="N3102" i="21"/>
  <c r="H3103" i="21"/>
  <c r="I3102" i="21"/>
  <c r="Q3101" i="21"/>
  <c r="K3101" i="21"/>
  <c r="O3101" i="21"/>
  <c r="M3101" i="21"/>
  <c r="L3103" i="21"/>
  <c r="I3103" i="21"/>
  <c r="N3103" i="21"/>
  <c r="P3103" i="21"/>
  <c r="H3104" i="21"/>
  <c r="J3103" i="21"/>
  <c r="O3102" i="21"/>
  <c r="M3102" i="21"/>
  <c r="K3102" i="21"/>
  <c r="Q3102" i="21"/>
  <c r="M3103" i="21"/>
  <c r="O3103" i="21"/>
  <c r="K3103" i="21"/>
  <c r="Q3103" i="21"/>
  <c r="I3104" i="21"/>
  <c r="H3105" i="21"/>
  <c r="L3104" i="21"/>
  <c r="N3104" i="21"/>
  <c r="J3104" i="21"/>
  <c r="P3104" i="21"/>
  <c r="Q3104" i="21"/>
  <c r="K3104" i="21"/>
  <c r="O3104" i="21"/>
  <c r="M3104" i="21"/>
  <c r="J3105" i="21"/>
  <c r="H3106" i="21"/>
  <c r="I3105" i="21"/>
  <c r="L3105" i="21"/>
  <c r="N3105" i="21"/>
  <c r="P3105" i="21"/>
  <c r="J3106" i="21"/>
  <c r="L3106" i="21"/>
  <c r="N3106" i="21"/>
  <c r="H3107" i="21"/>
  <c r="P3106" i="21"/>
  <c r="I3106" i="21"/>
  <c r="K3105" i="21"/>
  <c r="O3105" i="21"/>
  <c r="M3105" i="21"/>
  <c r="Q3105" i="21"/>
  <c r="J3107" i="21"/>
  <c r="P3107" i="21"/>
  <c r="L3107" i="21"/>
  <c r="N3107" i="21"/>
  <c r="H3108" i="21"/>
  <c r="I3107" i="21"/>
  <c r="K3106" i="21"/>
  <c r="Q3106" i="21"/>
  <c r="M3106" i="21"/>
  <c r="O3106" i="21"/>
  <c r="H3109" i="21"/>
  <c r="J3108" i="21"/>
  <c r="P3108" i="21"/>
  <c r="L3108" i="21"/>
  <c r="N3108" i="21"/>
  <c r="I3108" i="21"/>
  <c r="O3107" i="21"/>
  <c r="Q3107" i="21"/>
  <c r="K3107" i="21"/>
  <c r="M3107" i="21"/>
  <c r="I3109" i="21"/>
  <c r="H3110" i="21"/>
  <c r="L3109" i="21"/>
  <c r="P3109" i="21"/>
  <c r="J3109" i="21"/>
  <c r="N3109" i="21"/>
  <c r="M3108" i="21"/>
  <c r="Q3108" i="21"/>
  <c r="K3108" i="21"/>
  <c r="O3108" i="21"/>
  <c r="M3109" i="21"/>
  <c r="Q3109" i="21"/>
  <c r="K3109" i="21"/>
  <c r="O3109" i="21"/>
  <c r="L3110" i="21"/>
  <c r="P3110" i="21"/>
  <c r="H3111" i="21"/>
  <c r="N3110" i="21"/>
  <c r="I3110" i="21"/>
  <c r="J3110" i="21"/>
  <c r="I3111" i="21"/>
  <c r="N3111" i="21"/>
  <c r="P3111" i="21"/>
  <c r="J3111" i="21"/>
  <c r="L3111" i="21"/>
  <c r="H3112" i="21"/>
  <c r="K3110" i="21"/>
  <c r="Q3110" i="21"/>
  <c r="M3110" i="21"/>
  <c r="O3110" i="21"/>
  <c r="K3111" i="21"/>
  <c r="M3111" i="21"/>
  <c r="Q3111" i="21"/>
  <c r="O3111" i="21"/>
  <c r="N3112" i="21"/>
  <c r="P3112" i="21"/>
  <c r="I3112" i="21"/>
  <c r="J3112" i="21"/>
  <c r="H3113" i="21"/>
  <c r="L3112" i="21"/>
  <c r="O3112" i="21"/>
  <c r="M3112" i="21"/>
  <c r="Q3112" i="21"/>
  <c r="K3112" i="21"/>
  <c r="L3113" i="21"/>
  <c r="H3114" i="21"/>
  <c r="J3113" i="21"/>
  <c r="N3113" i="21"/>
  <c r="I3113" i="21"/>
  <c r="P3113" i="21"/>
  <c r="L3114" i="21"/>
  <c r="I3114" i="21"/>
  <c r="H3115" i="21"/>
  <c r="N3114" i="21"/>
  <c r="P3114" i="21"/>
  <c r="J3114" i="21"/>
  <c r="M3113" i="21"/>
  <c r="K3113" i="21"/>
  <c r="Q3113" i="21"/>
  <c r="O3113" i="21"/>
  <c r="O3114" i="21"/>
  <c r="M3114" i="21"/>
  <c r="Q3114" i="21"/>
  <c r="K3114" i="21"/>
  <c r="H3116" i="21"/>
  <c r="I3115" i="21"/>
  <c r="J3115" i="21"/>
  <c r="N3115" i="21"/>
  <c r="P3115" i="21"/>
  <c r="L3115" i="21"/>
  <c r="N3116" i="21"/>
  <c r="I3116" i="21"/>
  <c r="P3116" i="21"/>
  <c r="H3117" i="21"/>
  <c r="L3116" i="21"/>
  <c r="J3116" i="21"/>
  <c r="M3115" i="21"/>
  <c r="Q3115" i="21"/>
  <c r="K3115" i="21"/>
  <c r="O3115" i="21"/>
  <c r="O3116" i="21"/>
  <c r="M3116" i="21"/>
  <c r="Q3116" i="21"/>
  <c r="K3116" i="21"/>
  <c r="J3117" i="21"/>
  <c r="P3117" i="21"/>
  <c r="I3117" i="21"/>
  <c r="L3117" i="21"/>
  <c r="H3118" i="21"/>
  <c r="N3117" i="21"/>
  <c r="O3117" i="21"/>
  <c r="Q3117" i="21"/>
  <c r="K3117" i="21"/>
  <c r="M3117" i="21"/>
  <c r="L3118" i="21"/>
  <c r="H3119" i="21"/>
  <c r="N3118" i="21"/>
  <c r="P3118" i="21"/>
  <c r="J3118" i="21"/>
  <c r="I3118" i="21"/>
  <c r="P3119" i="21"/>
  <c r="L3119" i="21"/>
  <c r="H3120" i="21"/>
  <c r="I3119" i="21"/>
  <c r="J3119" i="21"/>
  <c r="N3119" i="21"/>
  <c r="M3118" i="21"/>
  <c r="Q3118" i="21"/>
  <c r="K3118" i="21"/>
  <c r="O3118" i="21"/>
  <c r="J3120" i="21"/>
  <c r="I3120" i="21"/>
  <c r="N3120" i="21"/>
  <c r="P3120" i="21"/>
  <c r="H3121" i="21"/>
  <c r="L3120" i="21"/>
  <c r="K3119" i="21"/>
  <c r="O3119" i="21"/>
  <c r="M3119" i="21"/>
  <c r="Q3119" i="21"/>
  <c r="K3120" i="21"/>
  <c r="Q3120" i="21"/>
  <c r="M3120" i="21"/>
  <c r="O3120" i="21"/>
  <c r="P3121" i="21"/>
  <c r="I3121" i="21"/>
  <c r="J3121" i="21"/>
  <c r="H3122" i="21"/>
  <c r="L3121" i="21"/>
  <c r="N3121" i="21"/>
  <c r="Q3121" i="21"/>
  <c r="K3121" i="21"/>
  <c r="M3121" i="21"/>
  <c r="O3121" i="21"/>
  <c r="L3122" i="21"/>
  <c r="N3122" i="21"/>
  <c r="I3122" i="21"/>
  <c r="J3122" i="21"/>
  <c r="H3123" i="21"/>
  <c r="P3122" i="21"/>
  <c r="O3122" i="21"/>
  <c r="M3122" i="21"/>
  <c r="K3122" i="21"/>
  <c r="Q3122" i="21"/>
  <c r="N3123" i="21"/>
  <c r="P3123" i="21"/>
  <c r="I3123" i="21"/>
  <c r="H3124" i="21"/>
  <c r="L3123" i="21"/>
  <c r="J3123" i="21"/>
  <c r="K3123" i="21"/>
  <c r="O3123" i="21"/>
  <c r="Q3123" i="21"/>
  <c r="M3123" i="21"/>
  <c r="H3125" i="21"/>
  <c r="P3124" i="21"/>
  <c r="I3124" i="21"/>
  <c r="L3124" i="21"/>
  <c r="J3124" i="21"/>
  <c r="N3124" i="21"/>
  <c r="J3125" i="21"/>
  <c r="L3125" i="21"/>
  <c r="P3125" i="21"/>
  <c r="N3125" i="21"/>
  <c r="H3126" i="21"/>
  <c r="I3125" i="21"/>
  <c r="O3124" i="21"/>
  <c r="M3124" i="21"/>
  <c r="Q3124" i="21"/>
  <c r="K3124" i="21"/>
  <c r="I3126" i="21"/>
  <c r="J3126" i="21"/>
  <c r="P3126" i="21"/>
  <c r="N3126" i="21"/>
  <c r="H3127" i="21"/>
  <c r="L3126" i="21"/>
  <c r="Q3125" i="21"/>
  <c r="K3125" i="21"/>
  <c r="M3125" i="21"/>
  <c r="O3125" i="21"/>
  <c r="M3126" i="21"/>
  <c r="O3126" i="21"/>
  <c r="K3126" i="21"/>
  <c r="Q3126" i="21"/>
  <c r="J3127" i="21"/>
  <c r="N3127" i="21"/>
  <c r="P3127" i="21"/>
  <c r="H3128" i="21"/>
  <c r="L3127" i="21"/>
  <c r="I3127" i="21"/>
  <c r="J3128" i="21"/>
  <c r="I3128" i="21"/>
  <c r="L3128" i="21"/>
  <c r="N3128" i="21"/>
  <c r="P3128" i="21"/>
  <c r="H3129" i="21"/>
  <c r="K3127" i="21"/>
  <c r="O3127" i="21"/>
  <c r="M3127" i="21"/>
  <c r="Q3127" i="21"/>
  <c r="M3128" i="21"/>
  <c r="O3128" i="21"/>
  <c r="Q3128" i="21"/>
  <c r="K3128" i="21"/>
  <c r="P3129" i="21"/>
  <c r="H3130" i="21"/>
  <c r="N3129" i="21"/>
  <c r="J3129" i="21"/>
  <c r="L3129" i="21"/>
  <c r="I3129" i="21"/>
  <c r="H3131" i="21"/>
  <c r="N3130" i="21"/>
  <c r="L3130" i="21"/>
  <c r="J3130" i="21"/>
  <c r="P3130" i="21"/>
  <c r="I3130" i="21"/>
  <c r="Q3129" i="21"/>
  <c r="M3129" i="21"/>
  <c r="K3129" i="21"/>
  <c r="O3129" i="21"/>
  <c r="N3131" i="21"/>
  <c r="P3131" i="21"/>
  <c r="H3132" i="21"/>
  <c r="I3131" i="21"/>
  <c r="J3131" i="21"/>
  <c r="L3131" i="21"/>
  <c r="K3130" i="21"/>
  <c r="O3130" i="21"/>
  <c r="M3130" i="21"/>
  <c r="Q3130" i="21"/>
  <c r="H3133" i="21"/>
  <c r="J3132" i="21"/>
  <c r="L3132" i="21"/>
  <c r="P3132" i="21"/>
  <c r="N3132" i="21"/>
  <c r="I3132" i="21"/>
  <c r="O3131" i="21"/>
  <c r="Q3131" i="21"/>
  <c r="K3131" i="21"/>
  <c r="M3131" i="21"/>
  <c r="J3133" i="21"/>
  <c r="N3133" i="21"/>
  <c r="I3133" i="21"/>
  <c r="H3134" i="21"/>
  <c r="P3133" i="21"/>
  <c r="L3133" i="21"/>
  <c r="K3132" i="21"/>
  <c r="O3132" i="21"/>
  <c r="M3132" i="21"/>
  <c r="Q3132" i="21"/>
  <c r="Q3133" i="21"/>
  <c r="K3133" i="21"/>
  <c r="O3133" i="21"/>
  <c r="M3133" i="21"/>
  <c r="J3134" i="21"/>
  <c r="P3134" i="21"/>
  <c r="L3134" i="21"/>
  <c r="N3134" i="21"/>
  <c r="I3134" i="21"/>
  <c r="H3135" i="21"/>
  <c r="Q3134" i="21"/>
  <c r="K3134" i="21"/>
  <c r="M3134" i="21"/>
  <c r="O3134" i="21"/>
  <c r="L3135" i="21"/>
  <c r="J3135" i="21"/>
  <c r="N3135" i="21"/>
  <c r="H3136" i="21"/>
  <c r="I3135" i="21"/>
  <c r="P3135" i="21"/>
  <c r="N3136" i="21"/>
  <c r="J3136" i="21"/>
  <c r="I3136" i="21"/>
  <c r="P3136" i="21"/>
  <c r="H3137" i="21"/>
  <c r="L3136" i="21"/>
  <c r="M3135" i="21"/>
  <c r="Q3135" i="21"/>
  <c r="K3135" i="21"/>
  <c r="O3135" i="21"/>
  <c r="M3136" i="21"/>
  <c r="Q3136" i="21"/>
  <c r="K3136" i="21"/>
  <c r="O3136" i="21"/>
  <c r="H3138" i="21"/>
  <c r="I3137" i="21"/>
  <c r="N3137" i="21"/>
  <c r="P3137" i="21"/>
  <c r="J3137" i="21"/>
  <c r="L3137" i="21"/>
  <c r="L3138" i="21"/>
  <c r="N3138" i="21"/>
  <c r="I3138" i="21"/>
  <c r="J3138" i="21"/>
  <c r="P3138" i="21"/>
  <c r="H3139" i="21"/>
  <c r="Q3137" i="21"/>
  <c r="K3137" i="21"/>
  <c r="O3137" i="21"/>
  <c r="M3137" i="21"/>
  <c r="M3138" i="21"/>
  <c r="O3138" i="21"/>
  <c r="Q3138" i="21"/>
  <c r="K3138" i="21"/>
  <c r="L3139" i="21"/>
  <c r="I3139" i="21"/>
  <c r="P3139" i="21"/>
  <c r="N3139" i="21"/>
  <c r="H3140" i="21"/>
  <c r="J3139" i="21"/>
  <c r="M3139" i="21"/>
  <c r="Q3139" i="21"/>
  <c r="K3139" i="21"/>
  <c r="O3139" i="21"/>
  <c r="J3140" i="21"/>
  <c r="L3140" i="21"/>
  <c r="I3140" i="21"/>
  <c r="H3141" i="21"/>
  <c r="P3140" i="21"/>
  <c r="N3140" i="21"/>
  <c r="O3140" i="21"/>
  <c r="M3140" i="21"/>
  <c r="Q3140" i="21"/>
  <c r="K3140" i="21"/>
  <c r="N3141" i="21"/>
  <c r="I3141" i="21"/>
  <c r="L3141" i="21"/>
  <c r="H3142" i="21"/>
  <c r="P3141" i="21"/>
  <c r="J3141" i="21"/>
  <c r="Q3141" i="21"/>
  <c r="K3141" i="21"/>
  <c r="M3141" i="21"/>
  <c r="O3141" i="21"/>
  <c r="I3142" i="21"/>
  <c r="P3142" i="21"/>
  <c r="H3143" i="21"/>
  <c r="N3142" i="21"/>
  <c r="L3142" i="21"/>
  <c r="J3142" i="21"/>
  <c r="K3142" i="21"/>
  <c r="Q3142" i="21"/>
  <c r="M3142" i="21"/>
  <c r="O3142" i="21"/>
  <c r="I3143" i="21"/>
  <c r="J3143" i="21"/>
  <c r="L3143" i="21"/>
  <c r="H3144" i="21"/>
  <c r="N3143" i="21"/>
  <c r="P3143" i="21"/>
  <c r="M3143" i="21"/>
  <c r="Q3143" i="21"/>
  <c r="K3143" i="21"/>
  <c r="O3143" i="21"/>
  <c r="L3144" i="21"/>
  <c r="P3144" i="21"/>
  <c r="H3145" i="21"/>
  <c r="I3144" i="21"/>
  <c r="J3144" i="21"/>
  <c r="N3144" i="21"/>
  <c r="P3145" i="21"/>
  <c r="L3145" i="21"/>
  <c r="H3146" i="21"/>
  <c r="I3145" i="21"/>
  <c r="J3145" i="21"/>
  <c r="N3145" i="21"/>
  <c r="Q3144" i="21"/>
  <c r="O3144" i="21"/>
  <c r="M3144" i="21"/>
  <c r="K3144" i="21"/>
  <c r="H3147" i="21"/>
  <c r="N3146" i="21"/>
  <c r="P3146" i="21"/>
  <c r="L3146" i="21"/>
  <c r="I3146" i="21"/>
  <c r="J3146" i="21"/>
  <c r="O3145" i="21"/>
  <c r="M3145" i="21"/>
  <c r="K3145" i="21"/>
  <c r="Q3145" i="21"/>
  <c r="N3147" i="21"/>
  <c r="H3148" i="21"/>
  <c r="I3147" i="21"/>
  <c r="J3147" i="21"/>
  <c r="L3147" i="21"/>
  <c r="P3147" i="21"/>
  <c r="M3146" i="21"/>
  <c r="O3146" i="21"/>
  <c r="Q3146" i="21"/>
  <c r="K3146" i="21"/>
  <c r="N3148" i="21"/>
  <c r="P3148" i="21"/>
  <c r="I3148" i="21"/>
  <c r="H3149" i="21"/>
  <c r="L3148" i="21"/>
  <c r="J3148" i="21"/>
  <c r="Q3147" i="21"/>
  <c r="O3147" i="21"/>
  <c r="M3147" i="21"/>
  <c r="K3147" i="21"/>
  <c r="M3148" i="21"/>
  <c r="Q3148" i="21"/>
  <c r="K3148" i="21"/>
  <c r="O3148" i="21"/>
  <c r="N3149" i="21"/>
  <c r="H3150" i="21"/>
  <c r="L3149" i="21"/>
  <c r="P3149" i="21"/>
  <c r="J3149" i="21"/>
  <c r="I3149" i="21"/>
  <c r="J3150" i="21"/>
  <c r="P3150" i="21"/>
  <c r="N3150" i="21"/>
  <c r="I3150" i="21"/>
  <c r="H3151" i="21"/>
  <c r="L3150" i="21"/>
  <c r="K3149" i="21"/>
  <c r="M3149" i="21"/>
  <c r="O3149" i="21"/>
  <c r="Q3149" i="21"/>
  <c r="K3150" i="21"/>
  <c r="Q3150" i="21"/>
  <c r="M3150" i="21"/>
  <c r="O3150" i="21"/>
  <c r="L3151" i="21"/>
  <c r="H3152" i="21"/>
  <c r="P3151" i="21"/>
  <c r="N3151" i="21"/>
  <c r="I3151" i="21"/>
  <c r="J3151" i="21"/>
  <c r="P3152" i="21"/>
  <c r="J3152" i="21"/>
  <c r="H3153" i="21"/>
  <c r="I3152" i="21"/>
  <c r="N3152" i="21"/>
  <c r="L3152" i="21"/>
  <c r="Q3151" i="21"/>
  <c r="K3151" i="21"/>
  <c r="O3151" i="21"/>
  <c r="M3151" i="21"/>
  <c r="L3153" i="21"/>
  <c r="H3154" i="21"/>
  <c r="N3153" i="21"/>
  <c r="P3153" i="21"/>
  <c r="I3153" i="21"/>
  <c r="J3153" i="21"/>
  <c r="M3152" i="21"/>
  <c r="Q3152" i="21"/>
  <c r="O3152" i="21"/>
  <c r="K3152" i="21"/>
  <c r="I3154" i="21"/>
  <c r="H3155" i="21"/>
  <c r="N3154" i="21"/>
  <c r="L3154" i="21"/>
  <c r="P3154" i="21"/>
  <c r="J3154" i="21"/>
  <c r="Q3153" i="21"/>
  <c r="O3153" i="21"/>
  <c r="M3153" i="21"/>
  <c r="K3153" i="21"/>
  <c r="O3154" i="21"/>
  <c r="K3154" i="21"/>
  <c r="M3154" i="21"/>
  <c r="Q3154" i="21"/>
  <c r="P3155" i="21"/>
  <c r="I3155" i="21"/>
  <c r="N3155" i="21"/>
  <c r="H3156" i="21"/>
  <c r="L3155" i="21"/>
  <c r="J3155" i="21"/>
  <c r="M3155" i="21"/>
  <c r="O3155" i="21"/>
  <c r="K3155" i="21"/>
  <c r="Q3155" i="21"/>
  <c r="L3156" i="21"/>
  <c r="N3156" i="21"/>
  <c r="P3156" i="21"/>
  <c r="H3157" i="21"/>
  <c r="J3156" i="21"/>
  <c r="I3156" i="21"/>
  <c r="P3157" i="21"/>
  <c r="I3157" i="21"/>
  <c r="J3157" i="21"/>
  <c r="L3157" i="21"/>
  <c r="N3157" i="21"/>
  <c r="H3158" i="21"/>
  <c r="O3156" i="21"/>
  <c r="M3156" i="21"/>
  <c r="Q3156" i="21"/>
  <c r="K3156" i="21"/>
  <c r="M3157" i="21"/>
  <c r="Q3157" i="21"/>
  <c r="O3157" i="21"/>
  <c r="K3157" i="21"/>
  <c r="I3158" i="21"/>
  <c r="J3158" i="21"/>
  <c r="L3158" i="21"/>
  <c r="N3158" i="21"/>
  <c r="H3159" i="21"/>
  <c r="P3158" i="21"/>
  <c r="M3158" i="21"/>
  <c r="K3158" i="21"/>
  <c r="Q3158" i="21"/>
  <c r="O3158" i="21"/>
  <c r="N3159" i="21"/>
  <c r="J3159" i="21"/>
  <c r="P3159" i="21"/>
  <c r="I3159" i="21"/>
  <c r="L3159" i="21"/>
  <c r="H3160" i="21"/>
  <c r="M3159" i="21"/>
  <c r="O3159" i="21"/>
  <c r="Q3159" i="21"/>
  <c r="K3159" i="21"/>
  <c r="P3160" i="21"/>
  <c r="I3160" i="21"/>
  <c r="L3160" i="21"/>
  <c r="N3160" i="21"/>
  <c r="H3161" i="21"/>
  <c r="J3160" i="21"/>
  <c r="M3160" i="21"/>
  <c r="K3160" i="21"/>
  <c r="O3160" i="21"/>
  <c r="Q3160" i="21"/>
  <c r="P3161" i="21"/>
  <c r="N3161" i="21"/>
  <c r="L3161" i="21"/>
  <c r="I3161" i="21"/>
  <c r="J3161" i="21"/>
  <c r="H3162" i="21"/>
  <c r="Q3161" i="21"/>
  <c r="K3161" i="21"/>
  <c r="O3161" i="21"/>
  <c r="M3161" i="21"/>
  <c r="I3162" i="21"/>
  <c r="J3162" i="21"/>
  <c r="L3162" i="21"/>
  <c r="P3162" i="21"/>
  <c r="N3162" i="21"/>
  <c r="H3163" i="21"/>
  <c r="O3162" i="21"/>
  <c r="K3162" i="21"/>
  <c r="M3162" i="21"/>
  <c r="Q3162" i="21"/>
  <c r="I3163" i="21"/>
  <c r="L3163" i="21"/>
  <c r="N3163" i="21"/>
  <c r="H3164" i="21"/>
  <c r="P3163" i="21"/>
  <c r="J3163" i="21"/>
  <c r="K3163" i="21"/>
  <c r="O3163" i="21"/>
  <c r="Q3163" i="21"/>
  <c r="M3163" i="21"/>
  <c r="J3164" i="21"/>
  <c r="L3164" i="21"/>
  <c r="I3164" i="21"/>
  <c r="P3164" i="21"/>
  <c r="H3165" i="21"/>
  <c r="N3164" i="21"/>
  <c r="M3164" i="21"/>
  <c r="K3164" i="21"/>
  <c r="O3164" i="21"/>
  <c r="Q3164" i="21"/>
  <c r="P3165" i="21"/>
  <c r="N3165" i="21"/>
  <c r="H3166" i="21"/>
  <c r="L3165" i="21"/>
  <c r="I3165" i="21"/>
  <c r="J3165" i="21"/>
  <c r="N3166" i="21"/>
  <c r="I3166" i="21"/>
  <c r="H3167" i="21"/>
  <c r="P3166" i="21"/>
  <c r="L3166" i="21"/>
  <c r="J3166" i="21"/>
  <c r="Q3165" i="21"/>
  <c r="O3165" i="21"/>
  <c r="M3165" i="21"/>
  <c r="K3165" i="21"/>
  <c r="O3166" i="21"/>
  <c r="M3166" i="21"/>
  <c r="K3166" i="21"/>
  <c r="Q3166" i="21"/>
  <c r="N3167" i="21"/>
  <c r="I3167" i="21"/>
  <c r="P3167" i="21"/>
  <c r="L3167" i="21"/>
  <c r="H3168" i="21"/>
  <c r="J3167" i="21"/>
  <c r="K3167" i="21"/>
  <c r="O3167" i="21"/>
  <c r="Q3167" i="21"/>
  <c r="M3167" i="21"/>
  <c r="J3168" i="21"/>
  <c r="N3168" i="21"/>
  <c r="P3168" i="21"/>
  <c r="I3168" i="21"/>
  <c r="H3169" i="21"/>
  <c r="L3168" i="21"/>
  <c r="K3168" i="21"/>
  <c r="O3168" i="21"/>
  <c r="M3168" i="21"/>
  <c r="Q3168" i="21"/>
  <c r="H3170" i="21"/>
  <c r="J3169" i="21"/>
  <c r="I3169" i="21"/>
  <c r="L3169" i="21"/>
  <c r="N3169" i="21"/>
  <c r="P3169" i="21"/>
  <c r="I3170" i="21"/>
  <c r="P3170" i="21"/>
  <c r="J3170" i="21"/>
  <c r="L3170" i="21"/>
  <c r="N3170" i="21"/>
  <c r="H3171" i="21"/>
  <c r="M3169" i="21"/>
  <c r="O3169" i="21"/>
  <c r="K3169" i="21"/>
  <c r="Q3169" i="21"/>
  <c r="K3170" i="21"/>
  <c r="O3170" i="21"/>
  <c r="Q3170" i="21"/>
  <c r="M3170" i="21"/>
  <c r="J3171" i="21"/>
  <c r="H3172" i="21"/>
  <c r="P3171" i="21"/>
  <c r="L3171" i="21"/>
  <c r="N3171" i="21"/>
  <c r="I3171" i="21"/>
  <c r="J3172" i="21"/>
  <c r="L3172" i="21"/>
  <c r="N3172" i="21"/>
  <c r="H3173" i="21"/>
  <c r="P3172" i="21"/>
  <c r="I3172" i="21"/>
  <c r="Q3171" i="21"/>
  <c r="O3171" i="21"/>
  <c r="K3171" i="21"/>
  <c r="M3171" i="21"/>
  <c r="L3173" i="21"/>
  <c r="H3174" i="21"/>
  <c r="P3173" i="21"/>
  <c r="J3173" i="21"/>
  <c r="I3173" i="21"/>
  <c r="N3173" i="21"/>
  <c r="M3172" i="21"/>
  <c r="Q3172" i="21"/>
  <c r="K3172" i="21"/>
  <c r="O3172" i="21"/>
  <c r="L3174" i="21"/>
  <c r="I3174" i="21"/>
  <c r="J3174" i="21"/>
  <c r="P3174" i="21"/>
  <c r="H3175" i="21"/>
  <c r="N3174" i="21"/>
  <c r="M3173" i="21"/>
  <c r="K3173" i="21"/>
  <c r="Q3173" i="21"/>
  <c r="O3173" i="21"/>
  <c r="K3174" i="21"/>
  <c r="M3174" i="21"/>
  <c r="Q3174" i="21"/>
  <c r="O3174" i="21"/>
  <c r="H3176" i="21"/>
  <c r="L3175" i="21"/>
  <c r="I3175" i="21"/>
  <c r="N3175" i="21"/>
  <c r="P3175" i="21"/>
  <c r="J3175" i="21"/>
  <c r="H3177" i="21"/>
  <c r="P3176" i="21"/>
  <c r="J3176" i="21"/>
  <c r="L3176" i="21"/>
  <c r="N3176" i="21"/>
  <c r="I3176" i="21"/>
  <c r="K3175" i="21"/>
  <c r="Q3175" i="21"/>
  <c r="M3175" i="21"/>
  <c r="O3175" i="21"/>
  <c r="J3177" i="21"/>
  <c r="L3177" i="21"/>
  <c r="P3177" i="21"/>
  <c r="I3177" i="21"/>
  <c r="H3178" i="21"/>
  <c r="N3177" i="21"/>
  <c r="K3176" i="21"/>
  <c r="M3176" i="21"/>
  <c r="Q3176" i="21"/>
  <c r="O3176" i="21"/>
  <c r="Q3177" i="21"/>
  <c r="O3177" i="21"/>
  <c r="M3177" i="21"/>
  <c r="K3177" i="21"/>
  <c r="P3178" i="21"/>
  <c r="L3178" i="21"/>
  <c r="J3178" i="21"/>
  <c r="N3178" i="21"/>
  <c r="I3178" i="21"/>
  <c r="H3179" i="21"/>
  <c r="Q3178" i="21"/>
  <c r="K3178" i="21"/>
  <c r="O3178" i="21"/>
  <c r="M3178" i="21"/>
  <c r="H3180" i="21"/>
  <c r="L3179" i="21"/>
  <c r="P3179" i="21"/>
  <c r="N3179" i="21"/>
  <c r="I3179" i="21"/>
  <c r="J3179" i="21"/>
  <c r="H3181" i="21"/>
  <c r="N3180" i="21"/>
  <c r="I3180" i="21"/>
  <c r="P3180" i="21"/>
  <c r="J3180" i="21"/>
  <c r="L3180" i="21"/>
  <c r="Q3179" i="21"/>
  <c r="K3179" i="21"/>
  <c r="O3179" i="21"/>
  <c r="M3179" i="21"/>
  <c r="J3181" i="21"/>
  <c r="P3181" i="21"/>
  <c r="H3182" i="21"/>
  <c r="N3181" i="21"/>
  <c r="L3181" i="21"/>
  <c r="I3181" i="21"/>
  <c r="Q3180" i="21"/>
  <c r="K3180" i="21"/>
  <c r="M3180" i="21"/>
  <c r="O3180" i="21"/>
  <c r="J3182" i="21"/>
  <c r="L3182" i="21"/>
  <c r="N3182" i="21"/>
  <c r="P3182" i="21"/>
  <c r="I3182" i="21"/>
  <c r="H3183" i="21"/>
  <c r="O3181" i="21"/>
  <c r="Q3181" i="21"/>
  <c r="K3181" i="21"/>
  <c r="M3181" i="21"/>
  <c r="O3182" i="21"/>
  <c r="K3182" i="21"/>
  <c r="Q3182" i="21"/>
  <c r="M3182" i="21"/>
  <c r="H3184" i="21"/>
  <c r="N3183" i="21"/>
  <c r="L3183" i="21"/>
  <c r="I3183" i="21"/>
  <c r="P3183" i="21"/>
  <c r="J3183" i="21"/>
  <c r="L3184" i="21"/>
  <c r="H3185" i="21"/>
  <c r="J3184" i="21"/>
  <c r="P3184" i="21"/>
  <c r="N3184" i="21"/>
  <c r="I3184" i="21"/>
  <c r="K3183" i="21"/>
  <c r="Q3183" i="21"/>
  <c r="O3183" i="21"/>
  <c r="M3183" i="21"/>
  <c r="N3185" i="21"/>
  <c r="I3185" i="21"/>
  <c r="H3186" i="21"/>
  <c r="L3185" i="21"/>
  <c r="P3185" i="21"/>
  <c r="J3185" i="21"/>
  <c r="Q3184" i="21"/>
  <c r="M3184" i="21"/>
  <c r="O3184" i="21"/>
  <c r="K3184" i="21"/>
  <c r="Q3185" i="21"/>
  <c r="K3185" i="21"/>
  <c r="O3185" i="21"/>
  <c r="M3185" i="21"/>
  <c r="I3186" i="21"/>
  <c r="J3186" i="21"/>
  <c r="N3186" i="21"/>
  <c r="H3187" i="21"/>
  <c r="P3186" i="21"/>
  <c r="L3186" i="21"/>
  <c r="M3186" i="21"/>
  <c r="K3186" i="21"/>
  <c r="Q3186" i="21"/>
  <c r="O3186" i="21"/>
  <c r="J3187" i="21"/>
  <c r="L3187" i="21"/>
  <c r="H3188" i="21"/>
  <c r="P3187" i="21"/>
  <c r="I3187" i="21"/>
  <c r="N3187" i="21"/>
  <c r="L3188" i="21"/>
  <c r="P3188" i="21"/>
  <c r="J3188" i="21"/>
  <c r="N3188" i="21"/>
  <c r="I3188" i="21"/>
  <c r="H3189" i="21"/>
  <c r="O3187" i="21"/>
  <c r="Q3187" i="21"/>
  <c r="M3187" i="21"/>
  <c r="K3187" i="21"/>
  <c r="M3188" i="21"/>
  <c r="Q3188" i="21"/>
  <c r="O3188" i="21"/>
  <c r="K3188" i="21"/>
  <c r="J3189" i="21"/>
  <c r="I3189" i="21"/>
  <c r="H3190" i="21"/>
  <c r="P3189" i="21"/>
  <c r="N3189" i="21"/>
  <c r="L3189" i="21"/>
  <c r="O3189" i="21"/>
  <c r="Q3189" i="21"/>
  <c r="K3189" i="21"/>
  <c r="M3189" i="21"/>
  <c r="H3191" i="21"/>
  <c r="N3190" i="21"/>
  <c r="I3190" i="21"/>
  <c r="P3190" i="21"/>
  <c r="L3190" i="21"/>
  <c r="J3190" i="21"/>
  <c r="J3191" i="21"/>
  <c r="H3192" i="21"/>
  <c r="L3191" i="21"/>
  <c r="P3191" i="21"/>
  <c r="N3191" i="21"/>
  <c r="I3191" i="21"/>
  <c r="K3190" i="21"/>
  <c r="M3190" i="21"/>
  <c r="Q3190" i="21"/>
  <c r="O3190" i="21"/>
  <c r="P3192" i="21"/>
  <c r="I3192" i="21"/>
  <c r="N3192" i="21"/>
  <c r="L3192" i="21"/>
  <c r="H3193" i="21"/>
  <c r="J3192" i="21"/>
  <c r="M3191" i="21"/>
  <c r="O3191" i="21"/>
  <c r="Q3191" i="21"/>
  <c r="K3191" i="21"/>
  <c r="M3192" i="21"/>
  <c r="K3192" i="21"/>
  <c r="O3192" i="21"/>
  <c r="Q3192" i="21"/>
  <c r="P3193" i="21"/>
  <c r="L3193" i="21"/>
  <c r="N3193" i="21"/>
  <c r="H3194" i="21"/>
  <c r="J3193" i="21"/>
  <c r="I3193" i="21"/>
  <c r="P3194" i="21"/>
  <c r="J3194" i="21"/>
  <c r="I3194" i="21"/>
  <c r="N3194" i="21"/>
  <c r="H3195" i="21"/>
  <c r="L3194" i="21"/>
  <c r="Q3193" i="21"/>
  <c r="O3193" i="21"/>
  <c r="K3193" i="21"/>
  <c r="M3193" i="21"/>
  <c r="Q3194" i="21"/>
  <c r="O3194" i="21"/>
  <c r="M3194" i="21"/>
  <c r="K3194" i="21"/>
  <c r="N3195" i="21"/>
  <c r="H3196" i="21"/>
  <c r="J3195" i="21"/>
  <c r="L3195" i="21"/>
  <c r="P3195" i="21"/>
  <c r="I3195" i="21"/>
  <c r="I3196" i="21"/>
  <c r="H3197" i="21"/>
  <c r="J3196" i="21"/>
  <c r="L3196" i="21"/>
  <c r="N3196" i="21"/>
  <c r="P3196" i="21"/>
  <c r="M3195" i="21"/>
  <c r="K3195" i="21"/>
  <c r="O3195" i="21"/>
  <c r="Q3195" i="21"/>
  <c r="M3196" i="21"/>
  <c r="O3196" i="21"/>
  <c r="K3196" i="21"/>
  <c r="Q3196" i="21"/>
  <c r="P3197" i="21"/>
  <c r="N3197" i="21"/>
  <c r="H3198" i="21"/>
  <c r="L3197" i="21"/>
  <c r="I3197" i="21"/>
  <c r="J3197" i="21"/>
  <c r="L3198" i="21"/>
  <c r="I3198" i="21"/>
  <c r="H3199" i="21"/>
  <c r="J3198" i="21"/>
  <c r="P3198" i="21"/>
  <c r="N3198" i="21"/>
  <c r="Q3197" i="21"/>
  <c r="M3197" i="21"/>
  <c r="O3197" i="21"/>
  <c r="K3197" i="21"/>
  <c r="O3198" i="21"/>
  <c r="M3198" i="21"/>
  <c r="Q3198" i="21"/>
  <c r="K3198" i="21"/>
  <c r="N3199" i="21"/>
  <c r="L3199" i="21"/>
  <c r="P3199" i="21"/>
  <c r="I3199" i="21"/>
  <c r="H3200" i="21"/>
  <c r="J3199" i="21"/>
  <c r="K3199" i="21"/>
  <c r="O3199" i="21"/>
  <c r="Q3199" i="21"/>
  <c r="M3199" i="21"/>
  <c r="P3200" i="21"/>
  <c r="L3200" i="21"/>
  <c r="I3200" i="21"/>
  <c r="N3200" i="21"/>
  <c r="H3201" i="21"/>
  <c r="J3200" i="21"/>
  <c r="O3200" i="21"/>
  <c r="M3200" i="21"/>
  <c r="Q3200" i="21"/>
  <c r="K3200" i="21"/>
  <c r="N3201" i="21"/>
  <c r="J3201" i="21"/>
  <c r="P3201" i="21"/>
  <c r="I3201" i="21"/>
  <c r="L3201" i="21"/>
  <c r="H3202" i="21"/>
  <c r="O3201" i="21"/>
  <c r="M3201" i="21"/>
  <c r="K3201" i="21"/>
  <c r="Q3201" i="21"/>
  <c r="P3202" i="21"/>
  <c r="L3202" i="21"/>
  <c r="N3202" i="21"/>
  <c r="H3203" i="21"/>
  <c r="I3202" i="21"/>
  <c r="J3202" i="21"/>
  <c r="J3203" i="21"/>
  <c r="H3204" i="21"/>
  <c r="L3203" i="21"/>
  <c r="N3203" i="21"/>
  <c r="P3203" i="21"/>
  <c r="I3203" i="21"/>
  <c r="M3202" i="21"/>
  <c r="Q3202" i="21"/>
  <c r="K3202" i="21"/>
  <c r="O3202" i="21"/>
  <c r="J3204" i="21"/>
  <c r="L3204" i="21"/>
  <c r="N3204" i="21"/>
  <c r="H3205" i="21"/>
  <c r="P3204" i="21"/>
  <c r="I3204" i="21"/>
  <c r="O3203" i="21"/>
  <c r="Q3203" i="21"/>
  <c r="K3203" i="21"/>
  <c r="M3203" i="21"/>
  <c r="L3205" i="21"/>
  <c r="H3206" i="21"/>
  <c r="J3205" i="21"/>
  <c r="N3205" i="21"/>
  <c r="I3205" i="21"/>
  <c r="P3205" i="21"/>
  <c r="K3204" i="21"/>
  <c r="O3204" i="21"/>
  <c r="Q3204" i="21"/>
  <c r="M3204" i="21"/>
  <c r="H3207" i="21"/>
  <c r="L3206" i="21"/>
  <c r="I3206" i="21"/>
  <c r="J3206" i="21"/>
  <c r="P3206" i="21"/>
  <c r="N3206" i="21"/>
  <c r="M3205" i="21"/>
  <c r="K3205" i="21"/>
  <c r="Q3205" i="21"/>
  <c r="O3205" i="21"/>
  <c r="P3207" i="21"/>
  <c r="J3207" i="21"/>
  <c r="H3208" i="21"/>
  <c r="N3207" i="21"/>
  <c r="L3207" i="21"/>
  <c r="I3207" i="21"/>
  <c r="K3206" i="21"/>
  <c r="O3206" i="21"/>
  <c r="Q3206" i="21"/>
  <c r="M3206" i="21"/>
  <c r="N3208" i="21"/>
  <c r="J3208" i="21"/>
  <c r="P3208" i="21"/>
  <c r="L3208" i="21"/>
  <c r="H3209" i="21"/>
  <c r="I3208" i="21"/>
  <c r="O3207" i="21"/>
  <c r="Q3207" i="21"/>
  <c r="M3207" i="21"/>
  <c r="K3207" i="21"/>
  <c r="J3209" i="21"/>
  <c r="L3209" i="21"/>
  <c r="P3209" i="21"/>
  <c r="I3209" i="21"/>
  <c r="H3210" i="21"/>
  <c r="N3209" i="21"/>
  <c r="K3208" i="21"/>
  <c r="M3208" i="21"/>
  <c r="Q3208" i="21"/>
  <c r="O3208" i="21"/>
  <c r="O3209" i="21"/>
  <c r="M3209" i="21"/>
  <c r="K3209" i="21"/>
  <c r="Q3209" i="21"/>
  <c r="P3210" i="21"/>
  <c r="J3210" i="21"/>
  <c r="L3210" i="21"/>
  <c r="N3210" i="21"/>
  <c r="I3210" i="21"/>
  <c r="H3211" i="21"/>
  <c r="K3210" i="21"/>
  <c r="M3210" i="21"/>
  <c r="Q3210" i="21"/>
  <c r="O3210" i="21"/>
  <c r="H3212" i="21"/>
  <c r="L3211" i="21"/>
  <c r="N3211" i="21"/>
  <c r="P3211" i="21"/>
  <c r="I3211" i="21"/>
  <c r="J3211" i="21"/>
  <c r="L3212" i="21"/>
  <c r="N3212" i="21"/>
  <c r="I3212" i="21"/>
  <c r="J3212" i="21"/>
  <c r="P3212" i="21"/>
  <c r="H3213" i="21"/>
  <c r="Q3211" i="21"/>
  <c r="K3211" i="21"/>
  <c r="O3211" i="21"/>
  <c r="M3211" i="21"/>
  <c r="K3212" i="21"/>
  <c r="O3212" i="21"/>
  <c r="M3212" i="21"/>
  <c r="Q3212" i="21"/>
  <c r="L3213" i="21"/>
  <c r="J3213" i="21"/>
  <c r="H3214" i="21"/>
  <c r="P3213" i="21"/>
  <c r="I3213" i="21"/>
  <c r="N3213" i="21"/>
  <c r="J3214" i="21"/>
  <c r="L3214" i="21"/>
  <c r="N3214" i="21"/>
  <c r="I3214" i="21"/>
  <c r="P3214" i="21"/>
  <c r="H3215" i="21"/>
  <c r="K3213" i="21"/>
  <c r="O3213" i="21"/>
  <c r="M3213" i="21"/>
  <c r="Q3213" i="21"/>
  <c r="K3214" i="21"/>
  <c r="O3214" i="21"/>
  <c r="Q3214" i="21"/>
  <c r="M3214" i="21"/>
  <c r="H3216" i="21"/>
  <c r="N3215" i="21"/>
  <c r="L3215" i="21"/>
  <c r="I3215" i="21"/>
  <c r="P3215" i="21"/>
  <c r="J3215" i="21"/>
  <c r="L3216" i="21"/>
  <c r="H3217" i="21"/>
  <c r="J3216" i="21"/>
  <c r="N3216" i="21"/>
  <c r="P3216" i="21"/>
  <c r="I3216" i="21"/>
  <c r="O3215" i="21"/>
  <c r="K3215" i="21"/>
  <c r="M3215" i="21"/>
  <c r="Q3215" i="21"/>
  <c r="J3217" i="21"/>
  <c r="N3217" i="21"/>
  <c r="L3217" i="21"/>
  <c r="H3218" i="21"/>
  <c r="P3217" i="21"/>
  <c r="I3217" i="21"/>
  <c r="Q3216" i="21"/>
  <c r="M3216" i="21"/>
  <c r="O3216" i="21"/>
  <c r="K3216" i="21"/>
  <c r="P3218" i="21"/>
  <c r="I3218" i="21"/>
  <c r="L3218" i="21"/>
  <c r="H3219" i="21"/>
  <c r="J3218" i="21"/>
  <c r="N3218" i="21"/>
  <c r="Q3217" i="21"/>
  <c r="K3217" i="21"/>
  <c r="M3217" i="21"/>
  <c r="O3217" i="21"/>
  <c r="K3218" i="21"/>
  <c r="O3218" i="21"/>
  <c r="M3218" i="21"/>
  <c r="Q3218" i="21"/>
  <c r="J3219" i="21"/>
  <c r="N3219" i="21"/>
  <c r="L3219" i="21"/>
  <c r="I3219" i="21"/>
  <c r="P3219" i="21"/>
  <c r="H3220" i="21"/>
  <c r="K3219" i="21"/>
  <c r="O3219" i="21"/>
  <c r="Q3219" i="21"/>
  <c r="M3219" i="21"/>
  <c r="L3220" i="21"/>
  <c r="H3221" i="21"/>
  <c r="J3220" i="21"/>
  <c r="I3220" i="21"/>
  <c r="P3220" i="21"/>
  <c r="N3220" i="21"/>
  <c r="P3221" i="21"/>
  <c r="N3221" i="21"/>
  <c r="L3221" i="21"/>
  <c r="J3221" i="21"/>
  <c r="I3221" i="21"/>
  <c r="H3222" i="21"/>
  <c r="O3220" i="21"/>
  <c r="K3220" i="21"/>
  <c r="M3220" i="21"/>
  <c r="Q3220" i="21"/>
  <c r="O3221" i="21"/>
  <c r="M3221" i="21"/>
  <c r="K3221" i="21"/>
  <c r="Q3221" i="21"/>
  <c r="I3222" i="21"/>
  <c r="J3222" i="21"/>
  <c r="L3222" i="21"/>
  <c r="P3222" i="21"/>
  <c r="H3223" i="21"/>
  <c r="N3222" i="21"/>
  <c r="M3222" i="21"/>
  <c r="O3222" i="21"/>
  <c r="K3222" i="21"/>
  <c r="Q3222" i="21"/>
  <c r="N3223" i="21"/>
  <c r="L3223" i="21"/>
  <c r="I3223" i="21"/>
  <c r="H3224" i="21"/>
  <c r="J3223" i="21"/>
  <c r="P3223" i="21"/>
  <c r="K3223" i="21"/>
  <c r="M3223" i="21"/>
  <c r="Q3223" i="21"/>
  <c r="O3223" i="21"/>
  <c r="N3224" i="21"/>
  <c r="J3224" i="21"/>
  <c r="P3224" i="21"/>
  <c r="L3224" i="21"/>
  <c r="I3224" i="21"/>
  <c r="H3225" i="21"/>
  <c r="M3224" i="21"/>
  <c r="K3224" i="21"/>
  <c r="O3224" i="21"/>
  <c r="Q3224" i="21"/>
  <c r="N3225" i="21"/>
  <c r="L3225" i="21"/>
  <c r="P3225" i="21"/>
  <c r="H3226" i="21"/>
  <c r="J3225" i="21"/>
  <c r="I3225" i="21"/>
  <c r="H3227" i="21"/>
  <c r="I3226" i="21"/>
  <c r="N3226" i="21"/>
  <c r="P3226" i="21"/>
  <c r="J3226" i="21"/>
  <c r="L3226" i="21"/>
  <c r="M3225" i="21"/>
  <c r="O3225" i="21"/>
  <c r="K3225" i="21"/>
  <c r="Q3225" i="21"/>
  <c r="P3227" i="21"/>
  <c r="I3227" i="21"/>
  <c r="H3228" i="21"/>
  <c r="J3227" i="21"/>
  <c r="N3227" i="21"/>
  <c r="L3227" i="21"/>
  <c r="Q3226" i="21"/>
  <c r="M3226" i="21"/>
  <c r="O3226" i="21"/>
  <c r="K3226" i="21"/>
  <c r="Q3227" i="21"/>
  <c r="K3227" i="21"/>
  <c r="O3227" i="21"/>
  <c r="M3227" i="21"/>
  <c r="I3228" i="21"/>
  <c r="H3229" i="21"/>
  <c r="J3228" i="21"/>
  <c r="L3228" i="21"/>
  <c r="N3228" i="21"/>
  <c r="P3228" i="21"/>
  <c r="M3228" i="21"/>
  <c r="O3228" i="21"/>
  <c r="K3228" i="21"/>
  <c r="Q3228" i="21"/>
  <c r="P3229" i="21"/>
  <c r="L3229" i="21"/>
  <c r="I3229" i="21"/>
  <c r="N3229" i="21"/>
  <c r="H3230" i="21"/>
  <c r="J3229" i="21"/>
  <c r="K3229" i="21"/>
  <c r="M3229" i="21"/>
  <c r="O3229" i="21"/>
  <c r="Q3229" i="21"/>
  <c r="H3231" i="21"/>
  <c r="L3230" i="21"/>
  <c r="J3230" i="21"/>
  <c r="N3230" i="21"/>
  <c r="I3230" i="21"/>
  <c r="P3230" i="21"/>
  <c r="P3231" i="21"/>
  <c r="N3231" i="21"/>
  <c r="H3232" i="21"/>
  <c r="I3231" i="21"/>
  <c r="J3231" i="21"/>
  <c r="L3231" i="21"/>
  <c r="O3230" i="21"/>
  <c r="K3230" i="21"/>
  <c r="M3230" i="21"/>
  <c r="Q3230" i="21"/>
  <c r="I3232" i="21"/>
  <c r="P3232" i="21"/>
  <c r="J3232" i="21"/>
  <c r="H3233" i="21"/>
  <c r="L3232" i="21"/>
  <c r="N3232" i="21"/>
  <c r="M3231" i="21"/>
  <c r="Q3231" i="21"/>
  <c r="K3231" i="21"/>
  <c r="O3231" i="21"/>
  <c r="K3232" i="21"/>
  <c r="O3232" i="21"/>
  <c r="M3232" i="21"/>
  <c r="Q3232" i="21"/>
  <c r="I3233" i="21"/>
  <c r="J3233" i="21"/>
  <c r="P3233" i="21"/>
  <c r="N3233" i="21"/>
  <c r="L3233" i="21"/>
  <c r="H3234" i="21"/>
  <c r="K3233" i="21"/>
  <c r="M3233" i="21"/>
  <c r="O3233" i="21"/>
  <c r="Q3233" i="21"/>
  <c r="H3235" i="21"/>
  <c r="L3234" i="21"/>
  <c r="I3234" i="21"/>
  <c r="J3234" i="21"/>
  <c r="N3234" i="21"/>
  <c r="P3234" i="21"/>
  <c r="L3235" i="21"/>
  <c r="N3235" i="21"/>
  <c r="P3235" i="21"/>
  <c r="H3236" i="21"/>
  <c r="J3235" i="21"/>
  <c r="I3235" i="21"/>
  <c r="Q3234" i="21"/>
  <c r="O3234" i="21"/>
  <c r="M3234" i="21"/>
  <c r="K3234" i="21"/>
  <c r="P3236" i="21"/>
  <c r="N3236" i="21"/>
  <c r="L3236" i="21"/>
  <c r="I3236" i="21"/>
  <c r="H3237" i="21"/>
  <c r="J3236" i="21"/>
  <c r="Q3235" i="21"/>
  <c r="K3235" i="21"/>
  <c r="M3235" i="21"/>
  <c r="O3235" i="21"/>
  <c r="O3236" i="21"/>
  <c r="M3236" i="21"/>
  <c r="Q3236" i="21"/>
  <c r="K3236" i="21"/>
  <c r="P3237" i="21"/>
  <c r="H3238" i="21"/>
  <c r="L3237" i="21"/>
  <c r="I3237" i="21"/>
  <c r="N3237" i="21"/>
  <c r="J3237" i="21"/>
  <c r="H3239" i="21"/>
  <c r="I3238" i="21"/>
  <c r="N3238" i="21"/>
  <c r="L3238" i="21"/>
  <c r="J3238" i="21"/>
  <c r="P3238" i="21"/>
  <c r="K3237" i="21"/>
  <c r="O3237" i="21"/>
  <c r="M3237" i="21"/>
  <c r="Q3237" i="21"/>
  <c r="J3239" i="21"/>
  <c r="I3239" i="21"/>
  <c r="L3239" i="21"/>
  <c r="H3240" i="21"/>
  <c r="N3239" i="21"/>
  <c r="P3239" i="21"/>
  <c r="M3238" i="21"/>
  <c r="O3238" i="21"/>
  <c r="K3238" i="21"/>
  <c r="Q3238" i="21"/>
  <c r="K3239" i="21"/>
  <c r="Q3239" i="21"/>
  <c r="O3239" i="21"/>
  <c r="M3239" i="21"/>
  <c r="H3241" i="21"/>
  <c r="P3240" i="21"/>
  <c r="J3240" i="21"/>
  <c r="L3240" i="21"/>
  <c r="N3240" i="21"/>
  <c r="I3240" i="21"/>
  <c r="L3241" i="21"/>
  <c r="P3241" i="21"/>
  <c r="N3241" i="21"/>
  <c r="H3242" i="21"/>
  <c r="I3241" i="21"/>
  <c r="J3241" i="21"/>
  <c r="Q3240" i="21"/>
  <c r="K3240" i="21"/>
  <c r="O3240" i="21"/>
  <c r="M3240" i="21"/>
  <c r="P3242" i="21"/>
  <c r="H3243" i="21"/>
  <c r="J3242" i="21"/>
  <c r="I3242" i="21"/>
  <c r="L3242" i="21"/>
  <c r="N3242" i="21"/>
  <c r="O3241" i="21"/>
  <c r="Q3241" i="21"/>
  <c r="K3241" i="21"/>
  <c r="M3241" i="21"/>
  <c r="I3243" i="21"/>
  <c r="J3243" i="21"/>
  <c r="N3243" i="21"/>
  <c r="H3244" i="21"/>
  <c r="L3243" i="21"/>
  <c r="P3243" i="21"/>
  <c r="O3242" i="21"/>
  <c r="M3242" i="21"/>
  <c r="Q3242" i="21"/>
  <c r="K3242" i="21"/>
  <c r="Q3243" i="21"/>
  <c r="O3243" i="21"/>
  <c r="M3243" i="21"/>
  <c r="K3243" i="21"/>
  <c r="N3244" i="21"/>
  <c r="H3245" i="21"/>
  <c r="J3244" i="21"/>
  <c r="P3244" i="21"/>
  <c r="I3244" i="21"/>
  <c r="L3244" i="21"/>
  <c r="J3245" i="21"/>
  <c r="H3246" i="21"/>
  <c r="P3245" i="21"/>
  <c r="N3245" i="21"/>
  <c r="I3245" i="21"/>
  <c r="L3245" i="21"/>
  <c r="O3244" i="21"/>
  <c r="K3244" i="21"/>
  <c r="M3244" i="21"/>
  <c r="Q3244" i="21"/>
  <c r="J3246" i="21"/>
  <c r="N3246" i="21"/>
  <c r="L3246" i="21"/>
  <c r="P3246" i="21"/>
  <c r="I3246" i="21"/>
  <c r="H3247" i="21"/>
  <c r="M3245" i="21"/>
  <c r="Q3245" i="21"/>
  <c r="K3245" i="21"/>
  <c r="O3245" i="21"/>
  <c r="M3246" i="21"/>
  <c r="O3246" i="21"/>
  <c r="Q3246" i="21"/>
  <c r="K3246" i="21"/>
  <c r="H3248" i="21"/>
  <c r="J3247" i="21"/>
  <c r="L3247" i="21"/>
  <c r="I3247" i="21"/>
  <c r="P3247" i="21"/>
  <c r="N3247" i="21"/>
  <c r="L3248" i="21"/>
  <c r="H3249" i="21"/>
  <c r="I3248" i="21"/>
  <c r="N3248" i="21"/>
  <c r="P3248" i="21"/>
  <c r="J3248" i="21"/>
  <c r="Q3247" i="21"/>
  <c r="M3247" i="21"/>
  <c r="K3247" i="21"/>
  <c r="O3247" i="21"/>
  <c r="N3249" i="21"/>
  <c r="H3250" i="21"/>
  <c r="I3249" i="21"/>
  <c r="L3249" i="21"/>
  <c r="P3249" i="21"/>
  <c r="J3249" i="21"/>
  <c r="O3248" i="21"/>
  <c r="K3248" i="21"/>
  <c r="M3248" i="21"/>
  <c r="Q3248" i="21"/>
  <c r="L3250" i="21"/>
  <c r="P3250" i="21"/>
  <c r="J3250" i="21"/>
  <c r="N3250" i="21"/>
  <c r="I3250" i="21"/>
  <c r="H3251" i="21"/>
  <c r="Q3249" i="21"/>
  <c r="O3249" i="21"/>
  <c r="K3249" i="21"/>
  <c r="M3249" i="21"/>
  <c r="O3250" i="21"/>
  <c r="M3250" i="21"/>
  <c r="Q3250" i="21"/>
  <c r="K3250" i="21"/>
  <c r="L3251" i="21"/>
  <c r="H3252" i="21"/>
  <c r="P3251" i="21"/>
  <c r="J3251" i="21"/>
  <c r="N3251" i="21"/>
  <c r="I3251" i="21"/>
  <c r="N3252" i="21"/>
  <c r="I3252" i="21"/>
  <c r="L3252" i="21"/>
  <c r="H3253" i="21"/>
  <c r="P3252" i="21"/>
  <c r="J3252" i="21"/>
  <c r="K3251" i="21"/>
  <c r="Q3251" i="21"/>
  <c r="O3251" i="21"/>
  <c r="M3251" i="21"/>
  <c r="K3252" i="21"/>
  <c r="Q3252" i="21"/>
  <c r="M3252" i="21"/>
  <c r="O3252" i="21"/>
  <c r="P3253" i="21"/>
  <c r="I3253" i="21"/>
  <c r="L3253" i="21"/>
  <c r="J3253" i="21"/>
  <c r="H3254" i="21"/>
  <c r="N3253" i="21"/>
  <c r="O3253" i="21"/>
  <c r="Q3253" i="21"/>
  <c r="M3253" i="21"/>
  <c r="K3253" i="21"/>
  <c r="P3254" i="21"/>
  <c r="I3254" i="21"/>
  <c r="L3254" i="21"/>
  <c r="J3254" i="21"/>
  <c r="H3255" i="21"/>
  <c r="N3254" i="21"/>
  <c r="M3254" i="21"/>
  <c r="O3254" i="21"/>
  <c r="Q3254" i="21"/>
  <c r="K3254" i="21"/>
  <c r="P3255" i="21"/>
  <c r="N3255" i="21"/>
  <c r="H3256" i="21"/>
  <c r="I3255" i="21"/>
  <c r="J3255" i="21"/>
  <c r="L3255" i="21"/>
  <c r="L3256" i="21"/>
  <c r="I3256" i="21"/>
  <c r="J3256" i="21"/>
  <c r="P3256" i="21"/>
  <c r="H3257" i="21"/>
  <c r="N3256" i="21"/>
  <c r="O3255" i="21"/>
  <c r="K3255" i="21"/>
  <c r="M3255" i="21"/>
  <c r="Q3255" i="21"/>
  <c r="K3256" i="21"/>
  <c r="O3256" i="21"/>
  <c r="Q3256" i="21"/>
  <c r="M3256" i="21"/>
  <c r="J3257" i="21"/>
  <c r="H3258" i="21"/>
  <c r="P3257" i="21"/>
  <c r="L3257" i="21"/>
  <c r="N3257" i="21"/>
  <c r="I3257" i="21"/>
  <c r="N3258" i="21"/>
  <c r="H3259" i="21"/>
  <c r="J3258" i="21"/>
  <c r="L3258" i="21"/>
  <c r="I3258" i="21"/>
  <c r="P3258" i="21"/>
  <c r="Q3257" i="21"/>
  <c r="O3257" i="21"/>
  <c r="K3257" i="21"/>
  <c r="M3257" i="21"/>
  <c r="L3259" i="21"/>
  <c r="I3259" i="21"/>
  <c r="H3260" i="21"/>
  <c r="J3259" i="21"/>
  <c r="P3259" i="21"/>
  <c r="N3259" i="21"/>
  <c r="O3258" i="21"/>
  <c r="Q3258" i="21"/>
  <c r="K3258" i="21"/>
  <c r="M3258" i="21"/>
  <c r="K3259" i="21"/>
  <c r="M3259" i="21"/>
  <c r="Q3259" i="21"/>
  <c r="O3259" i="21"/>
  <c r="L3260" i="21"/>
  <c r="J3260" i="21"/>
  <c r="P3260" i="21"/>
  <c r="I3260" i="21"/>
  <c r="N3260" i="21"/>
  <c r="H3261" i="21"/>
  <c r="K3260" i="21"/>
  <c r="O3260" i="21"/>
  <c r="Q3260" i="21"/>
  <c r="M3260" i="21"/>
  <c r="P3261" i="21"/>
  <c r="N3261" i="21"/>
  <c r="H3262" i="21"/>
  <c r="I3261" i="21"/>
  <c r="J3261" i="21"/>
  <c r="L3261" i="21"/>
  <c r="I3262" i="21"/>
  <c r="N3262" i="21"/>
  <c r="P3262" i="21"/>
  <c r="L3262" i="21"/>
  <c r="H3263" i="21"/>
  <c r="J3262" i="21"/>
  <c r="K3261" i="21"/>
  <c r="O3261" i="21"/>
  <c r="Q3261" i="21"/>
  <c r="M3261" i="21"/>
  <c r="O3262" i="21"/>
  <c r="Q3262" i="21"/>
  <c r="K3262" i="21"/>
  <c r="M3262" i="21"/>
  <c r="J3263" i="21"/>
  <c r="L3263" i="21"/>
  <c r="P3263" i="21"/>
  <c r="N3263" i="21"/>
  <c r="H3264" i="21"/>
  <c r="I3263" i="21"/>
  <c r="L3264" i="21"/>
  <c r="N3264" i="21"/>
  <c r="H3265" i="21"/>
  <c r="I3264" i="21"/>
  <c r="P3264" i="21"/>
  <c r="J3264" i="21"/>
  <c r="Q3263" i="21"/>
  <c r="M3263" i="21"/>
  <c r="O3263" i="21"/>
  <c r="K3263" i="21"/>
  <c r="I3265" i="21"/>
  <c r="N3265" i="21"/>
  <c r="H3266" i="21"/>
  <c r="L3265" i="21"/>
  <c r="P3265" i="21"/>
  <c r="J3265" i="21"/>
  <c r="Q3264" i="21"/>
  <c r="K3264" i="21"/>
  <c r="O3264" i="21"/>
  <c r="M3264" i="21"/>
  <c r="Q3265" i="21"/>
  <c r="M3265" i="21"/>
  <c r="O3265" i="21"/>
  <c r="K3265" i="21"/>
  <c r="H3267" i="21"/>
  <c r="J3266" i="21"/>
  <c r="P3266" i="21"/>
  <c r="I3266" i="21"/>
  <c r="L3266" i="21"/>
  <c r="N3266" i="21"/>
  <c r="I3267" i="21"/>
  <c r="N3267" i="21"/>
  <c r="P3267" i="21"/>
  <c r="J3267" i="21"/>
  <c r="H3268" i="21"/>
  <c r="L3267" i="21"/>
  <c r="K3266" i="21"/>
  <c r="M3266" i="21"/>
  <c r="Q3266" i="21"/>
  <c r="O3266" i="21"/>
  <c r="Q3267" i="21"/>
  <c r="O3267" i="21"/>
  <c r="M3267" i="21"/>
  <c r="K3267" i="21"/>
  <c r="J3268" i="21"/>
  <c r="L3268" i="21"/>
  <c r="H3269" i="21"/>
  <c r="I3268" i="21"/>
  <c r="P3268" i="21"/>
  <c r="N3268" i="21"/>
  <c r="P3269" i="21"/>
  <c r="I3269" i="21"/>
  <c r="J3269" i="21"/>
  <c r="H3270" i="21"/>
  <c r="L3269" i="21"/>
  <c r="N3269" i="21"/>
  <c r="Q3268" i="21"/>
  <c r="M3268" i="21"/>
  <c r="O3268" i="21"/>
  <c r="K3268" i="21"/>
  <c r="K3269" i="21"/>
  <c r="Q3269" i="21"/>
  <c r="M3269" i="21"/>
  <c r="O3269" i="21"/>
  <c r="P3270" i="21"/>
  <c r="N3270" i="21"/>
  <c r="H3271" i="21"/>
  <c r="L3270" i="21"/>
  <c r="J3270" i="21"/>
  <c r="I3270" i="21"/>
  <c r="N3271" i="21"/>
  <c r="P3271" i="21"/>
  <c r="J3271" i="21"/>
  <c r="I3271" i="21"/>
  <c r="L3271" i="21"/>
  <c r="H3272" i="21"/>
  <c r="K3270" i="21"/>
  <c r="Q3270" i="21"/>
  <c r="O3270" i="21"/>
  <c r="M3270" i="21"/>
  <c r="K3271" i="21"/>
  <c r="Q3271" i="21"/>
  <c r="O3271" i="21"/>
  <c r="M3271" i="21"/>
  <c r="N3272" i="21"/>
  <c r="P3272" i="21"/>
  <c r="H3273" i="21"/>
  <c r="J3272" i="21"/>
  <c r="I3272" i="21"/>
  <c r="L3272" i="21"/>
  <c r="L3273" i="21"/>
  <c r="N3273" i="21"/>
  <c r="H3274" i="21"/>
  <c r="I3273" i="21"/>
  <c r="J3273" i="21"/>
  <c r="P3273" i="21"/>
  <c r="O3272" i="21"/>
  <c r="M3272" i="21"/>
  <c r="K3272" i="21"/>
  <c r="Q3272" i="21"/>
  <c r="H3275" i="21"/>
  <c r="N3274" i="21"/>
  <c r="J3274" i="21"/>
  <c r="P3274" i="21"/>
  <c r="L3274" i="21"/>
  <c r="I3274" i="21"/>
  <c r="O3273" i="21"/>
  <c r="Q3273" i="21"/>
  <c r="K3273" i="21"/>
  <c r="M3273" i="21"/>
  <c r="J3275" i="21"/>
  <c r="N3275" i="21"/>
  <c r="I3275" i="21"/>
  <c r="P3275" i="21"/>
  <c r="L3275" i="21"/>
  <c r="H3276" i="21"/>
  <c r="M3274" i="21"/>
  <c r="O3274" i="21"/>
  <c r="K3274" i="21"/>
  <c r="Q3274" i="21"/>
  <c r="Q3275" i="21"/>
  <c r="K3275" i="21"/>
  <c r="O3275" i="21"/>
  <c r="M3275" i="21"/>
  <c r="P3276" i="21"/>
  <c r="H3277" i="21"/>
  <c r="J3276" i="21"/>
  <c r="N3276" i="21"/>
  <c r="I3276" i="21"/>
  <c r="L3276" i="21"/>
  <c r="H3278" i="21"/>
  <c r="I3277" i="21"/>
  <c r="L3277" i="21"/>
  <c r="P3277" i="21"/>
  <c r="J3277" i="21"/>
  <c r="N3277" i="21"/>
  <c r="O3276" i="21"/>
  <c r="K3276" i="21"/>
  <c r="Q3276" i="21"/>
  <c r="M3276" i="21"/>
  <c r="N3278" i="21"/>
  <c r="I3278" i="21"/>
  <c r="H3279" i="21"/>
  <c r="J3278" i="21"/>
  <c r="L3278" i="21"/>
  <c r="P3278" i="21"/>
  <c r="Q3277" i="21"/>
  <c r="O3277" i="21"/>
  <c r="K3277" i="21"/>
  <c r="M3277" i="21"/>
  <c r="O3278" i="21"/>
  <c r="M3278" i="21"/>
  <c r="Q3278" i="21"/>
  <c r="K3278" i="21"/>
  <c r="I3279" i="21"/>
  <c r="N3279" i="21"/>
  <c r="H3280" i="21"/>
  <c r="J3279" i="21"/>
  <c r="P3279" i="21"/>
  <c r="L3279" i="21"/>
  <c r="Q3279" i="21"/>
  <c r="M3279" i="21"/>
  <c r="K3279" i="21"/>
  <c r="O3279" i="21"/>
  <c r="N3280" i="21"/>
  <c r="H3281" i="21"/>
  <c r="L3280" i="21"/>
  <c r="I3280" i="21"/>
  <c r="P3280" i="21"/>
  <c r="J3280" i="21"/>
  <c r="J3281" i="21"/>
  <c r="P3281" i="21"/>
  <c r="N3281" i="21"/>
  <c r="I3281" i="21"/>
  <c r="L3281" i="21"/>
  <c r="H3282" i="21"/>
  <c r="Q3280" i="21"/>
  <c r="M3280" i="21"/>
  <c r="O3280" i="21"/>
  <c r="K3280" i="21"/>
  <c r="M3281" i="21"/>
  <c r="Q3281" i="21"/>
  <c r="K3281" i="21"/>
  <c r="O3281" i="21"/>
  <c r="N3282" i="21"/>
  <c r="P3282" i="21"/>
  <c r="I3282" i="21"/>
  <c r="H3283" i="21"/>
  <c r="L3282" i="21"/>
  <c r="J3282" i="21"/>
  <c r="K3282" i="21"/>
  <c r="O3282" i="21"/>
  <c r="Q3282" i="21"/>
  <c r="M3282" i="21"/>
  <c r="N3283" i="21"/>
  <c r="L3283" i="21"/>
  <c r="H3284" i="21"/>
  <c r="J3283" i="21"/>
  <c r="I3283" i="21"/>
  <c r="P3283" i="21"/>
  <c r="N3284" i="21"/>
  <c r="J3284" i="21"/>
  <c r="H3285" i="21"/>
  <c r="I3284" i="21"/>
  <c r="L3284" i="21"/>
  <c r="P3284" i="21"/>
  <c r="M3283" i="21"/>
  <c r="K3283" i="21"/>
  <c r="Q3283" i="21"/>
  <c r="O3283" i="21"/>
  <c r="I3285" i="21"/>
  <c r="N3285" i="21"/>
  <c r="H3286" i="21"/>
  <c r="P3285" i="21"/>
  <c r="L3285" i="21"/>
  <c r="J3285" i="21"/>
  <c r="O3284" i="21"/>
  <c r="Q3284" i="21"/>
  <c r="M3284" i="21"/>
  <c r="K3284" i="21"/>
  <c r="K3285" i="21"/>
  <c r="M3285" i="21"/>
  <c r="Q3285" i="21"/>
  <c r="O3285" i="21"/>
  <c r="I3286" i="21"/>
  <c r="N3286" i="21"/>
  <c r="J3286" i="21"/>
  <c r="H3287" i="21"/>
  <c r="L3286" i="21"/>
  <c r="P3286" i="21"/>
  <c r="Q3286" i="21"/>
  <c r="O3286" i="21"/>
  <c r="M3286" i="21"/>
  <c r="K3286" i="21"/>
  <c r="H3288" i="21"/>
  <c r="I3287" i="21"/>
  <c r="L3287" i="21"/>
  <c r="P3287" i="21"/>
  <c r="N3287" i="21"/>
  <c r="J3287" i="21"/>
  <c r="J3288" i="21"/>
  <c r="H3289" i="21"/>
  <c r="N3288" i="21"/>
  <c r="P3288" i="21"/>
  <c r="L3288" i="21"/>
  <c r="I3288" i="21"/>
  <c r="M3287" i="21"/>
  <c r="Q3287" i="21"/>
  <c r="K3287" i="21"/>
  <c r="O3287" i="21"/>
  <c r="N3289" i="21"/>
  <c r="I3289" i="21"/>
  <c r="P3289" i="21"/>
  <c r="L3289" i="21"/>
  <c r="J3289" i="21"/>
  <c r="H3290" i="21"/>
  <c r="O3288" i="21"/>
  <c r="M3288" i="21"/>
  <c r="Q3288" i="21"/>
  <c r="K3288" i="21"/>
  <c r="K3289" i="21"/>
  <c r="Q3289" i="21"/>
  <c r="O3289" i="21"/>
  <c r="M3289" i="21"/>
  <c r="L3290" i="21"/>
  <c r="P3290" i="21"/>
  <c r="N3290" i="21"/>
  <c r="J3290" i="21"/>
  <c r="H3291" i="21"/>
  <c r="I3290" i="21"/>
  <c r="L3291" i="21"/>
  <c r="H3292" i="21"/>
  <c r="J3291" i="21"/>
  <c r="P3291" i="21"/>
  <c r="N3291" i="21"/>
  <c r="I3291" i="21"/>
  <c r="Q3290" i="21"/>
  <c r="K3290" i="21"/>
  <c r="O3290" i="21"/>
  <c r="M3290" i="21"/>
  <c r="H3293" i="21"/>
  <c r="I3292" i="21"/>
  <c r="N3292" i="21"/>
  <c r="J3292" i="21"/>
  <c r="P3292" i="21"/>
  <c r="L3292" i="21"/>
  <c r="O3291" i="21"/>
  <c r="Q3291" i="21"/>
  <c r="K3291" i="21"/>
  <c r="M3291" i="21"/>
  <c r="N3293" i="21"/>
  <c r="L3293" i="21"/>
  <c r="I3293" i="21"/>
  <c r="H3294" i="21"/>
  <c r="P3293" i="21"/>
  <c r="J3293" i="21"/>
  <c r="M3292" i="21"/>
  <c r="K3292" i="21"/>
  <c r="Q3292" i="21"/>
  <c r="O3292" i="21"/>
  <c r="K3293" i="21"/>
  <c r="Q3293" i="21"/>
  <c r="M3293" i="21"/>
  <c r="O3293" i="21"/>
  <c r="L3294" i="21"/>
  <c r="H3295" i="21"/>
  <c r="P3294" i="21"/>
  <c r="J3294" i="21"/>
  <c r="I3294" i="21"/>
  <c r="N3294" i="21"/>
  <c r="P3295" i="21"/>
  <c r="N3295" i="21"/>
  <c r="H3296" i="21"/>
  <c r="L3295" i="21"/>
  <c r="I3295" i="21"/>
  <c r="J3295" i="21"/>
  <c r="O3294" i="21"/>
  <c r="Q3294" i="21"/>
  <c r="M3294" i="21"/>
  <c r="K3294" i="21"/>
  <c r="I3296" i="21"/>
  <c r="L3296" i="21"/>
  <c r="J3296" i="21"/>
  <c r="H3297" i="21"/>
  <c r="P3296" i="21"/>
  <c r="N3296" i="21"/>
  <c r="K3295" i="21"/>
  <c r="Q3295" i="21"/>
  <c r="O3295" i="21"/>
  <c r="M3295" i="21"/>
  <c r="M3296" i="21"/>
  <c r="Q3296" i="21"/>
  <c r="K3296" i="21"/>
  <c r="O3296" i="21"/>
  <c r="L3297" i="21"/>
  <c r="I3297" i="21"/>
  <c r="P3297" i="21"/>
  <c r="J3297" i="21"/>
  <c r="H3298" i="21"/>
  <c r="N3297" i="21"/>
  <c r="K3297" i="21"/>
  <c r="O3297" i="21"/>
  <c r="Q3297" i="21"/>
  <c r="M3297" i="21"/>
  <c r="L3298" i="21"/>
  <c r="I3298" i="21"/>
  <c r="N3298" i="21"/>
  <c r="J3298" i="21"/>
  <c r="H3299" i="21"/>
  <c r="P3298" i="21"/>
  <c r="K3298" i="21"/>
  <c r="O3298" i="21"/>
  <c r="M3298" i="21"/>
  <c r="Q3298" i="21"/>
  <c r="I3299" i="21"/>
  <c r="N3299" i="21"/>
  <c r="P3299" i="21"/>
  <c r="H3300" i="21"/>
  <c r="J3299" i="21"/>
  <c r="L3299" i="21"/>
  <c r="Q3299" i="21"/>
  <c r="O3299" i="21"/>
  <c r="M3299" i="21"/>
  <c r="K3299" i="21"/>
  <c r="P3300" i="21"/>
  <c r="L3300" i="21"/>
  <c r="I3300" i="21"/>
  <c r="H3301" i="21"/>
  <c r="J3300" i="21"/>
  <c r="N3300" i="21"/>
  <c r="M3300" i="21"/>
  <c r="Q3300" i="21"/>
  <c r="O3300" i="21"/>
  <c r="K3300" i="21"/>
  <c r="P3301" i="21"/>
  <c r="L3301" i="21"/>
  <c r="I3301" i="21"/>
  <c r="H3302" i="21"/>
  <c r="J3301" i="21"/>
  <c r="N3301" i="21"/>
  <c r="O3301" i="21"/>
  <c r="Q3301" i="21"/>
  <c r="K3301" i="21"/>
  <c r="M3301" i="21"/>
  <c r="P3302" i="21"/>
  <c r="J3302" i="21"/>
  <c r="I3302" i="21"/>
  <c r="N3302" i="21"/>
  <c r="H3303" i="21"/>
  <c r="L3302" i="21"/>
  <c r="M3302" i="21"/>
  <c r="O3302" i="21"/>
  <c r="Q3302" i="21"/>
  <c r="K3302" i="21"/>
  <c r="J3303" i="21"/>
  <c r="P3303" i="21"/>
  <c r="L3303" i="21"/>
  <c r="H3304" i="21"/>
  <c r="N3303" i="21"/>
  <c r="I3303" i="21"/>
  <c r="N3304" i="21"/>
  <c r="H3305" i="21"/>
  <c r="P3304" i="21"/>
  <c r="J3304" i="21"/>
  <c r="L3304" i="21"/>
  <c r="I3304" i="21"/>
  <c r="M3303" i="21"/>
  <c r="K3303" i="21"/>
  <c r="O3303" i="21"/>
  <c r="Q3303" i="21"/>
  <c r="I3305" i="21"/>
  <c r="N3305" i="21"/>
  <c r="P3305" i="21"/>
  <c r="L3305" i="21"/>
  <c r="H3306" i="21"/>
  <c r="J3305" i="21"/>
  <c r="Q3304" i="21"/>
  <c r="K3304" i="21"/>
  <c r="O3304" i="21"/>
  <c r="M3304" i="21"/>
  <c r="O3305" i="21"/>
  <c r="Q3305" i="21"/>
  <c r="M3305" i="21"/>
  <c r="K3305" i="21"/>
  <c r="H3307" i="21"/>
  <c r="J3306" i="21"/>
  <c r="P3306" i="21"/>
  <c r="I3306" i="21"/>
  <c r="L3306" i="21"/>
  <c r="N3306" i="21"/>
  <c r="L3307" i="21"/>
  <c r="I3307" i="21"/>
  <c r="P3307" i="21"/>
  <c r="J3307" i="21"/>
  <c r="H3308" i="21"/>
  <c r="N3307" i="21"/>
  <c r="O3306" i="21"/>
  <c r="M3306" i="21"/>
  <c r="Q3306" i="21"/>
  <c r="K3306" i="21"/>
  <c r="M3307" i="21"/>
  <c r="Q3307" i="21"/>
  <c r="K3307" i="21"/>
  <c r="O3307" i="21"/>
  <c r="I3308" i="21"/>
  <c r="P3308" i="21"/>
  <c r="L3308" i="21"/>
  <c r="H3309" i="21"/>
  <c r="J3308" i="21"/>
  <c r="N3308" i="21"/>
  <c r="K3308" i="21"/>
  <c r="M3308" i="21"/>
  <c r="O3308" i="21"/>
  <c r="Q3308" i="21"/>
  <c r="H3310" i="21"/>
  <c r="J3309" i="21"/>
  <c r="I3309" i="21"/>
  <c r="N3309" i="21"/>
  <c r="P3309" i="21"/>
  <c r="L3309" i="21"/>
  <c r="J3310" i="21"/>
  <c r="N3310" i="21"/>
  <c r="P3310" i="21"/>
  <c r="H3311" i="21"/>
  <c r="I3310" i="21"/>
  <c r="L3310" i="21"/>
  <c r="K3309" i="21"/>
  <c r="Q3309" i="21"/>
  <c r="M3309" i="21"/>
  <c r="O3309" i="21"/>
  <c r="J3311" i="21"/>
  <c r="N3311" i="21"/>
  <c r="I3311" i="21"/>
  <c r="P3311" i="21"/>
  <c r="H3312" i="21"/>
  <c r="L3311" i="21"/>
  <c r="K3310" i="21"/>
  <c r="M3310" i="21"/>
  <c r="O3310" i="21"/>
  <c r="Q3310" i="21"/>
  <c r="K3311" i="21"/>
  <c r="O3311" i="21"/>
  <c r="M3311" i="21"/>
  <c r="Q3311" i="21"/>
  <c r="J3312" i="21"/>
  <c r="N3312" i="21"/>
  <c r="P3312" i="21"/>
  <c r="H3313" i="21"/>
  <c r="L3312" i="21"/>
  <c r="I3312" i="21"/>
  <c r="N3313" i="21"/>
  <c r="I3313" i="21"/>
  <c r="L3313" i="21"/>
  <c r="P3313" i="21"/>
  <c r="J3313" i="21"/>
  <c r="H3314" i="21"/>
  <c r="M3312" i="21"/>
  <c r="K3312" i="21"/>
  <c r="O3312" i="21"/>
  <c r="Q3312" i="21"/>
  <c r="M3313" i="21"/>
  <c r="O3313" i="21"/>
  <c r="Q3313" i="21"/>
  <c r="K3313" i="21"/>
  <c r="N3314" i="21"/>
  <c r="J3314" i="21"/>
  <c r="L3314" i="21"/>
  <c r="H3315" i="21"/>
  <c r="I3314" i="21"/>
  <c r="P3314" i="21"/>
  <c r="H3316" i="21"/>
  <c r="P3315" i="21"/>
  <c r="J3315" i="21"/>
  <c r="I3315" i="21"/>
  <c r="L3315" i="21"/>
  <c r="N3315" i="21"/>
  <c r="M3314" i="21"/>
  <c r="Q3314" i="21"/>
  <c r="K3314" i="21"/>
  <c r="O3314" i="21"/>
  <c r="P3316" i="21"/>
  <c r="L3316" i="21"/>
  <c r="H3317" i="21"/>
  <c r="I3316" i="21"/>
  <c r="N3316" i="21"/>
  <c r="J3316" i="21"/>
  <c r="K3315" i="21"/>
  <c r="Q3315" i="21"/>
  <c r="M3315" i="21"/>
  <c r="O3315" i="21"/>
  <c r="L3317" i="21"/>
  <c r="N3317" i="21"/>
  <c r="P3317" i="21"/>
  <c r="H3318" i="21"/>
  <c r="J3317" i="21"/>
  <c r="I3317" i="21"/>
  <c r="Q3316" i="21"/>
  <c r="K3316" i="21"/>
  <c r="M3316" i="21"/>
  <c r="O3316" i="21"/>
  <c r="L3318" i="21"/>
  <c r="I3318" i="21"/>
  <c r="J3318" i="21"/>
  <c r="N3318" i="21"/>
  <c r="H3319" i="21"/>
  <c r="P3318" i="21"/>
  <c r="O3317" i="21"/>
  <c r="M3317" i="21"/>
  <c r="K3317" i="21"/>
  <c r="Q3317" i="21"/>
  <c r="K3318" i="21"/>
  <c r="M3318" i="21"/>
  <c r="O3318" i="21"/>
  <c r="Q3318" i="21"/>
  <c r="J3319" i="21"/>
  <c r="H3320" i="21"/>
  <c r="N3319" i="21"/>
  <c r="P3319" i="21"/>
  <c r="L3319" i="21"/>
  <c r="I3319" i="21"/>
  <c r="J3320" i="21"/>
  <c r="H3321" i="21"/>
  <c r="N3320" i="21"/>
  <c r="I3320" i="21"/>
  <c r="L3320" i="21"/>
  <c r="P3320" i="21"/>
  <c r="K3319" i="21"/>
  <c r="Q3319" i="21"/>
  <c r="M3319" i="21"/>
  <c r="O3319" i="21"/>
  <c r="L3321" i="21"/>
  <c r="J3321" i="21"/>
  <c r="N3321" i="21"/>
  <c r="P3321" i="21"/>
  <c r="H3322" i="21"/>
  <c r="I3321" i="21"/>
  <c r="M3320" i="21"/>
  <c r="Q3320" i="21"/>
  <c r="K3320" i="21"/>
  <c r="O3320" i="21"/>
  <c r="J3322" i="21"/>
  <c r="P3322" i="21"/>
  <c r="L3322" i="21"/>
  <c r="H3323" i="21"/>
  <c r="N3322" i="21"/>
  <c r="I3322" i="21"/>
  <c r="K3321" i="21"/>
  <c r="Q3321" i="21"/>
  <c r="M3321" i="21"/>
  <c r="O3321" i="21"/>
  <c r="L3323" i="21"/>
  <c r="J3323" i="21"/>
  <c r="I3323" i="21"/>
  <c r="H3324" i="21"/>
  <c r="N3323" i="21"/>
  <c r="P3323" i="21"/>
  <c r="K3322" i="21"/>
  <c r="Q3322" i="21"/>
  <c r="O3322" i="21"/>
  <c r="M3322" i="21"/>
  <c r="K3323" i="21"/>
  <c r="O3323" i="21"/>
  <c r="M3323" i="21"/>
  <c r="Q3323" i="21"/>
  <c r="N3324" i="21"/>
  <c r="H3325" i="21"/>
  <c r="L3324" i="21"/>
  <c r="I3324" i="21"/>
  <c r="P3324" i="21"/>
  <c r="J3324" i="21"/>
  <c r="I3325" i="21"/>
  <c r="J3325" i="21"/>
  <c r="N3325" i="21"/>
  <c r="H3326" i="21"/>
  <c r="P3325" i="21"/>
  <c r="L3325" i="21"/>
  <c r="Q3324" i="21"/>
  <c r="M3324" i="21"/>
  <c r="K3324" i="21"/>
  <c r="O3324" i="21"/>
  <c r="K3325" i="21"/>
  <c r="Q3325" i="21"/>
  <c r="O3325" i="21"/>
  <c r="M3325" i="21"/>
  <c r="H3327" i="21"/>
  <c r="N3326" i="21"/>
  <c r="L3326" i="21"/>
  <c r="I3326" i="21"/>
  <c r="J3326" i="21"/>
  <c r="P3326" i="21"/>
  <c r="N3327" i="21"/>
  <c r="I3327" i="21"/>
  <c r="H3328" i="21"/>
  <c r="P3327" i="21"/>
  <c r="J3327" i="21"/>
  <c r="L3327" i="21"/>
  <c r="M3326" i="21"/>
  <c r="Q3326" i="21"/>
  <c r="K3326" i="21"/>
  <c r="O3326" i="21"/>
  <c r="M3327" i="21"/>
  <c r="O3327" i="21"/>
  <c r="Q3327" i="21"/>
  <c r="K3327" i="21"/>
  <c r="P3328" i="21"/>
  <c r="H3329" i="21"/>
  <c r="I3328" i="21"/>
  <c r="J3328" i="21"/>
  <c r="N3328" i="21"/>
  <c r="L3328" i="21"/>
  <c r="L3329" i="21"/>
  <c r="H3330" i="21"/>
  <c r="J3329" i="21"/>
  <c r="P3329" i="21"/>
  <c r="I3329" i="21"/>
  <c r="N3329" i="21"/>
  <c r="K3328" i="21"/>
  <c r="O3328" i="21"/>
  <c r="Q3328" i="21"/>
  <c r="M3328" i="21"/>
  <c r="L3330" i="21"/>
  <c r="J3330" i="21"/>
  <c r="P3330" i="21"/>
  <c r="I3330" i="21"/>
  <c r="H3331" i="21"/>
  <c r="N3330" i="21"/>
  <c r="Q3329" i="21"/>
  <c r="M3329" i="21"/>
  <c r="K3329" i="21"/>
  <c r="O3329" i="21"/>
  <c r="M3330" i="21"/>
  <c r="O3330" i="21"/>
  <c r="Q3330" i="21"/>
  <c r="K3330" i="21"/>
  <c r="P3331" i="21"/>
  <c r="H3332" i="21"/>
  <c r="J3331" i="21"/>
  <c r="I3331" i="21"/>
  <c r="L3331" i="21"/>
  <c r="N3331" i="21"/>
  <c r="N3332" i="21"/>
  <c r="P3332" i="21"/>
  <c r="H3333" i="21"/>
  <c r="I3332" i="21"/>
  <c r="L3332" i="21"/>
  <c r="J3332" i="21"/>
  <c r="O3331" i="21"/>
  <c r="M3331" i="21"/>
  <c r="K3331" i="21"/>
  <c r="Q3331" i="21"/>
  <c r="L3333" i="21"/>
  <c r="N3333" i="21"/>
  <c r="J3333" i="21"/>
  <c r="I3333" i="21"/>
  <c r="P3333" i="21"/>
  <c r="H3334" i="21"/>
  <c r="Q3332" i="21"/>
  <c r="M3332" i="21"/>
  <c r="O3332" i="21"/>
  <c r="K3332" i="21"/>
  <c r="K3333" i="21"/>
  <c r="Q3333" i="21"/>
  <c r="O3333" i="21"/>
  <c r="M3333" i="21"/>
  <c r="H3335" i="21"/>
  <c r="L3334" i="21"/>
  <c r="N3334" i="21"/>
  <c r="P3334" i="21"/>
  <c r="I3334" i="21"/>
  <c r="J3334" i="21"/>
  <c r="I3335" i="21"/>
  <c r="L3335" i="21"/>
  <c r="N3335" i="21"/>
  <c r="J3335" i="21"/>
  <c r="H3336" i="21"/>
  <c r="P3335" i="21"/>
  <c r="O3334" i="21"/>
  <c r="Q3334" i="21"/>
  <c r="M3334" i="21"/>
  <c r="K3334" i="21"/>
  <c r="M3335" i="21"/>
  <c r="K3335" i="21"/>
  <c r="O3335" i="21"/>
  <c r="Q3335" i="21"/>
  <c r="N3336" i="21"/>
  <c r="J3336" i="21"/>
  <c r="L3336" i="21"/>
  <c r="H3337" i="21"/>
  <c r="I3336" i="21"/>
  <c r="P3336" i="21"/>
  <c r="H3338" i="21"/>
  <c r="N3337" i="21"/>
  <c r="P3337" i="21"/>
  <c r="I3337" i="21"/>
  <c r="J3337" i="21"/>
  <c r="L3337" i="21"/>
  <c r="O3336" i="21"/>
  <c r="M3336" i="21"/>
  <c r="Q3336" i="21"/>
  <c r="K3336" i="21"/>
  <c r="H3339" i="21"/>
  <c r="N3338" i="21"/>
  <c r="P3338" i="21"/>
  <c r="I3338" i="21"/>
  <c r="J3338" i="21"/>
  <c r="L3338" i="21"/>
  <c r="O3337" i="21"/>
  <c r="M3337" i="21"/>
  <c r="K3337" i="21"/>
  <c r="Q3337" i="21"/>
  <c r="H3340" i="21"/>
  <c r="P3339" i="21"/>
  <c r="J3339" i="21"/>
  <c r="N3339" i="21"/>
  <c r="L3339" i="21"/>
  <c r="I3339" i="21"/>
  <c r="K3338" i="21"/>
  <c r="O3338" i="21"/>
  <c r="Q3338" i="21"/>
  <c r="M3338" i="21"/>
  <c r="L3340" i="21"/>
  <c r="J3340" i="21"/>
  <c r="I3340" i="21"/>
  <c r="P3340" i="21"/>
  <c r="N3340" i="21"/>
  <c r="H3341" i="21"/>
  <c r="M3339" i="21"/>
  <c r="K3339" i="21"/>
  <c r="O3339" i="21"/>
  <c r="Q3339" i="21"/>
  <c r="M3340" i="21"/>
  <c r="O3340" i="21"/>
  <c r="K3340" i="21"/>
  <c r="Q3340" i="21"/>
  <c r="L3341" i="21"/>
  <c r="I3341" i="21"/>
  <c r="H3342" i="21"/>
  <c r="N3341" i="21"/>
  <c r="P3341" i="21"/>
  <c r="J3341" i="21"/>
  <c r="O3341" i="21"/>
  <c r="Q3341" i="21"/>
  <c r="M3341" i="21"/>
  <c r="K3341" i="21"/>
  <c r="L3342" i="21"/>
  <c r="J3342" i="21"/>
  <c r="N3342" i="21"/>
  <c r="I3342" i="21"/>
  <c r="P3342" i="21"/>
  <c r="H3343" i="21"/>
  <c r="Q3342" i="21"/>
  <c r="O3342" i="21"/>
  <c r="M3342" i="21"/>
  <c r="K3342" i="21"/>
  <c r="P3343" i="21"/>
  <c r="I3343" i="21"/>
  <c r="J3343" i="21"/>
  <c r="H3344" i="21"/>
  <c r="N3343" i="21"/>
  <c r="L3343" i="21"/>
  <c r="O3343" i="21"/>
  <c r="M3343" i="21"/>
  <c r="Q3343" i="21"/>
  <c r="K3343" i="21"/>
  <c r="L3344" i="21"/>
  <c r="N3344" i="21"/>
  <c r="H3345" i="21"/>
  <c r="I3344" i="21"/>
  <c r="J3344" i="21"/>
  <c r="P3344" i="21"/>
  <c r="I3345" i="21"/>
  <c r="J3345" i="21"/>
  <c r="H3346" i="21"/>
  <c r="N3345" i="21"/>
  <c r="P3345" i="21"/>
  <c r="L3345" i="21"/>
  <c r="K3344" i="21"/>
  <c r="O3344" i="21"/>
  <c r="M3344" i="21"/>
  <c r="Q3344" i="21"/>
  <c r="Q3345" i="21"/>
  <c r="K3345" i="21"/>
  <c r="O3345" i="21"/>
  <c r="M3345" i="21"/>
  <c r="L3346" i="21"/>
  <c r="N3346" i="21"/>
  <c r="I3346" i="21"/>
  <c r="J3346" i="21"/>
  <c r="H3347" i="21"/>
  <c r="P3346" i="21"/>
  <c r="O3346" i="21"/>
  <c r="Q3346" i="21"/>
  <c r="M3346" i="21"/>
  <c r="K3346" i="21"/>
  <c r="H3348" i="21"/>
  <c r="N3347" i="21"/>
  <c r="I3347" i="21"/>
  <c r="J3347" i="21"/>
  <c r="L3347" i="21"/>
  <c r="P3347" i="21"/>
  <c r="H3349" i="21"/>
  <c r="I3348" i="21"/>
  <c r="P3348" i="21"/>
  <c r="N3348" i="21"/>
  <c r="J3348" i="21"/>
  <c r="L3348" i="21"/>
  <c r="M3347" i="21"/>
  <c r="K3347" i="21"/>
  <c r="Q3347" i="21"/>
  <c r="O3347" i="21"/>
  <c r="H3350" i="21"/>
  <c r="L3349" i="21"/>
  <c r="N3349" i="21"/>
  <c r="I3349" i="21"/>
  <c r="P3349" i="21"/>
  <c r="J3349" i="21"/>
  <c r="O3348" i="21"/>
  <c r="K3348" i="21"/>
  <c r="Q3348" i="21"/>
  <c r="M3348" i="21"/>
  <c r="I3350" i="21"/>
  <c r="H3351" i="21"/>
  <c r="J3350" i="21"/>
  <c r="P3350" i="21"/>
  <c r="N3350" i="21"/>
  <c r="L3350" i="21"/>
  <c r="K3349" i="21"/>
  <c r="O3349" i="21"/>
  <c r="M3349" i="21"/>
  <c r="Q3349" i="21"/>
  <c r="O3350" i="21"/>
  <c r="M3350" i="21"/>
  <c r="K3350" i="21"/>
  <c r="Q3350" i="21"/>
  <c r="P3351" i="21"/>
  <c r="L3351" i="21"/>
  <c r="J3351" i="21"/>
  <c r="I3351" i="21"/>
  <c r="H3352" i="21"/>
  <c r="N3351" i="21"/>
  <c r="K3351" i="21"/>
  <c r="O3351" i="21"/>
  <c r="M3351" i="21"/>
  <c r="Q3351" i="21"/>
  <c r="N3352" i="21"/>
  <c r="L3352" i="21"/>
  <c r="H3353" i="21"/>
  <c r="I3352" i="21"/>
  <c r="P3352" i="21"/>
  <c r="J3352" i="21"/>
  <c r="I3353" i="21"/>
  <c r="L3353" i="21"/>
  <c r="H3354" i="21"/>
  <c r="P3353" i="21"/>
  <c r="N3353" i="21"/>
  <c r="J3353" i="21"/>
  <c r="K3352" i="21"/>
  <c r="O3352" i="21"/>
  <c r="Q3352" i="21"/>
  <c r="M3352" i="21"/>
  <c r="Q3353" i="21"/>
  <c r="O3353" i="21"/>
  <c r="K3353" i="21"/>
  <c r="M3353" i="21"/>
  <c r="N3354" i="21"/>
  <c r="J3354" i="21"/>
  <c r="H3355" i="21"/>
  <c r="L3354" i="21"/>
  <c r="I3354" i="21"/>
  <c r="P3354" i="21"/>
  <c r="I3355" i="21"/>
  <c r="P3355" i="21"/>
  <c r="J3355" i="21"/>
  <c r="L3355" i="21"/>
  <c r="H3356" i="21"/>
  <c r="N3355" i="21"/>
  <c r="O3354" i="21"/>
  <c r="Q3354" i="21"/>
  <c r="K3354" i="21"/>
  <c r="M3354" i="21"/>
  <c r="M3355" i="21"/>
  <c r="Q3355" i="21"/>
  <c r="K3355" i="21"/>
  <c r="O3355" i="21"/>
  <c r="N3356" i="21"/>
  <c r="P3356" i="21"/>
  <c r="L3356" i="21"/>
  <c r="I3356" i="21"/>
  <c r="H3357" i="21"/>
  <c r="J3356" i="21"/>
  <c r="O3356" i="21"/>
  <c r="K3356" i="21"/>
  <c r="Q3356" i="21"/>
  <c r="M3356" i="21"/>
  <c r="I3357" i="21"/>
  <c r="L3357" i="21"/>
  <c r="P3357" i="21"/>
  <c r="N3357" i="21"/>
  <c r="H3358" i="21"/>
  <c r="J3357" i="21"/>
  <c r="K3357" i="21"/>
  <c r="O3357" i="21"/>
  <c r="Q3357" i="21"/>
  <c r="M3357" i="21"/>
  <c r="L3358" i="21"/>
  <c r="H3359" i="21"/>
  <c r="I3358" i="21"/>
  <c r="J3358" i="21"/>
  <c r="N3358" i="21"/>
  <c r="P3358" i="21"/>
  <c r="P3359" i="21"/>
  <c r="I3359" i="21"/>
  <c r="H3360" i="21"/>
  <c r="N3359" i="21"/>
  <c r="J3359" i="21"/>
  <c r="L3359" i="21"/>
  <c r="M3358" i="21"/>
  <c r="K3358" i="21"/>
  <c r="Q3358" i="21"/>
  <c r="O3358" i="21"/>
  <c r="Q3359" i="21"/>
  <c r="M3359" i="21"/>
  <c r="K3359" i="21"/>
  <c r="O3359" i="21"/>
  <c r="P3360" i="21"/>
  <c r="L3360" i="21"/>
  <c r="H3361" i="21"/>
  <c r="J3360" i="21"/>
  <c r="I3360" i="21"/>
  <c r="N3360" i="21"/>
  <c r="I3361" i="21"/>
  <c r="H3362" i="21"/>
  <c r="J3361" i="21"/>
  <c r="N3361" i="21"/>
  <c r="L3361" i="21"/>
  <c r="P3361" i="21"/>
  <c r="K3360" i="21"/>
  <c r="O3360" i="21"/>
  <c r="M3360" i="21"/>
  <c r="Q3360" i="21"/>
  <c r="M3361" i="21"/>
  <c r="K3361" i="21"/>
  <c r="O3361" i="21"/>
  <c r="Q3361" i="21"/>
  <c r="P3362" i="21"/>
  <c r="I3362" i="21"/>
  <c r="N3362" i="21"/>
  <c r="L3362" i="21"/>
  <c r="J3362" i="21"/>
  <c r="H3363" i="21"/>
  <c r="M3362" i="21"/>
  <c r="O3362" i="21"/>
  <c r="Q3362" i="21"/>
  <c r="K3362" i="21"/>
  <c r="N3363" i="21"/>
  <c r="I3363" i="21"/>
  <c r="L3363" i="21"/>
  <c r="J3363" i="21"/>
  <c r="P3363" i="21"/>
  <c r="H3364" i="21"/>
  <c r="M3363" i="21"/>
  <c r="Q3363" i="21"/>
  <c r="O3363" i="21"/>
  <c r="K3363" i="21"/>
  <c r="J3364" i="21"/>
  <c r="P3364" i="21"/>
  <c r="H3365" i="21"/>
  <c r="L3364" i="21"/>
  <c r="I3364" i="21"/>
  <c r="N3364" i="21"/>
  <c r="I3365" i="21"/>
  <c r="J3365" i="21"/>
  <c r="N3365" i="21"/>
  <c r="L3365" i="21"/>
  <c r="P3365" i="21"/>
  <c r="H3366" i="21"/>
  <c r="Q3364" i="21"/>
  <c r="O3364" i="21"/>
  <c r="K3364" i="21"/>
  <c r="M3364" i="21"/>
  <c r="K3365" i="21"/>
  <c r="M3365" i="21"/>
  <c r="Q3365" i="21"/>
  <c r="O3365" i="21"/>
  <c r="I3366" i="21"/>
  <c r="J3366" i="21"/>
  <c r="H3367" i="21"/>
  <c r="P3366" i="21"/>
  <c r="N3366" i="21"/>
  <c r="L3366" i="21"/>
  <c r="M3366" i="21"/>
  <c r="K3366" i="21"/>
  <c r="Q3366" i="21"/>
  <c r="O3366" i="21"/>
  <c r="N3367" i="21"/>
  <c r="I3367" i="21"/>
  <c r="L3367" i="21"/>
  <c r="J3367" i="21"/>
  <c r="P3367" i="21"/>
  <c r="H3368" i="21"/>
  <c r="O3367" i="21"/>
  <c r="K3367" i="21"/>
  <c r="M3367" i="21"/>
  <c r="Q3367" i="21"/>
  <c r="I3368" i="21"/>
  <c r="H3369" i="21"/>
  <c r="L3368" i="21"/>
  <c r="J3368" i="21"/>
  <c r="P3368" i="21"/>
  <c r="N3368" i="21"/>
  <c r="Q3368" i="21"/>
  <c r="K3368" i="21"/>
  <c r="O3368" i="21"/>
  <c r="M3368" i="21"/>
  <c r="J3369" i="21"/>
  <c r="L3369" i="21"/>
  <c r="N3369" i="21"/>
  <c r="I3369" i="21"/>
  <c r="P3369" i="21"/>
  <c r="H3370" i="21"/>
  <c r="O3369" i="21"/>
  <c r="K3369" i="21"/>
  <c r="M3369" i="21"/>
  <c r="Q3369" i="21"/>
  <c r="P3370" i="21"/>
  <c r="N3370" i="21"/>
  <c r="H3371" i="21"/>
  <c r="J3370" i="21"/>
  <c r="L3370" i="21"/>
  <c r="I3370" i="21"/>
  <c r="N3371" i="21"/>
  <c r="P3371" i="21"/>
  <c r="J3371" i="21"/>
  <c r="L3371" i="21"/>
  <c r="H3372" i="21"/>
  <c r="I3371" i="21"/>
  <c r="M3370" i="21"/>
  <c r="Q3370" i="21"/>
  <c r="K3370" i="21"/>
  <c r="O3370" i="21"/>
  <c r="P3372" i="21"/>
  <c r="N3372" i="21"/>
  <c r="J3372" i="21"/>
  <c r="L3372" i="21"/>
  <c r="I3372" i="21"/>
  <c r="H3373" i="21"/>
  <c r="K3371" i="21"/>
  <c r="M3371" i="21"/>
  <c r="Q3371" i="21"/>
  <c r="O3371" i="21"/>
  <c r="Q3372" i="21"/>
  <c r="K3372" i="21"/>
  <c r="O3372" i="21"/>
  <c r="M3372" i="21"/>
  <c r="I3373" i="21"/>
  <c r="H3374" i="21"/>
  <c r="J3373" i="21"/>
  <c r="L3373" i="21"/>
  <c r="P3373" i="21"/>
  <c r="N3373" i="21"/>
  <c r="M3373" i="21"/>
  <c r="Q3373" i="21"/>
  <c r="O3373" i="21"/>
  <c r="K3373" i="21"/>
  <c r="N3374" i="21"/>
  <c r="H3375" i="21"/>
  <c r="J3374" i="21"/>
  <c r="I3374" i="21"/>
  <c r="L3374" i="21"/>
  <c r="P3374" i="21"/>
  <c r="H3376" i="21"/>
  <c r="I3375" i="21"/>
  <c r="J3375" i="21"/>
  <c r="N3375" i="21"/>
  <c r="L3375" i="21"/>
  <c r="P3375" i="21"/>
  <c r="K3374" i="21"/>
  <c r="M3374" i="21"/>
  <c r="Q3374" i="21"/>
  <c r="O3374" i="21"/>
  <c r="I3376" i="21"/>
  <c r="L3376" i="21"/>
  <c r="H3377" i="21"/>
  <c r="N3376" i="21"/>
  <c r="J3376" i="21"/>
  <c r="P3376" i="21"/>
  <c r="Q3375" i="21"/>
  <c r="O3375" i="21"/>
  <c r="K3375" i="21"/>
  <c r="M3375" i="21"/>
  <c r="Q3376" i="21"/>
  <c r="M3376" i="21"/>
  <c r="K3376" i="21"/>
  <c r="O3376" i="21"/>
  <c r="H3378" i="21"/>
  <c r="I3377" i="21"/>
  <c r="J3377" i="21"/>
  <c r="N3377" i="21"/>
  <c r="P3377" i="21"/>
  <c r="L3377" i="21"/>
  <c r="P3378" i="21"/>
  <c r="N3378" i="21"/>
  <c r="J3378" i="21"/>
  <c r="I3378" i="21"/>
  <c r="L3378" i="21"/>
  <c r="H3379" i="21"/>
  <c r="K3377" i="21"/>
  <c r="M3377" i="21"/>
  <c r="O3377" i="21"/>
  <c r="Q3377" i="21"/>
  <c r="M3378" i="21"/>
  <c r="K3378" i="21"/>
  <c r="O3378" i="21"/>
  <c r="Q3378" i="21"/>
  <c r="P3379" i="21"/>
  <c r="I3379" i="21"/>
  <c r="J3379" i="21"/>
  <c r="H3380" i="21"/>
  <c r="L3379" i="21"/>
  <c r="N3379" i="21"/>
  <c r="K3379" i="21"/>
  <c r="O3379" i="21"/>
  <c r="Q3379" i="21"/>
  <c r="M3379" i="21"/>
  <c r="N3380" i="21"/>
  <c r="H3381" i="21"/>
  <c r="J3380" i="21"/>
  <c r="L3380" i="21"/>
  <c r="P3380" i="21"/>
  <c r="I3380" i="21"/>
  <c r="N3381" i="21"/>
  <c r="L3381" i="21"/>
  <c r="J3381" i="21"/>
  <c r="H3382" i="21"/>
  <c r="P3381" i="21"/>
  <c r="I3381" i="21"/>
  <c r="K3380" i="21"/>
  <c r="O3380" i="21"/>
  <c r="M3380" i="21"/>
  <c r="Q3380" i="21"/>
  <c r="J3382" i="21"/>
  <c r="H3383" i="21"/>
  <c r="I3382" i="21"/>
  <c r="P3382" i="21"/>
  <c r="L3382" i="21"/>
  <c r="N3382" i="21"/>
  <c r="Q3381" i="21"/>
  <c r="M3381" i="21"/>
  <c r="K3381" i="21"/>
  <c r="O3381" i="21"/>
  <c r="I3383" i="21"/>
  <c r="N3383" i="21"/>
  <c r="P3383" i="21"/>
  <c r="H3384" i="21"/>
  <c r="L3383" i="21"/>
  <c r="J3383" i="21"/>
  <c r="K3382" i="21"/>
  <c r="M3382" i="21"/>
  <c r="Q3382" i="21"/>
  <c r="O3382" i="21"/>
  <c r="Q3383" i="21"/>
  <c r="M3383" i="21"/>
  <c r="K3383" i="21"/>
  <c r="O3383" i="21"/>
  <c r="P3384" i="21"/>
  <c r="J3384" i="21"/>
  <c r="H3385" i="21"/>
  <c r="L3384" i="21"/>
  <c r="I3384" i="21"/>
  <c r="N3384" i="21"/>
  <c r="J3385" i="21"/>
  <c r="L3385" i="21"/>
  <c r="N3385" i="21"/>
  <c r="H3386" i="21"/>
  <c r="I3385" i="21"/>
  <c r="P3385" i="21"/>
  <c r="O3384" i="21"/>
  <c r="K3384" i="21"/>
  <c r="M3384" i="21"/>
  <c r="Q3384" i="21"/>
  <c r="I3386" i="21"/>
  <c r="N3386" i="21"/>
  <c r="P3386" i="21"/>
  <c r="J3386" i="21"/>
  <c r="H3387" i="21"/>
  <c r="L3386" i="21"/>
  <c r="O3385" i="21"/>
  <c r="M3385" i="21"/>
  <c r="Q3385" i="21"/>
  <c r="K3385" i="21"/>
  <c r="M3386" i="21"/>
  <c r="O3386" i="21"/>
  <c r="Q3386" i="21"/>
  <c r="K3386" i="21"/>
  <c r="J3387" i="21"/>
  <c r="H3388" i="21"/>
  <c r="N3387" i="21"/>
  <c r="I3387" i="21"/>
  <c r="P3387" i="21"/>
  <c r="L3387" i="21"/>
  <c r="J3388" i="21"/>
  <c r="I3388" i="21"/>
  <c r="P3388" i="21"/>
  <c r="L3388" i="21"/>
  <c r="H3389" i="21"/>
  <c r="N3388" i="21"/>
  <c r="M3387" i="21"/>
  <c r="O3387" i="21"/>
  <c r="K3387" i="21"/>
  <c r="Q3387" i="21"/>
  <c r="O3388" i="21"/>
  <c r="K3388" i="21"/>
  <c r="Q3388" i="21"/>
  <c r="M3388" i="21"/>
  <c r="I3389" i="21"/>
  <c r="P3389" i="21"/>
  <c r="H3390" i="21"/>
  <c r="L3389" i="21"/>
  <c r="N3389" i="21"/>
  <c r="J3389" i="21"/>
  <c r="O3389" i="21"/>
  <c r="K3389" i="21"/>
  <c r="M3389" i="21"/>
  <c r="Q3389" i="21"/>
  <c r="P3390" i="21"/>
  <c r="H3391" i="21"/>
  <c r="L3390" i="21"/>
  <c r="I3390" i="21"/>
  <c r="J3390" i="21"/>
  <c r="N3390" i="21"/>
  <c r="P3391" i="21"/>
  <c r="H3392" i="21"/>
  <c r="L3391" i="21"/>
  <c r="I3391" i="21"/>
  <c r="J3391" i="21"/>
  <c r="N3391" i="21"/>
  <c r="O3390" i="21"/>
  <c r="M3390" i="21"/>
  <c r="K3390" i="21"/>
  <c r="Q3390" i="21"/>
  <c r="I3392" i="21"/>
  <c r="H3393" i="21"/>
  <c r="N3392" i="21"/>
  <c r="L3392" i="21"/>
  <c r="J3392" i="21"/>
  <c r="P3392" i="21"/>
  <c r="K3391" i="21"/>
  <c r="M3391" i="21"/>
  <c r="Q3391" i="21"/>
  <c r="O3391" i="21"/>
  <c r="K3392" i="21"/>
  <c r="M3392" i="21"/>
  <c r="O3392" i="21"/>
  <c r="Q3392" i="21"/>
  <c r="L3393" i="21"/>
  <c r="N3393" i="21"/>
  <c r="I3393" i="21"/>
  <c r="J3393" i="21"/>
  <c r="H3394" i="21"/>
  <c r="P3393" i="21"/>
  <c r="Q3393" i="21"/>
  <c r="M3393" i="21"/>
  <c r="O3393" i="21"/>
  <c r="K3393" i="21"/>
  <c r="H3395" i="21"/>
  <c r="N3394" i="21"/>
  <c r="I3394" i="21"/>
  <c r="L3394" i="21"/>
  <c r="J3394" i="21"/>
  <c r="P3394" i="21"/>
  <c r="H3396" i="21"/>
  <c r="I3395" i="21"/>
  <c r="L3395" i="21"/>
  <c r="P3395" i="21"/>
  <c r="J3395" i="21"/>
  <c r="N3395" i="21"/>
  <c r="O3394" i="21"/>
  <c r="K3394" i="21"/>
  <c r="Q3394" i="21"/>
  <c r="M3394" i="21"/>
  <c r="H3397" i="21"/>
  <c r="J3396" i="21"/>
  <c r="P3396" i="21"/>
  <c r="I3396" i="21"/>
  <c r="N3396" i="21"/>
  <c r="L3396" i="21"/>
  <c r="K3395" i="21"/>
  <c r="M3395" i="21"/>
  <c r="O3395" i="21"/>
  <c r="Q3395" i="21"/>
  <c r="N3397" i="21"/>
  <c r="P3397" i="21"/>
  <c r="J3397" i="21"/>
  <c r="H3398" i="21"/>
  <c r="I3397" i="21"/>
  <c r="L3397" i="21"/>
  <c r="M3396" i="21"/>
  <c r="K3396" i="21"/>
  <c r="Q3396" i="21"/>
  <c r="O3396" i="21"/>
  <c r="L3398" i="21"/>
  <c r="H3399" i="21"/>
  <c r="J3398" i="21"/>
  <c r="N3398" i="21"/>
  <c r="I3398" i="21"/>
  <c r="P3398" i="21"/>
  <c r="M3397" i="21"/>
  <c r="K3397" i="21"/>
  <c r="O3397" i="21"/>
  <c r="Q3397" i="21"/>
  <c r="N3399" i="21"/>
  <c r="H3400" i="21"/>
  <c r="P3399" i="21"/>
  <c r="L3399" i="21"/>
  <c r="J3399" i="21"/>
  <c r="I3399" i="21"/>
  <c r="Q3398" i="21"/>
  <c r="O3398" i="21"/>
  <c r="K3398" i="21"/>
  <c r="M3398" i="21"/>
  <c r="N3400" i="21"/>
  <c r="H3401" i="21"/>
  <c r="J3400" i="21"/>
  <c r="L3400" i="21"/>
  <c r="P3400" i="21"/>
  <c r="I3400" i="21"/>
  <c r="O3399" i="21"/>
  <c r="K3399" i="21"/>
  <c r="Q3399" i="21"/>
  <c r="M3399" i="21"/>
  <c r="H3402" i="21"/>
  <c r="I3401" i="21"/>
  <c r="N3401" i="21"/>
  <c r="J3401" i="21"/>
  <c r="L3401" i="21"/>
  <c r="P3401" i="21"/>
  <c r="O3400" i="21"/>
  <c r="K3400" i="21"/>
  <c r="M3400" i="21"/>
  <c r="Q3400" i="21"/>
  <c r="P3402" i="21"/>
  <c r="N3402" i="21"/>
  <c r="J3402" i="21"/>
  <c r="H3403" i="21"/>
  <c r="I3402" i="21"/>
  <c r="L3402" i="21"/>
  <c r="K3401" i="21"/>
  <c r="O3401" i="21"/>
  <c r="Q3401" i="21"/>
  <c r="M3401" i="21"/>
  <c r="H3404" i="21"/>
  <c r="P3403" i="21"/>
  <c r="L3403" i="21"/>
  <c r="N3403" i="21"/>
  <c r="I3403" i="21"/>
  <c r="J3403" i="21"/>
  <c r="Q3402" i="21"/>
  <c r="K3402" i="21"/>
  <c r="M3402" i="21"/>
  <c r="O3402" i="21"/>
  <c r="L3404" i="21"/>
  <c r="H3405" i="21"/>
  <c r="P3404" i="21"/>
  <c r="N3404" i="21"/>
  <c r="J3404" i="21"/>
  <c r="I3404" i="21"/>
  <c r="K3403" i="21"/>
  <c r="O3403" i="21"/>
  <c r="Q3403" i="21"/>
  <c r="M3403" i="21"/>
  <c r="N3405" i="21"/>
  <c r="I3405" i="21"/>
  <c r="L3405" i="21"/>
  <c r="P3405" i="21"/>
  <c r="J3405" i="21"/>
  <c r="H3406" i="21"/>
  <c r="K3404" i="21"/>
  <c r="Q3404" i="21"/>
  <c r="O3404" i="21"/>
  <c r="M3404" i="21"/>
  <c r="K3405" i="21"/>
  <c r="O3405" i="21"/>
  <c r="Q3405" i="21"/>
  <c r="M3405" i="21"/>
  <c r="I3406" i="21"/>
  <c r="H3407" i="21"/>
  <c r="J3406" i="21"/>
  <c r="L3406" i="21"/>
  <c r="P3406" i="21"/>
  <c r="N3406" i="21"/>
  <c r="Q3406" i="21"/>
  <c r="M3406" i="21"/>
  <c r="K3406" i="21"/>
  <c r="O3406" i="21"/>
  <c r="N3407" i="21"/>
  <c r="H3408" i="21"/>
  <c r="P3407" i="21"/>
  <c r="J3407" i="21"/>
  <c r="L3407" i="21"/>
  <c r="I3407" i="21"/>
  <c r="H3409" i="21"/>
  <c r="N3408" i="21"/>
  <c r="I3408" i="21"/>
  <c r="P3408" i="21"/>
  <c r="J3408" i="21"/>
  <c r="L3408" i="21"/>
  <c r="K3407" i="21"/>
  <c r="M3407" i="21"/>
  <c r="O3407" i="21"/>
  <c r="Q3407" i="21"/>
  <c r="J3409" i="21"/>
  <c r="P3409" i="21"/>
  <c r="N3409" i="21"/>
  <c r="I3409" i="21"/>
  <c r="H3410" i="21"/>
  <c r="L3409" i="21"/>
  <c r="Q3408" i="21"/>
  <c r="K3408" i="21"/>
  <c r="O3408" i="21"/>
  <c r="M3408" i="21"/>
  <c r="Q3409" i="21"/>
  <c r="M3409" i="21"/>
  <c r="O3409" i="21"/>
  <c r="K3409" i="21"/>
  <c r="H3411" i="21"/>
  <c r="N3410" i="21"/>
  <c r="J3410" i="21"/>
  <c r="L3410" i="21"/>
  <c r="I3410" i="21"/>
  <c r="P3410" i="21"/>
  <c r="P3411" i="21"/>
  <c r="H3412" i="21"/>
  <c r="J3411" i="21"/>
  <c r="L3411" i="21"/>
  <c r="N3411" i="21"/>
  <c r="I3411" i="21"/>
  <c r="K3410" i="21"/>
  <c r="M3410" i="21"/>
  <c r="O3410" i="21"/>
  <c r="Q3410" i="21"/>
  <c r="L3412" i="21"/>
  <c r="I3412" i="21"/>
  <c r="N3412" i="21"/>
  <c r="P3412" i="21"/>
  <c r="J3412" i="21"/>
  <c r="H3413" i="21"/>
  <c r="K3411" i="21"/>
  <c r="Q3411" i="21"/>
  <c r="M3411" i="21"/>
  <c r="O3411" i="21"/>
  <c r="K3412" i="21"/>
  <c r="O3412" i="21"/>
  <c r="M3412" i="21"/>
  <c r="Q3412" i="21"/>
  <c r="I3413" i="21"/>
  <c r="H3414" i="21"/>
  <c r="P3413" i="21"/>
  <c r="J3413" i="21"/>
  <c r="N3413" i="21"/>
  <c r="L3413" i="21"/>
  <c r="K3413" i="21"/>
  <c r="O3413" i="21"/>
  <c r="M3413" i="21"/>
  <c r="Q3413" i="21"/>
  <c r="P3414" i="21"/>
  <c r="I3414" i="21"/>
  <c r="J3414" i="21"/>
  <c r="N3414" i="21"/>
  <c r="L3414" i="21"/>
  <c r="H3415" i="21"/>
  <c r="O3414" i="21"/>
  <c r="K3414" i="21"/>
  <c r="M3414" i="21"/>
  <c r="Q3414" i="21"/>
  <c r="H3416" i="21"/>
  <c r="I3415" i="21"/>
  <c r="L3415" i="21"/>
  <c r="N3415" i="21"/>
  <c r="P3415" i="21"/>
  <c r="J3415" i="21"/>
  <c r="I3416" i="21"/>
  <c r="N3416" i="21"/>
  <c r="P3416" i="21"/>
  <c r="H3417" i="21"/>
  <c r="J3416" i="21"/>
  <c r="L3416" i="21"/>
  <c r="Q3415" i="21"/>
  <c r="O3415" i="21"/>
  <c r="K3415" i="21"/>
  <c r="M3415" i="21"/>
  <c r="M3416" i="21"/>
  <c r="K3416" i="21"/>
  <c r="Q3416" i="21"/>
  <c r="O3416" i="21"/>
  <c r="J3417" i="21"/>
  <c r="I3417" i="21"/>
  <c r="H3418" i="21"/>
  <c r="L3417" i="21"/>
  <c r="N3417" i="21"/>
  <c r="P3417" i="21"/>
  <c r="M3417" i="21"/>
  <c r="K3417" i="21"/>
  <c r="Q3417" i="21"/>
  <c r="O3417" i="21"/>
  <c r="I3418" i="21"/>
  <c r="P3418" i="21"/>
  <c r="H3419" i="21"/>
  <c r="N3418" i="21"/>
  <c r="J3418" i="21"/>
  <c r="L3418" i="21"/>
  <c r="M3418" i="21"/>
  <c r="K3418" i="21"/>
  <c r="Q3418" i="21"/>
  <c r="O3418" i="21"/>
  <c r="P3419" i="21"/>
  <c r="I3419" i="21"/>
  <c r="J3419" i="21"/>
  <c r="L3419" i="21"/>
  <c r="H3420" i="21"/>
  <c r="N3419" i="21"/>
  <c r="Q3419" i="21"/>
  <c r="M3419" i="21"/>
  <c r="O3419" i="21"/>
  <c r="K3419" i="21"/>
  <c r="L3420" i="21"/>
  <c r="N3420" i="21"/>
  <c r="H3421" i="21"/>
  <c r="I3420" i="21"/>
  <c r="J3420" i="21"/>
  <c r="P3420" i="21"/>
  <c r="N3421" i="21"/>
  <c r="J3421" i="21"/>
  <c r="L3421" i="21"/>
  <c r="I3421" i="21"/>
  <c r="P3421" i="21"/>
  <c r="H3422" i="21"/>
  <c r="O3420" i="21"/>
  <c r="Q3420" i="21"/>
  <c r="K3420" i="21"/>
  <c r="M3420" i="21"/>
  <c r="Q3421" i="21"/>
  <c r="M3421" i="21"/>
  <c r="K3421" i="21"/>
  <c r="O3421" i="21"/>
  <c r="H3423" i="21"/>
  <c r="N3422" i="21"/>
  <c r="J3422" i="21"/>
  <c r="L3422" i="21"/>
  <c r="P3422" i="21"/>
  <c r="I3422" i="21"/>
  <c r="L3423" i="21"/>
  <c r="J3423" i="21"/>
  <c r="H3424" i="21"/>
  <c r="P3423" i="21"/>
  <c r="I3423" i="21"/>
  <c r="N3423" i="21"/>
  <c r="M3422" i="21"/>
  <c r="Q3422" i="21"/>
  <c r="K3422" i="21"/>
  <c r="O3422" i="21"/>
  <c r="J3424" i="21"/>
  <c r="P3424" i="21"/>
  <c r="H3425" i="21"/>
  <c r="I3424" i="21"/>
  <c r="L3424" i="21"/>
  <c r="N3424" i="21"/>
  <c r="K3423" i="21"/>
  <c r="Q3423" i="21"/>
  <c r="O3423" i="21"/>
  <c r="M3423" i="21"/>
  <c r="P3425" i="21"/>
  <c r="H3426" i="21"/>
  <c r="I3425" i="21"/>
  <c r="L3425" i="21"/>
  <c r="J3425" i="21"/>
  <c r="N3425" i="21"/>
  <c r="Q3424" i="21"/>
  <c r="M3424" i="21"/>
  <c r="K3424" i="21"/>
  <c r="O3424" i="21"/>
  <c r="J3426" i="21"/>
  <c r="N3426" i="21"/>
  <c r="L3426" i="21"/>
  <c r="H3427" i="21"/>
  <c r="I3426" i="21"/>
  <c r="P3426" i="21"/>
  <c r="M3425" i="21"/>
  <c r="K3425" i="21"/>
  <c r="O3425" i="21"/>
  <c r="Q3425" i="21"/>
  <c r="J3427" i="21"/>
  <c r="P3427" i="21"/>
  <c r="N3427" i="21"/>
  <c r="I3427" i="21"/>
  <c r="L3427" i="21"/>
  <c r="H3428" i="21"/>
  <c r="M3426" i="21"/>
  <c r="K3426" i="21"/>
  <c r="Q3426" i="21"/>
  <c r="O3426" i="21"/>
  <c r="K3427" i="21"/>
  <c r="Q3427" i="21"/>
  <c r="M3427" i="21"/>
  <c r="O3427" i="21"/>
  <c r="L3428" i="21"/>
  <c r="I3428" i="21"/>
  <c r="H3429" i="21"/>
  <c r="J3428" i="21"/>
  <c r="N3428" i="21"/>
  <c r="P3428" i="21"/>
  <c r="K3428" i="21"/>
  <c r="M3428" i="21"/>
  <c r="O3428" i="21"/>
  <c r="Q3428" i="21"/>
  <c r="L3429" i="21"/>
  <c r="P3429" i="21"/>
  <c r="J3429" i="21"/>
  <c r="I3429" i="21"/>
  <c r="H3430" i="21"/>
  <c r="N3429" i="21"/>
  <c r="K3429" i="21"/>
  <c r="Q3429" i="21"/>
  <c r="M3429" i="21"/>
  <c r="O3429" i="21"/>
  <c r="H3431" i="21"/>
  <c r="N3430" i="21"/>
  <c r="P3430" i="21"/>
  <c r="I3430" i="21"/>
  <c r="J3430" i="21"/>
  <c r="L3430" i="21"/>
  <c r="I3431" i="21"/>
  <c r="J3431" i="21"/>
  <c r="N3431" i="21"/>
  <c r="P3431" i="21"/>
  <c r="L3431" i="21"/>
  <c r="H3432" i="21"/>
  <c r="M3430" i="21"/>
  <c r="K3430" i="21"/>
  <c r="Q3430" i="21"/>
  <c r="O3430" i="21"/>
  <c r="M3431" i="21"/>
  <c r="Q3431" i="21"/>
  <c r="K3431" i="21"/>
  <c r="O3431" i="21"/>
  <c r="P3432" i="21"/>
  <c r="I3432" i="21"/>
  <c r="N3432" i="21"/>
  <c r="L3432" i="21"/>
  <c r="H3433" i="21"/>
  <c r="J3432" i="21"/>
  <c r="Q3432" i="21"/>
  <c r="M3432" i="21"/>
  <c r="K3432" i="21"/>
  <c r="O3432" i="21"/>
  <c r="H3434" i="21"/>
  <c r="P3433" i="21"/>
  <c r="N3433" i="21"/>
  <c r="J3433" i="21"/>
  <c r="L3433" i="21"/>
  <c r="I3433" i="21"/>
  <c r="J3434" i="21"/>
  <c r="I3434" i="21"/>
  <c r="N3434" i="21"/>
  <c r="L3434" i="21"/>
  <c r="H3435" i="21"/>
  <c r="P3434" i="21"/>
  <c r="Q3433" i="21"/>
  <c r="O3433" i="21"/>
  <c r="K3433" i="21"/>
  <c r="M3433" i="21"/>
  <c r="O3434" i="21"/>
  <c r="Q3434" i="21"/>
  <c r="K3434" i="21"/>
  <c r="M3434" i="21"/>
  <c r="N3435" i="21"/>
  <c r="J3435" i="21"/>
  <c r="H3436" i="21"/>
  <c r="L3435" i="21"/>
  <c r="P3435" i="21"/>
  <c r="I3435" i="21"/>
  <c r="L3436" i="21"/>
  <c r="H3437" i="21"/>
  <c r="P3436" i="21"/>
  <c r="I3436" i="21"/>
  <c r="J3436" i="21"/>
  <c r="N3436" i="21"/>
  <c r="O3435" i="21"/>
  <c r="Q3435" i="21"/>
  <c r="M3435" i="21"/>
  <c r="K3435" i="21"/>
  <c r="J3437" i="21"/>
  <c r="N3437" i="21"/>
  <c r="L3437" i="21"/>
  <c r="I3437" i="21"/>
  <c r="H3438" i="21"/>
  <c r="P3437" i="21"/>
  <c r="M3436" i="21"/>
  <c r="Q3436" i="21"/>
  <c r="K3436" i="21"/>
  <c r="O3436" i="21"/>
  <c r="O3437" i="21"/>
  <c r="M3437" i="21"/>
  <c r="K3437" i="21"/>
  <c r="Q3437" i="21"/>
  <c r="P3438" i="21"/>
  <c r="H3439" i="21"/>
  <c r="J3438" i="21"/>
  <c r="L3438" i="21"/>
  <c r="I3438" i="21"/>
  <c r="N3438" i="21"/>
  <c r="J3439" i="21"/>
  <c r="I3439" i="21"/>
  <c r="H3440" i="21"/>
  <c r="N3439" i="21"/>
  <c r="P3439" i="21"/>
  <c r="L3439" i="21"/>
  <c r="K3438" i="21"/>
  <c r="Q3438" i="21"/>
  <c r="M3438" i="21"/>
  <c r="O3438" i="21"/>
  <c r="O3439" i="21"/>
  <c r="K3439" i="21"/>
  <c r="Q3439" i="21"/>
  <c r="M3439" i="21"/>
  <c r="I3440" i="21"/>
  <c r="H3441" i="21"/>
  <c r="P3440" i="21"/>
  <c r="L3440" i="21"/>
  <c r="N3440" i="21"/>
  <c r="J3440" i="21"/>
  <c r="Q3440" i="21"/>
  <c r="K3440" i="21"/>
  <c r="M3440" i="21"/>
  <c r="O3440" i="21"/>
  <c r="J3441" i="21"/>
  <c r="N3441" i="21"/>
  <c r="L3441" i="21"/>
  <c r="I3441" i="21"/>
  <c r="H3442" i="21"/>
  <c r="P3441" i="21"/>
  <c r="O3441" i="21"/>
  <c r="K3441" i="21"/>
  <c r="M3441" i="21"/>
  <c r="Q3441" i="21"/>
  <c r="J3442" i="21"/>
  <c r="N3442" i="21"/>
  <c r="I3442" i="21"/>
  <c r="P3442" i="21"/>
  <c r="L3442" i="21"/>
  <c r="H3443" i="21"/>
  <c r="M3442" i="21"/>
  <c r="Q3442" i="21"/>
  <c r="O3442" i="21"/>
  <c r="K3442" i="21"/>
  <c r="J3443" i="21"/>
  <c r="I3443" i="21"/>
  <c r="H3444" i="21"/>
  <c r="L3443" i="21"/>
  <c r="N3443" i="21"/>
  <c r="P3443" i="21"/>
  <c r="K3443" i="21"/>
  <c r="Q3443" i="21"/>
  <c r="O3443" i="21"/>
  <c r="M3443" i="21"/>
  <c r="L3444" i="21"/>
  <c r="I3444" i="21"/>
  <c r="H3445" i="21"/>
  <c r="J3444" i="21"/>
  <c r="P3444" i="21"/>
  <c r="N3444" i="21"/>
  <c r="K3444" i="21"/>
  <c r="O3444" i="21"/>
  <c r="Q3444" i="21"/>
  <c r="M3444" i="21"/>
  <c r="H3446" i="21"/>
  <c r="P3445" i="21"/>
  <c r="L3445" i="21"/>
  <c r="J3445" i="21"/>
  <c r="N3445" i="21"/>
  <c r="I3445" i="21"/>
  <c r="I3446" i="21"/>
  <c r="N3446" i="21"/>
  <c r="L3446" i="21"/>
  <c r="P3446" i="21"/>
  <c r="J3446" i="21"/>
  <c r="H3447" i="21"/>
  <c r="K3445" i="21"/>
  <c r="O3445" i="21"/>
  <c r="Q3445" i="21"/>
  <c r="M3445" i="21"/>
  <c r="Q3446" i="21"/>
  <c r="M3446" i="21"/>
  <c r="K3446" i="21"/>
  <c r="O3446" i="21"/>
  <c r="L3447" i="21"/>
  <c r="P3447" i="21"/>
  <c r="N3447" i="21"/>
  <c r="H3448" i="21"/>
  <c r="J3447" i="21"/>
  <c r="I3447" i="21"/>
  <c r="H3449" i="21"/>
  <c r="L3448" i="21"/>
  <c r="N3448" i="21"/>
  <c r="P3448" i="21"/>
  <c r="I3448" i="21"/>
  <c r="J3448" i="21"/>
  <c r="O3447" i="21"/>
  <c r="M3447" i="21"/>
  <c r="K3447" i="21"/>
  <c r="Q3447" i="21"/>
  <c r="L3449" i="21"/>
  <c r="N3449" i="21"/>
  <c r="J3449" i="21"/>
  <c r="H3450" i="21"/>
  <c r="I3449" i="21"/>
  <c r="P3449" i="21"/>
  <c r="Q3448" i="21"/>
  <c r="M3448" i="21"/>
  <c r="O3448" i="21"/>
  <c r="K3448" i="21"/>
  <c r="P3450" i="21"/>
  <c r="H3451" i="21"/>
  <c r="J3450" i="21"/>
  <c r="N3450" i="21"/>
  <c r="I3450" i="21"/>
  <c r="L3450" i="21"/>
  <c r="O3449" i="21"/>
  <c r="K3449" i="21"/>
  <c r="Q3449" i="21"/>
  <c r="M3449" i="21"/>
  <c r="I3451" i="21"/>
  <c r="P3451" i="21"/>
  <c r="H3452" i="21"/>
  <c r="J3451" i="21"/>
  <c r="L3451" i="21"/>
  <c r="N3451" i="21"/>
  <c r="O3450" i="21"/>
  <c r="Q3450" i="21"/>
  <c r="M3450" i="21"/>
  <c r="K3450" i="21"/>
  <c r="Q3451" i="21"/>
  <c r="K3451" i="21"/>
  <c r="M3451" i="21"/>
  <c r="O3451" i="21"/>
  <c r="L3452" i="21"/>
  <c r="I3452" i="21"/>
  <c r="J3452" i="21"/>
  <c r="H3453" i="21"/>
  <c r="N3452" i="21"/>
  <c r="P3452" i="21"/>
  <c r="K3452" i="21"/>
  <c r="Q3452" i="21"/>
  <c r="M3452" i="21"/>
  <c r="O3452" i="21"/>
  <c r="J3453" i="21"/>
  <c r="P3453" i="21"/>
  <c r="H3454" i="21"/>
  <c r="L3453" i="21"/>
  <c r="I3453" i="21"/>
  <c r="N3453" i="21"/>
  <c r="L3454" i="21"/>
  <c r="H3455" i="21"/>
  <c r="N3454" i="21"/>
  <c r="P3454" i="21"/>
  <c r="J3454" i="21"/>
  <c r="I3454" i="21"/>
  <c r="M3453" i="21"/>
  <c r="K3453" i="21"/>
  <c r="O3453" i="21"/>
  <c r="Q3453" i="21"/>
  <c r="P3455" i="21"/>
  <c r="N3455" i="21"/>
  <c r="J3455" i="21"/>
  <c r="I3455" i="21"/>
  <c r="H3456" i="21"/>
  <c r="L3455" i="21"/>
  <c r="O3454" i="21"/>
  <c r="Q3454" i="21"/>
  <c r="M3454" i="21"/>
  <c r="K3454" i="21"/>
  <c r="K3455" i="21"/>
  <c r="O3455" i="21"/>
  <c r="M3455" i="21"/>
  <c r="Q3455" i="21"/>
  <c r="P3456" i="21"/>
  <c r="J3456" i="21"/>
  <c r="I3456" i="21"/>
  <c r="L3456" i="21"/>
  <c r="N3456" i="21"/>
  <c r="H3457" i="21"/>
  <c r="Q3456" i="21"/>
  <c r="O3456" i="21"/>
  <c r="K3456" i="21"/>
  <c r="M3456" i="21"/>
  <c r="J3457" i="21"/>
  <c r="L3457" i="21"/>
  <c r="N3457" i="21"/>
  <c r="H3458" i="21"/>
  <c r="P3457" i="21"/>
  <c r="I3457" i="21"/>
  <c r="H3459" i="21"/>
  <c r="I3458" i="21"/>
  <c r="N3458" i="21"/>
  <c r="P3458" i="21"/>
  <c r="L3458" i="21"/>
  <c r="J3458" i="21"/>
  <c r="Q3457" i="21"/>
  <c r="M3457" i="21"/>
  <c r="O3457" i="21"/>
  <c r="K3457" i="21"/>
  <c r="J3459" i="21"/>
  <c r="L3459" i="21"/>
  <c r="P3459" i="21"/>
  <c r="I3459" i="21"/>
  <c r="H3460" i="21"/>
  <c r="N3459" i="21"/>
  <c r="Q3458" i="21"/>
  <c r="O3458" i="21"/>
  <c r="M3458" i="21"/>
  <c r="K3458" i="21"/>
  <c r="Q3459" i="21"/>
  <c r="O3459" i="21"/>
  <c r="M3459" i="21"/>
  <c r="K3459" i="21"/>
  <c r="I3460" i="21"/>
  <c r="L3460" i="21"/>
  <c r="P3460" i="21"/>
  <c r="N3460" i="21"/>
  <c r="J3460" i="21"/>
  <c r="H3461" i="21"/>
  <c r="M3460" i="21"/>
  <c r="Q3460" i="21"/>
  <c r="O3460" i="21"/>
  <c r="K3460" i="21"/>
  <c r="N3461" i="21"/>
  <c r="P3461" i="21"/>
  <c r="I3461" i="21"/>
  <c r="L3461" i="21"/>
  <c r="J3461" i="21"/>
  <c r="H3462" i="21"/>
  <c r="O3461" i="21"/>
  <c r="K3461" i="21"/>
  <c r="Q3461" i="21"/>
  <c r="M3461" i="21"/>
  <c r="I3462" i="21"/>
  <c r="J3462" i="21"/>
  <c r="P3462" i="21"/>
  <c r="L3462" i="21"/>
  <c r="H3463" i="21"/>
  <c r="N3462" i="21"/>
  <c r="Q3462" i="21"/>
  <c r="O3462" i="21"/>
  <c r="K3462" i="21"/>
  <c r="M3462" i="21"/>
  <c r="N3463" i="21"/>
  <c r="I3463" i="21"/>
  <c r="H3464" i="21"/>
  <c r="P3463" i="21"/>
  <c r="J3463" i="21"/>
  <c r="L3463" i="21"/>
  <c r="K3463" i="21"/>
  <c r="Q3463" i="21"/>
  <c r="O3463" i="21"/>
  <c r="M3463" i="21"/>
  <c r="H3465" i="21"/>
  <c r="P3464" i="21"/>
  <c r="J3464" i="21"/>
  <c r="L3464" i="21"/>
  <c r="I3464" i="21"/>
  <c r="N3464" i="21"/>
  <c r="H3466" i="21"/>
  <c r="L3465" i="21"/>
  <c r="N3465" i="21"/>
  <c r="I3465" i="21"/>
  <c r="J3465" i="21"/>
  <c r="P3465" i="21"/>
  <c r="K3464" i="21"/>
  <c r="Q3464" i="21"/>
  <c r="O3464" i="21"/>
  <c r="M3464" i="21"/>
  <c r="N3466" i="21"/>
  <c r="I3466" i="21"/>
  <c r="J3466" i="21"/>
  <c r="P3466" i="21"/>
  <c r="H3467" i="21"/>
  <c r="L3466" i="21"/>
  <c r="O3465" i="21"/>
  <c r="M3465" i="21"/>
  <c r="K3465" i="21"/>
  <c r="Q3465" i="21"/>
  <c r="K3466" i="21"/>
  <c r="O3466" i="21"/>
  <c r="M3466" i="21"/>
  <c r="Q3466" i="21"/>
  <c r="L3467" i="21"/>
  <c r="N3467" i="21"/>
  <c r="H3468" i="21"/>
  <c r="I3467" i="21"/>
  <c r="P3467" i="21"/>
  <c r="J3467" i="21"/>
  <c r="J3468" i="21"/>
  <c r="L3468" i="21"/>
  <c r="P3468" i="21"/>
  <c r="N3468" i="21"/>
  <c r="I3468" i="21"/>
  <c r="H3469" i="21"/>
  <c r="Q3467" i="21"/>
  <c r="O3467" i="21"/>
  <c r="M3467" i="21"/>
  <c r="K3467" i="21"/>
  <c r="Q3468" i="21"/>
  <c r="K3468" i="21"/>
  <c r="O3468" i="21"/>
  <c r="M3468" i="21"/>
  <c r="J3469" i="21"/>
  <c r="L3469" i="21"/>
  <c r="I3469" i="21"/>
  <c r="P3469" i="21"/>
  <c r="H3470" i="21"/>
  <c r="N3469" i="21"/>
  <c r="K3469" i="21"/>
  <c r="M3469" i="21"/>
  <c r="Q3469" i="21"/>
  <c r="O3469" i="21"/>
  <c r="I3470" i="21"/>
  <c r="P3470" i="21"/>
  <c r="L3470" i="21"/>
  <c r="H3471" i="21"/>
  <c r="N3470" i="21"/>
  <c r="J3470" i="21"/>
  <c r="K3470" i="21"/>
  <c r="O3470" i="21"/>
  <c r="M3470" i="21"/>
  <c r="Q3470" i="21"/>
  <c r="J3471" i="21"/>
  <c r="L3471" i="21"/>
  <c r="P3471" i="21"/>
  <c r="I3471" i="21"/>
  <c r="H3472" i="21"/>
  <c r="N3471" i="21"/>
  <c r="O3471" i="21"/>
  <c r="Q3471" i="21"/>
  <c r="K3471" i="21"/>
  <c r="M3471" i="21"/>
  <c r="L3472" i="21"/>
  <c r="I3472" i="21"/>
  <c r="P3472" i="21"/>
  <c r="H3473" i="21"/>
  <c r="J3472" i="21"/>
  <c r="N3472" i="21"/>
  <c r="Q3472" i="21"/>
  <c r="O3472" i="21"/>
  <c r="K3472" i="21"/>
  <c r="M3472" i="21"/>
  <c r="I3473" i="21"/>
  <c r="J3473" i="21"/>
  <c r="P3473" i="21"/>
  <c r="H3474" i="21"/>
  <c r="L3473" i="21"/>
  <c r="N3473" i="21"/>
  <c r="K3473" i="21"/>
  <c r="O3473" i="21"/>
  <c r="M3473" i="21"/>
  <c r="Q3473" i="21"/>
  <c r="I3474" i="21"/>
  <c r="P3474" i="21"/>
  <c r="H3475" i="21"/>
  <c r="L3474" i="21"/>
  <c r="J3474" i="21"/>
  <c r="N3474" i="21"/>
  <c r="O3474" i="21"/>
  <c r="K3474" i="21"/>
  <c r="Q3474" i="21"/>
  <c r="M3474" i="21"/>
  <c r="P3475" i="21"/>
  <c r="J3475" i="21"/>
  <c r="H3476" i="21"/>
  <c r="L3475" i="21"/>
  <c r="I3475" i="21"/>
  <c r="N3475" i="21"/>
  <c r="N3476" i="21"/>
  <c r="J3476" i="21"/>
  <c r="P3476" i="21"/>
  <c r="H3477" i="21"/>
  <c r="L3476" i="21"/>
  <c r="I3476" i="21"/>
  <c r="Q3475" i="21"/>
  <c r="O3475" i="21"/>
  <c r="M3475" i="21"/>
  <c r="K3475" i="21"/>
  <c r="P3477" i="21"/>
  <c r="I3477" i="21"/>
  <c r="H3478" i="21"/>
  <c r="N3477" i="21"/>
  <c r="J3477" i="21"/>
  <c r="L3477" i="21"/>
  <c r="K3476" i="21"/>
  <c r="Q3476" i="21"/>
  <c r="M3476" i="21"/>
  <c r="O3476" i="21"/>
  <c r="K3477" i="21"/>
  <c r="M3477" i="21"/>
  <c r="Q3477" i="21"/>
  <c r="O3477" i="21"/>
  <c r="I3478" i="21"/>
  <c r="N3478" i="21"/>
  <c r="J3478" i="21"/>
  <c r="P3478" i="21"/>
  <c r="L3478" i="21"/>
  <c r="H3479" i="21"/>
  <c r="O3478" i="21"/>
  <c r="K3478" i="21"/>
  <c r="Q3478" i="21"/>
  <c r="M3478" i="21"/>
  <c r="H3480" i="21"/>
  <c r="L3479" i="21"/>
  <c r="N3479" i="21"/>
  <c r="I3479" i="21"/>
  <c r="J3479" i="21"/>
  <c r="P3479" i="21"/>
  <c r="L3480" i="21"/>
  <c r="J3480" i="21"/>
  <c r="N3480" i="21"/>
  <c r="H3481" i="21"/>
  <c r="P3480" i="21"/>
  <c r="I3480" i="21"/>
  <c r="Q3479" i="21"/>
  <c r="M3479" i="21"/>
  <c r="O3479" i="21"/>
  <c r="K3479" i="21"/>
  <c r="J3481" i="21"/>
  <c r="N3481" i="21"/>
  <c r="H3482" i="21"/>
  <c r="I3481" i="21"/>
  <c r="P3481" i="21"/>
  <c r="L3481" i="21"/>
  <c r="M3480" i="21"/>
  <c r="K3480" i="21"/>
  <c r="Q3480" i="21"/>
  <c r="O3480" i="21"/>
  <c r="J3482" i="21"/>
  <c r="H3483" i="21"/>
  <c r="N3482" i="21"/>
  <c r="I3482" i="21"/>
  <c r="L3482" i="21"/>
  <c r="P3482" i="21"/>
  <c r="Q3481" i="21"/>
  <c r="K3481" i="21"/>
  <c r="M3481" i="21"/>
  <c r="O3481" i="21"/>
  <c r="H3484" i="21"/>
  <c r="J3483" i="21"/>
  <c r="L3483" i="21"/>
  <c r="P3483" i="21"/>
  <c r="N3483" i="21"/>
  <c r="I3483" i="21"/>
  <c r="M3482" i="21"/>
  <c r="K3482" i="21"/>
  <c r="O3482" i="21"/>
  <c r="Q3482" i="21"/>
  <c r="H3485" i="21"/>
  <c r="N3484" i="21"/>
  <c r="L3484" i="21"/>
  <c r="J3484" i="21"/>
  <c r="P3484" i="21"/>
  <c r="I3484" i="21"/>
  <c r="M3483" i="21"/>
  <c r="O3483" i="21"/>
  <c r="Q3483" i="21"/>
  <c r="K3483" i="21"/>
  <c r="N3485" i="21"/>
  <c r="J3485" i="21"/>
  <c r="L3485" i="21"/>
  <c r="I3485" i="21"/>
  <c r="H3486" i="21"/>
  <c r="P3485" i="21"/>
  <c r="M3484" i="21"/>
  <c r="K3484" i="21"/>
  <c r="Q3484" i="21"/>
  <c r="O3484" i="21"/>
  <c r="K3485" i="21"/>
  <c r="Q3485" i="21"/>
  <c r="M3485" i="21"/>
  <c r="O3485" i="21"/>
  <c r="P3486" i="21"/>
  <c r="J3486" i="21"/>
  <c r="I3486" i="21"/>
  <c r="N3486" i="21"/>
  <c r="L3486" i="21"/>
  <c r="H3487" i="21"/>
  <c r="M3486" i="21"/>
  <c r="O3486" i="21"/>
  <c r="K3486" i="21"/>
  <c r="Q3486" i="21"/>
  <c r="J3487" i="21"/>
  <c r="I3487" i="21"/>
  <c r="N3487" i="21"/>
  <c r="H3488" i="21"/>
  <c r="L3487" i="21"/>
  <c r="P3487" i="21"/>
  <c r="K3487" i="21"/>
  <c r="O3487" i="21"/>
  <c r="Q3487" i="21"/>
  <c r="M3487" i="21"/>
  <c r="H3489" i="21"/>
  <c r="L3488" i="21"/>
  <c r="N3488" i="21"/>
  <c r="P3488" i="21"/>
  <c r="I3488" i="21"/>
  <c r="J3488" i="21"/>
  <c r="N3489" i="21"/>
  <c r="L3489" i="21"/>
  <c r="I3489" i="21"/>
  <c r="J3489" i="21"/>
  <c r="H3490" i="21"/>
  <c r="P3489" i="21"/>
  <c r="O3488" i="21"/>
  <c r="K3488" i="21"/>
  <c r="Q3488" i="21"/>
  <c r="M3488" i="21"/>
  <c r="K3489" i="21"/>
  <c r="O3489" i="21"/>
  <c r="Q3489" i="21"/>
  <c r="M3489" i="21"/>
  <c r="N3490" i="21"/>
  <c r="H3491" i="21"/>
  <c r="L3490" i="21"/>
  <c r="I3490" i="21"/>
  <c r="J3490" i="21"/>
  <c r="P3490" i="21"/>
  <c r="P3491" i="21"/>
  <c r="H3492" i="21"/>
  <c r="L3491" i="21"/>
  <c r="I3491" i="21"/>
  <c r="J3491" i="21"/>
  <c r="N3491" i="21"/>
  <c r="O3490" i="21"/>
  <c r="K3490" i="21"/>
  <c r="M3490" i="21"/>
  <c r="Q3490" i="21"/>
  <c r="H3493" i="21"/>
  <c r="P3492" i="21"/>
  <c r="J3492" i="21"/>
  <c r="N3492" i="21"/>
  <c r="L3492" i="21"/>
  <c r="I3492" i="21"/>
  <c r="K3491" i="21"/>
  <c r="O3491" i="21"/>
  <c r="Q3491" i="21"/>
  <c r="M3491" i="21"/>
  <c r="N3493" i="21"/>
  <c r="I3493" i="21"/>
  <c r="P3493" i="21"/>
  <c r="H3494" i="21"/>
  <c r="J3493" i="21"/>
  <c r="L3493" i="21"/>
  <c r="K3492" i="21"/>
  <c r="Q3492" i="21"/>
  <c r="O3492" i="21"/>
  <c r="M3492" i="21"/>
  <c r="M3493" i="21"/>
  <c r="Q3493" i="21"/>
  <c r="K3493" i="21"/>
  <c r="O3493" i="21"/>
  <c r="H3495" i="21"/>
  <c r="P3494" i="21"/>
  <c r="J3494" i="21"/>
  <c r="N3494" i="21"/>
  <c r="L3494" i="21"/>
  <c r="I3494" i="21"/>
  <c r="I3495" i="21"/>
  <c r="H3496" i="21"/>
  <c r="J3495" i="21"/>
  <c r="L3495" i="21"/>
  <c r="N3495" i="21"/>
  <c r="P3495" i="21"/>
  <c r="M3494" i="21"/>
  <c r="O3494" i="21"/>
  <c r="Q3494" i="21"/>
  <c r="K3494" i="21"/>
  <c r="Q3495" i="21"/>
  <c r="O3495" i="21"/>
  <c r="M3495" i="21"/>
  <c r="K3495" i="21"/>
  <c r="H3497" i="21"/>
  <c r="I3496" i="21"/>
  <c r="L3496" i="21"/>
  <c r="N3496" i="21"/>
  <c r="J3496" i="21"/>
  <c r="P3496" i="21"/>
  <c r="L3497" i="21"/>
  <c r="N3497" i="21"/>
  <c r="H3498" i="21"/>
  <c r="I3497" i="21"/>
  <c r="J3497" i="21"/>
  <c r="P3497" i="21"/>
  <c r="O3496" i="21"/>
  <c r="K3496" i="21"/>
  <c r="Q3496" i="21"/>
  <c r="M3496" i="21"/>
  <c r="H3499" i="21"/>
  <c r="J3498" i="21"/>
  <c r="N3498" i="21"/>
  <c r="P3498" i="21"/>
  <c r="I3498" i="21"/>
  <c r="L3498" i="21"/>
  <c r="K3497" i="21"/>
  <c r="Q3497" i="21"/>
  <c r="O3497" i="21"/>
  <c r="M3497" i="21"/>
  <c r="I3499" i="21"/>
  <c r="N3499" i="21"/>
  <c r="P3499" i="21"/>
  <c r="H3500" i="21"/>
  <c r="J3499" i="21"/>
  <c r="L3499" i="21"/>
  <c r="O3498" i="21"/>
  <c r="K3498" i="21"/>
  <c r="M3498" i="21"/>
  <c r="Q3498" i="21"/>
  <c r="K3499" i="21"/>
  <c r="O3499" i="21"/>
  <c r="M3499" i="21"/>
  <c r="Q3499" i="21"/>
  <c r="I3500" i="21"/>
  <c r="N3500" i="21"/>
  <c r="J3500" i="21"/>
  <c r="H3501" i="21"/>
  <c r="P3500" i="21"/>
  <c r="L3500" i="21"/>
  <c r="O3500" i="21"/>
  <c r="M3500" i="21"/>
  <c r="K3500" i="21"/>
  <c r="Q3500" i="21"/>
  <c r="N3501" i="21"/>
  <c r="H3502" i="21"/>
  <c r="I3501" i="21"/>
  <c r="P3501" i="21"/>
  <c r="L3501" i="21"/>
  <c r="J3501" i="21"/>
  <c r="P3502" i="21"/>
  <c r="N3502" i="21"/>
  <c r="J3502" i="21"/>
  <c r="I3502" i="21"/>
  <c r="H3503" i="21"/>
  <c r="L3502" i="21"/>
  <c r="M3501" i="21"/>
  <c r="K3501" i="21"/>
  <c r="Q3501" i="21"/>
  <c r="O3501" i="21"/>
  <c r="M3502" i="21"/>
  <c r="K3502" i="21"/>
  <c r="Q3502" i="21"/>
  <c r="O3502" i="21"/>
  <c r="N3503" i="21"/>
  <c r="J3503" i="21"/>
  <c r="L3503" i="21"/>
  <c r="H3504" i="21"/>
  <c r="P3503" i="21"/>
  <c r="I3503" i="21"/>
  <c r="H3505" i="21"/>
  <c r="I3504" i="21"/>
  <c r="L3504" i="21"/>
  <c r="J3504" i="21"/>
  <c r="P3504" i="21"/>
  <c r="N3504" i="21"/>
  <c r="M3503" i="21"/>
  <c r="K3503" i="21"/>
  <c r="O3503" i="21"/>
  <c r="Q3503" i="21"/>
  <c r="I3505" i="21"/>
  <c r="P3505" i="21"/>
  <c r="H3506" i="21"/>
  <c r="L3505" i="21"/>
  <c r="J3505" i="21"/>
  <c r="N3505" i="21"/>
  <c r="Q3504" i="21"/>
  <c r="K3504" i="21"/>
  <c r="M3504" i="21"/>
  <c r="O3504" i="21"/>
  <c r="Q3505" i="21"/>
  <c r="O3505" i="21"/>
  <c r="M3505" i="21"/>
  <c r="K3505" i="21"/>
  <c r="J3506" i="21"/>
  <c r="L3506" i="21"/>
  <c r="H3507" i="21"/>
  <c r="I3506" i="21"/>
  <c r="N3506" i="21"/>
  <c r="P3506" i="21"/>
  <c r="H3508" i="21"/>
  <c r="L3507" i="21"/>
  <c r="P3507" i="21"/>
  <c r="N3507" i="21"/>
  <c r="J3507" i="21"/>
  <c r="I3507" i="21"/>
  <c r="Q3506" i="21"/>
  <c r="M3506" i="21"/>
  <c r="K3506" i="21"/>
  <c r="O3506" i="21"/>
  <c r="N3508" i="21"/>
  <c r="P3508" i="21"/>
  <c r="L3508" i="21"/>
  <c r="I3508" i="21"/>
  <c r="H3509" i="21"/>
  <c r="J3508" i="21"/>
  <c r="Q3507" i="21"/>
  <c r="M3507" i="21"/>
  <c r="K3507" i="21"/>
  <c r="O3507" i="21"/>
  <c r="M3508" i="21"/>
  <c r="O3508" i="21"/>
  <c r="Q3508" i="21"/>
  <c r="K3508" i="21"/>
  <c r="I3509" i="21"/>
  <c r="N3509" i="21"/>
  <c r="H3510" i="21"/>
  <c r="P3509" i="21"/>
  <c r="J3509" i="21"/>
  <c r="L3509" i="21"/>
  <c r="O3509" i="21"/>
  <c r="M3509" i="21"/>
  <c r="K3509" i="21"/>
  <c r="Q3509" i="21"/>
  <c r="P3510" i="21"/>
  <c r="I3510" i="21"/>
  <c r="H3511" i="21"/>
  <c r="L3510" i="21"/>
  <c r="J3510" i="21"/>
  <c r="N3510" i="21"/>
  <c r="K3510" i="21"/>
  <c r="M3510" i="21"/>
  <c r="Q3510" i="21"/>
  <c r="O3510" i="21"/>
  <c r="P3511" i="21"/>
  <c r="J3511" i="21"/>
  <c r="I3511" i="21"/>
  <c r="L3511" i="21"/>
  <c r="H3512" i="21"/>
  <c r="N3511" i="21"/>
  <c r="K3511" i="21"/>
  <c r="M3511" i="21"/>
  <c r="Q3511" i="21"/>
  <c r="O3511" i="21"/>
  <c r="L3512" i="21"/>
  <c r="J3512" i="21"/>
  <c r="N3512" i="21"/>
  <c r="H3513" i="21"/>
  <c r="I3512" i="21"/>
  <c r="P3512" i="21"/>
  <c r="H3514" i="21"/>
  <c r="L3513" i="21"/>
  <c r="J3513" i="21"/>
  <c r="N3513" i="21"/>
  <c r="I3513" i="21"/>
  <c r="P3513" i="21"/>
  <c r="M3512" i="21"/>
  <c r="O3512" i="21"/>
  <c r="Q3512" i="21"/>
  <c r="K3512" i="21"/>
  <c r="J3514" i="21"/>
  <c r="L3514" i="21"/>
  <c r="H3515" i="21"/>
  <c r="P3514" i="21"/>
  <c r="I3514" i="21"/>
  <c r="N3514" i="21"/>
  <c r="M3513" i="21"/>
  <c r="K3513" i="21"/>
  <c r="Q3513" i="21"/>
  <c r="O3513" i="21"/>
  <c r="N3515" i="21"/>
  <c r="H3516" i="21"/>
  <c r="J3515" i="21"/>
  <c r="L3515" i="21"/>
  <c r="I3515" i="21"/>
  <c r="P3515" i="21"/>
  <c r="O3514" i="21"/>
  <c r="K3514" i="21"/>
  <c r="Q3514" i="21"/>
  <c r="M3514" i="21"/>
  <c r="N3516" i="21"/>
  <c r="I3516" i="21"/>
  <c r="J3516" i="21"/>
  <c r="H3517" i="21"/>
  <c r="L3516" i="21"/>
  <c r="P3516" i="21"/>
  <c r="K3515" i="21"/>
  <c r="Q3515" i="21"/>
  <c r="M3515" i="21"/>
  <c r="O3515" i="21"/>
  <c r="Q3516" i="21"/>
  <c r="O3516" i="21"/>
  <c r="K3516" i="21"/>
  <c r="M3516" i="21"/>
  <c r="N3517" i="21"/>
  <c r="P3517" i="21"/>
  <c r="I3517" i="21"/>
  <c r="J3517" i="21"/>
  <c r="H3518" i="21"/>
  <c r="L3517" i="21"/>
  <c r="Q3517" i="21"/>
  <c r="O3517" i="21"/>
  <c r="M3517" i="21"/>
  <c r="K3517" i="21"/>
  <c r="J3518" i="21"/>
  <c r="H3519" i="21"/>
  <c r="L3518" i="21"/>
  <c r="I3518" i="21"/>
  <c r="N3518" i="21"/>
  <c r="P3518" i="21"/>
  <c r="I3519" i="21"/>
  <c r="N3519" i="21"/>
  <c r="P3519" i="21"/>
  <c r="J3519" i="21"/>
  <c r="L3519" i="21"/>
  <c r="H3520" i="21"/>
  <c r="O3518" i="21"/>
  <c r="Q3518" i="21"/>
  <c r="M3518" i="21"/>
  <c r="K3518" i="21"/>
  <c r="M3519" i="21"/>
  <c r="O3519" i="21"/>
  <c r="Q3519" i="21"/>
  <c r="K3519" i="21"/>
  <c r="H3521" i="21"/>
  <c r="I3520" i="21"/>
  <c r="N3520" i="21"/>
  <c r="L3520" i="21"/>
  <c r="P3520" i="21"/>
  <c r="J3520" i="21"/>
  <c r="J3521" i="21"/>
  <c r="H3522" i="21"/>
  <c r="I3521" i="21"/>
  <c r="L3521" i="21"/>
  <c r="N3521" i="21"/>
  <c r="P3521" i="21"/>
  <c r="O3520" i="21"/>
  <c r="K3520" i="21"/>
  <c r="M3520" i="21"/>
  <c r="Q3520" i="21"/>
  <c r="P3522" i="21"/>
  <c r="J3522" i="21"/>
  <c r="I3522" i="21"/>
  <c r="N3522" i="21"/>
  <c r="L3522" i="21"/>
  <c r="H3523" i="21"/>
  <c r="M3521" i="21"/>
  <c r="Q3521" i="21"/>
  <c r="K3521" i="21"/>
  <c r="O3521" i="21"/>
  <c r="M3522" i="21"/>
  <c r="K3522" i="21"/>
  <c r="Q3522" i="21"/>
  <c r="O3522" i="21"/>
  <c r="L3523" i="21"/>
  <c r="N3523" i="21"/>
  <c r="I3523" i="21"/>
  <c r="J3523" i="21"/>
  <c r="P3523" i="21"/>
  <c r="H3524" i="21"/>
  <c r="O3523" i="21"/>
  <c r="K3523" i="21"/>
  <c r="Q3523" i="21"/>
  <c r="M3523" i="21"/>
  <c r="P3524" i="21"/>
  <c r="N3524" i="21"/>
  <c r="I3524" i="21"/>
  <c r="L3524" i="21"/>
  <c r="J3524" i="21"/>
  <c r="H3525" i="21"/>
  <c r="Q3524" i="21"/>
  <c r="K3524" i="21"/>
  <c r="O3524" i="21"/>
  <c r="M3524" i="21"/>
  <c r="I3525" i="21"/>
  <c r="J3525" i="21"/>
  <c r="P3525" i="21"/>
  <c r="N3525" i="21"/>
  <c r="L3525" i="21"/>
  <c r="H3526" i="21"/>
  <c r="K3525" i="21"/>
  <c r="Q3525" i="21"/>
  <c r="O3525" i="21"/>
  <c r="M3525" i="21"/>
  <c r="L3526" i="21"/>
  <c r="I3526" i="21"/>
  <c r="P3526" i="21"/>
  <c r="J3526" i="21"/>
  <c r="H3527" i="21"/>
  <c r="N3526" i="21"/>
  <c r="O3526" i="21"/>
  <c r="K3526" i="21"/>
  <c r="M3526" i="21"/>
  <c r="Q3526" i="21"/>
  <c r="P3527" i="21"/>
  <c r="I3527" i="21"/>
  <c r="J3527" i="21"/>
  <c r="N3527" i="21"/>
  <c r="L3527" i="21"/>
  <c r="H3528" i="21"/>
  <c r="O3527" i="21"/>
  <c r="M3527" i="21"/>
  <c r="K3527" i="21"/>
  <c r="Q3527" i="21"/>
  <c r="N3528" i="21"/>
  <c r="H3529" i="21"/>
  <c r="I3528" i="21"/>
  <c r="J3528" i="21"/>
  <c r="L3528" i="21"/>
  <c r="P3528" i="21"/>
  <c r="J3529" i="21"/>
  <c r="I3529" i="21"/>
  <c r="P3529" i="21"/>
  <c r="H3530" i="21"/>
  <c r="N3529" i="21"/>
  <c r="L3529" i="21"/>
  <c r="M3528" i="21"/>
  <c r="Q3528" i="21"/>
  <c r="O3528" i="21"/>
  <c r="K3528" i="21"/>
  <c r="Q3529" i="21"/>
  <c r="M3529" i="21"/>
  <c r="O3529" i="21"/>
  <c r="K3529" i="21"/>
  <c r="J3530" i="21"/>
  <c r="P3530" i="21"/>
  <c r="H3531" i="21"/>
  <c r="I3530" i="21"/>
  <c r="L3530" i="21"/>
  <c r="N3530" i="21"/>
  <c r="H3532" i="21"/>
  <c r="P3531" i="21"/>
  <c r="L3531" i="21"/>
  <c r="J3531" i="21"/>
  <c r="N3531" i="21"/>
  <c r="I3531" i="21"/>
  <c r="Q3530" i="21"/>
  <c r="O3530" i="21"/>
  <c r="M3530" i="21"/>
  <c r="K3530" i="21"/>
  <c r="N3532" i="21"/>
  <c r="I3532" i="21"/>
  <c r="H3533" i="21"/>
  <c r="P3532" i="21"/>
  <c r="L3532" i="21"/>
  <c r="J3532" i="21"/>
  <c r="O3531" i="21"/>
  <c r="K3531" i="21"/>
  <c r="Q3531" i="21"/>
  <c r="M3531" i="21"/>
  <c r="M3532" i="21"/>
  <c r="O3532" i="21"/>
  <c r="Q3532" i="21"/>
  <c r="K3532" i="21"/>
  <c r="L3533" i="21"/>
  <c r="I3533" i="21"/>
  <c r="J3533" i="21"/>
  <c r="P3533" i="21"/>
  <c r="H3534" i="21"/>
  <c r="N3533" i="21"/>
  <c r="Q3533" i="21"/>
  <c r="O3533" i="21"/>
  <c r="K3533" i="21"/>
  <c r="M3533" i="21"/>
  <c r="H3535" i="21"/>
  <c r="L3534" i="21"/>
  <c r="J3534" i="21"/>
  <c r="N3534" i="21"/>
  <c r="P3534" i="21"/>
  <c r="I3534" i="21"/>
  <c r="J3535" i="21"/>
  <c r="N3535" i="21"/>
  <c r="H3536" i="21"/>
  <c r="I3535" i="21"/>
  <c r="P3535" i="21"/>
  <c r="L3535" i="21"/>
  <c r="Q3534" i="21"/>
  <c r="O3534" i="21"/>
  <c r="M3534" i="21"/>
  <c r="K3534" i="21"/>
  <c r="N3536" i="21"/>
  <c r="L3536" i="21"/>
  <c r="I3536" i="21"/>
  <c r="P3536" i="21"/>
  <c r="J3536" i="21"/>
  <c r="M3535" i="21"/>
  <c r="Q3535" i="21"/>
  <c r="K3535" i="21"/>
  <c r="O3535" i="21"/>
  <c r="G16" i="13"/>
  <c r="G16" i="27"/>
  <c r="G9" i="27"/>
  <c r="I16" i="13"/>
  <c r="G9" i="29"/>
  <c r="I9" i="29"/>
  <c r="G9" i="13"/>
  <c r="I16" i="27"/>
  <c r="I9" i="13"/>
  <c r="I9" i="27"/>
  <c r="M3536" i="21"/>
  <c r="O3536" i="21"/>
  <c r="Q3536" i="21"/>
  <c r="K3536" i="21"/>
  <c r="J7" i="28" l="1"/>
  <c r="H7" i="28"/>
  <c r="J12" i="26"/>
  <c r="H12" i="26"/>
  <c r="H6" i="28"/>
  <c r="J6" i="28"/>
  <c r="K6" i="28" s="1"/>
  <c r="J11" i="27"/>
  <c r="H11" i="27"/>
  <c r="J4" i="27"/>
  <c r="H4" i="27"/>
  <c r="J5" i="29"/>
  <c r="H5" i="29"/>
  <c r="K5" i="29" s="1"/>
  <c r="H8" i="28"/>
  <c r="J8" i="28"/>
  <c r="K8" i="28" s="1"/>
  <c r="H11" i="13"/>
  <c r="J11" i="13"/>
  <c r="J12" i="27"/>
  <c r="H12" i="27"/>
  <c r="H7" i="27"/>
  <c r="J7" i="27"/>
  <c r="K7" i="27" s="1"/>
  <c r="H13" i="13"/>
  <c r="J13" i="13"/>
  <c r="J14" i="26"/>
  <c r="H14" i="26"/>
  <c r="J11" i="26"/>
  <c r="H11" i="26"/>
  <c r="X26" i="13"/>
  <c r="H3" i="29"/>
  <c r="J3" i="29"/>
  <c r="K3" i="29" s="1"/>
  <c r="H8" i="27"/>
  <c r="J8" i="27"/>
  <c r="K8" i="27" s="1"/>
  <c r="H5" i="27"/>
  <c r="K5" i="27" s="1"/>
  <c r="J5" i="27"/>
  <c r="J5" i="13"/>
  <c r="H5" i="13"/>
  <c r="H6" i="26"/>
  <c r="J6" i="26"/>
  <c r="K6" i="26" s="1"/>
  <c r="H4" i="26"/>
  <c r="J4" i="26"/>
  <c r="K4" i="26" s="1"/>
  <c r="J6" i="27"/>
  <c r="K6" i="27" s="1"/>
  <c r="H6" i="27"/>
  <c r="H4" i="13"/>
  <c r="J4" i="13"/>
  <c r="K4" i="13" s="1"/>
  <c r="H15" i="13"/>
  <c r="J15" i="13"/>
  <c r="J3" i="27"/>
  <c r="H3" i="27"/>
  <c r="J7" i="29"/>
  <c r="K7" i="29" s="1"/>
  <c r="H7" i="29"/>
  <c r="H13" i="26"/>
  <c r="J13" i="26"/>
  <c r="K13" i="26" s="1"/>
  <c r="J10" i="27"/>
  <c r="H10" i="27"/>
  <c r="J7" i="13"/>
  <c r="H7" i="13"/>
  <c r="J15" i="28"/>
  <c r="K15" i="28" s="1"/>
  <c r="H15" i="28"/>
  <c r="J15" i="26"/>
  <c r="H15" i="26"/>
  <c r="K15" i="26" s="1"/>
  <c r="J4" i="29"/>
  <c r="H4" i="29"/>
  <c r="H8" i="29"/>
  <c r="J8" i="29"/>
  <c r="K8" i="29" s="1"/>
  <c r="H4" i="28"/>
  <c r="J4" i="28"/>
  <c r="H13" i="28"/>
  <c r="J13" i="28"/>
  <c r="K13" i="28" s="1"/>
  <c r="J10" i="28"/>
  <c r="H10" i="28"/>
  <c r="H14" i="28"/>
  <c r="J14" i="28"/>
  <c r="K14" i="28" s="1"/>
  <c r="J5" i="28"/>
  <c r="K5" i="28" s="1"/>
  <c r="H5" i="28"/>
  <c r="H3" i="28"/>
  <c r="J3" i="28"/>
  <c r="J14" i="13"/>
  <c r="H14" i="13"/>
  <c r="H12" i="13"/>
  <c r="J12" i="13"/>
  <c r="K12" i="13" s="1"/>
  <c r="H5" i="26"/>
  <c r="K5" i="26" s="1"/>
  <c r="J5" i="26"/>
  <c r="H10" i="13"/>
  <c r="J10" i="13"/>
  <c r="K10" i="13" s="1"/>
  <c r="H3" i="13"/>
  <c r="J3" i="13"/>
  <c r="J15" i="27"/>
  <c r="K15" i="27" s="1"/>
  <c r="H15" i="27"/>
  <c r="H7" i="26"/>
  <c r="J7" i="26"/>
  <c r="H8" i="26"/>
  <c r="J8" i="26"/>
  <c r="K8" i="26" s="1"/>
  <c r="H6" i="13"/>
  <c r="J6" i="13"/>
  <c r="H11" i="28"/>
  <c r="J11" i="28"/>
  <c r="K11" i="28" s="1"/>
  <c r="H12" i="28"/>
  <c r="J12" i="28"/>
  <c r="H10" i="26"/>
  <c r="J10" i="26"/>
  <c r="K10" i="26" s="1"/>
  <c r="H14" i="27"/>
  <c r="J14" i="27"/>
  <c r="H6" i="29"/>
  <c r="J6" i="29"/>
  <c r="K6" i="29" s="1"/>
  <c r="H8" i="13"/>
  <c r="J8" i="13"/>
  <c r="J3" i="26"/>
  <c r="H3" i="26"/>
  <c r="K3" i="26" s="1"/>
  <c r="H13" i="27"/>
  <c r="J13" i="27"/>
  <c r="K12" i="27"/>
  <c r="K3" i="28"/>
  <c r="K11" i="26"/>
  <c r="AI35" i="13"/>
  <c r="AJ35" i="13" s="1"/>
  <c r="AI34" i="13"/>
  <c r="AJ34" i="13" s="1"/>
  <c r="AI33" i="13"/>
  <c r="AJ33" i="13" s="1"/>
  <c r="X30" i="13"/>
  <c r="AI32" i="13"/>
  <c r="AJ32" i="13" s="1"/>
  <c r="X32" i="13"/>
  <c r="D14" i="13"/>
  <c r="D8" i="13"/>
  <c r="K4" i="27"/>
  <c r="AI36" i="13"/>
  <c r="AJ36" i="13" s="1"/>
  <c r="H9" i="13"/>
  <c r="J9" i="13"/>
  <c r="H16" i="13"/>
  <c r="J16" i="13"/>
  <c r="AH37" i="13"/>
  <c r="Q2657" i="21"/>
  <c r="U36" i="28"/>
  <c r="H3537" i="21"/>
  <c r="N2657" i="21"/>
  <c r="Q2655" i="21"/>
  <c r="I3537" i="21"/>
  <c r="P2656" i="21"/>
  <c r="L3537" i="21"/>
  <c r="I16" i="28"/>
  <c r="I16" i="26"/>
  <c r="G16" i="26"/>
  <c r="G16" i="28"/>
  <c r="P3537" i="21"/>
  <c r="N3537" i="21"/>
  <c r="J3537" i="21"/>
  <c r="G9" i="26"/>
  <c r="I9" i="26"/>
  <c r="M3537" i="21"/>
  <c r="Q3537" i="21"/>
  <c r="O3537" i="21"/>
  <c r="G9" i="28"/>
  <c r="I9" i="28"/>
  <c r="K3" i="27" l="1"/>
  <c r="K12" i="26"/>
  <c r="K11" i="13"/>
  <c r="K14" i="26"/>
  <c r="K11" i="27"/>
  <c r="K14" i="27"/>
  <c r="K3" i="13"/>
  <c r="K10" i="28"/>
  <c r="K10" i="27"/>
  <c r="K13" i="27"/>
  <c r="K6" i="13"/>
  <c r="K14" i="13"/>
  <c r="K4" i="29"/>
  <c r="K15" i="13"/>
  <c r="K5" i="13"/>
  <c r="K8" i="13"/>
  <c r="K12" i="28"/>
  <c r="K7" i="26"/>
  <c r="K4" i="28"/>
  <c r="J9" i="26"/>
  <c r="K9" i="26" s="1"/>
  <c r="H9" i="26"/>
  <c r="K13" i="13"/>
  <c r="K7" i="13"/>
  <c r="K7" i="28"/>
  <c r="D15" i="13"/>
  <c r="D9" i="13"/>
  <c r="D16" i="13" s="1"/>
  <c r="AI37" i="13"/>
  <c r="AJ37" i="13" s="1"/>
  <c r="J16" i="26"/>
  <c r="H16" i="26"/>
  <c r="K9" i="13"/>
  <c r="H9" i="29"/>
  <c r="J9" i="29"/>
  <c r="K16" i="13"/>
  <c r="H9" i="28"/>
  <c r="H16" i="28"/>
  <c r="J9" i="28"/>
  <c r="J16" i="28"/>
  <c r="H9" i="27"/>
  <c r="H16" i="27"/>
  <c r="J9" i="27"/>
  <c r="J16" i="27"/>
  <c r="AH38" i="13"/>
  <c r="K3537" i="21"/>
  <c r="AI38" i="13" l="1"/>
  <c r="AJ38" i="13" s="1"/>
  <c r="K16" i="28"/>
  <c r="K16" i="26"/>
  <c r="K9" i="28"/>
  <c r="K9" i="27"/>
  <c r="K9" i="29"/>
  <c r="K16" i="27"/>
  <c r="AH39" i="13"/>
  <c r="AI39" i="13" l="1"/>
  <c r="AJ39" i="13" s="1"/>
  <c r="AH40" i="13"/>
  <c r="AH41" i="13"/>
  <c r="AH42" i="13"/>
  <c r="AH43" i="13"/>
  <c r="AI42" i="13" l="1"/>
  <c r="AJ42" i="13" s="1"/>
  <c r="AI41" i="13"/>
  <c r="AJ41" i="13" s="1"/>
  <c r="AI40" i="13"/>
  <c r="AJ40" i="13" s="1"/>
  <c r="AI43" i="13"/>
  <c r="AJ43" i="13" s="1"/>
  <c r="AH44" i="13"/>
  <c r="AI44" i="13" l="1"/>
  <c r="AJ44" i="13" s="1"/>
  <c r="AH45" i="13"/>
  <c r="AI45" i="13" l="1"/>
  <c r="AJ45" i="13" s="1"/>
  <c r="AH46" i="13"/>
  <c r="AI46" i="13" l="1"/>
  <c r="AJ46" i="13" s="1"/>
  <c r="AH47" i="13"/>
  <c r="AI47" i="13" l="1"/>
  <c r="AJ47" i="13" s="1"/>
  <c r="AH48" i="13"/>
  <c r="AI48" i="13" l="1"/>
  <c r="AJ48" i="13" s="1"/>
  <c r="AH49" i="13"/>
  <c r="AI49" i="13" l="1"/>
  <c r="AJ49" i="13" s="1"/>
  <c r="AH50" i="13"/>
  <c r="AI50" i="13" l="1"/>
  <c r="AJ50" i="13" s="1"/>
  <c r="AH51" i="13"/>
  <c r="AI51" i="13" l="1"/>
  <c r="AJ51" i="13" s="1"/>
  <c r="AH52" i="13"/>
  <c r="AI52" i="13" l="1"/>
  <c r="AJ52" i="13" s="1"/>
  <c r="AH53" i="13"/>
  <c r="AI53" i="13" l="1"/>
  <c r="AJ53" i="13" s="1"/>
  <c r="AH54" i="13"/>
  <c r="AI54" i="13" l="1"/>
  <c r="AJ54" i="13" s="1"/>
  <c r="AH55" i="13"/>
  <c r="AI55" i="13" l="1"/>
  <c r="AJ55" i="13" s="1"/>
  <c r="AH56" i="13"/>
  <c r="AI56" i="13" l="1"/>
  <c r="AJ56" i="13" s="1"/>
  <c r="AH57" i="13"/>
  <c r="AI57" i="13" l="1"/>
  <c r="AJ57" i="13" s="1"/>
  <c r="AH58" i="13"/>
  <c r="AI58" i="13" l="1"/>
  <c r="AJ58" i="13" s="1"/>
  <c r="AH59" i="13"/>
  <c r="AI59" i="13" l="1"/>
  <c r="O35" i="13" a="1"/>
  <c r="O39" i="13" l="1"/>
  <c r="O59" i="13"/>
  <c r="O65" i="13"/>
  <c r="O48" i="13"/>
  <c r="O35" i="13"/>
  <c r="O41" i="13"/>
  <c r="O53" i="13"/>
  <c r="O50" i="13"/>
  <c r="O60" i="13"/>
  <c r="O55" i="13"/>
  <c r="O36" i="13"/>
  <c r="O62" i="13"/>
  <c r="O51" i="13"/>
  <c r="O57" i="13"/>
  <c r="O38" i="13"/>
  <c r="O66" i="13"/>
  <c r="O64" i="13"/>
  <c r="O45" i="13"/>
  <c r="O42" i="13"/>
  <c r="O40" i="13"/>
  <c r="O52" i="13"/>
  <c r="O47" i="13"/>
  <c r="O67" i="13"/>
  <c r="O58" i="13"/>
  <c r="O43" i="13"/>
  <c r="O61" i="13"/>
  <c r="O56" i="13"/>
  <c r="O63" i="13"/>
  <c r="O46" i="13"/>
  <c r="O49" i="13"/>
  <c r="O44" i="13"/>
  <c r="O37" i="13"/>
  <c r="O54" i="13"/>
  <c r="AJ59" i="13"/>
  <c r="S64" i="13"/>
  <c r="S52" i="13"/>
  <c r="S63" i="13"/>
  <c r="S46" i="13"/>
  <c r="S56" i="13"/>
  <c r="S61" i="13"/>
  <c r="S59" i="13"/>
  <c r="S39" i="13"/>
  <c r="S67" i="13"/>
  <c r="S50" i="13"/>
  <c r="S41" i="13"/>
  <c r="S53" i="13"/>
  <c r="T53" i="13" s="1"/>
  <c r="S66" i="13"/>
  <c r="T63" i="13"/>
  <c r="S65" i="13"/>
  <c r="S40" i="13"/>
  <c r="T65" i="13"/>
  <c r="S55" i="13"/>
  <c r="S51" i="13"/>
  <c r="R53" i="13"/>
  <c r="S54" i="13"/>
  <c r="S62" i="13"/>
  <c r="T67" i="13"/>
  <c r="S36" i="13"/>
  <c r="S47" i="13"/>
  <c r="S37" i="13"/>
  <c r="S44" i="13"/>
  <c r="S57" i="13"/>
  <c r="S43" i="13"/>
  <c r="T43" i="13" s="1"/>
  <c r="O68" i="13" a="1"/>
  <c r="S60" i="13"/>
  <c r="R60" i="13" s="1"/>
  <c r="R55" i="13"/>
  <c r="S58" i="13"/>
  <c r="S42" i="13"/>
  <c r="R42" i="13" s="1"/>
  <c r="S48" i="13"/>
  <c r="T48" i="13" s="1"/>
  <c r="T58" i="13"/>
  <c r="S38" i="13"/>
  <c r="T46" i="13"/>
  <c r="S35" i="13"/>
  <c r="R57" i="13"/>
  <c r="S45" i="13"/>
  <c r="T45" i="13" s="1"/>
  <c r="S49" i="13"/>
  <c r="O68" i="13" l="1"/>
  <c r="O70" i="13"/>
  <c r="O69" i="13"/>
  <c r="O71" i="13"/>
  <c r="Q37" i="13"/>
  <c r="P37" i="13"/>
  <c r="Q58" i="13"/>
  <c r="P58" i="13"/>
  <c r="Q66" i="13"/>
  <c r="P66" i="13"/>
  <c r="Q50" i="13"/>
  <c r="P50" i="13"/>
  <c r="Q44" i="13"/>
  <c r="P44" i="13"/>
  <c r="Q67" i="13"/>
  <c r="P67" i="13"/>
  <c r="Q38" i="13"/>
  <c r="P38" i="13"/>
  <c r="Q53" i="13"/>
  <c r="P53" i="13"/>
  <c r="Q49" i="13"/>
  <c r="P49" i="13"/>
  <c r="Q47" i="13"/>
  <c r="P47" i="13"/>
  <c r="Q57" i="13"/>
  <c r="P57" i="13"/>
  <c r="Q41" i="13"/>
  <c r="P41" i="13"/>
  <c r="Q46" i="13"/>
  <c r="P46" i="13"/>
  <c r="Q52" i="13"/>
  <c r="P52" i="13"/>
  <c r="Q51" i="13"/>
  <c r="P51" i="13"/>
  <c r="Q35" i="13"/>
  <c r="P35" i="13"/>
  <c r="Q63" i="13"/>
  <c r="P63" i="13"/>
  <c r="Q40" i="13"/>
  <c r="P40" i="13"/>
  <c r="Q62" i="13"/>
  <c r="P62" i="13"/>
  <c r="Q48" i="13"/>
  <c r="P48" i="13"/>
  <c r="Q56" i="13"/>
  <c r="P56" i="13"/>
  <c r="Q42" i="13"/>
  <c r="P42" i="13"/>
  <c r="Q36" i="13"/>
  <c r="P36" i="13"/>
  <c r="Q65" i="13"/>
  <c r="P65" i="13"/>
  <c r="Q61" i="13"/>
  <c r="P61" i="13"/>
  <c r="Q45" i="13"/>
  <c r="P45" i="13"/>
  <c r="Q55" i="13"/>
  <c r="P55" i="13"/>
  <c r="Q59" i="13"/>
  <c r="P59" i="13"/>
  <c r="Q54" i="13"/>
  <c r="P54" i="13"/>
  <c r="Q43" i="13"/>
  <c r="P43" i="13"/>
  <c r="Q64" i="13"/>
  <c r="P64" i="13"/>
  <c r="Q60" i="13"/>
  <c r="P60" i="13"/>
  <c r="Q39" i="13"/>
  <c r="P39" i="13"/>
  <c r="R47" i="13"/>
  <c r="V63" i="13"/>
  <c r="V60" i="13"/>
  <c r="T59" i="13"/>
  <c r="S69" i="13"/>
  <c r="U53" i="13"/>
  <c r="R43" i="13"/>
  <c r="V41" i="13"/>
  <c r="V43" i="13"/>
  <c r="T57" i="13"/>
  <c r="T55" i="13"/>
  <c r="R49" i="13"/>
  <c r="R54" i="13"/>
  <c r="T51" i="13"/>
  <c r="S70" i="13"/>
  <c r="V46" i="13"/>
  <c r="V37" i="13"/>
  <c r="R51" i="13"/>
  <c r="V40" i="13"/>
  <c r="V44" i="13"/>
  <c r="T37" i="13"/>
  <c r="R66" i="13"/>
  <c r="T40" i="13"/>
  <c r="T50" i="13"/>
  <c r="V61" i="13"/>
  <c r="R37" i="13"/>
  <c r="S71" i="13"/>
  <c r="R56" i="13"/>
  <c r="V65" i="13"/>
  <c r="R64" i="13"/>
  <c r="T56" i="13"/>
  <c r="T62" i="13"/>
  <c r="R63" i="13"/>
  <c r="V49" i="13"/>
  <c r="T64" i="13"/>
  <c r="T61" i="13"/>
  <c r="R62" i="13"/>
  <c r="S68" i="13"/>
  <c r="R41" i="13"/>
  <c r="R52" i="13"/>
  <c r="T49" i="13"/>
  <c r="U56" i="13"/>
  <c r="V57" i="13"/>
  <c r="T36" i="13"/>
  <c r="R59" i="13"/>
  <c r="U60" i="13"/>
  <c r="T38" i="13"/>
  <c r="V54" i="13"/>
  <c r="R39" i="13"/>
  <c r="V62" i="13"/>
  <c r="R48" i="13"/>
  <c r="T60" i="13"/>
  <c r="V48" i="13"/>
  <c r="U57" i="13"/>
  <c r="V45" i="13"/>
  <c r="R50" i="13"/>
  <c r="R36" i="13"/>
  <c r="R38" i="13"/>
  <c r="R65" i="13"/>
  <c r="T47" i="13"/>
  <c r="R35" i="13"/>
  <c r="T42" i="13"/>
  <c r="V56" i="13"/>
  <c r="T52" i="13"/>
  <c r="V64" i="13"/>
  <c r="V38" i="13"/>
  <c r="R45" i="13"/>
  <c r="R67" i="13"/>
  <c r="R61" i="13"/>
  <c r="U61" i="13" s="1"/>
  <c r="V42" i="13"/>
  <c r="U47" i="13"/>
  <c r="V47" i="13"/>
  <c r="V59" i="13"/>
  <c r="U62" i="13"/>
  <c r="V51" i="13"/>
  <c r="V50" i="13"/>
  <c r="V35" i="13"/>
  <c r="R40" i="13"/>
  <c r="T39" i="13"/>
  <c r="V39" i="13"/>
  <c r="T54" i="13"/>
  <c r="U55" i="13"/>
  <c r="V67" i="13"/>
  <c r="U42" i="13"/>
  <c r="V66" i="13"/>
  <c r="R58" i="13"/>
  <c r="U58" i="13" s="1"/>
  <c r="T44" i="13"/>
  <c r="V55" i="13"/>
  <c r="R44" i="13"/>
  <c r="V53" i="13"/>
  <c r="T66" i="13"/>
  <c r="V36" i="13"/>
  <c r="R46" i="13"/>
  <c r="V52" i="13"/>
  <c r="T35" i="13"/>
  <c r="V58" i="13"/>
  <c r="T41" i="13"/>
  <c r="Q71" i="13" l="1"/>
  <c r="P71" i="13"/>
  <c r="Q69" i="13"/>
  <c r="P69" i="13"/>
  <c r="Q70" i="13"/>
  <c r="P70" i="13"/>
  <c r="Q68" i="13"/>
  <c r="P68" i="13"/>
  <c r="U44" i="13"/>
  <c r="T69" i="13"/>
  <c r="V71" i="13"/>
  <c r="U63" i="13"/>
  <c r="T70" i="13"/>
  <c r="U38" i="13"/>
  <c r="T71" i="13"/>
  <c r="U52" i="13"/>
  <c r="V68" i="13"/>
  <c r="U37" i="13"/>
  <c r="U36" i="13"/>
  <c r="U48" i="13"/>
  <c r="U65" i="13"/>
  <c r="V69" i="13"/>
  <c r="R71" i="13"/>
  <c r="U50" i="13"/>
  <c r="U59" i="13"/>
  <c r="U39" i="13"/>
  <c r="U40" i="13"/>
  <c r="U51" i="13"/>
  <c r="U35" i="13"/>
  <c r="U41" i="13"/>
  <c r="U67" i="13"/>
  <c r="U49" i="13"/>
  <c r="V70" i="13"/>
  <c r="U66" i="13"/>
  <c r="U43" i="13"/>
  <c r="R69" i="13"/>
  <c r="U69" i="13" s="1"/>
  <c r="R70" i="13"/>
  <c r="R68" i="13"/>
  <c r="U46" i="13"/>
  <c r="U54" i="13"/>
  <c r="U64" i="13"/>
  <c r="T68" i="13"/>
  <c r="U45" i="13"/>
  <c r="W46" i="28" l="1"/>
  <c r="W38" i="28"/>
  <c r="W30" i="28"/>
  <c r="W26" i="28"/>
  <c r="W45" i="28"/>
  <c r="W37" i="28"/>
  <c r="W29" i="28"/>
  <c r="W34" i="28"/>
  <c r="W44" i="28"/>
  <c r="W36" i="28"/>
  <c r="W28" i="28"/>
  <c r="W42" i="28"/>
  <c r="W43" i="28"/>
  <c r="W35" i="28"/>
  <c r="W27" i="28"/>
  <c r="W41" i="28"/>
  <c r="W33" i="28"/>
  <c r="W25" i="28"/>
  <c r="W40" i="28"/>
  <c r="W32" i="28"/>
  <c r="W24" i="28"/>
  <c r="W31" i="28"/>
  <c r="W39" i="28"/>
  <c r="W23" i="28"/>
  <c r="X46" i="28"/>
  <c r="X38" i="28"/>
  <c r="X30" i="28"/>
  <c r="X45" i="28"/>
  <c r="X37" i="28"/>
  <c r="X29" i="28"/>
  <c r="X44" i="28"/>
  <c r="X36" i="28"/>
  <c r="X28" i="28"/>
  <c r="X43" i="28"/>
  <c r="X35" i="28"/>
  <c r="X27" i="28"/>
  <c r="X42" i="28"/>
  <c r="X34" i="28"/>
  <c r="X26" i="28"/>
  <c r="X41" i="28"/>
  <c r="X33" i="28"/>
  <c r="X25" i="28"/>
  <c r="X40" i="28"/>
  <c r="X32" i="28"/>
  <c r="X24" i="28"/>
  <c r="X39" i="28"/>
  <c r="X31" i="28"/>
  <c r="X23" i="28"/>
  <c r="W40" i="26"/>
  <c r="W32" i="26"/>
  <c r="W24" i="26"/>
  <c r="W36" i="26"/>
  <c r="W27" i="26"/>
  <c r="W33" i="26"/>
  <c r="W39" i="26"/>
  <c r="W31" i="26"/>
  <c r="W29" i="26"/>
  <c r="W35" i="26"/>
  <c r="W26" i="26"/>
  <c r="W38" i="26"/>
  <c r="W30" i="26"/>
  <c r="W37" i="26"/>
  <c r="W28" i="26"/>
  <c r="W34" i="26"/>
  <c r="W25" i="26"/>
  <c r="W23" i="26"/>
  <c r="X40" i="26"/>
  <c r="X39" i="26"/>
  <c r="X38" i="26"/>
  <c r="X30" i="26"/>
  <c r="X28" i="26"/>
  <c r="X35" i="26"/>
  <c r="X34" i="26"/>
  <c r="X33" i="26"/>
  <c r="X32" i="26"/>
  <c r="X31" i="26"/>
  <c r="X37" i="26"/>
  <c r="X29" i="26"/>
  <c r="X36" i="26"/>
  <c r="X27" i="26"/>
  <c r="X26" i="26"/>
  <c r="X25" i="26"/>
  <c r="X24" i="26"/>
  <c r="X23" i="26"/>
  <c r="W114" i="13"/>
  <c r="W113" i="13"/>
  <c r="W112" i="13"/>
  <c r="W111" i="13"/>
  <c r="W110" i="13"/>
  <c r="W109" i="13"/>
  <c r="W101" i="13"/>
  <c r="W93" i="13"/>
  <c r="W85" i="13"/>
  <c r="W77" i="13"/>
  <c r="W99" i="13"/>
  <c r="W83" i="13"/>
  <c r="W106" i="13"/>
  <c r="W90" i="13"/>
  <c r="W74" i="13"/>
  <c r="W97" i="13"/>
  <c r="W73" i="13"/>
  <c r="W96" i="13"/>
  <c r="W80" i="13"/>
  <c r="W95" i="13"/>
  <c r="W79" i="13"/>
  <c r="W94" i="13"/>
  <c r="W78" i="13"/>
  <c r="W108" i="13"/>
  <c r="W100" i="13"/>
  <c r="W92" i="13"/>
  <c r="W84" i="13"/>
  <c r="W76" i="13"/>
  <c r="W107" i="13"/>
  <c r="W91" i="13"/>
  <c r="W75" i="13"/>
  <c r="W98" i="13"/>
  <c r="W82" i="13"/>
  <c r="W105" i="13"/>
  <c r="W89" i="13"/>
  <c r="W81" i="13"/>
  <c r="W104" i="13"/>
  <c r="W88" i="13"/>
  <c r="W103" i="13"/>
  <c r="W87" i="13"/>
  <c r="W102" i="13"/>
  <c r="W86" i="13"/>
  <c r="W72" i="13"/>
  <c r="W71" i="13"/>
  <c r="W63" i="13"/>
  <c r="W55" i="13"/>
  <c r="W47" i="13"/>
  <c r="W39" i="13"/>
  <c r="W52" i="13"/>
  <c r="W67" i="13"/>
  <c r="W43" i="13"/>
  <c r="W50" i="13"/>
  <c r="W65" i="13"/>
  <c r="W64" i="13"/>
  <c r="W40" i="13"/>
  <c r="W70" i="13"/>
  <c r="W62" i="13"/>
  <c r="W54" i="13"/>
  <c r="W46" i="13"/>
  <c r="W38" i="13"/>
  <c r="W60" i="13"/>
  <c r="W36" i="13"/>
  <c r="W51" i="13"/>
  <c r="W66" i="13"/>
  <c r="W57" i="13"/>
  <c r="W41" i="13"/>
  <c r="W48" i="13"/>
  <c r="W69" i="13"/>
  <c r="W61" i="13"/>
  <c r="W53" i="13"/>
  <c r="W45" i="13"/>
  <c r="W37" i="13"/>
  <c r="W68" i="13"/>
  <c r="W44" i="13"/>
  <c r="W59" i="13"/>
  <c r="W58" i="13"/>
  <c r="W42" i="13"/>
  <c r="W49" i="13"/>
  <c r="W56" i="13"/>
  <c r="W35" i="13"/>
  <c r="X114" i="13"/>
  <c r="X113" i="13"/>
  <c r="X112" i="13"/>
  <c r="X111" i="13"/>
  <c r="X110" i="13"/>
  <c r="X109" i="13"/>
  <c r="X101" i="13"/>
  <c r="X93" i="13"/>
  <c r="X85" i="13"/>
  <c r="X77" i="13"/>
  <c r="X82" i="13"/>
  <c r="X74" i="13"/>
  <c r="X89" i="13"/>
  <c r="X104" i="13"/>
  <c r="X80" i="13"/>
  <c r="X87" i="13"/>
  <c r="X102" i="13"/>
  <c r="X108" i="13"/>
  <c r="X100" i="13"/>
  <c r="X92" i="13"/>
  <c r="X84" i="13"/>
  <c r="X76" i="13"/>
  <c r="X90" i="13"/>
  <c r="X105" i="13"/>
  <c r="X73" i="13"/>
  <c r="X88" i="13"/>
  <c r="X95" i="13"/>
  <c r="X79" i="13"/>
  <c r="X94" i="13"/>
  <c r="X107" i="13"/>
  <c r="X99" i="13"/>
  <c r="X91" i="13"/>
  <c r="X83" i="13"/>
  <c r="X75" i="13"/>
  <c r="X98" i="13"/>
  <c r="X97" i="13"/>
  <c r="X81" i="13"/>
  <c r="X96" i="13"/>
  <c r="X103" i="13"/>
  <c r="X86" i="13"/>
  <c r="X106" i="13"/>
  <c r="X78" i="13"/>
  <c r="X72" i="13"/>
  <c r="X63" i="13"/>
  <c r="Y63" i="13" s="1"/>
  <c r="X55" i="13"/>
  <c r="Y55" i="13" s="1"/>
  <c r="X47" i="13"/>
  <c r="Y47" i="13" s="1"/>
  <c r="X39" i="13"/>
  <c r="Y39" i="13" s="1"/>
  <c r="X69" i="13"/>
  <c r="Y69" i="13" s="1"/>
  <c r="X45" i="13"/>
  <c r="Y45" i="13" s="1"/>
  <c r="X52" i="13"/>
  <c r="Y52" i="13" s="1"/>
  <c r="X36" i="13"/>
  <c r="Y36" i="13" s="1"/>
  <c r="X59" i="13"/>
  <c r="Y59" i="13" s="1"/>
  <c r="X43" i="13"/>
  <c r="Y43" i="13" s="1"/>
  <c r="X58" i="13"/>
  <c r="Y58" i="13" s="1"/>
  <c r="X42" i="13"/>
  <c r="Y42" i="13" s="1"/>
  <c r="X57" i="13"/>
  <c r="Y57" i="13" s="1"/>
  <c r="X41" i="13"/>
  <c r="Y41" i="13" s="1"/>
  <c r="X56" i="13"/>
  <c r="Y56" i="13" s="1"/>
  <c r="X40" i="13"/>
  <c r="Y40" i="13" s="1"/>
  <c r="X62" i="13"/>
  <c r="Y62" i="13" s="1"/>
  <c r="X54" i="13"/>
  <c r="Y54" i="13" s="1"/>
  <c r="X46" i="13"/>
  <c r="Y46" i="13" s="1"/>
  <c r="X38" i="13"/>
  <c r="Y38" i="13" s="1"/>
  <c r="X61" i="13"/>
  <c r="Y61" i="13" s="1"/>
  <c r="X53" i="13"/>
  <c r="Y53" i="13" s="1"/>
  <c r="X37" i="13"/>
  <c r="Y37" i="13" s="1"/>
  <c r="X60" i="13"/>
  <c r="Y60" i="13" s="1"/>
  <c r="X44" i="13"/>
  <c r="Y44" i="13" s="1"/>
  <c r="X67" i="13"/>
  <c r="Y67" i="13" s="1"/>
  <c r="X51" i="13"/>
  <c r="Y51" i="13" s="1"/>
  <c r="X66" i="13"/>
  <c r="Y66" i="13" s="1"/>
  <c r="X50" i="13"/>
  <c r="Y50" i="13" s="1"/>
  <c r="X65" i="13"/>
  <c r="Y65" i="13" s="1"/>
  <c r="X49" i="13"/>
  <c r="Y49" i="13" s="1"/>
  <c r="X64" i="13"/>
  <c r="Y64" i="13" s="1"/>
  <c r="X48" i="13"/>
  <c r="Y48" i="13" s="1"/>
  <c r="X35" i="13"/>
  <c r="Y35" i="13" s="1"/>
  <c r="W36" i="27"/>
  <c r="W28" i="27"/>
  <c r="W34" i="27"/>
  <c r="W33" i="27"/>
  <c r="W32" i="27"/>
  <c r="W31" i="27"/>
  <c r="W29" i="27"/>
  <c r="W35" i="27"/>
  <c r="W27" i="27"/>
  <c r="W26" i="27"/>
  <c r="W25" i="27"/>
  <c r="W24" i="27"/>
  <c r="W30" i="27"/>
  <c r="W23" i="27"/>
  <c r="X36" i="27"/>
  <c r="X28" i="27"/>
  <c r="X25" i="27"/>
  <c r="X30" i="27"/>
  <c r="X35" i="27"/>
  <c r="X27" i="27"/>
  <c r="X26" i="27"/>
  <c r="X24" i="27"/>
  <c r="X34" i="27"/>
  <c r="X33" i="27"/>
  <c r="X32" i="27"/>
  <c r="X31" i="27"/>
  <c r="X29" i="27"/>
  <c r="X23" i="27"/>
  <c r="W76" i="29"/>
  <c r="W68" i="29"/>
  <c r="W60" i="29"/>
  <c r="W52" i="29"/>
  <c r="W44" i="29"/>
  <c r="W36" i="29"/>
  <c r="W28" i="29"/>
  <c r="W49" i="29"/>
  <c r="W33" i="29"/>
  <c r="W40" i="29"/>
  <c r="W55" i="29"/>
  <c r="W70" i="29"/>
  <c r="W30" i="29"/>
  <c r="W45" i="29"/>
  <c r="W75" i="29"/>
  <c r="W67" i="29"/>
  <c r="W59" i="29"/>
  <c r="W51" i="29"/>
  <c r="W43" i="29"/>
  <c r="W35" i="29"/>
  <c r="W27" i="29"/>
  <c r="W41" i="29"/>
  <c r="W25" i="29"/>
  <c r="W32" i="29"/>
  <c r="W31" i="29"/>
  <c r="W62" i="29"/>
  <c r="W69" i="29"/>
  <c r="W53" i="29"/>
  <c r="W74" i="29"/>
  <c r="W66" i="29"/>
  <c r="W58" i="29"/>
  <c r="W50" i="29"/>
  <c r="W42" i="29"/>
  <c r="W34" i="29"/>
  <c r="W26" i="29"/>
  <c r="W57" i="29"/>
  <c r="W56" i="29"/>
  <c r="W24" i="29"/>
  <c r="W39" i="29"/>
  <c r="W54" i="29"/>
  <c r="W61" i="29"/>
  <c r="W73" i="29"/>
  <c r="W65" i="29"/>
  <c r="W63" i="29"/>
  <c r="W38" i="29"/>
  <c r="W29" i="29"/>
  <c r="W72" i="29"/>
  <c r="W64" i="29"/>
  <c r="W48" i="29"/>
  <c r="W47" i="29"/>
  <c r="W46" i="29"/>
  <c r="W37" i="29"/>
  <c r="W23" i="29"/>
  <c r="U71" i="13"/>
  <c r="U68" i="13"/>
  <c r="U70" i="13"/>
  <c r="X71" i="13" l="1"/>
  <c r="Y71" i="13" s="1"/>
  <c r="X70" i="13"/>
  <c r="Y70" i="13" s="1"/>
  <c r="X68" i="13"/>
  <c r="Y68" i="13" s="1"/>
  <c r="I6" i="22"/>
  <c r="I5" i="22"/>
  <c r="I7" i="22" l="1"/>
  <c r="Y39" i="26" l="1"/>
  <c r="Y36" i="26"/>
  <c r="Y23" i="26"/>
  <c r="Y37" i="26"/>
  <c r="Y28" i="26"/>
  <c r="Y38" i="26"/>
  <c r="Y27" i="26"/>
  <c r="Y32" i="26"/>
  <c r="Y34" i="26"/>
  <c r="Y35" i="26"/>
  <c r="Y24" i="26"/>
  <c r="Y29" i="26"/>
  <c r="Y30" i="26"/>
  <c r="Y40" i="26"/>
  <c r="Y31" i="26"/>
  <c r="Y33" i="26"/>
  <c r="Y26" i="26"/>
  <c r="Y25" i="26"/>
  <c r="Y31" i="28"/>
  <c r="Y44" i="28"/>
  <c r="Y35" i="28"/>
  <c r="Y25" i="28"/>
  <c r="Y28" i="28"/>
  <c r="Y39" i="28"/>
  <c r="Y32" i="28"/>
  <c r="Y30" i="28"/>
  <c r="Y43" i="28"/>
  <c r="Y46" i="28"/>
  <c r="Y27" i="28"/>
  <c r="Y41" i="28"/>
  <c r="Y29" i="28"/>
  <c r="Y38" i="28"/>
  <c r="Y24" i="28"/>
  <c r="Y45" i="28"/>
  <c r="Y26" i="28"/>
  <c r="Y42" i="28"/>
  <c r="Y23" i="28"/>
  <c r="Y37" i="28"/>
  <c r="Y36" i="28"/>
  <c r="Y40" i="28"/>
  <c r="Y33" i="28"/>
  <c r="Y34" i="28"/>
  <c r="L6" i="22" l="1"/>
  <c r="M6" i="22"/>
  <c r="Y30" i="27" l="1"/>
  <c r="Y36" i="27"/>
  <c r="Y32" i="27"/>
  <c r="Y35" i="27"/>
  <c r="Y27" i="27"/>
  <c r="Y26" i="27"/>
  <c r="Y31" i="27"/>
  <c r="Y24" i="27"/>
  <c r="Y34" i="27"/>
  <c r="Y33" i="27"/>
  <c r="Y25" i="27"/>
  <c r="Y23" i="27"/>
  <c r="Y28" i="27"/>
  <c r="Y29" i="27"/>
  <c r="Y25" i="13"/>
  <c r="Y31" i="13"/>
  <c r="Y29" i="13"/>
  <c r="Y26" i="13"/>
  <c r="Y24" i="13"/>
  <c r="Y23" i="13"/>
  <c r="Y28" i="13"/>
  <c r="Y27" i="13"/>
  <c r="Y33" i="13"/>
  <c r="Y34" i="13"/>
  <c r="Y32" i="13"/>
  <c r="Y30" i="13"/>
  <c r="Y85" i="13"/>
  <c r="Y87" i="13"/>
  <c r="Y100" i="13"/>
  <c r="Y92" i="13"/>
  <c r="Y90" i="13"/>
  <c r="Y104" i="13"/>
  <c r="Y80" i="13"/>
  <c r="Y73" i="13"/>
  <c r="Y88" i="13"/>
  <c r="Y91" i="13"/>
  <c r="Y96" i="13"/>
  <c r="Y72" i="13"/>
  <c r="Y82" i="13"/>
  <c r="Y81" i="13"/>
  <c r="Y95" i="13"/>
  <c r="Y79" i="13"/>
  <c r="Y94" i="13"/>
  <c r="Y107" i="13"/>
  <c r="Y84" i="13"/>
  <c r="Y74" i="13"/>
  <c r="Y102" i="13"/>
  <c r="Y76" i="13"/>
  <c r="Y83" i="13"/>
  <c r="Y101" i="13"/>
  <c r="Y105" i="13"/>
  <c r="Y75" i="13"/>
  <c r="Y98" i="13"/>
  <c r="Y77" i="13"/>
  <c r="Y108" i="13"/>
  <c r="Y89" i="13"/>
  <c r="Y86" i="13"/>
  <c r="Y97" i="13"/>
  <c r="Y99" i="13"/>
  <c r="Y109" i="13"/>
  <c r="Y93" i="13"/>
  <c r="Y103" i="13"/>
  <c r="Y78" i="13"/>
  <c r="Y106" i="13"/>
  <c r="Y112" i="13"/>
  <c r="Y111" i="13"/>
  <c r="Y113" i="13"/>
  <c r="Y114" i="13"/>
  <c r="Y110" i="13"/>
  <c r="K5" i="22"/>
  <c r="J6" i="22" l="1"/>
  <c r="K6" i="22"/>
  <c r="K7" i="22" s="1"/>
  <c r="M5" i="22"/>
  <c r="J5" i="22"/>
  <c r="L5" i="22"/>
  <c r="J7" i="22" l="1"/>
  <c r="M7" i="22"/>
  <c r="L7" i="22"/>
  <c r="D7" i="22" l="1"/>
</calcChain>
</file>

<file path=xl/sharedStrings.xml><?xml version="1.0" encoding="utf-8"?>
<sst xmlns="http://schemas.openxmlformats.org/spreadsheetml/2006/main" count="4201" uniqueCount="186">
  <si>
    <t>Quote Value</t>
  </si>
  <si>
    <t>UnitedKingdom::Exchange</t>
  </si>
  <si>
    <t>ObjectOverwrite</t>
  </si>
  <si>
    <t>Trigger</t>
  </si>
  <si>
    <t>Permanent</t>
  </si>
  <si>
    <t>USD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</si>
  <si>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</si>
  <si>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</si>
  <si>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</si>
  <si>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</si>
  <si>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</si>
  <si>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</si>
  <si>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</si>
  <si>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</si>
  <si>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</si>
  <si>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</si>
  <si>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</si>
  <si>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</si>
  <si>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</si>
  <si>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</si>
  <si>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</si>
  <si>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</si>
  <si>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UnitedStates::Settlement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</si>
  <si>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</si>
  <si>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</si>
  <si>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</si>
  <si>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</si>
  <si>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</si>
  <si>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</si>
  <si>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</si>
  <si>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</si>
  <si>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</si>
  <si>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</si>
  <si>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</si>
  <si>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</si>
  <si>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</si>
  <si>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</si>
  <si>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</si>
  <si>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</si>
  <si>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</si>
  <si>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</si>
  <si>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</si>
  <si>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</si>
  <si>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</si>
  <si>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</si>
  <si>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</si>
  <si>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</si>
  <si>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</si>
  <si>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</si>
  <si>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</si>
  <si>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</si>
  <si>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</si>
  <si>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FedFunds</t>
  </si>
  <si>
    <t>ON Index</t>
  </si>
  <si>
    <t>Fixing Dates</t>
  </si>
  <si>
    <t>Settlement Dates</t>
  </si>
  <si>
    <t>RecalcTrigger</t>
  </si>
  <si>
    <t>.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</si>
  <si>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</si>
  <si>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</si>
  <si>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</si>
  <si>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</si>
  <si>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</si>
  <si>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</si>
  <si>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</si>
  <si>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</si>
  <si>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</si>
  <si>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</si>
  <si>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</si>
  <si>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</si>
  <si>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Error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</si>
  <si>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</si>
  <si>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</si>
  <si>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</si>
  <si>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</si>
  <si>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</si>
  <si>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</si>
  <si>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</si>
  <si>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</si>
  <si>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</si>
  <si>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</si>
  <si>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</si>
  <si>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</si>
  <si>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</si>
  <si>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</si>
  <si>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</si>
  <si>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</si>
  <si>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</si>
  <si>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</si>
  <si>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</si>
  <si>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</si>
  <si>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</si>
  <si>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</si>
  <si>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</si>
  <si>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</si>
  <si>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</si>
  <si>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</si>
  <si>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</si>
  <si>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</si>
  <si>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</si>
  <si>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</si>
  <si>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</si>
  <si>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</si>
  <si>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</si>
  <si>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</si>
  <si>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</si>
  <si>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</si>
  <si>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</si>
  <si>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</si>
  <si>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</si>
  <si>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</si>
  <si>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</si>
  <si>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</si>
  <si>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</si>
  <si>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</si>
  <si>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</si>
  <si>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</si>
  <si>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</si>
  <si>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</si>
  <si>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</si>
  <si>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</si>
  <si>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</si>
  <si>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</si>
  <si>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</si>
  <si>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</si>
  <si>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</si>
  <si>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</si>
  <si>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</si>
  <si>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</si>
  <si>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</si>
  <si>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</si>
  <si>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</si>
  <si>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</si>
  <si>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</si>
  <si>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</si>
  <si>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</si>
  <si>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</si>
  <si>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</si>
  <si>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</si>
  <si>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</si>
  <si>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</si>
  <si>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</si>
  <si>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</si>
  <si>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</si>
  <si>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</si>
  <si>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</si>
  <si>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</si>
  <si>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</si>
  <si>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</si>
  <si>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</si>
  <si>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</si>
  <si>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</si>
  <si>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</si>
  <si>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</si>
  <si>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</si>
  <si>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</si>
  <si>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</si>
  <si>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</si>
  <si>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</si>
  <si>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</si>
  <si>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</si>
  <si>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</si>
  <si>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</si>
  <si>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5S</t>
  </si>
  <si>
    <t>DisocuntingEngine</t>
  </si>
  <si>
    <t>6M Curve</t>
  </si>
  <si>
    <t>6M FRA</t>
  </si>
  <si>
    <t>6M3M Basis Swap</t>
  </si>
  <si>
    <t>1M3M BasisSwap</t>
  </si>
  <si>
    <t>12M FRA</t>
  </si>
  <si>
    <t>12M6M Basis Swap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</si>
  <si>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</si>
  <si>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</si>
  <si>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</si>
  <si>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</si>
  <si>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</si>
  <si>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</si>
  <si>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</si>
  <si>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FixDayCount</t>
  </si>
  <si>
    <t>PaymentFrequency</t>
  </si>
  <si>
    <t>MeanReversion</t>
  </si>
  <si>
    <t>Volatility</t>
  </si>
  <si>
    <t>Quarterly</t>
  </si>
  <si>
    <t>AM3L</t>
  </si>
  <si>
    <t>FF3L</t>
  </si>
  <si>
    <t>ByApprox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</si>
</sst>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81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12" xfId="1" applyFont="1" applyFill="1" applyBorder="1" applyAlignment="1">
      <alignment horizontal="center"/>
    </xf>
    <xf numFmtId="0" fontId="9" fillId="3" borderId="11" xfId="1" applyFont="1" applyFill="1" applyBorder="1" applyAlignment="1">
      <alignment horizontal="center"/>
    </xf>
    <xf numFmtId="0" fontId="9" fillId="3" borderId="10" xfId="1" applyFont="1" applyFill="1" applyBorder="1" applyAlignment="1">
      <alignment horizontal="center"/>
    </xf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8" borderId="11" xfId="1" applyFont="1" applyFill="1" applyBorder="1" applyAlignment="1">
      <alignment horizontal="center"/>
    </xf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0" xfId="1" applyFont="1" applyFill="1" applyBorder="1" applyAlignment="1">
      <alignment horizontal="center"/>
    </xf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0" fontId="9" fillId="8" borderId="12" xfId="1" applyFont="1" applyFill="1" applyBorder="1" applyAlignment="1">
      <alignment horizontal="center"/>
    </xf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8" borderId="12" xfId="1" applyNumberFormat="1" applyFont="1" applyFill="1" applyBorder="1" applyAlignment="1">
      <alignment horizontal="right"/>
    </xf>
    <xf numFmtId="166" fontId="9" fillId="8" borderId="11" xfId="1" applyNumberFormat="1" applyFont="1" applyFill="1" applyBorder="1" applyAlignment="1">
      <alignment horizontal="right"/>
    </xf>
    <xf numFmtId="166" fontId="9" fillId="0" borderId="11" xfId="1" applyNumberFormat="1" applyFont="1" applyFill="1" applyBorder="1" applyAlignment="1">
      <alignment horizontal="right"/>
    </xf>
    <xf numFmtId="166" fontId="9" fillId="0" borderId="10" xfId="1" applyNumberFormat="1" applyFont="1" applyFill="1" applyBorder="1" applyAlignment="1">
      <alignment horizontal="right"/>
    </xf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0" borderId="12" xfId="1" applyNumberFormat="1" applyFont="1" applyFill="1" applyBorder="1" applyAlignment="1">
      <alignment horizontal="right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0" fontId="9" fillId="4" borderId="19" xfId="1" applyFont="1" applyFill="1" applyBorder="1"/>
    <xf numFmtId="0" fontId="9" fillId="4" borderId="22" xfId="1" applyFont="1" applyFill="1" applyBorder="1"/>
    <xf numFmtId="0" fontId="9" fillId="4" borderId="20" xfId="1" applyFont="1" applyFill="1" applyBorder="1"/>
    <xf numFmtId="0" fontId="9" fillId="4" borderId="2" xfId="1" applyFont="1" applyFill="1" applyBorder="1"/>
    <xf numFmtId="0" fontId="9" fillId="4" borderId="1" xfId="1" applyFont="1" applyFill="1" applyBorder="1"/>
    <xf numFmtId="0" fontId="9" fillId="4" borderId="17" xfId="1" applyFont="1" applyFill="1" applyBorder="1"/>
    <xf numFmtId="0" fontId="9" fillId="4" borderId="23" xfId="1" applyFont="1" applyFill="1" applyBorder="1"/>
    <xf numFmtId="0" fontId="9" fillId="4" borderId="21" xfId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11" fontId="9" fillId="4" borderId="0" xfId="1" applyNumberFormat="1" applyFont="1" applyFill="1" applyBorder="1"/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10" fontId="9" fillId="4" borderId="0" xfId="1" applyNumberFormat="1" applyFont="1" applyFill="1" applyBorder="1"/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42495</c:v>
                </c:pt>
                <c:pt idx="1">
                  <c:v>42496</c:v>
                </c:pt>
                <c:pt idx="2">
                  <c:v>42499</c:v>
                </c:pt>
                <c:pt idx="3">
                  <c:v>42500</c:v>
                </c:pt>
                <c:pt idx="4">
                  <c:v>42501</c:v>
                </c:pt>
                <c:pt idx="5">
                  <c:v>42502</c:v>
                </c:pt>
                <c:pt idx="6">
                  <c:v>42503</c:v>
                </c:pt>
                <c:pt idx="7">
                  <c:v>42506</c:v>
                </c:pt>
                <c:pt idx="8">
                  <c:v>42507</c:v>
                </c:pt>
                <c:pt idx="9">
                  <c:v>42508</c:v>
                </c:pt>
                <c:pt idx="10">
                  <c:v>42509</c:v>
                </c:pt>
                <c:pt idx="11">
                  <c:v>42510</c:v>
                </c:pt>
                <c:pt idx="12">
                  <c:v>42513</c:v>
                </c:pt>
                <c:pt idx="13">
                  <c:v>42514</c:v>
                </c:pt>
                <c:pt idx="14">
                  <c:v>42515</c:v>
                </c:pt>
                <c:pt idx="15">
                  <c:v>42516</c:v>
                </c:pt>
                <c:pt idx="16">
                  <c:v>42517</c:v>
                </c:pt>
                <c:pt idx="17">
                  <c:v>42521</c:v>
                </c:pt>
                <c:pt idx="18">
                  <c:v>42522</c:v>
                </c:pt>
                <c:pt idx="19">
                  <c:v>42523</c:v>
                </c:pt>
                <c:pt idx="20">
                  <c:v>42524</c:v>
                </c:pt>
                <c:pt idx="21">
                  <c:v>42527</c:v>
                </c:pt>
                <c:pt idx="22">
                  <c:v>42528</c:v>
                </c:pt>
                <c:pt idx="23">
                  <c:v>42529</c:v>
                </c:pt>
                <c:pt idx="24">
                  <c:v>42530</c:v>
                </c:pt>
                <c:pt idx="25">
                  <c:v>42531</c:v>
                </c:pt>
                <c:pt idx="26">
                  <c:v>42534</c:v>
                </c:pt>
                <c:pt idx="27">
                  <c:v>42535</c:v>
                </c:pt>
                <c:pt idx="28">
                  <c:v>42536</c:v>
                </c:pt>
                <c:pt idx="29">
                  <c:v>42537</c:v>
                </c:pt>
                <c:pt idx="30">
                  <c:v>42538</c:v>
                </c:pt>
                <c:pt idx="31">
                  <c:v>42541</c:v>
                </c:pt>
                <c:pt idx="32">
                  <c:v>42542</c:v>
                </c:pt>
                <c:pt idx="33">
                  <c:v>42543</c:v>
                </c:pt>
                <c:pt idx="34">
                  <c:v>42544</c:v>
                </c:pt>
                <c:pt idx="35">
                  <c:v>42545</c:v>
                </c:pt>
                <c:pt idx="36">
                  <c:v>42548</c:v>
                </c:pt>
                <c:pt idx="37">
                  <c:v>42549</c:v>
                </c:pt>
                <c:pt idx="38">
                  <c:v>42550</c:v>
                </c:pt>
                <c:pt idx="39">
                  <c:v>42551</c:v>
                </c:pt>
                <c:pt idx="40">
                  <c:v>42552</c:v>
                </c:pt>
                <c:pt idx="41">
                  <c:v>42556</c:v>
                </c:pt>
                <c:pt idx="42">
                  <c:v>42556</c:v>
                </c:pt>
                <c:pt idx="43">
                  <c:v>42557</c:v>
                </c:pt>
                <c:pt idx="44">
                  <c:v>42558</c:v>
                </c:pt>
                <c:pt idx="45">
                  <c:v>42559</c:v>
                </c:pt>
                <c:pt idx="46">
                  <c:v>42562</c:v>
                </c:pt>
                <c:pt idx="47">
                  <c:v>42563</c:v>
                </c:pt>
                <c:pt idx="48">
                  <c:v>42564</c:v>
                </c:pt>
                <c:pt idx="49">
                  <c:v>42565</c:v>
                </c:pt>
                <c:pt idx="50">
                  <c:v>42566</c:v>
                </c:pt>
                <c:pt idx="51">
                  <c:v>42569</c:v>
                </c:pt>
                <c:pt idx="52">
                  <c:v>42570</c:v>
                </c:pt>
                <c:pt idx="53">
                  <c:v>42571</c:v>
                </c:pt>
                <c:pt idx="54">
                  <c:v>42572</c:v>
                </c:pt>
                <c:pt idx="55">
                  <c:v>42573</c:v>
                </c:pt>
                <c:pt idx="56">
                  <c:v>42576</c:v>
                </c:pt>
                <c:pt idx="57">
                  <c:v>42577</c:v>
                </c:pt>
                <c:pt idx="58">
                  <c:v>42578</c:v>
                </c:pt>
                <c:pt idx="59">
                  <c:v>42579</c:v>
                </c:pt>
                <c:pt idx="60">
                  <c:v>42580</c:v>
                </c:pt>
                <c:pt idx="61">
                  <c:v>42583</c:v>
                </c:pt>
                <c:pt idx="62">
                  <c:v>42584</c:v>
                </c:pt>
                <c:pt idx="63">
                  <c:v>42585</c:v>
                </c:pt>
                <c:pt idx="64">
                  <c:v>42586</c:v>
                </c:pt>
                <c:pt idx="65">
                  <c:v>42587</c:v>
                </c:pt>
                <c:pt idx="66">
                  <c:v>42590</c:v>
                </c:pt>
                <c:pt idx="67">
                  <c:v>42591</c:v>
                </c:pt>
                <c:pt idx="68">
                  <c:v>42592</c:v>
                </c:pt>
                <c:pt idx="69">
                  <c:v>42593</c:v>
                </c:pt>
                <c:pt idx="70">
                  <c:v>42594</c:v>
                </c:pt>
                <c:pt idx="71">
                  <c:v>42597</c:v>
                </c:pt>
                <c:pt idx="72">
                  <c:v>42598</c:v>
                </c:pt>
                <c:pt idx="73">
                  <c:v>42599</c:v>
                </c:pt>
                <c:pt idx="74">
                  <c:v>42600</c:v>
                </c:pt>
                <c:pt idx="75">
                  <c:v>42601</c:v>
                </c:pt>
                <c:pt idx="76">
                  <c:v>42604</c:v>
                </c:pt>
                <c:pt idx="77">
                  <c:v>42605</c:v>
                </c:pt>
                <c:pt idx="78">
                  <c:v>42606</c:v>
                </c:pt>
                <c:pt idx="79">
                  <c:v>42607</c:v>
                </c:pt>
                <c:pt idx="80">
                  <c:v>42608</c:v>
                </c:pt>
                <c:pt idx="81">
                  <c:v>42612</c:v>
                </c:pt>
                <c:pt idx="82">
                  <c:v>42613</c:v>
                </c:pt>
                <c:pt idx="83">
                  <c:v>42614</c:v>
                </c:pt>
                <c:pt idx="84">
                  <c:v>42615</c:v>
                </c:pt>
                <c:pt idx="85">
                  <c:v>42619</c:v>
                </c:pt>
                <c:pt idx="86">
                  <c:v>42619</c:v>
                </c:pt>
                <c:pt idx="87">
                  <c:v>42620</c:v>
                </c:pt>
                <c:pt idx="88">
                  <c:v>42621</c:v>
                </c:pt>
                <c:pt idx="89">
                  <c:v>42622</c:v>
                </c:pt>
                <c:pt idx="90">
                  <c:v>42625</c:v>
                </c:pt>
                <c:pt idx="91">
                  <c:v>42626</c:v>
                </c:pt>
                <c:pt idx="92">
                  <c:v>42627</c:v>
                </c:pt>
                <c:pt idx="93">
                  <c:v>42628</c:v>
                </c:pt>
                <c:pt idx="94">
                  <c:v>42629</c:v>
                </c:pt>
                <c:pt idx="95">
                  <c:v>42632</c:v>
                </c:pt>
                <c:pt idx="96">
                  <c:v>42633</c:v>
                </c:pt>
                <c:pt idx="97">
                  <c:v>42634</c:v>
                </c:pt>
                <c:pt idx="98">
                  <c:v>42635</c:v>
                </c:pt>
                <c:pt idx="99">
                  <c:v>42636</c:v>
                </c:pt>
                <c:pt idx="100">
                  <c:v>42639</c:v>
                </c:pt>
                <c:pt idx="101">
                  <c:v>42640</c:v>
                </c:pt>
                <c:pt idx="102">
                  <c:v>42641</c:v>
                </c:pt>
                <c:pt idx="103">
                  <c:v>42642</c:v>
                </c:pt>
                <c:pt idx="104">
                  <c:v>42643</c:v>
                </c:pt>
                <c:pt idx="105">
                  <c:v>42646</c:v>
                </c:pt>
                <c:pt idx="106">
                  <c:v>42647</c:v>
                </c:pt>
                <c:pt idx="107">
                  <c:v>42648</c:v>
                </c:pt>
                <c:pt idx="108">
                  <c:v>42649</c:v>
                </c:pt>
                <c:pt idx="109">
                  <c:v>42650</c:v>
                </c:pt>
                <c:pt idx="110">
                  <c:v>42654</c:v>
                </c:pt>
                <c:pt idx="111">
                  <c:v>42654</c:v>
                </c:pt>
                <c:pt idx="112">
                  <c:v>42655</c:v>
                </c:pt>
                <c:pt idx="113">
                  <c:v>42656</c:v>
                </c:pt>
                <c:pt idx="114">
                  <c:v>42657</c:v>
                </c:pt>
                <c:pt idx="115">
                  <c:v>42660</c:v>
                </c:pt>
                <c:pt idx="116">
                  <c:v>42661</c:v>
                </c:pt>
                <c:pt idx="117">
                  <c:v>42662</c:v>
                </c:pt>
                <c:pt idx="118">
                  <c:v>42663</c:v>
                </c:pt>
                <c:pt idx="119">
                  <c:v>42664</c:v>
                </c:pt>
                <c:pt idx="120">
                  <c:v>42667</c:v>
                </c:pt>
                <c:pt idx="121">
                  <c:v>42668</c:v>
                </c:pt>
                <c:pt idx="122">
                  <c:v>42669</c:v>
                </c:pt>
                <c:pt idx="123">
                  <c:v>42670</c:v>
                </c:pt>
                <c:pt idx="124">
                  <c:v>42671</c:v>
                </c:pt>
                <c:pt idx="125">
                  <c:v>42674</c:v>
                </c:pt>
                <c:pt idx="126">
                  <c:v>42675</c:v>
                </c:pt>
                <c:pt idx="127">
                  <c:v>42676</c:v>
                </c:pt>
                <c:pt idx="128">
                  <c:v>42677</c:v>
                </c:pt>
                <c:pt idx="129">
                  <c:v>42678</c:v>
                </c:pt>
                <c:pt idx="130">
                  <c:v>42681</c:v>
                </c:pt>
                <c:pt idx="131">
                  <c:v>42682</c:v>
                </c:pt>
                <c:pt idx="132">
                  <c:v>42683</c:v>
                </c:pt>
                <c:pt idx="133">
                  <c:v>42684</c:v>
                </c:pt>
                <c:pt idx="134">
                  <c:v>42688</c:v>
                </c:pt>
                <c:pt idx="135">
                  <c:v>42688</c:v>
                </c:pt>
                <c:pt idx="136">
                  <c:v>42689</c:v>
                </c:pt>
                <c:pt idx="137">
                  <c:v>42690</c:v>
                </c:pt>
                <c:pt idx="138">
                  <c:v>42691</c:v>
                </c:pt>
                <c:pt idx="139">
                  <c:v>42692</c:v>
                </c:pt>
                <c:pt idx="140">
                  <c:v>42695</c:v>
                </c:pt>
                <c:pt idx="141">
                  <c:v>42696</c:v>
                </c:pt>
                <c:pt idx="142">
                  <c:v>42697</c:v>
                </c:pt>
                <c:pt idx="143">
                  <c:v>42699</c:v>
                </c:pt>
                <c:pt idx="144">
                  <c:v>42699</c:v>
                </c:pt>
                <c:pt idx="145">
                  <c:v>42702</c:v>
                </c:pt>
                <c:pt idx="146">
                  <c:v>42703</c:v>
                </c:pt>
                <c:pt idx="147">
                  <c:v>42704</c:v>
                </c:pt>
                <c:pt idx="148">
                  <c:v>42705</c:v>
                </c:pt>
                <c:pt idx="149">
                  <c:v>42706</c:v>
                </c:pt>
                <c:pt idx="150">
                  <c:v>42709</c:v>
                </c:pt>
                <c:pt idx="151">
                  <c:v>42710</c:v>
                </c:pt>
                <c:pt idx="152">
                  <c:v>42711</c:v>
                </c:pt>
                <c:pt idx="153">
                  <c:v>42712</c:v>
                </c:pt>
                <c:pt idx="154">
                  <c:v>42713</c:v>
                </c:pt>
                <c:pt idx="155">
                  <c:v>42716</c:v>
                </c:pt>
                <c:pt idx="156">
                  <c:v>42717</c:v>
                </c:pt>
                <c:pt idx="157">
                  <c:v>42718</c:v>
                </c:pt>
                <c:pt idx="158">
                  <c:v>42719</c:v>
                </c:pt>
                <c:pt idx="159">
                  <c:v>42720</c:v>
                </c:pt>
                <c:pt idx="160">
                  <c:v>42723</c:v>
                </c:pt>
                <c:pt idx="161">
                  <c:v>42724</c:v>
                </c:pt>
                <c:pt idx="162">
                  <c:v>42725</c:v>
                </c:pt>
                <c:pt idx="163">
                  <c:v>42726</c:v>
                </c:pt>
                <c:pt idx="164">
                  <c:v>42727</c:v>
                </c:pt>
                <c:pt idx="165">
                  <c:v>42732</c:v>
                </c:pt>
                <c:pt idx="166">
                  <c:v>42733</c:v>
                </c:pt>
                <c:pt idx="167">
                  <c:v>42734</c:v>
                </c:pt>
                <c:pt idx="168">
                  <c:v>42738</c:v>
                </c:pt>
                <c:pt idx="169">
                  <c:v>42739</c:v>
                </c:pt>
                <c:pt idx="170">
                  <c:v>42740</c:v>
                </c:pt>
                <c:pt idx="171">
                  <c:v>42741</c:v>
                </c:pt>
                <c:pt idx="172">
                  <c:v>42744</c:v>
                </c:pt>
                <c:pt idx="173">
                  <c:v>42745</c:v>
                </c:pt>
                <c:pt idx="174">
                  <c:v>42746</c:v>
                </c:pt>
                <c:pt idx="175">
                  <c:v>42747</c:v>
                </c:pt>
                <c:pt idx="176">
                  <c:v>42748</c:v>
                </c:pt>
                <c:pt idx="177">
                  <c:v>42752</c:v>
                </c:pt>
                <c:pt idx="178">
                  <c:v>42752</c:v>
                </c:pt>
                <c:pt idx="179">
                  <c:v>42753</c:v>
                </c:pt>
                <c:pt idx="180">
                  <c:v>42754</c:v>
                </c:pt>
                <c:pt idx="181">
                  <c:v>42755</c:v>
                </c:pt>
                <c:pt idx="182">
                  <c:v>42758</c:v>
                </c:pt>
                <c:pt idx="183">
                  <c:v>42759</c:v>
                </c:pt>
                <c:pt idx="184">
                  <c:v>42760</c:v>
                </c:pt>
                <c:pt idx="185">
                  <c:v>42761</c:v>
                </c:pt>
                <c:pt idx="186">
                  <c:v>42762</c:v>
                </c:pt>
                <c:pt idx="187">
                  <c:v>42765</c:v>
                </c:pt>
                <c:pt idx="188">
                  <c:v>42766</c:v>
                </c:pt>
                <c:pt idx="189">
                  <c:v>42767</c:v>
                </c:pt>
                <c:pt idx="190">
                  <c:v>42768</c:v>
                </c:pt>
                <c:pt idx="191">
                  <c:v>42769</c:v>
                </c:pt>
                <c:pt idx="192">
                  <c:v>42772</c:v>
                </c:pt>
                <c:pt idx="193">
                  <c:v>42773</c:v>
                </c:pt>
                <c:pt idx="194">
                  <c:v>42774</c:v>
                </c:pt>
                <c:pt idx="195">
                  <c:v>42775</c:v>
                </c:pt>
                <c:pt idx="196">
                  <c:v>42776</c:v>
                </c:pt>
                <c:pt idx="197">
                  <c:v>42779</c:v>
                </c:pt>
                <c:pt idx="198">
                  <c:v>42780</c:v>
                </c:pt>
                <c:pt idx="199">
                  <c:v>42781</c:v>
                </c:pt>
                <c:pt idx="200">
                  <c:v>42782</c:v>
                </c:pt>
                <c:pt idx="201">
                  <c:v>42783</c:v>
                </c:pt>
                <c:pt idx="202">
                  <c:v>42787</c:v>
                </c:pt>
                <c:pt idx="203">
                  <c:v>42787</c:v>
                </c:pt>
                <c:pt idx="204">
                  <c:v>42788</c:v>
                </c:pt>
                <c:pt idx="205">
                  <c:v>42789</c:v>
                </c:pt>
                <c:pt idx="206">
                  <c:v>42790</c:v>
                </c:pt>
                <c:pt idx="207">
                  <c:v>42793</c:v>
                </c:pt>
                <c:pt idx="208">
                  <c:v>42794</c:v>
                </c:pt>
                <c:pt idx="209">
                  <c:v>42795</c:v>
                </c:pt>
                <c:pt idx="210">
                  <c:v>42796</c:v>
                </c:pt>
                <c:pt idx="211">
                  <c:v>42797</c:v>
                </c:pt>
                <c:pt idx="212">
                  <c:v>42800</c:v>
                </c:pt>
                <c:pt idx="213">
                  <c:v>42801</c:v>
                </c:pt>
                <c:pt idx="214">
                  <c:v>42802</c:v>
                </c:pt>
                <c:pt idx="215">
                  <c:v>42803</c:v>
                </c:pt>
                <c:pt idx="216">
                  <c:v>42804</c:v>
                </c:pt>
                <c:pt idx="217">
                  <c:v>42807</c:v>
                </c:pt>
                <c:pt idx="218">
                  <c:v>42808</c:v>
                </c:pt>
                <c:pt idx="219">
                  <c:v>42809</c:v>
                </c:pt>
                <c:pt idx="220">
                  <c:v>42810</c:v>
                </c:pt>
                <c:pt idx="221">
                  <c:v>42811</c:v>
                </c:pt>
                <c:pt idx="222">
                  <c:v>42814</c:v>
                </c:pt>
                <c:pt idx="223">
                  <c:v>42815</c:v>
                </c:pt>
                <c:pt idx="224">
                  <c:v>42816</c:v>
                </c:pt>
                <c:pt idx="225">
                  <c:v>42817</c:v>
                </c:pt>
                <c:pt idx="226">
                  <c:v>42818</c:v>
                </c:pt>
                <c:pt idx="227">
                  <c:v>42821</c:v>
                </c:pt>
                <c:pt idx="228">
                  <c:v>42822</c:v>
                </c:pt>
                <c:pt idx="229">
                  <c:v>42823</c:v>
                </c:pt>
                <c:pt idx="230">
                  <c:v>42824</c:v>
                </c:pt>
                <c:pt idx="231">
                  <c:v>42825</c:v>
                </c:pt>
                <c:pt idx="232">
                  <c:v>42828</c:v>
                </c:pt>
                <c:pt idx="233">
                  <c:v>42829</c:v>
                </c:pt>
                <c:pt idx="234">
                  <c:v>42830</c:v>
                </c:pt>
                <c:pt idx="235">
                  <c:v>42831</c:v>
                </c:pt>
                <c:pt idx="236">
                  <c:v>42832</c:v>
                </c:pt>
                <c:pt idx="237">
                  <c:v>42835</c:v>
                </c:pt>
                <c:pt idx="238">
                  <c:v>42836</c:v>
                </c:pt>
                <c:pt idx="239">
                  <c:v>42837</c:v>
                </c:pt>
                <c:pt idx="240">
                  <c:v>42838</c:v>
                </c:pt>
                <c:pt idx="241">
                  <c:v>42843</c:v>
                </c:pt>
                <c:pt idx="242">
                  <c:v>42844</c:v>
                </c:pt>
                <c:pt idx="243">
                  <c:v>42845</c:v>
                </c:pt>
                <c:pt idx="244">
                  <c:v>42846</c:v>
                </c:pt>
                <c:pt idx="245">
                  <c:v>42849</c:v>
                </c:pt>
                <c:pt idx="246">
                  <c:v>42850</c:v>
                </c:pt>
                <c:pt idx="247">
                  <c:v>42851</c:v>
                </c:pt>
                <c:pt idx="248">
                  <c:v>42852</c:v>
                </c:pt>
                <c:pt idx="249">
                  <c:v>42853</c:v>
                </c:pt>
                <c:pt idx="250">
                  <c:v>42857</c:v>
                </c:pt>
                <c:pt idx="251">
                  <c:v>42858</c:v>
                </c:pt>
                <c:pt idx="252">
                  <c:v>42859</c:v>
                </c:pt>
                <c:pt idx="253">
                  <c:v>42860</c:v>
                </c:pt>
                <c:pt idx="254">
                  <c:v>42863</c:v>
                </c:pt>
                <c:pt idx="255">
                  <c:v>42864</c:v>
                </c:pt>
                <c:pt idx="256">
                  <c:v>42865</c:v>
                </c:pt>
                <c:pt idx="257">
                  <c:v>42866</c:v>
                </c:pt>
                <c:pt idx="258">
                  <c:v>42867</c:v>
                </c:pt>
                <c:pt idx="259">
                  <c:v>42870</c:v>
                </c:pt>
                <c:pt idx="260">
                  <c:v>42871</c:v>
                </c:pt>
                <c:pt idx="261">
                  <c:v>42872</c:v>
                </c:pt>
                <c:pt idx="262">
                  <c:v>42873</c:v>
                </c:pt>
                <c:pt idx="263">
                  <c:v>42874</c:v>
                </c:pt>
                <c:pt idx="264">
                  <c:v>42877</c:v>
                </c:pt>
                <c:pt idx="265">
                  <c:v>42878</c:v>
                </c:pt>
                <c:pt idx="266">
                  <c:v>42879</c:v>
                </c:pt>
                <c:pt idx="267">
                  <c:v>42880</c:v>
                </c:pt>
                <c:pt idx="268">
                  <c:v>42881</c:v>
                </c:pt>
                <c:pt idx="269">
                  <c:v>42885</c:v>
                </c:pt>
                <c:pt idx="270">
                  <c:v>42886</c:v>
                </c:pt>
                <c:pt idx="271">
                  <c:v>42887</c:v>
                </c:pt>
                <c:pt idx="272">
                  <c:v>42888</c:v>
                </c:pt>
                <c:pt idx="273">
                  <c:v>42891</c:v>
                </c:pt>
                <c:pt idx="274">
                  <c:v>42892</c:v>
                </c:pt>
                <c:pt idx="275">
                  <c:v>42893</c:v>
                </c:pt>
                <c:pt idx="276">
                  <c:v>42894</c:v>
                </c:pt>
                <c:pt idx="277">
                  <c:v>42895</c:v>
                </c:pt>
                <c:pt idx="278">
                  <c:v>42898</c:v>
                </c:pt>
                <c:pt idx="279">
                  <c:v>42899</c:v>
                </c:pt>
                <c:pt idx="280">
                  <c:v>42900</c:v>
                </c:pt>
                <c:pt idx="281">
                  <c:v>42901</c:v>
                </c:pt>
                <c:pt idx="282">
                  <c:v>42902</c:v>
                </c:pt>
                <c:pt idx="283">
                  <c:v>42905</c:v>
                </c:pt>
                <c:pt idx="284">
                  <c:v>42906</c:v>
                </c:pt>
                <c:pt idx="285">
                  <c:v>42907</c:v>
                </c:pt>
                <c:pt idx="286">
                  <c:v>42908</c:v>
                </c:pt>
                <c:pt idx="287">
                  <c:v>42909</c:v>
                </c:pt>
                <c:pt idx="288">
                  <c:v>42912</c:v>
                </c:pt>
                <c:pt idx="289">
                  <c:v>42913</c:v>
                </c:pt>
                <c:pt idx="290">
                  <c:v>42914</c:v>
                </c:pt>
                <c:pt idx="291">
                  <c:v>42915</c:v>
                </c:pt>
                <c:pt idx="292">
                  <c:v>42916</c:v>
                </c:pt>
                <c:pt idx="293">
                  <c:v>42919</c:v>
                </c:pt>
                <c:pt idx="294">
                  <c:v>42921</c:v>
                </c:pt>
                <c:pt idx="295">
                  <c:v>42921</c:v>
                </c:pt>
                <c:pt idx="296">
                  <c:v>42922</c:v>
                </c:pt>
                <c:pt idx="297">
                  <c:v>42923</c:v>
                </c:pt>
                <c:pt idx="298">
                  <c:v>42926</c:v>
                </c:pt>
                <c:pt idx="299">
                  <c:v>42927</c:v>
                </c:pt>
                <c:pt idx="300">
                  <c:v>42928</c:v>
                </c:pt>
                <c:pt idx="301">
                  <c:v>42929</c:v>
                </c:pt>
                <c:pt idx="302">
                  <c:v>42930</c:v>
                </c:pt>
                <c:pt idx="303">
                  <c:v>42933</c:v>
                </c:pt>
                <c:pt idx="304">
                  <c:v>42934</c:v>
                </c:pt>
                <c:pt idx="305">
                  <c:v>42935</c:v>
                </c:pt>
                <c:pt idx="306">
                  <c:v>42936</c:v>
                </c:pt>
                <c:pt idx="307">
                  <c:v>42937</c:v>
                </c:pt>
                <c:pt idx="308">
                  <c:v>42940</c:v>
                </c:pt>
                <c:pt idx="309">
                  <c:v>42941</c:v>
                </c:pt>
                <c:pt idx="310">
                  <c:v>42942</c:v>
                </c:pt>
                <c:pt idx="311">
                  <c:v>42943</c:v>
                </c:pt>
                <c:pt idx="312">
                  <c:v>42944</c:v>
                </c:pt>
                <c:pt idx="313">
                  <c:v>42947</c:v>
                </c:pt>
                <c:pt idx="314">
                  <c:v>42948</c:v>
                </c:pt>
                <c:pt idx="315">
                  <c:v>42949</c:v>
                </c:pt>
                <c:pt idx="316">
                  <c:v>42950</c:v>
                </c:pt>
                <c:pt idx="317">
                  <c:v>42951</c:v>
                </c:pt>
                <c:pt idx="318">
                  <c:v>42954</c:v>
                </c:pt>
                <c:pt idx="319">
                  <c:v>42955</c:v>
                </c:pt>
                <c:pt idx="320">
                  <c:v>42956</c:v>
                </c:pt>
                <c:pt idx="321">
                  <c:v>42957</c:v>
                </c:pt>
                <c:pt idx="322">
                  <c:v>42958</c:v>
                </c:pt>
                <c:pt idx="323">
                  <c:v>42961</c:v>
                </c:pt>
                <c:pt idx="324">
                  <c:v>42962</c:v>
                </c:pt>
                <c:pt idx="325">
                  <c:v>42963</c:v>
                </c:pt>
                <c:pt idx="326">
                  <c:v>42964</c:v>
                </c:pt>
                <c:pt idx="327">
                  <c:v>42965</c:v>
                </c:pt>
                <c:pt idx="328">
                  <c:v>42968</c:v>
                </c:pt>
                <c:pt idx="329">
                  <c:v>42969</c:v>
                </c:pt>
                <c:pt idx="330">
                  <c:v>42970</c:v>
                </c:pt>
                <c:pt idx="331">
                  <c:v>42971</c:v>
                </c:pt>
                <c:pt idx="332">
                  <c:v>42972</c:v>
                </c:pt>
                <c:pt idx="333">
                  <c:v>42976</c:v>
                </c:pt>
                <c:pt idx="334">
                  <c:v>42977</c:v>
                </c:pt>
                <c:pt idx="335">
                  <c:v>42978</c:v>
                </c:pt>
                <c:pt idx="336">
                  <c:v>42979</c:v>
                </c:pt>
                <c:pt idx="337">
                  <c:v>42983</c:v>
                </c:pt>
                <c:pt idx="338">
                  <c:v>42983</c:v>
                </c:pt>
                <c:pt idx="339">
                  <c:v>42984</c:v>
                </c:pt>
                <c:pt idx="340">
                  <c:v>42985</c:v>
                </c:pt>
                <c:pt idx="341">
                  <c:v>42986</c:v>
                </c:pt>
                <c:pt idx="342">
                  <c:v>42989</c:v>
                </c:pt>
                <c:pt idx="343">
                  <c:v>42990</c:v>
                </c:pt>
                <c:pt idx="344">
                  <c:v>42991</c:v>
                </c:pt>
                <c:pt idx="345">
                  <c:v>42992</c:v>
                </c:pt>
                <c:pt idx="346">
                  <c:v>42993</c:v>
                </c:pt>
                <c:pt idx="347">
                  <c:v>42996</c:v>
                </c:pt>
                <c:pt idx="348">
                  <c:v>42997</c:v>
                </c:pt>
                <c:pt idx="349">
                  <c:v>42998</c:v>
                </c:pt>
                <c:pt idx="350">
                  <c:v>42999</c:v>
                </c:pt>
                <c:pt idx="351">
                  <c:v>43000</c:v>
                </c:pt>
                <c:pt idx="352">
                  <c:v>43003</c:v>
                </c:pt>
                <c:pt idx="353">
                  <c:v>43004</c:v>
                </c:pt>
                <c:pt idx="354">
                  <c:v>43005</c:v>
                </c:pt>
                <c:pt idx="355">
                  <c:v>43006</c:v>
                </c:pt>
                <c:pt idx="356">
                  <c:v>43007</c:v>
                </c:pt>
                <c:pt idx="357">
                  <c:v>43010</c:v>
                </c:pt>
                <c:pt idx="358">
                  <c:v>43011</c:v>
                </c:pt>
                <c:pt idx="359">
                  <c:v>43012</c:v>
                </c:pt>
                <c:pt idx="360">
                  <c:v>43013</c:v>
                </c:pt>
                <c:pt idx="361">
                  <c:v>43014</c:v>
                </c:pt>
                <c:pt idx="362">
                  <c:v>43018</c:v>
                </c:pt>
                <c:pt idx="363">
                  <c:v>43018</c:v>
                </c:pt>
                <c:pt idx="364">
                  <c:v>43019</c:v>
                </c:pt>
                <c:pt idx="365">
                  <c:v>43020</c:v>
                </c:pt>
                <c:pt idx="366">
                  <c:v>43021</c:v>
                </c:pt>
                <c:pt idx="367">
                  <c:v>43024</c:v>
                </c:pt>
                <c:pt idx="368">
                  <c:v>43025</c:v>
                </c:pt>
                <c:pt idx="369">
                  <c:v>43026</c:v>
                </c:pt>
                <c:pt idx="370">
                  <c:v>43027</c:v>
                </c:pt>
                <c:pt idx="371">
                  <c:v>43028</c:v>
                </c:pt>
                <c:pt idx="372">
                  <c:v>43031</c:v>
                </c:pt>
                <c:pt idx="373">
                  <c:v>43032</c:v>
                </c:pt>
                <c:pt idx="374">
                  <c:v>43033</c:v>
                </c:pt>
                <c:pt idx="375">
                  <c:v>43034</c:v>
                </c:pt>
                <c:pt idx="376">
                  <c:v>43035</c:v>
                </c:pt>
                <c:pt idx="377">
                  <c:v>43038</c:v>
                </c:pt>
                <c:pt idx="378">
                  <c:v>43039</c:v>
                </c:pt>
                <c:pt idx="379">
                  <c:v>43040</c:v>
                </c:pt>
                <c:pt idx="380">
                  <c:v>43041</c:v>
                </c:pt>
                <c:pt idx="381">
                  <c:v>43042</c:v>
                </c:pt>
                <c:pt idx="382">
                  <c:v>43045</c:v>
                </c:pt>
                <c:pt idx="383">
                  <c:v>43046</c:v>
                </c:pt>
                <c:pt idx="384">
                  <c:v>43047</c:v>
                </c:pt>
                <c:pt idx="385">
                  <c:v>43048</c:v>
                </c:pt>
                <c:pt idx="386">
                  <c:v>43052</c:v>
                </c:pt>
                <c:pt idx="387">
                  <c:v>43052</c:v>
                </c:pt>
                <c:pt idx="388">
                  <c:v>43053</c:v>
                </c:pt>
                <c:pt idx="389">
                  <c:v>43054</c:v>
                </c:pt>
                <c:pt idx="390">
                  <c:v>43055</c:v>
                </c:pt>
                <c:pt idx="391">
                  <c:v>43056</c:v>
                </c:pt>
                <c:pt idx="392">
                  <c:v>43059</c:v>
                </c:pt>
                <c:pt idx="393">
                  <c:v>43060</c:v>
                </c:pt>
                <c:pt idx="394">
                  <c:v>43061</c:v>
                </c:pt>
                <c:pt idx="395">
                  <c:v>43063</c:v>
                </c:pt>
                <c:pt idx="396">
                  <c:v>43063</c:v>
                </c:pt>
                <c:pt idx="397">
                  <c:v>43066</c:v>
                </c:pt>
                <c:pt idx="398">
                  <c:v>43067</c:v>
                </c:pt>
                <c:pt idx="399">
                  <c:v>43068</c:v>
                </c:pt>
                <c:pt idx="400">
                  <c:v>43069</c:v>
                </c:pt>
                <c:pt idx="401">
                  <c:v>43070</c:v>
                </c:pt>
                <c:pt idx="402">
                  <c:v>43073</c:v>
                </c:pt>
                <c:pt idx="403">
                  <c:v>43074</c:v>
                </c:pt>
                <c:pt idx="404">
                  <c:v>43075</c:v>
                </c:pt>
                <c:pt idx="405">
                  <c:v>43076</c:v>
                </c:pt>
                <c:pt idx="406">
                  <c:v>43077</c:v>
                </c:pt>
                <c:pt idx="407">
                  <c:v>43080</c:v>
                </c:pt>
                <c:pt idx="408">
                  <c:v>43081</c:v>
                </c:pt>
                <c:pt idx="409">
                  <c:v>43082</c:v>
                </c:pt>
                <c:pt idx="410">
                  <c:v>43083</c:v>
                </c:pt>
                <c:pt idx="411">
                  <c:v>43084</c:v>
                </c:pt>
                <c:pt idx="412">
                  <c:v>43087</c:v>
                </c:pt>
                <c:pt idx="413">
                  <c:v>43088</c:v>
                </c:pt>
                <c:pt idx="414">
                  <c:v>43089</c:v>
                </c:pt>
                <c:pt idx="415">
                  <c:v>43090</c:v>
                </c:pt>
                <c:pt idx="416">
                  <c:v>43091</c:v>
                </c:pt>
                <c:pt idx="417">
                  <c:v>43096</c:v>
                </c:pt>
                <c:pt idx="418">
                  <c:v>43097</c:v>
                </c:pt>
                <c:pt idx="419">
                  <c:v>43098</c:v>
                </c:pt>
                <c:pt idx="420">
                  <c:v>43102</c:v>
                </c:pt>
                <c:pt idx="421">
                  <c:v>43103</c:v>
                </c:pt>
                <c:pt idx="422">
                  <c:v>43104</c:v>
                </c:pt>
                <c:pt idx="423">
                  <c:v>43105</c:v>
                </c:pt>
                <c:pt idx="424">
                  <c:v>43108</c:v>
                </c:pt>
                <c:pt idx="425">
                  <c:v>43109</c:v>
                </c:pt>
                <c:pt idx="426">
                  <c:v>43110</c:v>
                </c:pt>
                <c:pt idx="427">
                  <c:v>43111</c:v>
                </c:pt>
                <c:pt idx="428">
                  <c:v>43112</c:v>
                </c:pt>
                <c:pt idx="429">
                  <c:v>43116</c:v>
                </c:pt>
                <c:pt idx="430">
                  <c:v>43116</c:v>
                </c:pt>
                <c:pt idx="431">
                  <c:v>43117</c:v>
                </c:pt>
                <c:pt idx="432">
                  <c:v>43118</c:v>
                </c:pt>
                <c:pt idx="433">
                  <c:v>43119</c:v>
                </c:pt>
                <c:pt idx="434">
                  <c:v>43122</c:v>
                </c:pt>
                <c:pt idx="435">
                  <c:v>43123</c:v>
                </c:pt>
                <c:pt idx="436">
                  <c:v>43124</c:v>
                </c:pt>
                <c:pt idx="437">
                  <c:v>43125</c:v>
                </c:pt>
                <c:pt idx="438">
                  <c:v>43126</c:v>
                </c:pt>
                <c:pt idx="439">
                  <c:v>43129</c:v>
                </c:pt>
                <c:pt idx="440">
                  <c:v>43130</c:v>
                </c:pt>
                <c:pt idx="441">
                  <c:v>43131</c:v>
                </c:pt>
                <c:pt idx="442">
                  <c:v>43132</c:v>
                </c:pt>
                <c:pt idx="443">
                  <c:v>43133</c:v>
                </c:pt>
                <c:pt idx="444">
                  <c:v>43136</c:v>
                </c:pt>
                <c:pt idx="445">
                  <c:v>43137</c:v>
                </c:pt>
                <c:pt idx="446">
                  <c:v>43138</c:v>
                </c:pt>
                <c:pt idx="447">
                  <c:v>43139</c:v>
                </c:pt>
                <c:pt idx="448">
                  <c:v>43140</c:v>
                </c:pt>
                <c:pt idx="449">
                  <c:v>43143</c:v>
                </c:pt>
                <c:pt idx="450">
                  <c:v>43144</c:v>
                </c:pt>
                <c:pt idx="451">
                  <c:v>43145</c:v>
                </c:pt>
                <c:pt idx="452">
                  <c:v>43146</c:v>
                </c:pt>
                <c:pt idx="453">
                  <c:v>43147</c:v>
                </c:pt>
                <c:pt idx="454">
                  <c:v>43151</c:v>
                </c:pt>
                <c:pt idx="455">
                  <c:v>43151</c:v>
                </c:pt>
                <c:pt idx="456">
                  <c:v>43152</c:v>
                </c:pt>
                <c:pt idx="457">
                  <c:v>43153</c:v>
                </c:pt>
                <c:pt idx="458">
                  <c:v>43154</c:v>
                </c:pt>
                <c:pt idx="459">
                  <c:v>43157</c:v>
                </c:pt>
                <c:pt idx="460">
                  <c:v>43158</c:v>
                </c:pt>
                <c:pt idx="461">
                  <c:v>43159</c:v>
                </c:pt>
                <c:pt idx="462">
                  <c:v>43160</c:v>
                </c:pt>
                <c:pt idx="463">
                  <c:v>43161</c:v>
                </c:pt>
                <c:pt idx="464">
                  <c:v>43164</c:v>
                </c:pt>
                <c:pt idx="465">
                  <c:v>43165</c:v>
                </c:pt>
                <c:pt idx="466">
                  <c:v>43166</c:v>
                </c:pt>
                <c:pt idx="467">
                  <c:v>43167</c:v>
                </c:pt>
                <c:pt idx="468">
                  <c:v>43168</c:v>
                </c:pt>
                <c:pt idx="469">
                  <c:v>43171</c:v>
                </c:pt>
                <c:pt idx="470">
                  <c:v>43172</c:v>
                </c:pt>
                <c:pt idx="471">
                  <c:v>43173</c:v>
                </c:pt>
                <c:pt idx="472">
                  <c:v>43174</c:v>
                </c:pt>
                <c:pt idx="473">
                  <c:v>43175</c:v>
                </c:pt>
                <c:pt idx="474">
                  <c:v>43178</c:v>
                </c:pt>
                <c:pt idx="475">
                  <c:v>43179</c:v>
                </c:pt>
                <c:pt idx="476">
                  <c:v>43180</c:v>
                </c:pt>
                <c:pt idx="477">
                  <c:v>43181</c:v>
                </c:pt>
                <c:pt idx="478">
                  <c:v>43182</c:v>
                </c:pt>
                <c:pt idx="479">
                  <c:v>43185</c:v>
                </c:pt>
                <c:pt idx="480">
                  <c:v>43186</c:v>
                </c:pt>
                <c:pt idx="481">
                  <c:v>43187</c:v>
                </c:pt>
                <c:pt idx="482">
                  <c:v>43188</c:v>
                </c:pt>
                <c:pt idx="483">
                  <c:v>43193</c:v>
                </c:pt>
                <c:pt idx="484">
                  <c:v>43194</c:v>
                </c:pt>
                <c:pt idx="485">
                  <c:v>43195</c:v>
                </c:pt>
                <c:pt idx="486">
                  <c:v>43196</c:v>
                </c:pt>
                <c:pt idx="487">
                  <c:v>43199</c:v>
                </c:pt>
                <c:pt idx="488">
                  <c:v>43200</c:v>
                </c:pt>
                <c:pt idx="489">
                  <c:v>43201</c:v>
                </c:pt>
                <c:pt idx="490">
                  <c:v>43202</c:v>
                </c:pt>
                <c:pt idx="491">
                  <c:v>43203</c:v>
                </c:pt>
                <c:pt idx="492">
                  <c:v>43206</c:v>
                </c:pt>
                <c:pt idx="493">
                  <c:v>43207</c:v>
                </c:pt>
                <c:pt idx="494">
                  <c:v>43208</c:v>
                </c:pt>
                <c:pt idx="495">
                  <c:v>43209</c:v>
                </c:pt>
                <c:pt idx="496">
                  <c:v>43210</c:v>
                </c:pt>
                <c:pt idx="497">
                  <c:v>43213</c:v>
                </c:pt>
                <c:pt idx="498">
                  <c:v>43214</c:v>
                </c:pt>
                <c:pt idx="499">
                  <c:v>43215</c:v>
                </c:pt>
                <c:pt idx="500">
                  <c:v>43216</c:v>
                </c:pt>
                <c:pt idx="501">
                  <c:v>43217</c:v>
                </c:pt>
                <c:pt idx="502">
                  <c:v>43220</c:v>
                </c:pt>
                <c:pt idx="503">
                  <c:v>43221</c:v>
                </c:pt>
                <c:pt idx="504">
                  <c:v>43222</c:v>
                </c:pt>
                <c:pt idx="505">
                  <c:v>43223</c:v>
                </c:pt>
                <c:pt idx="506">
                  <c:v>43224</c:v>
                </c:pt>
                <c:pt idx="507">
                  <c:v>43228</c:v>
                </c:pt>
                <c:pt idx="508">
                  <c:v>43229</c:v>
                </c:pt>
                <c:pt idx="509">
                  <c:v>43230</c:v>
                </c:pt>
                <c:pt idx="510">
                  <c:v>43231</c:v>
                </c:pt>
                <c:pt idx="511">
                  <c:v>43234</c:v>
                </c:pt>
                <c:pt idx="512">
                  <c:v>43235</c:v>
                </c:pt>
                <c:pt idx="513">
                  <c:v>43236</c:v>
                </c:pt>
                <c:pt idx="514">
                  <c:v>43237</c:v>
                </c:pt>
                <c:pt idx="515">
                  <c:v>43238</c:v>
                </c:pt>
                <c:pt idx="516">
                  <c:v>43241</c:v>
                </c:pt>
                <c:pt idx="517">
                  <c:v>43242</c:v>
                </c:pt>
                <c:pt idx="518">
                  <c:v>43250</c:v>
                </c:pt>
                <c:pt idx="519">
                  <c:v>43256</c:v>
                </c:pt>
                <c:pt idx="520">
                  <c:v>43263</c:v>
                </c:pt>
                <c:pt idx="521">
                  <c:v>43270</c:v>
                </c:pt>
                <c:pt idx="522">
                  <c:v>43277</c:v>
                </c:pt>
                <c:pt idx="523">
                  <c:v>43284</c:v>
                </c:pt>
                <c:pt idx="524">
                  <c:v>43291</c:v>
                </c:pt>
                <c:pt idx="525">
                  <c:v>43298</c:v>
                </c:pt>
                <c:pt idx="526">
                  <c:v>43305</c:v>
                </c:pt>
                <c:pt idx="527">
                  <c:v>43312</c:v>
                </c:pt>
                <c:pt idx="528">
                  <c:v>43319</c:v>
                </c:pt>
                <c:pt idx="529">
                  <c:v>43326</c:v>
                </c:pt>
                <c:pt idx="530">
                  <c:v>43333</c:v>
                </c:pt>
                <c:pt idx="531">
                  <c:v>43341</c:v>
                </c:pt>
                <c:pt idx="532">
                  <c:v>43347</c:v>
                </c:pt>
                <c:pt idx="533">
                  <c:v>43354</c:v>
                </c:pt>
                <c:pt idx="534">
                  <c:v>43361</c:v>
                </c:pt>
                <c:pt idx="535">
                  <c:v>43368</c:v>
                </c:pt>
                <c:pt idx="536">
                  <c:v>43375</c:v>
                </c:pt>
                <c:pt idx="537">
                  <c:v>43382</c:v>
                </c:pt>
                <c:pt idx="538">
                  <c:v>43389</c:v>
                </c:pt>
                <c:pt idx="539">
                  <c:v>43396</c:v>
                </c:pt>
                <c:pt idx="540">
                  <c:v>43403</c:v>
                </c:pt>
                <c:pt idx="541">
                  <c:v>43410</c:v>
                </c:pt>
                <c:pt idx="542">
                  <c:v>43417</c:v>
                </c:pt>
                <c:pt idx="543">
                  <c:v>43424</c:v>
                </c:pt>
                <c:pt idx="544">
                  <c:v>43431</c:v>
                </c:pt>
                <c:pt idx="545">
                  <c:v>43438</c:v>
                </c:pt>
                <c:pt idx="546">
                  <c:v>43445</c:v>
                </c:pt>
                <c:pt idx="547">
                  <c:v>43452</c:v>
                </c:pt>
                <c:pt idx="548">
                  <c:v>43461</c:v>
                </c:pt>
                <c:pt idx="549">
                  <c:v>43467</c:v>
                </c:pt>
                <c:pt idx="550">
                  <c:v>43473</c:v>
                </c:pt>
                <c:pt idx="551">
                  <c:v>43480</c:v>
                </c:pt>
                <c:pt idx="552">
                  <c:v>43487</c:v>
                </c:pt>
                <c:pt idx="553">
                  <c:v>43494</c:v>
                </c:pt>
                <c:pt idx="554">
                  <c:v>43501</c:v>
                </c:pt>
                <c:pt idx="555">
                  <c:v>43508</c:v>
                </c:pt>
                <c:pt idx="556">
                  <c:v>43515</c:v>
                </c:pt>
                <c:pt idx="557">
                  <c:v>43522</c:v>
                </c:pt>
                <c:pt idx="558">
                  <c:v>43529</c:v>
                </c:pt>
                <c:pt idx="559">
                  <c:v>43536</c:v>
                </c:pt>
                <c:pt idx="560">
                  <c:v>43543</c:v>
                </c:pt>
                <c:pt idx="561">
                  <c:v>43550</c:v>
                </c:pt>
                <c:pt idx="562">
                  <c:v>43557</c:v>
                </c:pt>
                <c:pt idx="563">
                  <c:v>43564</c:v>
                </c:pt>
                <c:pt idx="564">
                  <c:v>43571</c:v>
                </c:pt>
                <c:pt idx="565">
                  <c:v>43580</c:v>
                </c:pt>
                <c:pt idx="566">
                  <c:v>43587</c:v>
                </c:pt>
                <c:pt idx="567">
                  <c:v>43594</c:v>
                </c:pt>
                <c:pt idx="568">
                  <c:v>43601</c:v>
                </c:pt>
                <c:pt idx="569">
                  <c:v>43608</c:v>
                </c:pt>
                <c:pt idx="570">
                  <c:v>43615</c:v>
                </c:pt>
                <c:pt idx="571">
                  <c:v>43622</c:v>
                </c:pt>
                <c:pt idx="572">
                  <c:v>43629</c:v>
                </c:pt>
                <c:pt idx="573">
                  <c:v>43636</c:v>
                </c:pt>
                <c:pt idx="574">
                  <c:v>43643</c:v>
                </c:pt>
                <c:pt idx="575">
                  <c:v>43651</c:v>
                </c:pt>
                <c:pt idx="576">
                  <c:v>43657</c:v>
                </c:pt>
                <c:pt idx="577">
                  <c:v>43664</c:v>
                </c:pt>
                <c:pt idx="578">
                  <c:v>43671</c:v>
                </c:pt>
                <c:pt idx="579">
                  <c:v>43678</c:v>
                </c:pt>
                <c:pt idx="580">
                  <c:v>43685</c:v>
                </c:pt>
                <c:pt idx="581">
                  <c:v>43692</c:v>
                </c:pt>
                <c:pt idx="582">
                  <c:v>43699</c:v>
                </c:pt>
                <c:pt idx="583">
                  <c:v>43706</c:v>
                </c:pt>
                <c:pt idx="584">
                  <c:v>43713</c:v>
                </c:pt>
                <c:pt idx="585">
                  <c:v>43720</c:v>
                </c:pt>
                <c:pt idx="586">
                  <c:v>43727</c:v>
                </c:pt>
                <c:pt idx="587">
                  <c:v>43734</c:v>
                </c:pt>
                <c:pt idx="588">
                  <c:v>43741</c:v>
                </c:pt>
                <c:pt idx="589">
                  <c:v>43748</c:v>
                </c:pt>
                <c:pt idx="590">
                  <c:v>43755</c:v>
                </c:pt>
                <c:pt idx="591">
                  <c:v>43762</c:v>
                </c:pt>
                <c:pt idx="592">
                  <c:v>43769</c:v>
                </c:pt>
                <c:pt idx="593">
                  <c:v>43776</c:v>
                </c:pt>
                <c:pt idx="594">
                  <c:v>43783</c:v>
                </c:pt>
                <c:pt idx="595">
                  <c:v>43790</c:v>
                </c:pt>
                <c:pt idx="596">
                  <c:v>43798</c:v>
                </c:pt>
                <c:pt idx="597">
                  <c:v>43804</c:v>
                </c:pt>
                <c:pt idx="598">
                  <c:v>43811</c:v>
                </c:pt>
                <c:pt idx="599">
                  <c:v>43818</c:v>
                </c:pt>
                <c:pt idx="600">
                  <c:v>43829</c:v>
                </c:pt>
                <c:pt idx="601">
                  <c:v>43833</c:v>
                </c:pt>
                <c:pt idx="602">
                  <c:v>43839</c:v>
                </c:pt>
                <c:pt idx="603">
                  <c:v>43846</c:v>
                </c:pt>
                <c:pt idx="604">
                  <c:v>43853</c:v>
                </c:pt>
                <c:pt idx="605">
                  <c:v>43860</c:v>
                </c:pt>
                <c:pt idx="606">
                  <c:v>43867</c:v>
                </c:pt>
                <c:pt idx="607">
                  <c:v>43874</c:v>
                </c:pt>
                <c:pt idx="608">
                  <c:v>43881</c:v>
                </c:pt>
                <c:pt idx="609">
                  <c:v>43888</c:v>
                </c:pt>
                <c:pt idx="610">
                  <c:v>43895</c:v>
                </c:pt>
                <c:pt idx="611">
                  <c:v>43902</c:v>
                </c:pt>
                <c:pt idx="612">
                  <c:v>43909</c:v>
                </c:pt>
                <c:pt idx="613">
                  <c:v>43916</c:v>
                </c:pt>
                <c:pt idx="614">
                  <c:v>43923</c:v>
                </c:pt>
                <c:pt idx="615">
                  <c:v>43930</c:v>
                </c:pt>
                <c:pt idx="616">
                  <c:v>43937</c:v>
                </c:pt>
                <c:pt idx="617">
                  <c:v>43944</c:v>
                </c:pt>
                <c:pt idx="618">
                  <c:v>43951</c:v>
                </c:pt>
                <c:pt idx="619">
                  <c:v>43958</c:v>
                </c:pt>
                <c:pt idx="620">
                  <c:v>43965</c:v>
                </c:pt>
                <c:pt idx="621">
                  <c:v>43972</c:v>
                </c:pt>
                <c:pt idx="622">
                  <c:v>43979</c:v>
                </c:pt>
                <c:pt idx="623">
                  <c:v>43986</c:v>
                </c:pt>
                <c:pt idx="624">
                  <c:v>43993</c:v>
                </c:pt>
                <c:pt idx="625">
                  <c:v>44000</c:v>
                </c:pt>
                <c:pt idx="626">
                  <c:v>44007</c:v>
                </c:pt>
                <c:pt idx="627">
                  <c:v>44014</c:v>
                </c:pt>
                <c:pt idx="628">
                  <c:v>44021</c:v>
                </c:pt>
                <c:pt idx="629">
                  <c:v>44028</c:v>
                </c:pt>
                <c:pt idx="630">
                  <c:v>44035</c:v>
                </c:pt>
                <c:pt idx="631">
                  <c:v>44042</c:v>
                </c:pt>
                <c:pt idx="632">
                  <c:v>44049</c:v>
                </c:pt>
                <c:pt idx="633">
                  <c:v>44056</c:v>
                </c:pt>
                <c:pt idx="634">
                  <c:v>44063</c:v>
                </c:pt>
                <c:pt idx="635">
                  <c:v>44070</c:v>
                </c:pt>
                <c:pt idx="636">
                  <c:v>44077</c:v>
                </c:pt>
                <c:pt idx="637">
                  <c:v>44084</c:v>
                </c:pt>
                <c:pt idx="638">
                  <c:v>44091</c:v>
                </c:pt>
                <c:pt idx="639">
                  <c:v>44098</c:v>
                </c:pt>
                <c:pt idx="640">
                  <c:v>44105</c:v>
                </c:pt>
                <c:pt idx="641">
                  <c:v>44112</c:v>
                </c:pt>
                <c:pt idx="642">
                  <c:v>44119</c:v>
                </c:pt>
                <c:pt idx="643">
                  <c:v>44126</c:v>
                </c:pt>
                <c:pt idx="644">
                  <c:v>44133</c:v>
                </c:pt>
                <c:pt idx="645">
                  <c:v>44140</c:v>
                </c:pt>
                <c:pt idx="646">
                  <c:v>44147</c:v>
                </c:pt>
                <c:pt idx="647">
                  <c:v>44154</c:v>
                </c:pt>
                <c:pt idx="648">
                  <c:v>44162</c:v>
                </c:pt>
                <c:pt idx="649">
                  <c:v>44168</c:v>
                </c:pt>
                <c:pt idx="650">
                  <c:v>44175</c:v>
                </c:pt>
                <c:pt idx="651">
                  <c:v>44182</c:v>
                </c:pt>
                <c:pt idx="652">
                  <c:v>44189</c:v>
                </c:pt>
                <c:pt idx="653">
                  <c:v>44196</c:v>
                </c:pt>
                <c:pt idx="654">
                  <c:v>44203</c:v>
                </c:pt>
                <c:pt idx="655">
                  <c:v>44210</c:v>
                </c:pt>
                <c:pt idx="656">
                  <c:v>44217</c:v>
                </c:pt>
                <c:pt idx="657">
                  <c:v>44224</c:v>
                </c:pt>
                <c:pt idx="658">
                  <c:v>44231</c:v>
                </c:pt>
                <c:pt idx="659">
                  <c:v>44238</c:v>
                </c:pt>
                <c:pt idx="660">
                  <c:v>44245</c:v>
                </c:pt>
                <c:pt idx="661">
                  <c:v>44252</c:v>
                </c:pt>
                <c:pt idx="662">
                  <c:v>44259</c:v>
                </c:pt>
                <c:pt idx="663">
                  <c:v>44266</c:v>
                </c:pt>
                <c:pt idx="664">
                  <c:v>44273</c:v>
                </c:pt>
                <c:pt idx="665">
                  <c:v>44280</c:v>
                </c:pt>
                <c:pt idx="666">
                  <c:v>44287</c:v>
                </c:pt>
                <c:pt idx="667">
                  <c:v>44294</c:v>
                </c:pt>
                <c:pt idx="668">
                  <c:v>44301</c:v>
                </c:pt>
                <c:pt idx="669">
                  <c:v>44308</c:v>
                </c:pt>
                <c:pt idx="670">
                  <c:v>44315</c:v>
                </c:pt>
                <c:pt idx="671">
                  <c:v>44322</c:v>
                </c:pt>
                <c:pt idx="672">
                  <c:v>44329</c:v>
                </c:pt>
                <c:pt idx="673">
                  <c:v>44336</c:v>
                </c:pt>
                <c:pt idx="674">
                  <c:v>44343</c:v>
                </c:pt>
                <c:pt idx="675">
                  <c:v>44350</c:v>
                </c:pt>
                <c:pt idx="676">
                  <c:v>44357</c:v>
                </c:pt>
                <c:pt idx="677">
                  <c:v>44364</c:v>
                </c:pt>
                <c:pt idx="678">
                  <c:v>44371</c:v>
                </c:pt>
                <c:pt idx="679">
                  <c:v>44378</c:v>
                </c:pt>
                <c:pt idx="680">
                  <c:v>44385</c:v>
                </c:pt>
                <c:pt idx="681">
                  <c:v>44392</c:v>
                </c:pt>
                <c:pt idx="682">
                  <c:v>44399</c:v>
                </c:pt>
                <c:pt idx="683">
                  <c:v>44406</c:v>
                </c:pt>
                <c:pt idx="684">
                  <c:v>44413</c:v>
                </c:pt>
                <c:pt idx="685">
                  <c:v>44420</c:v>
                </c:pt>
                <c:pt idx="686">
                  <c:v>44427</c:v>
                </c:pt>
                <c:pt idx="687">
                  <c:v>44434</c:v>
                </c:pt>
                <c:pt idx="688">
                  <c:v>44441</c:v>
                </c:pt>
                <c:pt idx="689">
                  <c:v>44448</c:v>
                </c:pt>
                <c:pt idx="690">
                  <c:v>44455</c:v>
                </c:pt>
                <c:pt idx="691">
                  <c:v>44462</c:v>
                </c:pt>
                <c:pt idx="692">
                  <c:v>44469</c:v>
                </c:pt>
                <c:pt idx="693">
                  <c:v>44476</c:v>
                </c:pt>
                <c:pt idx="694">
                  <c:v>44483</c:v>
                </c:pt>
                <c:pt idx="695">
                  <c:v>44490</c:v>
                </c:pt>
                <c:pt idx="696">
                  <c:v>44497</c:v>
                </c:pt>
                <c:pt idx="697">
                  <c:v>44504</c:v>
                </c:pt>
                <c:pt idx="698">
                  <c:v>44512</c:v>
                </c:pt>
                <c:pt idx="699">
                  <c:v>44518</c:v>
                </c:pt>
                <c:pt idx="700">
                  <c:v>44526</c:v>
                </c:pt>
                <c:pt idx="701">
                  <c:v>44532</c:v>
                </c:pt>
                <c:pt idx="702">
                  <c:v>44539</c:v>
                </c:pt>
                <c:pt idx="703">
                  <c:v>44546</c:v>
                </c:pt>
                <c:pt idx="704">
                  <c:v>44553</c:v>
                </c:pt>
                <c:pt idx="705">
                  <c:v>44565</c:v>
                </c:pt>
                <c:pt idx="706">
                  <c:v>44568</c:v>
                </c:pt>
                <c:pt idx="707">
                  <c:v>44575</c:v>
                </c:pt>
                <c:pt idx="708">
                  <c:v>44582</c:v>
                </c:pt>
                <c:pt idx="709">
                  <c:v>44589</c:v>
                </c:pt>
                <c:pt idx="710">
                  <c:v>44596</c:v>
                </c:pt>
                <c:pt idx="711">
                  <c:v>44603</c:v>
                </c:pt>
                <c:pt idx="712">
                  <c:v>44610</c:v>
                </c:pt>
                <c:pt idx="713">
                  <c:v>44617</c:v>
                </c:pt>
                <c:pt idx="714">
                  <c:v>44624</c:v>
                </c:pt>
                <c:pt idx="715">
                  <c:v>44631</c:v>
                </c:pt>
                <c:pt idx="716">
                  <c:v>44638</c:v>
                </c:pt>
                <c:pt idx="717">
                  <c:v>44645</c:v>
                </c:pt>
                <c:pt idx="718">
                  <c:v>44652</c:v>
                </c:pt>
                <c:pt idx="719">
                  <c:v>44659</c:v>
                </c:pt>
                <c:pt idx="720">
                  <c:v>44670</c:v>
                </c:pt>
                <c:pt idx="721">
                  <c:v>44673</c:v>
                </c:pt>
                <c:pt idx="722">
                  <c:v>44680</c:v>
                </c:pt>
                <c:pt idx="723">
                  <c:v>44687</c:v>
                </c:pt>
                <c:pt idx="724">
                  <c:v>44694</c:v>
                </c:pt>
                <c:pt idx="725">
                  <c:v>44701</c:v>
                </c:pt>
                <c:pt idx="726">
                  <c:v>44708</c:v>
                </c:pt>
                <c:pt idx="727">
                  <c:v>44715</c:v>
                </c:pt>
                <c:pt idx="728">
                  <c:v>44722</c:v>
                </c:pt>
                <c:pt idx="729">
                  <c:v>44729</c:v>
                </c:pt>
                <c:pt idx="730">
                  <c:v>44736</c:v>
                </c:pt>
                <c:pt idx="731">
                  <c:v>44743</c:v>
                </c:pt>
                <c:pt idx="732">
                  <c:v>44750</c:v>
                </c:pt>
                <c:pt idx="733">
                  <c:v>44757</c:v>
                </c:pt>
                <c:pt idx="734">
                  <c:v>44764</c:v>
                </c:pt>
                <c:pt idx="735">
                  <c:v>44771</c:v>
                </c:pt>
                <c:pt idx="736">
                  <c:v>44778</c:v>
                </c:pt>
                <c:pt idx="737">
                  <c:v>44785</c:v>
                </c:pt>
                <c:pt idx="738">
                  <c:v>44792</c:v>
                </c:pt>
                <c:pt idx="739">
                  <c:v>44799</c:v>
                </c:pt>
                <c:pt idx="740">
                  <c:v>44806</c:v>
                </c:pt>
                <c:pt idx="741">
                  <c:v>44813</c:v>
                </c:pt>
                <c:pt idx="742">
                  <c:v>44820</c:v>
                </c:pt>
                <c:pt idx="743">
                  <c:v>44827</c:v>
                </c:pt>
                <c:pt idx="744">
                  <c:v>44834</c:v>
                </c:pt>
                <c:pt idx="745">
                  <c:v>44841</c:v>
                </c:pt>
                <c:pt idx="746">
                  <c:v>44848</c:v>
                </c:pt>
                <c:pt idx="747">
                  <c:v>44855</c:v>
                </c:pt>
                <c:pt idx="748">
                  <c:v>44862</c:v>
                </c:pt>
                <c:pt idx="749">
                  <c:v>44869</c:v>
                </c:pt>
                <c:pt idx="750">
                  <c:v>44879</c:v>
                </c:pt>
                <c:pt idx="751">
                  <c:v>44883</c:v>
                </c:pt>
                <c:pt idx="752">
                  <c:v>44890</c:v>
                </c:pt>
                <c:pt idx="753">
                  <c:v>44897</c:v>
                </c:pt>
                <c:pt idx="754">
                  <c:v>44904</c:v>
                </c:pt>
                <c:pt idx="755">
                  <c:v>44911</c:v>
                </c:pt>
                <c:pt idx="756">
                  <c:v>44918</c:v>
                </c:pt>
                <c:pt idx="757">
                  <c:v>44925</c:v>
                </c:pt>
                <c:pt idx="758">
                  <c:v>44932</c:v>
                </c:pt>
                <c:pt idx="759">
                  <c:v>44939</c:v>
                </c:pt>
                <c:pt idx="760">
                  <c:v>44946</c:v>
                </c:pt>
                <c:pt idx="761">
                  <c:v>44953</c:v>
                </c:pt>
                <c:pt idx="762">
                  <c:v>44960</c:v>
                </c:pt>
                <c:pt idx="763">
                  <c:v>44967</c:v>
                </c:pt>
                <c:pt idx="764">
                  <c:v>44974</c:v>
                </c:pt>
                <c:pt idx="765">
                  <c:v>44981</c:v>
                </c:pt>
                <c:pt idx="766">
                  <c:v>44988</c:v>
                </c:pt>
                <c:pt idx="767">
                  <c:v>44995</c:v>
                </c:pt>
                <c:pt idx="768">
                  <c:v>45002</c:v>
                </c:pt>
                <c:pt idx="769">
                  <c:v>45009</c:v>
                </c:pt>
                <c:pt idx="770">
                  <c:v>45016</c:v>
                </c:pt>
                <c:pt idx="771">
                  <c:v>45027</c:v>
                </c:pt>
                <c:pt idx="772">
                  <c:v>45030</c:v>
                </c:pt>
                <c:pt idx="773">
                  <c:v>45037</c:v>
                </c:pt>
                <c:pt idx="774">
                  <c:v>45044</c:v>
                </c:pt>
                <c:pt idx="775">
                  <c:v>45051</c:v>
                </c:pt>
                <c:pt idx="776">
                  <c:v>45058</c:v>
                </c:pt>
                <c:pt idx="777">
                  <c:v>45065</c:v>
                </c:pt>
                <c:pt idx="778">
                  <c:v>45072</c:v>
                </c:pt>
                <c:pt idx="779">
                  <c:v>45079</c:v>
                </c:pt>
                <c:pt idx="780">
                  <c:v>45086</c:v>
                </c:pt>
                <c:pt idx="781">
                  <c:v>45093</c:v>
                </c:pt>
                <c:pt idx="782">
                  <c:v>45100</c:v>
                </c:pt>
                <c:pt idx="783">
                  <c:v>45107</c:v>
                </c:pt>
                <c:pt idx="784">
                  <c:v>45114</c:v>
                </c:pt>
                <c:pt idx="785">
                  <c:v>45121</c:v>
                </c:pt>
                <c:pt idx="786">
                  <c:v>45128</c:v>
                </c:pt>
                <c:pt idx="787">
                  <c:v>45135</c:v>
                </c:pt>
                <c:pt idx="788">
                  <c:v>45142</c:v>
                </c:pt>
                <c:pt idx="789">
                  <c:v>45149</c:v>
                </c:pt>
                <c:pt idx="790">
                  <c:v>45156</c:v>
                </c:pt>
                <c:pt idx="791">
                  <c:v>45163</c:v>
                </c:pt>
                <c:pt idx="792">
                  <c:v>45170</c:v>
                </c:pt>
                <c:pt idx="793">
                  <c:v>45177</c:v>
                </c:pt>
                <c:pt idx="794">
                  <c:v>45184</c:v>
                </c:pt>
                <c:pt idx="795">
                  <c:v>45191</c:v>
                </c:pt>
                <c:pt idx="796">
                  <c:v>45198</c:v>
                </c:pt>
                <c:pt idx="797">
                  <c:v>45205</c:v>
                </c:pt>
                <c:pt idx="798">
                  <c:v>45212</c:v>
                </c:pt>
                <c:pt idx="799">
                  <c:v>45219</c:v>
                </c:pt>
                <c:pt idx="800">
                  <c:v>45226</c:v>
                </c:pt>
                <c:pt idx="801">
                  <c:v>45233</c:v>
                </c:pt>
                <c:pt idx="802">
                  <c:v>45243</c:v>
                </c:pt>
                <c:pt idx="803">
                  <c:v>45247</c:v>
                </c:pt>
                <c:pt idx="804">
                  <c:v>45254</c:v>
                </c:pt>
                <c:pt idx="805">
                  <c:v>45261</c:v>
                </c:pt>
                <c:pt idx="806">
                  <c:v>45268</c:v>
                </c:pt>
                <c:pt idx="807">
                  <c:v>45275</c:v>
                </c:pt>
                <c:pt idx="808">
                  <c:v>45282</c:v>
                </c:pt>
                <c:pt idx="809">
                  <c:v>45289</c:v>
                </c:pt>
                <c:pt idx="810">
                  <c:v>45296</c:v>
                </c:pt>
                <c:pt idx="811">
                  <c:v>45303</c:v>
                </c:pt>
                <c:pt idx="812">
                  <c:v>45310</c:v>
                </c:pt>
                <c:pt idx="813">
                  <c:v>45317</c:v>
                </c:pt>
                <c:pt idx="814">
                  <c:v>45324</c:v>
                </c:pt>
                <c:pt idx="815">
                  <c:v>45331</c:v>
                </c:pt>
                <c:pt idx="816">
                  <c:v>45338</c:v>
                </c:pt>
                <c:pt idx="817">
                  <c:v>45345</c:v>
                </c:pt>
                <c:pt idx="818">
                  <c:v>45352</c:v>
                </c:pt>
                <c:pt idx="819">
                  <c:v>45359</c:v>
                </c:pt>
                <c:pt idx="820">
                  <c:v>45366</c:v>
                </c:pt>
                <c:pt idx="821">
                  <c:v>45373</c:v>
                </c:pt>
                <c:pt idx="822">
                  <c:v>45384</c:v>
                </c:pt>
                <c:pt idx="823">
                  <c:v>45387</c:v>
                </c:pt>
                <c:pt idx="824">
                  <c:v>45394</c:v>
                </c:pt>
                <c:pt idx="825">
                  <c:v>45401</c:v>
                </c:pt>
                <c:pt idx="826">
                  <c:v>45408</c:v>
                </c:pt>
                <c:pt idx="827">
                  <c:v>45415</c:v>
                </c:pt>
                <c:pt idx="828">
                  <c:v>45422</c:v>
                </c:pt>
                <c:pt idx="829">
                  <c:v>45429</c:v>
                </c:pt>
                <c:pt idx="830">
                  <c:v>45436</c:v>
                </c:pt>
                <c:pt idx="831">
                  <c:v>45443</c:v>
                </c:pt>
                <c:pt idx="832">
                  <c:v>45450</c:v>
                </c:pt>
                <c:pt idx="833">
                  <c:v>45457</c:v>
                </c:pt>
                <c:pt idx="834">
                  <c:v>45464</c:v>
                </c:pt>
                <c:pt idx="835">
                  <c:v>45471</c:v>
                </c:pt>
                <c:pt idx="836">
                  <c:v>45478</c:v>
                </c:pt>
                <c:pt idx="837">
                  <c:v>45485</c:v>
                </c:pt>
                <c:pt idx="838">
                  <c:v>45492</c:v>
                </c:pt>
                <c:pt idx="839">
                  <c:v>45499</c:v>
                </c:pt>
                <c:pt idx="840">
                  <c:v>45506</c:v>
                </c:pt>
                <c:pt idx="841">
                  <c:v>45513</c:v>
                </c:pt>
                <c:pt idx="842">
                  <c:v>45520</c:v>
                </c:pt>
                <c:pt idx="843">
                  <c:v>45527</c:v>
                </c:pt>
                <c:pt idx="844">
                  <c:v>45534</c:v>
                </c:pt>
                <c:pt idx="845">
                  <c:v>45541</c:v>
                </c:pt>
                <c:pt idx="846">
                  <c:v>45548</c:v>
                </c:pt>
                <c:pt idx="847">
                  <c:v>45555</c:v>
                </c:pt>
                <c:pt idx="848">
                  <c:v>45562</c:v>
                </c:pt>
                <c:pt idx="849">
                  <c:v>45569</c:v>
                </c:pt>
                <c:pt idx="850">
                  <c:v>45576</c:v>
                </c:pt>
                <c:pt idx="851">
                  <c:v>45583</c:v>
                </c:pt>
                <c:pt idx="852">
                  <c:v>45590</c:v>
                </c:pt>
                <c:pt idx="853">
                  <c:v>45597</c:v>
                </c:pt>
                <c:pt idx="854">
                  <c:v>45604</c:v>
                </c:pt>
                <c:pt idx="855">
                  <c:v>45611</c:v>
                </c:pt>
                <c:pt idx="856">
                  <c:v>45618</c:v>
                </c:pt>
                <c:pt idx="857">
                  <c:v>45625</c:v>
                </c:pt>
                <c:pt idx="858">
                  <c:v>45632</c:v>
                </c:pt>
                <c:pt idx="859">
                  <c:v>45639</c:v>
                </c:pt>
                <c:pt idx="860">
                  <c:v>45646</c:v>
                </c:pt>
                <c:pt idx="861">
                  <c:v>45657</c:v>
                </c:pt>
                <c:pt idx="862">
                  <c:v>45664</c:v>
                </c:pt>
                <c:pt idx="863">
                  <c:v>45671</c:v>
                </c:pt>
                <c:pt idx="864">
                  <c:v>45678</c:v>
                </c:pt>
                <c:pt idx="865">
                  <c:v>45685</c:v>
                </c:pt>
                <c:pt idx="866">
                  <c:v>45692</c:v>
                </c:pt>
                <c:pt idx="867">
                  <c:v>45699</c:v>
                </c:pt>
                <c:pt idx="868">
                  <c:v>45706</c:v>
                </c:pt>
                <c:pt idx="869">
                  <c:v>45713</c:v>
                </c:pt>
                <c:pt idx="870">
                  <c:v>45720</c:v>
                </c:pt>
                <c:pt idx="871">
                  <c:v>45727</c:v>
                </c:pt>
                <c:pt idx="872">
                  <c:v>45734</c:v>
                </c:pt>
                <c:pt idx="873">
                  <c:v>45741</c:v>
                </c:pt>
                <c:pt idx="874">
                  <c:v>45748</c:v>
                </c:pt>
                <c:pt idx="875">
                  <c:v>45755</c:v>
                </c:pt>
                <c:pt idx="876">
                  <c:v>45762</c:v>
                </c:pt>
                <c:pt idx="877">
                  <c:v>45771</c:v>
                </c:pt>
                <c:pt idx="878">
                  <c:v>45778</c:v>
                </c:pt>
                <c:pt idx="879">
                  <c:v>45785</c:v>
                </c:pt>
                <c:pt idx="880">
                  <c:v>45792</c:v>
                </c:pt>
                <c:pt idx="881">
                  <c:v>45799</c:v>
                </c:pt>
                <c:pt idx="882">
                  <c:v>45806</c:v>
                </c:pt>
                <c:pt idx="883">
                  <c:v>45813</c:v>
                </c:pt>
                <c:pt idx="884">
                  <c:v>45820</c:v>
                </c:pt>
                <c:pt idx="885">
                  <c:v>45827</c:v>
                </c:pt>
                <c:pt idx="886">
                  <c:v>45834</c:v>
                </c:pt>
                <c:pt idx="887">
                  <c:v>45841</c:v>
                </c:pt>
                <c:pt idx="888">
                  <c:v>45848</c:v>
                </c:pt>
                <c:pt idx="889">
                  <c:v>45855</c:v>
                </c:pt>
                <c:pt idx="890">
                  <c:v>45862</c:v>
                </c:pt>
                <c:pt idx="891">
                  <c:v>45869</c:v>
                </c:pt>
                <c:pt idx="892">
                  <c:v>45876</c:v>
                </c:pt>
                <c:pt idx="893">
                  <c:v>45883</c:v>
                </c:pt>
                <c:pt idx="894">
                  <c:v>45890</c:v>
                </c:pt>
                <c:pt idx="895">
                  <c:v>45897</c:v>
                </c:pt>
                <c:pt idx="896">
                  <c:v>45904</c:v>
                </c:pt>
                <c:pt idx="897">
                  <c:v>45911</c:v>
                </c:pt>
                <c:pt idx="898">
                  <c:v>45918</c:v>
                </c:pt>
                <c:pt idx="899">
                  <c:v>45925</c:v>
                </c:pt>
                <c:pt idx="900">
                  <c:v>45932</c:v>
                </c:pt>
                <c:pt idx="901">
                  <c:v>45939</c:v>
                </c:pt>
                <c:pt idx="902">
                  <c:v>45946</c:v>
                </c:pt>
                <c:pt idx="903">
                  <c:v>45953</c:v>
                </c:pt>
                <c:pt idx="904">
                  <c:v>45960</c:v>
                </c:pt>
                <c:pt idx="905">
                  <c:v>45967</c:v>
                </c:pt>
                <c:pt idx="906">
                  <c:v>45974</c:v>
                </c:pt>
                <c:pt idx="907">
                  <c:v>45981</c:v>
                </c:pt>
                <c:pt idx="908">
                  <c:v>45989</c:v>
                </c:pt>
                <c:pt idx="909">
                  <c:v>45995</c:v>
                </c:pt>
                <c:pt idx="910">
                  <c:v>46002</c:v>
                </c:pt>
                <c:pt idx="911">
                  <c:v>46009</c:v>
                </c:pt>
                <c:pt idx="912">
                  <c:v>46020</c:v>
                </c:pt>
                <c:pt idx="913">
                  <c:v>46024</c:v>
                </c:pt>
                <c:pt idx="914">
                  <c:v>46030</c:v>
                </c:pt>
                <c:pt idx="915">
                  <c:v>46037</c:v>
                </c:pt>
                <c:pt idx="916">
                  <c:v>46044</c:v>
                </c:pt>
                <c:pt idx="917">
                  <c:v>46051</c:v>
                </c:pt>
                <c:pt idx="918">
                  <c:v>46058</c:v>
                </c:pt>
                <c:pt idx="919">
                  <c:v>46065</c:v>
                </c:pt>
                <c:pt idx="920">
                  <c:v>46072</c:v>
                </c:pt>
                <c:pt idx="921">
                  <c:v>46079</c:v>
                </c:pt>
                <c:pt idx="922">
                  <c:v>46086</c:v>
                </c:pt>
                <c:pt idx="923">
                  <c:v>46093</c:v>
                </c:pt>
                <c:pt idx="924">
                  <c:v>46100</c:v>
                </c:pt>
                <c:pt idx="925">
                  <c:v>46107</c:v>
                </c:pt>
                <c:pt idx="926">
                  <c:v>46114</c:v>
                </c:pt>
                <c:pt idx="927">
                  <c:v>46121</c:v>
                </c:pt>
                <c:pt idx="928">
                  <c:v>46128</c:v>
                </c:pt>
                <c:pt idx="929">
                  <c:v>46135</c:v>
                </c:pt>
                <c:pt idx="930">
                  <c:v>46142</c:v>
                </c:pt>
                <c:pt idx="931">
                  <c:v>46149</c:v>
                </c:pt>
                <c:pt idx="932">
                  <c:v>46156</c:v>
                </c:pt>
                <c:pt idx="933">
                  <c:v>46163</c:v>
                </c:pt>
                <c:pt idx="934">
                  <c:v>46170</c:v>
                </c:pt>
                <c:pt idx="935">
                  <c:v>46177</c:v>
                </c:pt>
                <c:pt idx="936">
                  <c:v>46184</c:v>
                </c:pt>
                <c:pt idx="937">
                  <c:v>46191</c:v>
                </c:pt>
                <c:pt idx="938">
                  <c:v>46198</c:v>
                </c:pt>
                <c:pt idx="939">
                  <c:v>46205</c:v>
                </c:pt>
                <c:pt idx="940">
                  <c:v>46212</c:v>
                </c:pt>
                <c:pt idx="941">
                  <c:v>46219</c:v>
                </c:pt>
                <c:pt idx="942">
                  <c:v>46226</c:v>
                </c:pt>
                <c:pt idx="943">
                  <c:v>46233</c:v>
                </c:pt>
                <c:pt idx="944">
                  <c:v>46240</c:v>
                </c:pt>
                <c:pt idx="945">
                  <c:v>46247</c:v>
                </c:pt>
                <c:pt idx="946">
                  <c:v>46254</c:v>
                </c:pt>
                <c:pt idx="947">
                  <c:v>46261</c:v>
                </c:pt>
                <c:pt idx="948">
                  <c:v>46268</c:v>
                </c:pt>
                <c:pt idx="949">
                  <c:v>46275</c:v>
                </c:pt>
                <c:pt idx="950">
                  <c:v>46282</c:v>
                </c:pt>
                <c:pt idx="951">
                  <c:v>46289</c:v>
                </c:pt>
                <c:pt idx="952">
                  <c:v>46296</c:v>
                </c:pt>
                <c:pt idx="953">
                  <c:v>46303</c:v>
                </c:pt>
                <c:pt idx="954">
                  <c:v>46310</c:v>
                </c:pt>
                <c:pt idx="955">
                  <c:v>46317</c:v>
                </c:pt>
                <c:pt idx="956">
                  <c:v>46324</c:v>
                </c:pt>
                <c:pt idx="957">
                  <c:v>46331</c:v>
                </c:pt>
                <c:pt idx="958">
                  <c:v>46338</c:v>
                </c:pt>
                <c:pt idx="959">
                  <c:v>46345</c:v>
                </c:pt>
                <c:pt idx="960">
                  <c:v>46353</c:v>
                </c:pt>
                <c:pt idx="961">
                  <c:v>46359</c:v>
                </c:pt>
                <c:pt idx="962">
                  <c:v>46366</c:v>
                </c:pt>
                <c:pt idx="963">
                  <c:v>46373</c:v>
                </c:pt>
                <c:pt idx="964">
                  <c:v>46380</c:v>
                </c:pt>
                <c:pt idx="965">
                  <c:v>46387</c:v>
                </c:pt>
                <c:pt idx="966">
                  <c:v>46394</c:v>
                </c:pt>
                <c:pt idx="967">
                  <c:v>46401</c:v>
                </c:pt>
                <c:pt idx="968">
                  <c:v>46408</c:v>
                </c:pt>
                <c:pt idx="969">
                  <c:v>46415</c:v>
                </c:pt>
                <c:pt idx="970">
                  <c:v>46422</c:v>
                </c:pt>
                <c:pt idx="971">
                  <c:v>46429</c:v>
                </c:pt>
                <c:pt idx="972">
                  <c:v>46436</c:v>
                </c:pt>
                <c:pt idx="973">
                  <c:v>46443</c:v>
                </c:pt>
                <c:pt idx="974">
                  <c:v>46450</c:v>
                </c:pt>
                <c:pt idx="975">
                  <c:v>46457</c:v>
                </c:pt>
                <c:pt idx="976">
                  <c:v>46464</c:v>
                </c:pt>
                <c:pt idx="977">
                  <c:v>46471</c:v>
                </c:pt>
                <c:pt idx="978">
                  <c:v>46478</c:v>
                </c:pt>
                <c:pt idx="979">
                  <c:v>46485</c:v>
                </c:pt>
                <c:pt idx="980">
                  <c:v>46492</c:v>
                </c:pt>
                <c:pt idx="981">
                  <c:v>46499</c:v>
                </c:pt>
                <c:pt idx="982">
                  <c:v>46506</c:v>
                </c:pt>
                <c:pt idx="983">
                  <c:v>46513</c:v>
                </c:pt>
                <c:pt idx="984">
                  <c:v>46520</c:v>
                </c:pt>
                <c:pt idx="985">
                  <c:v>46527</c:v>
                </c:pt>
                <c:pt idx="986">
                  <c:v>46534</c:v>
                </c:pt>
                <c:pt idx="987">
                  <c:v>46541</c:v>
                </c:pt>
                <c:pt idx="988">
                  <c:v>46548</c:v>
                </c:pt>
                <c:pt idx="989">
                  <c:v>46555</c:v>
                </c:pt>
                <c:pt idx="990">
                  <c:v>46562</c:v>
                </c:pt>
                <c:pt idx="991">
                  <c:v>46569</c:v>
                </c:pt>
                <c:pt idx="992">
                  <c:v>46576</c:v>
                </c:pt>
                <c:pt idx="993">
                  <c:v>46583</c:v>
                </c:pt>
                <c:pt idx="994">
                  <c:v>46590</c:v>
                </c:pt>
                <c:pt idx="995">
                  <c:v>46597</c:v>
                </c:pt>
                <c:pt idx="996">
                  <c:v>46604</c:v>
                </c:pt>
                <c:pt idx="997">
                  <c:v>46611</c:v>
                </c:pt>
                <c:pt idx="998">
                  <c:v>46618</c:v>
                </c:pt>
                <c:pt idx="999">
                  <c:v>46625</c:v>
                </c:pt>
                <c:pt idx="1000">
                  <c:v>46632</c:v>
                </c:pt>
                <c:pt idx="1001">
                  <c:v>46639</c:v>
                </c:pt>
                <c:pt idx="1002">
                  <c:v>46646</c:v>
                </c:pt>
                <c:pt idx="1003">
                  <c:v>46653</c:v>
                </c:pt>
                <c:pt idx="1004">
                  <c:v>46660</c:v>
                </c:pt>
                <c:pt idx="1005">
                  <c:v>46667</c:v>
                </c:pt>
                <c:pt idx="1006">
                  <c:v>46674</c:v>
                </c:pt>
                <c:pt idx="1007">
                  <c:v>46681</c:v>
                </c:pt>
                <c:pt idx="1008">
                  <c:v>46688</c:v>
                </c:pt>
                <c:pt idx="1009">
                  <c:v>46695</c:v>
                </c:pt>
                <c:pt idx="1010">
                  <c:v>46703</c:v>
                </c:pt>
                <c:pt idx="1011">
                  <c:v>46709</c:v>
                </c:pt>
                <c:pt idx="1012">
                  <c:v>46717</c:v>
                </c:pt>
                <c:pt idx="1013">
                  <c:v>46723</c:v>
                </c:pt>
                <c:pt idx="1014">
                  <c:v>46730</c:v>
                </c:pt>
                <c:pt idx="1015">
                  <c:v>46737</c:v>
                </c:pt>
                <c:pt idx="1016">
                  <c:v>46744</c:v>
                </c:pt>
                <c:pt idx="1017">
                  <c:v>46756</c:v>
                </c:pt>
                <c:pt idx="1018">
                  <c:v>46759</c:v>
                </c:pt>
                <c:pt idx="1019">
                  <c:v>46766</c:v>
                </c:pt>
                <c:pt idx="1020">
                  <c:v>46773</c:v>
                </c:pt>
                <c:pt idx="1021">
                  <c:v>46780</c:v>
                </c:pt>
                <c:pt idx="1022">
                  <c:v>46787</c:v>
                </c:pt>
                <c:pt idx="1023">
                  <c:v>46794</c:v>
                </c:pt>
                <c:pt idx="1024">
                  <c:v>46801</c:v>
                </c:pt>
                <c:pt idx="1025">
                  <c:v>46808</c:v>
                </c:pt>
                <c:pt idx="1026">
                  <c:v>46815</c:v>
                </c:pt>
                <c:pt idx="1027">
                  <c:v>46822</c:v>
                </c:pt>
                <c:pt idx="1028">
                  <c:v>46829</c:v>
                </c:pt>
                <c:pt idx="1029">
                  <c:v>46836</c:v>
                </c:pt>
                <c:pt idx="1030">
                  <c:v>46843</c:v>
                </c:pt>
                <c:pt idx="1031">
                  <c:v>46850</c:v>
                </c:pt>
                <c:pt idx="1032">
                  <c:v>46861</c:v>
                </c:pt>
                <c:pt idx="1033">
                  <c:v>46864</c:v>
                </c:pt>
                <c:pt idx="1034">
                  <c:v>46871</c:v>
                </c:pt>
                <c:pt idx="1035">
                  <c:v>46878</c:v>
                </c:pt>
                <c:pt idx="1036">
                  <c:v>46885</c:v>
                </c:pt>
                <c:pt idx="1037">
                  <c:v>46892</c:v>
                </c:pt>
                <c:pt idx="1038">
                  <c:v>46899</c:v>
                </c:pt>
                <c:pt idx="1039">
                  <c:v>46906</c:v>
                </c:pt>
                <c:pt idx="1040">
                  <c:v>46913</c:v>
                </c:pt>
                <c:pt idx="1041">
                  <c:v>46920</c:v>
                </c:pt>
                <c:pt idx="1042">
                  <c:v>46927</c:v>
                </c:pt>
                <c:pt idx="1043">
                  <c:v>46934</c:v>
                </c:pt>
                <c:pt idx="1044">
                  <c:v>46941</c:v>
                </c:pt>
                <c:pt idx="1045">
                  <c:v>46948</c:v>
                </c:pt>
                <c:pt idx="1046">
                  <c:v>46955</c:v>
                </c:pt>
                <c:pt idx="1047">
                  <c:v>46962</c:v>
                </c:pt>
                <c:pt idx="1048">
                  <c:v>46969</c:v>
                </c:pt>
                <c:pt idx="1049">
                  <c:v>46976</c:v>
                </c:pt>
                <c:pt idx="1050">
                  <c:v>46983</c:v>
                </c:pt>
                <c:pt idx="1051">
                  <c:v>46990</c:v>
                </c:pt>
                <c:pt idx="1052">
                  <c:v>46997</c:v>
                </c:pt>
                <c:pt idx="1053">
                  <c:v>47004</c:v>
                </c:pt>
                <c:pt idx="1054">
                  <c:v>47011</c:v>
                </c:pt>
                <c:pt idx="1055">
                  <c:v>47018</c:v>
                </c:pt>
                <c:pt idx="1056">
                  <c:v>47025</c:v>
                </c:pt>
                <c:pt idx="1057">
                  <c:v>47032</c:v>
                </c:pt>
                <c:pt idx="1058">
                  <c:v>47039</c:v>
                </c:pt>
                <c:pt idx="1059">
                  <c:v>47046</c:v>
                </c:pt>
                <c:pt idx="1060">
                  <c:v>47053</c:v>
                </c:pt>
                <c:pt idx="1061">
                  <c:v>47060</c:v>
                </c:pt>
                <c:pt idx="1062">
                  <c:v>47070</c:v>
                </c:pt>
                <c:pt idx="1063">
                  <c:v>47074</c:v>
                </c:pt>
                <c:pt idx="1064">
                  <c:v>47081</c:v>
                </c:pt>
                <c:pt idx="1065">
                  <c:v>47088</c:v>
                </c:pt>
                <c:pt idx="1066">
                  <c:v>47095</c:v>
                </c:pt>
                <c:pt idx="1067">
                  <c:v>47102</c:v>
                </c:pt>
                <c:pt idx="1068">
                  <c:v>47109</c:v>
                </c:pt>
                <c:pt idx="1069">
                  <c:v>47116</c:v>
                </c:pt>
                <c:pt idx="1070">
                  <c:v>47123</c:v>
                </c:pt>
                <c:pt idx="1071">
                  <c:v>47130</c:v>
                </c:pt>
                <c:pt idx="1072">
                  <c:v>47137</c:v>
                </c:pt>
                <c:pt idx="1073">
                  <c:v>47144</c:v>
                </c:pt>
                <c:pt idx="1074">
                  <c:v>47151</c:v>
                </c:pt>
                <c:pt idx="1075">
                  <c:v>47158</c:v>
                </c:pt>
                <c:pt idx="1076">
                  <c:v>47165</c:v>
                </c:pt>
                <c:pt idx="1077">
                  <c:v>47172</c:v>
                </c:pt>
                <c:pt idx="1078">
                  <c:v>47179</c:v>
                </c:pt>
                <c:pt idx="1079">
                  <c:v>47186</c:v>
                </c:pt>
                <c:pt idx="1080">
                  <c:v>47193</c:v>
                </c:pt>
                <c:pt idx="1081">
                  <c:v>47200</c:v>
                </c:pt>
                <c:pt idx="1082">
                  <c:v>47211</c:v>
                </c:pt>
                <c:pt idx="1083">
                  <c:v>47214</c:v>
                </c:pt>
                <c:pt idx="1084">
                  <c:v>47221</c:v>
                </c:pt>
                <c:pt idx="1085">
                  <c:v>47228</c:v>
                </c:pt>
                <c:pt idx="1086">
                  <c:v>47235</c:v>
                </c:pt>
                <c:pt idx="1087">
                  <c:v>47242</c:v>
                </c:pt>
                <c:pt idx="1088">
                  <c:v>47249</c:v>
                </c:pt>
                <c:pt idx="1089">
                  <c:v>47256</c:v>
                </c:pt>
                <c:pt idx="1090">
                  <c:v>47263</c:v>
                </c:pt>
                <c:pt idx="1091">
                  <c:v>47270</c:v>
                </c:pt>
                <c:pt idx="1092">
                  <c:v>47277</c:v>
                </c:pt>
                <c:pt idx="1093">
                  <c:v>47284</c:v>
                </c:pt>
                <c:pt idx="1094">
                  <c:v>47291</c:v>
                </c:pt>
                <c:pt idx="1095">
                  <c:v>47298</c:v>
                </c:pt>
                <c:pt idx="1096">
                  <c:v>47305</c:v>
                </c:pt>
                <c:pt idx="1097">
                  <c:v>47312</c:v>
                </c:pt>
                <c:pt idx="1098">
                  <c:v>47319</c:v>
                </c:pt>
                <c:pt idx="1099">
                  <c:v>47326</c:v>
                </c:pt>
                <c:pt idx="1100">
                  <c:v>47333</c:v>
                </c:pt>
                <c:pt idx="1101">
                  <c:v>47340</c:v>
                </c:pt>
                <c:pt idx="1102">
                  <c:v>47347</c:v>
                </c:pt>
                <c:pt idx="1103">
                  <c:v>47354</c:v>
                </c:pt>
                <c:pt idx="1104">
                  <c:v>47361</c:v>
                </c:pt>
                <c:pt idx="1105">
                  <c:v>47368</c:v>
                </c:pt>
                <c:pt idx="1106">
                  <c:v>47375</c:v>
                </c:pt>
                <c:pt idx="1107">
                  <c:v>47382</c:v>
                </c:pt>
                <c:pt idx="1108">
                  <c:v>47389</c:v>
                </c:pt>
                <c:pt idx="1109">
                  <c:v>47396</c:v>
                </c:pt>
                <c:pt idx="1110">
                  <c:v>47403</c:v>
                </c:pt>
                <c:pt idx="1111">
                  <c:v>47410</c:v>
                </c:pt>
                <c:pt idx="1112">
                  <c:v>47417</c:v>
                </c:pt>
                <c:pt idx="1113">
                  <c:v>47424</c:v>
                </c:pt>
                <c:pt idx="1114">
                  <c:v>47431</c:v>
                </c:pt>
                <c:pt idx="1115">
                  <c:v>47438</c:v>
                </c:pt>
                <c:pt idx="1116">
                  <c:v>47445</c:v>
                </c:pt>
                <c:pt idx="1117">
                  <c:v>47452</c:v>
                </c:pt>
                <c:pt idx="1118">
                  <c:v>47459</c:v>
                </c:pt>
                <c:pt idx="1119">
                  <c:v>47466</c:v>
                </c:pt>
                <c:pt idx="1120">
                  <c:v>47473</c:v>
                </c:pt>
                <c:pt idx="1121">
                  <c:v>47483</c:v>
                </c:pt>
                <c:pt idx="1122">
                  <c:v>47490</c:v>
                </c:pt>
                <c:pt idx="1123">
                  <c:v>47497</c:v>
                </c:pt>
                <c:pt idx="1124">
                  <c:v>47505</c:v>
                </c:pt>
                <c:pt idx="1125">
                  <c:v>47511</c:v>
                </c:pt>
                <c:pt idx="1126">
                  <c:v>47518</c:v>
                </c:pt>
                <c:pt idx="1127">
                  <c:v>47525</c:v>
                </c:pt>
                <c:pt idx="1128">
                  <c:v>47533</c:v>
                </c:pt>
                <c:pt idx="1129">
                  <c:v>47539</c:v>
                </c:pt>
                <c:pt idx="1130">
                  <c:v>47546</c:v>
                </c:pt>
                <c:pt idx="1131">
                  <c:v>47553</c:v>
                </c:pt>
                <c:pt idx="1132">
                  <c:v>47560</c:v>
                </c:pt>
                <c:pt idx="1133">
                  <c:v>47567</c:v>
                </c:pt>
                <c:pt idx="1134">
                  <c:v>47574</c:v>
                </c:pt>
                <c:pt idx="1135">
                  <c:v>47581</c:v>
                </c:pt>
                <c:pt idx="1136">
                  <c:v>47588</c:v>
                </c:pt>
                <c:pt idx="1137">
                  <c:v>47597</c:v>
                </c:pt>
                <c:pt idx="1138">
                  <c:v>47602</c:v>
                </c:pt>
                <c:pt idx="1139">
                  <c:v>47610</c:v>
                </c:pt>
                <c:pt idx="1140">
                  <c:v>47616</c:v>
                </c:pt>
                <c:pt idx="1141">
                  <c:v>47623</c:v>
                </c:pt>
                <c:pt idx="1142">
                  <c:v>47631</c:v>
                </c:pt>
                <c:pt idx="1143">
                  <c:v>47637</c:v>
                </c:pt>
                <c:pt idx="1144">
                  <c:v>47644</c:v>
                </c:pt>
                <c:pt idx="1145">
                  <c:v>47651</c:v>
                </c:pt>
                <c:pt idx="1146">
                  <c:v>47658</c:v>
                </c:pt>
                <c:pt idx="1147">
                  <c:v>47665</c:v>
                </c:pt>
                <c:pt idx="1148">
                  <c:v>47672</c:v>
                </c:pt>
                <c:pt idx="1149">
                  <c:v>47679</c:v>
                </c:pt>
                <c:pt idx="1150">
                  <c:v>47686</c:v>
                </c:pt>
                <c:pt idx="1151">
                  <c:v>47693</c:v>
                </c:pt>
                <c:pt idx="1152">
                  <c:v>47700</c:v>
                </c:pt>
                <c:pt idx="1153">
                  <c:v>47707</c:v>
                </c:pt>
                <c:pt idx="1154">
                  <c:v>47714</c:v>
                </c:pt>
                <c:pt idx="1155">
                  <c:v>47722</c:v>
                </c:pt>
                <c:pt idx="1156">
                  <c:v>47729</c:v>
                </c:pt>
                <c:pt idx="1157">
                  <c:v>47735</c:v>
                </c:pt>
                <c:pt idx="1158">
                  <c:v>47742</c:v>
                </c:pt>
                <c:pt idx="1159">
                  <c:v>47749</c:v>
                </c:pt>
                <c:pt idx="1160">
                  <c:v>47756</c:v>
                </c:pt>
                <c:pt idx="1161">
                  <c:v>47763</c:v>
                </c:pt>
                <c:pt idx="1162">
                  <c:v>47771</c:v>
                </c:pt>
                <c:pt idx="1163">
                  <c:v>47777</c:v>
                </c:pt>
                <c:pt idx="1164">
                  <c:v>47784</c:v>
                </c:pt>
                <c:pt idx="1165">
                  <c:v>47791</c:v>
                </c:pt>
                <c:pt idx="1166">
                  <c:v>47799</c:v>
                </c:pt>
                <c:pt idx="1167">
                  <c:v>47805</c:v>
                </c:pt>
                <c:pt idx="1168">
                  <c:v>47812</c:v>
                </c:pt>
                <c:pt idx="1169">
                  <c:v>47819</c:v>
                </c:pt>
                <c:pt idx="1170">
                  <c:v>47826</c:v>
                </c:pt>
                <c:pt idx="1171">
                  <c:v>47833</c:v>
                </c:pt>
                <c:pt idx="1172">
                  <c:v>47840</c:v>
                </c:pt>
                <c:pt idx="1173">
                  <c:v>47848</c:v>
                </c:pt>
                <c:pt idx="1174">
                  <c:v>47855</c:v>
                </c:pt>
                <c:pt idx="1175">
                  <c:v>47862</c:v>
                </c:pt>
                <c:pt idx="1176">
                  <c:v>47869</c:v>
                </c:pt>
                <c:pt idx="1177">
                  <c:v>47876</c:v>
                </c:pt>
                <c:pt idx="1178">
                  <c:v>47883</c:v>
                </c:pt>
                <c:pt idx="1179">
                  <c:v>47890</c:v>
                </c:pt>
                <c:pt idx="1180">
                  <c:v>47897</c:v>
                </c:pt>
                <c:pt idx="1181">
                  <c:v>47904</c:v>
                </c:pt>
                <c:pt idx="1182">
                  <c:v>47911</c:v>
                </c:pt>
                <c:pt idx="1183">
                  <c:v>47918</c:v>
                </c:pt>
                <c:pt idx="1184">
                  <c:v>47925</c:v>
                </c:pt>
                <c:pt idx="1185">
                  <c:v>47932</c:v>
                </c:pt>
                <c:pt idx="1186">
                  <c:v>47939</c:v>
                </c:pt>
                <c:pt idx="1187">
                  <c:v>47946</c:v>
                </c:pt>
                <c:pt idx="1188">
                  <c:v>47955</c:v>
                </c:pt>
                <c:pt idx="1189">
                  <c:v>47962</c:v>
                </c:pt>
                <c:pt idx="1190">
                  <c:v>47969</c:v>
                </c:pt>
                <c:pt idx="1191">
                  <c:v>47976</c:v>
                </c:pt>
                <c:pt idx="1192">
                  <c:v>47983</c:v>
                </c:pt>
                <c:pt idx="1193">
                  <c:v>47990</c:v>
                </c:pt>
                <c:pt idx="1194">
                  <c:v>47997</c:v>
                </c:pt>
                <c:pt idx="1195">
                  <c:v>48004</c:v>
                </c:pt>
                <c:pt idx="1196">
                  <c:v>48011</c:v>
                </c:pt>
                <c:pt idx="1197">
                  <c:v>48018</c:v>
                </c:pt>
                <c:pt idx="1198">
                  <c:v>48025</c:v>
                </c:pt>
                <c:pt idx="1199">
                  <c:v>48032</c:v>
                </c:pt>
                <c:pt idx="1200">
                  <c:v>48039</c:v>
                </c:pt>
                <c:pt idx="1201">
                  <c:v>48046</c:v>
                </c:pt>
                <c:pt idx="1202">
                  <c:v>48053</c:v>
                </c:pt>
                <c:pt idx="1203">
                  <c:v>48060</c:v>
                </c:pt>
                <c:pt idx="1204">
                  <c:v>48067</c:v>
                </c:pt>
                <c:pt idx="1205">
                  <c:v>48074</c:v>
                </c:pt>
                <c:pt idx="1206">
                  <c:v>48081</c:v>
                </c:pt>
                <c:pt idx="1207">
                  <c:v>48088</c:v>
                </c:pt>
                <c:pt idx="1208">
                  <c:v>48095</c:v>
                </c:pt>
                <c:pt idx="1209">
                  <c:v>48102</c:v>
                </c:pt>
                <c:pt idx="1210">
                  <c:v>48109</c:v>
                </c:pt>
                <c:pt idx="1211">
                  <c:v>48116</c:v>
                </c:pt>
                <c:pt idx="1212">
                  <c:v>48123</c:v>
                </c:pt>
                <c:pt idx="1213">
                  <c:v>48130</c:v>
                </c:pt>
                <c:pt idx="1214">
                  <c:v>48137</c:v>
                </c:pt>
                <c:pt idx="1215">
                  <c:v>48144</c:v>
                </c:pt>
                <c:pt idx="1216">
                  <c:v>48151</c:v>
                </c:pt>
                <c:pt idx="1217">
                  <c:v>48158</c:v>
                </c:pt>
                <c:pt idx="1218">
                  <c:v>48165</c:v>
                </c:pt>
                <c:pt idx="1219">
                  <c:v>48172</c:v>
                </c:pt>
                <c:pt idx="1220">
                  <c:v>48180</c:v>
                </c:pt>
                <c:pt idx="1221">
                  <c:v>48186</c:v>
                </c:pt>
                <c:pt idx="1222">
                  <c:v>48193</c:v>
                </c:pt>
                <c:pt idx="1223">
                  <c:v>48200</c:v>
                </c:pt>
                <c:pt idx="1224">
                  <c:v>48211</c:v>
                </c:pt>
                <c:pt idx="1225">
                  <c:v>48215</c:v>
                </c:pt>
                <c:pt idx="1226">
                  <c:v>48221</c:v>
                </c:pt>
                <c:pt idx="1227">
                  <c:v>48228</c:v>
                </c:pt>
                <c:pt idx="1228">
                  <c:v>48235</c:v>
                </c:pt>
                <c:pt idx="1229">
                  <c:v>48242</c:v>
                </c:pt>
                <c:pt idx="1230">
                  <c:v>48249</c:v>
                </c:pt>
                <c:pt idx="1231">
                  <c:v>48256</c:v>
                </c:pt>
                <c:pt idx="1232">
                  <c:v>48263</c:v>
                </c:pt>
                <c:pt idx="1233">
                  <c:v>48270</c:v>
                </c:pt>
                <c:pt idx="1234">
                  <c:v>48277</c:v>
                </c:pt>
                <c:pt idx="1235">
                  <c:v>48284</c:v>
                </c:pt>
                <c:pt idx="1236">
                  <c:v>48291</c:v>
                </c:pt>
                <c:pt idx="1237">
                  <c:v>48298</c:v>
                </c:pt>
                <c:pt idx="1238">
                  <c:v>48305</c:v>
                </c:pt>
                <c:pt idx="1239">
                  <c:v>48312</c:v>
                </c:pt>
                <c:pt idx="1240">
                  <c:v>48319</c:v>
                </c:pt>
                <c:pt idx="1241">
                  <c:v>48326</c:v>
                </c:pt>
                <c:pt idx="1242">
                  <c:v>48333</c:v>
                </c:pt>
                <c:pt idx="1243">
                  <c:v>48340</c:v>
                </c:pt>
                <c:pt idx="1244">
                  <c:v>48347</c:v>
                </c:pt>
                <c:pt idx="1245">
                  <c:v>48354</c:v>
                </c:pt>
                <c:pt idx="1246">
                  <c:v>48361</c:v>
                </c:pt>
                <c:pt idx="1247">
                  <c:v>48368</c:v>
                </c:pt>
                <c:pt idx="1248">
                  <c:v>48375</c:v>
                </c:pt>
                <c:pt idx="1249">
                  <c:v>48382</c:v>
                </c:pt>
                <c:pt idx="1250">
                  <c:v>48389</c:v>
                </c:pt>
                <c:pt idx="1251">
                  <c:v>48396</c:v>
                </c:pt>
                <c:pt idx="1252">
                  <c:v>48403</c:v>
                </c:pt>
                <c:pt idx="1253">
                  <c:v>48410</c:v>
                </c:pt>
                <c:pt idx="1254">
                  <c:v>48417</c:v>
                </c:pt>
                <c:pt idx="1255">
                  <c:v>48424</c:v>
                </c:pt>
                <c:pt idx="1256">
                  <c:v>48431</c:v>
                </c:pt>
                <c:pt idx="1257">
                  <c:v>48438</c:v>
                </c:pt>
                <c:pt idx="1258">
                  <c:v>48445</c:v>
                </c:pt>
                <c:pt idx="1259">
                  <c:v>48452</c:v>
                </c:pt>
                <c:pt idx="1260">
                  <c:v>48459</c:v>
                </c:pt>
                <c:pt idx="1261">
                  <c:v>48466</c:v>
                </c:pt>
                <c:pt idx="1262">
                  <c:v>48473</c:v>
                </c:pt>
                <c:pt idx="1263">
                  <c:v>48480</c:v>
                </c:pt>
                <c:pt idx="1264">
                  <c:v>48487</c:v>
                </c:pt>
                <c:pt idx="1265">
                  <c:v>48494</c:v>
                </c:pt>
                <c:pt idx="1266">
                  <c:v>48501</c:v>
                </c:pt>
                <c:pt idx="1267">
                  <c:v>48508</c:v>
                </c:pt>
                <c:pt idx="1268">
                  <c:v>48515</c:v>
                </c:pt>
                <c:pt idx="1269">
                  <c:v>48522</c:v>
                </c:pt>
                <c:pt idx="1270">
                  <c:v>48530</c:v>
                </c:pt>
                <c:pt idx="1271">
                  <c:v>48536</c:v>
                </c:pt>
                <c:pt idx="1272">
                  <c:v>48544</c:v>
                </c:pt>
                <c:pt idx="1273">
                  <c:v>48550</c:v>
                </c:pt>
                <c:pt idx="1274">
                  <c:v>48557</c:v>
                </c:pt>
                <c:pt idx="1275">
                  <c:v>48564</c:v>
                </c:pt>
                <c:pt idx="1276">
                  <c:v>48571</c:v>
                </c:pt>
                <c:pt idx="1277">
                  <c:v>48583</c:v>
                </c:pt>
                <c:pt idx="1278">
                  <c:v>48586</c:v>
                </c:pt>
                <c:pt idx="1279">
                  <c:v>48593</c:v>
                </c:pt>
                <c:pt idx="1280">
                  <c:v>48600</c:v>
                </c:pt>
                <c:pt idx="1281">
                  <c:v>48607</c:v>
                </c:pt>
                <c:pt idx="1282">
                  <c:v>48614</c:v>
                </c:pt>
                <c:pt idx="1283">
                  <c:v>48621</c:v>
                </c:pt>
                <c:pt idx="1284">
                  <c:v>48628</c:v>
                </c:pt>
                <c:pt idx="1285">
                  <c:v>48635</c:v>
                </c:pt>
                <c:pt idx="1286">
                  <c:v>48642</c:v>
                </c:pt>
                <c:pt idx="1287">
                  <c:v>48649</c:v>
                </c:pt>
                <c:pt idx="1288">
                  <c:v>48656</c:v>
                </c:pt>
                <c:pt idx="1289">
                  <c:v>48663</c:v>
                </c:pt>
                <c:pt idx="1290">
                  <c:v>48670</c:v>
                </c:pt>
                <c:pt idx="1291">
                  <c:v>48677</c:v>
                </c:pt>
                <c:pt idx="1292">
                  <c:v>48688</c:v>
                </c:pt>
                <c:pt idx="1293">
                  <c:v>48691</c:v>
                </c:pt>
                <c:pt idx="1294">
                  <c:v>48698</c:v>
                </c:pt>
                <c:pt idx="1295">
                  <c:v>48705</c:v>
                </c:pt>
                <c:pt idx="1296">
                  <c:v>48712</c:v>
                </c:pt>
                <c:pt idx="1297">
                  <c:v>48719</c:v>
                </c:pt>
                <c:pt idx="1298">
                  <c:v>48726</c:v>
                </c:pt>
                <c:pt idx="1299">
                  <c:v>48733</c:v>
                </c:pt>
                <c:pt idx="1300">
                  <c:v>48740</c:v>
                </c:pt>
                <c:pt idx="1301">
                  <c:v>48747</c:v>
                </c:pt>
                <c:pt idx="1302">
                  <c:v>48754</c:v>
                </c:pt>
                <c:pt idx="1303">
                  <c:v>48761</c:v>
                </c:pt>
                <c:pt idx="1304">
                  <c:v>48768</c:v>
                </c:pt>
                <c:pt idx="1305">
                  <c:v>48775</c:v>
                </c:pt>
                <c:pt idx="1306">
                  <c:v>48782</c:v>
                </c:pt>
                <c:pt idx="1307">
                  <c:v>48789</c:v>
                </c:pt>
                <c:pt idx="1308">
                  <c:v>48796</c:v>
                </c:pt>
                <c:pt idx="1309">
                  <c:v>48803</c:v>
                </c:pt>
                <c:pt idx="1310">
                  <c:v>48810</c:v>
                </c:pt>
                <c:pt idx="1311">
                  <c:v>48817</c:v>
                </c:pt>
                <c:pt idx="1312">
                  <c:v>48824</c:v>
                </c:pt>
                <c:pt idx="1313">
                  <c:v>48831</c:v>
                </c:pt>
                <c:pt idx="1314">
                  <c:v>48838</c:v>
                </c:pt>
                <c:pt idx="1315">
                  <c:v>48845</c:v>
                </c:pt>
                <c:pt idx="1316">
                  <c:v>48852</c:v>
                </c:pt>
                <c:pt idx="1317">
                  <c:v>48859</c:v>
                </c:pt>
                <c:pt idx="1318">
                  <c:v>48866</c:v>
                </c:pt>
                <c:pt idx="1319">
                  <c:v>48873</c:v>
                </c:pt>
                <c:pt idx="1320">
                  <c:v>48880</c:v>
                </c:pt>
                <c:pt idx="1321">
                  <c:v>48887</c:v>
                </c:pt>
                <c:pt idx="1322">
                  <c:v>48897</c:v>
                </c:pt>
                <c:pt idx="1323">
                  <c:v>48901</c:v>
                </c:pt>
                <c:pt idx="1324">
                  <c:v>48908</c:v>
                </c:pt>
                <c:pt idx="1325">
                  <c:v>48915</c:v>
                </c:pt>
                <c:pt idx="1326">
                  <c:v>48922</c:v>
                </c:pt>
                <c:pt idx="1327">
                  <c:v>48929</c:v>
                </c:pt>
                <c:pt idx="1328">
                  <c:v>48936</c:v>
                </c:pt>
                <c:pt idx="1329">
                  <c:v>48943</c:v>
                </c:pt>
                <c:pt idx="1330">
                  <c:v>48950</c:v>
                </c:pt>
                <c:pt idx="1331">
                  <c:v>48957</c:v>
                </c:pt>
                <c:pt idx="1332">
                  <c:v>48964</c:v>
                </c:pt>
                <c:pt idx="1333">
                  <c:v>48971</c:v>
                </c:pt>
                <c:pt idx="1334">
                  <c:v>48978</c:v>
                </c:pt>
                <c:pt idx="1335">
                  <c:v>48985</c:v>
                </c:pt>
                <c:pt idx="1336">
                  <c:v>48992</c:v>
                </c:pt>
                <c:pt idx="1337">
                  <c:v>48999</c:v>
                </c:pt>
                <c:pt idx="1338">
                  <c:v>49006</c:v>
                </c:pt>
                <c:pt idx="1339">
                  <c:v>49013</c:v>
                </c:pt>
                <c:pt idx="1340">
                  <c:v>49020</c:v>
                </c:pt>
                <c:pt idx="1341">
                  <c:v>49027</c:v>
                </c:pt>
                <c:pt idx="1342">
                  <c:v>49034</c:v>
                </c:pt>
                <c:pt idx="1343">
                  <c:v>49045</c:v>
                </c:pt>
                <c:pt idx="1344">
                  <c:v>49048</c:v>
                </c:pt>
                <c:pt idx="1345">
                  <c:v>49055</c:v>
                </c:pt>
                <c:pt idx="1346">
                  <c:v>49062</c:v>
                </c:pt>
                <c:pt idx="1347">
                  <c:v>49069</c:v>
                </c:pt>
                <c:pt idx="1348">
                  <c:v>49076</c:v>
                </c:pt>
                <c:pt idx="1349">
                  <c:v>49083</c:v>
                </c:pt>
                <c:pt idx="1350">
                  <c:v>49090</c:v>
                </c:pt>
                <c:pt idx="1351">
                  <c:v>49097</c:v>
                </c:pt>
                <c:pt idx="1352">
                  <c:v>49104</c:v>
                </c:pt>
                <c:pt idx="1353">
                  <c:v>49111</c:v>
                </c:pt>
                <c:pt idx="1354">
                  <c:v>49118</c:v>
                </c:pt>
                <c:pt idx="1355">
                  <c:v>49125</c:v>
                </c:pt>
                <c:pt idx="1356">
                  <c:v>49132</c:v>
                </c:pt>
                <c:pt idx="1357">
                  <c:v>49139</c:v>
                </c:pt>
                <c:pt idx="1358">
                  <c:v>49146</c:v>
                </c:pt>
                <c:pt idx="1359">
                  <c:v>49153</c:v>
                </c:pt>
                <c:pt idx="1360">
                  <c:v>49160</c:v>
                </c:pt>
                <c:pt idx="1361">
                  <c:v>49167</c:v>
                </c:pt>
                <c:pt idx="1362">
                  <c:v>49174</c:v>
                </c:pt>
                <c:pt idx="1363">
                  <c:v>49181</c:v>
                </c:pt>
                <c:pt idx="1364">
                  <c:v>49188</c:v>
                </c:pt>
                <c:pt idx="1365">
                  <c:v>49195</c:v>
                </c:pt>
                <c:pt idx="1366">
                  <c:v>49202</c:v>
                </c:pt>
                <c:pt idx="1367">
                  <c:v>49209</c:v>
                </c:pt>
                <c:pt idx="1368">
                  <c:v>49216</c:v>
                </c:pt>
                <c:pt idx="1369">
                  <c:v>49223</c:v>
                </c:pt>
                <c:pt idx="1370">
                  <c:v>49230</c:v>
                </c:pt>
                <c:pt idx="1371">
                  <c:v>49237</c:v>
                </c:pt>
                <c:pt idx="1372">
                  <c:v>49244</c:v>
                </c:pt>
                <c:pt idx="1373">
                  <c:v>49251</c:v>
                </c:pt>
                <c:pt idx="1374">
                  <c:v>49261</c:v>
                </c:pt>
                <c:pt idx="1375">
                  <c:v>49265</c:v>
                </c:pt>
                <c:pt idx="1376">
                  <c:v>49272</c:v>
                </c:pt>
                <c:pt idx="1377">
                  <c:v>49279</c:v>
                </c:pt>
                <c:pt idx="1378">
                  <c:v>49286</c:v>
                </c:pt>
                <c:pt idx="1379">
                  <c:v>49293</c:v>
                </c:pt>
                <c:pt idx="1380">
                  <c:v>49300</c:v>
                </c:pt>
                <c:pt idx="1381">
                  <c:v>49307</c:v>
                </c:pt>
                <c:pt idx="1382">
                  <c:v>49314</c:v>
                </c:pt>
                <c:pt idx="1383">
                  <c:v>49321</c:v>
                </c:pt>
                <c:pt idx="1384">
                  <c:v>49328</c:v>
                </c:pt>
                <c:pt idx="1385">
                  <c:v>49335</c:v>
                </c:pt>
                <c:pt idx="1386">
                  <c:v>49342</c:v>
                </c:pt>
                <c:pt idx="1387">
                  <c:v>49349</c:v>
                </c:pt>
                <c:pt idx="1388">
                  <c:v>49356</c:v>
                </c:pt>
                <c:pt idx="1389">
                  <c:v>49363</c:v>
                </c:pt>
                <c:pt idx="1390">
                  <c:v>49370</c:v>
                </c:pt>
                <c:pt idx="1391">
                  <c:v>49377</c:v>
                </c:pt>
                <c:pt idx="1392">
                  <c:v>49384</c:v>
                </c:pt>
                <c:pt idx="1393">
                  <c:v>49395</c:v>
                </c:pt>
                <c:pt idx="1394">
                  <c:v>49398</c:v>
                </c:pt>
                <c:pt idx="1395">
                  <c:v>49405</c:v>
                </c:pt>
                <c:pt idx="1396">
                  <c:v>49412</c:v>
                </c:pt>
                <c:pt idx="1397">
                  <c:v>49419</c:v>
                </c:pt>
                <c:pt idx="1398">
                  <c:v>49426</c:v>
                </c:pt>
                <c:pt idx="1399">
                  <c:v>49433</c:v>
                </c:pt>
                <c:pt idx="1400">
                  <c:v>49440</c:v>
                </c:pt>
                <c:pt idx="1401">
                  <c:v>49447</c:v>
                </c:pt>
                <c:pt idx="1402">
                  <c:v>49454</c:v>
                </c:pt>
                <c:pt idx="1403">
                  <c:v>49461</c:v>
                </c:pt>
                <c:pt idx="1404">
                  <c:v>49468</c:v>
                </c:pt>
                <c:pt idx="1405">
                  <c:v>49475</c:v>
                </c:pt>
                <c:pt idx="1406">
                  <c:v>49482</c:v>
                </c:pt>
                <c:pt idx="1407">
                  <c:v>49489</c:v>
                </c:pt>
                <c:pt idx="1408">
                  <c:v>49496</c:v>
                </c:pt>
                <c:pt idx="1409">
                  <c:v>49503</c:v>
                </c:pt>
                <c:pt idx="1410">
                  <c:v>49510</c:v>
                </c:pt>
                <c:pt idx="1411">
                  <c:v>49517</c:v>
                </c:pt>
                <c:pt idx="1412">
                  <c:v>49524</c:v>
                </c:pt>
                <c:pt idx="1413">
                  <c:v>49531</c:v>
                </c:pt>
                <c:pt idx="1414">
                  <c:v>49538</c:v>
                </c:pt>
                <c:pt idx="1415">
                  <c:v>49545</c:v>
                </c:pt>
                <c:pt idx="1416">
                  <c:v>49552</c:v>
                </c:pt>
                <c:pt idx="1417">
                  <c:v>49559</c:v>
                </c:pt>
                <c:pt idx="1418">
                  <c:v>49566</c:v>
                </c:pt>
                <c:pt idx="1419">
                  <c:v>49573</c:v>
                </c:pt>
                <c:pt idx="1420">
                  <c:v>49580</c:v>
                </c:pt>
                <c:pt idx="1421">
                  <c:v>49587</c:v>
                </c:pt>
                <c:pt idx="1422">
                  <c:v>49594</c:v>
                </c:pt>
                <c:pt idx="1423">
                  <c:v>49601</c:v>
                </c:pt>
                <c:pt idx="1424">
                  <c:v>49608</c:v>
                </c:pt>
                <c:pt idx="1425">
                  <c:v>49615</c:v>
                </c:pt>
                <c:pt idx="1426">
                  <c:v>49622</c:v>
                </c:pt>
                <c:pt idx="1427">
                  <c:v>49629</c:v>
                </c:pt>
                <c:pt idx="1428">
                  <c:v>49636</c:v>
                </c:pt>
                <c:pt idx="1429">
                  <c:v>49643</c:v>
                </c:pt>
                <c:pt idx="1430">
                  <c:v>49650</c:v>
                </c:pt>
                <c:pt idx="1431">
                  <c:v>49657</c:v>
                </c:pt>
                <c:pt idx="1432">
                  <c:v>49664</c:v>
                </c:pt>
                <c:pt idx="1433">
                  <c:v>49674</c:v>
                </c:pt>
                <c:pt idx="1434">
                  <c:v>49681</c:v>
                </c:pt>
                <c:pt idx="1435">
                  <c:v>49688</c:v>
                </c:pt>
                <c:pt idx="1436">
                  <c:v>49696</c:v>
                </c:pt>
                <c:pt idx="1437">
                  <c:v>49702</c:v>
                </c:pt>
                <c:pt idx="1438">
                  <c:v>49709</c:v>
                </c:pt>
                <c:pt idx="1439">
                  <c:v>49716</c:v>
                </c:pt>
                <c:pt idx="1440">
                  <c:v>49724</c:v>
                </c:pt>
                <c:pt idx="1441">
                  <c:v>49730</c:v>
                </c:pt>
                <c:pt idx="1442">
                  <c:v>49737</c:v>
                </c:pt>
                <c:pt idx="1443">
                  <c:v>49744</c:v>
                </c:pt>
                <c:pt idx="1444">
                  <c:v>49751</c:v>
                </c:pt>
                <c:pt idx="1445">
                  <c:v>49758</c:v>
                </c:pt>
                <c:pt idx="1446">
                  <c:v>49765</c:v>
                </c:pt>
                <c:pt idx="1447">
                  <c:v>49772</c:v>
                </c:pt>
                <c:pt idx="1448">
                  <c:v>49781</c:v>
                </c:pt>
                <c:pt idx="1449">
                  <c:v>49786</c:v>
                </c:pt>
                <c:pt idx="1450">
                  <c:v>49793</c:v>
                </c:pt>
                <c:pt idx="1451">
                  <c:v>49801</c:v>
                </c:pt>
                <c:pt idx="1452">
                  <c:v>49807</c:v>
                </c:pt>
                <c:pt idx="1453">
                  <c:v>49814</c:v>
                </c:pt>
                <c:pt idx="1454">
                  <c:v>49822</c:v>
                </c:pt>
                <c:pt idx="1455">
                  <c:v>49828</c:v>
                </c:pt>
                <c:pt idx="1456">
                  <c:v>49835</c:v>
                </c:pt>
                <c:pt idx="1457">
                  <c:v>49842</c:v>
                </c:pt>
                <c:pt idx="1458">
                  <c:v>49849</c:v>
                </c:pt>
                <c:pt idx="1459">
                  <c:v>49856</c:v>
                </c:pt>
                <c:pt idx="1460">
                  <c:v>49863</c:v>
                </c:pt>
                <c:pt idx="1461">
                  <c:v>49870</c:v>
                </c:pt>
                <c:pt idx="1462">
                  <c:v>49877</c:v>
                </c:pt>
                <c:pt idx="1463">
                  <c:v>49884</c:v>
                </c:pt>
                <c:pt idx="1464">
                  <c:v>49891</c:v>
                </c:pt>
                <c:pt idx="1465">
                  <c:v>49898</c:v>
                </c:pt>
                <c:pt idx="1466">
                  <c:v>49905</c:v>
                </c:pt>
                <c:pt idx="1467">
                  <c:v>49913</c:v>
                </c:pt>
                <c:pt idx="1468">
                  <c:v>49920</c:v>
                </c:pt>
                <c:pt idx="1469">
                  <c:v>49926</c:v>
                </c:pt>
                <c:pt idx="1470">
                  <c:v>49933</c:v>
                </c:pt>
                <c:pt idx="1471">
                  <c:v>49940</c:v>
                </c:pt>
                <c:pt idx="1472">
                  <c:v>49947</c:v>
                </c:pt>
                <c:pt idx="1473">
                  <c:v>49954</c:v>
                </c:pt>
                <c:pt idx="1474">
                  <c:v>49962</c:v>
                </c:pt>
                <c:pt idx="1475">
                  <c:v>49968</c:v>
                </c:pt>
                <c:pt idx="1476">
                  <c:v>49975</c:v>
                </c:pt>
                <c:pt idx="1477">
                  <c:v>49982</c:v>
                </c:pt>
                <c:pt idx="1478">
                  <c:v>49989</c:v>
                </c:pt>
                <c:pt idx="1479">
                  <c:v>49996</c:v>
                </c:pt>
                <c:pt idx="1480">
                  <c:v>50003</c:v>
                </c:pt>
                <c:pt idx="1481">
                  <c:v>50010</c:v>
                </c:pt>
                <c:pt idx="1482">
                  <c:v>50017</c:v>
                </c:pt>
                <c:pt idx="1483">
                  <c:v>50024</c:v>
                </c:pt>
                <c:pt idx="1484">
                  <c:v>50031</c:v>
                </c:pt>
                <c:pt idx="1485">
                  <c:v>50040</c:v>
                </c:pt>
                <c:pt idx="1486">
                  <c:v>50047</c:v>
                </c:pt>
                <c:pt idx="1487">
                  <c:v>50054</c:v>
                </c:pt>
                <c:pt idx="1488">
                  <c:v>50061</c:v>
                </c:pt>
                <c:pt idx="1489">
                  <c:v>50068</c:v>
                </c:pt>
                <c:pt idx="1490">
                  <c:v>50075</c:v>
                </c:pt>
                <c:pt idx="1491">
                  <c:v>50082</c:v>
                </c:pt>
                <c:pt idx="1492">
                  <c:v>50089</c:v>
                </c:pt>
                <c:pt idx="1493">
                  <c:v>50096</c:v>
                </c:pt>
                <c:pt idx="1494">
                  <c:v>50103</c:v>
                </c:pt>
                <c:pt idx="1495">
                  <c:v>50110</c:v>
                </c:pt>
                <c:pt idx="1496">
                  <c:v>50117</c:v>
                </c:pt>
                <c:pt idx="1497">
                  <c:v>50124</c:v>
                </c:pt>
                <c:pt idx="1498">
                  <c:v>50131</c:v>
                </c:pt>
                <c:pt idx="1499">
                  <c:v>50139</c:v>
                </c:pt>
                <c:pt idx="1500">
                  <c:v>50146</c:v>
                </c:pt>
                <c:pt idx="1501">
                  <c:v>50153</c:v>
                </c:pt>
                <c:pt idx="1502">
                  <c:v>50160</c:v>
                </c:pt>
                <c:pt idx="1503">
                  <c:v>50167</c:v>
                </c:pt>
                <c:pt idx="1504">
                  <c:v>50174</c:v>
                </c:pt>
                <c:pt idx="1505">
                  <c:v>50181</c:v>
                </c:pt>
                <c:pt idx="1506">
                  <c:v>50188</c:v>
                </c:pt>
                <c:pt idx="1507">
                  <c:v>50195</c:v>
                </c:pt>
                <c:pt idx="1508">
                  <c:v>50202</c:v>
                </c:pt>
                <c:pt idx="1509">
                  <c:v>50209</c:v>
                </c:pt>
                <c:pt idx="1510">
                  <c:v>50216</c:v>
                </c:pt>
                <c:pt idx="1511">
                  <c:v>50223</c:v>
                </c:pt>
                <c:pt idx="1512">
                  <c:v>50230</c:v>
                </c:pt>
                <c:pt idx="1513">
                  <c:v>50237</c:v>
                </c:pt>
                <c:pt idx="1514">
                  <c:v>50244</c:v>
                </c:pt>
                <c:pt idx="1515">
                  <c:v>50251</c:v>
                </c:pt>
                <c:pt idx="1516">
                  <c:v>50258</c:v>
                </c:pt>
                <c:pt idx="1517">
                  <c:v>50265</c:v>
                </c:pt>
                <c:pt idx="1518">
                  <c:v>50272</c:v>
                </c:pt>
                <c:pt idx="1519">
                  <c:v>50279</c:v>
                </c:pt>
                <c:pt idx="1520">
                  <c:v>50286</c:v>
                </c:pt>
                <c:pt idx="1521">
                  <c:v>50293</c:v>
                </c:pt>
                <c:pt idx="1522">
                  <c:v>50300</c:v>
                </c:pt>
                <c:pt idx="1523">
                  <c:v>50307</c:v>
                </c:pt>
                <c:pt idx="1524">
                  <c:v>50314</c:v>
                </c:pt>
                <c:pt idx="1525">
                  <c:v>50321</c:v>
                </c:pt>
                <c:pt idx="1526">
                  <c:v>50328</c:v>
                </c:pt>
                <c:pt idx="1527">
                  <c:v>50335</c:v>
                </c:pt>
                <c:pt idx="1528">
                  <c:v>50342</c:v>
                </c:pt>
                <c:pt idx="1529">
                  <c:v>50349</c:v>
                </c:pt>
                <c:pt idx="1530">
                  <c:v>50356</c:v>
                </c:pt>
                <c:pt idx="1531">
                  <c:v>50363</c:v>
                </c:pt>
                <c:pt idx="1532">
                  <c:v>50371</c:v>
                </c:pt>
                <c:pt idx="1533">
                  <c:v>50377</c:v>
                </c:pt>
                <c:pt idx="1534">
                  <c:v>50384</c:v>
                </c:pt>
                <c:pt idx="1535">
                  <c:v>50391</c:v>
                </c:pt>
                <c:pt idx="1536">
                  <c:v>50398</c:v>
                </c:pt>
                <c:pt idx="1537">
                  <c:v>50405</c:v>
                </c:pt>
                <c:pt idx="1538">
                  <c:v>50412</c:v>
                </c:pt>
                <c:pt idx="1539">
                  <c:v>50419</c:v>
                </c:pt>
                <c:pt idx="1540">
                  <c:v>50426</c:v>
                </c:pt>
                <c:pt idx="1541">
                  <c:v>50433</c:v>
                </c:pt>
                <c:pt idx="1542">
                  <c:v>50440</c:v>
                </c:pt>
                <c:pt idx="1543">
                  <c:v>50447</c:v>
                </c:pt>
                <c:pt idx="1544">
                  <c:v>50454</c:v>
                </c:pt>
                <c:pt idx="1545">
                  <c:v>50461</c:v>
                </c:pt>
                <c:pt idx="1546">
                  <c:v>50468</c:v>
                </c:pt>
                <c:pt idx="1547">
                  <c:v>50475</c:v>
                </c:pt>
                <c:pt idx="1548">
                  <c:v>50482</c:v>
                </c:pt>
                <c:pt idx="1549">
                  <c:v>50489</c:v>
                </c:pt>
                <c:pt idx="1550">
                  <c:v>50496</c:v>
                </c:pt>
                <c:pt idx="1551">
                  <c:v>50503</c:v>
                </c:pt>
                <c:pt idx="1552">
                  <c:v>50510</c:v>
                </c:pt>
                <c:pt idx="1553">
                  <c:v>50517</c:v>
                </c:pt>
                <c:pt idx="1554">
                  <c:v>50524</c:v>
                </c:pt>
                <c:pt idx="1555">
                  <c:v>50531</c:v>
                </c:pt>
                <c:pt idx="1556">
                  <c:v>50538</c:v>
                </c:pt>
                <c:pt idx="1557">
                  <c:v>50545</c:v>
                </c:pt>
                <c:pt idx="1558">
                  <c:v>50552</c:v>
                </c:pt>
                <c:pt idx="1559">
                  <c:v>50559</c:v>
                </c:pt>
                <c:pt idx="1560">
                  <c:v>50566</c:v>
                </c:pt>
                <c:pt idx="1561">
                  <c:v>50573</c:v>
                </c:pt>
                <c:pt idx="1562">
                  <c:v>50580</c:v>
                </c:pt>
                <c:pt idx="1563">
                  <c:v>50587</c:v>
                </c:pt>
                <c:pt idx="1564">
                  <c:v>50594</c:v>
                </c:pt>
                <c:pt idx="1565">
                  <c:v>50601</c:v>
                </c:pt>
                <c:pt idx="1566">
                  <c:v>50608</c:v>
                </c:pt>
                <c:pt idx="1567">
                  <c:v>50615</c:v>
                </c:pt>
                <c:pt idx="1568">
                  <c:v>50622</c:v>
                </c:pt>
                <c:pt idx="1569">
                  <c:v>50629</c:v>
                </c:pt>
                <c:pt idx="1570">
                  <c:v>50636</c:v>
                </c:pt>
                <c:pt idx="1571">
                  <c:v>50643</c:v>
                </c:pt>
                <c:pt idx="1572">
                  <c:v>50650</c:v>
                </c:pt>
                <c:pt idx="1573">
                  <c:v>50657</c:v>
                </c:pt>
                <c:pt idx="1574">
                  <c:v>50664</c:v>
                </c:pt>
                <c:pt idx="1575">
                  <c:v>50671</c:v>
                </c:pt>
                <c:pt idx="1576">
                  <c:v>50678</c:v>
                </c:pt>
                <c:pt idx="1577">
                  <c:v>50685</c:v>
                </c:pt>
                <c:pt idx="1578">
                  <c:v>50692</c:v>
                </c:pt>
                <c:pt idx="1579">
                  <c:v>50699</c:v>
                </c:pt>
                <c:pt idx="1580">
                  <c:v>50706</c:v>
                </c:pt>
                <c:pt idx="1581">
                  <c:v>50713</c:v>
                </c:pt>
                <c:pt idx="1582">
                  <c:v>50721</c:v>
                </c:pt>
                <c:pt idx="1583">
                  <c:v>50727</c:v>
                </c:pt>
                <c:pt idx="1584">
                  <c:v>50735</c:v>
                </c:pt>
                <c:pt idx="1585">
                  <c:v>50741</c:v>
                </c:pt>
                <c:pt idx="1586">
                  <c:v>50748</c:v>
                </c:pt>
                <c:pt idx="1587">
                  <c:v>50755</c:v>
                </c:pt>
                <c:pt idx="1588">
                  <c:v>50762</c:v>
                </c:pt>
                <c:pt idx="1589">
                  <c:v>50774</c:v>
                </c:pt>
                <c:pt idx="1590">
                  <c:v>50777</c:v>
                </c:pt>
                <c:pt idx="1591">
                  <c:v>50784</c:v>
                </c:pt>
                <c:pt idx="1592">
                  <c:v>50791</c:v>
                </c:pt>
                <c:pt idx="1593">
                  <c:v>50798</c:v>
                </c:pt>
                <c:pt idx="1594">
                  <c:v>50805</c:v>
                </c:pt>
                <c:pt idx="1595">
                  <c:v>50812</c:v>
                </c:pt>
                <c:pt idx="1596">
                  <c:v>50819</c:v>
                </c:pt>
                <c:pt idx="1597">
                  <c:v>50826</c:v>
                </c:pt>
                <c:pt idx="1598">
                  <c:v>50833</c:v>
                </c:pt>
                <c:pt idx="1599">
                  <c:v>50840</c:v>
                </c:pt>
                <c:pt idx="1600">
                  <c:v>50847</c:v>
                </c:pt>
                <c:pt idx="1601">
                  <c:v>50854</c:v>
                </c:pt>
                <c:pt idx="1602">
                  <c:v>50861</c:v>
                </c:pt>
                <c:pt idx="1603">
                  <c:v>50872</c:v>
                </c:pt>
                <c:pt idx="1604">
                  <c:v>50875</c:v>
                </c:pt>
                <c:pt idx="1605">
                  <c:v>50882</c:v>
                </c:pt>
                <c:pt idx="1606">
                  <c:v>50889</c:v>
                </c:pt>
                <c:pt idx="1607">
                  <c:v>50896</c:v>
                </c:pt>
                <c:pt idx="1608">
                  <c:v>50903</c:v>
                </c:pt>
                <c:pt idx="1609">
                  <c:v>50910</c:v>
                </c:pt>
                <c:pt idx="1610">
                  <c:v>50917</c:v>
                </c:pt>
                <c:pt idx="1611">
                  <c:v>50924</c:v>
                </c:pt>
                <c:pt idx="1612">
                  <c:v>50931</c:v>
                </c:pt>
                <c:pt idx="1613">
                  <c:v>50938</c:v>
                </c:pt>
                <c:pt idx="1614">
                  <c:v>50945</c:v>
                </c:pt>
                <c:pt idx="1615">
                  <c:v>50952</c:v>
                </c:pt>
                <c:pt idx="1616">
                  <c:v>50959</c:v>
                </c:pt>
                <c:pt idx="1617">
                  <c:v>50966</c:v>
                </c:pt>
                <c:pt idx="1618">
                  <c:v>50973</c:v>
                </c:pt>
                <c:pt idx="1619">
                  <c:v>50980</c:v>
                </c:pt>
                <c:pt idx="1620">
                  <c:v>50987</c:v>
                </c:pt>
                <c:pt idx="1621">
                  <c:v>50994</c:v>
                </c:pt>
                <c:pt idx="1622">
                  <c:v>51001</c:v>
                </c:pt>
                <c:pt idx="1623">
                  <c:v>51008</c:v>
                </c:pt>
                <c:pt idx="1624">
                  <c:v>51015</c:v>
                </c:pt>
                <c:pt idx="1625">
                  <c:v>51022</c:v>
                </c:pt>
                <c:pt idx="1626">
                  <c:v>51029</c:v>
                </c:pt>
                <c:pt idx="1627">
                  <c:v>51036</c:v>
                </c:pt>
                <c:pt idx="1628">
                  <c:v>51043</c:v>
                </c:pt>
                <c:pt idx="1629">
                  <c:v>51050</c:v>
                </c:pt>
                <c:pt idx="1630">
                  <c:v>51057</c:v>
                </c:pt>
                <c:pt idx="1631">
                  <c:v>51064</c:v>
                </c:pt>
                <c:pt idx="1632">
                  <c:v>51071</c:v>
                </c:pt>
                <c:pt idx="1633">
                  <c:v>51078</c:v>
                </c:pt>
                <c:pt idx="1634">
                  <c:v>51088</c:v>
                </c:pt>
                <c:pt idx="1635">
                  <c:v>51092</c:v>
                </c:pt>
                <c:pt idx="1636">
                  <c:v>51099</c:v>
                </c:pt>
                <c:pt idx="1637">
                  <c:v>51106</c:v>
                </c:pt>
                <c:pt idx="1638">
                  <c:v>51113</c:v>
                </c:pt>
                <c:pt idx="1639">
                  <c:v>51120</c:v>
                </c:pt>
                <c:pt idx="1640">
                  <c:v>51127</c:v>
                </c:pt>
                <c:pt idx="1641">
                  <c:v>51134</c:v>
                </c:pt>
                <c:pt idx="1642">
                  <c:v>51141</c:v>
                </c:pt>
                <c:pt idx="1643">
                  <c:v>51148</c:v>
                </c:pt>
                <c:pt idx="1644">
                  <c:v>51155</c:v>
                </c:pt>
                <c:pt idx="1645">
                  <c:v>51162</c:v>
                </c:pt>
                <c:pt idx="1646">
                  <c:v>51169</c:v>
                </c:pt>
                <c:pt idx="1647">
                  <c:v>51176</c:v>
                </c:pt>
                <c:pt idx="1648">
                  <c:v>51183</c:v>
                </c:pt>
                <c:pt idx="1649">
                  <c:v>51190</c:v>
                </c:pt>
                <c:pt idx="1650">
                  <c:v>51197</c:v>
                </c:pt>
                <c:pt idx="1651">
                  <c:v>51204</c:v>
                </c:pt>
                <c:pt idx="1652">
                  <c:v>51211</c:v>
                </c:pt>
                <c:pt idx="1653">
                  <c:v>51218</c:v>
                </c:pt>
                <c:pt idx="1654">
                  <c:v>51229</c:v>
                </c:pt>
                <c:pt idx="1655">
                  <c:v>51232</c:v>
                </c:pt>
                <c:pt idx="1656">
                  <c:v>51239</c:v>
                </c:pt>
                <c:pt idx="1657">
                  <c:v>51246</c:v>
                </c:pt>
                <c:pt idx="1658">
                  <c:v>51253</c:v>
                </c:pt>
                <c:pt idx="1659">
                  <c:v>51260</c:v>
                </c:pt>
                <c:pt idx="1660">
                  <c:v>51267</c:v>
                </c:pt>
                <c:pt idx="1661">
                  <c:v>51274</c:v>
                </c:pt>
                <c:pt idx="1662">
                  <c:v>51281</c:v>
                </c:pt>
                <c:pt idx="1663">
                  <c:v>51288</c:v>
                </c:pt>
                <c:pt idx="1664">
                  <c:v>51295</c:v>
                </c:pt>
                <c:pt idx="1665">
                  <c:v>51302</c:v>
                </c:pt>
                <c:pt idx="1666">
                  <c:v>51309</c:v>
                </c:pt>
                <c:pt idx="1667">
                  <c:v>51316</c:v>
                </c:pt>
                <c:pt idx="1668">
                  <c:v>51323</c:v>
                </c:pt>
                <c:pt idx="1669">
                  <c:v>51330</c:v>
                </c:pt>
                <c:pt idx="1670">
                  <c:v>51337</c:v>
                </c:pt>
                <c:pt idx="1671">
                  <c:v>51344</c:v>
                </c:pt>
                <c:pt idx="1672">
                  <c:v>51351</c:v>
                </c:pt>
                <c:pt idx="1673">
                  <c:v>51358</c:v>
                </c:pt>
                <c:pt idx="1674">
                  <c:v>51365</c:v>
                </c:pt>
                <c:pt idx="1675">
                  <c:v>51372</c:v>
                </c:pt>
                <c:pt idx="1676">
                  <c:v>51379</c:v>
                </c:pt>
                <c:pt idx="1677">
                  <c:v>51386</c:v>
                </c:pt>
                <c:pt idx="1678">
                  <c:v>51393</c:v>
                </c:pt>
                <c:pt idx="1679">
                  <c:v>51400</c:v>
                </c:pt>
                <c:pt idx="1680">
                  <c:v>51407</c:v>
                </c:pt>
                <c:pt idx="1681">
                  <c:v>51414</c:v>
                </c:pt>
                <c:pt idx="1682">
                  <c:v>51421</c:v>
                </c:pt>
                <c:pt idx="1683">
                  <c:v>51428</c:v>
                </c:pt>
                <c:pt idx="1684">
                  <c:v>51435</c:v>
                </c:pt>
                <c:pt idx="1685">
                  <c:v>51442</c:v>
                </c:pt>
                <c:pt idx="1686">
                  <c:v>51449</c:v>
                </c:pt>
                <c:pt idx="1687">
                  <c:v>51456</c:v>
                </c:pt>
                <c:pt idx="1688">
                  <c:v>51463</c:v>
                </c:pt>
                <c:pt idx="1689">
                  <c:v>51470</c:v>
                </c:pt>
                <c:pt idx="1690">
                  <c:v>51477</c:v>
                </c:pt>
                <c:pt idx="1691">
                  <c:v>51484</c:v>
                </c:pt>
                <c:pt idx="1692">
                  <c:v>51491</c:v>
                </c:pt>
                <c:pt idx="1693">
                  <c:v>51501</c:v>
                </c:pt>
                <c:pt idx="1694">
                  <c:v>51508</c:v>
                </c:pt>
                <c:pt idx="1695">
                  <c:v>51515</c:v>
                </c:pt>
                <c:pt idx="1696">
                  <c:v>51523</c:v>
                </c:pt>
                <c:pt idx="1697">
                  <c:v>51529</c:v>
                </c:pt>
                <c:pt idx="1698">
                  <c:v>51536</c:v>
                </c:pt>
                <c:pt idx="1699">
                  <c:v>51543</c:v>
                </c:pt>
                <c:pt idx="1700">
                  <c:v>51551</c:v>
                </c:pt>
                <c:pt idx="1701">
                  <c:v>51557</c:v>
                </c:pt>
                <c:pt idx="1702">
                  <c:v>51564</c:v>
                </c:pt>
                <c:pt idx="1703">
                  <c:v>51571</c:v>
                </c:pt>
                <c:pt idx="1704">
                  <c:v>51578</c:v>
                </c:pt>
                <c:pt idx="1705">
                  <c:v>51585</c:v>
                </c:pt>
                <c:pt idx="1706">
                  <c:v>51592</c:v>
                </c:pt>
                <c:pt idx="1707">
                  <c:v>51599</c:v>
                </c:pt>
                <c:pt idx="1708">
                  <c:v>51606</c:v>
                </c:pt>
                <c:pt idx="1709">
                  <c:v>51615</c:v>
                </c:pt>
                <c:pt idx="1710">
                  <c:v>51620</c:v>
                </c:pt>
                <c:pt idx="1711">
                  <c:v>51628</c:v>
                </c:pt>
                <c:pt idx="1712">
                  <c:v>51634</c:v>
                </c:pt>
                <c:pt idx="1713">
                  <c:v>51641</c:v>
                </c:pt>
                <c:pt idx="1714">
                  <c:v>51649</c:v>
                </c:pt>
                <c:pt idx="1715">
                  <c:v>51655</c:v>
                </c:pt>
                <c:pt idx="1716">
                  <c:v>51662</c:v>
                </c:pt>
                <c:pt idx="1717">
                  <c:v>51669</c:v>
                </c:pt>
                <c:pt idx="1718">
                  <c:v>51676</c:v>
                </c:pt>
                <c:pt idx="1719">
                  <c:v>51683</c:v>
                </c:pt>
                <c:pt idx="1720">
                  <c:v>51690</c:v>
                </c:pt>
                <c:pt idx="1721">
                  <c:v>51697</c:v>
                </c:pt>
                <c:pt idx="1722">
                  <c:v>51704</c:v>
                </c:pt>
                <c:pt idx="1723">
                  <c:v>51711</c:v>
                </c:pt>
                <c:pt idx="1724">
                  <c:v>51718</c:v>
                </c:pt>
                <c:pt idx="1725">
                  <c:v>51725</c:v>
                </c:pt>
                <c:pt idx="1726">
                  <c:v>51732</c:v>
                </c:pt>
                <c:pt idx="1727">
                  <c:v>51740</c:v>
                </c:pt>
                <c:pt idx="1728">
                  <c:v>51747</c:v>
                </c:pt>
                <c:pt idx="1729">
                  <c:v>51753</c:v>
                </c:pt>
                <c:pt idx="1730">
                  <c:v>51760</c:v>
                </c:pt>
                <c:pt idx="1731">
                  <c:v>51767</c:v>
                </c:pt>
                <c:pt idx="1732">
                  <c:v>51774</c:v>
                </c:pt>
                <c:pt idx="1733">
                  <c:v>51781</c:v>
                </c:pt>
                <c:pt idx="1734">
                  <c:v>51789</c:v>
                </c:pt>
                <c:pt idx="1735">
                  <c:v>51795</c:v>
                </c:pt>
                <c:pt idx="1736">
                  <c:v>51802</c:v>
                </c:pt>
                <c:pt idx="1737">
                  <c:v>51809</c:v>
                </c:pt>
                <c:pt idx="1738">
                  <c:v>51817</c:v>
                </c:pt>
                <c:pt idx="1739">
                  <c:v>51823</c:v>
                </c:pt>
                <c:pt idx="1740">
                  <c:v>51830</c:v>
                </c:pt>
                <c:pt idx="1741">
                  <c:v>51837</c:v>
                </c:pt>
                <c:pt idx="1742">
                  <c:v>51844</c:v>
                </c:pt>
                <c:pt idx="1743">
                  <c:v>51851</c:v>
                </c:pt>
                <c:pt idx="1744">
                  <c:v>51858</c:v>
                </c:pt>
                <c:pt idx="1745">
                  <c:v>51866</c:v>
                </c:pt>
                <c:pt idx="1746">
                  <c:v>51873</c:v>
                </c:pt>
                <c:pt idx="1747">
                  <c:v>51880</c:v>
                </c:pt>
                <c:pt idx="1748">
                  <c:v>51887</c:v>
                </c:pt>
                <c:pt idx="1749">
                  <c:v>51894</c:v>
                </c:pt>
                <c:pt idx="1750">
                  <c:v>51901</c:v>
                </c:pt>
                <c:pt idx="1751">
                  <c:v>51908</c:v>
                </c:pt>
                <c:pt idx="1752">
                  <c:v>51915</c:v>
                </c:pt>
                <c:pt idx="1753">
                  <c:v>51922</c:v>
                </c:pt>
                <c:pt idx="1754">
                  <c:v>51929</c:v>
                </c:pt>
                <c:pt idx="1755">
                  <c:v>51936</c:v>
                </c:pt>
                <c:pt idx="1756">
                  <c:v>51943</c:v>
                </c:pt>
                <c:pt idx="1757">
                  <c:v>51950</c:v>
                </c:pt>
                <c:pt idx="1758">
                  <c:v>51957</c:v>
                </c:pt>
                <c:pt idx="1759">
                  <c:v>51966</c:v>
                </c:pt>
                <c:pt idx="1760">
                  <c:v>51973</c:v>
                </c:pt>
                <c:pt idx="1761">
                  <c:v>51980</c:v>
                </c:pt>
                <c:pt idx="1762">
                  <c:v>51987</c:v>
                </c:pt>
                <c:pt idx="1763">
                  <c:v>51994</c:v>
                </c:pt>
                <c:pt idx="1764">
                  <c:v>52001</c:v>
                </c:pt>
                <c:pt idx="1765">
                  <c:v>52008</c:v>
                </c:pt>
                <c:pt idx="1766">
                  <c:v>52015</c:v>
                </c:pt>
                <c:pt idx="1767">
                  <c:v>52022</c:v>
                </c:pt>
                <c:pt idx="1768">
                  <c:v>52029</c:v>
                </c:pt>
                <c:pt idx="1769">
                  <c:v>52036</c:v>
                </c:pt>
                <c:pt idx="1770">
                  <c:v>52043</c:v>
                </c:pt>
                <c:pt idx="1771">
                  <c:v>52050</c:v>
                </c:pt>
                <c:pt idx="1772">
                  <c:v>52057</c:v>
                </c:pt>
                <c:pt idx="1773">
                  <c:v>52064</c:v>
                </c:pt>
                <c:pt idx="1774">
                  <c:v>52071</c:v>
                </c:pt>
                <c:pt idx="1775">
                  <c:v>52078</c:v>
                </c:pt>
                <c:pt idx="1776">
                  <c:v>52085</c:v>
                </c:pt>
                <c:pt idx="1777">
                  <c:v>52092</c:v>
                </c:pt>
                <c:pt idx="1778">
                  <c:v>52099</c:v>
                </c:pt>
                <c:pt idx="1779">
                  <c:v>52106</c:v>
                </c:pt>
                <c:pt idx="1780">
                  <c:v>52113</c:v>
                </c:pt>
                <c:pt idx="1781">
                  <c:v>52120</c:v>
                </c:pt>
                <c:pt idx="1782">
                  <c:v>52127</c:v>
                </c:pt>
                <c:pt idx="1783">
                  <c:v>52134</c:v>
                </c:pt>
                <c:pt idx="1784">
                  <c:v>52141</c:v>
                </c:pt>
                <c:pt idx="1785">
                  <c:v>52148</c:v>
                </c:pt>
                <c:pt idx="1786">
                  <c:v>52155</c:v>
                </c:pt>
                <c:pt idx="1787">
                  <c:v>52162</c:v>
                </c:pt>
                <c:pt idx="1788">
                  <c:v>52169</c:v>
                </c:pt>
                <c:pt idx="1789">
                  <c:v>52176</c:v>
                </c:pt>
                <c:pt idx="1790">
                  <c:v>52183</c:v>
                </c:pt>
                <c:pt idx="1791">
                  <c:v>52190</c:v>
                </c:pt>
                <c:pt idx="1792">
                  <c:v>52198</c:v>
                </c:pt>
                <c:pt idx="1793">
                  <c:v>52204</c:v>
                </c:pt>
                <c:pt idx="1794">
                  <c:v>52211</c:v>
                </c:pt>
                <c:pt idx="1795">
                  <c:v>52218</c:v>
                </c:pt>
                <c:pt idx="1796">
                  <c:v>52229</c:v>
                </c:pt>
                <c:pt idx="1797">
                  <c:v>52233</c:v>
                </c:pt>
                <c:pt idx="1798">
                  <c:v>52239</c:v>
                </c:pt>
                <c:pt idx="1799">
                  <c:v>52246</c:v>
                </c:pt>
                <c:pt idx="1800">
                  <c:v>52253</c:v>
                </c:pt>
                <c:pt idx="1801">
                  <c:v>52260</c:v>
                </c:pt>
                <c:pt idx="1802">
                  <c:v>52267</c:v>
                </c:pt>
                <c:pt idx="1803">
                  <c:v>52274</c:v>
                </c:pt>
                <c:pt idx="1804">
                  <c:v>52281</c:v>
                </c:pt>
                <c:pt idx="1805">
                  <c:v>52288</c:v>
                </c:pt>
                <c:pt idx="1806">
                  <c:v>52295</c:v>
                </c:pt>
                <c:pt idx="1807">
                  <c:v>52302</c:v>
                </c:pt>
                <c:pt idx="1808">
                  <c:v>52309</c:v>
                </c:pt>
                <c:pt idx="1809">
                  <c:v>52316</c:v>
                </c:pt>
                <c:pt idx="1810">
                  <c:v>52323</c:v>
                </c:pt>
                <c:pt idx="1811">
                  <c:v>52330</c:v>
                </c:pt>
                <c:pt idx="1812">
                  <c:v>52337</c:v>
                </c:pt>
                <c:pt idx="1813">
                  <c:v>52344</c:v>
                </c:pt>
                <c:pt idx="1814">
                  <c:v>52351</c:v>
                </c:pt>
                <c:pt idx="1815">
                  <c:v>52358</c:v>
                </c:pt>
                <c:pt idx="1816">
                  <c:v>52365</c:v>
                </c:pt>
                <c:pt idx="1817">
                  <c:v>52372</c:v>
                </c:pt>
                <c:pt idx="1818">
                  <c:v>52379</c:v>
                </c:pt>
                <c:pt idx="1819">
                  <c:v>52386</c:v>
                </c:pt>
                <c:pt idx="1820">
                  <c:v>52393</c:v>
                </c:pt>
                <c:pt idx="1821">
                  <c:v>52400</c:v>
                </c:pt>
                <c:pt idx="1822">
                  <c:v>52407</c:v>
                </c:pt>
                <c:pt idx="1823">
                  <c:v>52414</c:v>
                </c:pt>
                <c:pt idx="1824">
                  <c:v>52421</c:v>
                </c:pt>
                <c:pt idx="1825">
                  <c:v>52428</c:v>
                </c:pt>
                <c:pt idx="1826">
                  <c:v>52435</c:v>
                </c:pt>
                <c:pt idx="1827">
                  <c:v>52442</c:v>
                </c:pt>
                <c:pt idx="1828">
                  <c:v>52449</c:v>
                </c:pt>
                <c:pt idx="1829">
                  <c:v>52456</c:v>
                </c:pt>
                <c:pt idx="1830">
                  <c:v>52463</c:v>
                </c:pt>
                <c:pt idx="1831">
                  <c:v>52470</c:v>
                </c:pt>
                <c:pt idx="1832">
                  <c:v>52477</c:v>
                </c:pt>
                <c:pt idx="1833">
                  <c:v>52484</c:v>
                </c:pt>
                <c:pt idx="1834">
                  <c:v>52491</c:v>
                </c:pt>
                <c:pt idx="1835">
                  <c:v>52498</c:v>
                </c:pt>
                <c:pt idx="1836">
                  <c:v>52505</c:v>
                </c:pt>
                <c:pt idx="1837">
                  <c:v>52512</c:v>
                </c:pt>
                <c:pt idx="1838">
                  <c:v>52519</c:v>
                </c:pt>
                <c:pt idx="1839">
                  <c:v>52526</c:v>
                </c:pt>
                <c:pt idx="1840">
                  <c:v>52533</c:v>
                </c:pt>
                <c:pt idx="1841">
                  <c:v>52540</c:v>
                </c:pt>
                <c:pt idx="1842">
                  <c:v>52547</c:v>
                </c:pt>
                <c:pt idx="1843">
                  <c:v>52554</c:v>
                </c:pt>
                <c:pt idx="1844">
                  <c:v>52562</c:v>
                </c:pt>
                <c:pt idx="1845">
                  <c:v>52568</c:v>
                </c:pt>
                <c:pt idx="1846">
                  <c:v>52575</c:v>
                </c:pt>
                <c:pt idx="1847">
                  <c:v>52582</c:v>
                </c:pt>
                <c:pt idx="1848">
                  <c:v>52589</c:v>
                </c:pt>
                <c:pt idx="1849">
                  <c:v>52596</c:v>
                </c:pt>
                <c:pt idx="1850">
                  <c:v>52603</c:v>
                </c:pt>
                <c:pt idx="1851">
                  <c:v>52610</c:v>
                </c:pt>
                <c:pt idx="1852">
                  <c:v>52617</c:v>
                </c:pt>
                <c:pt idx="1853">
                  <c:v>52624</c:v>
                </c:pt>
                <c:pt idx="1854">
                  <c:v>52631</c:v>
                </c:pt>
                <c:pt idx="1855">
                  <c:v>52638</c:v>
                </c:pt>
                <c:pt idx="1856">
                  <c:v>52645</c:v>
                </c:pt>
                <c:pt idx="1857">
                  <c:v>52652</c:v>
                </c:pt>
                <c:pt idx="1858">
                  <c:v>52659</c:v>
                </c:pt>
                <c:pt idx="1859">
                  <c:v>52666</c:v>
                </c:pt>
                <c:pt idx="1860">
                  <c:v>52673</c:v>
                </c:pt>
                <c:pt idx="1861">
                  <c:v>52680</c:v>
                </c:pt>
                <c:pt idx="1862">
                  <c:v>52687</c:v>
                </c:pt>
                <c:pt idx="1863">
                  <c:v>52694</c:v>
                </c:pt>
                <c:pt idx="1864">
                  <c:v>52701</c:v>
                </c:pt>
                <c:pt idx="1865">
                  <c:v>52708</c:v>
                </c:pt>
                <c:pt idx="1866">
                  <c:v>52715</c:v>
                </c:pt>
                <c:pt idx="1867">
                  <c:v>52722</c:v>
                </c:pt>
                <c:pt idx="1868">
                  <c:v>52729</c:v>
                </c:pt>
                <c:pt idx="1869">
                  <c:v>52736</c:v>
                </c:pt>
                <c:pt idx="1870">
                  <c:v>52743</c:v>
                </c:pt>
                <c:pt idx="1871">
                  <c:v>52750</c:v>
                </c:pt>
                <c:pt idx="1872">
                  <c:v>52757</c:v>
                </c:pt>
                <c:pt idx="1873">
                  <c:v>52764</c:v>
                </c:pt>
                <c:pt idx="1874">
                  <c:v>52771</c:v>
                </c:pt>
                <c:pt idx="1875">
                  <c:v>52778</c:v>
                </c:pt>
                <c:pt idx="1876">
                  <c:v>52785</c:v>
                </c:pt>
                <c:pt idx="1877">
                  <c:v>52792</c:v>
                </c:pt>
                <c:pt idx="1878">
                  <c:v>52799</c:v>
                </c:pt>
                <c:pt idx="1879">
                  <c:v>52806</c:v>
                </c:pt>
                <c:pt idx="1880">
                  <c:v>52813</c:v>
                </c:pt>
                <c:pt idx="1881">
                  <c:v>52820</c:v>
                </c:pt>
                <c:pt idx="1882">
                  <c:v>52827</c:v>
                </c:pt>
                <c:pt idx="1883">
                  <c:v>52834</c:v>
                </c:pt>
                <c:pt idx="1884">
                  <c:v>52841</c:v>
                </c:pt>
                <c:pt idx="1885">
                  <c:v>52848</c:v>
                </c:pt>
                <c:pt idx="1886">
                  <c:v>52855</c:v>
                </c:pt>
                <c:pt idx="1887">
                  <c:v>52862</c:v>
                </c:pt>
                <c:pt idx="1888">
                  <c:v>52869</c:v>
                </c:pt>
                <c:pt idx="1889">
                  <c:v>52876</c:v>
                </c:pt>
                <c:pt idx="1890">
                  <c:v>52883</c:v>
                </c:pt>
                <c:pt idx="1891">
                  <c:v>52890</c:v>
                </c:pt>
                <c:pt idx="1892">
                  <c:v>52897</c:v>
                </c:pt>
                <c:pt idx="1893">
                  <c:v>52904</c:v>
                </c:pt>
                <c:pt idx="1894">
                  <c:v>52911</c:v>
                </c:pt>
                <c:pt idx="1895">
                  <c:v>52918</c:v>
                </c:pt>
                <c:pt idx="1896">
                  <c:v>52926</c:v>
                </c:pt>
                <c:pt idx="1897">
                  <c:v>52932</c:v>
                </c:pt>
                <c:pt idx="1898">
                  <c:v>52939</c:v>
                </c:pt>
                <c:pt idx="1899">
                  <c:v>52946</c:v>
                </c:pt>
                <c:pt idx="1900">
                  <c:v>52953</c:v>
                </c:pt>
                <c:pt idx="1901">
                  <c:v>52961</c:v>
                </c:pt>
                <c:pt idx="1902">
                  <c:v>52968</c:v>
                </c:pt>
                <c:pt idx="1903">
                  <c:v>52975</c:v>
                </c:pt>
                <c:pt idx="1904">
                  <c:v>52982</c:v>
                </c:pt>
                <c:pt idx="1905">
                  <c:v>52989</c:v>
                </c:pt>
                <c:pt idx="1906">
                  <c:v>52996</c:v>
                </c:pt>
                <c:pt idx="1907">
                  <c:v>53003</c:v>
                </c:pt>
                <c:pt idx="1908">
                  <c:v>53010</c:v>
                </c:pt>
                <c:pt idx="1909">
                  <c:v>53017</c:v>
                </c:pt>
                <c:pt idx="1910">
                  <c:v>53024</c:v>
                </c:pt>
                <c:pt idx="1911">
                  <c:v>53031</c:v>
                </c:pt>
                <c:pt idx="1912">
                  <c:v>53038</c:v>
                </c:pt>
                <c:pt idx="1913">
                  <c:v>53045</c:v>
                </c:pt>
                <c:pt idx="1914">
                  <c:v>53052</c:v>
                </c:pt>
                <c:pt idx="1915">
                  <c:v>53063</c:v>
                </c:pt>
                <c:pt idx="1916">
                  <c:v>53066</c:v>
                </c:pt>
                <c:pt idx="1917">
                  <c:v>53073</c:v>
                </c:pt>
                <c:pt idx="1918">
                  <c:v>53080</c:v>
                </c:pt>
                <c:pt idx="1919">
                  <c:v>53087</c:v>
                </c:pt>
                <c:pt idx="1920">
                  <c:v>53094</c:v>
                </c:pt>
                <c:pt idx="1921">
                  <c:v>53101</c:v>
                </c:pt>
                <c:pt idx="1922">
                  <c:v>53108</c:v>
                </c:pt>
                <c:pt idx="1923">
                  <c:v>53115</c:v>
                </c:pt>
                <c:pt idx="1924">
                  <c:v>53122</c:v>
                </c:pt>
                <c:pt idx="1925">
                  <c:v>53129</c:v>
                </c:pt>
                <c:pt idx="1926">
                  <c:v>53136</c:v>
                </c:pt>
                <c:pt idx="1927">
                  <c:v>53143</c:v>
                </c:pt>
                <c:pt idx="1928">
                  <c:v>53150</c:v>
                </c:pt>
                <c:pt idx="1929">
                  <c:v>53157</c:v>
                </c:pt>
                <c:pt idx="1930">
                  <c:v>53164</c:v>
                </c:pt>
                <c:pt idx="1931">
                  <c:v>53171</c:v>
                </c:pt>
                <c:pt idx="1932">
                  <c:v>53178</c:v>
                </c:pt>
                <c:pt idx="1933">
                  <c:v>53185</c:v>
                </c:pt>
                <c:pt idx="1934">
                  <c:v>53192</c:v>
                </c:pt>
                <c:pt idx="1935">
                  <c:v>53199</c:v>
                </c:pt>
                <c:pt idx="1936">
                  <c:v>53206</c:v>
                </c:pt>
                <c:pt idx="1937">
                  <c:v>53213</c:v>
                </c:pt>
                <c:pt idx="1938">
                  <c:v>53220</c:v>
                </c:pt>
                <c:pt idx="1939">
                  <c:v>53227</c:v>
                </c:pt>
                <c:pt idx="1940">
                  <c:v>53234</c:v>
                </c:pt>
                <c:pt idx="1941">
                  <c:v>53241</c:v>
                </c:pt>
                <c:pt idx="1942">
                  <c:v>53248</c:v>
                </c:pt>
                <c:pt idx="1943">
                  <c:v>53255</c:v>
                </c:pt>
                <c:pt idx="1944">
                  <c:v>53262</c:v>
                </c:pt>
                <c:pt idx="1945">
                  <c:v>53269</c:v>
                </c:pt>
                <c:pt idx="1946">
                  <c:v>53279</c:v>
                </c:pt>
                <c:pt idx="1947">
                  <c:v>53283</c:v>
                </c:pt>
                <c:pt idx="1948">
                  <c:v>53290</c:v>
                </c:pt>
                <c:pt idx="1949">
                  <c:v>53297</c:v>
                </c:pt>
                <c:pt idx="1950">
                  <c:v>53304</c:v>
                </c:pt>
                <c:pt idx="1951">
                  <c:v>53311</c:v>
                </c:pt>
                <c:pt idx="1952">
                  <c:v>53318</c:v>
                </c:pt>
                <c:pt idx="1953">
                  <c:v>53325</c:v>
                </c:pt>
                <c:pt idx="1954">
                  <c:v>53332</c:v>
                </c:pt>
                <c:pt idx="1955">
                  <c:v>53339</c:v>
                </c:pt>
                <c:pt idx="1956">
                  <c:v>53346</c:v>
                </c:pt>
                <c:pt idx="1957">
                  <c:v>53353</c:v>
                </c:pt>
                <c:pt idx="1958">
                  <c:v>53360</c:v>
                </c:pt>
                <c:pt idx="1959">
                  <c:v>53367</c:v>
                </c:pt>
                <c:pt idx="1960">
                  <c:v>53374</c:v>
                </c:pt>
                <c:pt idx="1961">
                  <c:v>53381</c:v>
                </c:pt>
                <c:pt idx="1962">
                  <c:v>53388</c:v>
                </c:pt>
                <c:pt idx="1963">
                  <c:v>53395</c:v>
                </c:pt>
                <c:pt idx="1964">
                  <c:v>53402</c:v>
                </c:pt>
                <c:pt idx="1965">
                  <c:v>53413</c:v>
                </c:pt>
                <c:pt idx="1966">
                  <c:v>53416</c:v>
                </c:pt>
                <c:pt idx="1967">
                  <c:v>53423</c:v>
                </c:pt>
                <c:pt idx="1968">
                  <c:v>53430</c:v>
                </c:pt>
                <c:pt idx="1969">
                  <c:v>53437</c:v>
                </c:pt>
                <c:pt idx="1970">
                  <c:v>53444</c:v>
                </c:pt>
                <c:pt idx="1971">
                  <c:v>53451</c:v>
                </c:pt>
                <c:pt idx="1972">
                  <c:v>53458</c:v>
                </c:pt>
                <c:pt idx="1973">
                  <c:v>53465</c:v>
                </c:pt>
                <c:pt idx="1974">
                  <c:v>53472</c:v>
                </c:pt>
                <c:pt idx="1975">
                  <c:v>53479</c:v>
                </c:pt>
                <c:pt idx="1976">
                  <c:v>53486</c:v>
                </c:pt>
                <c:pt idx="1977">
                  <c:v>53493</c:v>
                </c:pt>
                <c:pt idx="1978">
                  <c:v>53500</c:v>
                </c:pt>
                <c:pt idx="1979">
                  <c:v>53507</c:v>
                </c:pt>
                <c:pt idx="1980">
                  <c:v>53514</c:v>
                </c:pt>
                <c:pt idx="1981">
                  <c:v>53521</c:v>
                </c:pt>
                <c:pt idx="1982">
                  <c:v>53528</c:v>
                </c:pt>
                <c:pt idx="1983">
                  <c:v>53535</c:v>
                </c:pt>
                <c:pt idx="1984">
                  <c:v>53542</c:v>
                </c:pt>
                <c:pt idx="1985">
                  <c:v>53549</c:v>
                </c:pt>
                <c:pt idx="1986">
                  <c:v>53556</c:v>
                </c:pt>
                <c:pt idx="1987">
                  <c:v>53563</c:v>
                </c:pt>
                <c:pt idx="1988">
                  <c:v>53570</c:v>
                </c:pt>
                <c:pt idx="1989">
                  <c:v>53577</c:v>
                </c:pt>
                <c:pt idx="1990">
                  <c:v>53584</c:v>
                </c:pt>
                <c:pt idx="1991">
                  <c:v>53591</c:v>
                </c:pt>
                <c:pt idx="1992">
                  <c:v>53598</c:v>
                </c:pt>
                <c:pt idx="1993">
                  <c:v>53605</c:v>
                </c:pt>
                <c:pt idx="1994">
                  <c:v>53612</c:v>
                </c:pt>
                <c:pt idx="1995">
                  <c:v>53619</c:v>
                </c:pt>
                <c:pt idx="1996">
                  <c:v>53626</c:v>
                </c:pt>
                <c:pt idx="1997">
                  <c:v>53633</c:v>
                </c:pt>
                <c:pt idx="1998">
                  <c:v>53640</c:v>
                </c:pt>
                <c:pt idx="1999">
                  <c:v>53647</c:v>
                </c:pt>
                <c:pt idx="2000">
                  <c:v>53654</c:v>
                </c:pt>
                <c:pt idx="2001">
                  <c:v>53661</c:v>
                </c:pt>
                <c:pt idx="2002">
                  <c:v>53668</c:v>
                </c:pt>
                <c:pt idx="2003">
                  <c:v>53675</c:v>
                </c:pt>
                <c:pt idx="2004">
                  <c:v>53682</c:v>
                </c:pt>
                <c:pt idx="2005">
                  <c:v>53692</c:v>
                </c:pt>
                <c:pt idx="2006">
                  <c:v>53699</c:v>
                </c:pt>
                <c:pt idx="2007">
                  <c:v>53706</c:v>
                </c:pt>
                <c:pt idx="2008">
                  <c:v>53714</c:v>
                </c:pt>
                <c:pt idx="2009">
                  <c:v>53720</c:v>
                </c:pt>
                <c:pt idx="2010">
                  <c:v>53727</c:v>
                </c:pt>
                <c:pt idx="2011">
                  <c:v>53734</c:v>
                </c:pt>
                <c:pt idx="2012">
                  <c:v>53742</c:v>
                </c:pt>
                <c:pt idx="2013">
                  <c:v>53748</c:v>
                </c:pt>
                <c:pt idx="2014">
                  <c:v>53755</c:v>
                </c:pt>
                <c:pt idx="2015">
                  <c:v>53762</c:v>
                </c:pt>
                <c:pt idx="2016">
                  <c:v>53769</c:v>
                </c:pt>
                <c:pt idx="2017">
                  <c:v>53776</c:v>
                </c:pt>
                <c:pt idx="2018">
                  <c:v>53783</c:v>
                </c:pt>
                <c:pt idx="2019">
                  <c:v>53790</c:v>
                </c:pt>
                <c:pt idx="2020">
                  <c:v>53799</c:v>
                </c:pt>
                <c:pt idx="2021">
                  <c:v>53804</c:v>
                </c:pt>
                <c:pt idx="2022">
                  <c:v>53811</c:v>
                </c:pt>
                <c:pt idx="2023">
                  <c:v>53819</c:v>
                </c:pt>
                <c:pt idx="2024">
                  <c:v>53825</c:v>
                </c:pt>
                <c:pt idx="2025">
                  <c:v>53832</c:v>
                </c:pt>
                <c:pt idx="2026">
                  <c:v>53840</c:v>
                </c:pt>
                <c:pt idx="2027">
                  <c:v>53846</c:v>
                </c:pt>
                <c:pt idx="2028">
                  <c:v>53853</c:v>
                </c:pt>
                <c:pt idx="2029">
                  <c:v>53860</c:v>
                </c:pt>
                <c:pt idx="2030">
                  <c:v>53867</c:v>
                </c:pt>
                <c:pt idx="2031">
                  <c:v>53874</c:v>
                </c:pt>
                <c:pt idx="2032">
                  <c:v>53881</c:v>
                </c:pt>
                <c:pt idx="2033">
                  <c:v>53888</c:v>
                </c:pt>
                <c:pt idx="2034">
                  <c:v>53895</c:v>
                </c:pt>
                <c:pt idx="2035">
                  <c:v>53902</c:v>
                </c:pt>
                <c:pt idx="2036">
                  <c:v>53909</c:v>
                </c:pt>
                <c:pt idx="2037">
                  <c:v>53916</c:v>
                </c:pt>
                <c:pt idx="2038">
                  <c:v>53923</c:v>
                </c:pt>
                <c:pt idx="2039">
                  <c:v>53931</c:v>
                </c:pt>
                <c:pt idx="2040">
                  <c:v>53938</c:v>
                </c:pt>
                <c:pt idx="2041">
                  <c:v>53944</c:v>
                </c:pt>
                <c:pt idx="2042">
                  <c:v>53951</c:v>
                </c:pt>
                <c:pt idx="2043">
                  <c:v>53958</c:v>
                </c:pt>
                <c:pt idx="2044">
                  <c:v>53965</c:v>
                </c:pt>
                <c:pt idx="2045">
                  <c:v>53972</c:v>
                </c:pt>
                <c:pt idx="2046">
                  <c:v>53980</c:v>
                </c:pt>
                <c:pt idx="2047">
                  <c:v>53986</c:v>
                </c:pt>
                <c:pt idx="2048">
                  <c:v>53993</c:v>
                </c:pt>
                <c:pt idx="2049">
                  <c:v>54000</c:v>
                </c:pt>
                <c:pt idx="2050">
                  <c:v>54008</c:v>
                </c:pt>
                <c:pt idx="2051">
                  <c:v>54014</c:v>
                </c:pt>
                <c:pt idx="2052">
                  <c:v>54021</c:v>
                </c:pt>
                <c:pt idx="2053">
                  <c:v>54028</c:v>
                </c:pt>
                <c:pt idx="2054">
                  <c:v>54035</c:v>
                </c:pt>
                <c:pt idx="2055">
                  <c:v>54042</c:v>
                </c:pt>
                <c:pt idx="2056">
                  <c:v>54049</c:v>
                </c:pt>
                <c:pt idx="2057">
                  <c:v>54057</c:v>
                </c:pt>
                <c:pt idx="2058">
                  <c:v>54064</c:v>
                </c:pt>
                <c:pt idx="2059">
                  <c:v>54071</c:v>
                </c:pt>
                <c:pt idx="2060">
                  <c:v>54078</c:v>
                </c:pt>
                <c:pt idx="2061">
                  <c:v>54085</c:v>
                </c:pt>
                <c:pt idx="2062">
                  <c:v>54092</c:v>
                </c:pt>
                <c:pt idx="2063">
                  <c:v>54099</c:v>
                </c:pt>
                <c:pt idx="2064">
                  <c:v>54106</c:v>
                </c:pt>
                <c:pt idx="2065">
                  <c:v>54113</c:v>
                </c:pt>
                <c:pt idx="2066">
                  <c:v>54120</c:v>
                </c:pt>
                <c:pt idx="2067">
                  <c:v>54127</c:v>
                </c:pt>
                <c:pt idx="2068">
                  <c:v>54134</c:v>
                </c:pt>
                <c:pt idx="2069">
                  <c:v>54141</c:v>
                </c:pt>
                <c:pt idx="2070">
                  <c:v>54148</c:v>
                </c:pt>
                <c:pt idx="2071">
                  <c:v>54157</c:v>
                </c:pt>
                <c:pt idx="2072">
                  <c:v>54164</c:v>
                </c:pt>
                <c:pt idx="2073">
                  <c:v>54171</c:v>
                </c:pt>
                <c:pt idx="2074">
                  <c:v>54178</c:v>
                </c:pt>
                <c:pt idx="2075">
                  <c:v>54185</c:v>
                </c:pt>
                <c:pt idx="2076">
                  <c:v>54192</c:v>
                </c:pt>
                <c:pt idx="2077">
                  <c:v>54199</c:v>
                </c:pt>
                <c:pt idx="2078">
                  <c:v>54206</c:v>
                </c:pt>
                <c:pt idx="2079">
                  <c:v>54213</c:v>
                </c:pt>
                <c:pt idx="2080">
                  <c:v>54220</c:v>
                </c:pt>
                <c:pt idx="2081">
                  <c:v>54227</c:v>
                </c:pt>
                <c:pt idx="2082">
                  <c:v>54234</c:v>
                </c:pt>
                <c:pt idx="2083">
                  <c:v>54241</c:v>
                </c:pt>
                <c:pt idx="2084">
                  <c:v>54248</c:v>
                </c:pt>
                <c:pt idx="2085">
                  <c:v>54255</c:v>
                </c:pt>
                <c:pt idx="2086">
                  <c:v>54262</c:v>
                </c:pt>
                <c:pt idx="2087">
                  <c:v>54269</c:v>
                </c:pt>
                <c:pt idx="2088">
                  <c:v>54276</c:v>
                </c:pt>
                <c:pt idx="2089">
                  <c:v>54283</c:v>
                </c:pt>
                <c:pt idx="2090">
                  <c:v>54290</c:v>
                </c:pt>
                <c:pt idx="2091">
                  <c:v>54297</c:v>
                </c:pt>
                <c:pt idx="2092">
                  <c:v>54304</c:v>
                </c:pt>
                <c:pt idx="2093">
                  <c:v>54311</c:v>
                </c:pt>
                <c:pt idx="2094">
                  <c:v>54318</c:v>
                </c:pt>
                <c:pt idx="2095">
                  <c:v>54325</c:v>
                </c:pt>
                <c:pt idx="2096">
                  <c:v>54332</c:v>
                </c:pt>
                <c:pt idx="2097">
                  <c:v>54339</c:v>
                </c:pt>
                <c:pt idx="2098">
                  <c:v>54346</c:v>
                </c:pt>
                <c:pt idx="2099">
                  <c:v>54353</c:v>
                </c:pt>
                <c:pt idx="2100">
                  <c:v>54360</c:v>
                </c:pt>
                <c:pt idx="2101">
                  <c:v>54367</c:v>
                </c:pt>
                <c:pt idx="2102">
                  <c:v>54374</c:v>
                </c:pt>
                <c:pt idx="2103">
                  <c:v>54381</c:v>
                </c:pt>
                <c:pt idx="2104">
                  <c:v>54389</c:v>
                </c:pt>
                <c:pt idx="2105">
                  <c:v>54395</c:v>
                </c:pt>
                <c:pt idx="2106">
                  <c:v>54402</c:v>
                </c:pt>
                <c:pt idx="2107">
                  <c:v>54409</c:v>
                </c:pt>
                <c:pt idx="2108">
                  <c:v>54416</c:v>
                </c:pt>
                <c:pt idx="2109">
                  <c:v>54423</c:v>
                </c:pt>
                <c:pt idx="2110">
                  <c:v>54430</c:v>
                </c:pt>
                <c:pt idx="2111">
                  <c:v>54437</c:v>
                </c:pt>
                <c:pt idx="2112">
                  <c:v>54444</c:v>
                </c:pt>
                <c:pt idx="2113">
                  <c:v>54451</c:v>
                </c:pt>
                <c:pt idx="2114">
                  <c:v>54458</c:v>
                </c:pt>
                <c:pt idx="2115">
                  <c:v>54465</c:v>
                </c:pt>
                <c:pt idx="2116">
                  <c:v>54472</c:v>
                </c:pt>
                <c:pt idx="2117">
                  <c:v>54479</c:v>
                </c:pt>
                <c:pt idx="2118">
                  <c:v>54486</c:v>
                </c:pt>
                <c:pt idx="2119">
                  <c:v>54493</c:v>
                </c:pt>
                <c:pt idx="2120">
                  <c:v>54500</c:v>
                </c:pt>
                <c:pt idx="2121">
                  <c:v>54507</c:v>
                </c:pt>
                <c:pt idx="2122">
                  <c:v>54514</c:v>
                </c:pt>
                <c:pt idx="2123">
                  <c:v>54521</c:v>
                </c:pt>
                <c:pt idx="2124">
                  <c:v>54528</c:v>
                </c:pt>
                <c:pt idx="2125">
                  <c:v>54535</c:v>
                </c:pt>
                <c:pt idx="2126">
                  <c:v>54542</c:v>
                </c:pt>
                <c:pt idx="2127">
                  <c:v>54549</c:v>
                </c:pt>
                <c:pt idx="2128">
                  <c:v>54556</c:v>
                </c:pt>
                <c:pt idx="2129">
                  <c:v>54563</c:v>
                </c:pt>
                <c:pt idx="2130">
                  <c:v>54570</c:v>
                </c:pt>
                <c:pt idx="2131">
                  <c:v>54577</c:v>
                </c:pt>
                <c:pt idx="2132">
                  <c:v>54584</c:v>
                </c:pt>
                <c:pt idx="2133">
                  <c:v>54591</c:v>
                </c:pt>
                <c:pt idx="2134">
                  <c:v>54598</c:v>
                </c:pt>
                <c:pt idx="2135">
                  <c:v>54605</c:v>
                </c:pt>
                <c:pt idx="2136">
                  <c:v>54612</c:v>
                </c:pt>
                <c:pt idx="2137">
                  <c:v>54619</c:v>
                </c:pt>
                <c:pt idx="2138">
                  <c:v>54626</c:v>
                </c:pt>
                <c:pt idx="2139">
                  <c:v>54633</c:v>
                </c:pt>
                <c:pt idx="2140">
                  <c:v>54640</c:v>
                </c:pt>
                <c:pt idx="2141">
                  <c:v>54647</c:v>
                </c:pt>
                <c:pt idx="2142">
                  <c:v>54654</c:v>
                </c:pt>
                <c:pt idx="2143">
                  <c:v>54661</c:v>
                </c:pt>
                <c:pt idx="2144">
                  <c:v>54668</c:v>
                </c:pt>
                <c:pt idx="2145">
                  <c:v>54675</c:v>
                </c:pt>
                <c:pt idx="2146">
                  <c:v>54682</c:v>
                </c:pt>
                <c:pt idx="2147">
                  <c:v>54689</c:v>
                </c:pt>
                <c:pt idx="2148">
                  <c:v>54696</c:v>
                </c:pt>
                <c:pt idx="2149">
                  <c:v>54703</c:v>
                </c:pt>
                <c:pt idx="2150">
                  <c:v>54710</c:v>
                </c:pt>
                <c:pt idx="2151">
                  <c:v>54717</c:v>
                </c:pt>
                <c:pt idx="2152">
                  <c:v>54724</c:v>
                </c:pt>
                <c:pt idx="2153">
                  <c:v>54731</c:v>
                </c:pt>
                <c:pt idx="2154">
                  <c:v>54739</c:v>
                </c:pt>
                <c:pt idx="2155">
                  <c:v>54745</c:v>
                </c:pt>
                <c:pt idx="2156">
                  <c:v>54753</c:v>
                </c:pt>
                <c:pt idx="2157">
                  <c:v>54759</c:v>
                </c:pt>
                <c:pt idx="2158">
                  <c:v>54766</c:v>
                </c:pt>
                <c:pt idx="2159">
                  <c:v>54773</c:v>
                </c:pt>
                <c:pt idx="2160">
                  <c:v>54780</c:v>
                </c:pt>
                <c:pt idx="2161">
                  <c:v>54792</c:v>
                </c:pt>
                <c:pt idx="2162">
                  <c:v>54795</c:v>
                </c:pt>
                <c:pt idx="2163">
                  <c:v>54802</c:v>
                </c:pt>
                <c:pt idx="2164">
                  <c:v>54809</c:v>
                </c:pt>
                <c:pt idx="2165">
                  <c:v>54816</c:v>
                </c:pt>
                <c:pt idx="2166">
                  <c:v>54823</c:v>
                </c:pt>
                <c:pt idx="2167">
                  <c:v>54830</c:v>
                </c:pt>
                <c:pt idx="2168">
                  <c:v>54837</c:v>
                </c:pt>
                <c:pt idx="2169">
                  <c:v>54844</c:v>
                </c:pt>
                <c:pt idx="2170">
                  <c:v>54851</c:v>
                </c:pt>
                <c:pt idx="2171">
                  <c:v>54858</c:v>
                </c:pt>
                <c:pt idx="2172">
                  <c:v>54865</c:v>
                </c:pt>
                <c:pt idx="2173">
                  <c:v>54872</c:v>
                </c:pt>
                <c:pt idx="2174">
                  <c:v>54879</c:v>
                </c:pt>
                <c:pt idx="2175">
                  <c:v>54890</c:v>
                </c:pt>
                <c:pt idx="2176">
                  <c:v>54893</c:v>
                </c:pt>
                <c:pt idx="2177">
                  <c:v>54900</c:v>
                </c:pt>
                <c:pt idx="2178">
                  <c:v>54907</c:v>
                </c:pt>
                <c:pt idx="2179">
                  <c:v>54914</c:v>
                </c:pt>
                <c:pt idx="2180">
                  <c:v>54921</c:v>
                </c:pt>
                <c:pt idx="2181">
                  <c:v>54928</c:v>
                </c:pt>
                <c:pt idx="2182">
                  <c:v>54935</c:v>
                </c:pt>
                <c:pt idx="2183">
                  <c:v>54942</c:v>
                </c:pt>
                <c:pt idx="2184">
                  <c:v>54949</c:v>
                </c:pt>
                <c:pt idx="2185">
                  <c:v>54956</c:v>
                </c:pt>
                <c:pt idx="2186">
                  <c:v>54963</c:v>
                </c:pt>
                <c:pt idx="2187">
                  <c:v>54970</c:v>
                </c:pt>
                <c:pt idx="2188">
                  <c:v>54977</c:v>
                </c:pt>
                <c:pt idx="2189">
                  <c:v>54984</c:v>
                </c:pt>
                <c:pt idx="2190">
                  <c:v>54991</c:v>
                </c:pt>
                <c:pt idx="2191">
                  <c:v>54998</c:v>
                </c:pt>
                <c:pt idx="2192">
                  <c:v>55005</c:v>
                </c:pt>
                <c:pt idx="2193">
                  <c:v>55012</c:v>
                </c:pt>
                <c:pt idx="2194">
                  <c:v>55019</c:v>
                </c:pt>
                <c:pt idx="2195">
                  <c:v>55026</c:v>
                </c:pt>
                <c:pt idx="2196">
                  <c:v>55033</c:v>
                </c:pt>
                <c:pt idx="2197">
                  <c:v>55040</c:v>
                </c:pt>
                <c:pt idx="2198">
                  <c:v>55047</c:v>
                </c:pt>
                <c:pt idx="2199">
                  <c:v>55054</c:v>
                </c:pt>
                <c:pt idx="2200">
                  <c:v>55061</c:v>
                </c:pt>
                <c:pt idx="2201">
                  <c:v>55068</c:v>
                </c:pt>
                <c:pt idx="2202">
                  <c:v>55075</c:v>
                </c:pt>
                <c:pt idx="2203">
                  <c:v>55082</c:v>
                </c:pt>
                <c:pt idx="2204">
                  <c:v>55089</c:v>
                </c:pt>
                <c:pt idx="2205">
                  <c:v>55096</c:v>
                </c:pt>
                <c:pt idx="2206">
                  <c:v>55106</c:v>
                </c:pt>
                <c:pt idx="2207">
                  <c:v>55110</c:v>
                </c:pt>
                <c:pt idx="2208">
                  <c:v>55117</c:v>
                </c:pt>
                <c:pt idx="2209">
                  <c:v>55124</c:v>
                </c:pt>
                <c:pt idx="2210">
                  <c:v>55131</c:v>
                </c:pt>
                <c:pt idx="2211">
                  <c:v>55138</c:v>
                </c:pt>
                <c:pt idx="2212">
                  <c:v>55145</c:v>
                </c:pt>
                <c:pt idx="2213">
                  <c:v>55152</c:v>
                </c:pt>
                <c:pt idx="2214">
                  <c:v>55159</c:v>
                </c:pt>
                <c:pt idx="2215">
                  <c:v>55166</c:v>
                </c:pt>
                <c:pt idx="2216">
                  <c:v>55173</c:v>
                </c:pt>
                <c:pt idx="2217">
                  <c:v>55180</c:v>
                </c:pt>
                <c:pt idx="2218">
                  <c:v>55187</c:v>
                </c:pt>
                <c:pt idx="2219">
                  <c:v>55194</c:v>
                </c:pt>
                <c:pt idx="2220">
                  <c:v>55201</c:v>
                </c:pt>
                <c:pt idx="2221">
                  <c:v>55208</c:v>
                </c:pt>
                <c:pt idx="2222">
                  <c:v>55215</c:v>
                </c:pt>
                <c:pt idx="2223">
                  <c:v>55222</c:v>
                </c:pt>
                <c:pt idx="2224">
                  <c:v>55229</c:v>
                </c:pt>
                <c:pt idx="2225">
                  <c:v>55236</c:v>
                </c:pt>
                <c:pt idx="2226">
                  <c:v>55247</c:v>
                </c:pt>
                <c:pt idx="2227">
                  <c:v>55250</c:v>
                </c:pt>
                <c:pt idx="2228">
                  <c:v>55257</c:v>
                </c:pt>
                <c:pt idx="2229">
                  <c:v>55264</c:v>
                </c:pt>
                <c:pt idx="2230">
                  <c:v>55271</c:v>
                </c:pt>
                <c:pt idx="2231">
                  <c:v>55278</c:v>
                </c:pt>
                <c:pt idx="2232">
                  <c:v>55285</c:v>
                </c:pt>
                <c:pt idx="2233">
                  <c:v>55292</c:v>
                </c:pt>
                <c:pt idx="2234">
                  <c:v>55299</c:v>
                </c:pt>
                <c:pt idx="2235">
                  <c:v>55306</c:v>
                </c:pt>
                <c:pt idx="2236">
                  <c:v>55313</c:v>
                </c:pt>
                <c:pt idx="2237">
                  <c:v>55320</c:v>
                </c:pt>
                <c:pt idx="2238">
                  <c:v>55327</c:v>
                </c:pt>
                <c:pt idx="2239">
                  <c:v>55334</c:v>
                </c:pt>
                <c:pt idx="2240">
                  <c:v>55341</c:v>
                </c:pt>
                <c:pt idx="2241">
                  <c:v>55348</c:v>
                </c:pt>
                <c:pt idx="2242">
                  <c:v>55355</c:v>
                </c:pt>
                <c:pt idx="2243">
                  <c:v>55362</c:v>
                </c:pt>
                <c:pt idx="2244">
                  <c:v>55369</c:v>
                </c:pt>
                <c:pt idx="2245">
                  <c:v>55376</c:v>
                </c:pt>
                <c:pt idx="2246">
                  <c:v>55383</c:v>
                </c:pt>
                <c:pt idx="2247">
                  <c:v>55390</c:v>
                </c:pt>
                <c:pt idx="2248">
                  <c:v>55397</c:v>
                </c:pt>
                <c:pt idx="2249">
                  <c:v>55404</c:v>
                </c:pt>
                <c:pt idx="2250">
                  <c:v>55411</c:v>
                </c:pt>
                <c:pt idx="2251">
                  <c:v>55418</c:v>
                </c:pt>
                <c:pt idx="2252">
                  <c:v>55425</c:v>
                </c:pt>
                <c:pt idx="2253">
                  <c:v>55432</c:v>
                </c:pt>
                <c:pt idx="2254">
                  <c:v>55439</c:v>
                </c:pt>
                <c:pt idx="2255">
                  <c:v>55446</c:v>
                </c:pt>
                <c:pt idx="2256">
                  <c:v>55453</c:v>
                </c:pt>
                <c:pt idx="2257">
                  <c:v>55460</c:v>
                </c:pt>
                <c:pt idx="2258">
                  <c:v>55470</c:v>
                </c:pt>
                <c:pt idx="2259">
                  <c:v>55474</c:v>
                </c:pt>
                <c:pt idx="2260">
                  <c:v>55481</c:v>
                </c:pt>
                <c:pt idx="2261">
                  <c:v>55488</c:v>
                </c:pt>
                <c:pt idx="2262">
                  <c:v>55495</c:v>
                </c:pt>
                <c:pt idx="2263">
                  <c:v>55502</c:v>
                </c:pt>
                <c:pt idx="2264">
                  <c:v>55509</c:v>
                </c:pt>
                <c:pt idx="2265">
                  <c:v>55516</c:v>
                </c:pt>
                <c:pt idx="2266">
                  <c:v>55523</c:v>
                </c:pt>
                <c:pt idx="2267">
                  <c:v>55530</c:v>
                </c:pt>
                <c:pt idx="2268">
                  <c:v>55537</c:v>
                </c:pt>
                <c:pt idx="2269">
                  <c:v>55544</c:v>
                </c:pt>
                <c:pt idx="2270">
                  <c:v>55551</c:v>
                </c:pt>
                <c:pt idx="2271">
                  <c:v>55558</c:v>
                </c:pt>
                <c:pt idx="2272">
                  <c:v>55565</c:v>
                </c:pt>
                <c:pt idx="2273">
                  <c:v>55572</c:v>
                </c:pt>
                <c:pt idx="2274">
                  <c:v>55579</c:v>
                </c:pt>
                <c:pt idx="2275">
                  <c:v>55586</c:v>
                </c:pt>
                <c:pt idx="2276">
                  <c:v>55593</c:v>
                </c:pt>
                <c:pt idx="2277">
                  <c:v>55600</c:v>
                </c:pt>
                <c:pt idx="2278">
                  <c:v>55607</c:v>
                </c:pt>
                <c:pt idx="2279">
                  <c:v>55614</c:v>
                </c:pt>
                <c:pt idx="2280">
                  <c:v>55621</c:v>
                </c:pt>
                <c:pt idx="2281">
                  <c:v>55632</c:v>
                </c:pt>
                <c:pt idx="2282">
                  <c:v>55635</c:v>
                </c:pt>
                <c:pt idx="2283">
                  <c:v>55642</c:v>
                </c:pt>
                <c:pt idx="2284">
                  <c:v>55649</c:v>
                </c:pt>
                <c:pt idx="2285">
                  <c:v>55656</c:v>
                </c:pt>
                <c:pt idx="2286">
                  <c:v>55663</c:v>
                </c:pt>
                <c:pt idx="2287">
                  <c:v>55670</c:v>
                </c:pt>
                <c:pt idx="2288">
                  <c:v>55677</c:v>
                </c:pt>
                <c:pt idx="2289">
                  <c:v>55684</c:v>
                </c:pt>
                <c:pt idx="2290">
                  <c:v>55691</c:v>
                </c:pt>
                <c:pt idx="2291">
                  <c:v>55698</c:v>
                </c:pt>
                <c:pt idx="2292">
                  <c:v>55705</c:v>
                </c:pt>
                <c:pt idx="2293">
                  <c:v>55712</c:v>
                </c:pt>
                <c:pt idx="2294">
                  <c:v>55719</c:v>
                </c:pt>
                <c:pt idx="2295">
                  <c:v>55726</c:v>
                </c:pt>
                <c:pt idx="2296">
                  <c:v>55733</c:v>
                </c:pt>
                <c:pt idx="2297">
                  <c:v>55740</c:v>
                </c:pt>
                <c:pt idx="2298">
                  <c:v>55747</c:v>
                </c:pt>
                <c:pt idx="2299">
                  <c:v>55754</c:v>
                </c:pt>
                <c:pt idx="2300">
                  <c:v>55761</c:v>
                </c:pt>
                <c:pt idx="2301">
                  <c:v>55768</c:v>
                </c:pt>
                <c:pt idx="2302">
                  <c:v>55775</c:v>
                </c:pt>
                <c:pt idx="2303">
                  <c:v>55782</c:v>
                </c:pt>
                <c:pt idx="2304">
                  <c:v>55789</c:v>
                </c:pt>
                <c:pt idx="2305">
                  <c:v>55796</c:v>
                </c:pt>
                <c:pt idx="2306">
                  <c:v>55803</c:v>
                </c:pt>
                <c:pt idx="2307">
                  <c:v>55810</c:v>
                </c:pt>
                <c:pt idx="2308">
                  <c:v>55817</c:v>
                </c:pt>
                <c:pt idx="2309">
                  <c:v>55824</c:v>
                </c:pt>
                <c:pt idx="2310">
                  <c:v>55831</c:v>
                </c:pt>
                <c:pt idx="2311">
                  <c:v>55838</c:v>
                </c:pt>
                <c:pt idx="2312">
                  <c:v>55845</c:v>
                </c:pt>
                <c:pt idx="2313">
                  <c:v>55852</c:v>
                </c:pt>
                <c:pt idx="2314">
                  <c:v>55859</c:v>
                </c:pt>
                <c:pt idx="2315">
                  <c:v>55866</c:v>
                </c:pt>
                <c:pt idx="2316">
                  <c:v>55873</c:v>
                </c:pt>
                <c:pt idx="2317">
                  <c:v>55884</c:v>
                </c:pt>
                <c:pt idx="2318">
                  <c:v>55891</c:v>
                </c:pt>
                <c:pt idx="2319">
                  <c:v>55898</c:v>
                </c:pt>
                <c:pt idx="2320">
                  <c:v>55905</c:v>
                </c:pt>
                <c:pt idx="2321">
                  <c:v>55912</c:v>
                </c:pt>
                <c:pt idx="2322">
                  <c:v>55919</c:v>
                </c:pt>
                <c:pt idx="2323">
                  <c:v>55926</c:v>
                </c:pt>
                <c:pt idx="2324">
                  <c:v>55933</c:v>
                </c:pt>
                <c:pt idx="2325">
                  <c:v>55940</c:v>
                </c:pt>
                <c:pt idx="2326">
                  <c:v>55947</c:v>
                </c:pt>
                <c:pt idx="2327">
                  <c:v>55954</c:v>
                </c:pt>
                <c:pt idx="2328">
                  <c:v>55961</c:v>
                </c:pt>
                <c:pt idx="2329">
                  <c:v>55968</c:v>
                </c:pt>
                <c:pt idx="2330">
                  <c:v>55975</c:v>
                </c:pt>
                <c:pt idx="2331">
                  <c:v>55984</c:v>
                </c:pt>
                <c:pt idx="2332">
                  <c:v>55991</c:v>
                </c:pt>
                <c:pt idx="2333">
                  <c:v>55998</c:v>
                </c:pt>
                <c:pt idx="2334">
                  <c:v>56005</c:v>
                </c:pt>
                <c:pt idx="2335">
                  <c:v>56012</c:v>
                </c:pt>
                <c:pt idx="2336">
                  <c:v>56019</c:v>
                </c:pt>
                <c:pt idx="2337">
                  <c:v>56026</c:v>
                </c:pt>
                <c:pt idx="2338">
                  <c:v>56033</c:v>
                </c:pt>
                <c:pt idx="2339">
                  <c:v>56040</c:v>
                </c:pt>
                <c:pt idx="2340">
                  <c:v>56047</c:v>
                </c:pt>
                <c:pt idx="2341">
                  <c:v>56054</c:v>
                </c:pt>
                <c:pt idx="2342">
                  <c:v>56061</c:v>
                </c:pt>
                <c:pt idx="2343">
                  <c:v>56068</c:v>
                </c:pt>
                <c:pt idx="2344">
                  <c:v>56075</c:v>
                </c:pt>
                <c:pt idx="2345">
                  <c:v>56082</c:v>
                </c:pt>
                <c:pt idx="2346">
                  <c:v>56089</c:v>
                </c:pt>
                <c:pt idx="2347">
                  <c:v>56096</c:v>
                </c:pt>
                <c:pt idx="2348">
                  <c:v>56103</c:v>
                </c:pt>
                <c:pt idx="2349">
                  <c:v>56110</c:v>
                </c:pt>
                <c:pt idx="2350">
                  <c:v>56117</c:v>
                </c:pt>
                <c:pt idx="2351">
                  <c:v>56124</c:v>
                </c:pt>
                <c:pt idx="2352">
                  <c:v>56131</c:v>
                </c:pt>
                <c:pt idx="2353">
                  <c:v>56138</c:v>
                </c:pt>
                <c:pt idx="2354">
                  <c:v>56145</c:v>
                </c:pt>
                <c:pt idx="2355">
                  <c:v>56152</c:v>
                </c:pt>
                <c:pt idx="2356">
                  <c:v>56159</c:v>
                </c:pt>
                <c:pt idx="2357">
                  <c:v>56166</c:v>
                </c:pt>
                <c:pt idx="2358">
                  <c:v>56173</c:v>
                </c:pt>
                <c:pt idx="2359">
                  <c:v>56180</c:v>
                </c:pt>
                <c:pt idx="2360">
                  <c:v>56187</c:v>
                </c:pt>
                <c:pt idx="2361">
                  <c:v>56194</c:v>
                </c:pt>
                <c:pt idx="2362">
                  <c:v>56201</c:v>
                </c:pt>
                <c:pt idx="2363">
                  <c:v>56208</c:v>
                </c:pt>
                <c:pt idx="2364">
                  <c:v>56216</c:v>
                </c:pt>
                <c:pt idx="2365">
                  <c:v>56222</c:v>
                </c:pt>
                <c:pt idx="2366">
                  <c:v>56229</c:v>
                </c:pt>
                <c:pt idx="2367">
                  <c:v>56236</c:v>
                </c:pt>
                <c:pt idx="2368">
                  <c:v>56247</c:v>
                </c:pt>
                <c:pt idx="2369">
                  <c:v>56251</c:v>
                </c:pt>
                <c:pt idx="2370">
                  <c:v>56257</c:v>
                </c:pt>
                <c:pt idx="2371">
                  <c:v>56264</c:v>
                </c:pt>
                <c:pt idx="2372">
                  <c:v>56271</c:v>
                </c:pt>
                <c:pt idx="2373">
                  <c:v>56278</c:v>
                </c:pt>
                <c:pt idx="2374">
                  <c:v>56285</c:v>
                </c:pt>
                <c:pt idx="2375">
                  <c:v>56292</c:v>
                </c:pt>
                <c:pt idx="2376">
                  <c:v>56299</c:v>
                </c:pt>
                <c:pt idx="2377">
                  <c:v>56306</c:v>
                </c:pt>
                <c:pt idx="2378">
                  <c:v>56313</c:v>
                </c:pt>
                <c:pt idx="2379">
                  <c:v>56320</c:v>
                </c:pt>
                <c:pt idx="2380">
                  <c:v>56327</c:v>
                </c:pt>
                <c:pt idx="2381">
                  <c:v>56334</c:v>
                </c:pt>
                <c:pt idx="2382">
                  <c:v>56341</c:v>
                </c:pt>
                <c:pt idx="2383">
                  <c:v>56348</c:v>
                </c:pt>
                <c:pt idx="2384">
                  <c:v>56355</c:v>
                </c:pt>
                <c:pt idx="2385">
                  <c:v>56362</c:v>
                </c:pt>
                <c:pt idx="2386">
                  <c:v>56369</c:v>
                </c:pt>
                <c:pt idx="2387">
                  <c:v>56376</c:v>
                </c:pt>
                <c:pt idx="2388">
                  <c:v>56383</c:v>
                </c:pt>
                <c:pt idx="2389">
                  <c:v>56390</c:v>
                </c:pt>
                <c:pt idx="2390">
                  <c:v>56397</c:v>
                </c:pt>
                <c:pt idx="2391">
                  <c:v>56404</c:v>
                </c:pt>
                <c:pt idx="2392">
                  <c:v>56411</c:v>
                </c:pt>
                <c:pt idx="2393">
                  <c:v>56418</c:v>
                </c:pt>
                <c:pt idx="2394">
                  <c:v>56425</c:v>
                </c:pt>
                <c:pt idx="2395">
                  <c:v>56432</c:v>
                </c:pt>
                <c:pt idx="2396">
                  <c:v>56439</c:v>
                </c:pt>
                <c:pt idx="2397">
                  <c:v>56446</c:v>
                </c:pt>
                <c:pt idx="2398">
                  <c:v>56453</c:v>
                </c:pt>
                <c:pt idx="2399">
                  <c:v>56460</c:v>
                </c:pt>
                <c:pt idx="2400">
                  <c:v>56467</c:v>
                </c:pt>
                <c:pt idx="2401">
                  <c:v>56474</c:v>
                </c:pt>
                <c:pt idx="2402">
                  <c:v>56481</c:v>
                </c:pt>
                <c:pt idx="2403">
                  <c:v>56488</c:v>
                </c:pt>
                <c:pt idx="2404">
                  <c:v>56495</c:v>
                </c:pt>
                <c:pt idx="2405">
                  <c:v>56502</c:v>
                </c:pt>
                <c:pt idx="2406">
                  <c:v>56509</c:v>
                </c:pt>
                <c:pt idx="2407">
                  <c:v>56516</c:v>
                </c:pt>
                <c:pt idx="2408">
                  <c:v>56523</c:v>
                </c:pt>
                <c:pt idx="2409">
                  <c:v>56530</c:v>
                </c:pt>
                <c:pt idx="2410">
                  <c:v>56537</c:v>
                </c:pt>
                <c:pt idx="2411">
                  <c:v>56544</c:v>
                </c:pt>
                <c:pt idx="2412">
                  <c:v>56551</c:v>
                </c:pt>
                <c:pt idx="2413">
                  <c:v>56558</c:v>
                </c:pt>
                <c:pt idx="2414">
                  <c:v>56565</c:v>
                </c:pt>
                <c:pt idx="2415">
                  <c:v>56572</c:v>
                </c:pt>
                <c:pt idx="2416">
                  <c:v>56580</c:v>
                </c:pt>
                <c:pt idx="2417">
                  <c:v>56586</c:v>
                </c:pt>
                <c:pt idx="2418">
                  <c:v>56593</c:v>
                </c:pt>
                <c:pt idx="2419">
                  <c:v>56600</c:v>
                </c:pt>
                <c:pt idx="2420">
                  <c:v>56607</c:v>
                </c:pt>
                <c:pt idx="2421">
                  <c:v>56614</c:v>
                </c:pt>
                <c:pt idx="2422">
                  <c:v>56621</c:v>
                </c:pt>
                <c:pt idx="2423">
                  <c:v>56628</c:v>
                </c:pt>
                <c:pt idx="2424">
                  <c:v>56635</c:v>
                </c:pt>
                <c:pt idx="2425">
                  <c:v>56642</c:v>
                </c:pt>
                <c:pt idx="2426">
                  <c:v>56649</c:v>
                </c:pt>
                <c:pt idx="2427">
                  <c:v>56656</c:v>
                </c:pt>
                <c:pt idx="2428">
                  <c:v>56663</c:v>
                </c:pt>
                <c:pt idx="2429">
                  <c:v>56670</c:v>
                </c:pt>
                <c:pt idx="2430">
                  <c:v>56677</c:v>
                </c:pt>
                <c:pt idx="2431">
                  <c:v>56684</c:v>
                </c:pt>
                <c:pt idx="2432">
                  <c:v>56691</c:v>
                </c:pt>
                <c:pt idx="2433">
                  <c:v>56698</c:v>
                </c:pt>
                <c:pt idx="2434">
                  <c:v>56705</c:v>
                </c:pt>
                <c:pt idx="2435">
                  <c:v>56712</c:v>
                </c:pt>
                <c:pt idx="2436">
                  <c:v>56719</c:v>
                </c:pt>
                <c:pt idx="2437">
                  <c:v>56726</c:v>
                </c:pt>
                <c:pt idx="2438">
                  <c:v>56733</c:v>
                </c:pt>
                <c:pt idx="2439">
                  <c:v>56740</c:v>
                </c:pt>
                <c:pt idx="2440">
                  <c:v>56747</c:v>
                </c:pt>
                <c:pt idx="2441">
                  <c:v>56754</c:v>
                </c:pt>
                <c:pt idx="2442">
                  <c:v>56761</c:v>
                </c:pt>
                <c:pt idx="2443">
                  <c:v>56768</c:v>
                </c:pt>
                <c:pt idx="2444">
                  <c:v>56775</c:v>
                </c:pt>
                <c:pt idx="2445">
                  <c:v>56782</c:v>
                </c:pt>
                <c:pt idx="2446">
                  <c:v>56789</c:v>
                </c:pt>
                <c:pt idx="2447">
                  <c:v>56796</c:v>
                </c:pt>
                <c:pt idx="2448">
                  <c:v>56803</c:v>
                </c:pt>
                <c:pt idx="2449">
                  <c:v>56810</c:v>
                </c:pt>
                <c:pt idx="2450">
                  <c:v>56817</c:v>
                </c:pt>
                <c:pt idx="2451">
                  <c:v>56824</c:v>
                </c:pt>
                <c:pt idx="2452">
                  <c:v>56831</c:v>
                </c:pt>
                <c:pt idx="2453">
                  <c:v>56838</c:v>
                </c:pt>
                <c:pt idx="2454">
                  <c:v>56845</c:v>
                </c:pt>
                <c:pt idx="2455">
                  <c:v>56852</c:v>
                </c:pt>
                <c:pt idx="2456">
                  <c:v>56859</c:v>
                </c:pt>
                <c:pt idx="2457">
                  <c:v>56866</c:v>
                </c:pt>
                <c:pt idx="2458">
                  <c:v>56873</c:v>
                </c:pt>
                <c:pt idx="2459">
                  <c:v>56880</c:v>
                </c:pt>
                <c:pt idx="2460">
                  <c:v>56887</c:v>
                </c:pt>
                <c:pt idx="2461">
                  <c:v>56894</c:v>
                </c:pt>
                <c:pt idx="2462">
                  <c:v>56901</c:v>
                </c:pt>
                <c:pt idx="2463">
                  <c:v>56908</c:v>
                </c:pt>
                <c:pt idx="2464">
                  <c:v>56915</c:v>
                </c:pt>
                <c:pt idx="2465">
                  <c:v>56922</c:v>
                </c:pt>
                <c:pt idx="2466">
                  <c:v>56930</c:v>
                </c:pt>
                <c:pt idx="2467">
                  <c:v>56936</c:v>
                </c:pt>
                <c:pt idx="2468">
                  <c:v>56944</c:v>
                </c:pt>
                <c:pt idx="2469">
                  <c:v>56950</c:v>
                </c:pt>
                <c:pt idx="2470">
                  <c:v>56957</c:v>
                </c:pt>
                <c:pt idx="2471">
                  <c:v>56964</c:v>
                </c:pt>
                <c:pt idx="2472">
                  <c:v>56971</c:v>
                </c:pt>
                <c:pt idx="2473">
                  <c:v>56983</c:v>
                </c:pt>
                <c:pt idx="2474">
                  <c:v>56986</c:v>
                </c:pt>
                <c:pt idx="2475">
                  <c:v>56993</c:v>
                </c:pt>
                <c:pt idx="2476">
                  <c:v>57000</c:v>
                </c:pt>
                <c:pt idx="2477">
                  <c:v>57007</c:v>
                </c:pt>
                <c:pt idx="2478">
                  <c:v>57014</c:v>
                </c:pt>
                <c:pt idx="2479">
                  <c:v>57021</c:v>
                </c:pt>
                <c:pt idx="2480">
                  <c:v>57028</c:v>
                </c:pt>
                <c:pt idx="2481">
                  <c:v>57035</c:v>
                </c:pt>
                <c:pt idx="2482">
                  <c:v>57042</c:v>
                </c:pt>
                <c:pt idx="2483">
                  <c:v>57049</c:v>
                </c:pt>
                <c:pt idx="2484">
                  <c:v>57056</c:v>
                </c:pt>
                <c:pt idx="2485">
                  <c:v>57063</c:v>
                </c:pt>
                <c:pt idx="2486">
                  <c:v>57074</c:v>
                </c:pt>
                <c:pt idx="2487">
                  <c:v>57077</c:v>
                </c:pt>
                <c:pt idx="2488">
                  <c:v>57084</c:v>
                </c:pt>
                <c:pt idx="2489">
                  <c:v>57091</c:v>
                </c:pt>
                <c:pt idx="2490">
                  <c:v>57098</c:v>
                </c:pt>
                <c:pt idx="2491">
                  <c:v>57105</c:v>
                </c:pt>
                <c:pt idx="2492">
                  <c:v>57112</c:v>
                </c:pt>
                <c:pt idx="2493">
                  <c:v>57119</c:v>
                </c:pt>
                <c:pt idx="2494">
                  <c:v>57126</c:v>
                </c:pt>
                <c:pt idx="2495">
                  <c:v>57133</c:v>
                </c:pt>
                <c:pt idx="2496">
                  <c:v>57140</c:v>
                </c:pt>
                <c:pt idx="2497">
                  <c:v>57147</c:v>
                </c:pt>
                <c:pt idx="2498">
                  <c:v>57154</c:v>
                </c:pt>
                <c:pt idx="2499">
                  <c:v>57161</c:v>
                </c:pt>
                <c:pt idx="2500">
                  <c:v>57168</c:v>
                </c:pt>
                <c:pt idx="2501">
                  <c:v>57175</c:v>
                </c:pt>
                <c:pt idx="2502">
                  <c:v>57182</c:v>
                </c:pt>
                <c:pt idx="2503">
                  <c:v>57189</c:v>
                </c:pt>
                <c:pt idx="2504">
                  <c:v>57196</c:v>
                </c:pt>
                <c:pt idx="2505">
                  <c:v>57203</c:v>
                </c:pt>
                <c:pt idx="2506">
                  <c:v>57210</c:v>
                </c:pt>
                <c:pt idx="2507">
                  <c:v>57217</c:v>
                </c:pt>
                <c:pt idx="2508">
                  <c:v>57224</c:v>
                </c:pt>
                <c:pt idx="2509">
                  <c:v>57231</c:v>
                </c:pt>
                <c:pt idx="2510">
                  <c:v>57238</c:v>
                </c:pt>
                <c:pt idx="2511">
                  <c:v>57245</c:v>
                </c:pt>
                <c:pt idx="2512">
                  <c:v>57252</c:v>
                </c:pt>
                <c:pt idx="2513">
                  <c:v>57259</c:v>
                </c:pt>
                <c:pt idx="2514">
                  <c:v>57266</c:v>
                </c:pt>
                <c:pt idx="2515">
                  <c:v>57273</c:v>
                </c:pt>
                <c:pt idx="2516">
                  <c:v>57280</c:v>
                </c:pt>
                <c:pt idx="2517">
                  <c:v>57287</c:v>
                </c:pt>
                <c:pt idx="2518">
                  <c:v>57297</c:v>
                </c:pt>
                <c:pt idx="2519">
                  <c:v>57301</c:v>
                </c:pt>
                <c:pt idx="2520">
                  <c:v>57308</c:v>
                </c:pt>
                <c:pt idx="2521">
                  <c:v>57315</c:v>
                </c:pt>
                <c:pt idx="2522">
                  <c:v>57322</c:v>
                </c:pt>
                <c:pt idx="2523">
                  <c:v>57329</c:v>
                </c:pt>
                <c:pt idx="2524">
                  <c:v>57336</c:v>
                </c:pt>
                <c:pt idx="2525">
                  <c:v>57343</c:v>
                </c:pt>
                <c:pt idx="2526">
                  <c:v>57350</c:v>
                </c:pt>
                <c:pt idx="2527">
                  <c:v>57357</c:v>
                </c:pt>
                <c:pt idx="2528">
                  <c:v>57364</c:v>
                </c:pt>
                <c:pt idx="2529">
                  <c:v>57371</c:v>
                </c:pt>
                <c:pt idx="2530">
                  <c:v>57378</c:v>
                </c:pt>
                <c:pt idx="2531">
                  <c:v>57385</c:v>
                </c:pt>
                <c:pt idx="2532">
                  <c:v>57392</c:v>
                </c:pt>
                <c:pt idx="2533">
                  <c:v>57399</c:v>
                </c:pt>
                <c:pt idx="2534">
                  <c:v>57406</c:v>
                </c:pt>
                <c:pt idx="2535">
                  <c:v>57413</c:v>
                </c:pt>
                <c:pt idx="2536">
                  <c:v>57420</c:v>
                </c:pt>
                <c:pt idx="2537">
                  <c:v>57427</c:v>
                </c:pt>
                <c:pt idx="2538">
                  <c:v>57434</c:v>
                </c:pt>
                <c:pt idx="2539">
                  <c:v>57441</c:v>
                </c:pt>
                <c:pt idx="2540">
                  <c:v>57448</c:v>
                </c:pt>
                <c:pt idx="2541">
                  <c:v>57459</c:v>
                </c:pt>
                <c:pt idx="2542">
                  <c:v>57462</c:v>
                </c:pt>
                <c:pt idx="2543">
                  <c:v>57469</c:v>
                </c:pt>
                <c:pt idx="2544">
                  <c:v>57476</c:v>
                </c:pt>
                <c:pt idx="2545">
                  <c:v>57483</c:v>
                </c:pt>
                <c:pt idx="2546">
                  <c:v>57490</c:v>
                </c:pt>
                <c:pt idx="2547">
                  <c:v>57497</c:v>
                </c:pt>
                <c:pt idx="2548">
                  <c:v>57504</c:v>
                </c:pt>
                <c:pt idx="2549">
                  <c:v>57511</c:v>
                </c:pt>
                <c:pt idx="2550">
                  <c:v>57518</c:v>
                </c:pt>
                <c:pt idx="2551">
                  <c:v>57525</c:v>
                </c:pt>
                <c:pt idx="2552">
                  <c:v>57532</c:v>
                </c:pt>
                <c:pt idx="2553">
                  <c:v>57539</c:v>
                </c:pt>
                <c:pt idx="2554">
                  <c:v>57546</c:v>
                </c:pt>
                <c:pt idx="2555">
                  <c:v>57553</c:v>
                </c:pt>
                <c:pt idx="2556">
                  <c:v>57560</c:v>
                </c:pt>
                <c:pt idx="2557">
                  <c:v>57567</c:v>
                </c:pt>
                <c:pt idx="2558">
                  <c:v>57574</c:v>
                </c:pt>
                <c:pt idx="2559">
                  <c:v>57581</c:v>
                </c:pt>
                <c:pt idx="2560">
                  <c:v>57588</c:v>
                </c:pt>
                <c:pt idx="2561">
                  <c:v>57595</c:v>
                </c:pt>
                <c:pt idx="2562">
                  <c:v>57602</c:v>
                </c:pt>
                <c:pt idx="2563">
                  <c:v>57609</c:v>
                </c:pt>
                <c:pt idx="2564">
                  <c:v>57616</c:v>
                </c:pt>
                <c:pt idx="2565">
                  <c:v>57623</c:v>
                </c:pt>
                <c:pt idx="2566">
                  <c:v>57630</c:v>
                </c:pt>
                <c:pt idx="2567">
                  <c:v>57637</c:v>
                </c:pt>
                <c:pt idx="2568">
                  <c:v>57644</c:v>
                </c:pt>
                <c:pt idx="2569">
                  <c:v>57651</c:v>
                </c:pt>
                <c:pt idx="2570">
                  <c:v>57658</c:v>
                </c:pt>
                <c:pt idx="2571">
                  <c:v>57665</c:v>
                </c:pt>
                <c:pt idx="2572">
                  <c:v>57672</c:v>
                </c:pt>
                <c:pt idx="2573">
                  <c:v>57679</c:v>
                </c:pt>
                <c:pt idx="2574">
                  <c:v>57686</c:v>
                </c:pt>
                <c:pt idx="2575">
                  <c:v>57693</c:v>
                </c:pt>
                <c:pt idx="2576">
                  <c:v>57700</c:v>
                </c:pt>
                <c:pt idx="2577">
                  <c:v>57710</c:v>
                </c:pt>
                <c:pt idx="2578">
                  <c:v>57717</c:v>
                </c:pt>
                <c:pt idx="2579">
                  <c:v>57724</c:v>
                </c:pt>
                <c:pt idx="2580">
                  <c:v>57732</c:v>
                </c:pt>
                <c:pt idx="2581">
                  <c:v>57738</c:v>
                </c:pt>
                <c:pt idx="2582">
                  <c:v>57745</c:v>
                </c:pt>
                <c:pt idx="2583">
                  <c:v>57752</c:v>
                </c:pt>
                <c:pt idx="2584">
                  <c:v>57760</c:v>
                </c:pt>
                <c:pt idx="2585">
                  <c:v>57766</c:v>
                </c:pt>
                <c:pt idx="2586">
                  <c:v>57773</c:v>
                </c:pt>
                <c:pt idx="2587">
                  <c:v>57780</c:v>
                </c:pt>
                <c:pt idx="2588">
                  <c:v>57787</c:v>
                </c:pt>
                <c:pt idx="2589">
                  <c:v>57794</c:v>
                </c:pt>
                <c:pt idx="2590">
                  <c:v>57801</c:v>
                </c:pt>
                <c:pt idx="2591">
                  <c:v>57808</c:v>
                </c:pt>
                <c:pt idx="2592">
                  <c:v>57817</c:v>
                </c:pt>
                <c:pt idx="2593">
                  <c:v>57822</c:v>
                </c:pt>
                <c:pt idx="2594">
                  <c:v>57829</c:v>
                </c:pt>
                <c:pt idx="2595">
                  <c:v>57837</c:v>
                </c:pt>
                <c:pt idx="2596">
                  <c:v>57843</c:v>
                </c:pt>
                <c:pt idx="2597">
                  <c:v>57850</c:v>
                </c:pt>
                <c:pt idx="2598">
                  <c:v>57858</c:v>
                </c:pt>
                <c:pt idx="2599">
                  <c:v>57864</c:v>
                </c:pt>
                <c:pt idx="2600">
                  <c:v>57871</c:v>
                </c:pt>
                <c:pt idx="2601">
                  <c:v>57878</c:v>
                </c:pt>
                <c:pt idx="2602">
                  <c:v>57885</c:v>
                </c:pt>
                <c:pt idx="2603">
                  <c:v>57892</c:v>
                </c:pt>
                <c:pt idx="2604">
                  <c:v>57899</c:v>
                </c:pt>
                <c:pt idx="2605">
                  <c:v>57906</c:v>
                </c:pt>
                <c:pt idx="2606">
                  <c:v>57913</c:v>
                </c:pt>
                <c:pt idx="2607">
                  <c:v>57920</c:v>
                </c:pt>
                <c:pt idx="2608">
                  <c:v>57927</c:v>
                </c:pt>
                <c:pt idx="2609">
                  <c:v>57934</c:v>
                </c:pt>
                <c:pt idx="2610">
                  <c:v>57941</c:v>
                </c:pt>
                <c:pt idx="2611">
                  <c:v>57949</c:v>
                </c:pt>
                <c:pt idx="2612">
                  <c:v>57956</c:v>
                </c:pt>
                <c:pt idx="2613">
                  <c:v>57962</c:v>
                </c:pt>
                <c:pt idx="2614">
                  <c:v>57969</c:v>
                </c:pt>
                <c:pt idx="2615">
                  <c:v>57976</c:v>
                </c:pt>
                <c:pt idx="2616">
                  <c:v>57983</c:v>
                </c:pt>
                <c:pt idx="2617">
                  <c:v>57990</c:v>
                </c:pt>
                <c:pt idx="2618">
                  <c:v>57998</c:v>
                </c:pt>
                <c:pt idx="2619">
                  <c:v>58004</c:v>
                </c:pt>
                <c:pt idx="2620">
                  <c:v>58011</c:v>
                </c:pt>
                <c:pt idx="2621">
                  <c:v>58018</c:v>
                </c:pt>
                <c:pt idx="2622">
                  <c:v>58026</c:v>
                </c:pt>
                <c:pt idx="2623">
                  <c:v>58032</c:v>
                </c:pt>
                <c:pt idx="2624">
                  <c:v>58039</c:v>
                </c:pt>
                <c:pt idx="2625">
                  <c:v>58046</c:v>
                </c:pt>
                <c:pt idx="2626">
                  <c:v>58053</c:v>
                </c:pt>
                <c:pt idx="2627">
                  <c:v>58060</c:v>
                </c:pt>
                <c:pt idx="2628">
                  <c:v>58067</c:v>
                </c:pt>
                <c:pt idx="2629">
                  <c:v>58075</c:v>
                </c:pt>
                <c:pt idx="2630">
                  <c:v>58082</c:v>
                </c:pt>
                <c:pt idx="2631">
                  <c:v>58089</c:v>
                </c:pt>
                <c:pt idx="2632">
                  <c:v>58096</c:v>
                </c:pt>
                <c:pt idx="2633">
                  <c:v>58103</c:v>
                </c:pt>
                <c:pt idx="2634">
                  <c:v>58110</c:v>
                </c:pt>
                <c:pt idx="2635">
                  <c:v>58117</c:v>
                </c:pt>
                <c:pt idx="2636">
                  <c:v>58124</c:v>
                </c:pt>
                <c:pt idx="2637">
                  <c:v>58131</c:v>
                </c:pt>
                <c:pt idx="2638">
                  <c:v>58138</c:v>
                </c:pt>
                <c:pt idx="2639">
                  <c:v>58145</c:v>
                </c:pt>
                <c:pt idx="2640">
                  <c:v>58152</c:v>
                </c:pt>
                <c:pt idx="2641">
                  <c:v>58159</c:v>
                </c:pt>
                <c:pt idx="2642">
                  <c:v>58168</c:v>
                </c:pt>
                <c:pt idx="2643">
                  <c:v>58175</c:v>
                </c:pt>
                <c:pt idx="2644">
                  <c:v>58182</c:v>
                </c:pt>
                <c:pt idx="2645">
                  <c:v>58189</c:v>
                </c:pt>
                <c:pt idx="2646">
                  <c:v>58196</c:v>
                </c:pt>
                <c:pt idx="2647">
                  <c:v>58203</c:v>
                </c:pt>
                <c:pt idx="2648">
                  <c:v>58210</c:v>
                </c:pt>
                <c:pt idx="2649">
                  <c:v>58217</c:v>
                </c:pt>
                <c:pt idx="2650">
                  <c:v>58224</c:v>
                </c:pt>
                <c:pt idx="2651">
                  <c:v>58231</c:v>
                </c:pt>
                <c:pt idx="2652">
                  <c:v>58238</c:v>
                </c:pt>
                <c:pt idx="2653">
                  <c:v>58245</c:v>
                </c:pt>
                <c:pt idx="2654">
                  <c:v>58252</c:v>
                </c:pt>
                <c:pt idx="2655">
                  <c:v>58259</c:v>
                </c:pt>
                <c:pt idx="2656">
                  <c:v>58266</c:v>
                </c:pt>
                <c:pt idx="2657">
                  <c:v>58273</c:v>
                </c:pt>
                <c:pt idx="2658">
                  <c:v>58280</c:v>
                </c:pt>
                <c:pt idx="2659">
                  <c:v>58287</c:v>
                </c:pt>
                <c:pt idx="2660">
                  <c:v>58294</c:v>
                </c:pt>
                <c:pt idx="2661">
                  <c:v>58301</c:v>
                </c:pt>
                <c:pt idx="2662">
                  <c:v>58308</c:v>
                </c:pt>
                <c:pt idx="2663">
                  <c:v>58315</c:v>
                </c:pt>
                <c:pt idx="2664">
                  <c:v>58322</c:v>
                </c:pt>
                <c:pt idx="2665">
                  <c:v>58329</c:v>
                </c:pt>
                <c:pt idx="2666">
                  <c:v>58336</c:v>
                </c:pt>
                <c:pt idx="2667">
                  <c:v>58343</c:v>
                </c:pt>
                <c:pt idx="2668">
                  <c:v>58350</c:v>
                </c:pt>
                <c:pt idx="2669">
                  <c:v>58357</c:v>
                </c:pt>
                <c:pt idx="2670">
                  <c:v>58364</c:v>
                </c:pt>
                <c:pt idx="2671">
                  <c:v>58371</c:v>
                </c:pt>
                <c:pt idx="2672">
                  <c:v>58378</c:v>
                </c:pt>
                <c:pt idx="2673">
                  <c:v>58385</c:v>
                </c:pt>
                <c:pt idx="2674">
                  <c:v>58392</c:v>
                </c:pt>
                <c:pt idx="2675">
                  <c:v>58399</c:v>
                </c:pt>
                <c:pt idx="2676">
                  <c:v>58407</c:v>
                </c:pt>
                <c:pt idx="2677">
                  <c:v>58413</c:v>
                </c:pt>
                <c:pt idx="2678">
                  <c:v>58420</c:v>
                </c:pt>
                <c:pt idx="2679">
                  <c:v>58427</c:v>
                </c:pt>
                <c:pt idx="2680">
                  <c:v>58438</c:v>
                </c:pt>
                <c:pt idx="2681">
                  <c:v>58442</c:v>
                </c:pt>
                <c:pt idx="2682">
                  <c:v>58448</c:v>
                </c:pt>
                <c:pt idx="2683">
                  <c:v>58455</c:v>
                </c:pt>
                <c:pt idx="2684">
                  <c:v>58462</c:v>
                </c:pt>
                <c:pt idx="2685">
                  <c:v>58469</c:v>
                </c:pt>
                <c:pt idx="2686">
                  <c:v>58476</c:v>
                </c:pt>
                <c:pt idx="2687">
                  <c:v>58483</c:v>
                </c:pt>
                <c:pt idx="2688">
                  <c:v>58490</c:v>
                </c:pt>
                <c:pt idx="2689">
                  <c:v>58497</c:v>
                </c:pt>
                <c:pt idx="2690">
                  <c:v>58504</c:v>
                </c:pt>
                <c:pt idx="2691">
                  <c:v>58511</c:v>
                </c:pt>
                <c:pt idx="2692">
                  <c:v>58518</c:v>
                </c:pt>
                <c:pt idx="2693">
                  <c:v>58525</c:v>
                </c:pt>
                <c:pt idx="2694">
                  <c:v>58532</c:v>
                </c:pt>
                <c:pt idx="2695">
                  <c:v>58539</c:v>
                </c:pt>
                <c:pt idx="2696">
                  <c:v>58546</c:v>
                </c:pt>
                <c:pt idx="2697">
                  <c:v>58553</c:v>
                </c:pt>
                <c:pt idx="2698">
                  <c:v>58560</c:v>
                </c:pt>
                <c:pt idx="2699">
                  <c:v>58567</c:v>
                </c:pt>
                <c:pt idx="2700">
                  <c:v>58574</c:v>
                </c:pt>
                <c:pt idx="2701">
                  <c:v>58581</c:v>
                </c:pt>
                <c:pt idx="2702">
                  <c:v>58588</c:v>
                </c:pt>
                <c:pt idx="2703">
                  <c:v>58595</c:v>
                </c:pt>
                <c:pt idx="2704">
                  <c:v>58602</c:v>
                </c:pt>
                <c:pt idx="2705">
                  <c:v>58609</c:v>
                </c:pt>
                <c:pt idx="2706">
                  <c:v>58616</c:v>
                </c:pt>
                <c:pt idx="2707">
                  <c:v>58623</c:v>
                </c:pt>
                <c:pt idx="2708">
                  <c:v>58630</c:v>
                </c:pt>
                <c:pt idx="2709">
                  <c:v>58637</c:v>
                </c:pt>
                <c:pt idx="2710">
                  <c:v>58644</c:v>
                </c:pt>
                <c:pt idx="2711">
                  <c:v>58651</c:v>
                </c:pt>
                <c:pt idx="2712">
                  <c:v>58658</c:v>
                </c:pt>
                <c:pt idx="2713">
                  <c:v>58665</c:v>
                </c:pt>
                <c:pt idx="2714">
                  <c:v>58672</c:v>
                </c:pt>
                <c:pt idx="2715">
                  <c:v>58679</c:v>
                </c:pt>
                <c:pt idx="2716">
                  <c:v>58686</c:v>
                </c:pt>
                <c:pt idx="2717">
                  <c:v>58693</c:v>
                </c:pt>
                <c:pt idx="2718">
                  <c:v>58700</c:v>
                </c:pt>
                <c:pt idx="2719">
                  <c:v>58707</c:v>
                </c:pt>
                <c:pt idx="2720">
                  <c:v>58714</c:v>
                </c:pt>
                <c:pt idx="2721">
                  <c:v>58721</c:v>
                </c:pt>
                <c:pt idx="2722">
                  <c:v>58728</c:v>
                </c:pt>
                <c:pt idx="2723">
                  <c:v>58735</c:v>
                </c:pt>
                <c:pt idx="2724">
                  <c:v>58742</c:v>
                </c:pt>
                <c:pt idx="2725">
                  <c:v>58749</c:v>
                </c:pt>
                <c:pt idx="2726">
                  <c:v>58757</c:v>
                </c:pt>
                <c:pt idx="2727">
                  <c:v>58763</c:v>
                </c:pt>
                <c:pt idx="2728">
                  <c:v>58771</c:v>
                </c:pt>
                <c:pt idx="2729">
                  <c:v>58777</c:v>
                </c:pt>
                <c:pt idx="2730">
                  <c:v>58784</c:v>
                </c:pt>
                <c:pt idx="2731">
                  <c:v>58791</c:v>
                </c:pt>
                <c:pt idx="2732">
                  <c:v>58798</c:v>
                </c:pt>
                <c:pt idx="2733">
                  <c:v>58810</c:v>
                </c:pt>
                <c:pt idx="2734">
                  <c:v>58813</c:v>
                </c:pt>
                <c:pt idx="2735">
                  <c:v>58820</c:v>
                </c:pt>
                <c:pt idx="2736">
                  <c:v>58827</c:v>
                </c:pt>
                <c:pt idx="2737">
                  <c:v>58834</c:v>
                </c:pt>
                <c:pt idx="2738">
                  <c:v>58841</c:v>
                </c:pt>
                <c:pt idx="2739">
                  <c:v>58848</c:v>
                </c:pt>
                <c:pt idx="2740">
                  <c:v>58855</c:v>
                </c:pt>
                <c:pt idx="2741">
                  <c:v>58862</c:v>
                </c:pt>
                <c:pt idx="2742">
                  <c:v>58869</c:v>
                </c:pt>
                <c:pt idx="2743">
                  <c:v>58876</c:v>
                </c:pt>
                <c:pt idx="2744">
                  <c:v>58883</c:v>
                </c:pt>
                <c:pt idx="2745">
                  <c:v>58890</c:v>
                </c:pt>
                <c:pt idx="2746">
                  <c:v>58897</c:v>
                </c:pt>
                <c:pt idx="2747">
                  <c:v>58908</c:v>
                </c:pt>
                <c:pt idx="2748">
                  <c:v>58911</c:v>
                </c:pt>
                <c:pt idx="2749">
                  <c:v>58918</c:v>
                </c:pt>
                <c:pt idx="2750">
                  <c:v>58925</c:v>
                </c:pt>
                <c:pt idx="2751">
                  <c:v>58932</c:v>
                </c:pt>
                <c:pt idx="2752">
                  <c:v>58939</c:v>
                </c:pt>
                <c:pt idx="2753">
                  <c:v>58946</c:v>
                </c:pt>
                <c:pt idx="2754">
                  <c:v>58953</c:v>
                </c:pt>
                <c:pt idx="2755">
                  <c:v>58960</c:v>
                </c:pt>
                <c:pt idx="2756">
                  <c:v>58967</c:v>
                </c:pt>
                <c:pt idx="2757">
                  <c:v>58974</c:v>
                </c:pt>
                <c:pt idx="2758">
                  <c:v>58981</c:v>
                </c:pt>
                <c:pt idx="2759">
                  <c:v>58988</c:v>
                </c:pt>
                <c:pt idx="2760">
                  <c:v>58995</c:v>
                </c:pt>
                <c:pt idx="2761">
                  <c:v>59002</c:v>
                </c:pt>
                <c:pt idx="2762">
                  <c:v>59009</c:v>
                </c:pt>
                <c:pt idx="2763">
                  <c:v>59016</c:v>
                </c:pt>
                <c:pt idx="2764">
                  <c:v>59023</c:v>
                </c:pt>
                <c:pt idx="2765">
                  <c:v>59030</c:v>
                </c:pt>
                <c:pt idx="2766">
                  <c:v>59037</c:v>
                </c:pt>
                <c:pt idx="2767">
                  <c:v>59044</c:v>
                </c:pt>
                <c:pt idx="2768">
                  <c:v>59051</c:v>
                </c:pt>
                <c:pt idx="2769">
                  <c:v>59058</c:v>
                </c:pt>
                <c:pt idx="2770">
                  <c:v>59065</c:v>
                </c:pt>
                <c:pt idx="2771">
                  <c:v>59072</c:v>
                </c:pt>
                <c:pt idx="2772">
                  <c:v>59079</c:v>
                </c:pt>
                <c:pt idx="2773">
                  <c:v>59086</c:v>
                </c:pt>
                <c:pt idx="2774">
                  <c:v>59093</c:v>
                </c:pt>
                <c:pt idx="2775">
                  <c:v>59100</c:v>
                </c:pt>
                <c:pt idx="2776">
                  <c:v>59107</c:v>
                </c:pt>
                <c:pt idx="2777">
                  <c:v>59114</c:v>
                </c:pt>
                <c:pt idx="2778">
                  <c:v>59124</c:v>
                </c:pt>
                <c:pt idx="2779">
                  <c:v>59128</c:v>
                </c:pt>
                <c:pt idx="2780">
                  <c:v>59135</c:v>
                </c:pt>
                <c:pt idx="2781">
                  <c:v>59142</c:v>
                </c:pt>
                <c:pt idx="2782">
                  <c:v>59149</c:v>
                </c:pt>
                <c:pt idx="2783">
                  <c:v>59156</c:v>
                </c:pt>
                <c:pt idx="2784">
                  <c:v>59163</c:v>
                </c:pt>
                <c:pt idx="2785">
                  <c:v>59170</c:v>
                </c:pt>
                <c:pt idx="2786">
                  <c:v>59177</c:v>
                </c:pt>
                <c:pt idx="2787">
                  <c:v>59184</c:v>
                </c:pt>
                <c:pt idx="2788">
                  <c:v>59191</c:v>
                </c:pt>
                <c:pt idx="2789">
                  <c:v>59198</c:v>
                </c:pt>
                <c:pt idx="2790">
                  <c:v>59205</c:v>
                </c:pt>
                <c:pt idx="2791">
                  <c:v>59212</c:v>
                </c:pt>
                <c:pt idx="2792">
                  <c:v>59219</c:v>
                </c:pt>
                <c:pt idx="2793">
                  <c:v>59226</c:v>
                </c:pt>
                <c:pt idx="2794">
                  <c:v>59233</c:v>
                </c:pt>
                <c:pt idx="2795">
                  <c:v>59240</c:v>
                </c:pt>
                <c:pt idx="2796">
                  <c:v>59247</c:v>
                </c:pt>
                <c:pt idx="2797">
                  <c:v>59258</c:v>
                </c:pt>
                <c:pt idx="2798">
                  <c:v>59261</c:v>
                </c:pt>
                <c:pt idx="2799">
                  <c:v>59268</c:v>
                </c:pt>
                <c:pt idx="2800">
                  <c:v>59275</c:v>
                </c:pt>
                <c:pt idx="2801">
                  <c:v>59282</c:v>
                </c:pt>
                <c:pt idx="2802">
                  <c:v>59289</c:v>
                </c:pt>
                <c:pt idx="2803">
                  <c:v>59296</c:v>
                </c:pt>
                <c:pt idx="2804">
                  <c:v>59303</c:v>
                </c:pt>
                <c:pt idx="2805">
                  <c:v>59310</c:v>
                </c:pt>
                <c:pt idx="2806">
                  <c:v>59317</c:v>
                </c:pt>
                <c:pt idx="2807">
                  <c:v>59324</c:v>
                </c:pt>
                <c:pt idx="2808">
                  <c:v>59331</c:v>
                </c:pt>
                <c:pt idx="2809">
                  <c:v>59338</c:v>
                </c:pt>
                <c:pt idx="2810">
                  <c:v>59345</c:v>
                </c:pt>
                <c:pt idx="2811">
                  <c:v>59352</c:v>
                </c:pt>
                <c:pt idx="2812">
                  <c:v>59359</c:v>
                </c:pt>
                <c:pt idx="2813">
                  <c:v>59366</c:v>
                </c:pt>
                <c:pt idx="2814">
                  <c:v>59373</c:v>
                </c:pt>
                <c:pt idx="2815">
                  <c:v>59380</c:v>
                </c:pt>
                <c:pt idx="2816">
                  <c:v>59387</c:v>
                </c:pt>
                <c:pt idx="2817">
                  <c:v>59394</c:v>
                </c:pt>
                <c:pt idx="2818">
                  <c:v>59401</c:v>
                </c:pt>
                <c:pt idx="2819">
                  <c:v>59408</c:v>
                </c:pt>
                <c:pt idx="2820">
                  <c:v>59415</c:v>
                </c:pt>
                <c:pt idx="2821">
                  <c:v>59422</c:v>
                </c:pt>
                <c:pt idx="2822">
                  <c:v>59429</c:v>
                </c:pt>
                <c:pt idx="2823">
                  <c:v>59436</c:v>
                </c:pt>
                <c:pt idx="2824">
                  <c:v>59443</c:v>
                </c:pt>
                <c:pt idx="2825">
                  <c:v>59450</c:v>
                </c:pt>
                <c:pt idx="2826">
                  <c:v>59457</c:v>
                </c:pt>
                <c:pt idx="2827">
                  <c:v>59464</c:v>
                </c:pt>
                <c:pt idx="2828">
                  <c:v>59471</c:v>
                </c:pt>
                <c:pt idx="2829">
                  <c:v>59478</c:v>
                </c:pt>
                <c:pt idx="2830">
                  <c:v>59488</c:v>
                </c:pt>
                <c:pt idx="2831">
                  <c:v>59492</c:v>
                </c:pt>
                <c:pt idx="2832">
                  <c:v>59499</c:v>
                </c:pt>
                <c:pt idx="2833">
                  <c:v>59506</c:v>
                </c:pt>
                <c:pt idx="2834">
                  <c:v>59513</c:v>
                </c:pt>
                <c:pt idx="2835">
                  <c:v>59520</c:v>
                </c:pt>
                <c:pt idx="2836">
                  <c:v>59527</c:v>
                </c:pt>
                <c:pt idx="2837">
                  <c:v>59534</c:v>
                </c:pt>
                <c:pt idx="2838">
                  <c:v>59541</c:v>
                </c:pt>
                <c:pt idx="2839">
                  <c:v>59548</c:v>
                </c:pt>
                <c:pt idx="2840">
                  <c:v>59555</c:v>
                </c:pt>
                <c:pt idx="2841">
                  <c:v>59562</c:v>
                </c:pt>
                <c:pt idx="2842">
                  <c:v>59569</c:v>
                </c:pt>
                <c:pt idx="2843">
                  <c:v>59576</c:v>
                </c:pt>
                <c:pt idx="2844">
                  <c:v>59583</c:v>
                </c:pt>
                <c:pt idx="2845">
                  <c:v>59590</c:v>
                </c:pt>
                <c:pt idx="2846">
                  <c:v>59597</c:v>
                </c:pt>
                <c:pt idx="2847">
                  <c:v>59604</c:v>
                </c:pt>
                <c:pt idx="2848">
                  <c:v>59611</c:v>
                </c:pt>
                <c:pt idx="2849">
                  <c:v>59618</c:v>
                </c:pt>
                <c:pt idx="2850">
                  <c:v>59625</c:v>
                </c:pt>
                <c:pt idx="2851">
                  <c:v>59632</c:v>
                </c:pt>
                <c:pt idx="2852">
                  <c:v>59643</c:v>
                </c:pt>
                <c:pt idx="2853">
                  <c:v>59646</c:v>
                </c:pt>
                <c:pt idx="2854">
                  <c:v>59653</c:v>
                </c:pt>
                <c:pt idx="2855">
                  <c:v>59660</c:v>
                </c:pt>
                <c:pt idx="2856">
                  <c:v>59667</c:v>
                </c:pt>
                <c:pt idx="2857">
                  <c:v>59674</c:v>
                </c:pt>
                <c:pt idx="2858">
                  <c:v>59681</c:v>
                </c:pt>
                <c:pt idx="2859">
                  <c:v>59688</c:v>
                </c:pt>
                <c:pt idx="2860">
                  <c:v>59695</c:v>
                </c:pt>
                <c:pt idx="2861">
                  <c:v>59702</c:v>
                </c:pt>
                <c:pt idx="2862">
                  <c:v>59709</c:v>
                </c:pt>
                <c:pt idx="2863">
                  <c:v>59716</c:v>
                </c:pt>
                <c:pt idx="2864">
                  <c:v>59723</c:v>
                </c:pt>
                <c:pt idx="2865">
                  <c:v>59730</c:v>
                </c:pt>
                <c:pt idx="2866">
                  <c:v>59737</c:v>
                </c:pt>
                <c:pt idx="2867">
                  <c:v>59744</c:v>
                </c:pt>
                <c:pt idx="2868">
                  <c:v>59751</c:v>
                </c:pt>
                <c:pt idx="2869">
                  <c:v>59758</c:v>
                </c:pt>
                <c:pt idx="2870">
                  <c:v>59765</c:v>
                </c:pt>
                <c:pt idx="2871">
                  <c:v>59772</c:v>
                </c:pt>
                <c:pt idx="2872">
                  <c:v>59779</c:v>
                </c:pt>
                <c:pt idx="2873">
                  <c:v>59786</c:v>
                </c:pt>
                <c:pt idx="2874">
                  <c:v>59793</c:v>
                </c:pt>
                <c:pt idx="2875">
                  <c:v>59800</c:v>
                </c:pt>
                <c:pt idx="2876">
                  <c:v>59807</c:v>
                </c:pt>
                <c:pt idx="2877">
                  <c:v>59814</c:v>
                </c:pt>
                <c:pt idx="2878">
                  <c:v>59821</c:v>
                </c:pt>
                <c:pt idx="2879">
                  <c:v>59828</c:v>
                </c:pt>
                <c:pt idx="2880">
                  <c:v>59835</c:v>
                </c:pt>
                <c:pt idx="2881">
                  <c:v>59842</c:v>
                </c:pt>
                <c:pt idx="2882">
                  <c:v>59849</c:v>
                </c:pt>
                <c:pt idx="2883">
                  <c:v>59856</c:v>
                </c:pt>
                <c:pt idx="2884">
                  <c:v>59863</c:v>
                </c:pt>
                <c:pt idx="2885">
                  <c:v>59870</c:v>
                </c:pt>
                <c:pt idx="2886">
                  <c:v>59877</c:v>
                </c:pt>
                <c:pt idx="2887">
                  <c:v>59884</c:v>
                </c:pt>
                <c:pt idx="2888">
                  <c:v>59891</c:v>
                </c:pt>
                <c:pt idx="2889">
                  <c:v>59901</c:v>
                </c:pt>
                <c:pt idx="2890">
                  <c:v>59908</c:v>
                </c:pt>
                <c:pt idx="2891">
                  <c:v>59915</c:v>
                </c:pt>
                <c:pt idx="2892">
                  <c:v>59923</c:v>
                </c:pt>
                <c:pt idx="2893">
                  <c:v>59929</c:v>
                </c:pt>
                <c:pt idx="2894">
                  <c:v>59936</c:v>
                </c:pt>
                <c:pt idx="2895">
                  <c:v>59943</c:v>
                </c:pt>
                <c:pt idx="2896">
                  <c:v>59951</c:v>
                </c:pt>
                <c:pt idx="2897">
                  <c:v>59957</c:v>
                </c:pt>
                <c:pt idx="2898">
                  <c:v>59964</c:v>
                </c:pt>
                <c:pt idx="2899">
                  <c:v>59971</c:v>
                </c:pt>
                <c:pt idx="2900">
                  <c:v>59978</c:v>
                </c:pt>
                <c:pt idx="2901">
                  <c:v>59985</c:v>
                </c:pt>
                <c:pt idx="2902">
                  <c:v>59992</c:v>
                </c:pt>
                <c:pt idx="2903">
                  <c:v>60001</c:v>
                </c:pt>
                <c:pt idx="2904">
                  <c:v>60006</c:v>
                </c:pt>
                <c:pt idx="2905">
                  <c:v>60013</c:v>
                </c:pt>
                <c:pt idx="2906">
                  <c:v>60020</c:v>
                </c:pt>
                <c:pt idx="2907">
                  <c:v>60028</c:v>
                </c:pt>
                <c:pt idx="2908">
                  <c:v>60034</c:v>
                </c:pt>
                <c:pt idx="2909">
                  <c:v>60041</c:v>
                </c:pt>
                <c:pt idx="2910">
                  <c:v>60049</c:v>
                </c:pt>
                <c:pt idx="2911">
                  <c:v>60055</c:v>
                </c:pt>
                <c:pt idx="2912">
                  <c:v>60062</c:v>
                </c:pt>
                <c:pt idx="2913">
                  <c:v>60069</c:v>
                </c:pt>
                <c:pt idx="2914">
                  <c:v>60076</c:v>
                </c:pt>
                <c:pt idx="2915">
                  <c:v>60083</c:v>
                </c:pt>
                <c:pt idx="2916">
                  <c:v>60090</c:v>
                </c:pt>
                <c:pt idx="2917">
                  <c:v>60097</c:v>
                </c:pt>
                <c:pt idx="2918">
                  <c:v>60104</c:v>
                </c:pt>
                <c:pt idx="2919">
                  <c:v>60111</c:v>
                </c:pt>
                <c:pt idx="2920">
                  <c:v>60118</c:v>
                </c:pt>
                <c:pt idx="2921">
                  <c:v>60125</c:v>
                </c:pt>
                <c:pt idx="2922">
                  <c:v>60132</c:v>
                </c:pt>
                <c:pt idx="2923">
                  <c:v>60140</c:v>
                </c:pt>
                <c:pt idx="2924">
                  <c:v>60147</c:v>
                </c:pt>
                <c:pt idx="2925">
                  <c:v>60153</c:v>
                </c:pt>
                <c:pt idx="2926">
                  <c:v>60160</c:v>
                </c:pt>
                <c:pt idx="2927">
                  <c:v>60167</c:v>
                </c:pt>
                <c:pt idx="2928">
                  <c:v>60174</c:v>
                </c:pt>
                <c:pt idx="2929">
                  <c:v>60181</c:v>
                </c:pt>
                <c:pt idx="2930">
                  <c:v>60189</c:v>
                </c:pt>
                <c:pt idx="2931">
                  <c:v>60195</c:v>
                </c:pt>
                <c:pt idx="2932">
                  <c:v>60202</c:v>
                </c:pt>
                <c:pt idx="2933">
                  <c:v>60209</c:v>
                </c:pt>
                <c:pt idx="2934">
                  <c:v>60216</c:v>
                </c:pt>
                <c:pt idx="2935">
                  <c:v>60223</c:v>
                </c:pt>
                <c:pt idx="2936">
                  <c:v>60230</c:v>
                </c:pt>
                <c:pt idx="2937">
                  <c:v>60237</c:v>
                </c:pt>
                <c:pt idx="2938">
                  <c:v>60244</c:v>
                </c:pt>
                <c:pt idx="2939">
                  <c:v>60251</c:v>
                </c:pt>
                <c:pt idx="2940">
                  <c:v>60258</c:v>
                </c:pt>
                <c:pt idx="2941">
                  <c:v>60267</c:v>
                </c:pt>
                <c:pt idx="2942">
                  <c:v>60274</c:v>
                </c:pt>
                <c:pt idx="2943">
                  <c:v>60281</c:v>
                </c:pt>
                <c:pt idx="2944">
                  <c:v>60288</c:v>
                </c:pt>
                <c:pt idx="2945">
                  <c:v>60295</c:v>
                </c:pt>
                <c:pt idx="2946">
                  <c:v>60302</c:v>
                </c:pt>
                <c:pt idx="2947">
                  <c:v>60309</c:v>
                </c:pt>
                <c:pt idx="2948">
                  <c:v>60316</c:v>
                </c:pt>
                <c:pt idx="2949">
                  <c:v>60323</c:v>
                </c:pt>
                <c:pt idx="2950">
                  <c:v>60330</c:v>
                </c:pt>
                <c:pt idx="2951">
                  <c:v>60337</c:v>
                </c:pt>
                <c:pt idx="2952">
                  <c:v>60344</c:v>
                </c:pt>
                <c:pt idx="2953">
                  <c:v>60351</c:v>
                </c:pt>
                <c:pt idx="2954">
                  <c:v>60359</c:v>
                </c:pt>
                <c:pt idx="2955">
                  <c:v>60366</c:v>
                </c:pt>
                <c:pt idx="2956">
                  <c:v>60373</c:v>
                </c:pt>
                <c:pt idx="2957">
                  <c:v>60380</c:v>
                </c:pt>
                <c:pt idx="2958">
                  <c:v>60387</c:v>
                </c:pt>
                <c:pt idx="2959">
                  <c:v>60394</c:v>
                </c:pt>
                <c:pt idx="2960">
                  <c:v>60401</c:v>
                </c:pt>
                <c:pt idx="2961">
                  <c:v>60408</c:v>
                </c:pt>
                <c:pt idx="2962">
                  <c:v>60415</c:v>
                </c:pt>
                <c:pt idx="2963">
                  <c:v>60422</c:v>
                </c:pt>
                <c:pt idx="2964">
                  <c:v>60429</c:v>
                </c:pt>
                <c:pt idx="2965">
                  <c:v>60436</c:v>
                </c:pt>
                <c:pt idx="2966">
                  <c:v>60443</c:v>
                </c:pt>
                <c:pt idx="2967">
                  <c:v>60450</c:v>
                </c:pt>
                <c:pt idx="2968">
                  <c:v>60457</c:v>
                </c:pt>
                <c:pt idx="2969">
                  <c:v>60464</c:v>
                </c:pt>
                <c:pt idx="2970">
                  <c:v>60471</c:v>
                </c:pt>
                <c:pt idx="2971">
                  <c:v>60478</c:v>
                </c:pt>
                <c:pt idx="2972">
                  <c:v>60485</c:v>
                </c:pt>
                <c:pt idx="2973">
                  <c:v>60492</c:v>
                </c:pt>
                <c:pt idx="2974">
                  <c:v>60499</c:v>
                </c:pt>
                <c:pt idx="2975">
                  <c:v>60506</c:v>
                </c:pt>
                <c:pt idx="2976">
                  <c:v>60513</c:v>
                </c:pt>
                <c:pt idx="2977">
                  <c:v>60520</c:v>
                </c:pt>
                <c:pt idx="2978">
                  <c:v>60527</c:v>
                </c:pt>
                <c:pt idx="2979">
                  <c:v>60534</c:v>
                </c:pt>
                <c:pt idx="2980">
                  <c:v>60541</c:v>
                </c:pt>
                <c:pt idx="2981">
                  <c:v>60548</c:v>
                </c:pt>
                <c:pt idx="2982">
                  <c:v>60555</c:v>
                </c:pt>
                <c:pt idx="2983">
                  <c:v>60562</c:v>
                </c:pt>
                <c:pt idx="2984">
                  <c:v>60569</c:v>
                </c:pt>
                <c:pt idx="2985">
                  <c:v>60576</c:v>
                </c:pt>
                <c:pt idx="2986">
                  <c:v>60583</c:v>
                </c:pt>
                <c:pt idx="2987">
                  <c:v>60590</c:v>
                </c:pt>
                <c:pt idx="2988">
                  <c:v>60598</c:v>
                </c:pt>
                <c:pt idx="2989">
                  <c:v>60604</c:v>
                </c:pt>
                <c:pt idx="2990">
                  <c:v>60611</c:v>
                </c:pt>
                <c:pt idx="2991">
                  <c:v>60618</c:v>
                </c:pt>
                <c:pt idx="2992">
                  <c:v>60625</c:v>
                </c:pt>
                <c:pt idx="2993">
                  <c:v>60632</c:v>
                </c:pt>
                <c:pt idx="2994">
                  <c:v>60639</c:v>
                </c:pt>
                <c:pt idx="2995">
                  <c:v>60646</c:v>
                </c:pt>
                <c:pt idx="2996">
                  <c:v>60653</c:v>
                </c:pt>
                <c:pt idx="2997">
                  <c:v>60660</c:v>
                </c:pt>
                <c:pt idx="2998">
                  <c:v>60667</c:v>
                </c:pt>
                <c:pt idx="2999">
                  <c:v>60674</c:v>
                </c:pt>
                <c:pt idx="3000">
                  <c:v>60681</c:v>
                </c:pt>
                <c:pt idx="3001">
                  <c:v>60688</c:v>
                </c:pt>
                <c:pt idx="3002">
                  <c:v>60695</c:v>
                </c:pt>
                <c:pt idx="3003">
                  <c:v>60702</c:v>
                </c:pt>
                <c:pt idx="3004">
                  <c:v>60709</c:v>
                </c:pt>
                <c:pt idx="3005">
                  <c:v>60716</c:v>
                </c:pt>
                <c:pt idx="3006">
                  <c:v>60723</c:v>
                </c:pt>
                <c:pt idx="3007">
                  <c:v>60730</c:v>
                </c:pt>
                <c:pt idx="3008">
                  <c:v>60737</c:v>
                </c:pt>
                <c:pt idx="3009">
                  <c:v>60744</c:v>
                </c:pt>
                <c:pt idx="3010">
                  <c:v>60751</c:v>
                </c:pt>
                <c:pt idx="3011">
                  <c:v>60758</c:v>
                </c:pt>
                <c:pt idx="3012">
                  <c:v>60765</c:v>
                </c:pt>
                <c:pt idx="3013">
                  <c:v>60772</c:v>
                </c:pt>
                <c:pt idx="3014">
                  <c:v>60779</c:v>
                </c:pt>
                <c:pt idx="3015">
                  <c:v>60786</c:v>
                </c:pt>
                <c:pt idx="3016">
                  <c:v>60793</c:v>
                </c:pt>
                <c:pt idx="3017">
                  <c:v>60800</c:v>
                </c:pt>
                <c:pt idx="3018">
                  <c:v>60807</c:v>
                </c:pt>
                <c:pt idx="3019">
                  <c:v>60814</c:v>
                </c:pt>
                <c:pt idx="3020">
                  <c:v>60821</c:v>
                </c:pt>
                <c:pt idx="3021">
                  <c:v>60828</c:v>
                </c:pt>
                <c:pt idx="3022">
                  <c:v>60835</c:v>
                </c:pt>
                <c:pt idx="3023">
                  <c:v>60842</c:v>
                </c:pt>
                <c:pt idx="3024">
                  <c:v>60849</c:v>
                </c:pt>
                <c:pt idx="3025">
                  <c:v>60856</c:v>
                </c:pt>
                <c:pt idx="3026">
                  <c:v>60863</c:v>
                </c:pt>
                <c:pt idx="3027">
                  <c:v>60870</c:v>
                </c:pt>
                <c:pt idx="3028">
                  <c:v>60877</c:v>
                </c:pt>
                <c:pt idx="3029">
                  <c:v>60884</c:v>
                </c:pt>
                <c:pt idx="3030">
                  <c:v>60891</c:v>
                </c:pt>
                <c:pt idx="3031">
                  <c:v>60898</c:v>
                </c:pt>
                <c:pt idx="3032">
                  <c:v>60905</c:v>
                </c:pt>
                <c:pt idx="3033">
                  <c:v>60912</c:v>
                </c:pt>
                <c:pt idx="3034">
                  <c:v>60919</c:v>
                </c:pt>
                <c:pt idx="3035">
                  <c:v>60926</c:v>
                </c:pt>
                <c:pt idx="3036">
                  <c:v>60933</c:v>
                </c:pt>
                <c:pt idx="3037">
                  <c:v>60940</c:v>
                </c:pt>
                <c:pt idx="3038">
                  <c:v>60948</c:v>
                </c:pt>
                <c:pt idx="3039">
                  <c:v>60954</c:v>
                </c:pt>
                <c:pt idx="3040">
                  <c:v>60962</c:v>
                </c:pt>
                <c:pt idx="3041">
                  <c:v>60968</c:v>
                </c:pt>
                <c:pt idx="3042">
                  <c:v>60975</c:v>
                </c:pt>
                <c:pt idx="3043">
                  <c:v>60982</c:v>
                </c:pt>
                <c:pt idx="3044">
                  <c:v>60989</c:v>
                </c:pt>
                <c:pt idx="3045">
                  <c:v>61001</c:v>
                </c:pt>
                <c:pt idx="3046">
                  <c:v>61004</c:v>
                </c:pt>
                <c:pt idx="3047">
                  <c:v>61011</c:v>
                </c:pt>
                <c:pt idx="3048">
                  <c:v>61018</c:v>
                </c:pt>
                <c:pt idx="3049">
                  <c:v>61025</c:v>
                </c:pt>
                <c:pt idx="3050">
                  <c:v>61032</c:v>
                </c:pt>
                <c:pt idx="3051">
                  <c:v>61039</c:v>
                </c:pt>
                <c:pt idx="3052">
                  <c:v>61046</c:v>
                </c:pt>
                <c:pt idx="3053">
                  <c:v>61053</c:v>
                </c:pt>
                <c:pt idx="3054">
                  <c:v>61060</c:v>
                </c:pt>
                <c:pt idx="3055">
                  <c:v>61067</c:v>
                </c:pt>
                <c:pt idx="3056">
                  <c:v>61074</c:v>
                </c:pt>
                <c:pt idx="3057">
                  <c:v>61081</c:v>
                </c:pt>
                <c:pt idx="3058">
                  <c:v>61092</c:v>
                </c:pt>
                <c:pt idx="3059">
                  <c:v>61095</c:v>
                </c:pt>
                <c:pt idx="3060">
                  <c:v>61102</c:v>
                </c:pt>
                <c:pt idx="3061">
                  <c:v>61109</c:v>
                </c:pt>
                <c:pt idx="3062">
                  <c:v>61116</c:v>
                </c:pt>
                <c:pt idx="3063">
                  <c:v>61123</c:v>
                </c:pt>
                <c:pt idx="3064">
                  <c:v>61130</c:v>
                </c:pt>
                <c:pt idx="3065">
                  <c:v>61137</c:v>
                </c:pt>
                <c:pt idx="3066">
                  <c:v>61144</c:v>
                </c:pt>
                <c:pt idx="3067">
                  <c:v>61151</c:v>
                </c:pt>
                <c:pt idx="3068">
                  <c:v>61158</c:v>
                </c:pt>
                <c:pt idx="3069">
                  <c:v>61165</c:v>
                </c:pt>
                <c:pt idx="3070">
                  <c:v>61172</c:v>
                </c:pt>
                <c:pt idx="3071">
                  <c:v>61179</c:v>
                </c:pt>
                <c:pt idx="3072">
                  <c:v>61186</c:v>
                </c:pt>
                <c:pt idx="3073">
                  <c:v>61193</c:v>
                </c:pt>
                <c:pt idx="3074">
                  <c:v>61200</c:v>
                </c:pt>
                <c:pt idx="3075">
                  <c:v>61207</c:v>
                </c:pt>
                <c:pt idx="3076">
                  <c:v>61214</c:v>
                </c:pt>
                <c:pt idx="3077">
                  <c:v>61221</c:v>
                </c:pt>
                <c:pt idx="3078">
                  <c:v>61228</c:v>
                </c:pt>
                <c:pt idx="3079">
                  <c:v>61235</c:v>
                </c:pt>
                <c:pt idx="3080">
                  <c:v>61242</c:v>
                </c:pt>
                <c:pt idx="3081">
                  <c:v>61249</c:v>
                </c:pt>
                <c:pt idx="3082">
                  <c:v>61256</c:v>
                </c:pt>
                <c:pt idx="3083">
                  <c:v>61263</c:v>
                </c:pt>
                <c:pt idx="3084">
                  <c:v>61270</c:v>
                </c:pt>
                <c:pt idx="3085">
                  <c:v>61277</c:v>
                </c:pt>
                <c:pt idx="3086">
                  <c:v>61284</c:v>
                </c:pt>
                <c:pt idx="3087">
                  <c:v>61291</c:v>
                </c:pt>
                <c:pt idx="3088">
                  <c:v>61298</c:v>
                </c:pt>
                <c:pt idx="3089">
                  <c:v>61305</c:v>
                </c:pt>
                <c:pt idx="3090">
                  <c:v>61315</c:v>
                </c:pt>
                <c:pt idx="3091">
                  <c:v>61319</c:v>
                </c:pt>
                <c:pt idx="3092">
                  <c:v>61326</c:v>
                </c:pt>
                <c:pt idx="3093">
                  <c:v>61333</c:v>
                </c:pt>
                <c:pt idx="3094">
                  <c:v>61340</c:v>
                </c:pt>
                <c:pt idx="3095">
                  <c:v>61347</c:v>
                </c:pt>
                <c:pt idx="3096">
                  <c:v>61354</c:v>
                </c:pt>
                <c:pt idx="3097">
                  <c:v>61361</c:v>
                </c:pt>
                <c:pt idx="3098">
                  <c:v>61368</c:v>
                </c:pt>
                <c:pt idx="3099">
                  <c:v>61375</c:v>
                </c:pt>
                <c:pt idx="3100">
                  <c:v>61382</c:v>
                </c:pt>
                <c:pt idx="3101">
                  <c:v>61389</c:v>
                </c:pt>
                <c:pt idx="3102">
                  <c:v>61396</c:v>
                </c:pt>
                <c:pt idx="3103">
                  <c:v>61403</c:v>
                </c:pt>
                <c:pt idx="3104">
                  <c:v>61410</c:v>
                </c:pt>
                <c:pt idx="3105">
                  <c:v>61417</c:v>
                </c:pt>
                <c:pt idx="3106">
                  <c:v>61424</c:v>
                </c:pt>
                <c:pt idx="3107">
                  <c:v>61431</c:v>
                </c:pt>
                <c:pt idx="3108">
                  <c:v>61438</c:v>
                </c:pt>
                <c:pt idx="3109">
                  <c:v>61445</c:v>
                </c:pt>
                <c:pt idx="3110">
                  <c:v>61452</c:v>
                </c:pt>
                <c:pt idx="3111">
                  <c:v>61459</c:v>
                </c:pt>
                <c:pt idx="3112">
                  <c:v>61466</c:v>
                </c:pt>
                <c:pt idx="3113">
                  <c:v>61477</c:v>
                </c:pt>
                <c:pt idx="3114">
                  <c:v>61480</c:v>
                </c:pt>
                <c:pt idx="3115">
                  <c:v>61487</c:v>
                </c:pt>
                <c:pt idx="3116">
                  <c:v>61494</c:v>
                </c:pt>
                <c:pt idx="3117">
                  <c:v>61501</c:v>
                </c:pt>
                <c:pt idx="3118">
                  <c:v>61508</c:v>
                </c:pt>
                <c:pt idx="3119">
                  <c:v>61515</c:v>
                </c:pt>
                <c:pt idx="3120">
                  <c:v>61522</c:v>
                </c:pt>
                <c:pt idx="3121">
                  <c:v>61529</c:v>
                </c:pt>
                <c:pt idx="3122">
                  <c:v>61536</c:v>
                </c:pt>
                <c:pt idx="3123">
                  <c:v>61543</c:v>
                </c:pt>
                <c:pt idx="3124">
                  <c:v>61550</c:v>
                </c:pt>
                <c:pt idx="3125">
                  <c:v>61557</c:v>
                </c:pt>
                <c:pt idx="3126">
                  <c:v>61564</c:v>
                </c:pt>
                <c:pt idx="3127">
                  <c:v>61571</c:v>
                </c:pt>
                <c:pt idx="3128">
                  <c:v>61578</c:v>
                </c:pt>
                <c:pt idx="3129">
                  <c:v>61585</c:v>
                </c:pt>
                <c:pt idx="3130">
                  <c:v>61592</c:v>
                </c:pt>
                <c:pt idx="3131">
                  <c:v>61599</c:v>
                </c:pt>
                <c:pt idx="3132">
                  <c:v>61606</c:v>
                </c:pt>
                <c:pt idx="3133">
                  <c:v>61613</c:v>
                </c:pt>
                <c:pt idx="3134">
                  <c:v>61620</c:v>
                </c:pt>
                <c:pt idx="3135">
                  <c:v>61627</c:v>
                </c:pt>
                <c:pt idx="3136">
                  <c:v>61634</c:v>
                </c:pt>
                <c:pt idx="3137">
                  <c:v>61641</c:v>
                </c:pt>
                <c:pt idx="3138">
                  <c:v>61648</c:v>
                </c:pt>
                <c:pt idx="3139">
                  <c:v>61655</c:v>
                </c:pt>
                <c:pt idx="3140">
                  <c:v>61662</c:v>
                </c:pt>
                <c:pt idx="3141">
                  <c:v>61669</c:v>
                </c:pt>
                <c:pt idx="3142">
                  <c:v>61676</c:v>
                </c:pt>
                <c:pt idx="3143">
                  <c:v>61683</c:v>
                </c:pt>
                <c:pt idx="3144">
                  <c:v>61690</c:v>
                </c:pt>
                <c:pt idx="3145">
                  <c:v>61697</c:v>
                </c:pt>
                <c:pt idx="3146">
                  <c:v>61704</c:v>
                </c:pt>
                <c:pt idx="3147">
                  <c:v>61711</c:v>
                </c:pt>
                <c:pt idx="3148">
                  <c:v>61718</c:v>
                </c:pt>
                <c:pt idx="3149">
                  <c:v>61728</c:v>
                </c:pt>
                <c:pt idx="3150">
                  <c:v>61735</c:v>
                </c:pt>
                <c:pt idx="3151">
                  <c:v>61742</c:v>
                </c:pt>
                <c:pt idx="3152">
                  <c:v>61750</c:v>
                </c:pt>
                <c:pt idx="3153">
                  <c:v>61756</c:v>
                </c:pt>
                <c:pt idx="3154">
                  <c:v>61763</c:v>
                </c:pt>
                <c:pt idx="3155">
                  <c:v>61770</c:v>
                </c:pt>
                <c:pt idx="3156">
                  <c:v>61778</c:v>
                </c:pt>
                <c:pt idx="3157">
                  <c:v>61784</c:v>
                </c:pt>
                <c:pt idx="3158">
                  <c:v>61791</c:v>
                </c:pt>
                <c:pt idx="3159">
                  <c:v>61798</c:v>
                </c:pt>
                <c:pt idx="3160">
                  <c:v>61805</c:v>
                </c:pt>
                <c:pt idx="3161">
                  <c:v>61812</c:v>
                </c:pt>
                <c:pt idx="3162">
                  <c:v>61819</c:v>
                </c:pt>
                <c:pt idx="3163">
                  <c:v>61826</c:v>
                </c:pt>
                <c:pt idx="3164">
                  <c:v>61835</c:v>
                </c:pt>
                <c:pt idx="3165">
                  <c:v>61840</c:v>
                </c:pt>
                <c:pt idx="3166">
                  <c:v>61847</c:v>
                </c:pt>
                <c:pt idx="3167">
                  <c:v>61855</c:v>
                </c:pt>
                <c:pt idx="3168">
                  <c:v>61861</c:v>
                </c:pt>
                <c:pt idx="3169">
                  <c:v>61868</c:v>
                </c:pt>
                <c:pt idx="3170">
                  <c:v>61876</c:v>
                </c:pt>
                <c:pt idx="3171">
                  <c:v>61882</c:v>
                </c:pt>
                <c:pt idx="3172">
                  <c:v>61889</c:v>
                </c:pt>
                <c:pt idx="3173">
                  <c:v>61896</c:v>
                </c:pt>
                <c:pt idx="3174">
                  <c:v>61903</c:v>
                </c:pt>
                <c:pt idx="3175">
                  <c:v>61910</c:v>
                </c:pt>
                <c:pt idx="3176">
                  <c:v>61917</c:v>
                </c:pt>
                <c:pt idx="3177">
                  <c:v>61924</c:v>
                </c:pt>
                <c:pt idx="3178">
                  <c:v>61931</c:v>
                </c:pt>
                <c:pt idx="3179">
                  <c:v>61938</c:v>
                </c:pt>
                <c:pt idx="3180">
                  <c:v>61945</c:v>
                </c:pt>
                <c:pt idx="3181">
                  <c:v>61952</c:v>
                </c:pt>
                <c:pt idx="3182">
                  <c:v>61959</c:v>
                </c:pt>
                <c:pt idx="3183">
                  <c:v>61967</c:v>
                </c:pt>
                <c:pt idx="3184">
                  <c:v>61974</c:v>
                </c:pt>
                <c:pt idx="3185">
                  <c:v>61980</c:v>
                </c:pt>
                <c:pt idx="3186">
                  <c:v>61987</c:v>
                </c:pt>
                <c:pt idx="3187">
                  <c:v>61994</c:v>
                </c:pt>
                <c:pt idx="3188">
                  <c:v>62001</c:v>
                </c:pt>
                <c:pt idx="3189">
                  <c:v>62008</c:v>
                </c:pt>
                <c:pt idx="3190">
                  <c:v>62016</c:v>
                </c:pt>
                <c:pt idx="3191">
                  <c:v>62022</c:v>
                </c:pt>
                <c:pt idx="3192">
                  <c:v>62029</c:v>
                </c:pt>
                <c:pt idx="3193">
                  <c:v>62036</c:v>
                </c:pt>
                <c:pt idx="3194">
                  <c:v>62044</c:v>
                </c:pt>
                <c:pt idx="3195">
                  <c:v>62050</c:v>
                </c:pt>
                <c:pt idx="3196">
                  <c:v>62057</c:v>
                </c:pt>
                <c:pt idx="3197">
                  <c:v>62064</c:v>
                </c:pt>
                <c:pt idx="3198">
                  <c:v>62071</c:v>
                </c:pt>
                <c:pt idx="3199">
                  <c:v>62078</c:v>
                </c:pt>
                <c:pt idx="3200">
                  <c:v>62085</c:v>
                </c:pt>
                <c:pt idx="3201">
                  <c:v>62093</c:v>
                </c:pt>
                <c:pt idx="3202">
                  <c:v>62100</c:v>
                </c:pt>
                <c:pt idx="3203">
                  <c:v>62107</c:v>
                </c:pt>
                <c:pt idx="3204">
                  <c:v>62114</c:v>
                </c:pt>
                <c:pt idx="3205">
                  <c:v>62121</c:v>
                </c:pt>
                <c:pt idx="3206">
                  <c:v>62128</c:v>
                </c:pt>
                <c:pt idx="3207">
                  <c:v>62135</c:v>
                </c:pt>
                <c:pt idx="3208">
                  <c:v>62142</c:v>
                </c:pt>
                <c:pt idx="3209">
                  <c:v>62149</c:v>
                </c:pt>
                <c:pt idx="3210">
                  <c:v>62156</c:v>
                </c:pt>
                <c:pt idx="3211">
                  <c:v>62163</c:v>
                </c:pt>
                <c:pt idx="3212">
                  <c:v>62170</c:v>
                </c:pt>
                <c:pt idx="3213">
                  <c:v>62177</c:v>
                </c:pt>
                <c:pt idx="3214">
                  <c:v>62186</c:v>
                </c:pt>
                <c:pt idx="3215">
                  <c:v>62193</c:v>
                </c:pt>
                <c:pt idx="3216">
                  <c:v>62200</c:v>
                </c:pt>
                <c:pt idx="3217">
                  <c:v>62207</c:v>
                </c:pt>
                <c:pt idx="3218">
                  <c:v>62214</c:v>
                </c:pt>
                <c:pt idx="3219">
                  <c:v>62221</c:v>
                </c:pt>
                <c:pt idx="3220">
                  <c:v>62228</c:v>
                </c:pt>
                <c:pt idx="3221">
                  <c:v>62235</c:v>
                </c:pt>
                <c:pt idx="3222">
                  <c:v>62242</c:v>
                </c:pt>
                <c:pt idx="3223">
                  <c:v>62249</c:v>
                </c:pt>
                <c:pt idx="3224">
                  <c:v>62256</c:v>
                </c:pt>
                <c:pt idx="3225">
                  <c:v>62263</c:v>
                </c:pt>
                <c:pt idx="3226">
                  <c:v>62270</c:v>
                </c:pt>
                <c:pt idx="3227">
                  <c:v>62277</c:v>
                </c:pt>
                <c:pt idx="3228">
                  <c:v>62284</c:v>
                </c:pt>
                <c:pt idx="3229">
                  <c:v>62291</c:v>
                </c:pt>
                <c:pt idx="3230">
                  <c:v>62298</c:v>
                </c:pt>
                <c:pt idx="3231">
                  <c:v>62305</c:v>
                </c:pt>
                <c:pt idx="3232">
                  <c:v>62312</c:v>
                </c:pt>
                <c:pt idx="3233">
                  <c:v>62319</c:v>
                </c:pt>
                <c:pt idx="3234">
                  <c:v>62326</c:v>
                </c:pt>
                <c:pt idx="3235">
                  <c:v>62333</c:v>
                </c:pt>
                <c:pt idx="3236">
                  <c:v>62340</c:v>
                </c:pt>
                <c:pt idx="3237">
                  <c:v>62347</c:v>
                </c:pt>
                <c:pt idx="3238">
                  <c:v>62354</c:v>
                </c:pt>
                <c:pt idx="3239">
                  <c:v>62361</c:v>
                </c:pt>
                <c:pt idx="3240">
                  <c:v>62368</c:v>
                </c:pt>
                <c:pt idx="3241">
                  <c:v>62375</c:v>
                </c:pt>
                <c:pt idx="3242">
                  <c:v>62382</c:v>
                </c:pt>
                <c:pt idx="3243">
                  <c:v>62389</c:v>
                </c:pt>
                <c:pt idx="3244">
                  <c:v>62396</c:v>
                </c:pt>
                <c:pt idx="3245">
                  <c:v>62403</c:v>
                </c:pt>
                <c:pt idx="3246">
                  <c:v>62410</c:v>
                </c:pt>
                <c:pt idx="3247">
                  <c:v>62417</c:v>
                </c:pt>
                <c:pt idx="3248">
                  <c:v>62425</c:v>
                </c:pt>
                <c:pt idx="3249">
                  <c:v>62431</c:v>
                </c:pt>
                <c:pt idx="3250">
                  <c:v>62438</c:v>
                </c:pt>
                <c:pt idx="3251">
                  <c:v>62445</c:v>
                </c:pt>
                <c:pt idx="3252">
                  <c:v>62456</c:v>
                </c:pt>
                <c:pt idx="3253">
                  <c:v>62460</c:v>
                </c:pt>
                <c:pt idx="3254">
                  <c:v>62466</c:v>
                </c:pt>
                <c:pt idx="3255">
                  <c:v>62473</c:v>
                </c:pt>
                <c:pt idx="3256">
                  <c:v>62480</c:v>
                </c:pt>
                <c:pt idx="3257">
                  <c:v>62487</c:v>
                </c:pt>
                <c:pt idx="3258">
                  <c:v>62494</c:v>
                </c:pt>
                <c:pt idx="3259">
                  <c:v>62501</c:v>
                </c:pt>
                <c:pt idx="3260">
                  <c:v>62508</c:v>
                </c:pt>
                <c:pt idx="3261">
                  <c:v>62515</c:v>
                </c:pt>
                <c:pt idx="3262">
                  <c:v>62522</c:v>
                </c:pt>
                <c:pt idx="3263">
                  <c:v>62529</c:v>
                </c:pt>
                <c:pt idx="3264">
                  <c:v>62536</c:v>
                </c:pt>
                <c:pt idx="3265">
                  <c:v>62543</c:v>
                </c:pt>
                <c:pt idx="3266">
                  <c:v>62550</c:v>
                </c:pt>
                <c:pt idx="3267">
                  <c:v>62557</c:v>
                </c:pt>
                <c:pt idx="3268">
                  <c:v>62564</c:v>
                </c:pt>
                <c:pt idx="3269">
                  <c:v>62571</c:v>
                </c:pt>
                <c:pt idx="3270">
                  <c:v>62578</c:v>
                </c:pt>
                <c:pt idx="3271">
                  <c:v>62585</c:v>
                </c:pt>
                <c:pt idx="3272">
                  <c:v>62592</c:v>
                </c:pt>
                <c:pt idx="3273">
                  <c:v>62599</c:v>
                </c:pt>
                <c:pt idx="3274">
                  <c:v>62606</c:v>
                </c:pt>
                <c:pt idx="3275">
                  <c:v>62613</c:v>
                </c:pt>
                <c:pt idx="3276">
                  <c:v>62620</c:v>
                </c:pt>
                <c:pt idx="3277">
                  <c:v>62627</c:v>
                </c:pt>
                <c:pt idx="3278">
                  <c:v>62634</c:v>
                </c:pt>
                <c:pt idx="3279">
                  <c:v>62641</c:v>
                </c:pt>
                <c:pt idx="3280">
                  <c:v>62648</c:v>
                </c:pt>
                <c:pt idx="3281">
                  <c:v>62655</c:v>
                </c:pt>
                <c:pt idx="3282">
                  <c:v>62662</c:v>
                </c:pt>
                <c:pt idx="3283">
                  <c:v>62669</c:v>
                </c:pt>
                <c:pt idx="3284">
                  <c:v>62676</c:v>
                </c:pt>
                <c:pt idx="3285">
                  <c:v>62683</c:v>
                </c:pt>
                <c:pt idx="3286">
                  <c:v>62690</c:v>
                </c:pt>
                <c:pt idx="3287">
                  <c:v>62697</c:v>
                </c:pt>
                <c:pt idx="3288">
                  <c:v>62704</c:v>
                </c:pt>
                <c:pt idx="3289">
                  <c:v>62711</c:v>
                </c:pt>
                <c:pt idx="3290">
                  <c:v>62718</c:v>
                </c:pt>
                <c:pt idx="3291">
                  <c:v>62725</c:v>
                </c:pt>
                <c:pt idx="3292">
                  <c:v>62732</c:v>
                </c:pt>
                <c:pt idx="3293">
                  <c:v>62739</c:v>
                </c:pt>
                <c:pt idx="3294">
                  <c:v>62746</c:v>
                </c:pt>
                <c:pt idx="3295">
                  <c:v>62753</c:v>
                </c:pt>
                <c:pt idx="3296">
                  <c:v>62760</c:v>
                </c:pt>
                <c:pt idx="3297">
                  <c:v>62767</c:v>
                </c:pt>
                <c:pt idx="3298">
                  <c:v>62774</c:v>
                </c:pt>
                <c:pt idx="3299">
                  <c:v>62781</c:v>
                </c:pt>
                <c:pt idx="3300">
                  <c:v>62789</c:v>
                </c:pt>
                <c:pt idx="3301">
                  <c:v>62795</c:v>
                </c:pt>
                <c:pt idx="3302">
                  <c:v>62802</c:v>
                </c:pt>
                <c:pt idx="3303">
                  <c:v>62809</c:v>
                </c:pt>
                <c:pt idx="3304">
                  <c:v>62816</c:v>
                </c:pt>
                <c:pt idx="3305">
                  <c:v>62823</c:v>
                </c:pt>
                <c:pt idx="3306">
                  <c:v>62830</c:v>
                </c:pt>
                <c:pt idx="3307">
                  <c:v>62837</c:v>
                </c:pt>
                <c:pt idx="3308">
                  <c:v>62844</c:v>
                </c:pt>
                <c:pt idx="3309">
                  <c:v>62851</c:v>
                </c:pt>
                <c:pt idx="3310">
                  <c:v>62858</c:v>
                </c:pt>
                <c:pt idx="3311">
                  <c:v>62865</c:v>
                </c:pt>
                <c:pt idx="3312">
                  <c:v>62872</c:v>
                </c:pt>
                <c:pt idx="3313">
                  <c:v>62879</c:v>
                </c:pt>
                <c:pt idx="3314">
                  <c:v>62886</c:v>
                </c:pt>
                <c:pt idx="3315">
                  <c:v>62893</c:v>
                </c:pt>
                <c:pt idx="3316">
                  <c:v>62900</c:v>
                </c:pt>
                <c:pt idx="3317">
                  <c:v>62907</c:v>
                </c:pt>
                <c:pt idx="3318">
                  <c:v>62914</c:v>
                </c:pt>
                <c:pt idx="3319">
                  <c:v>62921</c:v>
                </c:pt>
                <c:pt idx="3320">
                  <c:v>62928</c:v>
                </c:pt>
                <c:pt idx="3321">
                  <c:v>62935</c:v>
                </c:pt>
                <c:pt idx="3322">
                  <c:v>62942</c:v>
                </c:pt>
                <c:pt idx="3323">
                  <c:v>62949</c:v>
                </c:pt>
                <c:pt idx="3324">
                  <c:v>62956</c:v>
                </c:pt>
                <c:pt idx="3325">
                  <c:v>62963</c:v>
                </c:pt>
                <c:pt idx="3326">
                  <c:v>62970</c:v>
                </c:pt>
                <c:pt idx="3327">
                  <c:v>62977</c:v>
                </c:pt>
                <c:pt idx="3328">
                  <c:v>62984</c:v>
                </c:pt>
                <c:pt idx="3329">
                  <c:v>62991</c:v>
                </c:pt>
                <c:pt idx="3330">
                  <c:v>62998</c:v>
                </c:pt>
                <c:pt idx="3331">
                  <c:v>63005</c:v>
                </c:pt>
                <c:pt idx="3332">
                  <c:v>63012</c:v>
                </c:pt>
                <c:pt idx="3333">
                  <c:v>63019</c:v>
                </c:pt>
                <c:pt idx="3334">
                  <c:v>63026</c:v>
                </c:pt>
                <c:pt idx="3335">
                  <c:v>63033</c:v>
                </c:pt>
                <c:pt idx="3336">
                  <c:v>63040</c:v>
                </c:pt>
                <c:pt idx="3337">
                  <c:v>63047</c:v>
                </c:pt>
                <c:pt idx="3338">
                  <c:v>63054</c:v>
                </c:pt>
                <c:pt idx="3339">
                  <c:v>63061</c:v>
                </c:pt>
                <c:pt idx="3340">
                  <c:v>63068</c:v>
                </c:pt>
                <c:pt idx="3341">
                  <c:v>63075</c:v>
                </c:pt>
                <c:pt idx="3342">
                  <c:v>63082</c:v>
                </c:pt>
                <c:pt idx="3343">
                  <c:v>63089</c:v>
                </c:pt>
                <c:pt idx="3344">
                  <c:v>63096</c:v>
                </c:pt>
                <c:pt idx="3345">
                  <c:v>63103</c:v>
                </c:pt>
                <c:pt idx="3346">
                  <c:v>63110</c:v>
                </c:pt>
                <c:pt idx="3347">
                  <c:v>63117</c:v>
                </c:pt>
                <c:pt idx="3348">
                  <c:v>63124</c:v>
                </c:pt>
                <c:pt idx="3349">
                  <c:v>63131</c:v>
                </c:pt>
                <c:pt idx="3350">
                  <c:v>63138</c:v>
                </c:pt>
                <c:pt idx="3351">
                  <c:v>63145</c:v>
                </c:pt>
                <c:pt idx="3352">
                  <c:v>63153</c:v>
                </c:pt>
                <c:pt idx="3353">
                  <c:v>63159</c:v>
                </c:pt>
                <c:pt idx="3354">
                  <c:v>63166</c:v>
                </c:pt>
                <c:pt idx="3355">
                  <c:v>63173</c:v>
                </c:pt>
                <c:pt idx="3356">
                  <c:v>63180</c:v>
                </c:pt>
                <c:pt idx="3357">
                  <c:v>63188</c:v>
                </c:pt>
                <c:pt idx="3358">
                  <c:v>63195</c:v>
                </c:pt>
                <c:pt idx="3359">
                  <c:v>63202</c:v>
                </c:pt>
                <c:pt idx="3360">
                  <c:v>63209</c:v>
                </c:pt>
                <c:pt idx="3361">
                  <c:v>63216</c:v>
                </c:pt>
                <c:pt idx="3362">
                  <c:v>63223</c:v>
                </c:pt>
                <c:pt idx="3363">
                  <c:v>63230</c:v>
                </c:pt>
                <c:pt idx="3364">
                  <c:v>63237</c:v>
                </c:pt>
                <c:pt idx="3365">
                  <c:v>63244</c:v>
                </c:pt>
                <c:pt idx="3366">
                  <c:v>63251</c:v>
                </c:pt>
                <c:pt idx="3367">
                  <c:v>63258</c:v>
                </c:pt>
                <c:pt idx="3368">
                  <c:v>63265</c:v>
                </c:pt>
                <c:pt idx="3369">
                  <c:v>63276</c:v>
                </c:pt>
                <c:pt idx="3370">
                  <c:v>63279</c:v>
                </c:pt>
                <c:pt idx="3371">
                  <c:v>63286</c:v>
                </c:pt>
                <c:pt idx="3372">
                  <c:v>63293</c:v>
                </c:pt>
                <c:pt idx="3373">
                  <c:v>63300</c:v>
                </c:pt>
                <c:pt idx="3374">
                  <c:v>63307</c:v>
                </c:pt>
                <c:pt idx="3375">
                  <c:v>63314</c:v>
                </c:pt>
                <c:pt idx="3376">
                  <c:v>63321</c:v>
                </c:pt>
                <c:pt idx="3377">
                  <c:v>63328</c:v>
                </c:pt>
                <c:pt idx="3378">
                  <c:v>63335</c:v>
                </c:pt>
                <c:pt idx="3379">
                  <c:v>63342</c:v>
                </c:pt>
                <c:pt idx="3380">
                  <c:v>63349</c:v>
                </c:pt>
                <c:pt idx="3381">
                  <c:v>63356</c:v>
                </c:pt>
                <c:pt idx="3382">
                  <c:v>63363</c:v>
                </c:pt>
                <c:pt idx="3383">
                  <c:v>63370</c:v>
                </c:pt>
                <c:pt idx="3384">
                  <c:v>63377</c:v>
                </c:pt>
                <c:pt idx="3385">
                  <c:v>63384</c:v>
                </c:pt>
                <c:pt idx="3386">
                  <c:v>63391</c:v>
                </c:pt>
                <c:pt idx="3387">
                  <c:v>63398</c:v>
                </c:pt>
                <c:pt idx="3388">
                  <c:v>63405</c:v>
                </c:pt>
                <c:pt idx="3389">
                  <c:v>63412</c:v>
                </c:pt>
                <c:pt idx="3390">
                  <c:v>63419</c:v>
                </c:pt>
                <c:pt idx="3391">
                  <c:v>63426</c:v>
                </c:pt>
                <c:pt idx="3392">
                  <c:v>63433</c:v>
                </c:pt>
                <c:pt idx="3393">
                  <c:v>63440</c:v>
                </c:pt>
                <c:pt idx="3394">
                  <c:v>63447</c:v>
                </c:pt>
                <c:pt idx="3395">
                  <c:v>63454</c:v>
                </c:pt>
                <c:pt idx="3396">
                  <c:v>63461</c:v>
                </c:pt>
                <c:pt idx="3397">
                  <c:v>63468</c:v>
                </c:pt>
                <c:pt idx="3398">
                  <c:v>63475</c:v>
                </c:pt>
                <c:pt idx="3399">
                  <c:v>63482</c:v>
                </c:pt>
                <c:pt idx="3400">
                  <c:v>63489</c:v>
                </c:pt>
                <c:pt idx="3401">
                  <c:v>63496</c:v>
                </c:pt>
                <c:pt idx="3402">
                  <c:v>63506</c:v>
                </c:pt>
                <c:pt idx="3403">
                  <c:v>63510</c:v>
                </c:pt>
                <c:pt idx="3404">
                  <c:v>63517</c:v>
                </c:pt>
                <c:pt idx="3405">
                  <c:v>63524</c:v>
                </c:pt>
                <c:pt idx="3406">
                  <c:v>63531</c:v>
                </c:pt>
                <c:pt idx="3407">
                  <c:v>63538</c:v>
                </c:pt>
                <c:pt idx="3408">
                  <c:v>63545</c:v>
                </c:pt>
                <c:pt idx="3409">
                  <c:v>63552</c:v>
                </c:pt>
                <c:pt idx="3410">
                  <c:v>63559</c:v>
                </c:pt>
                <c:pt idx="3411">
                  <c:v>63566</c:v>
                </c:pt>
                <c:pt idx="3412">
                  <c:v>63573</c:v>
                </c:pt>
                <c:pt idx="3413">
                  <c:v>63580</c:v>
                </c:pt>
                <c:pt idx="3414">
                  <c:v>63587</c:v>
                </c:pt>
                <c:pt idx="3415">
                  <c:v>63594</c:v>
                </c:pt>
                <c:pt idx="3416">
                  <c:v>63601</c:v>
                </c:pt>
                <c:pt idx="3417">
                  <c:v>63608</c:v>
                </c:pt>
                <c:pt idx="3418">
                  <c:v>63615</c:v>
                </c:pt>
                <c:pt idx="3419">
                  <c:v>63622</c:v>
                </c:pt>
                <c:pt idx="3420">
                  <c:v>63629</c:v>
                </c:pt>
                <c:pt idx="3421">
                  <c:v>63636</c:v>
                </c:pt>
                <c:pt idx="3422">
                  <c:v>63643</c:v>
                </c:pt>
                <c:pt idx="3423">
                  <c:v>63650</c:v>
                </c:pt>
                <c:pt idx="3424">
                  <c:v>63661</c:v>
                </c:pt>
                <c:pt idx="3425">
                  <c:v>63664</c:v>
                </c:pt>
                <c:pt idx="3426">
                  <c:v>63671</c:v>
                </c:pt>
                <c:pt idx="3427">
                  <c:v>63678</c:v>
                </c:pt>
                <c:pt idx="3428">
                  <c:v>63685</c:v>
                </c:pt>
                <c:pt idx="3429">
                  <c:v>63692</c:v>
                </c:pt>
                <c:pt idx="3430">
                  <c:v>63699</c:v>
                </c:pt>
                <c:pt idx="3431">
                  <c:v>63706</c:v>
                </c:pt>
                <c:pt idx="3432">
                  <c:v>63713</c:v>
                </c:pt>
                <c:pt idx="3433">
                  <c:v>63720</c:v>
                </c:pt>
                <c:pt idx="3434">
                  <c:v>63727</c:v>
                </c:pt>
                <c:pt idx="3435">
                  <c:v>63734</c:v>
                </c:pt>
                <c:pt idx="3436">
                  <c:v>63741</c:v>
                </c:pt>
                <c:pt idx="3437">
                  <c:v>63748</c:v>
                </c:pt>
                <c:pt idx="3438">
                  <c:v>63755</c:v>
                </c:pt>
                <c:pt idx="3439">
                  <c:v>63762</c:v>
                </c:pt>
                <c:pt idx="3440">
                  <c:v>63769</c:v>
                </c:pt>
                <c:pt idx="3441">
                  <c:v>63776</c:v>
                </c:pt>
                <c:pt idx="3442">
                  <c:v>63783</c:v>
                </c:pt>
                <c:pt idx="3443">
                  <c:v>63790</c:v>
                </c:pt>
                <c:pt idx="3444">
                  <c:v>63797</c:v>
                </c:pt>
                <c:pt idx="3445">
                  <c:v>63804</c:v>
                </c:pt>
                <c:pt idx="3446">
                  <c:v>63811</c:v>
                </c:pt>
                <c:pt idx="3447">
                  <c:v>63818</c:v>
                </c:pt>
                <c:pt idx="3448">
                  <c:v>63825</c:v>
                </c:pt>
                <c:pt idx="3449">
                  <c:v>63832</c:v>
                </c:pt>
                <c:pt idx="3450">
                  <c:v>63839</c:v>
                </c:pt>
                <c:pt idx="3451">
                  <c:v>63846</c:v>
                </c:pt>
                <c:pt idx="3452">
                  <c:v>63853</c:v>
                </c:pt>
                <c:pt idx="3453">
                  <c:v>63860</c:v>
                </c:pt>
                <c:pt idx="3454">
                  <c:v>63867</c:v>
                </c:pt>
                <c:pt idx="3455">
                  <c:v>63874</c:v>
                </c:pt>
                <c:pt idx="3456">
                  <c:v>63881</c:v>
                </c:pt>
                <c:pt idx="3457">
                  <c:v>63888</c:v>
                </c:pt>
                <c:pt idx="3458">
                  <c:v>63895</c:v>
                </c:pt>
                <c:pt idx="3459">
                  <c:v>63902</c:v>
                </c:pt>
                <c:pt idx="3460">
                  <c:v>63909</c:v>
                </c:pt>
                <c:pt idx="3461">
                  <c:v>63919</c:v>
                </c:pt>
                <c:pt idx="3462">
                  <c:v>63926</c:v>
                </c:pt>
                <c:pt idx="3463">
                  <c:v>63933</c:v>
                </c:pt>
                <c:pt idx="3464">
                  <c:v>63941</c:v>
                </c:pt>
                <c:pt idx="3465">
                  <c:v>63947</c:v>
                </c:pt>
                <c:pt idx="3466">
                  <c:v>63954</c:v>
                </c:pt>
                <c:pt idx="3467">
                  <c:v>63961</c:v>
                </c:pt>
                <c:pt idx="3468">
                  <c:v>63969</c:v>
                </c:pt>
                <c:pt idx="3469">
                  <c:v>63975</c:v>
                </c:pt>
                <c:pt idx="3470">
                  <c:v>63982</c:v>
                </c:pt>
                <c:pt idx="3471">
                  <c:v>63989</c:v>
                </c:pt>
                <c:pt idx="3472">
                  <c:v>63996</c:v>
                </c:pt>
                <c:pt idx="3473">
                  <c:v>64003</c:v>
                </c:pt>
                <c:pt idx="3474">
                  <c:v>64010</c:v>
                </c:pt>
                <c:pt idx="3475">
                  <c:v>64019</c:v>
                </c:pt>
                <c:pt idx="3476">
                  <c:v>64024</c:v>
                </c:pt>
                <c:pt idx="3477">
                  <c:v>64031</c:v>
                </c:pt>
                <c:pt idx="3478">
                  <c:v>64038</c:v>
                </c:pt>
                <c:pt idx="3479">
                  <c:v>64046</c:v>
                </c:pt>
                <c:pt idx="3480">
                  <c:v>64052</c:v>
                </c:pt>
                <c:pt idx="3481">
                  <c:v>64059</c:v>
                </c:pt>
                <c:pt idx="3482">
                  <c:v>64067</c:v>
                </c:pt>
                <c:pt idx="3483">
                  <c:v>64073</c:v>
                </c:pt>
                <c:pt idx="3484">
                  <c:v>64080</c:v>
                </c:pt>
                <c:pt idx="3485">
                  <c:v>64087</c:v>
                </c:pt>
                <c:pt idx="3486">
                  <c:v>64094</c:v>
                </c:pt>
                <c:pt idx="3487">
                  <c:v>64101</c:v>
                </c:pt>
                <c:pt idx="3488">
                  <c:v>64108</c:v>
                </c:pt>
                <c:pt idx="3489">
                  <c:v>64115</c:v>
                </c:pt>
                <c:pt idx="3490">
                  <c:v>64122</c:v>
                </c:pt>
                <c:pt idx="3491">
                  <c:v>64129</c:v>
                </c:pt>
                <c:pt idx="3492">
                  <c:v>64136</c:v>
                </c:pt>
                <c:pt idx="3493">
                  <c:v>64143</c:v>
                </c:pt>
                <c:pt idx="3494">
                  <c:v>64150</c:v>
                </c:pt>
                <c:pt idx="3495">
                  <c:v>64158</c:v>
                </c:pt>
                <c:pt idx="3496">
                  <c:v>64165</c:v>
                </c:pt>
                <c:pt idx="3497">
                  <c:v>64171</c:v>
                </c:pt>
                <c:pt idx="3498">
                  <c:v>64178</c:v>
                </c:pt>
                <c:pt idx="3499">
                  <c:v>64185</c:v>
                </c:pt>
                <c:pt idx="3500">
                  <c:v>64192</c:v>
                </c:pt>
                <c:pt idx="3501">
                  <c:v>64199</c:v>
                </c:pt>
                <c:pt idx="3502">
                  <c:v>64207</c:v>
                </c:pt>
                <c:pt idx="3503">
                  <c:v>64213</c:v>
                </c:pt>
                <c:pt idx="3504">
                  <c:v>64220</c:v>
                </c:pt>
                <c:pt idx="3505">
                  <c:v>64227</c:v>
                </c:pt>
                <c:pt idx="3506">
                  <c:v>64235</c:v>
                </c:pt>
                <c:pt idx="3507">
                  <c:v>64241</c:v>
                </c:pt>
                <c:pt idx="3508">
                  <c:v>64248</c:v>
                </c:pt>
                <c:pt idx="3509">
                  <c:v>64255</c:v>
                </c:pt>
                <c:pt idx="3510">
                  <c:v>64262</c:v>
                </c:pt>
                <c:pt idx="3511">
                  <c:v>64269</c:v>
                </c:pt>
                <c:pt idx="3512">
                  <c:v>64276</c:v>
                </c:pt>
                <c:pt idx="3513">
                  <c:v>64284</c:v>
                </c:pt>
                <c:pt idx="3514">
                  <c:v>64291</c:v>
                </c:pt>
                <c:pt idx="3515">
                  <c:v>64298</c:v>
                </c:pt>
                <c:pt idx="3516">
                  <c:v>64305</c:v>
                </c:pt>
                <c:pt idx="3517">
                  <c:v>64312</c:v>
                </c:pt>
                <c:pt idx="3518">
                  <c:v>64319</c:v>
                </c:pt>
                <c:pt idx="3519">
                  <c:v>64326</c:v>
                </c:pt>
                <c:pt idx="3520">
                  <c:v>64333</c:v>
                </c:pt>
                <c:pt idx="3521">
                  <c:v>64340</c:v>
                </c:pt>
                <c:pt idx="3522">
                  <c:v>64347</c:v>
                </c:pt>
                <c:pt idx="3523">
                  <c:v>64354</c:v>
                </c:pt>
                <c:pt idx="3524">
                  <c:v>64361</c:v>
                </c:pt>
                <c:pt idx="3525">
                  <c:v>64368</c:v>
                </c:pt>
                <c:pt idx="3526">
                  <c:v>64375</c:v>
                </c:pt>
                <c:pt idx="3527">
                  <c:v>64382</c:v>
                </c:pt>
                <c:pt idx="3528">
                  <c:v>64389</c:v>
                </c:pt>
                <c:pt idx="3529">
                  <c:v>64398</c:v>
                </c:pt>
                <c:pt idx="3530">
                  <c:v>64405</c:v>
                </c:pt>
                <c:pt idx="3531">
                  <c:v>64412</c:v>
                </c:pt>
                <c:pt idx="3532">
                  <c:v>64419</c:v>
                </c:pt>
                <c:pt idx="3533">
                  <c:v>64426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3.8570000000248683E-3</c:v>
                </c:pt>
                <c:pt idx="1">
                  <c:v>3.8340933771863206E-3</c:v>
                </c:pt>
                <c:pt idx="2">
                  <c:v>3.8076457957014753E-3</c:v>
                </c:pt>
                <c:pt idx="3">
                  <c:v>3.7591247394619387E-3</c:v>
                </c:pt>
                <c:pt idx="4">
                  <c:v>3.714860033907641E-3</c:v>
                </c:pt>
                <c:pt idx="5">
                  <c:v>3.6949147333764643E-3</c:v>
                </c:pt>
                <c:pt idx="6">
                  <c:v>3.6762698882686351E-3</c:v>
                </c:pt>
                <c:pt idx="7">
                  <c:v>3.6589254985042174E-3</c:v>
                </c:pt>
                <c:pt idx="8">
                  <c:v>3.6286081425718208E-3</c:v>
                </c:pt>
                <c:pt idx="9">
                  <c:v>3.6025524886440508E-3</c:v>
                </c:pt>
                <c:pt idx="10">
                  <c:v>3.5917103727189925E-3</c:v>
                </c:pt>
                <c:pt idx="11">
                  <c:v>3.5821687112580491E-3</c:v>
                </c:pt>
                <c:pt idx="12">
                  <c:v>3.5739275040214125E-3</c:v>
                </c:pt>
                <c:pt idx="13">
                  <c:v>3.5618151763738837E-3</c:v>
                </c:pt>
                <c:pt idx="14">
                  <c:v>3.5539672161188918E-3</c:v>
                </c:pt>
                <c:pt idx="15">
                  <c:v>3.5522282790445558E-3</c:v>
                </c:pt>
                <c:pt idx="16">
                  <c:v>3.5517897960346545E-3</c:v>
                </c:pt>
                <c:pt idx="17">
                  <c:v>3.5526517670092517E-3</c:v>
                </c:pt>
                <c:pt idx="18">
                  <c:v>3.5613618099161748E-3</c:v>
                </c:pt>
                <c:pt idx="19">
                  <c:v>3.5764684314099071E-3</c:v>
                </c:pt>
                <c:pt idx="20">
                  <c:v>3.5851331266911757E-3</c:v>
                </c:pt>
                <c:pt idx="21">
                  <c:v>3.5950982761967509E-3</c:v>
                </c:pt>
                <c:pt idx="22">
                  <c:v>3.619399811753965E-3</c:v>
                </c:pt>
                <c:pt idx="23">
                  <c:v>3.647684176630861E-3</c:v>
                </c:pt>
                <c:pt idx="24">
                  <c:v>3.6624761407644257E-3</c:v>
                </c:pt>
                <c:pt idx="25">
                  <c:v>3.6768931012698403E-3</c:v>
                </c:pt>
                <c:pt idx="26">
                  <c:v>3.6909350579072964E-3</c:v>
                </c:pt>
                <c:pt idx="27">
                  <c:v>3.7178073522170507E-3</c:v>
                </c:pt>
                <c:pt idx="28">
                  <c:v>3.7433528456176646E-3</c:v>
                </c:pt>
                <c:pt idx="29">
                  <c:v>3.7555197825955844E-3</c:v>
                </c:pt>
                <c:pt idx="30">
                  <c:v>3.7673117155456737E-3</c:v>
                </c:pt>
                <c:pt idx="31">
                  <c:v>3.7787286443879964E-3</c:v>
                </c:pt>
                <c:pt idx="32">
                  <c:v>3.8003526059959825E-3</c:v>
                </c:pt>
                <c:pt idx="33">
                  <c:v>3.820646318200005E-3</c:v>
                </c:pt>
                <c:pt idx="34">
                  <c:v>3.8301882260238784E-3</c:v>
                </c:pt>
                <c:pt idx="35">
                  <c:v>3.8393551295801132E-3</c:v>
                </c:pt>
                <c:pt idx="36">
                  <c:v>3.8481470289486452E-3</c:v>
                </c:pt>
                <c:pt idx="37">
                  <c:v>3.8645222969435622E-3</c:v>
                </c:pt>
                <c:pt idx="38">
                  <c:v>3.8795645823075375E-3</c:v>
                </c:pt>
                <c:pt idx="39">
                  <c:v>3.8864814596184516E-3</c:v>
                </c:pt>
                <c:pt idx="40">
                  <c:v>3.8930233325018548E-3</c:v>
                </c:pt>
                <c:pt idx="41">
                  <c:v>3.8991902008778112E-3</c:v>
                </c:pt>
                <c:pt idx="42">
                  <c:v>3.9127961390739152E-3</c:v>
                </c:pt>
                <c:pt idx="43">
                  <c:v>3.9245081755545641E-3</c:v>
                </c:pt>
                <c:pt idx="44">
                  <c:v>3.9290772212563496E-3</c:v>
                </c:pt>
                <c:pt idx="45">
                  <c:v>3.9339234669011347E-3</c:v>
                </c:pt>
                <c:pt idx="46">
                  <c:v>3.9445831790008157E-3</c:v>
                </c:pt>
                <c:pt idx="47">
                  <c:v>3.9560804498695035E-3</c:v>
                </c:pt>
                <c:pt idx="48">
                  <c:v>3.9623126956289667E-3</c:v>
                </c:pt>
                <c:pt idx="49">
                  <c:v>3.9688221416511738E-3</c:v>
                </c:pt>
                <c:pt idx="50">
                  <c:v>3.9756087876163804E-3</c:v>
                </c:pt>
                <c:pt idx="51">
                  <c:v>3.9901503049932785E-3</c:v>
                </c:pt>
                <c:pt idx="52">
                  <c:v>4.005527372905604E-3</c:v>
                </c:pt>
                <c:pt idx="53">
                  <c:v>4.0137000196249772E-3</c:v>
                </c:pt>
                <c:pt idx="54">
                  <c:v>4.0221498665271582E-3</c:v>
                </c:pt>
                <c:pt idx="55">
                  <c:v>4.030876913692083E-3</c:v>
                </c:pt>
                <c:pt idx="56">
                  <c:v>4.0493005545449989E-3</c:v>
                </c:pt>
                <c:pt idx="57">
                  <c:v>4.068557104739412E-3</c:v>
                </c:pt>
                <c:pt idx="58">
                  <c:v>4.0786701532180558E-3</c:v>
                </c:pt>
                <c:pt idx="59">
                  <c:v>4.0890604020393795E-3</c:v>
                </c:pt>
                <c:pt idx="60">
                  <c:v>4.0997278512833191E-3</c:v>
                </c:pt>
                <c:pt idx="61">
                  <c:v>4.1220339477199275E-3</c:v>
                </c:pt>
                <c:pt idx="62">
                  <c:v>4.1451696523253645E-3</c:v>
                </c:pt>
                <c:pt idx="63">
                  <c:v>4.1572231037623197E-3</c:v>
                </c:pt>
                <c:pt idx="64">
                  <c:v>4.169553755781763E-3</c:v>
                </c:pt>
                <c:pt idx="65">
                  <c:v>4.1821616082238222E-3</c:v>
                </c:pt>
                <c:pt idx="66">
                  <c:v>4.207606938306796E-3</c:v>
                </c:pt>
                <c:pt idx="67">
                  <c:v>4.2323081929485085E-3</c:v>
                </c:pt>
                <c:pt idx="68">
                  <c:v>4.2443192390262396E-3</c:v>
                </c:pt>
                <c:pt idx="69">
                  <c:v>4.2561117830874906E-3</c:v>
                </c:pt>
                <c:pt idx="70">
                  <c:v>4.2676858253720695E-3</c:v>
                </c:pt>
                <c:pt idx="71">
                  <c:v>4.2901566952835424E-3</c:v>
                </c:pt>
                <c:pt idx="72">
                  <c:v>4.3117969753048158E-3</c:v>
                </c:pt>
                <c:pt idx="73">
                  <c:v>4.3222785079066739E-3</c:v>
                </c:pt>
                <c:pt idx="74">
                  <c:v>4.3325415384920518E-3</c:v>
                </c:pt>
                <c:pt idx="75">
                  <c:v>4.3425860672208216E-3</c:v>
                </c:pt>
                <c:pt idx="76">
                  <c:v>4.3619996360799718E-3</c:v>
                </c:pt>
                <c:pt idx="77">
                  <c:v>4.3805791613316103E-3</c:v>
                </c:pt>
                <c:pt idx="78">
                  <c:v>4.3895311796582348E-3</c:v>
                </c:pt>
                <c:pt idx="79">
                  <c:v>4.3982646959683791E-3</c:v>
                </c:pt>
                <c:pt idx="80">
                  <c:v>4.4067797101021711E-3</c:v>
                </c:pt>
                <c:pt idx="81">
                  <c:v>4.4231357414581396E-3</c:v>
                </c:pt>
                <c:pt idx="82">
                  <c:v>4.4386547450336877E-3</c:v>
                </c:pt>
                <c:pt idx="83">
                  <c:v>4.4460772483656541E-3</c:v>
                </c:pt>
                <c:pt idx="84">
                  <c:v>4.453281249361396E-3</c:v>
                </c:pt>
                <c:pt idx="85">
                  <c:v>4.4602667482607217E-3</c:v>
                </c:pt>
                <c:pt idx="86">
                  <c:v>4.47672148601308E-3</c:v>
                </c:pt>
                <c:pt idx="87">
                  <c:v>4.4919668880538666E-3</c:v>
                </c:pt>
                <c:pt idx="88">
                  <c:v>4.4979424490598774E-3</c:v>
                </c:pt>
                <c:pt idx="89">
                  <c:v>4.5040005835339514E-3</c:v>
                </c:pt>
                <c:pt idx="90">
                  <c:v>4.5164487581583757E-3</c:v>
                </c:pt>
                <c:pt idx="91">
                  <c:v>4.5290588561908152E-3</c:v>
                </c:pt>
                <c:pt idx="92">
                  <c:v>4.5355298580851411E-3</c:v>
                </c:pt>
                <c:pt idx="93">
                  <c:v>4.5420834333675941E-3</c:v>
                </c:pt>
                <c:pt idx="94">
                  <c:v>4.5487195821980464E-3</c:v>
                </c:pt>
                <c:pt idx="95">
                  <c:v>4.5623249425030821E-3</c:v>
                </c:pt>
                <c:pt idx="96">
                  <c:v>4.5760899125202315E-3</c:v>
                </c:pt>
                <c:pt idx="97">
                  <c:v>4.5831389288508717E-3</c:v>
                </c:pt>
                <c:pt idx="98">
                  <c:v>4.5902705188094473E-3</c:v>
                </c:pt>
                <c:pt idx="99">
                  <c:v>4.5974846821561499E-3</c:v>
                </c:pt>
                <c:pt idx="100">
                  <c:v>4.6122473439424994E-3</c:v>
                </c:pt>
                <c:pt idx="101">
                  <c:v>4.6271670711028889E-3</c:v>
                </c:pt>
                <c:pt idx="102">
                  <c:v>4.6347941021895878E-3</c:v>
                </c:pt>
                <c:pt idx="103">
                  <c:v>4.6425037069042219E-3</c:v>
                </c:pt>
                <c:pt idx="104">
                  <c:v>4.6502958850869192E-3</c:v>
                </c:pt>
                <c:pt idx="105">
                  <c:v>4.6662159675125991E-3</c:v>
                </c:pt>
                <c:pt idx="106">
                  <c:v>4.6822903336973809E-3</c:v>
                </c:pt>
                <c:pt idx="107">
                  <c:v>4.6904953797799465E-3</c:v>
                </c:pt>
                <c:pt idx="108">
                  <c:v>4.6987435253065257E-3</c:v>
                </c:pt>
                <c:pt idx="109">
                  <c:v>4.7068768735414324E-3</c:v>
                </c:pt>
                <c:pt idx="110">
                  <c:v>4.7265319677336493E-3</c:v>
                </c:pt>
                <c:pt idx="111">
                  <c:v>4.7452295429017965E-3</c:v>
                </c:pt>
                <c:pt idx="112">
                  <c:v>4.752437262363074E-3</c:v>
                </c:pt>
                <c:pt idx="113">
                  <c:v>4.7594907102688211E-3</c:v>
                </c:pt>
                <c:pt idx="114">
                  <c:v>4.7731466521394594E-3</c:v>
                </c:pt>
                <c:pt idx="115">
                  <c:v>4.7861617866562511E-3</c:v>
                </c:pt>
                <c:pt idx="116">
                  <c:v>4.792443876864283E-3</c:v>
                </c:pt>
                <c:pt idx="117">
                  <c:v>4.7985716955967206E-3</c:v>
                </c:pt>
                <c:pt idx="118">
                  <c:v>4.8045452426936919E-3</c:v>
                </c:pt>
                <c:pt idx="119">
                  <c:v>4.8160425253929162E-3</c:v>
                </c:pt>
                <c:pt idx="120">
                  <c:v>4.8268967153664022E-3</c:v>
                </c:pt>
                <c:pt idx="121">
                  <c:v>4.83209890452585E-3</c:v>
                </c:pt>
                <c:pt idx="122">
                  <c:v>4.8371468221297675E-3</c:v>
                </c:pt>
                <c:pt idx="123">
                  <c:v>4.8420404680982188E-3</c:v>
                </c:pt>
                <c:pt idx="124">
                  <c:v>4.8513788971948912E-3</c:v>
                </c:pt>
                <c:pt idx="125">
                  <c:v>4.8600723356173603E-3</c:v>
                </c:pt>
                <c:pt idx="126">
                  <c:v>4.8641946234084799E-3</c:v>
                </c:pt>
                <c:pt idx="127">
                  <c:v>4.8681626395641331E-3</c:v>
                </c:pt>
                <c:pt idx="128">
                  <c:v>4.8719763840043839E-3</c:v>
                </c:pt>
                <c:pt idx="129">
                  <c:v>4.8791557608307556E-3</c:v>
                </c:pt>
                <c:pt idx="130">
                  <c:v>4.8857573373428664E-3</c:v>
                </c:pt>
                <c:pt idx="131">
                  <c:v>4.8892118759980008E-3</c:v>
                </c:pt>
                <c:pt idx="132">
                  <c:v>4.8929242955697561E-3</c:v>
                </c:pt>
                <c:pt idx="133">
                  <c:v>4.9035949339626406E-3</c:v>
                </c:pt>
                <c:pt idx="134">
                  <c:v>4.9153546062186138E-3</c:v>
                </c:pt>
                <c:pt idx="135">
                  <c:v>4.9206143110502865E-3</c:v>
                </c:pt>
                <c:pt idx="136">
                  <c:v>4.9261318967985801E-3</c:v>
                </c:pt>
                <c:pt idx="137">
                  <c:v>4.9319073634634947E-3</c:v>
                </c:pt>
                <c:pt idx="138">
                  <c:v>4.9443858066755553E-3</c:v>
                </c:pt>
                <c:pt idx="139">
                  <c:v>4.9575880398489147E-3</c:v>
                </c:pt>
                <c:pt idx="140">
                  <c:v>4.9646529114166782E-3</c:v>
                </c:pt>
                <c:pt idx="141">
                  <c:v>4.9758003672151219E-3</c:v>
                </c:pt>
                <c:pt idx="142">
                  <c:v>4.9956464902134456E-3</c:v>
                </c:pt>
                <c:pt idx="143">
                  <c:v>5.0124576427101886E-3</c:v>
                </c:pt>
                <c:pt idx="144">
                  <c:v>5.0213276816535313E-3</c:v>
                </c:pt>
                <c:pt idx="145">
                  <c:v>5.0304556019131752E-3</c:v>
                </c:pt>
                <c:pt idx="146">
                  <c:v>5.0398414031693761E-3</c:v>
                </c:pt>
                <c:pt idx="147">
                  <c:v>5.0595437163369894E-3</c:v>
                </c:pt>
                <c:pt idx="148">
                  <c:v>5.0799283726732369E-3</c:v>
                </c:pt>
                <c:pt idx="149">
                  <c:v>5.0903932932033769E-3</c:v>
                </c:pt>
                <c:pt idx="150">
                  <c:v>5.1009058081419312E-3</c:v>
                </c:pt>
                <c:pt idx="151">
                  <c:v>5.1114659174089638E-3</c:v>
                </c:pt>
                <c:pt idx="152">
                  <c:v>5.132817964952352E-3</c:v>
                </c:pt>
                <c:pt idx="153">
                  <c:v>5.1541822984813024E-3</c:v>
                </c:pt>
                <c:pt idx="154">
                  <c:v>5.164980379790407E-3</c:v>
                </c:pt>
                <c:pt idx="155">
                  <c:v>5.17582605542799E-3</c:v>
                </c:pt>
                <c:pt idx="156">
                  <c:v>5.1867193255539235E-3</c:v>
                </c:pt>
                <c:pt idx="157">
                  <c:v>5.2087398756572867E-3</c:v>
                </c:pt>
                <c:pt idx="158">
                  <c:v>5.2307683500618651E-3</c:v>
                </c:pt>
                <c:pt idx="159">
                  <c:v>5.2418995923098066E-3</c:v>
                </c:pt>
                <c:pt idx="160">
                  <c:v>5.2530784289661625E-3</c:v>
                </c:pt>
                <c:pt idx="161">
                  <c:v>5.2643048600309328E-3</c:v>
                </c:pt>
                <c:pt idx="162">
                  <c:v>5.2927256264112543E-3</c:v>
                </c:pt>
                <c:pt idx="163">
                  <c:v>5.3211509323602968E-3</c:v>
                </c:pt>
                <c:pt idx="164">
                  <c:v>5.3326629301153616E-3</c:v>
                </c:pt>
                <c:pt idx="165">
                  <c:v>5.344222522518649E-3</c:v>
                </c:pt>
                <c:pt idx="166">
                  <c:v>5.373479780774737E-3</c:v>
                </c:pt>
                <c:pt idx="167">
                  <c:v>5.4027344013007905E-3</c:v>
                </c:pt>
                <c:pt idx="168">
                  <c:v>5.4145795605542446E-3</c:v>
                </c:pt>
                <c:pt idx="169">
                  <c:v>5.426392596703522E-3</c:v>
                </c:pt>
                <c:pt idx="170">
                  <c:v>5.4488248696493713E-3</c:v>
                </c:pt>
                <c:pt idx="171">
                  <c:v>5.4696565002831932E-3</c:v>
                </c:pt>
                <c:pt idx="172">
                  <c:v>5.479395698051448E-3</c:v>
                </c:pt>
                <c:pt idx="173">
                  <c:v>5.4887041845130824E-3</c:v>
                </c:pt>
                <c:pt idx="174">
                  <c:v>5.4975819596680964E-3</c:v>
                </c:pt>
                <c:pt idx="175">
                  <c:v>5.5177496924718739E-3</c:v>
                </c:pt>
                <c:pt idx="176">
                  <c:v>5.5355101643250748E-3</c:v>
                </c:pt>
                <c:pt idx="177">
                  <c:v>5.5418036708410057E-3</c:v>
                </c:pt>
                <c:pt idx="178">
                  <c:v>5.5476664658105079E-3</c:v>
                </c:pt>
                <c:pt idx="179">
                  <c:v>5.5580421589951357E-3</c:v>
                </c:pt>
                <c:pt idx="180">
                  <c:v>5.5668105300643589E-3</c:v>
                </c:pt>
                <c:pt idx="181">
                  <c:v>5.570519767141846E-3</c:v>
                </c:pt>
                <c:pt idx="182">
                  <c:v>5.5737982925130325E-3</c:v>
                </c:pt>
                <c:pt idx="183">
                  <c:v>5.5766461063377903E-3</c:v>
                </c:pt>
                <c:pt idx="184">
                  <c:v>5.5809925469318955E-3</c:v>
                </c:pt>
                <c:pt idx="185">
                  <c:v>5.5837302448935588E-3</c:v>
                </c:pt>
                <c:pt idx="186">
                  <c:v>5.5844245003466852E-3</c:v>
                </c:pt>
                <c:pt idx="187">
                  <c:v>5.5846880440935109E-3</c:v>
                </c:pt>
                <c:pt idx="188">
                  <c:v>5.584520876213972E-3</c:v>
                </c:pt>
                <c:pt idx="189">
                  <c:v>5.5828374104738288E-3</c:v>
                </c:pt>
                <c:pt idx="190">
                  <c:v>5.5797115716593737E-3</c:v>
                </c:pt>
                <c:pt idx="191">
                  <c:v>5.5783897493277834E-3</c:v>
                </c:pt>
                <c:pt idx="192">
                  <c:v>5.5776361191295365E-3</c:v>
                </c:pt>
                <c:pt idx="193">
                  <c:v>5.577450681144569E-3</c:v>
                </c:pt>
                <c:pt idx="194">
                  <c:v>5.5790602378458232E-3</c:v>
                </c:pt>
                <c:pt idx="195">
                  <c:v>5.5823908513374931E-3</c:v>
                </c:pt>
                <c:pt idx="196">
                  <c:v>5.5850463744189227E-3</c:v>
                </c:pt>
                <c:pt idx="197">
                  <c:v>5.5882700897935678E-3</c:v>
                </c:pt>
                <c:pt idx="198">
                  <c:v>5.5920619973814922E-3</c:v>
                </c:pt>
                <c:pt idx="199">
                  <c:v>5.6045136004900797E-3</c:v>
                </c:pt>
                <c:pt idx="200">
                  <c:v>5.619544420119027E-3</c:v>
                </c:pt>
                <c:pt idx="201">
                  <c:v>5.6267454817859885E-3</c:v>
                </c:pt>
                <c:pt idx="202">
                  <c:v>5.6345147358261016E-3</c:v>
                </c:pt>
                <c:pt idx="203">
                  <c:v>5.6520359541423204E-3</c:v>
                </c:pt>
                <c:pt idx="204">
                  <c:v>5.6712736773967265E-3</c:v>
                </c:pt>
                <c:pt idx="205">
                  <c:v>5.6818838942618299E-3</c:v>
                </c:pt>
                <c:pt idx="206">
                  <c:v>5.6930623038997652E-3</c:v>
                </c:pt>
                <c:pt idx="207">
                  <c:v>5.7048089062305962E-3</c:v>
                </c:pt>
                <c:pt idx="208">
                  <c:v>5.7302872962150531E-3</c:v>
                </c:pt>
                <c:pt idx="209">
                  <c:v>5.7572749108913968E-3</c:v>
                </c:pt>
                <c:pt idx="210">
                  <c:v>5.7706484765862598E-3</c:v>
                </c:pt>
                <c:pt idx="211">
                  <c:v>5.783376233834403E-3</c:v>
                </c:pt>
                <c:pt idx="212">
                  <c:v>5.7954581826358265E-3</c:v>
                </c:pt>
                <c:pt idx="213">
                  <c:v>5.8175633937906923E-3</c:v>
                </c:pt>
                <c:pt idx="214">
                  <c:v>5.8373278922552174E-3</c:v>
                </c:pt>
                <c:pt idx="215">
                  <c:v>5.8461807979437452E-3</c:v>
                </c:pt>
                <c:pt idx="216">
                  <c:v>5.854387894865809E-3</c:v>
                </c:pt>
                <c:pt idx="217">
                  <c:v>5.8619491828615367E-3</c:v>
                </c:pt>
                <c:pt idx="218">
                  <c:v>5.8750149373132388E-3</c:v>
                </c:pt>
                <c:pt idx="219">
                  <c:v>5.8857362460607021E-3</c:v>
                </c:pt>
                <c:pt idx="220">
                  <c:v>5.8900684895046851E-3</c:v>
                </c:pt>
                <c:pt idx="221">
                  <c:v>5.8937549237825237E-3</c:v>
                </c:pt>
                <c:pt idx="222">
                  <c:v>5.8967955491340263E-3</c:v>
                </c:pt>
                <c:pt idx="223">
                  <c:v>5.9008208215427516E-3</c:v>
                </c:pt>
                <c:pt idx="224">
                  <c:v>5.9024999595980177E-3</c:v>
                </c:pt>
                <c:pt idx="225">
                  <c:v>5.9023115395184789E-3</c:v>
                </c:pt>
                <c:pt idx="226">
                  <c:v>5.9014773103527318E-3</c:v>
                </c:pt>
                <c:pt idx="227">
                  <c:v>5.8999972721007765E-3</c:v>
                </c:pt>
                <c:pt idx="228">
                  <c:v>5.8949810260688906E-3</c:v>
                </c:pt>
                <c:pt idx="229">
                  <c:v>5.8876190284706809E-3</c:v>
                </c:pt>
                <c:pt idx="230">
                  <c:v>5.8829099449475564E-3</c:v>
                </c:pt>
                <c:pt idx="231">
                  <c:v>5.8777290068690036E-3</c:v>
                </c:pt>
                <c:pt idx="232">
                  <c:v>5.8727720314788456E-3</c:v>
                </c:pt>
                <c:pt idx="233">
                  <c:v>5.8642799957109304E-3</c:v>
                </c:pt>
                <c:pt idx="234">
                  <c:v>5.8569233010707933E-3</c:v>
                </c:pt>
                <c:pt idx="235">
                  <c:v>5.853955911137021E-3</c:v>
                </c:pt>
                <c:pt idx="236">
                  <c:v>5.8513864382625513E-3</c:v>
                </c:pt>
                <c:pt idx="237">
                  <c:v>5.8492148823674484E-3</c:v>
                </c:pt>
                <c:pt idx="238">
                  <c:v>5.8462931003244734E-3</c:v>
                </c:pt>
                <c:pt idx="239">
                  <c:v>5.8445078293001274E-3</c:v>
                </c:pt>
                <c:pt idx="240">
                  <c:v>5.8443258586216018E-3</c:v>
                </c:pt>
                <c:pt idx="241">
                  <c:v>5.8445418049224429E-3</c:v>
                </c:pt>
                <c:pt idx="242">
                  <c:v>5.8451556682026506E-3</c:v>
                </c:pt>
                <c:pt idx="243">
                  <c:v>5.8478047734844552E-3</c:v>
                </c:pt>
                <c:pt idx="244">
                  <c:v>5.8515902916767004E-3</c:v>
                </c:pt>
                <c:pt idx="245">
                  <c:v>5.8541937400935495E-3</c:v>
                </c:pt>
                <c:pt idx="246">
                  <c:v>5.8571951055697014E-3</c:v>
                </c:pt>
                <c:pt idx="247">
                  <c:v>5.8605943881850919E-3</c:v>
                </c:pt>
                <c:pt idx="248">
                  <c:v>5.868815015883655E-3</c:v>
                </c:pt>
                <c:pt idx="249">
                  <c:v>5.8781706892396812E-3</c:v>
                </c:pt>
                <c:pt idx="250">
                  <c:v>5.8835595573114574E-3</c:v>
                </c:pt>
                <c:pt idx="251">
                  <c:v>5.8893463425224724E-3</c:v>
                </c:pt>
                <c:pt idx="252">
                  <c:v>5.8955310448727261E-3</c:v>
                </c:pt>
                <c:pt idx="253">
                  <c:v>5.9087216393294284E-3</c:v>
                </c:pt>
                <c:pt idx="254">
                  <c:v>5.9217734025995838E-3</c:v>
                </c:pt>
                <c:pt idx="255">
                  <c:v>5.9283418809208399E-3</c:v>
                </c:pt>
                <c:pt idx="256">
                  <c:v>5.934906824069941E-3</c:v>
                </c:pt>
                <c:pt idx="257">
                  <c:v>5.9414682318870149E-3</c:v>
                </c:pt>
                <c:pt idx="258">
                  <c:v>5.95467775536207E-3</c:v>
                </c:pt>
                <c:pt idx="259">
                  <c:v>5.9676785102347196E-3</c:v>
                </c:pt>
                <c:pt idx="260">
                  <c:v>5.97422224155153E-3</c:v>
                </c:pt>
                <c:pt idx="261">
                  <c:v>5.9807624375363133E-3</c:v>
                </c:pt>
                <c:pt idx="262">
                  <c:v>5.9872990983489416E-3</c:v>
                </c:pt>
                <c:pt idx="263">
                  <c:v>6.0004606480923428E-3</c:v>
                </c:pt>
                <c:pt idx="264">
                  <c:v>6.0134103884390555E-3</c:v>
                </c:pt>
                <c:pt idx="265">
                  <c:v>6.0199293727514203E-3</c:v>
                </c:pt>
                <c:pt idx="266">
                  <c:v>6.0264448218116939E-3</c:v>
                </c:pt>
                <c:pt idx="267">
                  <c:v>6.0329567354600044E-3</c:v>
                </c:pt>
                <c:pt idx="268">
                  <c:v>6.0493713159748275E-3</c:v>
                </c:pt>
                <c:pt idx="269">
                  <c:v>6.0654632746803827E-3</c:v>
                </c:pt>
                <c:pt idx="270">
                  <c:v>6.0719539765763386E-3</c:v>
                </c:pt>
                <c:pt idx="271">
                  <c:v>6.0784411433001395E-3</c:v>
                </c:pt>
                <c:pt idx="272">
                  <c:v>6.0915067627931307E-3</c:v>
                </c:pt>
                <c:pt idx="273">
                  <c:v>6.1043544569550079E-3</c:v>
                </c:pt>
                <c:pt idx="274">
                  <c:v>6.1108239470986092E-3</c:v>
                </c:pt>
                <c:pt idx="275">
                  <c:v>6.1172899019901195E-3</c:v>
                </c:pt>
                <c:pt idx="276">
                  <c:v>6.1237523215496026E-3</c:v>
                </c:pt>
                <c:pt idx="277">
                  <c:v>6.1367699843639656E-3</c:v>
                </c:pt>
                <c:pt idx="278">
                  <c:v>6.1495666469468802E-3</c:v>
                </c:pt>
                <c:pt idx="279">
                  <c:v>6.1560113900860358E-3</c:v>
                </c:pt>
                <c:pt idx="280">
                  <c:v>6.1624525978132283E-3</c:v>
                </c:pt>
                <c:pt idx="281">
                  <c:v>6.1688902703682658E-3</c:v>
                </c:pt>
                <c:pt idx="282">
                  <c:v>6.1818599818330711E-3</c:v>
                </c:pt>
                <c:pt idx="283">
                  <c:v>6.1946056074280165E-3</c:v>
                </c:pt>
                <c:pt idx="284">
                  <c:v>6.2010256034028544E-3</c:v>
                </c:pt>
                <c:pt idx="285">
                  <c:v>6.2074420641256012E-3</c:v>
                </c:pt>
                <c:pt idx="286">
                  <c:v>6.2138549895163209E-3</c:v>
                </c:pt>
                <c:pt idx="287">
                  <c:v>6.2267767550139297E-3</c:v>
                </c:pt>
                <c:pt idx="288">
                  <c:v>6.2394713382385447E-3</c:v>
                </c:pt>
                <c:pt idx="289">
                  <c:v>6.2458665871290009E-3</c:v>
                </c:pt>
                <c:pt idx="290">
                  <c:v>6.252258300767366E-3</c:v>
                </c:pt>
                <c:pt idx="291">
                  <c:v>6.258646479073704E-3</c:v>
                </c:pt>
                <c:pt idx="292">
                  <c:v>6.2715203036667333E-3</c:v>
                </c:pt>
                <c:pt idx="293">
                  <c:v>6.2874039941229753E-3</c:v>
                </c:pt>
                <c:pt idx="294">
                  <c:v>6.2969013077385227E-3</c:v>
                </c:pt>
                <c:pt idx="295">
                  <c:v>6.303264738960479E-3</c:v>
                </c:pt>
                <c:pt idx="296">
                  <c:v>6.3160906276582551E-3</c:v>
                </c:pt>
                <c:pt idx="297">
                  <c:v>6.328683110767841E-3</c:v>
                </c:pt>
                <c:pt idx="298">
                  <c:v>6.3350288654895337E-3</c:v>
                </c:pt>
                <c:pt idx="299">
                  <c:v>6.3413710848791993E-3</c:v>
                </c:pt>
                <c:pt idx="300">
                  <c:v>6.3477097690167739E-3</c:v>
                </c:pt>
                <c:pt idx="301">
                  <c:v>6.360487726748687E-3</c:v>
                </c:pt>
                <c:pt idx="302">
                  <c:v>6.3730291523267368E-3</c:v>
                </c:pt>
                <c:pt idx="303">
                  <c:v>6.3793501599640479E-3</c:v>
                </c:pt>
                <c:pt idx="304">
                  <c:v>6.3856676321893957E-3</c:v>
                </c:pt>
                <c:pt idx="305">
                  <c:v>6.3919815692425885E-3</c:v>
                </c:pt>
                <c:pt idx="306">
                  <c:v>6.4047116007515115E-3</c:v>
                </c:pt>
                <c:pt idx="307">
                  <c:v>6.4172019640551525E-3</c:v>
                </c:pt>
                <c:pt idx="308">
                  <c:v>6.4234982245281458E-3</c:v>
                </c:pt>
                <c:pt idx="309">
                  <c:v>6.4297909496691119E-3</c:v>
                </c:pt>
                <c:pt idx="310">
                  <c:v>6.4360801394780509E-3</c:v>
                </c:pt>
                <c:pt idx="311">
                  <c:v>6.4487622495068564E-3</c:v>
                </c:pt>
                <c:pt idx="312">
                  <c:v>6.4612015457932159E-3</c:v>
                </c:pt>
                <c:pt idx="313">
                  <c:v>6.4674730591018914E-3</c:v>
                </c:pt>
                <c:pt idx="314">
                  <c:v>6.4737410371584758E-3</c:v>
                </c:pt>
                <c:pt idx="315">
                  <c:v>6.4800054798830331E-3</c:v>
                </c:pt>
                <c:pt idx="316">
                  <c:v>6.4926396727749136E-3</c:v>
                </c:pt>
                <c:pt idx="317">
                  <c:v>6.505027897540927E-3</c:v>
                </c:pt>
                <c:pt idx="318">
                  <c:v>6.5112746636852847E-3</c:v>
                </c:pt>
                <c:pt idx="319">
                  <c:v>6.5175178945775514E-3</c:v>
                </c:pt>
                <c:pt idx="320">
                  <c:v>6.5237575901377909E-3</c:v>
                </c:pt>
                <c:pt idx="321">
                  <c:v>6.5363438704224563E-3</c:v>
                </c:pt>
                <c:pt idx="322">
                  <c:v>6.5486810192183498E-3</c:v>
                </c:pt>
                <c:pt idx="323">
                  <c:v>6.5549030381983897E-3</c:v>
                </c:pt>
                <c:pt idx="324">
                  <c:v>6.5611215219263386E-3</c:v>
                </c:pt>
                <c:pt idx="325">
                  <c:v>6.5673364703222603E-3</c:v>
                </c:pt>
                <c:pt idx="326">
                  <c:v>6.5798748422096764E-3</c:v>
                </c:pt>
                <c:pt idx="327">
                  <c:v>6.5921609107455481E-3</c:v>
                </c:pt>
                <c:pt idx="328">
                  <c:v>6.5983581825612703E-3</c:v>
                </c:pt>
                <c:pt idx="329">
                  <c:v>6.6045519191249014E-3</c:v>
                </c:pt>
                <c:pt idx="330">
                  <c:v>6.6107421203565053E-3</c:v>
                </c:pt>
                <c:pt idx="331">
                  <c:v>6.6232325879767018E-3</c:v>
                </c:pt>
                <c:pt idx="332">
                  <c:v>6.635467572122522E-3</c:v>
                </c:pt>
                <c:pt idx="333">
                  <c:v>6.6416400966939904E-3</c:v>
                </c:pt>
                <c:pt idx="334">
                  <c:v>6.6478090860933037E-3</c:v>
                </c:pt>
                <c:pt idx="335">
                  <c:v>6.6539745401605899E-3</c:v>
                </c:pt>
                <c:pt idx="336">
                  <c:v>6.6695558363338847E-3</c:v>
                </c:pt>
                <c:pt idx="337">
                  <c:v>6.68474878059655E-3</c:v>
                </c:pt>
                <c:pt idx="338">
                  <c:v>6.6908930228315455E-3</c:v>
                </c:pt>
                <c:pt idx="339">
                  <c:v>6.6970337296545779E-3</c:v>
                </c:pt>
                <c:pt idx="340">
                  <c:v>6.7094284007040983E-3</c:v>
                </c:pt>
                <c:pt idx="341">
                  <c:v>6.7215612039461803E-3</c:v>
                </c:pt>
                <c:pt idx="342">
                  <c:v>6.7276842341890131E-3</c:v>
                </c:pt>
                <c:pt idx="343">
                  <c:v>6.7338037291797548E-3</c:v>
                </c:pt>
                <c:pt idx="344">
                  <c:v>6.7399196888384694E-3</c:v>
                </c:pt>
                <c:pt idx="345">
                  <c:v>6.7522664672647892E-3</c:v>
                </c:pt>
                <c:pt idx="346">
                  <c:v>6.7643481743129286E-3</c:v>
                </c:pt>
                <c:pt idx="347">
                  <c:v>6.7704464573914436E-3</c:v>
                </c:pt>
                <c:pt idx="348">
                  <c:v>6.7765412051379315E-3</c:v>
                </c:pt>
                <c:pt idx="349">
                  <c:v>6.7826324175523922E-3</c:v>
                </c:pt>
                <c:pt idx="350">
                  <c:v>6.7949313070592154E-3</c:v>
                </c:pt>
                <c:pt idx="351">
                  <c:v>6.8069619142097082E-3</c:v>
                </c:pt>
                <c:pt idx="352">
                  <c:v>6.8130354500439694E-3</c:v>
                </c:pt>
                <c:pt idx="353">
                  <c:v>6.8191054506261395E-3</c:v>
                </c:pt>
                <c:pt idx="354">
                  <c:v>6.8251719158762825E-3</c:v>
                </c:pt>
                <c:pt idx="355">
                  <c:v>6.8374229199008596E-3</c:v>
                </c:pt>
                <c:pt idx="356">
                  <c:v>6.8494024236365192E-3</c:v>
                </c:pt>
                <c:pt idx="357">
                  <c:v>6.8554512123064626E-3</c:v>
                </c:pt>
                <c:pt idx="358">
                  <c:v>6.8614964655644428E-3</c:v>
                </c:pt>
                <c:pt idx="359">
                  <c:v>6.867538183650268E-3</c:v>
                </c:pt>
                <c:pt idx="360">
                  <c:v>6.8828221816774615E-3</c:v>
                </c:pt>
                <c:pt idx="361">
                  <c:v>6.897693743859179E-3</c:v>
                </c:pt>
                <c:pt idx="362">
                  <c:v>6.9037142499528414E-3</c:v>
                </c:pt>
                <c:pt idx="363">
                  <c:v>6.9097312207944128E-3</c:v>
                </c:pt>
                <c:pt idx="364">
                  <c:v>6.921886463926441E-3</c:v>
                </c:pt>
                <c:pt idx="365">
                  <c:v>6.9337637506805549E-3</c:v>
                </c:pt>
                <c:pt idx="366">
                  <c:v>6.9397630448619907E-3</c:v>
                </c:pt>
                <c:pt idx="367">
                  <c:v>6.9457588037113993E-3</c:v>
                </c:pt>
                <c:pt idx="368">
                  <c:v>6.9517510273087169E-3</c:v>
                </c:pt>
                <c:pt idx="369">
                  <c:v>6.9638583947906341E-3</c:v>
                </c:pt>
                <c:pt idx="370">
                  <c:v>6.9756845682178437E-3</c:v>
                </c:pt>
                <c:pt idx="371">
                  <c:v>6.9816591151550256E-3</c:v>
                </c:pt>
                <c:pt idx="372">
                  <c:v>6.9876301267601804E-3</c:v>
                </c:pt>
                <c:pt idx="373">
                  <c:v>6.993597603033308E-3</c:v>
                </c:pt>
                <c:pt idx="374">
                  <c:v>7.0056570979559751E-3</c:v>
                </c:pt>
                <c:pt idx="375">
                  <c:v>7.0174321549654195E-3</c:v>
                </c:pt>
                <c:pt idx="376">
                  <c:v>7.0233819546583476E-3</c:v>
                </c:pt>
                <c:pt idx="377">
                  <c:v>7.0293282190192485E-3</c:v>
                </c:pt>
                <c:pt idx="378">
                  <c:v>7.0352709480481224E-3</c:v>
                </c:pt>
                <c:pt idx="379">
                  <c:v>7.0472825732625921E-3</c:v>
                </c:pt>
                <c:pt idx="380">
                  <c:v>7.0590065109232825E-3</c:v>
                </c:pt>
                <c:pt idx="381">
                  <c:v>7.0649315633719567E-3</c:v>
                </c:pt>
                <c:pt idx="382">
                  <c:v>7.0708530804886038E-3</c:v>
                </c:pt>
                <c:pt idx="383">
                  <c:v>7.08584839208104E-3</c:v>
                </c:pt>
                <c:pt idx="384">
                  <c:v>7.1004076360114965E-3</c:v>
                </c:pt>
                <c:pt idx="385">
                  <c:v>7.1063079411359809E-3</c:v>
                </c:pt>
                <c:pt idx="386">
                  <c:v>7.1122047110083741E-3</c:v>
                </c:pt>
                <c:pt idx="387">
                  <c:v>7.1180979454688043E-3</c:v>
                </c:pt>
                <c:pt idx="388">
                  <c:v>7.1300138395269386E-3</c:v>
                </c:pt>
                <c:pt idx="389">
                  <c:v>7.1416355301501255E-3</c:v>
                </c:pt>
                <c:pt idx="390">
                  <c:v>7.1475110880303561E-3</c:v>
                </c:pt>
                <c:pt idx="391">
                  <c:v>7.1563884831693514E-3</c:v>
                </c:pt>
                <c:pt idx="392">
                  <c:v>7.1711196301116331E-3</c:v>
                </c:pt>
                <c:pt idx="393">
                  <c:v>7.1826901933391696E-3</c:v>
                </c:pt>
                <c:pt idx="394">
                  <c:v>7.1885410038952102E-3</c:v>
                </c:pt>
                <c:pt idx="395">
                  <c:v>7.1943882791991598E-3</c:v>
                </c:pt>
                <c:pt idx="396">
                  <c:v>7.2002320190911462E-3</c:v>
                </c:pt>
                <c:pt idx="397">
                  <c:v>7.2120521921448244E-3</c:v>
                </c:pt>
                <c:pt idx="398">
                  <c:v>7.2235716254187565E-3</c:v>
                </c:pt>
                <c:pt idx="399">
                  <c:v>7.2293976887305433E-3</c:v>
                </c:pt>
                <c:pt idx="400">
                  <c:v>7.235220216710303E-3</c:v>
                </c:pt>
                <c:pt idx="401">
                  <c:v>7.2410392093580356E-3</c:v>
                </c:pt>
                <c:pt idx="402">
                  <c:v>7.2528115253600589E-3</c:v>
                </c:pt>
                <c:pt idx="403">
                  <c:v>7.2642798264688224E-3</c:v>
                </c:pt>
                <c:pt idx="404">
                  <c:v>7.2700811424564193E-3</c:v>
                </c:pt>
                <c:pt idx="405">
                  <c:v>7.2758789230320531E-3</c:v>
                </c:pt>
                <c:pt idx="406">
                  <c:v>7.2816731683555957E-3</c:v>
                </c:pt>
                <c:pt idx="407">
                  <c:v>7.2933976296774006E-3</c:v>
                </c:pt>
                <c:pt idx="408">
                  <c:v>7.3048147963294952E-3</c:v>
                </c:pt>
                <c:pt idx="409">
                  <c:v>7.3105913649929022E-3</c:v>
                </c:pt>
                <c:pt idx="410">
                  <c:v>7.316364398244346E-3</c:v>
                </c:pt>
                <c:pt idx="411">
                  <c:v>7.3221338962436988E-3</c:v>
                </c:pt>
                <c:pt idx="412">
                  <c:v>7.3367642376620523E-3</c:v>
                </c:pt>
                <c:pt idx="413">
                  <c:v>7.3509283562600558E-3</c:v>
                </c:pt>
                <c:pt idx="414">
                  <c:v>7.3566766422672458E-3</c:v>
                </c:pt>
                <c:pt idx="415">
                  <c:v>7.3624213928624727E-3</c:v>
                </c:pt>
                <c:pt idx="416">
                  <c:v>7.3769923320776698E-3</c:v>
                </c:pt>
                <c:pt idx="417">
                  <c:v>7.3910921162578802E-3</c:v>
                </c:pt>
                <c:pt idx="418">
                  <c:v>7.3968156548609443E-3</c:v>
                </c:pt>
                <c:pt idx="419">
                  <c:v>7.4025356582918533E-3</c:v>
                </c:pt>
                <c:pt idx="420">
                  <c:v>7.4141165671903764E-3</c:v>
                </c:pt>
                <c:pt idx="421">
                  <c:v>7.425380318215602E-3</c:v>
                </c:pt>
                <c:pt idx="422">
                  <c:v>7.4310826449064393E-3</c:v>
                </c:pt>
                <c:pt idx="423">
                  <c:v>7.4367814362652496E-3</c:v>
                </c:pt>
                <c:pt idx="424">
                  <c:v>7.4424766922120966E-3</c:v>
                </c:pt>
                <c:pt idx="425">
                  <c:v>7.4569288350145868E-3</c:v>
                </c:pt>
                <c:pt idx="426">
                  <c:v>7.4708999421257971E-3</c:v>
                </c:pt>
                <c:pt idx="427">
                  <c:v>7.4765739860804814E-3</c:v>
                </c:pt>
                <c:pt idx="428">
                  <c:v>7.4822444947031386E-3</c:v>
                </c:pt>
                <c:pt idx="429">
                  <c:v>7.493729710974506E-3</c:v>
                </c:pt>
                <c:pt idx="430">
                  <c:v>7.504891175953432E-3</c:v>
                </c:pt>
                <c:pt idx="431">
                  <c:v>7.5105440079159536E-3</c:v>
                </c:pt>
                <c:pt idx="432">
                  <c:v>7.516193304546448E-3</c:v>
                </c:pt>
                <c:pt idx="433">
                  <c:v>7.5218390657649792E-3</c:v>
                </c:pt>
                <c:pt idx="434">
                  <c:v>7.5332764379609785E-3</c:v>
                </c:pt>
                <c:pt idx="435">
                  <c:v>7.544386757558641E-3</c:v>
                </c:pt>
                <c:pt idx="436">
                  <c:v>7.5500148421170366E-3</c:v>
                </c:pt>
                <c:pt idx="437">
                  <c:v>7.5556393914233411E-3</c:v>
                </c:pt>
                <c:pt idx="438">
                  <c:v>7.5612604053176824E-3</c:v>
                </c:pt>
                <c:pt idx="439">
                  <c:v>7.5726499347972265E-3</c:v>
                </c:pt>
                <c:pt idx="440">
                  <c:v>7.5837091075747765E-3</c:v>
                </c:pt>
                <c:pt idx="441">
                  <c:v>7.5893124448089821E-3</c:v>
                </c:pt>
                <c:pt idx="442">
                  <c:v>7.5949122467111607E-3</c:v>
                </c:pt>
                <c:pt idx="443">
                  <c:v>7.6005085132013761E-3</c:v>
                </c:pt>
                <c:pt idx="444">
                  <c:v>7.6118502012967326E-3</c:v>
                </c:pt>
                <c:pt idx="445">
                  <c:v>7.6228582260018385E-3</c:v>
                </c:pt>
                <c:pt idx="446">
                  <c:v>7.6284368158319182E-3</c:v>
                </c:pt>
                <c:pt idx="447">
                  <c:v>7.6340118703299709E-3</c:v>
                </c:pt>
                <c:pt idx="448">
                  <c:v>7.6395833894959964E-3</c:v>
                </c:pt>
                <c:pt idx="449">
                  <c:v>7.6537385806552116E-3</c:v>
                </c:pt>
                <c:pt idx="450">
                  <c:v>7.6673879551059088E-3</c:v>
                </c:pt>
                <c:pt idx="451">
                  <c:v>7.6729382622797715E-3</c:v>
                </c:pt>
                <c:pt idx="452">
                  <c:v>7.678485034041671E-3</c:v>
                </c:pt>
                <c:pt idx="453">
                  <c:v>7.6897310426726762E-3</c:v>
                </c:pt>
                <c:pt idx="454">
                  <c:v>7.7006367676091259E-3</c:v>
                </c:pt>
                <c:pt idx="455">
                  <c:v>7.7061658627108898E-3</c:v>
                </c:pt>
                <c:pt idx="456">
                  <c:v>7.7116914224806266E-3</c:v>
                </c:pt>
                <c:pt idx="457">
                  <c:v>7.7172134467584641E-3</c:v>
                </c:pt>
                <c:pt idx="458">
                  <c:v>7.7284116171760786E-3</c:v>
                </c:pt>
                <c:pt idx="459">
                  <c:v>7.7392661908692872E-3</c:v>
                </c:pt>
                <c:pt idx="460">
                  <c:v>7.7447705384869892E-3</c:v>
                </c:pt>
                <c:pt idx="461">
                  <c:v>7.7502713507726639E-3</c:v>
                </c:pt>
                <c:pt idx="462">
                  <c:v>7.7557686278062477E-3</c:v>
                </c:pt>
                <c:pt idx="463">
                  <c:v>7.7669189607032507E-3</c:v>
                </c:pt>
                <c:pt idx="464">
                  <c:v>7.7777223822206309E-3</c:v>
                </c:pt>
                <c:pt idx="465">
                  <c:v>7.7832019824342069E-3</c:v>
                </c:pt>
                <c:pt idx="466">
                  <c:v>7.7886780473157557E-3</c:v>
                </c:pt>
                <c:pt idx="467">
                  <c:v>7.7941505768652775E-3</c:v>
                </c:pt>
                <c:pt idx="468">
                  <c:v>7.8052530730410297E-3</c:v>
                </c:pt>
                <c:pt idx="469">
                  <c:v>7.8160053415832209E-3</c:v>
                </c:pt>
                <c:pt idx="470">
                  <c:v>7.8214601943926709E-3</c:v>
                </c:pt>
                <c:pt idx="471">
                  <c:v>7.8269115118700938E-3</c:v>
                </c:pt>
                <c:pt idx="472">
                  <c:v>7.8323592940154896E-3</c:v>
                </c:pt>
                <c:pt idx="473">
                  <c:v>7.8434139540561887E-3</c:v>
                </c:pt>
                <c:pt idx="474">
                  <c:v>7.8541150690369932E-3</c:v>
                </c:pt>
                <c:pt idx="475">
                  <c:v>7.8595451744423173E-3</c:v>
                </c:pt>
                <c:pt idx="476">
                  <c:v>7.8649717444356781E-3</c:v>
                </c:pt>
                <c:pt idx="477">
                  <c:v>7.870394779176948E-3</c:v>
                </c:pt>
                <c:pt idx="478">
                  <c:v>7.8814016035622103E-3</c:v>
                </c:pt>
                <c:pt idx="479">
                  <c:v>7.8920515644220757E-3</c:v>
                </c:pt>
                <c:pt idx="480">
                  <c:v>7.8974569224232738E-3</c:v>
                </c:pt>
                <c:pt idx="481">
                  <c:v>7.9028587450125087E-3</c:v>
                </c:pt>
                <c:pt idx="482">
                  <c:v>7.9082570322697165E-3</c:v>
                </c:pt>
                <c:pt idx="483">
                  <c:v>7.9192160214258678E-3</c:v>
                </c:pt>
                <c:pt idx="484">
                  <c:v>7.9298148278184044E-3</c:v>
                </c:pt>
                <c:pt idx="485">
                  <c:v>7.9351954383355405E-3</c:v>
                </c:pt>
                <c:pt idx="486">
                  <c:v>7.9405725135206495E-3</c:v>
                </c:pt>
                <c:pt idx="487">
                  <c:v>7.9459460532937953E-3</c:v>
                </c:pt>
                <c:pt idx="488">
                  <c:v>7.9568572074339983E-3</c:v>
                </c:pt>
                <c:pt idx="489">
                  <c:v>7.9674048590661073E-3</c:v>
                </c:pt>
                <c:pt idx="490">
                  <c:v>7.9727607220991814E-3</c:v>
                </c:pt>
                <c:pt idx="491">
                  <c:v>7.9781130498801645E-3</c:v>
                </c:pt>
                <c:pt idx="492">
                  <c:v>7.9834618421692483E-3</c:v>
                </c:pt>
                <c:pt idx="493">
                  <c:v>7.994325161453375E-3</c:v>
                </c:pt>
                <c:pt idx="494">
                  <c:v>8.0048216580852483E-3</c:v>
                </c:pt>
                <c:pt idx="495">
                  <c:v>8.0101527737141964E-3</c:v>
                </c:pt>
                <c:pt idx="496">
                  <c:v>8.0154803539311814E-3</c:v>
                </c:pt>
                <c:pt idx="497">
                  <c:v>8.0208043988161393E-3</c:v>
                </c:pt>
                <c:pt idx="498">
                  <c:v>8.0316198833241259E-3</c:v>
                </c:pt>
                <c:pt idx="499">
                  <c:v>8.0420652248758273E-3</c:v>
                </c:pt>
                <c:pt idx="500">
                  <c:v>8.0473715931006495E-3</c:v>
                </c:pt>
                <c:pt idx="501">
                  <c:v>8.0526744258335725E-3</c:v>
                </c:pt>
                <c:pt idx="502">
                  <c:v>8.0579737233144044E-3</c:v>
                </c:pt>
                <c:pt idx="503">
                  <c:v>8.0687413728863788E-3</c:v>
                </c:pt>
                <c:pt idx="504">
                  <c:v>8.0791363165122476E-3</c:v>
                </c:pt>
                <c:pt idx="505">
                  <c:v>8.084422479859299E-3</c:v>
                </c:pt>
                <c:pt idx="506">
                  <c:v>8.0897096504006782E-3</c:v>
                </c:pt>
                <c:pt idx="507">
                  <c:v>8.0949978282962576E-3</c:v>
                </c:pt>
                <c:pt idx="508">
                  <c:v>8.1057600440814781E-3</c:v>
                </c:pt>
                <c:pt idx="509">
                  <c:v>8.116160612701151E-3</c:v>
                </c:pt>
                <c:pt idx="510">
                  <c:v>8.1214538269680503E-3</c:v>
                </c:pt>
                <c:pt idx="511">
                  <c:v>8.1267480485092136E-3</c:v>
                </c:pt>
                <c:pt idx="512">
                  <c:v>8.1320432774845131E-3</c:v>
                </c:pt>
                <c:pt idx="513">
                  <c:v>8.1428212679046652E-3</c:v>
                </c:pt>
                <c:pt idx="514">
                  <c:v>8.1532342658086066E-3</c:v>
                </c:pt>
                <c:pt idx="515">
                  <c:v>8.158534531155226E-3</c:v>
                </c:pt>
                <c:pt idx="516">
                  <c:v>8.1638358037761094E-3</c:v>
                </c:pt>
                <c:pt idx="517">
                  <c:v>8.1691380836712568E-3</c:v>
                </c:pt>
                <c:pt idx="518">
                  <c:v>8.2062822469364249E-3</c:v>
                </c:pt>
                <c:pt idx="519">
                  <c:v>8.2434757673599535E-3</c:v>
                </c:pt>
                <c:pt idx="520">
                  <c:v>8.2807186448619063E-3</c:v>
                </c:pt>
                <c:pt idx="521">
                  <c:v>8.3180108795222196E-3</c:v>
                </c:pt>
                <c:pt idx="522">
                  <c:v>8.3553524712609573E-3</c:v>
                </c:pt>
                <c:pt idx="523">
                  <c:v>8.3927434201580553E-3</c:v>
                </c:pt>
                <c:pt idx="524">
                  <c:v>8.4301837262934498E-3</c:v>
                </c:pt>
                <c:pt idx="525">
                  <c:v>8.4676733895872047E-3</c:v>
                </c:pt>
                <c:pt idx="526">
                  <c:v>8.5052124101192561E-3</c:v>
                </c:pt>
                <c:pt idx="527">
                  <c:v>8.5428007878096679E-3</c:v>
                </c:pt>
                <c:pt idx="528">
                  <c:v>8.5804385228183122E-3</c:v>
                </c:pt>
                <c:pt idx="529">
                  <c:v>8.6181256149853169E-3</c:v>
                </c:pt>
                <c:pt idx="530">
                  <c:v>8.6558620644705542E-3</c:v>
                </c:pt>
                <c:pt idx="531">
                  <c:v>8.6936478712740239E-3</c:v>
                </c:pt>
                <c:pt idx="532">
                  <c:v>8.7314830353157902E-3</c:v>
                </c:pt>
                <c:pt idx="533">
                  <c:v>8.7693675566757889E-3</c:v>
                </c:pt>
                <c:pt idx="534">
                  <c:v>8.8073014353540202E-3</c:v>
                </c:pt>
                <c:pt idx="535">
                  <c:v>8.8452846714304201E-3</c:v>
                </c:pt>
                <c:pt idx="536">
                  <c:v>8.8833172648250525E-3</c:v>
                </c:pt>
                <c:pt idx="537">
                  <c:v>8.9213992156178534E-3</c:v>
                </c:pt>
                <c:pt idx="538">
                  <c:v>8.959530523808823E-3</c:v>
                </c:pt>
                <c:pt idx="539">
                  <c:v>8.9977111893979611E-3</c:v>
                </c:pt>
                <c:pt idx="540">
                  <c:v>9.0359412123852678E-3</c:v>
                </c:pt>
                <c:pt idx="541">
                  <c:v>9.0742205928506792E-3</c:v>
                </c:pt>
                <c:pt idx="542">
                  <c:v>9.1125493307142591E-3</c:v>
                </c:pt>
                <c:pt idx="543">
                  <c:v>9.1621351674842089E-3</c:v>
                </c:pt>
                <c:pt idx="544">
                  <c:v>9.2005786832416447E-3</c:v>
                </c:pt>
                <c:pt idx="545">
                  <c:v>9.2390715672685531E-3</c:v>
                </c:pt>
                <c:pt idx="546">
                  <c:v>9.2776138195915792E-3</c:v>
                </c:pt>
                <c:pt idx="547">
                  <c:v>9.3162054402640138E-3</c:v>
                </c:pt>
                <c:pt idx="548">
                  <c:v>9.3548464293391476E-3</c:v>
                </c:pt>
                <c:pt idx="549">
                  <c:v>9.3935367868436259E-3</c:v>
                </c:pt>
                <c:pt idx="550">
                  <c:v>9.4322765128307395E-3</c:v>
                </c:pt>
                <c:pt idx="551">
                  <c:v>9.4739630954698839E-3</c:v>
                </c:pt>
                <c:pt idx="552">
                  <c:v>9.5099040704660354E-3</c:v>
                </c:pt>
                <c:pt idx="553">
                  <c:v>9.548791902220799E-3</c:v>
                </c:pt>
                <c:pt idx="554">
                  <c:v>9.5877291026447153E-3</c:v>
                </c:pt>
                <c:pt idx="555">
                  <c:v>9.6296313952604073E-3</c:v>
                </c:pt>
                <c:pt idx="556">
                  <c:v>9.665751609713169E-3</c:v>
                </c:pt>
                <c:pt idx="557">
                  <c:v>9.7048369164642878E-3</c:v>
                </c:pt>
                <c:pt idx="558">
                  <c:v>9.7439715920710768E-3</c:v>
                </c:pt>
                <c:pt idx="559">
                  <c:v>9.783155636613472E-3</c:v>
                </c:pt>
                <c:pt idx="560">
                  <c:v>9.8223890501181188E-3</c:v>
                </c:pt>
                <c:pt idx="561">
                  <c:v>9.8616718326649533E-3</c:v>
                </c:pt>
                <c:pt idx="562">
                  <c:v>9.9010039842273301E-3</c:v>
                </c:pt>
                <c:pt idx="563">
                  <c:v>9.9403855049651213E-3</c:v>
                </c:pt>
                <c:pt idx="564">
                  <c:v>9.9798163948250362E-3</c:v>
                </c:pt>
                <c:pt idx="565">
                  <c:v>1.0019296653887011E-2</c:v>
                </c:pt>
                <c:pt idx="566">
                  <c:v>1.0058826282230982E-2</c:v>
                </c:pt>
                <c:pt idx="567">
                  <c:v>1.009836522824159E-2</c:v>
                </c:pt>
                <c:pt idx="568">
                  <c:v>1.0137830804648473E-2</c:v>
                </c:pt>
                <c:pt idx="569">
                  <c:v>1.0180173103881973E-2</c:v>
                </c:pt>
                <c:pt idx="570">
                  <c:v>1.0216530220406028E-2</c:v>
                </c:pt>
                <c:pt idx="571">
                  <c:v>1.0255764059650119E-2</c:v>
                </c:pt>
                <c:pt idx="572">
                  <c:v>1.0294920652951234E-2</c:v>
                </c:pt>
                <c:pt idx="573">
                  <c:v>1.0334000000362664E-2</c:v>
                </c:pt>
                <c:pt idx="574">
                  <c:v>1.0373002101724538E-2</c:v>
                </c:pt>
                <c:pt idx="575">
                  <c:v>1.0411926956983564E-2</c:v>
                </c:pt>
                <c:pt idx="576">
                  <c:v>1.0450774566033161E-2</c:v>
                </c:pt>
                <c:pt idx="577">
                  <c:v>1.0489544928873329E-2</c:v>
                </c:pt>
                <c:pt idx="578">
                  <c:v>1.0528238045370841E-2</c:v>
                </c:pt>
                <c:pt idx="579">
                  <c:v>1.0566853915472407E-2</c:v>
                </c:pt>
                <c:pt idx="580">
                  <c:v>1.0605392539071445E-2</c:v>
                </c:pt>
                <c:pt idx="581">
                  <c:v>1.064385391614131E-2</c:v>
                </c:pt>
                <c:pt idx="582">
                  <c:v>1.0682238046575421E-2</c:v>
                </c:pt>
                <c:pt idx="583">
                  <c:v>1.0723437423891813E-2</c:v>
                </c:pt>
                <c:pt idx="584">
                  <c:v>1.0758774567269924E-2</c:v>
                </c:pt>
                <c:pt idx="585">
                  <c:v>1.0796926957370445E-2</c:v>
                </c:pt>
                <c:pt idx="586">
                  <c:v>1.0835002100568758E-2</c:v>
                </c:pt>
                <c:pt idx="587">
                  <c:v>1.0872999996758281E-2</c:v>
                </c:pt>
                <c:pt idx="588">
                  <c:v>1.0910920645885724E-2</c:v>
                </c:pt>
                <c:pt idx="589">
                  <c:v>1.0951630304623095E-2</c:v>
                </c:pt>
                <c:pt idx="590">
                  <c:v>1.0986530202634626E-2</c:v>
                </c:pt>
                <c:pt idx="591">
                  <c:v>1.1024219110096212E-2</c:v>
                </c:pt>
                <c:pt idx="592">
                  <c:v>1.1061830770229264E-2</c:v>
                </c:pt>
                <c:pt idx="593">
                  <c:v>1.1102213981071252E-2</c:v>
                </c:pt>
                <c:pt idx="594">
                  <c:v>1.1136822348056796E-2</c:v>
                </c:pt>
                <c:pt idx="595">
                  <c:v>1.117420226567134E-2</c:v>
                </c:pt>
                <c:pt idx="596">
                  <c:v>1.1211504935610961E-2</c:v>
                </c:pt>
                <c:pt idx="597">
                  <c:v>1.1248730357822367E-2</c:v>
                </c:pt>
                <c:pt idx="598">
                  <c:v>1.1285878532252269E-2</c:v>
                </c:pt>
                <c:pt idx="599">
                  <c:v>1.132294945882073E-2</c:v>
                </c:pt>
                <c:pt idx="600">
                  <c:v>1.1359943137421169E-2</c:v>
                </c:pt>
                <c:pt idx="601">
                  <c:v>1.1396859568053586E-2</c:v>
                </c:pt>
                <c:pt idx="602">
                  <c:v>1.1433698750584753E-2</c:v>
                </c:pt>
                <c:pt idx="603">
                  <c:v>1.14732659394301E-2</c:v>
                </c:pt>
                <c:pt idx="604">
                  <c:v>1.1507145371103533E-2</c:v>
                </c:pt>
                <c:pt idx="605">
                  <c:v>1.1543752808957919E-2</c:v>
                </c:pt>
                <c:pt idx="606">
                  <c:v>1.1580282998471247E-2</c:v>
                </c:pt>
                <c:pt idx="607">
                  <c:v>1.1619523813641841E-2</c:v>
                </c:pt>
                <c:pt idx="608">
                  <c:v>1.1653111632075053E-2</c:v>
                </c:pt>
                <c:pt idx="609">
                  <c:v>1.1689410076058948E-2</c:v>
                </c:pt>
                <c:pt idx="610">
                  <c:v>1.1725631271408687E-2</c:v>
                </c:pt>
                <c:pt idx="611">
                  <c:v>1.1761775217991044E-2</c:v>
                </c:pt>
                <c:pt idx="612">
                  <c:v>1.1797841915832663E-2</c:v>
                </c:pt>
                <c:pt idx="613">
                  <c:v>1.1833831364800318E-2</c:v>
                </c:pt>
                <c:pt idx="614">
                  <c:v>1.1869743564867363E-2</c:v>
                </c:pt>
                <c:pt idx="615">
                  <c:v>1.1905578515927218E-2</c:v>
                </c:pt>
                <c:pt idx="616">
                  <c:v>1.194133621792659E-2</c:v>
                </c:pt>
                <c:pt idx="617">
                  <c:v>1.1977016670785545E-2</c:v>
                </c:pt>
                <c:pt idx="618">
                  <c:v>1.2012619874450792E-2</c:v>
                </c:pt>
                <c:pt idx="619">
                  <c:v>1.2048201653040991E-2</c:v>
                </c:pt>
                <c:pt idx="620">
                  <c:v>1.2083948087333596E-2</c:v>
                </c:pt>
                <c:pt idx="621">
                  <c:v>1.2122656394040199E-2</c:v>
                </c:pt>
                <c:pt idx="622">
                  <c:v>1.21559907479174E-2</c:v>
                </c:pt>
                <c:pt idx="623">
                  <c:v>1.2192286974528344E-2</c:v>
                </c:pt>
                <c:pt idx="624">
                  <c:v>1.2228766465556262E-2</c:v>
                </c:pt>
                <c:pt idx="625">
                  <c:v>1.2265429221187674E-2</c:v>
                </c:pt>
                <c:pt idx="626">
                  <c:v>1.230227524158245E-2</c:v>
                </c:pt>
                <c:pt idx="627">
                  <c:v>1.2349493093344321E-2</c:v>
                </c:pt>
                <c:pt idx="628">
                  <c:v>1.2386755444868669E-2</c:v>
                </c:pt>
                <c:pt idx="629">
                  <c:v>1.2424201041332239E-2</c:v>
                </c:pt>
                <c:pt idx="630">
                  <c:v>1.2461829882814968E-2</c:v>
                </c:pt>
                <c:pt idx="631">
                  <c:v>1.2499641969396791E-2</c:v>
                </c:pt>
                <c:pt idx="632">
                  <c:v>1.2537637301077709E-2</c:v>
                </c:pt>
                <c:pt idx="633">
                  <c:v>1.2575815878017593E-2</c:v>
                </c:pt>
                <c:pt idx="634">
                  <c:v>1.2614177700056572E-2</c:v>
                </c:pt>
                <c:pt idx="635">
                  <c:v>1.2652722767514391E-2</c:v>
                </c:pt>
                <c:pt idx="636">
                  <c:v>1.2696998655270519E-2</c:v>
                </c:pt>
                <c:pt idx="637">
                  <c:v>1.2735936391425895E-2</c:v>
                </c:pt>
                <c:pt idx="638">
                  <c:v>1.2775057373080045E-2</c:v>
                </c:pt>
                <c:pt idx="639">
                  <c:v>1.2814361600312907E-2</c:v>
                </c:pt>
                <c:pt idx="640">
                  <c:v>1.2853849073124479E-2</c:v>
                </c:pt>
                <c:pt idx="641">
                  <c:v>1.2893519791594699E-2</c:v>
                </c:pt>
                <c:pt idx="642">
                  <c:v>1.2933373755803501E-2</c:v>
                </c:pt>
                <c:pt idx="643">
                  <c:v>1.2973410965830823E-2</c:v>
                </c:pt>
                <c:pt idx="644">
                  <c:v>1.3013631421676664E-2</c:v>
                </c:pt>
                <c:pt idx="645">
                  <c:v>1.3057165364087631E-2</c:v>
                </c:pt>
                <c:pt idx="646">
                  <c:v>1.3094622071303519E-2</c:v>
                </c:pt>
                <c:pt idx="647">
                  <c:v>1.3135392265084533E-2</c:v>
                </c:pt>
                <c:pt idx="648">
                  <c:v>1.3176345705003811E-2</c:v>
                </c:pt>
                <c:pt idx="649">
                  <c:v>1.3217482391061353E-2</c:v>
                </c:pt>
                <c:pt idx="650">
                  <c:v>1.3258802323417029E-2</c:v>
                </c:pt>
                <c:pt idx="651">
                  <c:v>1.3300305501910969E-2</c:v>
                </c:pt>
                <c:pt idx="652">
                  <c:v>1.3341991926942853E-2</c:v>
                </c:pt>
                <c:pt idx="653">
                  <c:v>1.3383861598352809E-2</c:v>
                </c:pt>
                <c:pt idx="654">
                  <c:v>1.3425914516140836E-2</c:v>
                </c:pt>
                <c:pt idx="655">
                  <c:v>1.3468150680546742E-2</c:v>
                </c:pt>
                <c:pt idx="656">
                  <c:v>1.3510570091570528E-2</c:v>
                </c:pt>
                <c:pt idx="657">
                  <c:v>1.3553172749292131E-2</c:v>
                </c:pt>
                <c:pt idx="658">
                  <c:v>1.3595958653711548E-2</c:v>
                </c:pt>
                <c:pt idx="659">
                  <c:v>1.3638927804908718E-2</c:v>
                </c:pt>
                <c:pt idx="660">
                  <c:v>1.3682080203043512E-2</c:v>
                </c:pt>
                <c:pt idx="661">
                  <c:v>1.3725415848115929E-2</c:v>
                </c:pt>
                <c:pt idx="662">
                  <c:v>1.3768934740125971E-2</c:v>
                </c:pt>
                <c:pt idx="663">
                  <c:v>1.3812636879233509E-2</c:v>
                </c:pt>
                <c:pt idx="664">
                  <c:v>1.3856522265518478E-2</c:v>
                </c:pt>
                <c:pt idx="665">
                  <c:v>1.390059089898088E-2</c:v>
                </c:pt>
                <c:pt idx="666">
                  <c:v>1.394484277970065E-2</c:v>
                </c:pt>
                <c:pt idx="667">
                  <c:v>1.3989277907757725E-2</c:v>
                </c:pt>
                <c:pt idx="668">
                  <c:v>1.4033896283232039E-2</c:v>
                </c:pt>
                <c:pt idx="669">
                  <c:v>1.407869790620353E-2</c:v>
                </c:pt>
                <c:pt idx="670">
                  <c:v>1.4123682776672197E-2</c:v>
                </c:pt>
                <c:pt idx="671">
                  <c:v>1.4168570189578844E-2</c:v>
                </c:pt>
                <c:pt idx="672">
                  <c:v>1.4212993238738036E-2</c:v>
                </c:pt>
                <c:pt idx="673">
                  <c:v>1.4256949713677969E-2</c:v>
                </c:pt>
                <c:pt idx="674">
                  <c:v>1.4300439614238769E-2</c:v>
                </c:pt>
                <c:pt idx="675">
                  <c:v>1.4343462940260565E-2</c:v>
                </c:pt>
                <c:pt idx="676">
                  <c:v>1.4386019691503549E-2</c:v>
                </c:pt>
                <c:pt idx="677">
                  <c:v>1.4428109868047656E-2</c:v>
                </c:pt>
                <c:pt idx="678">
                  <c:v>1.4469733469413271E-2</c:v>
                </c:pt>
                <c:pt idx="679">
                  <c:v>1.4510890495680329E-2</c:v>
                </c:pt>
                <c:pt idx="680">
                  <c:v>1.455158094644915E-2</c:v>
                </c:pt>
                <c:pt idx="681">
                  <c:v>1.459180482179967E-2</c:v>
                </c:pt>
                <c:pt idx="682">
                  <c:v>1.4631562121492081E-2</c:v>
                </c:pt>
                <c:pt idx="683">
                  <c:v>1.4670852845366511E-2</c:v>
                </c:pt>
                <c:pt idx="684">
                  <c:v>1.4709676993263088E-2</c:v>
                </c:pt>
                <c:pt idx="685">
                  <c:v>1.4748034565021939E-2</c:v>
                </c:pt>
                <c:pt idx="686">
                  <c:v>1.4785925560483193E-2</c:v>
                </c:pt>
                <c:pt idx="687">
                  <c:v>1.4823349979486977E-2</c:v>
                </c:pt>
                <c:pt idx="688">
                  <c:v>1.4860307821953356E-2</c:v>
                </c:pt>
                <c:pt idx="689">
                  <c:v>1.4896799087722457E-2</c:v>
                </c:pt>
                <c:pt idx="690">
                  <c:v>1.4932823776554471E-2</c:v>
                </c:pt>
                <c:pt idx="691">
                  <c:v>1.4968381888529336E-2</c:v>
                </c:pt>
                <c:pt idx="692">
                  <c:v>1.5003473423247371E-2</c:v>
                </c:pt>
                <c:pt idx="693">
                  <c:v>1.5038098380708576E-2</c:v>
                </c:pt>
                <c:pt idx="694">
                  <c:v>1.5072256760753078E-2</c:v>
                </c:pt>
                <c:pt idx="695">
                  <c:v>1.5105948563300942E-2</c:v>
                </c:pt>
                <c:pt idx="696">
                  <c:v>1.5139173788192295E-2</c:v>
                </c:pt>
                <c:pt idx="697">
                  <c:v>1.5171932435267266E-2</c:v>
                </c:pt>
                <c:pt idx="698">
                  <c:v>1.5204224504445918E-2</c:v>
                </c:pt>
                <c:pt idx="699">
                  <c:v>1.5236049995488443E-2</c:v>
                </c:pt>
                <c:pt idx="700">
                  <c:v>1.5267408908474778E-2</c:v>
                </c:pt>
                <c:pt idx="701">
                  <c:v>1.5298301243005241E-2</c:v>
                </c:pt>
                <c:pt idx="702">
                  <c:v>1.5328726999239706E-2</c:v>
                </c:pt>
                <c:pt idx="703">
                  <c:v>1.5358686176938363E-2</c:v>
                </c:pt>
                <c:pt idx="704">
                  <c:v>1.5388178775941341E-2</c:v>
                </c:pt>
                <c:pt idx="705">
                  <c:v>1.5417204796168704E-2</c:v>
                </c:pt>
                <c:pt idx="706">
                  <c:v>1.5445764237620452E-2</c:v>
                </c:pt>
                <c:pt idx="707">
                  <c:v>1.5473857099896904E-2</c:v>
                </c:pt>
                <c:pt idx="708">
                  <c:v>1.5501483383237868E-2</c:v>
                </c:pt>
                <c:pt idx="709">
                  <c:v>1.5528643087243665E-2</c:v>
                </c:pt>
                <c:pt idx="710">
                  <c:v>1.5555336211994231E-2</c:v>
                </c:pt>
                <c:pt idx="711">
                  <c:v>1.5581562757329692E-2</c:v>
                </c:pt>
                <c:pt idx="712">
                  <c:v>1.5607322723170114E-2</c:v>
                </c:pt>
                <c:pt idx="713">
                  <c:v>1.5632616109355624E-2</c:v>
                </c:pt>
                <c:pt idx="714">
                  <c:v>1.5657442915806286E-2</c:v>
                </c:pt>
                <c:pt idx="715">
                  <c:v>1.5681803142442163E-2</c:v>
                </c:pt>
                <c:pt idx="716">
                  <c:v>1.5705696789183321E-2</c:v>
                </c:pt>
                <c:pt idx="717">
                  <c:v>1.5729123856029759E-2</c:v>
                </c:pt>
                <c:pt idx="718">
                  <c:v>1.5752084342661732E-2</c:v>
                </c:pt>
                <c:pt idx="719">
                  <c:v>1.5774578249079241E-2</c:v>
                </c:pt>
                <c:pt idx="720">
                  <c:v>1.5796605575282285E-2</c:v>
                </c:pt>
                <c:pt idx="721">
                  <c:v>1.581816632119093E-2</c:v>
                </c:pt>
                <c:pt idx="722">
                  <c:v>1.5839260486565365E-2</c:v>
                </c:pt>
                <c:pt idx="723">
                  <c:v>1.5860074351676801E-2</c:v>
                </c:pt>
                <c:pt idx="724">
                  <c:v>1.5881009135583213E-2</c:v>
                </c:pt>
                <c:pt idx="725">
                  <c:v>1.5902079167462446E-2</c:v>
                </c:pt>
                <c:pt idx="726">
                  <c:v>1.5923284447314501E-2</c:v>
                </c:pt>
                <c:pt idx="727">
                  <c:v>1.5944624975379185E-2</c:v>
                </c:pt>
                <c:pt idx="728">
                  <c:v>1.596610075141669E-2</c:v>
                </c:pt>
                <c:pt idx="729">
                  <c:v>1.5987711775506952E-2</c:v>
                </c:pt>
                <c:pt idx="730">
                  <c:v>1.6009458047809844E-2</c:v>
                </c:pt>
                <c:pt idx="731">
                  <c:v>1.6031339568245428E-2</c:v>
                </c:pt>
                <c:pt idx="732">
                  <c:v>1.6053356336893643E-2</c:v>
                </c:pt>
                <c:pt idx="733">
                  <c:v>1.607550835367455E-2</c:v>
                </c:pt>
                <c:pt idx="734">
                  <c:v>1.6097795618748023E-2</c:v>
                </c:pt>
                <c:pt idx="735">
                  <c:v>1.6120218131954189E-2</c:v>
                </c:pt>
                <c:pt idx="736">
                  <c:v>1.6142775893532857E-2</c:v>
                </c:pt>
                <c:pt idx="737">
                  <c:v>1.616546890340409E-2</c:v>
                </c:pt>
                <c:pt idx="738">
                  <c:v>1.6188297161647824E-2</c:v>
                </c:pt>
                <c:pt idx="739">
                  <c:v>1.6211260668104188E-2</c:v>
                </c:pt>
                <c:pt idx="740">
                  <c:v>1.6234359423092926E-2</c:v>
                </c:pt>
                <c:pt idx="741">
                  <c:v>1.6257593426374228E-2</c:v>
                </c:pt>
                <c:pt idx="742">
                  <c:v>1.6280962678107969E-2</c:v>
                </c:pt>
                <c:pt idx="743">
                  <c:v>1.6304467178294146E-2</c:v>
                </c:pt>
                <c:pt idx="744">
                  <c:v>1.6328106927012698E-2</c:v>
                </c:pt>
                <c:pt idx="745">
                  <c:v>1.6351881924263623E-2</c:v>
                </c:pt>
                <c:pt idx="746">
                  <c:v>1.6375792169966985E-2</c:v>
                </c:pt>
                <c:pt idx="747">
                  <c:v>1.6399837664362593E-2</c:v>
                </c:pt>
                <c:pt idx="748">
                  <c:v>1.6424018407210639E-2</c:v>
                </c:pt>
                <c:pt idx="749">
                  <c:v>1.644833439875093E-2</c:v>
                </c:pt>
                <c:pt idx="750">
                  <c:v>1.6472785638903531E-2</c:v>
                </c:pt>
                <c:pt idx="751">
                  <c:v>1.6497372127748378E-2</c:v>
                </c:pt>
                <c:pt idx="752">
                  <c:v>1.652209386528547E-2</c:v>
                </c:pt>
                <c:pt idx="753">
                  <c:v>1.6546950851514808E-2</c:v>
                </c:pt>
                <c:pt idx="754">
                  <c:v>1.6571943086516328E-2</c:v>
                </c:pt>
                <c:pt idx="755">
                  <c:v>1.6597070570369965E-2</c:v>
                </c:pt>
                <c:pt idx="756">
                  <c:v>1.6622333302995784E-2</c:v>
                </c:pt>
                <c:pt idx="757">
                  <c:v>1.6647731284473721E-2</c:v>
                </c:pt>
                <c:pt idx="758">
                  <c:v>1.6673264514803776E-2</c:v>
                </c:pt>
                <c:pt idx="759">
                  <c:v>1.6698932994065885E-2</c:v>
                </c:pt>
                <c:pt idx="760">
                  <c:v>1.6724736722180111E-2</c:v>
                </c:pt>
                <c:pt idx="761">
                  <c:v>1.6750675699386264E-2</c:v>
                </c:pt>
                <c:pt idx="762">
                  <c:v>1.6776749925444534E-2</c:v>
                </c:pt>
                <c:pt idx="763">
                  <c:v>1.680295940059473E-2</c:v>
                </c:pt>
                <c:pt idx="764">
                  <c:v>1.6829304124756916E-2</c:v>
                </c:pt>
                <c:pt idx="765">
                  <c:v>1.6855784098011029E-2</c:v>
                </c:pt>
                <c:pt idx="766">
                  <c:v>1.6882399320357067E-2</c:v>
                </c:pt>
                <c:pt idx="767">
                  <c:v>1.6909149791795031E-2</c:v>
                </c:pt>
                <c:pt idx="768">
                  <c:v>1.6936035512484793E-2</c:v>
                </c:pt>
                <c:pt idx="769">
                  <c:v>1.6963056482266481E-2</c:v>
                </c:pt>
                <c:pt idx="770">
                  <c:v>1.6990212701379903E-2</c:v>
                </c:pt>
                <c:pt idx="771">
                  <c:v>1.7017504169745123E-2</c:v>
                </c:pt>
                <c:pt idx="772">
                  <c:v>1.7044930887362142E-2</c:v>
                </c:pt>
                <c:pt idx="773">
                  <c:v>1.7072492854310894E-2</c:v>
                </c:pt>
                <c:pt idx="774">
                  <c:v>1.7100190070591381E-2</c:v>
                </c:pt>
                <c:pt idx="775">
                  <c:v>1.7127941928682944E-2</c:v>
                </c:pt>
                <c:pt idx="776">
                  <c:v>1.7155465641431888E-2</c:v>
                </c:pt>
                <c:pt idx="777">
                  <c:v>1.7182736101561957E-2</c:v>
                </c:pt>
                <c:pt idx="778">
                  <c:v>1.7209753308833342E-2</c:v>
                </c:pt>
                <c:pt idx="779">
                  <c:v>1.7236517263325979E-2</c:v>
                </c:pt>
                <c:pt idx="780">
                  <c:v>1.7263027965039868E-2</c:v>
                </c:pt>
                <c:pt idx="781">
                  <c:v>1.72892854137352E-2</c:v>
                </c:pt>
                <c:pt idx="782">
                  <c:v>1.7315289609571849E-2</c:v>
                </c:pt>
                <c:pt idx="783">
                  <c:v>1.7344698584667029E-2</c:v>
                </c:pt>
                <c:pt idx="784">
                  <c:v>1.7370160095406817E-2</c:v>
                </c:pt>
                <c:pt idx="785">
                  <c:v>1.7395368352968177E-2</c:v>
                </c:pt>
                <c:pt idx="786">
                  <c:v>1.7420323357271172E-2</c:v>
                </c:pt>
                <c:pt idx="787">
                  <c:v>1.744502510839574E-2</c:v>
                </c:pt>
                <c:pt idx="788">
                  <c:v>1.7469473606182007E-2</c:v>
                </c:pt>
                <c:pt idx="789">
                  <c:v>1.7493668850629973E-2</c:v>
                </c:pt>
                <c:pt idx="790">
                  <c:v>1.7517610841659703E-2</c:v>
                </c:pt>
                <c:pt idx="791">
                  <c:v>1.7541299579271197E-2</c:v>
                </c:pt>
                <c:pt idx="792">
                  <c:v>1.7564735063384518E-2</c:v>
                </c:pt>
                <c:pt idx="793">
                  <c:v>1.758791729391973E-2</c:v>
                </c:pt>
                <c:pt idx="794">
                  <c:v>1.7610846270876834E-2</c:v>
                </c:pt>
                <c:pt idx="795">
                  <c:v>1.763352199425583E-2</c:v>
                </c:pt>
                <c:pt idx="796">
                  <c:v>1.7655944463816908E-2</c:v>
                </c:pt>
                <c:pt idx="797">
                  <c:v>1.7678113679719942E-2</c:v>
                </c:pt>
                <c:pt idx="798">
                  <c:v>1.770002964180506E-2</c:v>
                </c:pt>
                <c:pt idx="799">
                  <c:v>1.772169235007226E-2</c:v>
                </c:pt>
                <c:pt idx="800">
                  <c:v>1.7743101804441608E-2</c:v>
                </c:pt>
                <c:pt idx="801">
                  <c:v>1.7764258004913103E-2</c:v>
                </c:pt>
                <c:pt idx="802">
                  <c:v>1.7785160951406809E-2</c:v>
                </c:pt>
                <c:pt idx="803">
                  <c:v>1.7807715700315363E-2</c:v>
                </c:pt>
                <c:pt idx="804">
                  <c:v>1.7826207082300982E-2</c:v>
                </c:pt>
                <c:pt idx="805">
                  <c:v>1.7846350266541577E-2</c:v>
                </c:pt>
                <c:pt idx="806">
                  <c:v>1.7866240196724448E-2</c:v>
                </c:pt>
                <c:pt idx="807">
                  <c:v>1.7885876872689721E-2</c:v>
                </c:pt>
                <c:pt idx="808">
                  <c:v>1.7905260294437397E-2</c:v>
                </c:pt>
                <c:pt idx="809">
                  <c:v>1.7924390461967477E-2</c:v>
                </c:pt>
                <c:pt idx="810">
                  <c:v>1.7943267375040151E-2</c:v>
                </c:pt>
                <c:pt idx="811">
                  <c:v>1.7961891033895228E-2</c:v>
                </c:pt>
                <c:pt idx="812">
                  <c:v>1.7980261438372835E-2</c:v>
                </c:pt>
                <c:pt idx="813">
                  <c:v>1.7998378588393038E-2</c:v>
                </c:pt>
                <c:pt idx="814">
                  <c:v>1.8016242483955835E-2</c:v>
                </c:pt>
                <c:pt idx="815">
                  <c:v>1.8033853124981292E-2</c:v>
                </c:pt>
                <c:pt idx="816">
                  <c:v>1.8051210511549343E-2</c:v>
                </c:pt>
                <c:pt idx="817">
                  <c:v>1.806831464342018E-2</c:v>
                </c:pt>
                <c:pt idx="818">
                  <c:v>1.8085165520753677E-2</c:v>
                </c:pt>
                <c:pt idx="819">
                  <c:v>1.8101763143469896E-2</c:v>
                </c:pt>
                <c:pt idx="820">
                  <c:v>1.8118107511488901E-2</c:v>
                </c:pt>
                <c:pt idx="821">
                  <c:v>1.8134198624730757E-2</c:v>
                </c:pt>
                <c:pt idx="822">
                  <c:v>1.81500364832754E-2</c:v>
                </c:pt>
                <c:pt idx="823">
                  <c:v>1.8165621087042894E-2</c:v>
                </c:pt>
                <c:pt idx="824">
                  <c:v>1.8180952435873365E-2</c:v>
                </c:pt>
                <c:pt idx="825">
                  <c:v>1.8196030530006624E-2</c:v>
                </c:pt>
                <c:pt idx="826">
                  <c:v>1.8210855369202861E-2</c:v>
                </c:pt>
                <c:pt idx="827">
                  <c:v>1.8225457109899423E-2</c:v>
                </c:pt>
                <c:pt idx="828">
                  <c:v>1.8240175408639203E-2</c:v>
                </c:pt>
                <c:pt idx="829">
                  <c:v>1.8255107083495759E-2</c:v>
                </c:pt>
                <c:pt idx="830">
                  <c:v>1.8270252134389153E-2</c:v>
                </c:pt>
                <c:pt idx="831">
                  <c:v>1.8285610561319388E-2</c:v>
                </c:pt>
                <c:pt idx="832">
                  <c:v>1.8301182364526269E-2</c:v>
                </c:pt>
                <c:pt idx="833">
                  <c:v>1.8316967543929863E-2</c:v>
                </c:pt>
                <c:pt idx="834">
                  <c:v>1.8332966099450232E-2</c:v>
                </c:pt>
                <c:pt idx="835">
                  <c:v>1.8350812423308938E-2</c:v>
                </c:pt>
                <c:pt idx="836">
                  <c:v>1.8365603339240977E-2</c:v>
                </c:pt>
                <c:pt idx="837">
                  <c:v>1.8382242023591289E-2</c:v>
                </c:pt>
                <c:pt idx="838">
                  <c:v>1.8399094084218248E-2</c:v>
                </c:pt>
                <c:pt idx="839">
                  <c:v>1.8416159521121855E-2</c:v>
                </c:pt>
                <c:pt idx="840">
                  <c:v>1.8433438334541918E-2</c:v>
                </c:pt>
                <c:pt idx="841">
                  <c:v>1.8450930524238629E-2</c:v>
                </c:pt>
                <c:pt idx="842">
                  <c:v>1.8468636090531731E-2</c:v>
                </c:pt>
                <c:pt idx="843">
                  <c:v>1.8486555033101482E-2</c:v>
                </c:pt>
                <c:pt idx="844">
                  <c:v>1.8504687352267624E-2</c:v>
                </c:pt>
                <c:pt idx="845">
                  <c:v>1.8523033048030157E-2</c:v>
                </c:pt>
                <c:pt idx="846">
                  <c:v>1.8541592120229211E-2</c:v>
                </c:pt>
                <c:pt idx="847">
                  <c:v>1.8560364569104593E-2</c:v>
                </c:pt>
                <c:pt idx="848">
                  <c:v>1.8579350394656302E-2</c:v>
                </c:pt>
                <c:pt idx="849">
                  <c:v>1.8598549596804403E-2</c:v>
                </c:pt>
                <c:pt idx="850">
                  <c:v>1.8617962175708769E-2</c:v>
                </c:pt>
                <c:pt idx="851">
                  <c:v>1.8637588131289462E-2</c:v>
                </c:pt>
                <c:pt idx="852">
                  <c:v>1.8657427463626419E-2</c:v>
                </c:pt>
                <c:pt idx="853">
                  <c:v>1.8677480172799577E-2</c:v>
                </c:pt>
                <c:pt idx="854">
                  <c:v>1.8697746258808934E-2</c:v>
                </c:pt>
                <c:pt idx="855">
                  <c:v>1.8718225721734427E-2</c:v>
                </c:pt>
                <c:pt idx="856">
                  <c:v>1.8740893112458856E-2</c:v>
                </c:pt>
                <c:pt idx="857">
                  <c:v>1.8759824778253886E-2</c:v>
                </c:pt>
                <c:pt idx="858">
                  <c:v>1.878094437208766E-2</c:v>
                </c:pt>
                <c:pt idx="859">
                  <c:v>1.880227734283757E-2</c:v>
                </c:pt>
                <c:pt idx="860">
                  <c:v>1.8826919158865252E-2</c:v>
                </c:pt>
                <c:pt idx="861">
                  <c:v>1.8848709366263705E-2</c:v>
                </c:pt>
                <c:pt idx="862">
                  <c:v>1.8870712950738167E-2</c:v>
                </c:pt>
                <c:pt idx="863">
                  <c:v>1.8892929912448508E-2</c:v>
                </c:pt>
                <c:pt idx="864">
                  <c:v>1.8915360251394731E-2</c:v>
                </c:pt>
                <c:pt idx="865">
                  <c:v>1.8938003967576833E-2</c:v>
                </c:pt>
                <c:pt idx="866">
                  <c:v>1.8960861061074752E-2</c:v>
                </c:pt>
                <c:pt idx="867">
                  <c:v>1.8983931531968423E-2</c:v>
                </c:pt>
                <c:pt idx="868">
                  <c:v>1.9007215380177911E-2</c:v>
                </c:pt>
                <c:pt idx="869">
                  <c:v>1.9030712605783151E-2</c:v>
                </c:pt>
                <c:pt idx="870">
                  <c:v>1.9054423209023952E-2</c:v>
                </c:pt>
                <c:pt idx="871">
                  <c:v>1.9078347189580569E-2</c:v>
                </c:pt>
                <c:pt idx="872">
                  <c:v>1.9102484547772747E-2</c:v>
                </c:pt>
                <c:pt idx="873">
                  <c:v>1.9126835283520549E-2</c:v>
                </c:pt>
                <c:pt idx="874">
                  <c:v>1.9151399396983848E-2</c:v>
                </c:pt>
                <c:pt idx="875">
                  <c:v>1.9176176888082708E-2</c:v>
                </c:pt>
                <c:pt idx="876">
                  <c:v>1.9201167756897064E-2</c:v>
                </c:pt>
                <c:pt idx="877">
                  <c:v>1.9226372003586789E-2</c:v>
                </c:pt>
                <c:pt idx="878">
                  <c:v>1.9251789627992011E-2</c:v>
                </c:pt>
                <c:pt idx="879">
                  <c:v>1.9277371023793677E-2</c:v>
                </c:pt>
                <c:pt idx="880">
                  <c:v>1.9302821234212786E-2</c:v>
                </c:pt>
                <c:pt idx="881">
                  <c:v>1.9328090652610541E-2</c:v>
                </c:pt>
                <c:pt idx="882">
                  <c:v>1.9353179278986943E-2</c:v>
                </c:pt>
                <c:pt idx="883">
                  <c:v>1.9378087113341991E-2</c:v>
                </c:pt>
                <c:pt idx="884">
                  <c:v>1.9402814155595749E-2</c:v>
                </c:pt>
                <c:pt idx="885">
                  <c:v>1.9427360405748217E-2</c:v>
                </c:pt>
                <c:pt idx="886">
                  <c:v>1.945172586371946E-2</c:v>
                </c:pt>
                <c:pt idx="887">
                  <c:v>1.9482648487401111E-2</c:v>
                </c:pt>
                <c:pt idx="888">
                  <c:v>1.9499914403118268E-2</c:v>
                </c:pt>
                <c:pt idx="889">
                  <c:v>1.9523737484465897E-2</c:v>
                </c:pt>
                <c:pt idx="890">
                  <c:v>1.9547379773472429E-2</c:v>
                </c:pt>
                <c:pt idx="891">
                  <c:v>1.9570841270137862E-2</c:v>
                </c:pt>
                <c:pt idx="892">
                  <c:v>1.9594121974462197E-2</c:v>
                </c:pt>
                <c:pt idx="893">
                  <c:v>1.9617221886365499E-2</c:v>
                </c:pt>
                <c:pt idx="894">
                  <c:v>1.9640141005767831E-2</c:v>
                </c:pt>
                <c:pt idx="895">
                  <c:v>1.9662879332749128E-2</c:v>
                </c:pt>
                <c:pt idx="896">
                  <c:v>1.9685436867309392E-2</c:v>
                </c:pt>
                <c:pt idx="897">
                  <c:v>1.9707813609208813E-2</c:v>
                </c:pt>
                <c:pt idx="898">
                  <c:v>1.9730009558607264E-2</c:v>
                </c:pt>
                <c:pt idx="899">
                  <c:v>1.975202471542481E-2</c:v>
                </c:pt>
                <c:pt idx="900">
                  <c:v>1.9773859079501577E-2</c:v>
                </c:pt>
                <c:pt idx="901">
                  <c:v>1.9795512650917502E-2</c:v>
                </c:pt>
                <c:pt idx="902">
                  <c:v>1.9816985429592648E-2</c:v>
                </c:pt>
                <c:pt idx="903">
                  <c:v>1.9838277415606953E-2</c:v>
                </c:pt>
                <c:pt idx="904">
                  <c:v>1.9859388608800543E-2</c:v>
                </c:pt>
                <c:pt idx="905">
                  <c:v>1.9880319009173419E-2</c:v>
                </c:pt>
                <c:pt idx="906">
                  <c:v>1.9901068616805517E-2</c:v>
                </c:pt>
                <c:pt idx="907">
                  <c:v>1.9921637431536965E-2</c:v>
                </c:pt>
                <c:pt idx="908">
                  <c:v>1.994892150650962E-2</c:v>
                </c:pt>
                <c:pt idx="909">
                  <c:v>1.9969079315131921E-2</c:v>
                </c:pt>
                <c:pt idx="910">
                  <c:v>1.998905631292125E-2</c:v>
                </c:pt>
                <c:pt idx="911">
                  <c:v>2.0008852499877605E-2</c:v>
                </c:pt>
                <c:pt idx="912">
                  <c:v>2.0028467875841116E-2</c:v>
                </c:pt>
                <c:pt idx="913">
                  <c:v>2.0047902440758492E-2</c:v>
                </c:pt>
                <c:pt idx="914">
                  <c:v>2.0067156194549796E-2</c:v>
                </c:pt>
                <c:pt idx="915">
                  <c:v>2.0088143906145106E-2</c:v>
                </c:pt>
                <c:pt idx="916">
                  <c:v>2.0105121268274573E-2</c:v>
                </c:pt>
                <c:pt idx="917">
                  <c:v>2.0123832588101465E-2</c:v>
                </c:pt>
                <c:pt idx="918">
                  <c:v>2.014236309642925E-2</c:v>
                </c:pt>
                <c:pt idx="919">
                  <c:v>2.0162580062523805E-2</c:v>
                </c:pt>
                <c:pt idx="920">
                  <c:v>2.0178881678294402E-2</c:v>
                </c:pt>
                <c:pt idx="921">
                  <c:v>2.0196869751671898E-2</c:v>
                </c:pt>
                <c:pt idx="922">
                  <c:v>2.0214677013203897E-2</c:v>
                </c:pt>
                <c:pt idx="923">
                  <c:v>2.02323034628904E-2</c:v>
                </c:pt>
                <c:pt idx="924">
                  <c:v>2.0249749100544889E-2</c:v>
                </c:pt>
                <c:pt idx="925">
                  <c:v>2.0267013926167365E-2</c:v>
                </c:pt>
                <c:pt idx="926">
                  <c:v>2.0284097939651247E-2</c:v>
                </c:pt>
                <c:pt idx="927">
                  <c:v>2.0301001140916597E-2</c:v>
                </c:pt>
                <c:pt idx="928">
                  <c:v>2.0317723529910126E-2</c:v>
                </c:pt>
                <c:pt idx="929">
                  <c:v>2.0334265106525251E-2</c:v>
                </c:pt>
                <c:pt idx="930">
                  <c:v>2.0350625870708683E-2</c:v>
                </c:pt>
                <c:pt idx="931">
                  <c:v>2.0366819035384509E-2</c:v>
                </c:pt>
                <c:pt idx="932">
                  <c:v>2.0382888643908359E-2</c:v>
                </c:pt>
                <c:pt idx="933">
                  <c:v>2.0400551126857902E-2</c:v>
                </c:pt>
                <c:pt idx="934">
                  <c:v>2.041467040518441E-2</c:v>
                </c:pt>
                <c:pt idx="935">
                  <c:v>2.0430382557856674E-2</c:v>
                </c:pt>
                <c:pt idx="936">
                  <c:v>2.0445975558507357E-2</c:v>
                </c:pt>
                <c:pt idx="937">
                  <c:v>2.0461449407083165E-2</c:v>
                </c:pt>
                <c:pt idx="938">
                  <c:v>2.047680410353081E-2</c:v>
                </c:pt>
                <c:pt idx="939">
                  <c:v>2.049520474869837E-2</c:v>
                </c:pt>
                <c:pt idx="940">
                  <c:v>2.051028537944255E-2</c:v>
                </c:pt>
                <c:pt idx="941">
                  <c:v>2.0525246870288782E-2</c:v>
                </c:pt>
                <c:pt idx="942">
                  <c:v>2.0540089221157132E-2</c:v>
                </c:pt>
                <c:pt idx="943">
                  <c:v>2.0554812431967662E-2</c:v>
                </c:pt>
                <c:pt idx="944">
                  <c:v>2.0569416502880244E-2</c:v>
                </c:pt>
                <c:pt idx="945">
                  <c:v>2.0583901433735008E-2</c:v>
                </c:pt>
                <c:pt idx="946">
                  <c:v>2.0598267224531952E-2</c:v>
                </c:pt>
                <c:pt idx="947">
                  <c:v>2.0612513875351013E-2</c:v>
                </c:pt>
                <c:pt idx="948">
                  <c:v>2.0628649876126559E-2</c:v>
                </c:pt>
                <c:pt idx="949">
                  <c:v>2.0642641226764624E-2</c:v>
                </c:pt>
                <c:pt idx="950">
                  <c:v>2.065651343734487E-2</c:v>
                </c:pt>
                <c:pt idx="951">
                  <c:v>2.067026650778736E-2</c:v>
                </c:pt>
                <c:pt idx="952">
                  <c:v>2.0683900438172031E-2</c:v>
                </c:pt>
                <c:pt idx="953">
                  <c:v>2.0697415228339011E-2</c:v>
                </c:pt>
                <c:pt idx="954">
                  <c:v>2.0710810878528108E-2</c:v>
                </c:pt>
                <c:pt idx="955">
                  <c:v>2.0724087388419576E-2</c:v>
                </c:pt>
                <c:pt idx="956">
                  <c:v>2.0737244758253226E-2</c:v>
                </c:pt>
                <c:pt idx="957">
                  <c:v>2.0751807500225539E-2</c:v>
                </c:pt>
                <c:pt idx="958">
                  <c:v>2.0763202077187515E-2</c:v>
                </c:pt>
                <c:pt idx="959">
                  <c:v>2.077600202636809E-2</c:v>
                </c:pt>
                <c:pt idx="960">
                  <c:v>2.0788682835330974E-2</c:v>
                </c:pt>
                <c:pt idx="961">
                  <c:v>2.0801244504076166E-2</c:v>
                </c:pt>
                <c:pt idx="962">
                  <c:v>2.0813687032683603E-2</c:v>
                </c:pt>
                <c:pt idx="963">
                  <c:v>2.0826010420913477E-2</c:v>
                </c:pt>
                <c:pt idx="964">
                  <c:v>2.0838214668925659E-2</c:v>
                </c:pt>
                <c:pt idx="965">
                  <c:v>2.0850299776560277E-2</c:v>
                </c:pt>
                <c:pt idx="966">
                  <c:v>2.086226574405714E-2</c:v>
                </c:pt>
                <c:pt idx="967">
                  <c:v>2.0874112571096504E-2</c:v>
                </c:pt>
                <c:pt idx="968">
                  <c:v>2.0885840257998112E-2</c:v>
                </c:pt>
                <c:pt idx="969">
                  <c:v>2.0897448804362284E-2</c:v>
                </c:pt>
                <c:pt idx="970">
                  <c:v>2.0908938210588701E-2</c:v>
                </c:pt>
                <c:pt idx="971">
                  <c:v>2.0920308476437555E-2</c:v>
                </c:pt>
                <c:pt idx="972">
                  <c:v>2.0931559601828909E-2</c:v>
                </c:pt>
                <c:pt idx="973">
                  <c:v>2.0942691586842699E-2</c:v>
                </c:pt>
                <c:pt idx="974">
                  <c:v>2.0953704431558862E-2</c:v>
                </c:pt>
                <c:pt idx="975">
                  <c:v>2.0964598135897461E-2</c:v>
                </c:pt>
                <c:pt idx="976">
                  <c:v>2.0975372699698625E-2</c:v>
                </c:pt>
                <c:pt idx="977">
                  <c:v>2.0986028123202161E-2</c:v>
                </c:pt>
                <c:pt idx="978">
                  <c:v>2.0996564406248197E-2</c:v>
                </c:pt>
                <c:pt idx="979">
                  <c:v>2.1006981548836734E-2</c:v>
                </c:pt>
                <c:pt idx="980">
                  <c:v>2.1017279550967771E-2</c:v>
                </c:pt>
                <c:pt idx="981">
                  <c:v>2.1027458412721245E-2</c:v>
                </c:pt>
                <c:pt idx="982">
                  <c:v>2.1037518133937283E-2</c:v>
                </c:pt>
                <c:pt idx="983">
                  <c:v>2.1047458714695821E-2</c:v>
                </c:pt>
                <c:pt idx="984">
                  <c:v>2.105728015499686E-2</c:v>
                </c:pt>
                <c:pt idx="985">
                  <c:v>2.1066982454760463E-2</c:v>
                </c:pt>
                <c:pt idx="986">
                  <c:v>2.1076565614066567E-2</c:v>
                </c:pt>
                <c:pt idx="987">
                  <c:v>2.1086029632835235E-2</c:v>
                </c:pt>
                <c:pt idx="988">
                  <c:v>2.1095374510986531E-2</c:v>
                </c:pt>
                <c:pt idx="989">
                  <c:v>2.1104600248760264E-2</c:v>
                </c:pt>
                <c:pt idx="990">
                  <c:v>2.1113706845916624E-2</c:v>
                </c:pt>
                <c:pt idx="991">
                  <c:v>2.112269430253555E-2</c:v>
                </c:pt>
                <c:pt idx="992">
                  <c:v>2.1131562618537103E-2</c:v>
                </c:pt>
                <c:pt idx="993">
                  <c:v>2.1140311794001221E-2</c:v>
                </c:pt>
                <c:pt idx="994">
                  <c:v>2.1148941828927903E-2</c:v>
                </c:pt>
                <c:pt idx="995">
                  <c:v>2.1157452723237213E-2</c:v>
                </c:pt>
                <c:pt idx="996">
                  <c:v>2.1165844477009088E-2</c:v>
                </c:pt>
                <c:pt idx="997">
                  <c:v>2.1174117090083655E-2</c:v>
                </c:pt>
                <c:pt idx="998">
                  <c:v>2.118227056254085E-2</c:v>
                </c:pt>
                <c:pt idx="999">
                  <c:v>2.119030489446061E-2</c:v>
                </c:pt>
                <c:pt idx="1000">
                  <c:v>2.1198220085683062E-2</c:v>
                </c:pt>
                <c:pt idx="1001">
                  <c:v>2.1206016136288142E-2</c:v>
                </c:pt>
                <c:pt idx="1002">
                  <c:v>2.121369304627585E-2</c:v>
                </c:pt>
                <c:pt idx="1003">
                  <c:v>2.1221250815646187E-2</c:v>
                </c:pt>
                <c:pt idx="1004">
                  <c:v>2.1228689444319215E-2</c:v>
                </c:pt>
                <c:pt idx="1005">
                  <c:v>2.1236008932215E-2</c:v>
                </c:pt>
                <c:pt idx="1006">
                  <c:v>2.124320927957335E-2</c:v>
                </c:pt>
                <c:pt idx="1007">
                  <c:v>2.1250290486234391E-2</c:v>
                </c:pt>
                <c:pt idx="1008">
                  <c:v>2.1257252552198125E-2</c:v>
                </c:pt>
                <c:pt idx="1009">
                  <c:v>2.1264095477464551E-2</c:v>
                </c:pt>
                <c:pt idx="1010">
                  <c:v>2.1270819262033669E-2</c:v>
                </c:pt>
                <c:pt idx="1011">
                  <c:v>2.1277423905905479E-2</c:v>
                </c:pt>
                <c:pt idx="1012">
                  <c:v>2.1283909409000046E-2</c:v>
                </c:pt>
                <c:pt idx="1013">
                  <c:v>2.1290275771397305E-2</c:v>
                </c:pt>
                <c:pt idx="1014">
                  <c:v>2.1296522993097255E-2</c:v>
                </c:pt>
                <c:pt idx="1015">
                  <c:v>2.1302651074019963E-2</c:v>
                </c:pt>
                <c:pt idx="1016">
                  <c:v>2.1308660014245362E-2</c:v>
                </c:pt>
                <c:pt idx="1017">
                  <c:v>2.1314549813773453E-2</c:v>
                </c:pt>
                <c:pt idx="1018">
                  <c:v>2.1320320472444365E-2</c:v>
                </c:pt>
                <c:pt idx="1019">
                  <c:v>2.1325971990417969E-2</c:v>
                </c:pt>
                <c:pt idx="1020">
                  <c:v>2.1331504367614329E-2</c:v>
                </c:pt>
                <c:pt idx="1021">
                  <c:v>2.1336917604113381E-2</c:v>
                </c:pt>
                <c:pt idx="1022">
                  <c:v>2.1342211699675318E-2</c:v>
                </c:pt>
                <c:pt idx="1023">
                  <c:v>2.1347386654619882E-2</c:v>
                </c:pt>
                <c:pt idx="1024">
                  <c:v>2.1352442468707267E-2</c:v>
                </c:pt>
                <c:pt idx="1025">
                  <c:v>2.1357379142017408E-2</c:v>
                </c:pt>
                <c:pt idx="1026">
                  <c:v>2.1362196674470368E-2</c:v>
                </c:pt>
                <c:pt idx="1027">
                  <c:v>2.1366895066226022E-2</c:v>
                </c:pt>
                <c:pt idx="1028">
                  <c:v>2.1371474317124495E-2</c:v>
                </c:pt>
                <c:pt idx="1029">
                  <c:v>2.1375934427245724E-2</c:v>
                </c:pt>
                <c:pt idx="1030">
                  <c:v>2.1380275396509774E-2</c:v>
                </c:pt>
                <c:pt idx="1031">
                  <c:v>2.1384497224996579E-2</c:v>
                </c:pt>
                <c:pt idx="1032">
                  <c:v>2.1388599912626205E-2</c:v>
                </c:pt>
                <c:pt idx="1033">
                  <c:v>2.1392583459478587E-2</c:v>
                </c:pt>
                <c:pt idx="1034">
                  <c:v>2.1396447865473789E-2</c:v>
                </c:pt>
                <c:pt idx="1035">
                  <c:v>2.1400216044282772E-2</c:v>
                </c:pt>
                <c:pt idx="1036">
                  <c:v>2.1403968381603633E-2</c:v>
                </c:pt>
                <c:pt idx="1037">
                  <c:v>2.1407712014447355E-2</c:v>
                </c:pt>
                <c:pt idx="1038">
                  <c:v>2.1411446942813939E-2</c:v>
                </c:pt>
                <c:pt idx="1039">
                  <c:v>2.1415173166703383E-2</c:v>
                </c:pt>
                <c:pt idx="1040">
                  <c:v>2.1418890686035752E-2</c:v>
                </c:pt>
                <c:pt idx="1041">
                  <c:v>2.1422599501050854E-2</c:v>
                </c:pt>
                <c:pt idx="1042">
                  <c:v>2.1426299611508881E-2</c:v>
                </c:pt>
                <c:pt idx="1043">
                  <c:v>2.1430517650626868E-2</c:v>
                </c:pt>
                <c:pt idx="1044">
                  <c:v>2.1434199108645302E-2</c:v>
                </c:pt>
                <c:pt idx="1045">
                  <c:v>2.1437871862106661E-2</c:v>
                </c:pt>
                <c:pt idx="1046">
                  <c:v>2.1441535911170817E-2</c:v>
                </c:pt>
                <c:pt idx="1047">
                  <c:v>2.1445191255757834E-2</c:v>
                </c:pt>
                <c:pt idx="1048">
                  <c:v>2.1448837895867712E-2</c:v>
                </c:pt>
                <c:pt idx="1049">
                  <c:v>2.1452475831420514E-2</c:v>
                </c:pt>
                <c:pt idx="1050">
                  <c:v>2.1456105062576114E-2</c:v>
                </c:pt>
                <c:pt idx="1051">
                  <c:v>2.1459725589254575E-2</c:v>
                </c:pt>
                <c:pt idx="1052">
                  <c:v>2.1463337411455896E-2</c:v>
                </c:pt>
                <c:pt idx="1053">
                  <c:v>2.1466940529100142E-2</c:v>
                </c:pt>
                <c:pt idx="1054">
                  <c:v>2.1470534942347186E-2</c:v>
                </c:pt>
                <c:pt idx="1055">
                  <c:v>2.147412065111709E-2</c:v>
                </c:pt>
                <c:pt idx="1056">
                  <c:v>2.1477697655329919E-2</c:v>
                </c:pt>
                <c:pt idx="1057">
                  <c:v>2.1481265955065609E-2</c:v>
                </c:pt>
                <c:pt idx="1058">
                  <c:v>2.1484825550404096E-2</c:v>
                </c:pt>
                <c:pt idx="1059">
                  <c:v>2.1488376441265444E-2</c:v>
                </c:pt>
                <c:pt idx="1060">
                  <c:v>2.1491918627569717E-2</c:v>
                </c:pt>
                <c:pt idx="1061">
                  <c:v>2.1495452109396851E-2</c:v>
                </c:pt>
                <c:pt idx="1062">
                  <c:v>2.1498976886826782E-2</c:v>
                </c:pt>
                <c:pt idx="1063">
                  <c:v>2.1503385930197183E-2</c:v>
                </c:pt>
                <c:pt idx="1064">
                  <c:v>2.1506000328015418E-2</c:v>
                </c:pt>
                <c:pt idx="1065">
                  <c:v>2.1509498992013931E-2</c:v>
                </c:pt>
                <c:pt idx="1066">
                  <c:v>2.151298895145537E-2</c:v>
                </c:pt>
                <c:pt idx="1067">
                  <c:v>2.1516470206419669E-2</c:v>
                </c:pt>
                <c:pt idx="1068">
                  <c:v>2.1519942756826893E-2</c:v>
                </c:pt>
                <c:pt idx="1069">
                  <c:v>2.1523406602836914E-2</c:v>
                </c:pt>
                <c:pt idx="1070">
                  <c:v>2.1526861744369796E-2</c:v>
                </c:pt>
                <c:pt idx="1071">
                  <c:v>2.1530308181345603E-2</c:v>
                </c:pt>
                <c:pt idx="1072">
                  <c:v>2.1533745913924207E-2</c:v>
                </c:pt>
                <c:pt idx="1073">
                  <c:v>2.1537174941945736E-2</c:v>
                </c:pt>
                <c:pt idx="1074">
                  <c:v>2.1540595265490126E-2</c:v>
                </c:pt>
                <c:pt idx="1075">
                  <c:v>2.1544006884557376E-2</c:v>
                </c:pt>
                <c:pt idx="1076">
                  <c:v>2.1547409799147488E-2</c:v>
                </c:pt>
                <c:pt idx="1077">
                  <c:v>2.1550804009340396E-2</c:v>
                </c:pt>
                <c:pt idx="1078">
                  <c:v>2.1554189514896294E-2</c:v>
                </c:pt>
                <c:pt idx="1079">
                  <c:v>2.1557566316054988E-2</c:v>
                </c:pt>
                <c:pt idx="1080">
                  <c:v>2.1560934412736543E-2</c:v>
                </c:pt>
                <c:pt idx="1081">
                  <c:v>2.1564293804781087E-2</c:v>
                </c:pt>
                <c:pt idx="1082">
                  <c:v>2.1567644492508364E-2</c:v>
                </c:pt>
                <c:pt idx="1083">
                  <c:v>2.1570986475678566E-2</c:v>
                </c:pt>
                <c:pt idx="1084">
                  <c:v>2.1574319754371629E-2</c:v>
                </c:pt>
                <c:pt idx="1085">
                  <c:v>2.1577644328587553E-2</c:v>
                </c:pt>
                <c:pt idx="1086">
                  <c:v>2.1580960198326338E-2</c:v>
                </c:pt>
                <c:pt idx="1087">
                  <c:v>2.1584267363587983E-2</c:v>
                </c:pt>
                <c:pt idx="1088">
                  <c:v>2.158756582437249E-2</c:v>
                </c:pt>
                <c:pt idx="1089">
                  <c:v>2.1590855580519985E-2</c:v>
                </c:pt>
                <c:pt idx="1090">
                  <c:v>2.1594136632350214E-2</c:v>
                </c:pt>
                <c:pt idx="1091">
                  <c:v>2.1597408979623367E-2</c:v>
                </c:pt>
                <c:pt idx="1092">
                  <c:v>2.1600672622419381E-2</c:v>
                </c:pt>
                <c:pt idx="1093">
                  <c:v>2.1603927560738256E-2</c:v>
                </c:pt>
                <c:pt idx="1094">
                  <c:v>2.1607173794500056E-2</c:v>
                </c:pt>
                <c:pt idx="1095">
                  <c:v>2.1610873117428042E-2</c:v>
                </c:pt>
                <c:pt idx="1096">
                  <c:v>2.1614100698750249E-2</c:v>
                </c:pt>
                <c:pt idx="1097">
                  <c:v>2.1617319575595317E-2</c:v>
                </c:pt>
                <c:pt idx="1098">
                  <c:v>2.1620529747963246E-2</c:v>
                </c:pt>
                <c:pt idx="1099">
                  <c:v>2.16237312157741E-2</c:v>
                </c:pt>
                <c:pt idx="1100">
                  <c:v>2.1626923979187751E-2</c:v>
                </c:pt>
                <c:pt idx="1101">
                  <c:v>2.1630108038044327E-2</c:v>
                </c:pt>
                <c:pt idx="1102">
                  <c:v>2.1633283392423763E-2</c:v>
                </c:pt>
                <c:pt idx="1103">
                  <c:v>2.1636450042405997E-2</c:v>
                </c:pt>
                <c:pt idx="1104">
                  <c:v>2.1639607987751219E-2</c:v>
                </c:pt>
                <c:pt idx="1105">
                  <c:v>2.1642757228619303E-2</c:v>
                </c:pt>
                <c:pt idx="1106">
                  <c:v>2.1645897765090183E-2</c:v>
                </c:pt>
                <c:pt idx="1107">
                  <c:v>2.1649029597003988E-2</c:v>
                </c:pt>
                <c:pt idx="1108">
                  <c:v>2.1652152724440654E-2</c:v>
                </c:pt>
                <c:pt idx="1109">
                  <c:v>2.1655267147320245E-2</c:v>
                </c:pt>
                <c:pt idx="1110">
                  <c:v>2.1658372865722697E-2</c:v>
                </c:pt>
                <c:pt idx="1111">
                  <c:v>2.1661469879727946E-2</c:v>
                </c:pt>
                <c:pt idx="1112">
                  <c:v>2.1664558189256056E-2</c:v>
                </c:pt>
                <c:pt idx="1113">
                  <c:v>2.1667637794147154E-2</c:v>
                </c:pt>
                <c:pt idx="1114">
                  <c:v>2.167070869464105E-2</c:v>
                </c:pt>
                <c:pt idx="1115">
                  <c:v>2.1675949144661644E-2</c:v>
                </c:pt>
                <c:pt idx="1116">
                  <c:v>2.1679000516590108E-2</c:v>
                </c:pt>
                <c:pt idx="1117">
                  <c:v>2.1682043183002264E-2</c:v>
                </c:pt>
                <c:pt idx="1118">
                  <c:v>2.1685077143898113E-2</c:v>
                </c:pt>
                <c:pt idx="1119">
                  <c:v>2.1688102399330944E-2</c:v>
                </c:pt>
                <c:pt idx="1120">
                  <c:v>2.1691118949247468E-2</c:v>
                </c:pt>
                <c:pt idx="1121">
                  <c:v>2.1694126793674329E-2</c:v>
                </c:pt>
                <c:pt idx="1122">
                  <c:v>2.1697125932584882E-2</c:v>
                </c:pt>
                <c:pt idx="1123">
                  <c:v>2.1700983590970946E-2</c:v>
                </c:pt>
                <c:pt idx="1124">
                  <c:v>2.1703098093990292E-2</c:v>
                </c:pt>
                <c:pt idx="1125">
                  <c:v>2.1706071116431858E-2</c:v>
                </c:pt>
                <c:pt idx="1126">
                  <c:v>2.1709035433383761E-2</c:v>
                </c:pt>
                <c:pt idx="1127">
                  <c:v>2.1712856498268263E-2</c:v>
                </c:pt>
                <c:pt idx="1128">
                  <c:v>2.1714937950791935E-2</c:v>
                </c:pt>
                <c:pt idx="1129">
                  <c:v>2.1717876151248205E-2</c:v>
                </c:pt>
                <c:pt idx="1130">
                  <c:v>2.1720805646188168E-2</c:v>
                </c:pt>
                <c:pt idx="1131">
                  <c:v>2.1723726435638469E-2</c:v>
                </c:pt>
                <c:pt idx="1132">
                  <c:v>2.1726638519572461E-2</c:v>
                </c:pt>
                <c:pt idx="1133">
                  <c:v>2.1729541898043436E-2</c:v>
                </c:pt>
                <c:pt idx="1134">
                  <c:v>2.1732436570971458E-2</c:v>
                </c:pt>
                <c:pt idx="1135">
                  <c:v>2.1735322538409818E-2</c:v>
                </c:pt>
                <c:pt idx="1136">
                  <c:v>2.173819980033187E-2</c:v>
                </c:pt>
                <c:pt idx="1137">
                  <c:v>2.1741068356764259E-2</c:v>
                </c:pt>
                <c:pt idx="1138">
                  <c:v>2.1743928207680341E-2</c:v>
                </c:pt>
                <c:pt idx="1139">
                  <c:v>2.1746779353133405E-2</c:v>
                </c:pt>
                <c:pt idx="1140">
                  <c:v>2.1749621793016871E-2</c:v>
                </c:pt>
                <c:pt idx="1141">
                  <c:v>2.1753314717423144E-2</c:v>
                </c:pt>
                <c:pt idx="1142">
                  <c:v>2.1755280556314815E-2</c:v>
                </c:pt>
                <c:pt idx="1143">
                  <c:v>2.1758096879702649E-2</c:v>
                </c:pt>
                <c:pt idx="1144">
                  <c:v>2.1760904497574174E-2</c:v>
                </c:pt>
                <c:pt idx="1145">
                  <c:v>2.1763703409956037E-2</c:v>
                </c:pt>
                <c:pt idx="1146">
                  <c:v>2.1766493616821592E-2</c:v>
                </c:pt>
                <c:pt idx="1147">
                  <c:v>2.1769275118144193E-2</c:v>
                </c:pt>
                <c:pt idx="1148">
                  <c:v>2.1772047914003778E-2</c:v>
                </c:pt>
                <c:pt idx="1149">
                  <c:v>2.1774812004293764E-2</c:v>
                </c:pt>
                <c:pt idx="1150">
                  <c:v>2.1777567389120733E-2</c:v>
                </c:pt>
                <c:pt idx="1151">
                  <c:v>2.1780314068404749E-2</c:v>
                </c:pt>
                <c:pt idx="1152">
                  <c:v>2.1783052042172457E-2</c:v>
                </c:pt>
                <c:pt idx="1153">
                  <c:v>2.1785781310450503E-2</c:v>
                </c:pt>
                <c:pt idx="1154">
                  <c:v>2.178850187321224E-2</c:v>
                </c:pt>
                <c:pt idx="1155">
                  <c:v>2.179206655829935E-2</c:v>
                </c:pt>
                <c:pt idx="1156">
                  <c:v>2.1793916882160147E-2</c:v>
                </c:pt>
                <c:pt idx="1157">
                  <c:v>2.1796611328372961E-2</c:v>
                </c:pt>
                <c:pt idx="1158">
                  <c:v>2.1799297069042822E-2</c:v>
                </c:pt>
                <c:pt idx="1159">
                  <c:v>2.1801974104196375E-2</c:v>
                </c:pt>
                <c:pt idx="1160">
                  <c:v>2.1804642433860266E-2</c:v>
                </c:pt>
                <c:pt idx="1161">
                  <c:v>2.1808152128834912E-2</c:v>
                </c:pt>
                <c:pt idx="1162">
                  <c:v>2.1809952976612479E-2</c:v>
                </c:pt>
                <c:pt idx="1163">
                  <c:v>2.1812595189700801E-2</c:v>
                </c:pt>
                <c:pt idx="1164">
                  <c:v>2.181522869724617E-2</c:v>
                </c:pt>
                <c:pt idx="1165">
                  <c:v>2.1818701721973977E-2</c:v>
                </c:pt>
                <c:pt idx="1166">
                  <c:v>2.1820469595814629E-2</c:v>
                </c:pt>
                <c:pt idx="1167">
                  <c:v>2.1823076986811074E-2</c:v>
                </c:pt>
                <c:pt idx="1168">
                  <c:v>2.1825675672291212E-2</c:v>
                </c:pt>
                <c:pt idx="1169">
                  <c:v>2.1828265652228396E-2</c:v>
                </c:pt>
                <c:pt idx="1170">
                  <c:v>2.1830846926675918E-2</c:v>
                </c:pt>
                <c:pt idx="1171">
                  <c:v>2.1833419495580486E-2</c:v>
                </c:pt>
                <c:pt idx="1172">
                  <c:v>2.1835983358942102E-2</c:v>
                </c:pt>
                <c:pt idx="1173">
                  <c:v>2.1838538516787409E-2</c:v>
                </c:pt>
                <c:pt idx="1174">
                  <c:v>2.1841084969116409E-2</c:v>
                </c:pt>
                <c:pt idx="1175">
                  <c:v>2.1844466282578967E-2</c:v>
                </c:pt>
                <c:pt idx="1176">
                  <c:v>2.1846151757172194E-2</c:v>
                </c:pt>
                <c:pt idx="1177">
                  <c:v>2.1848672092925625E-2</c:v>
                </c:pt>
                <c:pt idx="1178">
                  <c:v>2.1851183723136103E-2</c:v>
                </c:pt>
                <c:pt idx="1179">
                  <c:v>2.1854528337788004E-2</c:v>
                </c:pt>
                <c:pt idx="1180">
                  <c:v>2.1856180866981489E-2</c:v>
                </c:pt>
                <c:pt idx="1181">
                  <c:v>2.1858666380589753E-2</c:v>
                </c:pt>
                <c:pt idx="1182">
                  <c:v>2.1861143188681709E-2</c:v>
                </c:pt>
                <c:pt idx="1183">
                  <c:v>2.1863611291230711E-2</c:v>
                </c:pt>
                <c:pt idx="1184">
                  <c:v>2.1866070688263406E-2</c:v>
                </c:pt>
                <c:pt idx="1185">
                  <c:v>2.1868521379779793E-2</c:v>
                </c:pt>
                <c:pt idx="1186">
                  <c:v>2.1870963365726581E-2</c:v>
                </c:pt>
                <c:pt idx="1187">
                  <c:v>2.1873396646157062E-2</c:v>
                </c:pt>
                <c:pt idx="1188">
                  <c:v>2.1875821221044589E-2</c:v>
                </c:pt>
                <c:pt idx="1189">
                  <c:v>2.1878237090389163E-2</c:v>
                </c:pt>
                <c:pt idx="1190">
                  <c:v>2.188064425421743E-2</c:v>
                </c:pt>
                <c:pt idx="1191">
                  <c:v>2.1883035525878114E-2</c:v>
                </c:pt>
                <c:pt idx="1192">
                  <c:v>2.1885396068439533E-2</c:v>
                </c:pt>
                <c:pt idx="1193">
                  <c:v>2.1888555524036679E-2</c:v>
                </c:pt>
                <c:pt idx="1194">
                  <c:v>2.1890022879880178E-2</c:v>
                </c:pt>
                <c:pt idx="1195">
                  <c:v>2.1892289148732758E-2</c:v>
                </c:pt>
                <c:pt idx="1196">
                  <c:v>2.189452399304237E-2</c:v>
                </c:pt>
                <c:pt idx="1197">
                  <c:v>2.1896727412755723E-2</c:v>
                </c:pt>
                <c:pt idx="1198">
                  <c:v>2.1898899407926109E-2</c:v>
                </c:pt>
                <c:pt idx="1199">
                  <c:v>2.1900313696852081E-2</c:v>
                </c:pt>
                <c:pt idx="1200">
                  <c:v>2.1902413608776428E-2</c:v>
                </c:pt>
                <c:pt idx="1201">
                  <c:v>2.1904482100074674E-2</c:v>
                </c:pt>
                <c:pt idx="1202">
                  <c:v>2.1906519170586947E-2</c:v>
                </c:pt>
                <c:pt idx="1203">
                  <c:v>2.190852482023331E-2</c:v>
                </c:pt>
                <c:pt idx="1204">
                  <c:v>2.1910499049093701E-2</c:v>
                </c:pt>
                <c:pt idx="1205">
                  <c:v>2.1912441857168119E-2</c:v>
                </c:pt>
                <c:pt idx="1206">
                  <c:v>2.19143532445365E-2</c:v>
                </c:pt>
                <c:pt idx="1207">
                  <c:v>2.1916499212819573E-2</c:v>
                </c:pt>
                <c:pt idx="1208">
                  <c:v>2.191834326988662E-2</c:v>
                </c:pt>
                <c:pt idx="1209">
                  <c:v>2.1920155906167693E-2</c:v>
                </c:pt>
                <c:pt idx="1210">
                  <c:v>2.1921937121662793E-2</c:v>
                </c:pt>
                <c:pt idx="1211">
                  <c:v>2.1923686916451857E-2</c:v>
                </c:pt>
                <c:pt idx="1212">
                  <c:v>2.1925405290375011E-2</c:v>
                </c:pt>
                <c:pt idx="1213">
                  <c:v>2.1927092243512192E-2</c:v>
                </c:pt>
                <c:pt idx="1214">
                  <c:v>2.19287477758634E-2</c:v>
                </c:pt>
                <c:pt idx="1215">
                  <c:v>2.1930371887428635E-2</c:v>
                </c:pt>
                <c:pt idx="1216">
                  <c:v>2.1931964578207896E-2</c:v>
                </c:pt>
                <c:pt idx="1217">
                  <c:v>2.193374632184053E-2</c:v>
                </c:pt>
                <c:pt idx="1218">
                  <c:v>2.1935271682318458E-2</c:v>
                </c:pt>
                <c:pt idx="1219">
                  <c:v>2.1937539419436547E-2</c:v>
                </c:pt>
                <c:pt idx="1220">
                  <c:v>2.193822814099633E-2</c:v>
                </c:pt>
                <c:pt idx="1221">
                  <c:v>2.1939659239196274E-2</c:v>
                </c:pt>
                <c:pt idx="1222">
                  <c:v>2.1941058916530309E-2</c:v>
                </c:pt>
                <c:pt idx="1223">
                  <c:v>2.1943192337610107E-2</c:v>
                </c:pt>
                <c:pt idx="1224">
                  <c:v>2.1944527010382409E-2</c:v>
                </c:pt>
                <c:pt idx="1225">
                  <c:v>2.1945069423896513E-2</c:v>
                </c:pt>
                <c:pt idx="1226">
                  <c:v>2.194634341800672E-2</c:v>
                </c:pt>
                <c:pt idx="1227">
                  <c:v>2.194758599141089E-2</c:v>
                </c:pt>
                <c:pt idx="1228">
                  <c:v>2.1948797144029086E-2</c:v>
                </c:pt>
                <c:pt idx="1229">
                  <c:v>2.194997687586131E-2</c:v>
                </c:pt>
                <c:pt idx="1230">
                  <c:v>2.1951125186907561E-2</c:v>
                </c:pt>
                <c:pt idx="1231">
                  <c:v>2.1952242077087902E-2</c:v>
                </c:pt>
                <c:pt idx="1232">
                  <c:v>2.1953327546482271E-2</c:v>
                </c:pt>
                <c:pt idx="1233">
                  <c:v>2.1954381595090666E-2</c:v>
                </c:pt>
                <c:pt idx="1234">
                  <c:v>2.1955404222993025E-2</c:v>
                </c:pt>
                <c:pt idx="1235">
                  <c:v>2.1956395430029474E-2</c:v>
                </c:pt>
                <c:pt idx="1236">
                  <c:v>2.195735521627995E-2</c:v>
                </c:pt>
                <c:pt idx="1237">
                  <c:v>2.1958283581744453E-2</c:v>
                </c:pt>
                <c:pt idx="1238">
                  <c:v>2.1959180526422983E-2</c:v>
                </c:pt>
                <c:pt idx="1239">
                  <c:v>2.1960046050235604E-2</c:v>
                </c:pt>
                <c:pt idx="1240">
                  <c:v>2.1960880153342188E-2</c:v>
                </c:pt>
                <c:pt idx="1241">
                  <c:v>2.1961682835582863E-2</c:v>
                </c:pt>
                <c:pt idx="1242">
                  <c:v>2.1962454097117501E-2</c:v>
                </c:pt>
                <c:pt idx="1243">
                  <c:v>2.196319393778623E-2</c:v>
                </c:pt>
                <c:pt idx="1244">
                  <c:v>2.1963902357668985E-2</c:v>
                </c:pt>
                <c:pt idx="1245">
                  <c:v>2.1964579356685832E-2</c:v>
                </c:pt>
                <c:pt idx="1246">
                  <c:v>2.1965224934996641E-2</c:v>
                </c:pt>
                <c:pt idx="1247">
                  <c:v>2.1965839092521477E-2</c:v>
                </c:pt>
                <c:pt idx="1248">
                  <c:v>2.1966421829180405E-2</c:v>
                </c:pt>
                <c:pt idx="1249">
                  <c:v>2.1966973145053359E-2</c:v>
                </c:pt>
                <c:pt idx="1250">
                  <c:v>2.196749304014034E-2</c:v>
                </c:pt>
                <c:pt idx="1251">
                  <c:v>2.1967981514521284E-2</c:v>
                </c:pt>
                <c:pt idx="1252">
                  <c:v>2.1968438567956383E-2</c:v>
                </c:pt>
                <c:pt idx="1253">
                  <c:v>2.1968864200685445E-2</c:v>
                </c:pt>
                <c:pt idx="1254">
                  <c:v>2.1969258412548598E-2</c:v>
                </c:pt>
                <c:pt idx="1255">
                  <c:v>2.1969621203625778E-2</c:v>
                </c:pt>
                <c:pt idx="1256">
                  <c:v>2.196995257399692E-2</c:v>
                </c:pt>
                <c:pt idx="1257">
                  <c:v>2.1970252523422218E-2</c:v>
                </c:pt>
                <c:pt idx="1258">
                  <c:v>2.1970521052141478E-2</c:v>
                </c:pt>
                <c:pt idx="1259">
                  <c:v>2.1970758160074766E-2</c:v>
                </c:pt>
                <c:pt idx="1260">
                  <c:v>2.1970963847142144E-2</c:v>
                </c:pt>
                <c:pt idx="1261">
                  <c:v>2.1971138113503486E-2</c:v>
                </c:pt>
                <c:pt idx="1262">
                  <c:v>2.1971280958998918E-2</c:v>
                </c:pt>
                <c:pt idx="1263">
                  <c:v>2.1971392383628441E-2</c:v>
                </c:pt>
                <c:pt idx="1264">
                  <c:v>2.1971472387551927E-2</c:v>
                </c:pt>
                <c:pt idx="1265">
                  <c:v>2.197152097068944E-2</c:v>
                </c:pt>
                <c:pt idx="1266">
                  <c:v>2.1971538132961044E-2</c:v>
                </c:pt>
                <c:pt idx="1267">
                  <c:v>2.1971523874526611E-2</c:v>
                </c:pt>
                <c:pt idx="1268">
                  <c:v>2.1971478195226268E-2</c:v>
                </c:pt>
                <c:pt idx="1269">
                  <c:v>2.1972064780766409E-2</c:v>
                </c:pt>
                <c:pt idx="1270">
                  <c:v>2.1971292574187729E-2</c:v>
                </c:pt>
                <c:pt idx="1271">
                  <c:v>2.1971811814038844E-2</c:v>
                </c:pt>
                <c:pt idx="1272">
                  <c:v>2.1970981270085232E-2</c:v>
                </c:pt>
                <c:pt idx="1273">
                  <c:v>2.1970778486855025E-2</c:v>
                </c:pt>
                <c:pt idx="1274">
                  <c:v>2.1970544282758908E-2</c:v>
                </c:pt>
                <c:pt idx="1275">
                  <c:v>2.1970278657796882E-2</c:v>
                </c:pt>
                <c:pt idx="1276">
                  <c:v>2.1969981612208755E-2</c:v>
                </c:pt>
                <c:pt idx="1277">
                  <c:v>2.1969653145674783E-2</c:v>
                </c:pt>
                <c:pt idx="1278">
                  <c:v>2.1969293258354838E-2</c:v>
                </c:pt>
                <c:pt idx="1279">
                  <c:v>2.1968901950328856E-2</c:v>
                </c:pt>
                <c:pt idx="1280">
                  <c:v>2.1968479221436965E-2</c:v>
                </c:pt>
                <c:pt idx="1281">
                  <c:v>2.1968025071759101E-2</c:v>
                </c:pt>
                <c:pt idx="1282">
                  <c:v>2.1967539501295263E-2</c:v>
                </c:pt>
                <c:pt idx="1283">
                  <c:v>2.1967022509965517E-2</c:v>
                </c:pt>
                <c:pt idx="1284">
                  <c:v>2.1966474097929733E-2</c:v>
                </c:pt>
                <c:pt idx="1285">
                  <c:v>2.1965894265028041E-2</c:v>
                </c:pt>
                <c:pt idx="1286">
                  <c:v>2.1965283011420311E-2</c:v>
                </c:pt>
                <c:pt idx="1287">
                  <c:v>2.1964640336946673E-2</c:v>
                </c:pt>
                <c:pt idx="1288">
                  <c:v>2.1963966241687061E-2</c:v>
                </c:pt>
                <c:pt idx="1289">
                  <c:v>2.196326072556154E-2</c:v>
                </c:pt>
                <c:pt idx="1290">
                  <c:v>2.1962523788729982E-2</c:v>
                </c:pt>
                <c:pt idx="1291">
                  <c:v>2.1961755431112451E-2</c:v>
                </c:pt>
                <c:pt idx="1292">
                  <c:v>2.1960955652629011E-2</c:v>
                </c:pt>
                <c:pt idx="1293">
                  <c:v>2.1960124453359597E-2</c:v>
                </c:pt>
                <c:pt idx="1294">
                  <c:v>2.1959261833384147E-2</c:v>
                </c:pt>
                <c:pt idx="1295">
                  <c:v>2.1958367792462852E-2</c:v>
                </c:pt>
                <c:pt idx="1296">
                  <c:v>2.1957442330835519E-2</c:v>
                </c:pt>
                <c:pt idx="1297">
                  <c:v>2.1956485448422214E-2</c:v>
                </c:pt>
                <c:pt idx="1298">
                  <c:v>2.1955497145222935E-2</c:v>
                </c:pt>
                <c:pt idx="1299">
                  <c:v>2.1954477421157748E-2</c:v>
                </c:pt>
                <c:pt idx="1300">
                  <c:v>2.1953426276386523E-2</c:v>
                </c:pt>
                <c:pt idx="1301">
                  <c:v>2.1952343710749389E-2</c:v>
                </c:pt>
                <c:pt idx="1302">
                  <c:v>2.1951229724326282E-2</c:v>
                </c:pt>
                <c:pt idx="1303">
                  <c:v>2.1950084317197138E-2</c:v>
                </c:pt>
                <c:pt idx="1304">
                  <c:v>2.1948907489202085E-2</c:v>
                </c:pt>
                <c:pt idx="1305">
                  <c:v>2.1947699240341123E-2</c:v>
                </c:pt>
                <c:pt idx="1306">
                  <c:v>2.1946459570774124E-2</c:v>
                </c:pt>
                <c:pt idx="1307">
                  <c:v>2.1945188480501088E-2</c:v>
                </c:pt>
                <c:pt idx="1308">
                  <c:v>2.1943885969282206E-2</c:v>
                </c:pt>
                <c:pt idx="1309">
                  <c:v>2.1942552037357288E-2</c:v>
                </c:pt>
                <c:pt idx="1310">
                  <c:v>2.194118668456646E-2</c:v>
                </c:pt>
                <c:pt idx="1311">
                  <c:v>2.1939789911069596E-2</c:v>
                </c:pt>
                <c:pt idx="1312">
                  <c:v>2.1938361716626886E-2</c:v>
                </c:pt>
                <c:pt idx="1313">
                  <c:v>2.1936902101558076E-2</c:v>
                </c:pt>
                <c:pt idx="1314">
                  <c:v>2.1935411065623356E-2</c:v>
                </c:pt>
                <c:pt idx="1315">
                  <c:v>2.1933888608982599E-2</c:v>
                </c:pt>
                <c:pt idx="1316">
                  <c:v>2.1932334731475933E-2</c:v>
                </c:pt>
                <c:pt idx="1317">
                  <c:v>2.1930749433183294E-2</c:v>
                </c:pt>
                <c:pt idx="1318">
                  <c:v>2.1929132714104682E-2</c:v>
                </c:pt>
                <c:pt idx="1319">
                  <c:v>2.1927484574240097E-2</c:v>
                </c:pt>
                <c:pt idx="1320">
                  <c:v>2.1925805013669475E-2</c:v>
                </c:pt>
                <c:pt idx="1321">
                  <c:v>2.1924094032153008E-2</c:v>
                </c:pt>
                <c:pt idx="1322">
                  <c:v>2.1922351629930503E-2</c:v>
                </c:pt>
                <c:pt idx="1323">
                  <c:v>2.1921117192418293E-2</c:v>
                </c:pt>
                <c:pt idx="1324">
                  <c:v>2.1918772563127575E-2</c:v>
                </c:pt>
                <c:pt idx="1325">
                  <c:v>2.1916935898547152E-2</c:v>
                </c:pt>
                <c:pt idx="1326">
                  <c:v>2.1915067813260691E-2</c:v>
                </c:pt>
                <c:pt idx="1327">
                  <c:v>2.1913168307028386E-2</c:v>
                </c:pt>
                <c:pt idx="1328">
                  <c:v>2.1911237380090043E-2</c:v>
                </c:pt>
                <c:pt idx="1329">
                  <c:v>2.1909275032365727E-2</c:v>
                </c:pt>
                <c:pt idx="1330">
                  <c:v>2.1907281263935374E-2</c:v>
                </c:pt>
                <c:pt idx="1331">
                  <c:v>2.1905256074559176E-2</c:v>
                </c:pt>
                <c:pt idx="1332">
                  <c:v>2.1903199464556877E-2</c:v>
                </c:pt>
                <c:pt idx="1333">
                  <c:v>2.1901111433688669E-2</c:v>
                </c:pt>
                <c:pt idx="1334">
                  <c:v>2.1898991982114424E-2</c:v>
                </c:pt>
                <c:pt idx="1335">
                  <c:v>2.189684110967427E-2</c:v>
                </c:pt>
                <c:pt idx="1336">
                  <c:v>2.1894658816528079E-2</c:v>
                </c:pt>
                <c:pt idx="1337">
                  <c:v>2.1892445102515978E-2</c:v>
                </c:pt>
                <c:pt idx="1338">
                  <c:v>2.1890199967797841E-2</c:v>
                </c:pt>
                <c:pt idx="1339">
                  <c:v>2.1887923412213794E-2</c:v>
                </c:pt>
                <c:pt idx="1340">
                  <c:v>2.1885615436003647E-2</c:v>
                </c:pt>
                <c:pt idx="1341">
                  <c:v>2.1883276038847654E-2</c:v>
                </c:pt>
                <c:pt idx="1342">
                  <c:v>2.1880905220985625E-2</c:v>
                </c:pt>
                <c:pt idx="1343">
                  <c:v>2.1878502982417558E-2</c:v>
                </c:pt>
                <c:pt idx="1344">
                  <c:v>2.1876069322983582E-2</c:v>
                </c:pt>
                <c:pt idx="1345">
                  <c:v>2.187360424284357E-2</c:v>
                </c:pt>
                <c:pt idx="1346">
                  <c:v>2.1871107741917584E-2</c:v>
                </c:pt>
                <c:pt idx="1347">
                  <c:v>2.1868579820205625E-2</c:v>
                </c:pt>
                <c:pt idx="1348">
                  <c:v>2.1866020477627757E-2</c:v>
                </c:pt>
                <c:pt idx="1349">
                  <c:v>2.1863429714423788E-2</c:v>
                </c:pt>
                <c:pt idx="1350">
                  <c:v>2.186080753035391E-2</c:v>
                </c:pt>
                <c:pt idx="1351">
                  <c:v>2.1858153925577994E-2</c:v>
                </c:pt>
                <c:pt idx="1352">
                  <c:v>2.185546889993617E-2</c:v>
                </c:pt>
                <c:pt idx="1353">
                  <c:v>2.1852752453588309E-2</c:v>
                </c:pt>
                <c:pt idx="1354">
                  <c:v>2.1850004586534411E-2</c:v>
                </c:pt>
                <c:pt idx="1355">
                  <c:v>2.1847225298614603E-2</c:v>
                </c:pt>
                <c:pt idx="1356">
                  <c:v>2.1844414589988759E-2</c:v>
                </c:pt>
                <c:pt idx="1357">
                  <c:v>2.1841572460497005E-2</c:v>
                </c:pt>
                <c:pt idx="1358">
                  <c:v>2.1838698910379151E-2</c:v>
                </c:pt>
                <c:pt idx="1359">
                  <c:v>2.1835793939475323E-2</c:v>
                </c:pt>
                <c:pt idx="1360">
                  <c:v>2.1832857547705586E-2</c:v>
                </c:pt>
                <c:pt idx="1361">
                  <c:v>2.1829889735229813E-2</c:v>
                </c:pt>
                <c:pt idx="1362">
                  <c:v>2.1826890501968066E-2</c:v>
                </c:pt>
                <c:pt idx="1363">
                  <c:v>2.1823859848080218E-2</c:v>
                </c:pt>
                <c:pt idx="1364">
                  <c:v>2.1820797773246525E-2</c:v>
                </c:pt>
                <c:pt idx="1365">
                  <c:v>2.1817704277786731E-2</c:v>
                </c:pt>
                <c:pt idx="1366">
                  <c:v>2.1814579361461028E-2</c:v>
                </c:pt>
                <c:pt idx="1367">
                  <c:v>2.1811423024429288E-2</c:v>
                </c:pt>
                <c:pt idx="1368">
                  <c:v>2.1808235266611575E-2</c:v>
                </c:pt>
                <c:pt idx="1369">
                  <c:v>2.1805016088087825E-2</c:v>
                </c:pt>
                <c:pt idx="1370">
                  <c:v>2.1801765488778102E-2</c:v>
                </c:pt>
                <c:pt idx="1371">
                  <c:v>2.1798483468682406E-2</c:v>
                </c:pt>
                <c:pt idx="1372">
                  <c:v>2.1795170027960609E-2</c:v>
                </c:pt>
                <c:pt idx="1373">
                  <c:v>2.1791825166372902E-2</c:v>
                </c:pt>
                <c:pt idx="1374">
                  <c:v>2.1788448883999223E-2</c:v>
                </c:pt>
                <c:pt idx="1375">
                  <c:v>2.1785455626317507E-2</c:v>
                </c:pt>
                <c:pt idx="1376">
                  <c:v>2.1781602057133753E-2</c:v>
                </c:pt>
                <c:pt idx="1377">
                  <c:v>2.1778131512562027E-2</c:v>
                </c:pt>
                <c:pt idx="1378">
                  <c:v>2.1774629547204327E-2</c:v>
                </c:pt>
                <c:pt idx="1379">
                  <c:v>2.1771096161140591E-2</c:v>
                </c:pt>
                <c:pt idx="1380">
                  <c:v>2.1767531354370817E-2</c:v>
                </c:pt>
                <c:pt idx="1381">
                  <c:v>2.176393512681507E-2</c:v>
                </c:pt>
                <c:pt idx="1382">
                  <c:v>2.1760307478473351E-2</c:v>
                </c:pt>
                <c:pt idx="1383">
                  <c:v>2.175664840950553E-2</c:v>
                </c:pt>
                <c:pt idx="1384">
                  <c:v>2.17529579196718E-2</c:v>
                </c:pt>
                <c:pt idx="1385">
                  <c:v>2.1749236009132034E-2</c:v>
                </c:pt>
                <c:pt idx="1386">
                  <c:v>2.1745482677806294E-2</c:v>
                </c:pt>
                <c:pt idx="1387">
                  <c:v>2.1741697925854453E-2</c:v>
                </c:pt>
                <c:pt idx="1388">
                  <c:v>2.1737881753036703E-2</c:v>
                </c:pt>
                <c:pt idx="1389">
                  <c:v>2.1734034159592852E-2</c:v>
                </c:pt>
                <c:pt idx="1390">
                  <c:v>2.1730155145283092E-2</c:v>
                </c:pt>
                <c:pt idx="1391">
                  <c:v>2.1726244710347231E-2</c:v>
                </c:pt>
                <c:pt idx="1392">
                  <c:v>2.1722302854705333E-2</c:v>
                </c:pt>
                <c:pt idx="1393">
                  <c:v>2.1718329578197526E-2</c:v>
                </c:pt>
                <c:pt idx="1394">
                  <c:v>2.1714324881063618E-2</c:v>
                </c:pt>
                <c:pt idx="1395">
                  <c:v>2.1710288763223673E-2</c:v>
                </c:pt>
                <c:pt idx="1396">
                  <c:v>2.1706221224517819E-2</c:v>
                </c:pt>
                <c:pt idx="1397">
                  <c:v>2.1702122265185864E-2</c:v>
                </c:pt>
                <c:pt idx="1398">
                  <c:v>2.1697991885147871E-2</c:v>
                </c:pt>
                <c:pt idx="1399">
                  <c:v>2.1693830084323906E-2</c:v>
                </c:pt>
                <c:pt idx="1400">
                  <c:v>2.1689636862713968E-2</c:v>
                </c:pt>
                <c:pt idx="1401">
                  <c:v>2.1685412220477929E-2</c:v>
                </c:pt>
                <c:pt idx="1402">
                  <c:v>2.1681156157455916E-2</c:v>
                </c:pt>
                <c:pt idx="1403">
                  <c:v>2.1676868673727867E-2</c:v>
                </c:pt>
                <c:pt idx="1404">
                  <c:v>2.1672549769293781E-2</c:v>
                </c:pt>
                <c:pt idx="1405">
                  <c:v>2.1668199444153657E-2</c:v>
                </c:pt>
                <c:pt idx="1406">
                  <c:v>2.1663817698307497E-2</c:v>
                </c:pt>
                <c:pt idx="1407">
                  <c:v>2.16587715143568E-2</c:v>
                </c:pt>
                <c:pt idx="1408">
                  <c:v>2.1654322438449114E-2</c:v>
                </c:pt>
                <c:pt idx="1409">
                  <c:v>2.1649841941675518E-2</c:v>
                </c:pt>
                <c:pt idx="1410">
                  <c:v>2.1645330024195886E-2</c:v>
                </c:pt>
                <c:pt idx="1411">
                  <c:v>2.1640786686090152E-2</c:v>
                </c:pt>
                <c:pt idx="1412">
                  <c:v>2.1636211927278381E-2</c:v>
                </c:pt>
                <c:pt idx="1413">
                  <c:v>2.1631605747680638E-2</c:v>
                </c:pt>
                <c:pt idx="1414">
                  <c:v>2.1626968147376857E-2</c:v>
                </c:pt>
                <c:pt idx="1415">
                  <c:v>2.1622299126446975E-2</c:v>
                </c:pt>
                <c:pt idx="1416">
                  <c:v>2.1617598684731121E-2</c:v>
                </c:pt>
                <c:pt idx="1417">
                  <c:v>2.1612866822389165E-2</c:v>
                </c:pt>
                <c:pt idx="1418">
                  <c:v>2.1608103539261236E-2</c:v>
                </c:pt>
                <c:pt idx="1419">
                  <c:v>2.1603308835507207E-2</c:v>
                </c:pt>
                <c:pt idx="1420">
                  <c:v>2.1598482710967204E-2</c:v>
                </c:pt>
                <c:pt idx="1421">
                  <c:v>2.1593625165721164E-2</c:v>
                </c:pt>
                <c:pt idx="1422">
                  <c:v>2.1588736199849023E-2</c:v>
                </c:pt>
                <c:pt idx="1423">
                  <c:v>2.158381581319091E-2</c:v>
                </c:pt>
                <c:pt idx="1424">
                  <c:v>2.1578864005906695E-2</c:v>
                </c:pt>
                <c:pt idx="1425">
                  <c:v>2.1573880777916443E-2</c:v>
                </c:pt>
                <c:pt idx="1426">
                  <c:v>2.1568866129220154E-2</c:v>
                </c:pt>
                <c:pt idx="1427">
                  <c:v>2.1563663855221904E-2</c:v>
                </c:pt>
                <c:pt idx="1428">
                  <c:v>2.1558576778515359E-2</c:v>
                </c:pt>
                <c:pt idx="1429">
                  <c:v>2.15534582775323E-2</c:v>
                </c:pt>
                <c:pt idx="1430">
                  <c:v>2.1548308352219436E-2</c:v>
                </c:pt>
                <c:pt idx="1431">
                  <c:v>2.1543127002630058E-2</c:v>
                </c:pt>
                <c:pt idx="1432">
                  <c:v>2.153791422873752E-2</c:v>
                </c:pt>
                <c:pt idx="1433">
                  <c:v>2.1532670030541823E-2</c:v>
                </c:pt>
                <c:pt idx="1434">
                  <c:v>2.1527394408042966E-2</c:v>
                </c:pt>
                <c:pt idx="1435">
                  <c:v>2.152235018230586E-2</c:v>
                </c:pt>
                <c:pt idx="1436">
                  <c:v>2.1516748890242354E-2</c:v>
                </c:pt>
                <c:pt idx="1437">
                  <c:v>2.15113789949406E-2</c:v>
                </c:pt>
                <c:pt idx="1438">
                  <c:v>2.1505977675335686E-2</c:v>
                </c:pt>
                <c:pt idx="1439">
                  <c:v>2.1500797486457834E-2</c:v>
                </c:pt>
                <c:pt idx="1440">
                  <c:v>2.1495080763349605E-2</c:v>
                </c:pt>
                <c:pt idx="1441">
                  <c:v>2.1489585170968439E-2</c:v>
                </c:pt>
                <c:pt idx="1442">
                  <c:v>2.1484058154337404E-2</c:v>
                </c:pt>
                <c:pt idx="1443">
                  <c:v>2.1478499713429855E-2</c:v>
                </c:pt>
                <c:pt idx="1444">
                  <c:v>2.1472909848299082E-2</c:v>
                </c:pt>
                <c:pt idx="1445">
                  <c:v>2.146728855891844E-2</c:v>
                </c:pt>
                <c:pt idx="1446">
                  <c:v>2.1461635845261284E-2</c:v>
                </c:pt>
                <c:pt idx="1447">
                  <c:v>2.1455951707434195E-2</c:v>
                </c:pt>
                <c:pt idx="1448">
                  <c:v>2.1450236145357238E-2</c:v>
                </c:pt>
                <c:pt idx="1449">
                  <c:v>2.1444489159057056E-2</c:v>
                </c:pt>
                <c:pt idx="1450">
                  <c:v>2.1438710748533651E-2</c:v>
                </c:pt>
                <c:pt idx="1451">
                  <c:v>2.1432917018131548E-2</c:v>
                </c:pt>
                <c:pt idx="1452">
                  <c:v>2.1427141215442091E-2</c:v>
                </c:pt>
                <c:pt idx="1453">
                  <c:v>2.1421611872891599E-2</c:v>
                </c:pt>
                <c:pt idx="1454">
                  <c:v>2.1415648068821014E-2</c:v>
                </c:pt>
                <c:pt idx="1455">
                  <c:v>2.1409930724836101E-2</c:v>
                </c:pt>
                <c:pt idx="1456">
                  <c:v>2.1404232867077155E-2</c:v>
                </c:pt>
                <c:pt idx="1457">
                  <c:v>2.1398554495544175E-2</c:v>
                </c:pt>
                <c:pt idx="1458">
                  <c:v>2.1392895610210516E-2</c:v>
                </c:pt>
                <c:pt idx="1459">
                  <c:v>2.1384378121069858E-2</c:v>
                </c:pt>
                <c:pt idx="1460">
                  <c:v>2.1378764442507858E-2</c:v>
                </c:pt>
                <c:pt idx="1461">
                  <c:v>2.1373170247720452E-2</c:v>
                </c:pt>
                <c:pt idx="1462">
                  <c:v>2.1367595536547768E-2</c:v>
                </c:pt>
                <c:pt idx="1463">
                  <c:v>2.1362040309149677E-2</c:v>
                </c:pt>
                <c:pt idx="1464">
                  <c:v>2.135650456552618E-2</c:v>
                </c:pt>
                <c:pt idx="1465">
                  <c:v>2.1350988305437468E-2</c:v>
                </c:pt>
                <c:pt idx="1466">
                  <c:v>2.1345491529203287E-2</c:v>
                </c:pt>
                <c:pt idx="1467">
                  <c:v>2.1339233356822973E-2</c:v>
                </c:pt>
                <c:pt idx="1468">
                  <c:v>2.1333778331351638E-2</c:v>
                </c:pt>
                <c:pt idx="1469">
                  <c:v>2.1328342789574961E-2</c:v>
                </c:pt>
                <c:pt idx="1470">
                  <c:v>2.1322926731572878E-2</c:v>
                </c:pt>
                <c:pt idx="1471">
                  <c:v>2.1317530157265452E-2</c:v>
                </c:pt>
                <c:pt idx="1472">
                  <c:v>2.1312153066652684E-2</c:v>
                </c:pt>
                <c:pt idx="1473">
                  <c:v>2.1306795459734573E-2</c:v>
                </c:pt>
                <c:pt idx="1474">
                  <c:v>2.130145733651112E-2</c:v>
                </c:pt>
                <c:pt idx="1475">
                  <c:v>2.1296138697062261E-2</c:v>
                </c:pt>
                <c:pt idx="1476">
                  <c:v>2.1290839541228124E-2</c:v>
                </c:pt>
                <c:pt idx="1477">
                  <c:v>2.1284807220904867E-2</c:v>
                </c:pt>
                <c:pt idx="1478">
                  <c:v>2.1279549815833576E-2</c:v>
                </c:pt>
                <c:pt idx="1479">
                  <c:v>2.1274567136564393E-2</c:v>
                </c:pt>
                <c:pt idx="1480">
                  <c:v>2.1269093457014776E-2</c:v>
                </c:pt>
                <c:pt idx="1481">
                  <c:v>2.1263894503107394E-2</c:v>
                </c:pt>
                <c:pt idx="1482">
                  <c:v>2.1258715032974607E-2</c:v>
                </c:pt>
                <c:pt idx="1483">
                  <c:v>2.1253814629531576E-2</c:v>
                </c:pt>
                <c:pt idx="1484">
                  <c:v>2.1248675215037593E-2</c:v>
                </c:pt>
                <c:pt idx="1485">
                  <c:v>2.1243293524504381E-2</c:v>
                </c:pt>
                <c:pt idx="1486">
                  <c:v>2.1238191989150224E-2</c:v>
                </c:pt>
                <c:pt idx="1487">
                  <c:v>2.1233109937410788E-2</c:v>
                </c:pt>
                <c:pt idx="1488">
                  <c:v>2.1228047369525882E-2</c:v>
                </c:pt>
                <c:pt idx="1489">
                  <c:v>2.1223004285095826E-2</c:v>
                </c:pt>
                <c:pt idx="1490">
                  <c:v>2.1217980684520299E-2</c:v>
                </c:pt>
                <c:pt idx="1491">
                  <c:v>2.121297656763943E-2</c:v>
                </c:pt>
                <c:pt idx="1492">
                  <c:v>2.1207991934373283E-2</c:v>
                </c:pt>
                <c:pt idx="1493">
                  <c:v>2.1203026784881729E-2</c:v>
                </c:pt>
                <c:pt idx="1494">
                  <c:v>2.1198081119004897E-2</c:v>
                </c:pt>
                <c:pt idx="1495">
                  <c:v>2.1193154936822722E-2</c:v>
                </c:pt>
                <c:pt idx="1496">
                  <c:v>2.1188248238335206E-2</c:v>
                </c:pt>
                <c:pt idx="1497">
                  <c:v>2.1183361023542346E-2</c:v>
                </c:pt>
                <c:pt idx="1498">
                  <c:v>2.1178493292444145E-2</c:v>
                </c:pt>
                <c:pt idx="1499">
                  <c:v>2.1173645045120537E-2</c:v>
                </c:pt>
                <c:pt idx="1500">
                  <c:v>2.1168816281331715E-2</c:v>
                </c:pt>
                <c:pt idx="1501">
                  <c:v>2.1164007001317486E-2</c:v>
                </c:pt>
                <c:pt idx="1502">
                  <c:v>2.1159217204917979E-2</c:v>
                </c:pt>
                <c:pt idx="1503">
                  <c:v>2.1154446892293066E-2</c:v>
                </c:pt>
                <c:pt idx="1504">
                  <c:v>2.1149696063362811E-2</c:v>
                </c:pt>
                <c:pt idx="1505">
                  <c:v>2.1144964717967341E-2</c:v>
                </c:pt>
                <c:pt idx="1506">
                  <c:v>2.1140252856346464E-2</c:v>
                </c:pt>
                <c:pt idx="1507">
                  <c:v>2.1135560478340309E-2</c:v>
                </c:pt>
                <c:pt idx="1508">
                  <c:v>2.1130887584108748E-2</c:v>
                </c:pt>
                <c:pt idx="1509">
                  <c:v>2.1126234173571845E-2</c:v>
                </c:pt>
                <c:pt idx="1510">
                  <c:v>2.1121600246649663E-2</c:v>
                </c:pt>
                <c:pt idx="1511">
                  <c:v>2.1116985803422139E-2</c:v>
                </c:pt>
                <c:pt idx="1512">
                  <c:v>2.1112390843809337E-2</c:v>
                </c:pt>
                <c:pt idx="1513">
                  <c:v>2.1107815367891192E-2</c:v>
                </c:pt>
                <c:pt idx="1514">
                  <c:v>2.1103259375747641E-2</c:v>
                </c:pt>
                <c:pt idx="1515">
                  <c:v>2.1098722867138875E-2</c:v>
                </c:pt>
                <c:pt idx="1516">
                  <c:v>2.1094205842304703E-2</c:v>
                </c:pt>
                <c:pt idx="1517">
                  <c:v>2.1089708301165189E-2</c:v>
                </c:pt>
                <c:pt idx="1518">
                  <c:v>2.108523024356046E-2</c:v>
                </c:pt>
                <c:pt idx="1519">
                  <c:v>2.1080771669810261E-2</c:v>
                </c:pt>
                <c:pt idx="1520">
                  <c:v>2.1076332579594848E-2</c:v>
                </c:pt>
                <c:pt idx="1521">
                  <c:v>2.1071912973074092E-2</c:v>
                </c:pt>
                <c:pt idx="1522">
                  <c:v>2.1067512850247994E-2</c:v>
                </c:pt>
                <c:pt idx="1523">
                  <c:v>2.1063132211116553E-2</c:v>
                </c:pt>
                <c:pt idx="1524">
                  <c:v>2.1058771055599834E-2</c:v>
                </c:pt>
                <c:pt idx="1525">
                  <c:v>2.1054429383697837E-2</c:v>
                </c:pt>
                <c:pt idx="1526">
                  <c:v>2.1050107195570433E-2</c:v>
                </c:pt>
                <c:pt idx="1527">
                  <c:v>2.1045804491057751E-2</c:v>
                </c:pt>
                <c:pt idx="1528">
                  <c:v>2.1041521270239727E-2</c:v>
                </c:pt>
                <c:pt idx="1529">
                  <c:v>2.1036650018277925E-2</c:v>
                </c:pt>
                <c:pt idx="1530">
                  <c:v>2.1032408548142811E-2</c:v>
                </c:pt>
                <c:pt idx="1531">
                  <c:v>2.1028212165035143E-2</c:v>
                </c:pt>
                <c:pt idx="1532">
                  <c:v>2.102401473876192E-2</c:v>
                </c:pt>
                <c:pt idx="1533">
                  <c:v>2.1019836798501501E-2</c:v>
                </c:pt>
                <c:pt idx="1534">
                  <c:v>2.1015678344307176E-2</c:v>
                </c:pt>
                <c:pt idx="1535">
                  <c:v>2.100913417051764E-2</c:v>
                </c:pt>
                <c:pt idx="1536">
                  <c:v>2.1005020735804791E-2</c:v>
                </c:pt>
                <c:pt idx="1537">
                  <c:v>2.1000926784866536E-2</c:v>
                </c:pt>
                <c:pt idx="1538">
                  <c:v>2.0996271841315917E-2</c:v>
                </c:pt>
                <c:pt idx="1539">
                  <c:v>2.0992219640980636E-2</c:v>
                </c:pt>
                <c:pt idx="1540">
                  <c:v>2.0988186924340013E-2</c:v>
                </c:pt>
                <c:pt idx="1541">
                  <c:v>2.0984173691314112E-2</c:v>
                </c:pt>
                <c:pt idx="1542">
                  <c:v>2.0980179942062804E-2</c:v>
                </c:pt>
                <c:pt idx="1543">
                  <c:v>2.0976205676346282E-2</c:v>
                </c:pt>
                <c:pt idx="1544">
                  <c:v>2.0972250894324418E-2</c:v>
                </c:pt>
                <c:pt idx="1545">
                  <c:v>2.0968315595917275E-2</c:v>
                </c:pt>
                <c:pt idx="1546">
                  <c:v>2.096439978120479E-2</c:v>
                </c:pt>
                <c:pt idx="1547">
                  <c:v>2.0960503450186962E-2</c:v>
                </c:pt>
                <c:pt idx="1548">
                  <c:v>2.0956626602783857E-2</c:v>
                </c:pt>
                <c:pt idx="1549">
                  <c:v>2.0952769238995472E-2</c:v>
                </c:pt>
                <c:pt idx="1550">
                  <c:v>2.094893135882181E-2</c:v>
                </c:pt>
                <c:pt idx="1551">
                  <c:v>2.0945112962422741E-2</c:v>
                </c:pt>
                <c:pt idx="1552">
                  <c:v>2.0941314049558457E-2</c:v>
                </c:pt>
                <c:pt idx="1553">
                  <c:v>2.0937534620468767E-2</c:v>
                </c:pt>
                <c:pt idx="1554">
                  <c:v>2.0933774674913863E-2</c:v>
                </c:pt>
                <c:pt idx="1555">
                  <c:v>2.0930034213053617E-2</c:v>
                </c:pt>
                <c:pt idx="1556">
                  <c:v>2.0926313234728156E-2</c:v>
                </c:pt>
                <c:pt idx="1557">
                  <c:v>2.0922611740177288E-2</c:v>
                </c:pt>
                <c:pt idx="1558">
                  <c:v>2.0918929729161206E-2</c:v>
                </c:pt>
                <c:pt idx="1559">
                  <c:v>2.0915267201919718E-2</c:v>
                </c:pt>
                <c:pt idx="1560">
                  <c:v>2.0911624158292952E-2</c:v>
                </c:pt>
                <c:pt idx="1561">
                  <c:v>2.0908000598200971E-2</c:v>
                </c:pt>
                <c:pt idx="1562">
                  <c:v>2.090439652196352E-2</c:v>
                </c:pt>
                <c:pt idx="1563">
                  <c:v>2.0900811929100982E-2</c:v>
                </c:pt>
                <c:pt idx="1564">
                  <c:v>2.0897246820092974E-2</c:v>
                </c:pt>
                <c:pt idx="1565">
                  <c:v>2.0893701194619752E-2</c:v>
                </c:pt>
                <c:pt idx="1566">
                  <c:v>2.0890175052841187E-2</c:v>
                </c:pt>
                <c:pt idx="1567">
                  <c:v>2.0886668394677343E-2</c:v>
                </c:pt>
                <c:pt idx="1568">
                  <c:v>2.0883181220128222E-2</c:v>
                </c:pt>
                <c:pt idx="1569">
                  <c:v>2.0879713529193822E-2</c:v>
                </c:pt>
                <c:pt idx="1570">
                  <c:v>2.0876265322034016E-2</c:v>
                </c:pt>
                <c:pt idx="1571">
                  <c:v>2.0872836598408995E-2</c:v>
                </c:pt>
                <c:pt idx="1572">
                  <c:v>2.086942735831876E-2</c:v>
                </c:pt>
                <c:pt idx="1573">
                  <c:v>2.0866037602083054E-2</c:v>
                </c:pt>
                <c:pt idx="1574">
                  <c:v>2.0862667329302198E-2</c:v>
                </c:pt>
                <c:pt idx="1575">
                  <c:v>2.0859316540295936E-2</c:v>
                </c:pt>
                <c:pt idx="1576">
                  <c:v>2.0855985234824459E-2</c:v>
                </c:pt>
                <c:pt idx="1577">
                  <c:v>2.085267341304764E-2</c:v>
                </c:pt>
                <c:pt idx="1578">
                  <c:v>2.0849381074805606E-2</c:v>
                </c:pt>
                <c:pt idx="1579">
                  <c:v>2.084610822025823E-2</c:v>
                </c:pt>
                <c:pt idx="1580">
                  <c:v>2.0842854849405512E-2</c:v>
                </c:pt>
                <c:pt idx="1581">
                  <c:v>2.0839620962087579E-2</c:v>
                </c:pt>
                <c:pt idx="1582">
                  <c:v>2.0836406558464304E-2</c:v>
                </c:pt>
                <c:pt idx="1583">
                  <c:v>2.0833211638375815E-2</c:v>
                </c:pt>
                <c:pt idx="1584">
                  <c:v>2.0830036202141855E-2</c:v>
                </c:pt>
                <c:pt idx="1585">
                  <c:v>2.0826880249282809E-2</c:v>
                </c:pt>
                <c:pt idx="1586">
                  <c:v>2.0823743780198356E-2</c:v>
                </c:pt>
                <c:pt idx="1587">
                  <c:v>2.0820626794728625E-2</c:v>
                </c:pt>
                <c:pt idx="1588">
                  <c:v>2.0817529292793679E-2</c:v>
                </c:pt>
                <c:pt idx="1589">
                  <c:v>2.0814451274553392E-2</c:v>
                </c:pt>
                <c:pt idx="1590">
                  <c:v>2.0811392739927825E-2</c:v>
                </c:pt>
                <c:pt idx="1591">
                  <c:v>2.0808353689076853E-2</c:v>
                </c:pt>
                <c:pt idx="1592">
                  <c:v>2.0805334121600794E-2</c:v>
                </c:pt>
                <c:pt idx="1593">
                  <c:v>2.0802334037899328E-2</c:v>
                </c:pt>
                <c:pt idx="1594">
                  <c:v>2.0799353437812584E-2</c:v>
                </c:pt>
                <c:pt idx="1595">
                  <c:v>2.0796392321340562E-2</c:v>
                </c:pt>
                <c:pt idx="1596">
                  <c:v>2.0793450688403325E-2</c:v>
                </c:pt>
                <c:pt idx="1597">
                  <c:v>2.0790528539240682E-2</c:v>
                </c:pt>
                <c:pt idx="1598">
                  <c:v>2.0787625873612825E-2</c:v>
                </c:pt>
                <c:pt idx="1599">
                  <c:v>2.0784742691519753E-2</c:v>
                </c:pt>
                <c:pt idx="1600">
                  <c:v>2.0781878993201275E-2</c:v>
                </c:pt>
                <c:pt idx="1601">
                  <c:v>2.0779034778417582E-2</c:v>
                </c:pt>
                <c:pt idx="1602">
                  <c:v>2.0776210047408483E-2</c:v>
                </c:pt>
                <c:pt idx="1603">
                  <c:v>2.0773404799854234E-2</c:v>
                </c:pt>
                <c:pt idx="1604">
                  <c:v>2.0770619035914706E-2</c:v>
                </c:pt>
                <c:pt idx="1605">
                  <c:v>2.0767852755669836E-2</c:v>
                </c:pt>
                <c:pt idx="1606">
                  <c:v>2.0765105959039687E-2</c:v>
                </c:pt>
                <c:pt idx="1607">
                  <c:v>2.076237864602426E-2</c:v>
                </c:pt>
                <c:pt idx="1608">
                  <c:v>2.0759670816543618E-2</c:v>
                </c:pt>
                <c:pt idx="1609">
                  <c:v>2.0756982470837571E-2</c:v>
                </c:pt>
                <c:pt idx="1610">
                  <c:v>2.0754313608586372E-2</c:v>
                </c:pt>
                <c:pt idx="1611">
                  <c:v>2.0751664230109768E-2</c:v>
                </c:pt>
                <c:pt idx="1612">
                  <c:v>2.0749034335088012E-2</c:v>
                </c:pt>
                <c:pt idx="1613">
                  <c:v>2.0746423923840851E-2</c:v>
                </c:pt>
                <c:pt idx="1614">
                  <c:v>2.0743832996128475E-2</c:v>
                </c:pt>
                <c:pt idx="1615">
                  <c:v>2.0741261551950885E-2</c:v>
                </c:pt>
                <c:pt idx="1616">
                  <c:v>2.0738709591547888E-2</c:v>
                </c:pt>
                <c:pt idx="1617">
                  <c:v>2.0736177114759613E-2</c:v>
                </c:pt>
                <c:pt idx="1618">
                  <c:v>2.0733664121506123E-2</c:v>
                </c:pt>
                <c:pt idx="1619">
                  <c:v>2.0731170611867356E-2</c:v>
                </c:pt>
                <c:pt idx="1620">
                  <c:v>2.0728696585843309E-2</c:v>
                </c:pt>
                <c:pt idx="1621">
                  <c:v>2.0726242043433984E-2</c:v>
                </c:pt>
                <c:pt idx="1622">
                  <c:v>2.0723806984639381E-2</c:v>
                </c:pt>
                <c:pt idx="1623">
                  <c:v>2.07213914094595E-2</c:v>
                </c:pt>
                <c:pt idx="1624">
                  <c:v>2.0718995317814404E-2</c:v>
                </c:pt>
                <c:pt idx="1625">
                  <c:v>2.0716618709943901E-2</c:v>
                </c:pt>
                <c:pt idx="1626">
                  <c:v>2.0714261585528249E-2</c:v>
                </c:pt>
                <c:pt idx="1627">
                  <c:v>2.0711923944887189E-2</c:v>
                </c:pt>
                <c:pt idx="1628">
                  <c:v>2.070960578770098E-2</c:v>
                </c:pt>
                <c:pt idx="1629">
                  <c:v>2.0707307114209428E-2</c:v>
                </c:pt>
                <c:pt idx="1630">
                  <c:v>2.0705027924252661E-2</c:v>
                </c:pt>
                <c:pt idx="1631">
                  <c:v>2.0702768217990553E-2</c:v>
                </c:pt>
                <c:pt idx="1632">
                  <c:v>2.0700527995343165E-2</c:v>
                </c:pt>
                <c:pt idx="1633">
                  <c:v>2.0698307256230564E-2</c:v>
                </c:pt>
                <c:pt idx="1634">
                  <c:v>2.0696106000732684E-2</c:v>
                </c:pt>
                <c:pt idx="1635">
                  <c:v>2.0693924228849525E-2</c:v>
                </c:pt>
                <c:pt idx="1636">
                  <c:v>2.0691761940661024E-2</c:v>
                </c:pt>
                <c:pt idx="1637">
                  <c:v>2.0689619135927373E-2</c:v>
                </c:pt>
                <c:pt idx="1638">
                  <c:v>2.0687495814968315E-2</c:v>
                </c:pt>
                <c:pt idx="1639">
                  <c:v>2.0685391977544043E-2</c:v>
                </c:pt>
                <c:pt idx="1640">
                  <c:v>2.0683307623734493E-2</c:v>
                </c:pt>
                <c:pt idx="1641">
                  <c:v>2.0681242753539664E-2</c:v>
                </c:pt>
                <c:pt idx="1642">
                  <c:v>2.0679197366799684E-2</c:v>
                </c:pt>
                <c:pt idx="1643">
                  <c:v>2.0677171463834298E-2</c:v>
                </c:pt>
                <c:pt idx="1644">
                  <c:v>2.0675165044403698E-2</c:v>
                </c:pt>
                <c:pt idx="1645">
                  <c:v>2.067317810858782E-2</c:v>
                </c:pt>
                <c:pt idx="1646">
                  <c:v>2.0671210656466599E-2</c:v>
                </c:pt>
                <c:pt idx="1647">
                  <c:v>2.0669262687880163E-2</c:v>
                </c:pt>
                <c:pt idx="1648">
                  <c:v>2.0667334202828513E-2</c:v>
                </c:pt>
                <c:pt idx="1649">
                  <c:v>2.0665425201551457E-2</c:v>
                </c:pt>
                <c:pt idx="1650">
                  <c:v>2.0663535683649314E-2</c:v>
                </c:pt>
                <c:pt idx="1651">
                  <c:v>2.0661665649521765E-2</c:v>
                </c:pt>
                <c:pt idx="1652">
                  <c:v>2.0659815098929002E-2</c:v>
                </c:pt>
                <c:pt idx="1653">
                  <c:v>2.065798403195096E-2</c:v>
                </c:pt>
                <c:pt idx="1654">
                  <c:v>2.065617244858764E-2</c:v>
                </c:pt>
                <c:pt idx="1655">
                  <c:v>2.0654380348839041E-2</c:v>
                </c:pt>
                <c:pt idx="1656">
                  <c:v>2.0652607732705164E-2</c:v>
                </c:pt>
                <c:pt idx="1657">
                  <c:v>2.0650854600026136E-2</c:v>
                </c:pt>
                <c:pt idx="1658">
                  <c:v>2.0649120951041766E-2</c:v>
                </c:pt>
                <c:pt idx="1659">
                  <c:v>2.0647406785752054E-2</c:v>
                </c:pt>
                <c:pt idx="1660">
                  <c:v>2.0645712103997127E-2</c:v>
                </c:pt>
                <c:pt idx="1661">
                  <c:v>2.0644036905776986E-2</c:v>
                </c:pt>
                <c:pt idx="1662">
                  <c:v>2.0642381191251502E-2</c:v>
                </c:pt>
                <c:pt idx="1663">
                  <c:v>2.0640744960260804E-2</c:v>
                </c:pt>
                <c:pt idx="1664">
                  <c:v>2.0639128212884827E-2</c:v>
                </c:pt>
                <c:pt idx="1665">
                  <c:v>2.0637530949123573E-2</c:v>
                </c:pt>
                <c:pt idx="1666">
                  <c:v>2.0636432707146213E-2</c:v>
                </c:pt>
                <c:pt idx="1667">
                  <c:v>2.0634394872365291E-2</c:v>
                </c:pt>
                <c:pt idx="1668">
                  <c:v>2.0632856059368265E-2</c:v>
                </c:pt>
                <c:pt idx="1669">
                  <c:v>2.0631336729985961E-2</c:v>
                </c:pt>
                <c:pt idx="1670">
                  <c:v>2.0629836884218378E-2</c:v>
                </c:pt>
                <c:pt idx="1671">
                  <c:v>2.0628356521905644E-2</c:v>
                </c:pt>
                <c:pt idx="1672">
                  <c:v>2.0626895643367504E-2</c:v>
                </c:pt>
                <c:pt idx="1673">
                  <c:v>2.062545424836415E-2</c:v>
                </c:pt>
                <c:pt idx="1674">
                  <c:v>2.0624032336975517E-2</c:v>
                </c:pt>
                <c:pt idx="1675">
                  <c:v>2.062262990912167E-2</c:v>
                </c:pt>
                <c:pt idx="1676">
                  <c:v>2.0621246964962481E-2</c:v>
                </c:pt>
                <c:pt idx="1677">
                  <c:v>2.0619883504338077E-2</c:v>
                </c:pt>
                <c:pt idx="1678">
                  <c:v>2.0618539527328394E-2</c:v>
                </c:pt>
                <c:pt idx="1679">
                  <c:v>2.0617215033853498E-2</c:v>
                </c:pt>
                <c:pt idx="1680">
                  <c:v>2.0615910024153195E-2</c:v>
                </c:pt>
                <c:pt idx="1681">
                  <c:v>2.0614624497827805E-2</c:v>
                </c:pt>
                <c:pt idx="1682">
                  <c:v>2.0613358455197073E-2</c:v>
                </c:pt>
                <c:pt idx="1683">
                  <c:v>2.0612111896181062E-2</c:v>
                </c:pt>
                <c:pt idx="1684">
                  <c:v>2.0610884820699837E-2</c:v>
                </c:pt>
                <c:pt idx="1685">
                  <c:v>2.060967722891327E-2</c:v>
                </c:pt>
                <c:pt idx="1686">
                  <c:v>2.0608489120661488E-2</c:v>
                </c:pt>
                <c:pt idx="1687">
                  <c:v>2.0607320496024428E-2</c:v>
                </c:pt>
                <c:pt idx="1688">
                  <c:v>2.0606171354842218E-2</c:v>
                </c:pt>
                <c:pt idx="1689">
                  <c:v>2.0605041697354665E-2</c:v>
                </c:pt>
                <c:pt idx="1690">
                  <c:v>2.0603931523561769E-2</c:v>
                </c:pt>
                <c:pt idx="1691">
                  <c:v>2.0602686610828869E-2</c:v>
                </c:pt>
                <c:pt idx="1692">
                  <c:v>2.0601618187559012E-2</c:v>
                </c:pt>
                <c:pt idx="1693">
                  <c:v>2.0600569247744005E-2</c:v>
                </c:pt>
                <c:pt idx="1694">
                  <c:v>2.0599539791623656E-2</c:v>
                </c:pt>
                <c:pt idx="1695">
                  <c:v>2.0598529819038092E-2</c:v>
                </c:pt>
                <c:pt idx="1696">
                  <c:v>2.0597539330067249E-2</c:v>
                </c:pt>
                <c:pt idx="1697">
                  <c:v>2.0596568324711129E-2</c:v>
                </c:pt>
                <c:pt idx="1698">
                  <c:v>2.0595616802889793E-2</c:v>
                </c:pt>
                <c:pt idx="1699">
                  <c:v>2.0594684764763116E-2</c:v>
                </c:pt>
                <c:pt idx="1700">
                  <c:v>2.0593772210091288E-2</c:v>
                </c:pt>
                <c:pt idx="1701">
                  <c:v>2.0592879139114117E-2</c:v>
                </c:pt>
                <c:pt idx="1702">
                  <c:v>2.0592005551671733E-2</c:v>
                </c:pt>
                <c:pt idx="1703">
                  <c:v>2.0591151447924005E-2</c:v>
                </c:pt>
                <c:pt idx="1704">
                  <c:v>2.0590316827631128E-2</c:v>
                </c:pt>
                <c:pt idx="1705">
                  <c:v>2.0589501691032908E-2</c:v>
                </c:pt>
                <c:pt idx="1706">
                  <c:v>2.0588706037969473E-2</c:v>
                </c:pt>
                <c:pt idx="1707">
                  <c:v>2.058792986852076E-2</c:v>
                </c:pt>
                <c:pt idx="1708">
                  <c:v>2.0587173182686769E-2</c:v>
                </c:pt>
                <c:pt idx="1709">
                  <c:v>2.0586435980387563E-2</c:v>
                </c:pt>
                <c:pt idx="1710">
                  <c:v>2.0585716253069819E-2</c:v>
                </c:pt>
                <c:pt idx="1711">
                  <c:v>2.058499137675085E-2</c:v>
                </c:pt>
                <c:pt idx="1712">
                  <c:v>2.0584254902749066E-2</c:v>
                </c:pt>
                <c:pt idx="1713">
                  <c:v>2.0583506831064469E-2</c:v>
                </c:pt>
                <c:pt idx="1714">
                  <c:v>2.0582747161537185E-2</c:v>
                </c:pt>
                <c:pt idx="1715">
                  <c:v>2.0581975894407023E-2</c:v>
                </c:pt>
                <c:pt idx="1716">
                  <c:v>2.0581193029354239E-2</c:v>
                </c:pt>
                <c:pt idx="1717">
                  <c:v>2.0580398566698577E-2</c:v>
                </c:pt>
                <c:pt idx="1718">
                  <c:v>2.0580122675428747E-2</c:v>
                </c:pt>
                <c:pt idx="1719">
                  <c:v>2.057877484793913E-2</c:v>
                </c:pt>
                <c:pt idx="1720">
                  <c:v>2.0577945591995217E-2</c:v>
                </c:pt>
                <c:pt idx="1721">
                  <c:v>2.0577104738288554E-2</c:v>
                </c:pt>
                <c:pt idx="1722">
                  <c:v>2.0576252286819141E-2</c:v>
                </c:pt>
                <c:pt idx="1723">
                  <c:v>2.0575388237666914E-2</c:v>
                </c:pt>
                <c:pt idx="1724">
                  <c:v>2.0574512590672001E-2</c:v>
                </c:pt>
                <c:pt idx="1725">
                  <c:v>2.0573625345994273E-2</c:v>
                </c:pt>
                <c:pt idx="1726">
                  <c:v>2.0572726503553795E-2</c:v>
                </c:pt>
                <c:pt idx="1727">
                  <c:v>2.0571816063430504E-2</c:v>
                </c:pt>
                <c:pt idx="1728">
                  <c:v>2.057089402538459E-2</c:v>
                </c:pt>
                <c:pt idx="1729">
                  <c:v>2.0569960389735797E-2</c:v>
                </c:pt>
                <c:pt idx="1730">
                  <c:v>2.0569015156324255E-2</c:v>
                </c:pt>
                <c:pt idx="1731">
                  <c:v>2.0568058325149963E-2</c:v>
                </c:pt>
                <c:pt idx="1732">
                  <c:v>2.056708989621292E-2</c:v>
                </c:pt>
                <c:pt idx="1733">
                  <c:v>2.0566109869593063E-2</c:v>
                </c:pt>
                <c:pt idx="1734">
                  <c:v>2.0565118245210456E-2</c:v>
                </c:pt>
                <c:pt idx="1735">
                  <c:v>2.0564115023065099E-2</c:v>
                </c:pt>
                <c:pt idx="1736">
                  <c:v>2.0563100203156992E-2</c:v>
                </c:pt>
                <c:pt idx="1737">
                  <c:v>2.0562073785646007E-2</c:v>
                </c:pt>
                <c:pt idx="1738">
                  <c:v>2.0561035770212399E-2</c:v>
                </c:pt>
                <c:pt idx="1739">
                  <c:v>2.0560497808417288E-2</c:v>
                </c:pt>
                <c:pt idx="1740">
                  <c:v>2.0558924946136869E-2</c:v>
                </c:pt>
                <c:pt idx="1741">
                  <c:v>2.0557852137574883E-2</c:v>
                </c:pt>
                <c:pt idx="1742">
                  <c:v>2.0556767731170211E-2</c:v>
                </c:pt>
                <c:pt idx="1743">
                  <c:v>2.0555514208364656E-2</c:v>
                </c:pt>
                <c:pt idx="1744">
                  <c:v>2.055440494967975E-2</c:v>
                </c:pt>
                <c:pt idx="1745">
                  <c:v>2.0553284093232094E-2</c:v>
                </c:pt>
                <c:pt idx="1746">
                  <c:v>2.0552151639101623E-2</c:v>
                </c:pt>
                <c:pt idx="1747">
                  <c:v>2.0551007587288339E-2</c:v>
                </c:pt>
                <c:pt idx="1748">
                  <c:v>2.0549851937632369E-2</c:v>
                </c:pt>
                <c:pt idx="1749">
                  <c:v>2.0548684690213648E-2</c:v>
                </c:pt>
                <c:pt idx="1750">
                  <c:v>2.0547505845112113E-2</c:v>
                </c:pt>
                <c:pt idx="1751">
                  <c:v>2.0546315402247828E-2</c:v>
                </c:pt>
                <c:pt idx="1752">
                  <c:v>2.0545113361620793E-2</c:v>
                </c:pt>
                <c:pt idx="1753">
                  <c:v>2.0543899723231007E-2</c:v>
                </c:pt>
                <c:pt idx="1754">
                  <c:v>2.0542674487078472E-2</c:v>
                </c:pt>
                <c:pt idx="1755">
                  <c:v>2.0541437653243122E-2</c:v>
                </c:pt>
                <c:pt idx="1756">
                  <c:v>2.0540189221724958E-2</c:v>
                </c:pt>
                <c:pt idx="1757">
                  <c:v>2.0538929192364108E-2</c:v>
                </c:pt>
                <c:pt idx="1758">
                  <c:v>2.0537657565320444E-2</c:v>
                </c:pt>
                <c:pt idx="1759">
                  <c:v>2.053637434051403E-2</c:v>
                </c:pt>
                <c:pt idx="1760">
                  <c:v>2.0535079517944865E-2</c:v>
                </c:pt>
                <c:pt idx="1761">
                  <c:v>2.0533773097692887E-2</c:v>
                </c:pt>
                <c:pt idx="1762">
                  <c:v>2.0532455079598222E-2</c:v>
                </c:pt>
                <c:pt idx="1763">
                  <c:v>2.0531125463820743E-2</c:v>
                </c:pt>
                <c:pt idx="1764">
                  <c:v>2.0529784250280514E-2</c:v>
                </c:pt>
                <c:pt idx="1765">
                  <c:v>2.0528431438977535E-2</c:v>
                </c:pt>
                <c:pt idx="1766">
                  <c:v>2.0527067030071677E-2</c:v>
                </c:pt>
                <c:pt idx="1767">
                  <c:v>2.0525691023243198E-2</c:v>
                </c:pt>
                <c:pt idx="1768">
                  <c:v>2.052430341881184E-2</c:v>
                </c:pt>
                <c:pt idx="1769">
                  <c:v>2.0522904216617732E-2</c:v>
                </c:pt>
                <c:pt idx="1770">
                  <c:v>2.0522944175613844E-2</c:v>
                </c:pt>
                <c:pt idx="1771">
                  <c:v>2.0520071019021202E-2</c:v>
                </c:pt>
                <c:pt idx="1772">
                  <c:v>2.0518637023458908E-2</c:v>
                </c:pt>
                <c:pt idx="1773">
                  <c:v>2.0517191430293735E-2</c:v>
                </c:pt>
                <c:pt idx="1774">
                  <c:v>2.0515734239365813E-2</c:v>
                </c:pt>
                <c:pt idx="1775">
                  <c:v>2.0514265450755076E-2</c:v>
                </c:pt>
                <c:pt idx="1776">
                  <c:v>2.0512785064381589E-2</c:v>
                </c:pt>
                <c:pt idx="1777">
                  <c:v>2.051129308008548E-2</c:v>
                </c:pt>
                <c:pt idx="1778">
                  <c:v>2.0509789498266429E-2</c:v>
                </c:pt>
                <c:pt idx="1779">
                  <c:v>2.0508274318684627E-2</c:v>
                </c:pt>
                <c:pt idx="1780">
                  <c:v>2.0506747541340076E-2</c:v>
                </c:pt>
                <c:pt idx="1781">
                  <c:v>2.0505209166152838E-2</c:v>
                </c:pt>
                <c:pt idx="1782">
                  <c:v>2.0503659193282786E-2</c:v>
                </c:pt>
                <c:pt idx="1783">
                  <c:v>2.050209762272992E-2</c:v>
                </c:pt>
                <c:pt idx="1784">
                  <c:v>2.0500524454414304E-2</c:v>
                </c:pt>
                <c:pt idx="1785">
                  <c:v>2.0498939688415874E-2</c:v>
                </c:pt>
                <c:pt idx="1786">
                  <c:v>2.0497343324574757E-2</c:v>
                </c:pt>
                <c:pt idx="1787">
                  <c:v>2.049573536297089E-2</c:v>
                </c:pt>
                <c:pt idx="1788">
                  <c:v>2.0494115803764146E-2</c:v>
                </c:pt>
                <c:pt idx="1789">
                  <c:v>2.0492484646794651E-2</c:v>
                </c:pt>
                <c:pt idx="1790">
                  <c:v>2.049084189198247E-2</c:v>
                </c:pt>
                <c:pt idx="1791">
                  <c:v>2.0489878756357882E-2</c:v>
                </c:pt>
                <c:pt idx="1792">
                  <c:v>2.0488209302502725E-2</c:v>
                </c:pt>
                <c:pt idx="1793">
                  <c:v>2.0486528249552549E-2</c:v>
                </c:pt>
                <c:pt idx="1794">
                  <c:v>2.0484835597613937E-2</c:v>
                </c:pt>
                <c:pt idx="1795">
                  <c:v>2.0483131346633598E-2</c:v>
                </c:pt>
                <c:pt idx="1796">
                  <c:v>2.0481415496611532E-2</c:v>
                </c:pt>
                <c:pt idx="1797">
                  <c:v>2.0479688047547739E-2</c:v>
                </c:pt>
                <c:pt idx="1798">
                  <c:v>2.0478406665174198E-2</c:v>
                </c:pt>
                <c:pt idx="1799">
                  <c:v>2.0476198352294972E-2</c:v>
                </c:pt>
                <c:pt idx="1800">
                  <c:v>2.0474436106079352E-2</c:v>
                </c:pt>
                <c:pt idx="1801">
                  <c:v>2.0472662260875296E-2</c:v>
                </c:pt>
                <c:pt idx="1802">
                  <c:v>2.0471330765967632E-2</c:v>
                </c:pt>
                <c:pt idx="1803">
                  <c:v>2.0469079773288712E-2</c:v>
                </c:pt>
                <c:pt idx="1804">
                  <c:v>2.0467271130959475E-2</c:v>
                </c:pt>
                <c:pt idx="1805">
                  <c:v>2.046545088958851E-2</c:v>
                </c:pt>
                <c:pt idx="1806">
                  <c:v>2.0463619049175819E-2</c:v>
                </c:pt>
                <c:pt idx="1807">
                  <c:v>2.04617756097214E-2</c:v>
                </c:pt>
                <c:pt idx="1808">
                  <c:v>2.0459920571251899E-2</c:v>
                </c:pt>
                <c:pt idx="1809">
                  <c:v>2.0458053933714027E-2</c:v>
                </c:pt>
                <c:pt idx="1810">
                  <c:v>2.0456175697214363E-2</c:v>
                </c:pt>
                <c:pt idx="1811">
                  <c:v>2.0454285861593036E-2</c:v>
                </c:pt>
                <c:pt idx="1812">
                  <c:v>2.0452384427036563E-2</c:v>
                </c:pt>
                <c:pt idx="1813">
                  <c:v>2.0450471393385072E-2</c:v>
                </c:pt>
                <c:pt idx="1814">
                  <c:v>2.04485467607185E-2</c:v>
                </c:pt>
                <c:pt idx="1815">
                  <c:v>2.0446610529010201E-2</c:v>
                </c:pt>
                <c:pt idx="1816">
                  <c:v>2.0445103558361932E-2</c:v>
                </c:pt>
                <c:pt idx="1817">
                  <c:v>2.0442703268521711E-2</c:v>
                </c:pt>
                <c:pt idx="1818">
                  <c:v>2.0440732239714876E-2</c:v>
                </c:pt>
                <c:pt idx="1819">
                  <c:v>2.0438749611919604E-2</c:v>
                </c:pt>
                <c:pt idx="1820">
                  <c:v>2.043675538505596E-2</c:v>
                </c:pt>
                <c:pt idx="1821">
                  <c:v>2.043474955920388E-2</c:v>
                </c:pt>
                <c:pt idx="1822">
                  <c:v>2.0430994138429526E-2</c:v>
                </c:pt>
                <c:pt idx="1823">
                  <c:v>2.0428962031067144E-2</c:v>
                </c:pt>
                <c:pt idx="1824">
                  <c:v>2.0426918326101884E-2</c:v>
                </c:pt>
                <c:pt idx="1825">
                  <c:v>2.0424863023373874E-2</c:v>
                </c:pt>
                <c:pt idx="1826">
                  <c:v>2.0422796122883113E-2</c:v>
                </c:pt>
                <c:pt idx="1827">
                  <c:v>2.0420717624709539E-2</c:v>
                </c:pt>
                <c:pt idx="1828">
                  <c:v>2.0418627528773214E-2</c:v>
                </c:pt>
                <c:pt idx="1829">
                  <c:v>2.041652583507414E-2</c:v>
                </c:pt>
                <c:pt idx="1830">
                  <c:v>2.0414412543692251E-2</c:v>
                </c:pt>
                <c:pt idx="1831">
                  <c:v>2.0411983152204272E-2</c:v>
                </c:pt>
                <c:pt idx="1832">
                  <c:v>2.0409845008542149E-2</c:v>
                </c:pt>
                <c:pt idx="1833">
                  <c:v>2.0407695267117276E-2</c:v>
                </c:pt>
                <c:pt idx="1834">
                  <c:v>2.0405533928089525E-2</c:v>
                </c:pt>
                <c:pt idx="1835">
                  <c:v>2.0403360991139152E-2</c:v>
                </c:pt>
                <c:pt idx="1836">
                  <c:v>2.0401176456585901E-2</c:v>
                </c:pt>
                <c:pt idx="1837">
                  <c:v>2.0398980324189964E-2</c:v>
                </c:pt>
                <c:pt idx="1838">
                  <c:v>2.0396772594191148E-2</c:v>
                </c:pt>
                <c:pt idx="1839">
                  <c:v>2.0394553266429583E-2</c:v>
                </c:pt>
                <c:pt idx="1840">
                  <c:v>2.0392740071675242E-2</c:v>
                </c:pt>
                <c:pt idx="1841">
                  <c:v>2.0390079817618201E-2</c:v>
                </c:pt>
                <c:pt idx="1842">
                  <c:v>2.0387825696728257E-2</c:v>
                </c:pt>
                <c:pt idx="1843">
                  <c:v>2.0385559977995626E-2</c:v>
                </c:pt>
                <c:pt idx="1844">
                  <c:v>2.0383282661580182E-2</c:v>
                </c:pt>
                <c:pt idx="1845">
                  <c:v>2.0380993747481924E-2</c:v>
                </c:pt>
                <c:pt idx="1846">
                  <c:v>2.0378693235540979E-2</c:v>
                </c:pt>
                <c:pt idx="1847">
                  <c:v>2.037638112591722E-2</c:v>
                </c:pt>
                <c:pt idx="1848">
                  <c:v>2.0374057418610647E-2</c:v>
                </c:pt>
                <c:pt idx="1849">
                  <c:v>2.0371722113541324E-2</c:v>
                </c:pt>
                <c:pt idx="1850">
                  <c:v>2.0369375210789187E-2</c:v>
                </c:pt>
                <c:pt idx="1851">
                  <c:v>2.0367016710274299E-2</c:v>
                </c:pt>
                <c:pt idx="1852">
                  <c:v>2.0364646612076598E-2</c:v>
                </c:pt>
                <c:pt idx="1853">
                  <c:v>2.036226491603621E-2</c:v>
                </c:pt>
                <c:pt idx="1854">
                  <c:v>2.035987162247288E-2</c:v>
                </c:pt>
                <c:pt idx="1855">
                  <c:v>2.0357466730986928E-2</c:v>
                </c:pt>
                <c:pt idx="1856">
                  <c:v>2.0355050241898098E-2</c:v>
                </c:pt>
                <c:pt idx="1857">
                  <c:v>2.0352622154966582E-2</c:v>
                </c:pt>
                <c:pt idx="1858">
                  <c:v>2.0350182470512124E-2</c:v>
                </c:pt>
                <c:pt idx="1859">
                  <c:v>2.0347731188135043E-2</c:v>
                </c:pt>
                <c:pt idx="1860">
                  <c:v>2.0345268308075148E-2</c:v>
                </c:pt>
                <c:pt idx="1861">
                  <c:v>2.0342793830412376E-2</c:v>
                </c:pt>
                <c:pt idx="1862">
                  <c:v>2.0340307754906917E-2</c:v>
                </c:pt>
                <c:pt idx="1863">
                  <c:v>2.0337810081718644E-2</c:v>
                </c:pt>
                <c:pt idx="1864">
                  <c:v>2.033530081076762E-2</c:v>
                </c:pt>
                <c:pt idx="1865">
                  <c:v>2.0332779942133783E-2</c:v>
                </c:pt>
                <c:pt idx="1866">
                  <c:v>2.0330247475817131E-2</c:v>
                </c:pt>
                <c:pt idx="1867">
                  <c:v>2.032770341173773E-2</c:v>
                </c:pt>
                <c:pt idx="1868">
                  <c:v>2.0325147749815642E-2</c:v>
                </c:pt>
                <c:pt idx="1869">
                  <c:v>2.0322580490370612E-2</c:v>
                </c:pt>
                <c:pt idx="1870">
                  <c:v>2.0320001633082896E-2</c:v>
                </c:pt>
                <c:pt idx="1871">
                  <c:v>2.0317411178112366E-2</c:v>
                </c:pt>
                <c:pt idx="1872">
                  <c:v>2.0314809125538957E-2</c:v>
                </c:pt>
                <c:pt idx="1873">
                  <c:v>2.0312195475042927E-2</c:v>
                </c:pt>
                <c:pt idx="1874">
                  <c:v>2.0309570226864082E-2</c:v>
                </c:pt>
                <c:pt idx="1875">
                  <c:v>2.0306933381082359E-2</c:v>
                </c:pt>
                <c:pt idx="1876">
                  <c:v>2.030428493745795E-2</c:v>
                </c:pt>
                <c:pt idx="1877">
                  <c:v>2.0301624896150727E-2</c:v>
                </c:pt>
                <c:pt idx="1878">
                  <c:v>2.0298953257080754E-2</c:v>
                </c:pt>
                <c:pt idx="1879">
                  <c:v>2.0296270020407903E-2</c:v>
                </c:pt>
                <c:pt idx="1880">
                  <c:v>2.0293575185892365E-2</c:v>
                </c:pt>
                <c:pt idx="1881">
                  <c:v>2.029086875377395E-2</c:v>
                </c:pt>
                <c:pt idx="1882">
                  <c:v>2.0288150723812848E-2</c:v>
                </c:pt>
                <c:pt idx="1883">
                  <c:v>2.0285421096248868E-2</c:v>
                </c:pt>
                <c:pt idx="1884">
                  <c:v>2.0282679870922138E-2</c:v>
                </c:pt>
                <c:pt idx="1885">
                  <c:v>2.0279927047832658E-2</c:v>
                </c:pt>
                <c:pt idx="1886">
                  <c:v>2.0277162627140299E-2</c:v>
                </c:pt>
                <c:pt idx="1887">
                  <c:v>2.0274386608685191E-2</c:v>
                </c:pt>
                <c:pt idx="1888">
                  <c:v>2.0271598992467332E-2</c:v>
                </c:pt>
                <c:pt idx="1889">
                  <c:v>2.026879977856666E-2</c:v>
                </c:pt>
                <c:pt idx="1890">
                  <c:v>2.0265988966983173E-2</c:v>
                </c:pt>
                <c:pt idx="1891">
                  <c:v>2.0263166557636936E-2</c:v>
                </c:pt>
                <c:pt idx="1892">
                  <c:v>2.0260332550527949E-2</c:v>
                </c:pt>
                <c:pt idx="1893">
                  <c:v>2.0257486945816083E-2</c:v>
                </c:pt>
                <c:pt idx="1894">
                  <c:v>2.0254629743261532E-2</c:v>
                </c:pt>
                <c:pt idx="1895">
                  <c:v>2.0251760943104102E-2</c:v>
                </c:pt>
                <c:pt idx="1896">
                  <c:v>2.0248880545103987E-2</c:v>
                </c:pt>
                <c:pt idx="1897">
                  <c:v>2.0245988549421057E-2</c:v>
                </c:pt>
                <c:pt idx="1898">
                  <c:v>2.0243084956215185E-2</c:v>
                </c:pt>
                <c:pt idx="1899">
                  <c:v>2.0240169765086691E-2</c:v>
                </c:pt>
                <c:pt idx="1900">
                  <c:v>2.0237242976355319E-2</c:v>
                </c:pt>
                <c:pt idx="1901">
                  <c:v>2.0234304589861196E-2</c:v>
                </c:pt>
                <c:pt idx="1902">
                  <c:v>2.0231354605604324E-2</c:v>
                </c:pt>
                <c:pt idx="1903">
                  <c:v>2.0228393023744573E-2</c:v>
                </c:pt>
                <c:pt idx="1904">
                  <c:v>2.0225419844122072E-2</c:v>
                </c:pt>
                <c:pt idx="1905">
                  <c:v>2.0222435066816757E-2</c:v>
                </c:pt>
                <c:pt idx="1906">
                  <c:v>2.0219438691668756E-2</c:v>
                </c:pt>
                <c:pt idx="1907">
                  <c:v>2.0216430718917877E-2</c:v>
                </c:pt>
                <c:pt idx="1908">
                  <c:v>2.021341114856412E-2</c:v>
                </c:pt>
                <c:pt idx="1909">
                  <c:v>2.021037998028774E-2</c:v>
                </c:pt>
                <c:pt idx="1910">
                  <c:v>2.0207337214408483E-2</c:v>
                </c:pt>
                <c:pt idx="1911">
                  <c:v>2.0204282850846411E-2</c:v>
                </c:pt>
                <c:pt idx="1912">
                  <c:v>2.0201216889441653E-2</c:v>
                </c:pt>
                <c:pt idx="1913">
                  <c:v>2.0198139330513953E-2</c:v>
                </c:pt>
                <c:pt idx="1914">
                  <c:v>2.0195050173743567E-2</c:v>
                </c:pt>
                <c:pt idx="1915">
                  <c:v>2.0191949419210431E-2</c:v>
                </c:pt>
                <c:pt idx="1916">
                  <c:v>2.0188837067154353E-2</c:v>
                </c:pt>
                <c:pt idx="1917">
                  <c:v>2.0185713117335524E-2</c:v>
                </c:pt>
                <c:pt idx="1918">
                  <c:v>2.0182577569753946E-2</c:v>
                </c:pt>
                <c:pt idx="1919">
                  <c:v>2.0179430424489553E-2</c:v>
                </c:pt>
                <c:pt idx="1920">
                  <c:v>2.017627168146241E-2</c:v>
                </c:pt>
                <c:pt idx="1921">
                  <c:v>2.0173101340752453E-2</c:v>
                </c:pt>
                <c:pt idx="1922">
                  <c:v>2.0169919402359682E-2</c:v>
                </c:pt>
                <c:pt idx="1923">
                  <c:v>2.0166725866284096E-2</c:v>
                </c:pt>
                <c:pt idx="1924">
                  <c:v>2.0163520732525697E-2</c:v>
                </c:pt>
                <c:pt idx="1925">
                  <c:v>2.0160304001004548E-2</c:v>
                </c:pt>
                <c:pt idx="1926">
                  <c:v>2.0156613535151635E-2</c:v>
                </c:pt>
                <c:pt idx="1927">
                  <c:v>2.0153371951350252E-2</c:v>
                </c:pt>
                <c:pt idx="1928">
                  <c:v>2.015011876994599E-2</c:v>
                </c:pt>
                <c:pt idx="1929">
                  <c:v>2.0146853990699043E-2</c:v>
                </c:pt>
                <c:pt idx="1930">
                  <c:v>2.0143577613929153E-2</c:v>
                </c:pt>
                <c:pt idx="1931">
                  <c:v>2.0140289639316578E-2</c:v>
                </c:pt>
                <c:pt idx="1932">
                  <c:v>2.0136990067101124E-2</c:v>
                </c:pt>
                <c:pt idx="1933">
                  <c:v>2.0133678897202856E-2</c:v>
                </c:pt>
                <c:pt idx="1934">
                  <c:v>2.0130356129461902E-2</c:v>
                </c:pt>
                <c:pt idx="1935">
                  <c:v>2.0127021764038133E-2</c:v>
                </c:pt>
                <c:pt idx="1936">
                  <c:v>2.0123675800931551E-2</c:v>
                </c:pt>
                <c:pt idx="1937">
                  <c:v>2.012031824022209E-2</c:v>
                </c:pt>
                <c:pt idx="1938">
                  <c:v>2.011694908174988E-2</c:v>
                </c:pt>
                <c:pt idx="1939">
                  <c:v>2.0113568325594855E-2</c:v>
                </c:pt>
                <c:pt idx="1940">
                  <c:v>2.011017597167708E-2</c:v>
                </c:pt>
                <c:pt idx="1941">
                  <c:v>2.0106772020076491E-2</c:v>
                </c:pt>
                <c:pt idx="1942">
                  <c:v>2.0103356470793088E-2</c:v>
                </c:pt>
                <c:pt idx="1943">
                  <c:v>2.0099929323826871E-2</c:v>
                </c:pt>
                <c:pt idx="1944">
                  <c:v>2.0096490579177839E-2</c:v>
                </c:pt>
                <c:pt idx="1945">
                  <c:v>2.0093040236766058E-2</c:v>
                </c:pt>
                <c:pt idx="1946">
                  <c:v>2.0089891071357613E-2</c:v>
                </c:pt>
                <c:pt idx="1947">
                  <c:v>2.0086104758894052E-2</c:v>
                </c:pt>
                <c:pt idx="1948">
                  <c:v>2.0082619623353892E-2</c:v>
                </c:pt>
                <c:pt idx="1949">
                  <c:v>2.0079122890210854E-2</c:v>
                </c:pt>
                <c:pt idx="1950">
                  <c:v>2.0075614559385002E-2</c:v>
                </c:pt>
                <c:pt idx="1951">
                  <c:v>2.00720946307964E-2</c:v>
                </c:pt>
                <c:pt idx="1952">
                  <c:v>2.0068563104524983E-2</c:v>
                </c:pt>
                <c:pt idx="1953">
                  <c:v>2.0065019980570753E-2</c:v>
                </c:pt>
                <c:pt idx="1954">
                  <c:v>2.0061465258853772E-2</c:v>
                </c:pt>
                <c:pt idx="1955">
                  <c:v>2.0057898939533914E-2</c:v>
                </c:pt>
                <c:pt idx="1956">
                  <c:v>2.0054321022451305E-2</c:v>
                </c:pt>
                <c:pt idx="1957">
                  <c:v>2.0050731507685882E-2</c:v>
                </c:pt>
                <c:pt idx="1958">
                  <c:v>2.0047130395317581E-2</c:v>
                </c:pt>
                <c:pt idx="1959">
                  <c:v>2.0043517685106593E-2</c:v>
                </c:pt>
                <c:pt idx="1960">
                  <c:v>2.0039893377292728E-2</c:v>
                </c:pt>
                <c:pt idx="1961">
                  <c:v>2.0036257471716112E-2</c:v>
                </c:pt>
                <c:pt idx="1962">
                  <c:v>2.0032609968616555E-2</c:v>
                </c:pt>
                <c:pt idx="1963">
                  <c:v>2.0028950867594375E-2</c:v>
                </c:pt>
                <c:pt idx="1964">
                  <c:v>2.0025280168969317E-2</c:v>
                </c:pt>
                <c:pt idx="1965">
                  <c:v>2.0021597872741381E-2</c:v>
                </c:pt>
                <c:pt idx="1966">
                  <c:v>2.0017903978750695E-2</c:v>
                </c:pt>
                <c:pt idx="1967">
                  <c:v>2.0014198487077195E-2</c:v>
                </c:pt>
                <c:pt idx="1968">
                  <c:v>2.0010481397640945E-2</c:v>
                </c:pt>
                <c:pt idx="1969">
                  <c:v>2.000675271052188E-2</c:v>
                </c:pt>
                <c:pt idx="1970">
                  <c:v>2.0003013052898311E-2</c:v>
                </c:pt>
                <c:pt idx="1971">
                  <c:v>1.9999269488000238E-2</c:v>
                </c:pt>
                <c:pt idx="1972">
                  <c:v>1.9995524029017275E-2</c:v>
                </c:pt>
                <c:pt idx="1973">
                  <c:v>1.9991776676189232E-2</c:v>
                </c:pt>
                <c:pt idx="1974">
                  <c:v>1.9988027429356237E-2</c:v>
                </c:pt>
                <c:pt idx="1975">
                  <c:v>1.9984276288518288E-2</c:v>
                </c:pt>
                <c:pt idx="1976">
                  <c:v>1.9980523253755322E-2</c:v>
                </c:pt>
                <c:pt idx="1977">
                  <c:v>1.997676832506734E-2</c:v>
                </c:pt>
                <c:pt idx="1978">
                  <c:v>1.9972474658764838E-2</c:v>
                </c:pt>
                <c:pt idx="1979">
                  <c:v>1.9968715671643267E-2</c:v>
                </c:pt>
                <c:pt idx="1980">
                  <c:v>1.9964954790596678E-2</c:v>
                </c:pt>
                <c:pt idx="1981">
                  <c:v>1.9961192015465201E-2</c:v>
                </c:pt>
                <c:pt idx="1982">
                  <c:v>1.9957427346408707E-2</c:v>
                </c:pt>
                <c:pt idx="1983">
                  <c:v>1.9953660783427196E-2</c:v>
                </c:pt>
                <c:pt idx="1984">
                  <c:v>1.9949892326440732E-2</c:v>
                </c:pt>
                <c:pt idx="1985">
                  <c:v>1.9946121975529252E-2</c:v>
                </c:pt>
                <c:pt idx="1986">
                  <c:v>1.9942349730612818E-2</c:v>
                </c:pt>
                <c:pt idx="1987">
                  <c:v>1.9938575591771368E-2</c:v>
                </c:pt>
                <c:pt idx="1988">
                  <c:v>1.9934799558924965E-2</c:v>
                </c:pt>
                <c:pt idx="1989">
                  <c:v>1.9931021632233481E-2</c:v>
                </c:pt>
                <c:pt idx="1990">
                  <c:v>1.9927241811537044E-2</c:v>
                </c:pt>
                <c:pt idx="1991">
                  <c:v>1.9923460096915591E-2</c:v>
                </c:pt>
                <c:pt idx="1992">
                  <c:v>1.9919676488289184E-2</c:v>
                </c:pt>
                <c:pt idx="1993">
                  <c:v>1.9915890985737761E-2</c:v>
                </c:pt>
                <c:pt idx="1994">
                  <c:v>1.9912103589261321E-2</c:v>
                </c:pt>
                <c:pt idx="1995">
                  <c:v>1.9908314298779928E-2</c:v>
                </c:pt>
                <c:pt idx="1996">
                  <c:v>1.9904523114213646E-2</c:v>
                </c:pt>
                <c:pt idx="1997">
                  <c:v>1.9900730035962155E-2</c:v>
                </c:pt>
                <c:pt idx="1998">
                  <c:v>1.9896950014279824E-2</c:v>
                </c:pt>
                <c:pt idx="1999">
                  <c:v>1.9893152187160368E-2</c:v>
                </c:pt>
                <c:pt idx="2000">
                  <c:v>1.9889352465929377E-2</c:v>
                </c:pt>
                <c:pt idx="2001">
                  <c:v>1.9885550850640143E-2</c:v>
                </c:pt>
                <c:pt idx="2002">
                  <c:v>1.9881747341239375E-2</c:v>
                </c:pt>
                <c:pt idx="2003">
                  <c:v>1.9877941937753718E-2</c:v>
                </c:pt>
                <c:pt idx="2004">
                  <c:v>1.9874134640183172E-2</c:v>
                </c:pt>
                <c:pt idx="2005">
                  <c:v>1.9870325448554382E-2</c:v>
                </c:pt>
                <c:pt idx="2006">
                  <c:v>1.9866790187910155E-2</c:v>
                </c:pt>
                <c:pt idx="2007">
                  <c:v>1.9862701383015491E-2</c:v>
                </c:pt>
                <c:pt idx="2008">
                  <c:v>1.9858886509132034E-2</c:v>
                </c:pt>
                <c:pt idx="2009">
                  <c:v>1.9855069741137044E-2</c:v>
                </c:pt>
                <c:pt idx="2010">
                  <c:v>1.9851525521079605E-2</c:v>
                </c:pt>
                <c:pt idx="2011">
                  <c:v>1.9847430522945686E-2</c:v>
                </c:pt>
                <c:pt idx="2012">
                  <c:v>1.9843608072696028E-2</c:v>
                </c:pt>
                <c:pt idx="2013">
                  <c:v>1.9839783728414773E-2</c:v>
                </c:pt>
                <c:pt idx="2014">
                  <c:v>1.9835957490048628E-2</c:v>
                </c:pt>
                <c:pt idx="2015">
                  <c:v>1.9832129357570949E-2</c:v>
                </c:pt>
                <c:pt idx="2016">
                  <c:v>1.9828299331008381E-2</c:v>
                </c:pt>
                <c:pt idx="2017">
                  <c:v>1.982446741038757E-2</c:v>
                </c:pt>
                <c:pt idx="2018">
                  <c:v>1.9820633595681869E-2</c:v>
                </c:pt>
                <c:pt idx="2019">
                  <c:v>1.981679788689128E-2</c:v>
                </c:pt>
                <c:pt idx="2020">
                  <c:v>1.9812960283989156E-2</c:v>
                </c:pt>
                <c:pt idx="2021">
                  <c:v>1.9809120787055434E-2</c:v>
                </c:pt>
                <c:pt idx="2022">
                  <c:v>1.9805279395983533E-2</c:v>
                </c:pt>
                <c:pt idx="2023">
                  <c:v>1.9801436110906678E-2</c:v>
                </c:pt>
                <c:pt idx="2024">
                  <c:v>1.9797860524752853E-2</c:v>
                </c:pt>
                <c:pt idx="2025">
                  <c:v>1.9793743858445012E-2</c:v>
                </c:pt>
                <c:pt idx="2026">
                  <c:v>1.9789894891086846E-2</c:v>
                </c:pt>
                <c:pt idx="2027">
                  <c:v>1.978604402964379E-2</c:v>
                </c:pt>
                <c:pt idx="2028">
                  <c:v>1.9782191274115846E-2</c:v>
                </c:pt>
                <c:pt idx="2029">
                  <c:v>1.9778336624556303E-2</c:v>
                </c:pt>
                <c:pt idx="2030">
                  <c:v>1.9774480080858581E-2</c:v>
                </c:pt>
                <c:pt idx="2031">
                  <c:v>1.977062164312926E-2</c:v>
                </c:pt>
                <c:pt idx="2032">
                  <c:v>1.976676131126176E-2</c:v>
                </c:pt>
                <c:pt idx="2033">
                  <c:v>1.9762899085389307E-2</c:v>
                </c:pt>
                <c:pt idx="2034">
                  <c:v>1.9759034965378675E-2</c:v>
                </c:pt>
                <c:pt idx="2035">
                  <c:v>1.9755168951363089E-2</c:v>
                </c:pt>
                <c:pt idx="2036">
                  <c:v>1.9751301043182679E-2</c:v>
                </c:pt>
                <c:pt idx="2037">
                  <c:v>1.974743124097067E-2</c:v>
                </c:pt>
                <c:pt idx="2038">
                  <c:v>1.9743824276416966E-2</c:v>
                </c:pt>
                <c:pt idx="2039">
                  <c:v>1.9739685954291986E-2</c:v>
                </c:pt>
                <c:pt idx="2040">
                  <c:v>1.9735810469851955E-2</c:v>
                </c:pt>
                <c:pt idx="2041">
                  <c:v>1.9731933091327036E-2</c:v>
                </c:pt>
                <c:pt idx="2042">
                  <c:v>1.9728053818717228E-2</c:v>
                </c:pt>
                <c:pt idx="2043">
                  <c:v>1.9724172652022531E-2</c:v>
                </c:pt>
                <c:pt idx="2044">
                  <c:v>1.9720552235882316E-2</c:v>
                </c:pt>
                <c:pt idx="2045">
                  <c:v>1.9716404636431761E-2</c:v>
                </c:pt>
                <c:pt idx="2046">
                  <c:v>1.9712517787535688E-2</c:v>
                </c:pt>
                <c:pt idx="2047">
                  <c:v>1.9708629044554726E-2</c:v>
                </c:pt>
                <c:pt idx="2048">
                  <c:v>1.9704999659415634E-2</c:v>
                </c:pt>
                <c:pt idx="2049">
                  <c:v>1.9700845876364781E-2</c:v>
                </c:pt>
                <c:pt idx="2050">
                  <c:v>1.9696951451129152E-2</c:v>
                </c:pt>
                <c:pt idx="2051">
                  <c:v>1.9693055131861925E-2</c:v>
                </c:pt>
                <c:pt idx="2052">
                  <c:v>1.9689156918509809E-2</c:v>
                </c:pt>
                <c:pt idx="2053">
                  <c:v>1.9685256811046159E-2</c:v>
                </c:pt>
                <c:pt idx="2054">
                  <c:v>1.9681354809550911E-2</c:v>
                </c:pt>
                <c:pt idx="2055">
                  <c:v>1.9677450913970773E-2</c:v>
                </c:pt>
                <c:pt idx="2056">
                  <c:v>1.9673545124305747E-2</c:v>
                </c:pt>
                <c:pt idx="2057">
                  <c:v>1.9669637440555832E-2</c:v>
                </c:pt>
                <c:pt idx="2058">
                  <c:v>1.9665985628709581E-2</c:v>
                </c:pt>
                <c:pt idx="2059">
                  <c:v>1.9661816390907916E-2</c:v>
                </c:pt>
                <c:pt idx="2060">
                  <c:v>1.9657903024929979E-2</c:v>
                </c:pt>
                <c:pt idx="2061">
                  <c:v>1.9653987764867153E-2</c:v>
                </c:pt>
                <c:pt idx="2062">
                  <c:v>1.9650326980651389E-2</c:v>
                </c:pt>
                <c:pt idx="2063">
                  <c:v>1.9646151562646708E-2</c:v>
                </c:pt>
                <c:pt idx="2064">
                  <c:v>1.9642230620382506E-2</c:v>
                </c:pt>
                <c:pt idx="2065">
                  <c:v>1.9638307784086706E-2</c:v>
                </c:pt>
                <c:pt idx="2066">
                  <c:v>1.9634383053679372E-2</c:v>
                </c:pt>
                <c:pt idx="2067">
                  <c:v>1.9630456429213794E-2</c:v>
                </c:pt>
                <c:pt idx="2068">
                  <c:v>1.9626527910689973E-2</c:v>
                </c:pt>
                <c:pt idx="2069">
                  <c:v>1.9622597498081262E-2</c:v>
                </c:pt>
                <c:pt idx="2070">
                  <c:v>1.9618665191387663E-2</c:v>
                </c:pt>
                <c:pt idx="2071">
                  <c:v>1.9614730990662466E-2</c:v>
                </c:pt>
                <c:pt idx="2072">
                  <c:v>1.9610794895825734E-2</c:v>
                </c:pt>
                <c:pt idx="2073">
                  <c:v>1.9606856906930759E-2</c:v>
                </c:pt>
                <c:pt idx="2074">
                  <c:v>1.9602917023950894E-2</c:v>
                </c:pt>
                <c:pt idx="2075">
                  <c:v>1.9598975246939432E-2</c:v>
                </c:pt>
                <c:pt idx="2076">
                  <c:v>1.9595283051716539E-2</c:v>
                </c:pt>
                <c:pt idx="2077">
                  <c:v>1.959108601066184E-2</c:v>
                </c:pt>
                <c:pt idx="2078">
                  <c:v>1.9587138551422356E-2</c:v>
                </c:pt>
                <c:pt idx="2079">
                  <c:v>1.9583189198124629E-2</c:v>
                </c:pt>
                <c:pt idx="2080">
                  <c:v>1.9579237950715367E-2</c:v>
                </c:pt>
                <c:pt idx="2081">
                  <c:v>1.9575284809274507E-2</c:v>
                </c:pt>
                <c:pt idx="2082">
                  <c:v>1.956913565640761E-2</c:v>
                </c:pt>
                <c:pt idx="2083">
                  <c:v>1.9565178615792433E-2</c:v>
                </c:pt>
                <c:pt idx="2084">
                  <c:v>1.9561219681092368E-2</c:v>
                </c:pt>
                <c:pt idx="2085">
                  <c:v>1.9557258852707093E-2</c:v>
                </c:pt>
                <c:pt idx="2086">
                  <c:v>1.955329613023693E-2</c:v>
                </c:pt>
                <c:pt idx="2087">
                  <c:v>1.9549331514001622E-2</c:v>
                </c:pt>
                <c:pt idx="2088">
                  <c:v>1.9545365003521553E-2</c:v>
                </c:pt>
                <c:pt idx="2089">
                  <c:v>1.9541396599276339E-2</c:v>
                </c:pt>
                <c:pt idx="2090">
                  <c:v>1.9537426301106109E-2</c:v>
                </c:pt>
                <c:pt idx="2091">
                  <c:v>1.9532886498252466E-2</c:v>
                </c:pt>
                <c:pt idx="2092">
                  <c:v>1.9528912141568711E-2</c:v>
                </c:pt>
                <c:pt idx="2093">
                  <c:v>1.9524935890800066E-2</c:v>
                </c:pt>
                <c:pt idx="2094">
                  <c:v>1.9520957746346213E-2</c:v>
                </c:pt>
                <c:pt idx="2095">
                  <c:v>1.951697770780747E-2</c:v>
                </c:pt>
                <c:pt idx="2096">
                  <c:v>1.9512995775183839E-2</c:v>
                </c:pt>
                <c:pt idx="2097">
                  <c:v>1.9509011948795063E-2</c:v>
                </c:pt>
                <c:pt idx="2098">
                  <c:v>1.950502622848127E-2</c:v>
                </c:pt>
                <c:pt idx="2099">
                  <c:v>1.9501038614002653E-2</c:v>
                </c:pt>
                <c:pt idx="2100">
                  <c:v>1.9497292013332945E-2</c:v>
                </c:pt>
                <c:pt idx="2101">
                  <c:v>1.9493057703510175E-2</c:v>
                </c:pt>
                <c:pt idx="2102">
                  <c:v>1.9489064407336443E-2</c:v>
                </c:pt>
                <c:pt idx="2103">
                  <c:v>1.9485069217237694E-2</c:v>
                </c:pt>
                <c:pt idx="2104">
                  <c:v>1.9481072133133992E-2</c:v>
                </c:pt>
                <c:pt idx="2105">
                  <c:v>1.9477073155105273E-2</c:v>
                </c:pt>
                <c:pt idx="2106">
                  <c:v>1.9473072283071602E-2</c:v>
                </c:pt>
                <c:pt idx="2107">
                  <c:v>1.9469069517112914E-2</c:v>
                </c:pt>
                <c:pt idx="2108">
                  <c:v>1.9465064857229208E-2</c:v>
                </c:pt>
                <c:pt idx="2109">
                  <c:v>1.9461058303420486E-2</c:v>
                </c:pt>
                <c:pt idx="2110">
                  <c:v>1.9457049855606812E-2</c:v>
                </c:pt>
                <c:pt idx="2111">
                  <c:v>1.945303951386812E-2</c:v>
                </c:pt>
                <c:pt idx="2112">
                  <c:v>1.9449027278284348E-2</c:v>
                </c:pt>
                <c:pt idx="2113">
                  <c:v>1.9445013148615686E-2</c:v>
                </c:pt>
                <c:pt idx="2114">
                  <c:v>1.9440997125022008E-2</c:v>
                </c:pt>
                <c:pt idx="2115">
                  <c:v>1.9436979207423377E-2</c:v>
                </c:pt>
                <c:pt idx="2116">
                  <c:v>1.9432959396139537E-2</c:v>
                </c:pt>
                <c:pt idx="2117">
                  <c:v>1.9428937690610937E-2</c:v>
                </c:pt>
                <c:pt idx="2118">
                  <c:v>1.9424914091317191E-2</c:v>
                </c:pt>
                <c:pt idx="2119">
                  <c:v>1.9420888597858621E-2</c:v>
                </c:pt>
                <c:pt idx="2120">
                  <c:v>1.9416861210714842E-2</c:v>
                </c:pt>
                <c:pt idx="2121">
                  <c:v>1.9412831929486174E-2</c:v>
                </c:pt>
                <c:pt idx="2122">
                  <c:v>1.9408800754332489E-2</c:v>
                </c:pt>
                <c:pt idx="2123">
                  <c:v>1.9404767685253788E-2</c:v>
                </c:pt>
                <c:pt idx="2124">
                  <c:v>1.9400732722170133E-2</c:v>
                </c:pt>
                <c:pt idx="2125">
                  <c:v>1.9396695865161462E-2</c:v>
                </c:pt>
                <c:pt idx="2126">
                  <c:v>1.9392657114227774E-2</c:v>
                </c:pt>
                <c:pt idx="2127">
                  <c:v>1.9388616469289133E-2</c:v>
                </c:pt>
                <c:pt idx="2128">
                  <c:v>1.9384573930505411E-2</c:v>
                </c:pt>
                <c:pt idx="2129">
                  <c:v>1.9380529497716736E-2</c:v>
                </c:pt>
                <c:pt idx="2130">
                  <c:v>1.9376483171003045E-2</c:v>
                </c:pt>
                <c:pt idx="2131">
                  <c:v>1.9372434950364337E-2</c:v>
                </c:pt>
                <c:pt idx="2132">
                  <c:v>1.936838483564074E-2</c:v>
                </c:pt>
                <c:pt idx="2133">
                  <c:v>1.9364332826992126E-2</c:v>
                </c:pt>
                <c:pt idx="2134">
                  <c:v>1.9360278924578367E-2</c:v>
                </c:pt>
                <c:pt idx="2135">
                  <c:v>1.9356223128159655E-2</c:v>
                </c:pt>
                <c:pt idx="2136">
                  <c:v>1.9352165437576119E-2</c:v>
                </c:pt>
                <c:pt idx="2137">
                  <c:v>1.9348105853227437E-2</c:v>
                </c:pt>
                <c:pt idx="2138">
                  <c:v>1.9344044375033675E-2</c:v>
                </c:pt>
                <c:pt idx="2139">
                  <c:v>1.9339981002755025E-2</c:v>
                </c:pt>
                <c:pt idx="2140">
                  <c:v>1.9335915736471421E-2</c:v>
                </c:pt>
                <c:pt idx="2141">
                  <c:v>1.9331848576422672E-2</c:v>
                </c:pt>
                <c:pt idx="2142">
                  <c:v>1.9327779522289035E-2</c:v>
                </c:pt>
                <c:pt idx="2143">
                  <c:v>1.9323708574310317E-2</c:v>
                </c:pt>
                <c:pt idx="2144">
                  <c:v>1.9319635732246709E-2</c:v>
                </c:pt>
                <c:pt idx="2145">
                  <c:v>1.9315560996338021E-2</c:v>
                </c:pt>
                <c:pt idx="2146">
                  <c:v>1.9311484366424381E-2</c:v>
                </c:pt>
                <c:pt idx="2147">
                  <c:v>1.9307405842585723E-2</c:v>
                </c:pt>
                <c:pt idx="2148">
                  <c:v>1.9303325424901985E-2</c:v>
                </c:pt>
                <c:pt idx="2149">
                  <c:v>1.9299243113213294E-2</c:v>
                </c:pt>
                <c:pt idx="2150">
                  <c:v>1.9295158907439713E-2</c:v>
                </c:pt>
                <c:pt idx="2151">
                  <c:v>1.9291072807741116E-2</c:v>
                </c:pt>
                <c:pt idx="2152">
                  <c:v>1.9286984814277375E-2</c:v>
                </c:pt>
                <c:pt idx="2153">
                  <c:v>1.928289492680868E-2</c:v>
                </c:pt>
                <c:pt idx="2154">
                  <c:v>1.9278803145335033E-2</c:v>
                </c:pt>
                <c:pt idx="2155">
                  <c:v>1.9274709470016305E-2</c:v>
                </c:pt>
                <c:pt idx="2156">
                  <c:v>1.9270613900692624E-2</c:v>
                </c:pt>
                <c:pt idx="2157">
                  <c:v>1.926651643736399E-2</c:v>
                </c:pt>
                <c:pt idx="2158">
                  <c:v>1.9262417080110339E-2</c:v>
                </c:pt>
                <c:pt idx="2159">
                  <c:v>1.9258315828931671E-2</c:v>
                </c:pt>
                <c:pt idx="2160">
                  <c:v>1.9254212683827987E-2</c:v>
                </c:pt>
                <c:pt idx="2161">
                  <c:v>1.9250107644799286E-2</c:v>
                </c:pt>
                <c:pt idx="2162">
                  <c:v>1.924600071160576E-2</c:v>
                </c:pt>
                <c:pt idx="2163">
                  <c:v>1.9241891884806961E-2</c:v>
                </c:pt>
                <c:pt idx="2164">
                  <c:v>1.9237781163843337E-2</c:v>
                </c:pt>
                <c:pt idx="2165">
                  <c:v>1.9233668548954697E-2</c:v>
                </c:pt>
                <c:pt idx="2166">
                  <c:v>1.9229554040220975E-2</c:v>
                </c:pt>
                <c:pt idx="2167">
                  <c:v>1.9225437637482301E-2</c:v>
                </c:pt>
                <c:pt idx="2168">
                  <c:v>1.9221319340898546E-2</c:v>
                </c:pt>
                <c:pt idx="2169">
                  <c:v>1.9217199150229902E-2</c:v>
                </c:pt>
                <c:pt idx="2170">
                  <c:v>1.9213077065716178E-2</c:v>
                </c:pt>
                <c:pt idx="2171">
                  <c:v>1.9208953087117564E-2</c:v>
                </c:pt>
                <c:pt idx="2172">
                  <c:v>1.920482721467387E-2</c:v>
                </c:pt>
                <c:pt idx="2173">
                  <c:v>1.9200699448225222E-2</c:v>
                </c:pt>
                <c:pt idx="2174">
                  <c:v>1.9196569787931494E-2</c:v>
                </c:pt>
                <c:pt idx="2175">
                  <c:v>1.9192438233632814E-2</c:v>
                </c:pt>
                <c:pt idx="2176">
                  <c:v>1.9188304785409116E-2</c:v>
                </c:pt>
                <c:pt idx="2177">
                  <c:v>1.9184169443180465E-2</c:v>
                </c:pt>
                <c:pt idx="2178">
                  <c:v>1.9180032207106734E-2</c:v>
                </c:pt>
                <c:pt idx="2179">
                  <c:v>1.9175893076948114E-2</c:v>
                </c:pt>
                <c:pt idx="2180">
                  <c:v>1.9171752052944413E-2</c:v>
                </c:pt>
                <c:pt idx="2181">
                  <c:v>1.9167609135095631E-2</c:v>
                </c:pt>
                <c:pt idx="2182">
                  <c:v>1.9163464323161961E-2</c:v>
                </c:pt>
                <c:pt idx="2183">
                  <c:v>1.9159317617303273E-2</c:v>
                </c:pt>
                <c:pt idx="2184">
                  <c:v>1.9155169017439633E-2</c:v>
                </c:pt>
                <c:pt idx="2185">
                  <c:v>1.9151018523890784E-2</c:v>
                </c:pt>
                <c:pt idx="2186">
                  <c:v>1.914686613617711E-2</c:v>
                </c:pt>
                <c:pt idx="2187">
                  <c:v>1.9142711854458483E-2</c:v>
                </c:pt>
                <c:pt idx="2188">
                  <c:v>1.9138555678974711E-2</c:v>
                </c:pt>
                <c:pt idx="2189">
                  <c:v>1.9134397609485987E-2</c:v>
                </c:pt>
                <c:pt idx="2190">
                  <c:v>1.913023764599231E-2</c:v>
                </c:pt>
                <c:pt idx="2191">
                  <c:v>1.9126075788573615E-2</c:v>
                </c:pt>
                <c:pt idx="2192">
                  <c:v>1.9121912037309841E-2</c:v>
                </c:pt>
                <c:pt idx="2193">
                  <c:v>1.9117746391961177E-2</c:v>
                </c:pt>
                <c:pt idx="2194">
                  <c:v>1.9113578852847368E-2</c:v>
                </c:pt>
                <c:pt idx="2195">
                  <c:v>1.9109409419648671E-2</c:v>
                </c:pt>
                <c:pt idx="2196">
                  <c:v>1.9105238092524957E-2</c:v>
                </c:pt>
                <c:pt idx="2197">
                  <c:v>1.9101064871476225E-2</c:v>
                </c:pt>
                <c:pt idx="2198">
                  <c:v>1.9096889756502478E-2</c:v>
                </c:pt>
                <c:pt idx="2199">
                  <c:v>1.9092712747603713E-2</c:v>
                </c:pt>
                <c:pt idx="2200">
                  <c:v>1.9088533844699995E-2</c:v>
                </c:pt>
                <c:pt idx="2201">
                  <c:v>1.9084353047791325E-2</c:v>
                </c:pt>
                <c:pt idx="2202">
                  <c:v>1.9080170357037574E-2</c:v>
                </c:pt>
                <c:pt idx="2203">
                  <c:v>1.9075985772438742E-2</c:v>
                </c:pt>
                <c:pt idx="2204">
                  <c:v>1.9071799293834957E-2</c:v>
                </c:pt>
                <c:pt idx="2205">
                  <c:v>1.9067610921226219E-2</c:v>
                </c:pt>
                <c:pt idx="2206">
                  <c:v>1.9063420654692464E-2</c:v>
                </c:pt>
                <c:pt idx="2207">
                  <c:v>1.9059228494153757E-2</c:v>
                </c:pt>
                <c:pt idx="2208">
                  <c:v>1.9055034439769969E-2</c:v>
                </c:pt>
                <c:pt idx="2209">
                  <c:v>1.9050838491381228E-2</c:v>
                </c:pt>
                <c:pt idx="2210">
                  <c:v>1.9046640649147406E-2</c:v>
                </c:pt>
                <c:pt idx="2211">
                  <c:v>1.9042440912908631E-2</c:v>
                </c:pt>
                <c:pt idx="2212">
                  <c:v>1.9038239282664904E-2</c:v>
                </c:pt>
                <c:pt idx="2213">
                  <c:v>1.9034035758576096E-2</c:v>
                </c:pt>
                <c:pt idx="2214">
                  <c:v>1.9029830340482334E-2</c:v>
                </c:pt>
                <c:pt idx="2215">
                  <c:v>1.9025623028543492E-2</c:v>
                </c:pt>
                <c:pt idx="2216">
                  <c:v>1.9021413822519762E-2</c:v>
                </c:pt>
                <c:pt idx="2217">
                  <c:v>1.9017202722730886E-2</c:v>
                </c:pt>
                <c:pt idx="2218">
                  <c:v>1.9012989728777185E-2</c:v>
                </c:pt>
                <c:pt idx="2219">
                  <c:v>1.900877484105834E-2</c:v>
                </c:pt>
                <c:pt idx="2220">
                  <c:v>1.9004558059334542E-2</c:v>
                </c:pt>
                <c:pt idx="2221">
                  <c:v>1.9000339383765663E-2</c:v>
                </c:pt>
                <c:pt idx="2222">
                  <c:v>1.8996118814111895E-2</c:v>
                </c:pt>
                <c:pt idx="2223">
                  <c:v>1.8991896350533111E-2</c:v>
                </c:pt>
                <c:pt idx="2224">
                  <c:v>1.8987671993109245E-2</c:v>
                </c:pt>
                <c:pt idx="2225">
                  <c:v>1.8983445741680427E-2</c:v>
                </c:pt>
                <c:pt idx="2226">
                  <c:v>1.8979217596326592E-2</c:v>
                </c:pt>
                <c:pt idx="2227">
                  <c:v>1.8974987556967804E-2</c:v>
                </c:pt>
                <c:pt idx="2228">
                  <c:v>1.8970755623763935E-2</c:v>
                </c:pt>
                <c:pt idx="2229">
                  <c:v>1.8966521796555114E-2</c:v>
                </c:pt>
                <c:pt idx="2230">
                  <c:v>1.8962286075421275E-2</c:v>
                </c:pt>
                <c:pt idx="2231">
                  <c:v>1.895804846036242E-2</c:v>
                </c:pt>
                <c:pt idx="2232">
                  <c:v>1.8953808951458484E-2</c:v>
                </c:pt>
                <c:pt idx="2233">
                  <c:v>1.8949567548469659E-2</c:v>
                </c:pt>
                <c:pt idx="2234">
                  <c:v>1.8945324251555817E-2</c:v>
                </c:pt>
                <c:pt idx="2235">
                  <c:v>1.8941079060716959E-2</c:v>
                </c:pt>
                <c:pt idx="2236">
                  <c:v>1.8936831976033019E-2</c:v>
                </c:pt>
                <c:pt idx="2237">
                  <c:v>1.8932582997344127E-2</c:v>
                </c:pt>
                <c:pt idx="2238">
                  <c:v>1.8927724702457738E-2</c:v>
                </c:pt>
                <c:pt idx="2239">
                  <c:v>1.892347166525532E-2</c:v>
                </c:pt>
                <c:pt idx="2240">
                  <c:v>1.8919216734207822E-2</c:v>
                </c:pt>
                <c:pt idx="2241">
                  <c:v>1.8914959909315243E-2</c:v>
                </c:pt>
                <c:pt idx="2242">
                  <c:v>1.8910701190257839E-2</c:v>
                </c:pt>
                <c:pt idx="2243">
                  <c:v>1.8906440577355355E-2</c:v>
                </c:pt>
                <c:pt idx="2244">
                  <c:v>1.8902178070527853E-2</c:v>
                </c:pt>
                <c:pt idx="2245">
                  <c:v>1.8897913669855271E-2</c:v>
                </c:pt>
                <c:pt idx="2246">
                  <c:v>1.8893647375017864E-2</c:v>
                </c:pt>
                <c:pt idx="2247">
                  <c:v>1.8889379186335375E-2</c:v>
                </c:pt>
                <c:pt idx="2248">
                  <c:v>1.8885109103647935E-2</c:v>
                </c:pt>
                <c:pt idx="2249">
                  <c:v>1.8880837127195349E-2</c:v>
                </c:pt>
                <c:pt idx="2250">
                  <c:v>1.8876563256737811E-2</c:v>
                </c:pt>
                <c:pt idx="2251">
                  <c:v>1.8872287492275319E-2</c:v>
                </c:pt>
                <c:pt idx="2252">
                  <c:v>1.8868009833967747E-2</c:v>
                </c:pt>
                <c:pt idx="2253">
                  <c:v>1.8863730281575286E-2</c:v>
                </c:pt>
                <c:pt idx="2254">
                  <c:v>1.8859448835337744E-2</c:v>
                </c:pt>
                <c:pt idx="2255">
                  <c:v>1.8855165495255122E-2</c:v>
                </c:pt>
                <c:pt idx="2256">
                  <c:v>1.885088026108761E-2</c:v>
                </c:pt>
                <c:pt idx="2257">
                  <c:v>1.8846593132995082E-2</c:v>
                </c:pt>
                <c:pt idx="2258">
                  <c:v>1.8842490759554131E-2</c:v>
                </c:pt>
                <c:pt idx="2259">
                  <c:v>1.8838013195114911E-2</c:v>
                </c:pt>
                <c:pt idx="2260">
                  <c:v>1.8833720385247332E-2</c:v>
                </c:pt>
                <c:pt idx="2261">
                  <c:v>1.8829425681294865E-2</c:v>
                </c:pt>
                <c:pt idx="2262">
                  <c:v>1.8825129083657188E-2</c:v>
                </c:pt>
                <c:pt idx="2263">
                  <c:v>1.8820830592014559E-2</c:v>
                </c:pt>
                <c:pt idx="2264">
                  <c:v>1.8816530206287041E-2</c:v>
                </c:pt>
                <c:pt idx="2265">
                  <c:v>1.8812227926714442E-2</c:v>
                </c:pt>
                <c:pt idx="2266">
                  <c:v>1.8807923753376699E-2</c:v>
                </c:pt>
                <c:pt idx="2267">
                  <c:v>1.8803617685954066E-2</c:v>
                </c:pt>
                <c:pt idx="2268">
                  <c:v>1.8799309724446545E-2</c:v>
                </c:pt>
                <c:pt idx="2269">
                  <c:v>1.8794999869173878E-2</c:v>
                </c:pt>
                <c:pt idx="2270">
                  <c:v>1.8790688119896259E-2</c:v>
                </c:pt>
                <c:pt idx="2271">
                  <c:v>1.8786374476693624E-2</c:v>
                </c:pt>
                <c:pt idx="2272">
                  <c:v>1.8782058939486035E-2</c:v>
                </c:pt>
                <c:pt idx="2273">
                  <c:v>1.8777741508593238E-2</c:v>
                </c:pt>
                <c:pt idx="2274">
                  <c:v>1.8773422183535615E-2</c:v>
                </c:pt>
                <c:pt idx="2275">
                  <c:v>1.8769100964552976E-2</c:v>
                </c:pt>
                <c:pt idx="2276">
                  <c:v>1.876477785164532E-2</c:v>
                </c:pt>
                <c:pt idx="2277">
                  <c:v>1.8760452844892583E-2</c:v>
                </c:pt>
                <c:pt idx="2278">
                  <c:v>1.8756125944134894E-2</c:v>
                </c:pt>
                <c:pt idx="2279">
                  <c:v>1.8751797149372251E-2</c:v>
                </c:pt>
                <c:pt idx="2280">
                  <c:v>1.8747466460844464E-2</c:v>
                </c:pt>
                <c:pt idx="2281">
                  <c:v>1.8743133878231788E-2</c:v>
                </c:pt>
                <c:pt idx="2282">
                  <c:v>1.8738799401694095E-2</c:v>
                </c:pt>
                <c:pt idx="2283">
                  <c:v>1.8734463031231385E-2</c:v>
                </c:pt>
                <c:pt idx="2284">
                  <c:v>1.8730124766843659E-2</c:v>
                </c:pt>
                <c:pt idx="2285">
                  <c:v>1.8725784608610851E-2</c:v>
                </c:pt>
                <c:pt idx="2286">
                  <c:v>1.8721442556293155E-2</c:v>
                </c:pt>
                <c:pt idx="2287">
                  <c:v>1.8717098610210314E-2</c:v>
                </c:pt>
                <c:pt idx="2288">
                  <c:v>1.8712752770042584E-2</c:v>
                </c:pt>
                <c:pt idx="2289">
                  <c:v>1.8708405035949838E-2</c:v>
                </c:pt>
                <c:pt idx="2290">
                  <c:v>1.8704230518018505E-2</c:v>
                </c:pt>
                <c:pt idx="2291">
                  <c:v>1.869970388606923E-2</c:v>
                </c:pt>
                <c:pt idx="2292">
                  <c:v>1.8695350470121497E-2</c:v>
                </c:pt>
                <c:pt idx="2293">
                  <c:v>1.8690995160328683E-2</c:v>
                </c:pt>
                <c:pt idx="2294">
                  <c:v>1.8686637956610852E-2</c:v>
                </c:pt>
                <c:pt idx="2295">
                  <c:v>1.8682278858968004E-2</c:v>
                </c:pt>
                <c:pt idx="2296">
                  <c:v>1.8677917867320204E-2</c:v>
                </c:pt>
                <c:pt idx="2297">
                  <c:v>1.8673554981747387E-2</c:v>
                </c:pt>
                <c:pt idx="2298">
                  <c:v>1.8669190202249553E-2</c:v>
                </c:pt>
                <c:pt idx="2299">
                  <c:v>1.8664823528826702E-2</c:v>
                </c:pt>
                <c:pt idx="2300">
                  <c:v>1.8660454961398898E-2</c:v>
                </c:pt>
                <c:pt idx="2301">
                  <c:v>1.8656084500126013E-2</c:v>
                </c:pt>
                <c:pt idx="2302">
                  <c:v>1.8651712145008048E-2</c:v>
                </c:pt>
                <c:pt idx="2303">
                  <c:v>1.8647337895725258E-2</c:v>
                </c:pt>
                <c:pt idx="2304">
                  <c:v>1.8642961752677323E-2</c:v>
                </c:pt>
                <c:pt idx="2305">
                  <c:v>1.8638583715704371E-2</c:v>
                </c:pt>
                <c:pt idx="2306">
                  <c:v>1.863420378464653E-2</c:v>
                </c:pt>
                <c:pt idx="2307">
                  <c:v>1.8629821959743609E-2</c:v>
                </c:pt>
                <c:pt idx="2308">
                  <c:v>1.862543824091567E-2</c:v>
                </c:pt>
                <c:pt idx="2309">
                  <c:v>1.8621052628082779E-2</c:v>
                </c:pt>
                <c:pt idx="2310">
                  <c:v>1.8616665121484743E-2</c:v>
                </c:pt>
                <c:pt idx="2311">
                  <c:v>1.8612443233085862E-2</c:v>
                </c:pt>
                <c:pt idx="2312">
                  <c:v>1.8607884426193877E-2</c:v>
                </c:pt>
                <c:pt idx="2313">
                  <c:v>1.8603491237740855E-2</c:v>
                </c:pt>
                <c:pt idx="2314">
                  <c:v>1.8599096155202943E-2</c:v>
                </c:pt>
                <c:pt idx="2315">
                  <c:v>1.859407088476317E-2</c:v>
                </c:pt>
                <c:pt idx="2316">
                  <c:v>1.8589671743871605E-2</c:v>
                </c:pt>
                <c:pt idx="2317">
                  <c:v>1.8585270709055024E-2</c:v>
                </c:pt>
                <c:pt idx="2318">
                  <c:v>1.8580867780313426E-2</c:v>
                </c:pt>
                <c:pt idx="2319">
                  <c:v>1.8576462957646811E-2</c:v>
                </c:pt>
                <c:pt idx="2320">
                  <c:v>1.8572056240975243E-2</c:v>
                </c:pt>
                <c:pt idx="2321">
                  <c:v>1.8567647630378659E-2</c:v>
                </c:pt>
                <c:pt idx="2322">
                  <c:v>1.8563237125936993E-2</c:v>
                </c:pt>
                <c:pt idx="2323">
                  <c:v>1.8558824727490375E-2</c:v>
                </c:pt>
                <c:pt idx="2324">
                  <c:v>1.855441043511874E-2</c:v>
                </c:pt>
                <c:pt idx="2325">
                  <c:v>1.8549994248822088E-2</c:v>
                </c:pt>
                <c:pt idx="2326">
                  <c:v>1.8545576168600419E-2</c:v>
                </c:pt>
                <c:pt idx="2327">
                  <c:v>1.8541156194373798E-2</c:v>
                </c:pt>
                <c:pt idx="2328">
                  <c:v>1.8536734326302096E-2</c:v>
                </c:pt>
                <c:pt idx="2329">
                  <c:v>1.8532310564305376E-2</c:v>
                </c:pt>
                <c:pt idx="2330">
                  <c:v>1.8527884908383641E-2</c:v>
                </c:pt>
                <c:pt idx="2331">
                  <c:v>1.8523457358377016E-2</c:v>
                </c:pt>
                <c:pt idx="2332">
                  <c:v>1.8519027914605246E-2</c:v>
                </c:pt>
                <c:pt idx="2333">
                  <c:v>1.851459657690846E-2</c:v>
                </c:pt>
                <c:pt idx="2334">
                  <c:v>1.8510163345126784E-2</c:v>
                </c:pt>
                <c:pt idx="2335">
                  <c:v>1.8505728219500028E-2</c:v>
                </c:pt>
                <c:pt idx="2336">
                  <c:v>1.8501291200028191E-2</c:v>
                </c:pt>
                <c:pt idx="2337">
                  <c:v>1.8496852286471466E-2</c:v>
                </c:pt>
                <c:pt idx="2338">
                  <c:v>1.8492411478989723E-2</c:v>
                </c:pt>
                <c:pt idx="2339">
                  <c:v>1.84879687776629E-2</c:v>
                </c:pt>
                <c:pt idx="2340">
                  <c:v>1.8483524182331124E-2</c:v>
                </c:pt>
                <c:pt idx="2341">
                  <c:v>1.8479077693154267E-2</c:v>
                </c:pt>
                <c:pt idx="2342">
                  <c:v>1.8475097849299793E-2</c:v>
                </c:pt>
                <c:pt idx="2343">
                  <c:v>1.847017903286563E-2</c:v>
                </c:pt>
                <c:pt idx="2344">
                  <c:v>1.8465726861833787E-2</c:v>
                </c:pt>
                <c:pt idx="2345">
                  <c:v>1.846127279679699E-2</c:v>
                </c:pt>
                <c:pt idx="2346">
                  <c:v>1.8456816837915113E-2</c:v>
                </c:pt>
                <c:pt idx="2347">
                  <c:v>1.8452358985108219E-2</c:v>
                </c:pt>
                <c:pt idx="2348">
                  <c:v>1.8447899238456245E-2</c:v>
                </c:pt>
                <c:pt idx="2349">
                  <c:v>1.8443437597639445E-2</c:v>
                </c:pt>
                <c:pt idx="2350">
                  <c:v>1.8438974063057501E-2</c:v>
                </c:pt>
                <c:pt idx="2351">
                  <c:v>1.8434508634470603E-2</c:v>
                </c:pt>
                <c:pt idx="2352">
                  <c:v>1.8430041311958689E-2</c:v>
                </c:pt>
                <c:pt idx="2353">
                  <c:v>1.8425572095601694E-2</c:v>
                </c:pt>
                <c:pt idx="2354">
                  <c:v>1.8421100985239747E-2</c:v>
                </c:pt>
                <c:pt idx="2355">
                  <c:v>1.8416627980952782E-2</c:v>
                </c:pt>
                <c:pt idx="2356">
                  <c:v>1.8412153082740801E-2</c:v>
                </c:pt>
                <c:pt idx="2357">
                  <c:v>1.8407676290603803E-2</c:v>
                </c:pt>
                <c:pt idx="2358">
                  <c:v>1.8403197604541788E-2</c:v>
                </c:pt>
                <c:pt idx="2359">
                  <c:v>1.839871702447482E-2</c:v>
                </c:pt>
                <c:pt idx="2360">
                  <c:v>1.8394234550482835E-2</c:v>
                </c:pt>
                <c:pt idx="2361">
                  <c:v>1.838975018264577E-2</c:v>
                </c:pt>
                <c:pt idx="2362">
                  <c:v>1.8385263920883688E-2</c:v>
                </c:pt>
                <c:pt idx="2363">
                  <c:v>1.8380431439455336E-2</c:v>
                </c:pt>
                <c:pt idx="2364">
                  <c:v>1.8375940390189527E-2</c:v>
                </c:pt>
                <c:pt idx="2365">
                  <c:v>1.8371447446918765E-2</c:v>
                </c:pt>
                <c:pt idx="2366">
                  <c:v>1.836695260958976E-2</c:v>
                </c:pt>
                <c:pt idx="2367">
                  <c:v>1.8362455878309092E-2</c:v>
                </c:pt>
                <c:pt idx="2368">
                  <c:v>1.8357957252970181E-2</c:v>
                </c:pt>
                <c:pt idx="2369">
                  <c:v>1.8353456733626317E-2</c:v>
                </c:pt>
                <c:pt idx="2370">
                  <c:v>1.8349100220129699E-2</c:v>
                </c:pt>
                <c:pt idx="2371">
                  <c:v>1.834445001292373E-2</c:v>
                </c:pt>
                <c:pt idx="2372">
                  <c:v>1.8339943811538362E-2</c:v>
                </c:pt>
                <c:pt idx="2373">
                  <c:v>1.8335435716148041E-2</c:v>
                </c:pt>
                <c:pt idx="2374">
                  <c:v>1.8331070167079133E-2</c:v>
                </c:pt>
                <c:pt idx="2375">
                  <c:v>1.832641384335254E-2</c:v>
                </c:pt>
                <c:pt idx="2376">
                  <c:v>1.8321900065974006E-2</c:v>
                </c:pt>
                <c:pt idx="2377">
                  <c:v>1.8317384394537228E-2</c:v>
                </c:pt>
                <c:pt idx="2378">
                  <c:v>1.8312866829095498E-2</c:v>
                </c:pt>
                <c:pt idx="2379">
                  <c:v>1.8308347369648814E-2</c:v>
                </c:pt>
                <c:pt idx="2380">
                  <c:v>1.8303826016197178E-2</c:v>
                </c:pt>
                <c:pt idx="2381">
                  <c:v>1.8299302768740588E-2</c:v>
                </c:pt>
                <c:pt idx="2382">
                  <c:v>1.8294777627279046E-2</c:v>
                </c:pt>
                <c:pt idx="2383">
                  <c:v>1.8290250591812551E-2</c:v>
                </c:pt>
                <c:pt idx="2384">
                  <c:v>1.8285721662341103E-2</c:v>
                </c:pt>
                <c:pt idx="2385">
                  <c:v>1.8281190838811412E-2</c:v>
                </c:pt>
                <c:pt idx="2386">
                  <c:v>1.8276658121303413E-2</c:v>
                </c:pt>
                <c:pt idx="2387">
                  <c:v>1.8272123509817106E-2</c:v>
                </c:pt>
                <c:pt idx="2388">
                  <c:v>1.8267726331102629E-2</c:v>
                </c:pt>
                <c:pt idx="2389">
                  <c:v>1.8263048604749699E-2</c:v>
                </c:pt>
                <c:pt idx="2390">
                  <c:v>1.8258508311195243E-2</c:v>
                </c:pt>
                <c:pt idx="2391">
                  <c:v>1.8253966123689125E-2</c:v>
                </c:pt>
                <c:pt idx="2392">
                  <c:v>1.8249422042124763E-2</c:v>
                </c:pt>
                <c:pt idx="2393">
                  <c:v>1.8244876066582094E-2</c:v>
                </c:pt>
                <c:pt idx="2394">
                  <c:v>1.8238104487124929E-2</c:v>
                </c:pt>
                <c:pt idx="2395">
                  <c:v>1.8233554643423133E-2</c:v>
                </c:pt>
                <c:pt idx="2396">
                  <c:v>1.8229002905796321E-2</c:v>
                </c:pt>
                <c:pt idx="2397">
                  <c:v>1.8224449274164556E-2</c:v>
                </c:pt>
                <c:pt idx="2398">
                  <c:v>1.8219893748607774E-2</c:v>
                </c:pt>
                <c:pt idx="2399">
                  <c:v>1.8215336329125975E-2</c:v>
                </c:pt>
                <c:pt idx="2400">
                  <c:v>1.821077701571916E-2</c:v>
                </c:pt>
                <c:pt idx="2401">
                  <c:v>1.8206215808387327E-2</c:v>
                </c:pt>
                <c:pt idx="2402">
                  <c:v>1.8201652707130478E-2</c:v>
                </c:pt>
                <c:pt idx="2403">
                  <c:v>1.8196435415172019E-2</c:v>
                </c:pt>
                <c:pt idx="2404">
                  <c:v>1.8191868255561516E-2</c:v>
                </c:pt>
                <c:pt idx="2405">
                  <c:v>1.8187299201946061E-2</c:v>
                </c:pt>
                <c:pt idx="2406">
                  <c:v>1.8182728254325653E-2</c:v>
                </c:pt>
                <c:pt idx="2407">
                  <c:v>1.8178155412860164E-2</c:v>
                </c:pt>
                <c:pt idx="2408">
                  <c:v>1.8173580677549594E-2</c:v>
                </c:pt>
                <c:pt idx="2409">
                  <c:v>1.8169004048314008E-2</c:v>
                </c:pt>
                <c:pt idx="2410">
                  <c:v>1.8164425524913597E-2</c:v>
                </c:pt>
                <c:pt idx="2411">
                  <c:v>1.8159845107827977E-2</c:v>
                </c:pt>
                <c:pt idx="2412">
                  <c:v>1.8155393191552349E-2</c:v>
                </c:pt>
                <c:pt idx="2413">
                  <c:v>1.8150678591721814E-2</c:v>
                </c:pt>
                <c:pt idx="2414">
                  <c:v>1.8146092492701271E-2</c:v>
                </c:pt>
                <c:pt idx="2415">
                  <c:v>1.8141504499835648E-2</c:v>
                </c:pt>
                <c:pt idx="2416">
                  <c:v>1.8136914613045008E-2</c:v>
                </c:pt>
                <c:pt idx="2417">
                  <c:v>1.8132322832249415E-2</c:v>
                </c:pt>
                <c:pt idx="2418">
                  <c:v>1.8127729157608741E-2</c:v>
                </c:pt>
                <c:pt idx="2419">
                  <c:v>1.812313358904305E-2</c:v>
                </c:pt>
                <c:pt idx="2420">
                  <c:v>1.8118536126552343E-2</c:v>
                </c:pt>
                <c:pt idx="2421">
                  <c:v>1.8113936770056682E-2</c:v>
                </c:pt>
                <c:pt idx="2422">
                  <c:v>1.8109335519715941E-2</c:v>
                </c:pt>
                <c:pt idx="2423">
                  <c:v>1.8104732375450183E-2</c:v>
                </c:pt>
                <c:pt idx="2424">
                  <c:v>1.8100127337179472E-2</c:v>
                </c:pt>
                <c:pt idx="2425">
                  <c:v>1.8095520404983745E-2</c:v>
                </c:pt>
                <c:pt idx="2426">
                  <c:v>1.8090911578942936E-2</c:v>
                </c:pt>
                <c:pt idx="2427">
                  <c:v>1.8086300858977111E-2</c:v>
                </c:pt>
                <c:pt idx="2428">
                  <c:v>1.8081688245006333E-2</c:v>
                </c:pt>
                <c:pt idx="2429">
                  <c:v>1.8077073737190474E-2</c:v>
                </c:pt>
                <c:pt idx="2430">
                  <c:v>1.8072457335369663E-2</c:v>
                </c:pt>
                <c:pt idx="2431">
                  <c:v>1.8067839039623834E-2</c:v>
                </c:pt>
                <c:pt idx="2432">
                  <c:v>1.8063218849952989E-2</c:v>
                </c:pt>
                <c:pt idx="2433">
                  <c:v>1.8058596766516999E-2</c:v>
                </c:pt>
                <c:pt idx="2434">
                  <c:v>1.8053972788916184E-2</c:v>
                </c:pt>
                <c:pt idx="2435">
                  <c:v>1.8049346917470288E-2</c:v>
                </c:pt>
                <c:pt idx="2436">
                  <c:v>1.8044719152179312E-2</c:v>
                </c:pt>
                <c:pt idx="2437">
                  <c:v>1.8040089492963318E-2</c:v>
                </c:pt>
                <c:pt idx="2438">
                  <c:v>1.8035457939742372E-2</c:v>
                </c:pt>
                <c:pt idx="2439">
                  <c:v>1.8030824492516473E-2</c:v>
                </c:pt>
                <c:pt idx="2440">
                  <c:v>1.8026189151525429E-2</c:v>
                </c:pt>
                <c:pt idx="2441">
                  <c:v>1.8021551916529432E-2</c:v>
                </c:pt>
                <c:pt idx="2442">
                  <c:v>1.8016912787688355E-2</c:v>
                </c:pt>
                <c:pt idx="2443">
                  <c:v>1.8012271764842325E-2</c:v>
                </c:pt>
                <c:pt idx="2444">
                  <c:v>1.8007628848151214E-2</c:v>
                </c:pt>
                <c:pt idx="2445">
                  <c:v>1.8002984037375214E-2</c:v>
                </c:pt>
                <c:pt idx="2446">
                  <c:v>1.7998337332754133E-2</c:v>
                </c:pt>
                <c:pt idx="2447">
                  <c:v>1.7993688734208035E-2</c:v>
                </c:pt>
                <c:pt idx="2448">
                  <c:v>1.7989038241816857E-2</c:v>
                </c:pt>
                <c:pt idx="2449">
                  <c:v>1.7984385855420726E-2</c:v>
                </c:pt>
                <c:pt idx="2450">
                  <c:v>1.7979731575179514E-2</c:v>
                </c:pt>
                <c:pt idx="2451">
                  <c:v>1.7975075400933349E-2</c:v>
                </c:pt>
                <c:pt idx="2452">
                  <c:v>1.7970417332762167E-2</c:v>
                </c:pt>
                <c:pt idx="2453">
                  <c:v>1.7965757370586033E-2</c:v>
                </c:pt>
                <c:pt idx="2454">
                  <c:v>1.7961095514644754E-2</c:v>
                </c:pt>
                <c:pt idx="2455">
                  <c:v>1.7956431764778458E-2</c:v>
                </c:pt>
                <c:pt idx="2456">
                  <c:v>1.7951766120907209E-2</c:v>
                </c:pt>
                <c:pt idx="2457">
                  <c:v>1.7947098583031007E-2</c:v>
                </c:pt>
                <c:pt idx="2458">
                  <c:v>1.7942429151469597E-2</c:v>
                </c:pt>
                <c:pt idx="2459">
                  <c:v>1.7937757825823297E-2</c:v>
                </c:pt>
                <c:pt idx="2460">
                  <c:v>1.7933084606251981E-2</c:v>
                </c:pt>
                <c:pt idx="2461">
                  <c:v>1.7928409492675712E-2</c:v>
                </c:pt>
                <c:pt idx="2462">
                  <c:v>1.7923732485414234E-2</c:v>
                </c:pt>
                <c:pt idx="2463">
                  <c:v>1.7919053584067868E-2</c:v>
                </c:pt>
                <c:pt idx="2464">
                  <c:v>1.7914372788716548E-2</c:v>
                </c:pt>
                <c:pt idx="2465">
                  <c:v>1.7909690099600084E-2</c:v>
                </c:pt>
                <c:pt idx="2466">
                  <c:v>1.7905005516558603E-2</c:v>
                </c:pt>
                <c:pt idx="2467">
                  <c:v>1.7900319039512169E-2</c:v>
                </c:pt>
                <c:pt idx="2468">
                  <c:v>1.7895630668540718E-2</c:v>
                </c:pt>
                <c:pt idx="2469">
                  <c:v>1.7890940403724187E-2</c:v>
                </c:pt>
                <c:pt idx="2470">
                  <c:v>1.7886248244902703E-2</c:v>
                </c:pt>
                <c:pt idx="2471">
                  <c:v>1.7881554192156202E-2</c:v>
                </c:pt>
                <c:pt idx="2472">
                  <c:v>1.7876858245484684E-2</c:v>
                </c:pt>
                <c:pt idx="2473">
                  <c:v>1.7872160404968085E-2</c:v>
                </c:pt>
                <c:pt idx="2474">
                  <c:v>1.7867460670526469E-2</c:v>
                </c:pt>
                <c:pt idx="2475">
                  <c:v>1.7862759041999965E-2</c:v>
                </c:pt>
                <c:pt idx="2476">
                  <c:v>1.7858055519788252E-2</c:v>
                </c:pt>
                <c:pt idx="2477">
                  <c:v>1.7853350103571586E-2</c:v>
                </c:pt>
                <c:pt idx="2478">
                  <c:v>1.7848642793349967E-2</c:v>
                </c:pt>
                <c:pt idx="2479">
                  <c:v>1.7843933589203331E-2</c:v>
                </c:pt>
                <c:pt idx="2480">
                  <c:v>1.7839222491211615E-2</c:v>
                </c:pt>
                <c:pt idx="2481">
                  <c:v>1.7834509499214946E-2</c:v>
                </c:pt>
                <c:pt idx="2482">
                  <c:v>1.7829794613373195E-2</c:v>
                </c:pt>
                <c:pt idx="2483">
                  <c:v>1.7825077833526493E-2</c:v>
                </c:pt>
                <c:pt idx="2484">
                  <c:v>1.7820359159914645E-2</c:v>
                </c:pt>
                <c:pt idx="2485">
                  <c:v>1.7815638592217908E-2</c:v>
                </c:pt>
                <c:pt idx="2486">
                  <c:v>1.7810916130676091E-2</c:v>
                </c:pt>
                <c:pt idx="2487">
                  <c:v>1.7806191775209257E-2</c:v>
                </c:pt>
                <c:pt idx="2488">
                  <c:v>1.7801465525817406E-2</c:v>
                </c:pt>
                <c:pt idx="2489">
                  <c:v>1.7796737382500538E-2</c:v>
                </c:pt>
                <c:pt idx="2490">
                  <c:v>1.7792009619119753E-2</c:v>
                </c:pt>
                <c:pt idx="2491">
                  <c:v>1.7787290213533424E-2</c:v>
                </c:pt>
                <c:pt idx="2492">
                  <c:v>1.7782579873735216E-2</c:v>
                </c:pt>
                <c:pt idx="2493">
                  <c:v>1.7777878599725128E-2</c:v>
                </c:pt>
                <c:pt idx="2494">
                  <c:v>1.7773186391742968E-2</c:v>
                </c:pt>
                <c:pt idx="2495">
                  <c:v>1.7768503249628864E-2</c:v>
                </c:pt>
                <c:pt idx="2496">
                  <c:v>1.7763829173302881E-2</c:v>
                </c:pt>
                <c:pt idx="2497">
                  <c:v>1.7759164162765018E-2</c:v>
                </c:pt>
                <c:pt idx="2498">
                  <c:v>1.775384382347589E-2</c:v>
                </c:pt>
                <c:pt idx="2499">
                  <c:v>1.7749198239958019E-2</c:v>
                </c:pt>
                <c:pt idx="2500">
                  <c:v>1.7744561722308205E-2</c:v>
                </c:pt>
                <c:pt idx="2501">
                  <c:v>1.7739934270526447E-2</c:v>
                </c:pt>
                <c:pt idx="2502">
                  <c:v>1.7735315884612746E-2</c:v>
                </c:pt>
                <c:pt idx="2503">
                  <c:v>1.77307065645671E-2</c:v>
                </c:pt>
                <c:pt idx="2504">
                  <c:v>1.7726106310469447E-2</c:v>
                </c:pt>
                <c:pt idx="2505">
                  <c:v>1.7721515122159914E-2</c:v>
                </c:pt>
                <c:pt idx="2506">
                  <c:v>1.7716932999718438E-2</c:v>
                </c:pt>
                <c:pt idx="2507">
                  <c:v>1.7712359943304889E-2</c:v>
                </c:pt>
                <c:pt idx="2508">
                  <c:v>1.7707795952599525E-2</c:v>
                </c:pt>
                <c:pt idx="2509">
                  <c:v>1.7703241027762218E-2</c:v>
                </c:pt>
                <c:pt idx="2510">
                  <c:v>1.7698695168872902E-2</c:v>
                </c:pt>
                <c:pt idx="2511">
                  <c:v>1.7694158375851643E-2</c:v>
                </c:pt>
                <c:pt idx="2512">
                  <c:v>1.7689630648618504E-2</c:v>
                </c:pt>
                <c:pt idx="2513">
                  <c:v>1.7685111987413293E-2</c:v>
                </c:pt>
                <c:pt idx="2514">
                  <c:v>1.7680602391916267E-2</c:v>
                </c:pt>
                <c:pt idx="2515">
                  <c:v>1.7676101862447169E-2</c:v>
                </c:pt>
                <c:pt idx="2516">
                  <c:v>1.7671610398686255E-2</c:v>
                </c:pt>
                <c:pt idx="2517">
                  <c:v>1.7667128000873333E-2</c:v>
                </c:pt>
                <c:pt idx="2518">
                  <c:v>1.7662768790440708E-2</c:v>
                </c:pt>
                <c:pt idx="2519">
                  <c:v>1.7658190402931595E-2</c:v>
                </c:pt>
                <c:pt idx="2520">
                  <c:v>1.7653735202722842E-2</c:v>
                </c:pt>
                <c:pt idx="2521">
                  <c:v>1.7649289068462082E-2</c:v>
                </c:pt>
                <c:pt idx="2522">
                  <c:v>1.7644851999909505E-2</c:v>
                </c:pt>
                <c:pt idx="2523">
                  <c:v>1.7640423997304921E-2</c:v>
                </c:pt>
                <c:pt idx="2524">
                  <c:v>1.7636005060568394E-2</c:v>
                </c:pt>
                <c:pt idx="2525">
                  <c:v>1.7631595189779858E-2</c:v>
                </c:pt>
                <c:pt idx="2526">
                  <c:v>1.7627194384779443E-2</c:v>
                </c:pt>
                <c:pt idx="2527">
                  <c:v>1.7622802645647084E-2</c:v>
                </c:pt>
                <c:pt idx="2528">
                  <c:v>1.7618419972462718E-2</c:v>
                </c:pt>
                <c:pt idx="2529">
                  <c:v>1.7614046365066471E-2</c:v>
                </c:pt>
                <c:pt idx="2530">
                  <c:v>1.7609681823538281E-2</c:v>
                </c:pt>
                <c:pt idx="2531">
                  <c:v>1.7605326347878147E-2</c:v>
                </c:pt>
                <c:pt idx="2532">
                  <c:v>1.7600979938166006E-2</c:v>
                </c:pt>
                <c:pt idx="2533">
                  <c:v>1.7596642594162049E-2</c:v>
                </c:pt>
                <c:pt idx="2534">
                  <c:v>1.7592314316106084E-2</c:v>
                </c:pt>
                <c:pt idx="2535">
                  <c:v>1.7587995103838239E-2</c:v>
                </c:pt>
                <c:pt idx="2536">
                  <c:v>1.7583684957518386E-2</c:v>
                </c:pt>
                <c:pt idx="2537">
                  <c:v>1.7579383877146526E-2</c:v>
                </c:pt>
                <c:pt idx="2538">
                  <c:v>1.757509186248285E-2</c:v>
                </c:pt>
                <c:pt idx="2539">
                  <c:v>1.7570808913767166E-2</c:v>
                </c:pt>
                <c:pt idx="2540">
                  <c:v>1.7566535030919539E-2</c:v>
                </c:pt>
                <c:pt idx="2541">
                  <c:v>1.7562270213939968E-2</c:v>
                </c:pt>
                <c:pt idx="2542">
                  <c:v>1.7558014462668581E-2</c:v>
                </c:pt>
                <c:pt idx="2543">
                  <c:v>1.7553767777505058E-2</c:v>
                </c:pt>
                <c:pt idx="2544">
                  <c:v>1.754953015804972E-2</c:v>
                </c:pt>
                <c:pt idx="2545">
                  <c:v>1.7545301604382502E-2</c:v>
                </c:pt>
                <c:pt idx="2546">
                  <c:v>1.7541082116743212E-2</c:v>
                </c:pt>
                <c:pt idx="2547">
                  <c:v>1.7536871694892042E-2</c:v>
                </c:pt>
                <c:pt idx="2548">
                  <c:v>1.7532670338988865E-2</c:v>
                </c:pt>
                <c:pt idx="2549">
                  <c:v>1.7528478048793872E-2</c:v>
                </c:pt>
                <c:pt idx="2550">
                  <c:v>1.7523697961108198E-2</c:v>
                </c:pt>
                <c:pt idx="2551">
                  <c:v>1.7519525097853261E-2</c:v>
                </c:pt>
                <c:pt idx="2552">
                  <c:v>1.7515361300466381E-2</c:v>
                </c:pt>
                <c:pt idx="2553">
                  <c:v>1.7511206568867621E-2</c:v>
                </c:pt>
                <c:pt idx="2554">
                  <c:v>1.7507060903136917E-2</c:v>
                </c:pt>
                <c:pt idx="2555">
                  <c:v>1.7502924303354206E-2</c:v>
                </c:pt>
                <c:pt idx="2556">
                  <c:v>1.7498796769359615E-2</c:v>
                </c:pt>
                <c:pt idx="2557">
                  <c:v>1.749467830123308E-2</c:v>
                </c:pt>
                <c:pt idx="2558">
                  <c:v>1.7490568898894665E-2</c:v>
                </c:pt>
                <c:pt idx="2559">
                  <c:v>1.7486468562584179E-2</c:v>
                </c:pt>
                <c:pt idx="2560">
                  <c:v>1.7482377291981877E-2</c:v>
                </c:pt>
                <c:pt idx="2561">
                  <c:v>1.7478295087327567E-2</c:v>
                </c:pt>
                <c:pt idx="2562">
                  <c:v>1.7474221948541313E-2</c:v>
                </c:pt>
                <c:pt idx="2563">
                  <c:v>1.7470157875463244E-2</c:v>
                </c:pt>
                <c:pt idx="2564">
                  <c:v>1.7466102868333166E-2</c:v>
                </c:pt>
                <c:pt idx="2565">
                  <c:v>1.7462056927071146E-2</c:v>
                </c:pt>
                <c:pt idx="2566">
                  <c:v>1.7458020051677181E-2</c:v>
                </c:pt>
                <c:pt idx="2567">
                  <c:v>1.7453992242071337E-2</c:v>
                </c:pt>
                <c:pt idx="2568">
                  <c:v>1.7449973498333549E-2</c:v>
                </c:pt>
                <c:pt idx="2569">
                  <c:v>1.7445963820383881E-2</c:v>
                </c:pt>
                <c:pt idx="2570">
                  <c:v>1.7441666867696881E-2</c:v>
                </c:pt>
                <c:pt idx="2571">
                  <c:v>1.7437677525293793E-2</c:v>
                </c:pt>
                <c:pt idx="2572">
                  <c:v>1.743369724974464E-2</c:v>
                </c:pt>
                <c:pt idx="2573">
                  <c:v>1.742972604099613E-2</c:v>
                </c:pt>
                <c:pt idx="2574">
                  <c:v>1.7425763899074909E-2</c:v>
                </c:pt>
                <c:pt idx="2575">
                  <c:v>1.7421810823980977E-2</c:v>
                </c:pt>
                <c:pt idx="2576">
                  <c:v>1.7417866815661043E-2</c:v>
                </c:pt>
                <c:pt idx="2577">
                  <c:v>1.7413931874248334E-2</c:v>
                </c:pt>
                <c:pt idx="2578">
                  <c:v>1.7410146937464344E-2</c:v>
                </c:pt>
                <c:pt idx="2579">
                  <c:v>1.740608919169162E-2</c:v>
                </c:pt>
                <c:pt idx="2580">
                  <c:v>1.7402181450654197E-2</c:v>
                </c:pt>
                <c:pt idx="2581">
                  <c:v>1.7398282776417417E-2</c:v>
                </c:pt>
                <c:pt idx="2582">
                  <c:v>1.7394535942947265E-2</c:v>
                </c:pt>
                <c:pt idx="2583">
                  <c:v>1.739051262839908E-2</c:v>
                </c:pt>
                <c:pt idx="2584">
                  <c:v>1.7386641154617521E-2</c:v>
                </c:pt>
                <c:pt idx="2585">
                  <c:v>1.7382778747609962E-2</c:v>
                </c:pt>
                <c:pt idx="2586">
                  <c:v>1.7378925407456336E-2</c:v>
                </c:pt>
                <c:pt idx="2587">
                  <c:v>1.7375081134076709E-2</c:v>
                </c:pt>
                <c:pt idx="2588">
                  <c:v>1.7371245927497725E-2</c:v>
                </c:pt>
                <c:pt idx="2589">
                  <c:v>1.7367419787719385E-2</c:v>
                </c:pt>
                <c:pt idx="2590">
                  <c:v>1.7363602714768334E-2</c:v>
                </c:pt>
                <c:pt idx="2591">
                  <c:v>1.7359794708591281E-2</c:v>
                </c:pt>
                <c:pt idx="2592">
                  <c:v>1.7355995769241517E-2</c:v>
                </c:pt>
                <c:pt idx="2593">
                  <c:v>1.7352205896692396E-2</c:v>
                </c:pt>
                <c:pt idx="2594">
                  <c:v>1.734842509094392E-2</c:v>
                </c:pt>
                <c:pt idx="2595">
                  <c:v>1.7344653351969441E-2</c:v>
                </c:pt>
                <c:pt idx="2596">
                  <c:v>1.7341039939979819E-2</c:v>
                </c:pt>
                <c:pt idx="2597">
                  <c:v>1.733713707444906E-2</c:v>
                </c:pt>
                <c:pt idx="2598">
                  <c:v>1.7333392535876513E-2</c:v>
                </c:pt>
                <c:pt idx="2599">
                  <c:v>1.7329657064131254E-2</c:v>
                </c:pt>
                <c:pt idx="2600">
                  <c:v>1.7325930659133348E-2</c:v>
                </c:pt>
                <c:pt idx="2601">
                  <c:v>1.7322213320962732E-2</c:v>
                </c:pt>
                <c:pt idx="2602">
                  <c:v>1.7318505049566113E-2</c:v>
                </c:pt>
                <c:pt idx="2603">
                  <c:v>1.7314805844970138E-2</c:v>
                </c:pt>
                <c:pt idx="2604">
                  <c:v>1.7311115707148161E-2</c:v>
                </c:pt>
                <c:pt idx="2605">
                  <c:v>1.7307434636153474E-2</c:v>
                </c:pt>
                <c:pt idx="2606">
                  <c:v>1.7303762631932784E-2</c:v>
                </c:pt>
                <c:pt idx="2607">
                  <c:v>1.7300099694486093E-2</c:v>
                </c:pt>
                <c:pt idx="2608">
                  <c:v>1.7296445823840045E-2</c:v>
                </c:pt>
                <c:pt idx="2609">
                  <c:v>1.7292801019967996E-2</c:v>
                </c:pt>
                <c:pt idx="2610">
                  <c:v>1.7289321122631041E-2</c:v>
                </c:pt>
                <c:pt idx="2611">
                  <c:v>1.7285538612625828E-2</c:v>
                </c:pt>
                <c:pt idx="2612">
                  <c:v>1.7281921009129064E-2</c:v>
                </c:pt>
                <c:pt idx="2613">
                  <c:v>1.7278312472379653E-2</c:v>
                </c:pt>
                <c:pt idx="2614">
                  <c:v>1.7274713002457531E-2</c:v>
                </c:pt>
                <c:pt idx="2615">
                  <c:v>1.7271122599309408E-2</c:v>
                </c:pt>
                <c:pt idx="2616">
                  <c:v>1.72676999508381E-2</c:v>
                </c:pt>
                <c:pt idx="2617">
                  <c:v>1.72639689933618E-2</c:v>
                </c:pt>
                <c:pt idx="2618">
                  <c:v>1.7260405790562316E-2</c:v>
                </c:pt>
                <c:pt idx="2619">
                  <c:v>1.7256851654510186E-2</c:v>
                </c:pt>
                <c:pt idx="2620">
                  <c:v>1.7253467181315152E-2</c:v>
                </c:pt>
                <c:pt idx="2621">
                  <c:v>1.7249770582807855E-2</c:v>
                </c:pt>
                <c:pt idx="2622">
                  <c:v>1.7246243647104365E-2</c:v>
                </c:pt>
                <c:pt idx="2623">
                  <c:v>1.7242725778174872E-2</c:v>
                </c:pt>
                <c:pt idx="2624">
                  <c:v>1.7239216975992733E-2</c:v>
                </c:pt>
                <c:pt idx="2625">
                  <c:v>1.7235717240637882E-2</c:v>
                </c:pt>
                <c:pt idx="2626">
                  <c:v>1.7232226572030385E-2</c:v>
                </c:pt>
                <c:pt idx="2627">
                  <c:v>1.7228744970196885E-2</c:v>
                </c:pt>
                <c:pt idx="2628">
                  <c:v>1.722527243516403E-2</c:v>
                </c:pt>
                <c:pt idx="2629">
                  <c:v>1.7221808966878527E-2</c:v>
                </c:pt>
                <c:pt idx="2630">
                  <c:v>1.7218519964714574E-2</c:v>
                </c:pt>
                <c:pt idx="2631">
                  <c:v>1.7214909230629516E-2</c:v>
                </c:pt>
                <c:pt idx="2632">
                  <c:v>1.7211472962639363E-2</c:v>
                </c:pt>
                <c:pt idx="2633">
                  <c:v>1.7208045761449853E-2</c:v>
                </c:pt>
                <c:pt idx="2634">
                  <c:v>1.7204794960741232E-2</c:v>
                </c:pt>
                <c:pt idx="2635">
                  <c:v>1.7201218559339537E-2</c:v>
                </c:pt>
                <c:pt idx="2636">
                  <c:v>1.7197818558445377E-2</c:v>
                </c:pt>
                <c:pt idx="2637">
                  <c:v>1.7194427624298569E-2</c:v>
                </c:pt>
                <c:pt idx="2638">
                  <c:v>1.7191045756899115E-2</c:v>
                </c:pt>
                <c:pt idx="2639">
                  <c:v>1.7187672956300304E-2</c:v>
                </c:pt>
                <c:pt idx="2640">
                  <c:v>1.7184309222448846E-2</c:v>
                </c:pt>
                <c:pt idx="2641">
                  <c:v>1.7180954555344741E-2</c:v>
                </c:pt>
                <c:pt idx="2642">
                  <c:v>1.7177608955041279E-2</c:v>
                </c:pt>
                <c:pt idx="2643">
                  <c:v>1.7174272421458525E-2</c:v>
                </c:pt>
                <c:pt idx="2644">
                  <c:v>1.7170944954649769E-2</c:v>
                </c:pt>
                <c:pt idx="2645">
                  <c:v>1.7167626554615012E-2</c:v>
                </c:pt>
                <c:pt idx="2646">
                  <c:v>1.7164317221327607E-2</c:v>
                </c:pt>
                <c:pt idx="2647">
                  <c:v>1.7161016954787556E-2</c:v>
                </c:pt>
                <c:pt idx="2648">
                  <c:v>1.7157899917652486E-2</c:v>
                </c:pt>
                <c:pt idx="2649">
                  <c:v>1.7154443621976156E-2</c:v>
                </c:pt>
                <c:pt idx="2650">
                  <c:v>1.7151170555731454E-2</c:v>
                </c:pt>
                <c:pt idx="2651">
                  <c:v>1.714790655620746E-2</c:v>
                </c:pt>
                <c:pt idx="2652">
                  <c:v>1.7144651623457463E-2</c:v>
                </c:pt>
                <c:pt idx="2653">
                  <c:v>1.714140575745482E-2</c:v>
                </c:pt>
                <c:pt idx="2654">
                  <c:v>1.713643003450116E-2</c:v>
                </c:pt>
                <c:pt idx="2655">
                  <c:v>1.7133205199622026E-2</c:v>
                </c:pt>
                <c:pt idx="2656">
                  <c:v>1.712998943037114E-2</c:v>
                </c:pt>
                <c:pt idx="2657">
                  <c:v>1.712678272698831E-2</c:v>
                </c:pt>
                <c:pt idx="2658">
                  <c:v>1.7123585089473536E-2</c:v>
                </c:pt>
                <c:pt idx="2659">
                  <c:v>1.7120396517826819E-2</c:v>
                </c:pt>
                <c:pt idx="2660">
                  <c:v>1.7117217011968222E-2</c:v>
                </c:pt>
                <c:pt idx="2661">
                  <c:v>1.7114046571897745E-2</c:v>
                </c:pt>
                <c:pt idx="2662">
                  <c:v>1.7110434312925804E-2</c:v>
                </c:pt>
                <c:pt idx="2663">
                  <c:v>1.7107283299635512E-2</c:v>
                </c:pt>
                <c:pt idx="2664">
                  <c:v>1.7104141352213276E-2</c:v>
                </c:pt>
                <c:pt idx="2665">
                  <c:v>1.7101008470659096E-2</c:v>
                </c:pt>
                <c:pt idx="2666">
                  <c:v>1.70978846548131E-2</c:v>
                </c:pt>
                <c:pt idx="2667">
                  <c:v>1.7094769904915097E-2</c:v>
                </c:pt>
                <c:pt idx="2668">
                  <c:v>1.7091664220805214E-2</c:v>
                </c:pt>
                <c:pt idx="2669">
                  <c:v>1.7088567602483451E-2</c:v>
                </c:pt>
                <c:pt idx="2670">
                  <c:v>1.7085480050029744E-2</c:v>
                </c:pt>
                <c:pt idx="2671">
                  <c:v>1.7082401563364158E-2</c:v>
                </c:pt>
                <c:pt idx="2672">
                  <c:v>1.7078894393929289E-2</c:v>
                </c:pt>
                <c:pt idx="2673">
                  <c:v>1.7075835334123823E-2</c:v>
                </c:pt>
                <c:pt idx="2674">
                  <c:v>1.7072972676372977E-2</c:v>
                </c:pt>
                <c:pt idx="2675">
                  <c:v>1.7069744411797316E-2</c:v>
                </c:pt>
                <c:pt idx="2676">
                  <c:v>1.7066712549436147E-2</c:v>
                </c:pt>
                <c:pt idx="2677">
                  <c:v>1.7063689752863098E-2</c:v>
                </c:pt>
                <c:pt idx="2678">
                  <c:v>1.7060865374731726E-2</c:v>
                </c:pt>
                <c:pt idx="2679">
                  <c:v>1.7057861215010739E-2</c:v>
                </c:pt>
                <c:pt idx="2680">
                  <c:v>1.7054675758112481E-2</c:v>
                </c:pt>
                <c:pt idx="2681">
                  <c:v>1.7051689224771849E-2</c:v>
                </c:pt>
                <c:pt idx="2682">
                  <c:v>1.7048711757299273E-2</c:v>
                </c:pt>
                <c:pt idx="2683">
                  <c:v>1.704574335577469E-2</c:v>
                </c:pt>
                <c:pt idx="2684">
                  <c:v>1.704278401995829E-2</c:v>
                </c:pt>
                <c:pt idx="2685">
                  <c:v>1.7039833749930011E-2</c:v>
                </c:pt>
                <c:pt idx="2686">
                  <c:v>1.7036892545769788E-2</c:v>
                </c:pt>
                <c:pt idx="2687">
                  <c:v>1.7033960407477622E-2</c:v>
                </c:pt>
                <c:pt idx="2688">
                  <c:v>1.7031037334973576E-2</c:v>
                </c:pt>
                <c:pt idx="2689">
                  <c:v>1.7028123328257649E-2</c:v>
                </c:pt>
                <c:pt idx="2690">
                  <c:v>1.7025218387489716E-2</c:v>
                </c:pt>
                <c:pt idx="2691">
                  <c:v>1.7022322512429966E-2</c:v>
                </c:pt>
                <c:pt idx="2692">
                  <c:v>1.7019435703158337E-2</c:v>
                </c:pt>
                <c:pt idx="2693">
                  <c:v>1.7016557959754763E-2</c:v>
                </c:pt>
                <c:pt idx="2694">
                  <c:v>1.701368928213931E-2</c:v>
                </c:pt>
                <c:pt idx="2695">
                  <c:v>1.7010829670391914E-2</c:v>
                </c:pt>
                <c:pt idx="2696">
                  <c:v>1.7007979124432637E-2</c:v>
                </c:pt>
                <c:pt idx="2697">
                  <c:v>1.7005137644421353E-2</c:v>
                </c:pt>
                <c:pt idx="2698">
                  <c:v>1.7002305230118253E-2</c:v>
                </c:pt>
                <c:pt idx="2699">
                  <c:v>1.6999481881603273E-2</c:v>
                </c:pt>
                <c:pt idx="2700">
                  <c:v>1.6996667598876414E-2</c:v>
                </c:pt>
                <c:pt idx="2701">
                  <c:v>1.6993862382097547E-2</c:v>
                </c:pt>
                <c:pt idx="2702">
                  <c:v>1.6991066231106799E-2</c:v>
                </c:pt>
                <c:pt idx="2703">
                  <c:v>1.6988279145824237E-2</c:v>
                </c:pt>
                <c:pt idx="2704">
                  <c:v>1.6985501126489666E-2</c:v>
                </c:pt>
                <c:pt idx="2705">
                  <c:v>1.6982732172943216E-2</c:v>
                </c:pt>
                <c:pt idx="2706">
                  <c:v>1.6979972285184886E-2</c:v>
                </c:pt>
                <c:pt idx="2707">
                  <c:v>1.6977221463214676E-2</c:v>
                </c:pt>
                <c:pt idx="2708">
                  <c:v>1.6974479707192458E-2</c:v>
                </c:pt>
                <c:pt idx="2709">
                  <c:v>1.6971747016878425E-2</c:v>
                </c:pt>
                <c:pt idx="2710">
                  <c:v>1.6969023392352511E-2</c:v>
                </c:pt>
                <c:pt idx="2711">
                  <c:v>1.696630883377459E-2</c:v>
                </c:pt>
                <c:pt idx="2712">
                  <c:v>1.6963603340904854E-2</c:v>
                </c:pt>
                <c:pt idx="2713">
                  <c:v>1.6960906913903173E-2</c:v>
                </c:pt>
                <c:pt idx="2714">
                  <c:v>1.6958219552689613E-2</c:v>
                </c:pt>
                <c:pt idx="2715">
                  <c:v>1.6955541257344109E-2</c:v>
                </c:pt>
                <c:pt idx="2716">
                  <c:v>1.6952872027786725E-2</c:v>
                </c:pt>
                <c:pt idx="2717">
                  <c:v>1.6950211864017461E-2</c:v>
                </c:pt>
                <c:pt idx="2718">
                  <c:v>1.6947560766036318E-2</c:v>
                </c:pt>
                <c:pt idx="2719">
                  <c:v>1.6944918733923231E-2</c:v>
                </c:pt>
                <c:pt idx="2720">
                  <c:v>1.6942285767758136E-2</c:v>
                </c:pt>
                <c:pt idx="2721">
                  <c:v>1.6939661867141353E-2</c:v>
                </c:pt>
                <c:pt idx="2722">
                  <c:v>1.6937047032472563E-2</c:v>
                </c:pt>
                <c:pt idx="2723">
                  <c:v>1.6934441263671829E-2</c:v>
                </c:pt>
                <c:pt idx="2724">
                  <c:v>1.693205762006933E-2</c:v>
                </c:pt>
                <c:pt idx="2725">
                  <c:v>1.6929256923354785E-2</c:v>
                </c:pt>
                <c:pt idx="2726">
                  <c:v>1.6926892463606791E-2</c:v>
                </c:pt>
                <c:pt idx="2727">
                  <c:v>1.692410884643003E-2</c:v>
                </c:pt>
                <c:pt idx="2728">
                  <c:v>1.6921548406569897E-2</c:v>
                </c:pt>
                <c:pt idx="2729">
                  <c:v>1.6918997032577821E-2</c:v>
                </c:pt>
                <c:pt idx="2730">
                  <c:v>1.69164547244538E-2</c:v>
                </c:pt>
                <c:pt idx="2731">
                  <c:v>1.69139214821179E-2</c:v>
                </c:pt>
                <c:pt idx="2732">
                  <c:v>1.6911397305570119E-2</c:v>
                </c:pt>
                <c:pt idx="2733">
                  <c:v>1.6908882194890396E-2</c:v>
                </c:pt>
                <c:pt idx="2734">
                  <c:v>1.6906376150078728E-2</c:v>
                </c:pt>
                <c:pt idx="2735">
                  <c:v>1.6903879170895308E-2</c:v>
                </c:pt>
                <c:pt idx="2736">
                  <c:v>1.6901391257579945E-2</c:v>
                </c:pt>
                <c:pt idx="2737">
                  <c:v>1.6898912410132638E-2</c:v>
                </c:pt>
                <c:pt idx="2738">
                  <c:v>1.6896442628553388E-2</c:v>
                </c:pt>
                <c:pt idx="2739">
                  <c:v>1.6893981912682321E-2</c:v>
                </c:pt>
                <c:pt idx="2740">
                  <c:v>1.6891530262599375E-2</c:v>
                </c:pt>
                <c:pt idx="2741">
                  <c:v>1.6889087678384485E-2</c:v>
                </c:pt>
                <c:pt idx="2742">
                  <c:v>1.6886654160037651E-2</c:v>
                </c:pt>
                <c:pt idx="2743">
                  <c:v>1.6884229707399001E-2</c:v>
                </c:pt>
                <c:pt idx="2744">
                  <c:v>1.6881814320708344E-2</c:v>
                </c:pt>
                <c:pt idx="2745">
                  <c:v>1.6879407999645935E-2</c:v>
                </c:pt>
                <c:pt idx="2746">
                  <c:v>1.6877010744451582E-2</c:v>
                </c:pt>
                <c:pt idx="2747">
                  <c:v>1.6874622555125285E-2</c:v>
                </c:pt>
                <c:pt idx="2748">
                  <c:v>1.6872243431667044E-2</c:v>
                </c:pt>
                <c:pt idx="2749">
                  <c:v>1.6869873373916988E-2</c:v>
                </c:pt>
                <c:pt idx="2750">
                  <c:v>1.6867512381955052E-2</c:v>
                </c:pt>
                <c:pt idx="2751">
                  <c:v>1.6865160455861172E-2</c:v>
                </c:pt>
                <c:pt idx="2752">
                  <c:v>1.6862817595555413E-2</c:v>
                </c:pt>
                <c:pt idx="2753">
                  <c:v>1.6860483801037773E-2</c:v>
                </c:pt>
                <c:pt idx="2754">
                  <c:v>1.6858159072308254E-2</c:v>
                </c:pt>
                <c:pt idx="2755">
                  <c:v>1.6855843409526727E-2</c:v>
                </c:pt>
                <c:pt idx="2756">
                  <c:v>1.6853536812533321E-2</c:v>
                </c:pt>
                <c:pt idx="2757">
                  <c:v>1.6851239281168162E-2</c:v>
                </c:pt>
                <c:pt idx="2758">
                  <c:v>1.6848950815750996E-2</c:v>
                </c:pt>
                <c:pt idx="2759">
                  <c:v>1.684667141612195E-2</c:v>
                </c:pt>
                <c:pt idx="2760">
                  <c:v>1.6844401082281024E-2</c:v>
                </c:pt>
                <c:pt idx="2761">
                  <c:v>1.6842139814228219E-2</c:v>
                </c:pt>
                <c:pt idx="2762">
                  <c:v>1.6839887612123405E-2</c:v>
                </c:pt>
                <c:pt idx="2763">
                  <c:v>1.6837644475726776E-2</c:v>
                </c:pt>
                <c:pt idx="2764">
                  <c:v>1.6835410405038331E-2</c:v>
                </c:pt>
                <c:pt idx="2765">
                  <c:v>1.6833185400217943E-2</c:v>
                </c:pt>
                <c:pt idx="2766">
                  <c:v>1.683096946126561E-2</c:v>
                </c:pt>
                <c:pt idx="2767">
                  <c:v>1.6828762588101398E-2</c:v>
                </c:pt>
                <c:pt idx="2768">
                  <c:v>1.6826564780725306E-2</c:v>
                </c:pt>
                <c:pt idx="2769">
                  <c:v>1.682437603921727E-2</c:v>
                </c:pt>
                <c:pt idx="2770">
                  <c:v>1.6822196363497355E-2</c:v>
                </c:pt>
                <c:pt idx="2771">
                  <c:v>1.682002575356556E-2</c:v>
                </c:pt>
                <c:pt idx="2772">
                  <c:v>1.6817864209341948E-2</c:v>
                </c:pt>
                <c:pt idx="2773">
                  <c:v>1.681571173106633E-2</c:v>
                </c:pt>
                <c:pt idx="2774">
                  <c:v>1.6813568318498895E-2</c:v>
                </c:pt>
                <c:pt idx="2775">
                  <c:v>1.6811433971799516E-2</c:v>
                </c:pt>
                <c:pt idx="2776">
                  <c:v>1.6809308690808322E-2</c:v>
                </c:pt>
                <c:pt idx="2777">
                  <c:v>1.680719247576512E-2</c:v>
                </c:pt>
                <c:pt idx="2778">
                  <c:v>1.6805327416178351E-2</c:v>
                </c:pt>
                <c:pt idx="2779">
                  <c:v>1.6802987242963141E-2</c:v>
                </c:pt>
                <c:pt idx="2780">
                  <c:v>1.6800898225204364E-2</c:v>
                </c:pt>
                <c:pt idx="2781">
                  <c:v>1.6798818273313643E-2</c:v>
                </c:pt>
                <c:pt idx="2782">
                  <c:v>1.6796747387290978E-2</c:v>
                </c:pt>
                <c:pt idx="2783">
                  <c:v>1.6794685566976497E-2</c:v>
                </c:pt>
                <c:pt idx="2784">
                  <c:v>1.6792632812530073E-2</c:v>
                </c:pt>
                <c:pt idx="2785">
                  <c:v>1.6790589123871769E-2</c:v>
                </c:pt>
                <c:pt idx="2786">
                  <c:v>1.6788554500921649E-2</c:v>
                </c:pt>
                <c:pt idx="2787">
                  <c:v>1.6786528943839585E-2</c:v>
                </c:pt>
                <c:pt idx="2788">
                  <c:v>1.6784512452705513E-2</c:v>
                </c:pt>
                <c:pt idx="2789">
                  <c:v>1.678250502719969E-2</c:v>
                </c:pt>
                <c:pt idx="2790">
                  <c:v>1.6780506667561923E-2</c:v>
                </c:pt>
                <c:pt idx="2791">
                  <c:v>1.6778517373712276E-2</c:v>
                </c:pt>
                <c:pt idx="2792">
                  <c:v>1.6776537145730686E-2</c:v>
                </c:pt>
                <c:pt idx="2793">
                  <c:v>1.6774565983377343E-2</c:v>
                </c:pt>
                <c:pt idx="2794">
                  <c:v>1.6772603886971993E-2</c:v>
                </c:pt>
                <c:pt idx="2795">
                  <c:v>1.6770650856354763E-2</c:v>
                </c:pt>
                <c:pt idx="2796">
                  <c:v>1.6768706891525653E-2</c:v>
                </c:pt>
                <c:pt idx="2797">
                  <c:v>1.6766771992484664E-2</c:v>
                </c:pt>
                <c:pt idx="2798">
                  <c:v>1.676484615931173E-2</c:v>
                </c:pt>
                <c:pt idx="2799">
                  <c:v>1.6762929391767045E-2</c:v>
                </c:pt>
                <c:pt idx="2800">
                  <c:v>1.6761021690170352E-2</c:v>
                </c:pt>
                <c:pt idx="2801">
                  <c:v>1.6759123054281844E-2</c:v>
                </c:pt>
                <c:pt idx="2802">
                  <c:v>1.6757233484341327E-2</c:v>
                </c:pt>
                <c:pt idx="2803">
                  <c:v>1.6755352980108995E-2</c:v>
                </c:pt>
                <c:pt idx="2804">
                  <c:v>1.6753481541664783E-2</c:v>
                </c:pt>
                <c:pt idx="2805">
                  <c:v>1.6751619169088627E-2</c:v>
                </c:pt>
                <c:pt idx="2806">
                  <c:v>1.6749765862300592E-2</c:v>
                </c:pt>
                <c:pt idx="2807">
                  <c:v>1.674792162122074E-2</c:v>
                </c:pt>
                <c:pt idx="2808">
                  <c:v>1.6746086446008945E-2</c:v>
                </c:pt>
                <c:pt idx="2809">
                  <c:v>1.674426033658527E-2</c:v>
                </c:pt>
                <c:pt idx="2810">
                  <c:v>1.6742443292949716E-2</c:v>
                </c:pt>
                <c:pt idx="2811">
                  <c:v>1.6740635315182217E-2</c:v>
                </c:pt>
                <c:pt idx="2812">
                  <c:v>1.6738836403202839E-2</c:v>
                </c:pt>
                <c:pt idx="2813">
                  <c:v>1.6737046556931645E-2</c:v>
                </c:pt>
                <c:pt idx="2814">
                  <c:v>1.6735265776608443E-2</c:v>
                </c:pt>
                <c:pt idx="2815">
                  <c:v>1.673349406191349E-2</c:v>
                </c:pt>
                <c:pt idx="2816">
                  <c:v>1.6731731413086592E-2</c:v>
                </c:pt>
                <c:pt idx="2817">
                  <c:v>1.6729977830127751E-2</c:v>
                </c:pt>
                <c:pt idx="2818">
                  <c:v>1.6728233312877094E-2</c:v>
                </c:pt>
                <c:pt idx="2819">
                  <c:v>1.6726497861414558E-2</c:v>
                </c:pt>
                <c:pt idx="2820">
                  <c:v>1.6724771475820077E-2</c:v>
                </c:pt>
                <c:pt idx="2821">
                  <c:v>1.6723054156093653E-2</c:v>
                </c:pt>
                <c:pt idx="2822">
                  <c:v>1.6721345901995477E-2</c:v>
                </c:pt>
                <c:pt idx="2823">
                  <c:v>1.6719646713765357E-2</c:v>
                </c:pt>
                <c:pt idx="2824">
                  <c:v>1.6717956591403293E-2</c:v>
                </c:pt>
                <c:pt idx="2825">
                  <c:v>1.6716275534749414E-2</c:v>
                </c:pt>
                <c:pt idx="2826">
                  <c:v>1.6714603543883655E-2</c:v>
                </c:pt>
                <c:pt idx="2827">
                  <c:v>1.6712940618885952E-2</c:v>
                </c:pt>
                <c:pt idx="2828">
                  <c:v>1.6711286759676369E-2</c:v>
                </c:pt>
                <c:pt idx="2829">
                  <c:v>1.6709641966254907E-2</c:v>
                </c:pt>
                <c:pt idx="2830">
                  <c:v>1.6708277484287493E-2</c:v>
                </c:pt>
                <c:pt idx="2831">
                  <c:v>1.6706379576776342E-2</c:v>
                </c:pt>
                <c:pt idx="2832">
                  <c:v>1.6704761980799177E-2</c:v>
                </c:pt>
                <c:pt idx="2833">
                  <c:v>1.6703153450530195E-2</c:v>
                </c:pt>
                <c:pt idx="2834">
                  <c:v>1.6701553986049333E-2</c:v>
                </c:pt>
                <c:pt idx="2835">
                  <c:v>1.6699963587516464E-2</c:v>
                </c:pt>
                <c:pt idx="2836">
                  <c:v>1.6698382254611843E-2</c:v>
                </c:pt>
                <c:pt idx="2837">
                  <c:v>1.6696809987495342E-2</c:v>
                </c:pt>
                <c:pt idx="2838">
                  <c:v>1.6695246786326834E-2</c:v>
                </c:pt>
                <c:pt idx="2839">
                  <c:v>1.6693692650946446E-2</c:v>
                </c:pt>
                <c:pt idx="2840">
                  <c:v>1.6692147581194305E-2</c:v>
                </c:pt>
                <c:pt idx="2841">
                  <c:v>1.6690611577310221E-2</c:v>
                </c:pt>
                <c:pt idx="2842">
                  <c:v>1.6689084639294194E-2</c:v>
                </c:pt>
                <c:pt idx="2843">
                  <c:v>1.6687566767066286E-2</c:v>
                </c:pt>
                <c:pt idx="2844">
                  <c:v>1.6686057960546563E-2</c:v>
                </c:pt>
                <c:pt idx="2845">
                  <c:v>1.6684558219894896E-2</c:v>
                </c:pt>
                <c:pt idx="2846">
                  <c:v>1.6683067545031349E-2</c:v>
                </c:pt>
                <c:pt idx="2847">
                  <c:v>1.6681585935955923E-2</c:v>
                </c:pt>
                <c:pt idx="2848">
                  <c:v>1.668011339258868E-2</c:v>
                </c:pt>
                <c:pt idx="2849">
                  <c:v>1.667864991516943E-2</c:v>
                </c:pt>
                <c:pt idx="2850">
                  <c:v>1.6677195503458364E-2</c:v>
                </c:pt>
                <c:pt idx="2851">
                  <c:v>1.6675750157535418E-2</c:v>
                </c:pt>
                <c:pt idx="2852">
                  <c:v>1.6674313877400593E-2</c:v>
                </c:pt>
                <c:pt idx="2853">
                  <c:v>1.667288666321376E-2</c:v>
                </c:pt>
                <c:pt idx="2854">
                  <c:v>1.6671468514655174E-2</c:v>
                </c:pt>
                <c:pt idx="2855">
                  <c:v>1.667005943188471E-2</c:v>
                </c:pt>
                <c:pt idx="2856">
                  <c:v>1.6668659414982301E-2</c:v>
                </c:pt>
                <c:pt idx="2857">
                  <c:v>1.6667268463868012E-2</c:v>
                </c:pt>
                <c:pt idx="2858">
                  <c:v>1.6665886578541844E-2</c:v>
                </c:pt>
                <c:pt idx="2859">
                  <c:v>1.6664513759003796E-2</c:v>
                </c:pt>
                <c:pt idx="2860">
                  <c:v>1.6663150005253868E-2</c:v>
                </c:pt>
                <c:pt idx="2861">
                  <c:v>1.6661795317292061E-2</c:v>
                </c:pt>
                <c:pt idx="2862">
                  <c:v>1.6660258203415879E-2</c:v>
                </c:pt>
                <c:pt idx="2863">
                  <c:v>1.6658922942234256E-2</c:v>
                </c:pt>
                <c:pt idx="2864">
                  <c:v>1.6657596746760817E-2</c:v>
                </c:pt>
                <c:pt idx="2865">
                  <c:v>1.6656279617155434E-2</c:v>
                </c:pt>
                <c:pt idx="2866">
                  <c:v>1.6654971553258235E-2</c:v>
                </c:pt>
                <c:pt idx="2867">
                  <c:v>1.6653672555069221E-2</c:v>
                </c:pt>
                <c:pt idx="2868">
                  <c:v>1.6652382622908135E-2</c:v>
                </c:pt>
                <c:pt idx="2869">
                  <c:v>1.6651101756455233E-2</c:v>
                </c:pt>
                <c:pt idx="2870">
                  <c:v>1.6649829955710516E-2</c:v>
                </c:pt>
                <c:pt idx="2871">
                  <c:v>1.6648567220753918E-2</c:v>
                </c:pt>
                <c:pt idx="2872">
                  <c:v>1.6647313551745313E-2</c:v>
                </c:pt>
                <c:pt idx="2873">
                  <c:v>1.6646068948444892E-2</c:v>
                </c:pt>
                <c:pt idx="2874">
                  <c:v>1.6644833410852655E-2</c:v>
                </c:pt>
                <c:pt idx="2875">
                  <c:v>1.6643606939128475E-2</c:v>
                </c:pt>
                <c:pt idx="2876">
                  <c:v>1.664238953327235E-2</c:v>
                </c:pt>
                <c:pt idx="2877">
                  <c:v>1.664118119312441E-2</c:v>
                </c:pt>
                <c:pt idx="2878">
                  <c:v>1.663998191876459E-2</c:v>
                </c:pt>
                <c:pt idx="2879">
                  <c:v>1.6638791710192891E-2</c:v>
                </c:pt>
                <c:pt idx="2880">
                  <c:v>1.6637610567489247E-2</c:v>
                </c:pt>
                <c:pt idx="2881">
                  <c:v>1.6636438490493788E-2</c:v>
                </c:pt>
                <c:pt idx="2882">
                  <c:v>1.6635713599573165E-2</c:v>
                </c:pt>
                <c:pt idx="2883">
                  <c:v>1.6634562137980424E-2</c:v>
                </c:pt>
                <c:pt idx="2884">
                  <c:v>1.6633419743081745E-2</c:v>
                </c:pt>
                <c:pt idx="2885">
                  <c:v>1.6632286414823838E-2</c:v>
                </c:pt>
                <c:pt idx="2886">
                  <c:v>1.6631162153153412E-2</c:v>
                </c:pt>
                <c:pt idx="2887">
                  <c:v>1.6630046958150402E-2</c:v>
                </c:pt>
                <c:pt idx="2888">
                  <c:v>1.6628940829788164E-2</c:v>
                </c:pt>
                <c:pt idx="2889">
                  <c:v>1.6627843768040051E-2</c:v>
                </c:pt>
                <c:pt idx="2890">
                  <c:v>1.6627062401468606E-2</c:v>
                </c:pt>
                <c:pt idx="2891">
                  <c:v>1.6625676844466142E-2</c:v>
                </c:pt>
                <c:pt idx="2892">
                  <c:v>1.6624606982640344E-2</c:v>
                </c:pt>
                <c:pt idx="2893">
                  <c:v>1.6623546187428673E-2</c:v>
                </c:pt>
                <c:pt idx="2894">
                  <c:v>1.6622803481212145E-2</c:v>
                </c:pt>
                <c:pt idx="2895">
                  <c:v>1.662145179695429E-2</c:v>
                </c:pt>
                <c:pt idx="2896">
                  <c:v>1.6620418201664933E-2</c:v>
                </c:pt>
                <c:pt idx="2897">
                  <c:v>1.6619393672989702E-2</c:v>
                </c:pt>
                <c:pt idx="2898">
                  <c:v>1.6618378210981888E-2</c:v>
                </c:pt>
                <c:pt idx="2899">
                  <c:v>1.66173718155882E-2</c:v>
                </c:pt>
                <c:pt idx="2900">
                  <c:v>1.6616374486808638E-2</c:v>
                </c:pt>
                <c:pt idx="2901">
                  <c:v>1.6615386224669848E-2</c:v>
                </c:pt>
                <c:pt idx="2902">
                  <c:v>1.661440702922512E-2</c:v>
                </c:pt>
                <c:pt idx="2903">
                  <c:v>1.6613436900367873E-2</c:v>
                </c:pt>
                <c:pt idx="2904">
                  <c:v>1.6612475838151397E-2</c:v>
                </c:pt>
                <c:pt idx="2905">
                  <c:v>1.6611523842549047E-2</c:v>
                </c:pt>
                <c:pt idx="2906">
                  <c:v>1.6610580913587469E-2</c:v>
                </c:pt>
                <c:pt idx="2907">
                  <c:v>1.6609647051240017E-2</c:v>
                </c:pt>
                <c:pt idx="2908">
                  <c:v>1.6609039709309936E-2</c:v>
                </c:pt>
                <c:pt idx="2909">
                  <c:v>1.6607806526467428E-2</c:v>
                </c:pt>
                <c:pt idx="2910">
                  <c:v>1.660689986404229E-2</c:v>
                </c:pt>
                <c:pt idx="2911">
                  <c:v>1.6606002268257924E-2</c:v>
                </c:pt>
                <c:pt idx="2912">
                  <c:v>1.6605113739061039E-2</c:v>
                </c:pt>
                <c:pt idx="2913">
                  <c:v>1.6604234276531571E-2</c:v>
                </c:pt>
                <c:pt idx="2914">
                  <c:v>1.660235112668218E-2</c:v>
                </c:pt>
                <c:pt idx="2915">
                  <c:v>1.6601492467058776E-2</c:v>
                </c:pt>
                <c:pt idx="2916">
                  <c:v>1.6600642873223492E-2</c:v>
                </c:pt>
                <c:pt idx="2917">
                  <c:v>1.6599802345176329E-2</c:v>
                </c:pt>
                <c:pt idx="2918">
                  <c:v>1.6598970882917286E-2</c:v>
                </c:pt>
                <c:pt idx="2919">
                  <c:v>1.6598148486446362E-2</c:v>
                </c:pt>
                <c:pt idx="2920">
                  <c:v>1.659733515576356E-2</c:v>
                </c:pt>
                <c:pt idx="2921">
                  <c:v>1.6596530890868877E-2</c:v>
                </c:pt>
                <c:pt idx="2922">
                  <c:v>1.6595622832040746E-2</c:v>
                </c:pt>
                <c:pt idx="2923">
                  <c:v>1.6594837993846312E-2</c:v>
                </c:pt>
                <c:pt idx="2924">
                  <c:v>1.6594062221439998E-2</c:v>
                </c:pt>
                <c:pt idx="2925">
                  <c:v>1.6593295514741868E-2</c:v>
                </c:pt>
                <c:pt idx="2926">
                  <c:v>1.6592537873991731E-2</c:v>
                </c:pt>
                <c:pt idx="2927">
                  <c:v>1.6591789298949777E-2</c:v>
                </c:pt>
                <c:pt idx="2928">
                  <c:v>1.6591049789616008E-2</c:v>
                </c:pt>
                <c:pt idx="2929">
                  <c:v>1.6590319346230231E-2</c:v>
                </c:pt>
                <c:pt idx="2930">
                  <c:v>1.6589597968632575E-2</c:v>
                </c:pt>
                <c:pt idx="2931">
                  <c:v>1.6588885656743102E-2</c:v>
                </c:pt>
                <c:pt idx="2932">
                  <c:v>1.6588082686972427E-2</c:v>
                </c:pt>
                <c:pt idx="2933">
                  <c:v>1.6587389801783203E-2</c:v>
                </c:pt>
                <c:pt idx="2934">
                  <c:v>1.6587039615423294E-2</c:v>
                </c:pt>
                <c:pt idx="2935">
                  <c:v>1.6586031228769116E-2</c:v>
                </c:pt>
                <c:pt idx="2936">
                  <c:v>1.6585365541024188E-2</c:v>
                </c:pt>
                <c:pt idx="2937">
                  <c:v>1.6584708918907509E-2</c:v>
                </c:pt>
                <c:pt idx="2938">
                  <c:v>1.658439746420548E-2</c:v>
                </c:pt>
                <c:pt idx="2939">
                  <c:v>1.6583759591970448E-2</c:v>
                </c:pt>
                <c:pt idx="2940">
                  <c:v>1.6582793447605937E-2</c:v>
                </c:pt>
                <c:pt idx="2941">
                  <c:v>1.6582173088641738E-2</c:v>
                </c:pt>
                <c:pt idx="2942">
                  <c:v>1.6581561795705468E-2</c:v>
                </c:pt>
                <c:pt idx="2943">
                  <c:v>1.658095956831751E-2</c:v>
                </c:pt>
                <c:pt idx="2944">
                  <c:v>1.6580366406797609E-2</c:v>
                </c:pt>
                <c:pt idx="2945">
                  <c:v>1.6579782311065827E-2</c:v>
                </c:pt>
                <c:pt idx="2946">
                  <c:v>1.6579207281202102E-2</c:v>
                </c:pt>
                <c:pt idx="2947">
                  <c:v>1.6578641317046561E-2</c:v>
                </c:pt>
                <c:pt idx="2948">
                  <c:v>1.6578084418599204E-2</c:v>
                </c:pt>
                <c:pt idx="2949">
                  <c:v>1.6577536586099839E-2</c:v>
                </c:pt>
                <c:pt idx="2950">
                  <c:v>1.6576997819388595E-2</c:v>
                </c:pt>
                <c:pt idx="2951">
                  <c:v>1.6576468118305598E-2</c:v>
                </c:pt>
                <c:pt idx="2952">
                  <c:v>1.6575947483170594E-2</c:v>
                </c:pt>
                <c:pt idx="2953">
                  <c:v>1.6575435913663839E-2</c:v>
                </c:pt>
                <c:pt idx="2954">
                  <c:v>1.6574933410105075E-2</c:v>
                </c:pt>
                <c:pt idx="2955">
                  <c:v>1.6574439972174559E-2</c:v>
                </c:pt>
                <c:pt idx="2956">
                  <c:v>1.65739556001121E-2</c:v>
                </c:pt>
                <c:pt idx="2957">
                  <c:v>1.6573480293917697E-2</c:v>
                </c:pt>
                <c:pt idx="2958">
                  <c:v>1.6573014053431478E-2</c:v>
                </c:pt>
                <c:pt idx="2959">
                  <c:v>1.657255687873338E-2</c:v>
                </c:pt>
                <c:pt idx="2960">
                  <c:v>1.6572108769823402E-2</c:v>
                </c:pt>
                <c:pt idx="2961">
                  <c:v>1.6571669726701543E-2</c:v>
                </c:pt>
                <c:pt idx="2962">
                  <c:v>1.6571239749367805E-2</c:v>
                </c:pt>
                <c:pt idx="2963">
                  <c:v>1.6570818837822188E-2</c:v>
                </c:pt>
                <c:pt idx="2964">
                  <c:v>1.657040699206469E-2</c:v>
                </c:pt>
                <c:pt idx="2965">
                  <c:v>1.6570004212175249E-2</c:v>
                </c:pt>
                <c:pt idx="2966">
                  <c:v>1.6569610497914056E-2</c:v>
                </c:pt>
                <c:pt idx="2967">
                  <c:v>1.6569225849600855E-2</c:v>
                </c:pt>
                <c:pt idx="2968">
                  <c:v>1.6568850266915902E-2</c:v>
                </c:pt>
                <c:pt idx="2969">
                  <c:v>1.6568483750099006E-2</c:v>
                </c:pt>
                <c:pt idx="2970">
                  <c:v>1.6568126299150165E-2</c:v>
                </c:pt>
                <c:pt idx="2971">
                  <c:v>1.6567777913909509E-2</c:v>
                </c:pt>
                <c:pt idx="2972">
                  <c:v>1.6567438594456974E-2</c:v>
                </c:pt>
                <c:pt idx="2973">
                  <c:v>1.6567108340712622E-2</c:v>
                </c:pt>
                <c:pt idx="2974">
                  <c:v>1.6566787152836326E-2</c:v>
                </c:pt>
                <c:pt idx="2975">
                  <c:v>1.6566475030748151E-2</c:v>
                </c:pt>
                <c:pt idx="2976">
                  <c:v>1.6566171974448096E-2</c:v>
                </c:pt>
                <c:pt idx="2977">
                  <c:v>1.6565877983936161E-2</c:v>
                </c:pt>
                <c:pt idx="2978">
                  <c:v>1.6565593059212347E-2</c:v>
                </c:pt>
                <c:pt idx="2979">
                  <c:v>1.6565317200276652E-2</c:v>
                </c:pt>
                <c:pt idx="2980">
                  <c:v>1.6565050407049142E-2</c:v>
                </c:pt>
                <c:pt idx="2981">
                  <c:v>1.6564792679689688E-2</c:v>
                </c:pt>
                <c:pt idx="2982">
                  <c:v>1.6564544018198291E-2</c:v>
                </c:pt>
                <c:pt idx="2983">
                  <c:v>1.6564304422415077E-2</c:v>
                </c:pt>
                <c:pt idx="2984">
                  <c:v>1.6564041699611565E-2</c:v>
                </c:pt>
                <c:pt idx="2985">
                  <c:v>1.6563821530448664E-2</c:v>
                </c:pt>
                <c:pt idx="2986">
                  <c:v>1.6564313937204034E-2</c:v>
                </c:pt>
                <c:pt idx="2987">
                  <c:v>1.6564114471533387E-2</c:v>
                </c:pt>
                <c:pt idx="2988">
                  <c:v>1.6563924072503511E-2</c:v>
                </c:pt>
                <c:pt idx="2989">
                  <c:v>1.6563742740087761E-2</c:v>
                </c:pt>
                <c:pt idx="2990">
                  <c:v>1.6562760833398471E-2</c:v>
                </c:pt>
                <c:pt idx="2991">
                  <c:v>1.6562600239460323E-2</c:v>
                </c:pt>
                <c:pt idx="2992">
                  <c:v>1.6562448711310296E-2</c:v>
                </c:pt>
                <c:pt idx="2993">
                  <c:v>1.6562286637196166E-2</c:v>
                </c:pt>
                <c:pt idx="2994">
                  <c:v>1.6562154535826323E-2</c:v>
                </c:pt>
                <c:pt idx="2995">
                  <c:v>1.6562031500084728E-2</c:v>
                </c:pt>
                <c:pt idx="2996">
                  <c:v>1.656191753021119E-2</c:v>
                </c:pt>
                <c:pt idx="2997">
                  <c:v>1.6561812626125771E-2</c:v>
                </c:pt>
                <c:pt idx="2998">
                  <c:v>1.6561716787828473E-2</c:v>
                </c:pt>
                <c:pt idx="2999">
                  <c:v>1.6561630015239359E-2</c:v>
                </c:pt>
                <c:pt idx="3000">
                  <c:v>1.6561552308438365E-2</c:v>
                </c:pt>
                <c:pt idx="3001">
                  <c:v>1.6561483667505428E-2</c:v>
                </c:pt>
                <c:pt idx="3002">
                  <c:v>1.656142409236061E-2</c:v>
                </c:pt>
                <c:pt idx="3003">
                  <c:v>1.6561373582923977E-2</c:v>
                </c:pt>
                <c:pt idx="3004">
                  <c:v>1.65613321393554E-2</c:v>
                </c:pt>
                <c:pt idx="3005">
                  <c:v>1.656129976165488E-2</c:v>
                </c:pt>
                <c:pt idx="3006">
                  <c:v>1.6561276449582607E-2</c:v>
                </c:pt>
                <c:pt idx="3007">
                  <c:v>1.6561262203378391E-2</c:v>
                </c:pt>
                <c:pt idx="3008">
                  <c:v>1.6561257022882359E-2</c:v>
                </c:pt>
                <c:pt idx="3009">
                  <c:v>1.656125699202704E-2</c:v>
                </c:pt>
                <c:pt idx="3010">
                  <c:v>1.656125699202704E-2</c:v>
                </c:pt>
                <c:pt idx="3011">
                  <c:v>1.656125699202704E-2</c:v>
                </c:pt>
                <c:pt idx="3012">
                  <c:v>1.656125699202704E-2</c:v>
                </c:pt>
                <c:pt idx="3013">
                  <c:v>1.6561256992106976E-2</c:v>
                </c:pt>
                <c:pt idx="3014">
                  <c:v>1.656125699202704E-2</c:v>
                </c:pt>
                <c:pt idx="3015">
                  <c:v>1.656125699202704E-2</c:v>
                </c:pt>
                <c:pt idx="3016">
                  <c:v>1.656125699202704E-2</c:v>
                </c:pt>
                <c:pt idx="3017">
                  <c:v>1.656125699202704E-2</c:v>
                </c:pt>
                <c:pt idx="3018">
                  <c:v>1.6561256991947104E-2</c:v>
                </c:pt>
                <c:pt idx="3019">
                  <c:v>1.656125699202704E-2</c:v>
                </c:pt>
                <c:pt idx="3020">
                  <c:v>1.6561256992106976E-2</c:v>
                </c:pt>
                <c:pt idx="3021">
                  <c:v>1.656125699202704E-2</c:v>
                </c:pt>
                <c:pt idx="3022">
                  <c:v>1.656125699202704E-2</c:v>
                </c:pt>
                <c:pt idx="3023">
                  <c:v>1.656125699202704E-2</c:v>
                </c:pt>
                <c:pt idx="3024">
                  <c:v>1.656125699202704E-2</c:v>
                </c:pt>
                <c:pt idx="3025">
                  <c:v>1.656125699202704E-2</c:v>
                </c:pt>
                <c:pt idx="3026">
                  <c:v>1.656125699202704E-2</c:v>
                </c:pt>
                <c:pt idx="3027">
                  <c:v>1.656125699202704E-2</c:v>
                </c:pt>
                <c:pt idx="3028">
                  <c:v>1.6561256992106976E-2</c:v>
                </c:pt>
                <c:pt idx="3029">
                  <c:v>1.656125699202704E-2</c:v>
                </c:pt>
                <c:pt idx="3030">
                  <c:v>1.656125699202704E-2</c:v>
                </c:pt>
                <c:pt idx="3031">
                  <c:v>1.6561256992106976E-2</c:v>
                </c:pt>
                <c:pt idx="3032">
                  <c:v>1.6561256991947104E-2</c:v>
                </c:pt>
                <c:pt idx="3033">
                  <c:v>1.656125699202704E-2</c:v>
                </c:pt>
                <c:pt idx="3034">
                  <c:v>1.6561256992106976E-2</c:v>
                </c:pt>
                <c:pt idx="3035">
                  <c:v>1.6561256992106976E-2</c:v>
                </c:pt>
                <c:pt idx="3036">
                  <c:v>1.6561256991947104E-2</c:v>
                </c:pt>
                <c:pt idx="3037">
                  <c:v>1.656125699202704E-2</c:v>
                </c:pt>
                <c:pt idx="3038">
                  <c:v>1.656125699202704E-2</c:v>
                </c:pt>
                <c:pt idx="3039">
                  <c:v>1.656125699202704E-2</c:v>
                </c:pt>
                <c:pt idx="3040">
                  <c:v>1.6561256991947104E-2</c:v>
                </c:pt>
                <c:pt idx="3041">
                  <c:v>1.6561256992106976E-2</c:v>
                </c:pt>
                <c:pt idx="3042">
                  <c:v>1.656125699202704E-2</c:v>
                </c:pt>
                <c:pt idx="3043">
                  <c:v>1.656125699202704E-2</c:v>
                </c:pt>
                <c:pt idx="3044">
                  <c:v>1.6561256992106976E-2</c:v>
                </c:pt>
                <c:pt idx="3045">
                  <c:v>1.656125699202704E-2</c:v>
                </c:pt>
                <c:pt idx="3046">
                  <c:v>1.656125699202704E-2</c:v>
                </c:pt>
                <c:pt idx="3047">
                  <c:v>1.6561256991947104E-2</c:v>
                </c:pt>
                <c:pt idx="3048">
                  <c:v>1.6561256991947104E-2</c:v>
                </c:pt>
                <c:pt idx="3049">
                  <c:v>1.656125699202704E-2</c:v>
                </c:pt>
                <c:pt idx="3050">
                  <c:v>1.656125699202704E-2</c:v>
                </c:pt>
                <c:pt idx="3051">
                  <c:v>1.656125699202704E-2</c:v>
                </c:pt>
                <c:pt idx="3052">
                  <c:v>1.656125699202704E-2</c:v>
                </c:pt>
                <c:pt idx="3053">
                  <c:v>1.656125699202704E-2</c:v>
                </c:pt>
                <c:pt idx="3054">
                  <c:v>1.656125699202704E-2</c:v>
                </c:pt>
                <c:pt idx="3055">
                  <c:v>1.656125699202704E-2</c:v>
                </c:pt>
                <c:pt idx="3056">
                  <c:v>1.656125699202704E-2</c:v>
                </c:pt>
                <c:pt idx="3057">
                  <c:v>1.656125699202704E-2</c:v>
                </c:pt>
                <c:pt idx="3058">
                  <c:v>1.656125699202704E-2</c:v>
                </c:pt>
                <c:pt idx="3059">
                  <c:v>1.656125699202704E-2</c:v>
                </c:pt>
                <c:pt idx="3060">
                  <c:v>1.656125699202704E-2</c:v>
                </c:pt>
                <c:pt idx="3061">
                  <c:v>1.6561256991947104E-2</c:v>
                </c:pt>
                <c:pt idx="3062">
                  <c:v>1.656125699202704E-2</c:v>
                </c:pt>
                <c:pt idx="3063">
                  <c:v>1.6561256992106976E-2</c:v>
                </c:pt>
                <c:pt idx="3064">
                  <c:v>1.6561256992106976E-2</c:v>
                </c:pt>
                <c:pt idx="3065">
                  <c:v>1.656125699202704E-2</c:v>
                </c:pt>
                <c:pt idx="3066">
                  <c:v>1.656125699202704E-2</c:v>
                </c:pt>
                <c:pt idx="3067">
                  <c:v>1.656125699202704E-2</c:v>
                </c:pt>
                <c:pt idx="3068">
                  <c:v>1.6561256991947104E-2</c:v>
                </c:pt>
                <c:pt idx="3069">
                  <c:v>1.656125699202704E-2</c:v>
                </c:pt>
                <c:pt idx="3070">
                  <c:v>1.6561256992106976E-2</c:v>
                </c:pt>
                <c:pt idx="3071">
                  <c:v>1.6561256992106976E-2</c:v>
                </c:pt>
                <c:pt idx="3072">
                  <c:v>1.656125699202704E-2</c:v>
                </c:pt>
                <c:pt idx="3073">
                  <c:v>1.656125699202704E-2</c:v>
                </c:pt>
                <c:pt idx="3074">
                  <c:v>1.656125699202704E-2</c:v>
                </c:pt>
                <c:pt idx="3075">
                  <c:v>1.6561256992106976E-2</c:v>
                </c:pt>
                <c:pt idx="3076">
                  <c:v>1.656125699202704E-2</c:v>
                </c:pt>
                <c:pt idx="3077">
                  <c:v>1.656125699202704E-2</c:v>
                </c:pt>
                <c:pt idx="3078">
                  <c:v>1.656125699202704E-2</c:v>
                </c:pt>
                <c:pt idx="3079">
                  <c:v>1.656125699202704E-2</c:v>
                </c:pt>
                <c:pt idx="3080">
                  <c:v>1.656125699202704E-2</c:v>
                </c:pt>
                <c:pt idx="3081">
                  <c:v>1.656125699202704E-2</c:v>
                </c:pt>
                <c:pt idx="3082">
                  <c:v>1.656125699202704E-2</c:v>
                </c:pt>
                <c:pt idx="3083">
                  <c:v>1.656125699202704E-2</c:v>
                </c:pt>
                <c:pt idx="3084">
                  <c:v>1.656125699202704E-2</c:v>
                </c:pt>
                <c:pt idx="3085">
                  <c:v>1.656125699202704E-2</c:v>
                </c:pt>
                <c:pt idx="3086">
                  <c:v>1.656125699202704E-2</c:v>
                </c:pt>
                <c:pt idx="3087">
                  <c:v>1.6561256991947104E-2</c:v>
                </c:pt>
                <c:pt idx="3088">
                  <c:v>1.656125699202704E-2</c:v>
                </c:pt>
                <c:pt idx="3089">
                  <c:v>1.656125699202704E-2</c:v>
                </c:pt>
                <c:pt idx="3090">
                  <c:v>1.656125699202704E-2</c:v>
                </c:pt>
                <c:pt idx="3091">
                  <c:v>1.6561256992106976E-2</c:v>
                </c:pt>
                <c:pt idx="3092">
                  <c:v>1.656125699202704E-2</c:v>
                </c:pt>
                <c:pt idx="3093">
                  <c:v>1.6561256992106976E-2</c:v>
                </c:pt>
                <c:pt idx="3094">
                  <c:v>1.656125699202704E-2</c:v>
                </c:pt>
                <c:pt idx="3095">
                  <c:v>1.656125699202704E-2</c:v>
                </c:pt>
                <c:pt idx="3096">
                  <c:v>1.656125699202704E-2</c:v>
                </c:pt>
                <c:pt idx="3097">
                  <c:v>1.656125699202704E-2</c:v>
                </c:pt>
                <c:pt idx="3098">
                  <c:v>1.656125699202704E-2</c:v>
                </c:pt>
                <c:pt idx="3099">
                  <c:v>1.656125699202704E-2</c:v>
                </c:pt>
                <c:pt idx="3100">
                  <c:v>1.656125699202704E-2</c:v>
                </c:pt>
                <c:pt idx="3101">
                  <c:v>1.656125699202704E-2</c:v>
                </c:pt>
                <c:pt idx="3102">
                  <c:v>1.656125699202704E-2</c:v>
                </c:pt>
                <c:pt idx="3103">
                  <c:v>1.656125699202704E-2</c:v>
                </c:pt>
                <c:pt idx="3104">
                  <c:v>1.6561256991947104E-2</c:v>
                </c:pt>
                <c:pt idx="3105">
                  <c:v>1.656125699202704E-2</c:v>
                </c:pt>
                <c:pt idx="3106">
                  <c:v>1.656125699202704E-2</c:v>
                </c:pt>
                <c:pt idx="3107">
                  <c:v>1.656125699202704E-2</c:v>
                </c:pt>
                <c:pt idx="3108">
                  <c:v>1.656125699202704E-2</c:v>
                </c:pt>
                <c:pt idx="3109">
                  <c:v>1.656125699202704E-2</c:v>
                </c:pt>
                <c:pt idx="3110">
                  <c:v>1.656125699202704E-2</c:v>
                </c:pt>
                <c:pt idx="3111">
                  <c:v>1.656125699202704E-2</c:v>
                </c:pt>
                <c:pt idx="3112">
                  <c:v>1.656125699202704E-2</c:v>
                </c:pt>
                <c:pt idx="3113">
                  <c:v>1.6561256992106976E-2</c:v>
                </c:pt>
                <c:pt idx="3114">
                  <c:v>1.6561256992106976E-2</c:v>
                </c:pt>
                <c:pt idx="3115">
                  <c:v>1.656125699202704E-2</c:v>
                </c:pt>
                <c:pt idx="3116">
                  <c:v>1.656125699202704E-2</c:v>
                </c:pt>
                <c:pt idx="3117">
                  <c:v>1.656125699202704E-2</c:v>
                </c:pt>
                <c:pt idx="3118">
                  <c:v>1.6561256992106976E-2</c:v>
                </c:pt>
                <c:pt idx="3119">
                  <c:v>1.656125699202704E-2</c:v>
                </c:pt>
                <c:pt idx="3120">
                  <c:v>1.656125699202704E-2</c:v>
                </c:pt>
                <c:pt idx="3121">
                  <c:v>1.6561637929828343E-2</c:v>
                </c:pt>
                <c:pt idx="3122">
                  <c:v>1.656125699202704E-2</c:v>
                </c:pt>
                <c:pt idx="3123">
                  <c:v>1.6561256991947104E-2</c:v>
                </c:pt>
                <c:pt idx="3124">
                  <c:v>1.6561256992106976E-2</c:v>
                </c:pt>
                <c:pt idx="3125">
                  <c:v>1.656125699202704E-2</c:v>
                </c:pt>
                <c:pt idx="3126">
                  <c:v>1.6561256991947104E-2</c:v>
                </c:pt>
                <c:pt idx="3127">
                  <c:v>1.656125699202704E-2</c:v>
                </c:pt>
                <c:pt idx="3128">
                  <c:v>1.656125699202704E-2</c:v>
                </c:pt>
                <c:pt idx="3129">
                  <c:v>1.656125699202704E-2</c:v>
                </c:pt>
                <c:pt idx="3130">
                  <c:v>1.6561256991947104E-2</c:v>
                </c:pt>
                <c:pt idx="3131">
                  <c:v>1.656125699202704E-2</c:v>
                </c:pt>
                <c:pt idx="3132">
                  <c:v>1.656125699202704E-2</c:v>
                </c:pt>
                <c:pt idx="3133">
                  <c:v>1.656125699202704E-2</c:v>
                </c:pt>
                <c:pt idx="3134">
                  <c:v>1.656125699202704E-2</c:v>
                </c:pt>
                <c:pt idx="3135">
                  <c:v>1.656125699202704E-2</c:v>
                </c:pt>
                <c:pt idx="3136">
                  <c:v>1.656125699202704E-2</c:v>
                </c:pt>
                <c:pt idx="3137">
                  <c:v>1.656125699202704E-2</c:v>
                </c:pt>
                <c:pt idx="3138">
                  <c:v>1.656125699202704E-2</c:v>
                </c:pt>
                <c:pt idx="3139">
                  <c:v>1.656125699202704E-2</c:v>
                </c:pt>
                <c:pt idx="3140">
                  <c:v>1.6561256992106976E-2</c:v>
                </c:pt>
                <c:pt idx="3141">
                  <c:v>1.656125699202704E-2</c:v>
                </c:pt>
                <c:pt idx="3142">
                  <c:v>1.6561256992106976E-2</c:v>
                </c:pt>
                <c:pt idx="3143">
                  <c:v>1.656125699202704E-2</c:v>
                </c:pt>
                <c:pt idx="3144">
                  <c:v>1.656125699202704E-2</c:v>
                </c:pt>
                <c:pt idx="3145">
                  <c:v>1.656125699202704E-2</c:v>
                </c:pt>
                <c:pt idx="3146">
                  <c:v>1.6561256991947104E-2</c:v>
                </c:pt>
                <c:pt idx="3147">
                  <c:v>1.656125699202704E-2</c:v>
                </c:pt>
                <c:pt idx="3148">
                  <c:v>1.656125699202704E-2</c:v>
                </c:pt>
                <c:pt idx="3149">
                  <c:v>1.6561256991947104E-2</c:v>
                </c:pt>
                <c:pt idx="3150">
                  <c:v>1.656125699202704E-2</c:v>
                </c:pt>
                <c:pt idx="3151">
                  <c:v>1.656125699202704E-2</c:v>
                </c:pt>
                <c:pt idx="3152">
                  <c:v>1.656125699202704E-2</c:v>
                </c:pt>
                <c:pt idx="3153">
                  <c:v>1.656125699202704E-2</c:v>
                </c:pt>
                <c:pt idx="3154">
                  <c:v>1.656125699202704E-2</c:v>
                </c:pt>
                <c:pt idx="3155">
                  <c:v>1.6561256992106976E-2</c:v>
                </c:pt>
                <c:pt idx="3156">
                  <c:v>1.656125699202704E-2</c:v>
                </c:pt>
                <c:pt idx="3157">
                  <c:v>1.656125699202704E-2</c:v>
                </c:pt>
                <c:pt idx="3158">
                  <c:v>1.656125699202704E-2</c:v>
                </c:pt>
                <c:pt idx="3159">
                  <c:v>1.6561256992106976E-2</c:v>
                </c:pt>
                <c:pt idx="3160">
                  <c:v>1.6561256992106976E-2</c:v>
                </c:pt>
                <c:pt idx="3161">
                  <c:v>1.6561256992106976E-2</c:v>
                </c:pt>
                <c:pt idx="3162">
                  <c:v>1.656125699202704E-2</c:v>
                </c:pt>
                <c:pt idx="3163">
                  <c:v>1.656125699202704E-2</c:v>
                </c:pt>
                <c:pt idx="3164">
                  <c:v>1.656125699202704E-2</c:v>
                </c:pt>
                <c:pt idx="3165">
                  <c:v>1.656125699202704E-2</c:v>
                </c:pt>
                <c:pt idx="3166">
                  <c:v>1.6561256992106976E-2</c:v>
                </c:pt>
                <c:pt idx="3167">
                  <c:v>1.656125699202704E-2</c:v>
                </c:pt>
                <c:pt idx="3168">
                  <c:v>1.6561256991947104E-2</c:v>
                </c:pt>
                <c:pt idx="3169">
                  <c:v>1.6561256992106976E-2</c:v>
                </c:pt>
                <c:pt idx="3170">
                  <c:v>1.656125699202704E-2</c:v>
                </c:pt>
                <c:pt idx="3171">
                  <c:v>1.656125699202704E-2</c:v>
                </c:pt>
                <c:pt idx="3172">
                  <c:v>1.6561256992106976E-2</c:v>
                </c:pt>
                <c:pt idx="3173">
                  <c:v>1.6561637929868311E-2</c:v>
                </c:pt>
                <c:pt idx="3174">
                  <c:v>1.656125699202704E-2</c:v>
                </c:pt>
                <c:pt idx="3175">
                  <c:v>1.656125699202704E-2</c:v>
                </c:pt>
                <c:pt idx="3176">
                  <c:v>1.656125699202704E-2</c:v>
                </c:pt>
                <c:pt idx="3177">
                  <c:v>1.6561256992106976E-2</c:v>
                </c:pt>
                <c:pt idx="3178">
                  <c:v>1.656125699202704E-2</c:v>
                </c:pt>
                <c:pt idx="3179">
                  <c:v>1.656125699202704E-2</c:v>
                </c:pt>
                <c:pt idx="3180">
                  <c:v>1.656125699202704E-2</c:v>
                </c:pt>
                <c:pt idx="3181">
                  <c:v>1.6561256992106976E-2</c:v>
                </c:pt>
                <c:pt idx="3182">
                  <c:v>1.656125699202704E-2</c:v>
                </c:pt>
                <c:pt idx="3183">
                  <c:v>1.6561256992106976E-2</c:v>
                </c:pt>
                <c:pt idx="3184">
                  <c:v>1.6561256992106976E-2</c:v>
                </c:pt>
                <c:pt idx="3185">
                  <c:v>1.656125699202704E-2</c:v>
                </c:pt>
                <c:pt idx="3186">
                  <c:v>1.656125699202704E-2</c:v>
                </c:pt>
                <c:pt idx="3187">
                  <c:v>1.656125699202704E-2</c:v>
                </c:pt>
                <c:pt idx="3188">
                  <c:v>1.656125699202704E-2</c:v>
                </c:pt>
                <c:pt idx="3189">
                  <c:v>1.6561256991947104E-2</c:v>
                </c:pt>
                <c:pt idx="3190">
                  <c:v>1.6561256991947104E-2</c:v>
                </c:pt>
                <c:pt idx="3191">
                  <c:v>1.6561256992106976E-2</c:v>
                </c:pt>
                <c:pt idx="3192">
                  <c:v>1.6561256992106976E-2</c:v>
                </c:pt>
                <c:pt idx="3193">
                  <c:v>1.656125699202704E-2</c:v>
                </c:pt>
                <c:pt idx="3194">
                  <c:v>1.6561637929868311E-2</c:v>
                </c:pt>
                <c:pt idx="3195">
                  <c:v>1.656125699202704E-2</c:v>
                </c:pt>
                <c:pt idx="3196">
                  <c:v>1.656125699202704E-2</c:v>
                </c:pt>
                <c:pt idx="3197">
                  <c:v>1.6561256991947104E-2</c:v>
                </c:pt>
                <c:pt idx="3198">
                  <c:v>1.6561256991947104E-2</c:v>
                </c:pt>
                <c:pt idx="3199">
                  <c:v>1.6561256992106976E-2</c:v>
                </c:pt>
                <c:pt idx="3200">
                  <c:v>1.656125699202704E-2</c:v>
                </c:pt>
                <c:pt idx="3201">
                  <c:v>1.6561256991947104E-2</c:v>
                </c:pt>
                <c:pt idx="3202">
                  <c:v>1.656125699202704E-2</c:v>
                </c:pt>
                <c:pt idx="3203">
                  <c:v>1.656125699202704E-2</c:v>
                </c:pt>
                <c:pt idx="3204">
                  <c:v>1.6561256992106976E-2</c:v>
                </c:pt>
                <c:pt idx="3205">
                  <c:v>1.6561256991947104E-2</c:v>
                </c:pt>
                <c:pt idx="3206">
                  <c:v>1.6561256992106976E-2</c:v>
                </c:pt>
                <c:pt idx="3207">
                  <c:v>1.656125699202704E-2</c:v>
                </c:pt>
                <c:pt idx="3208">
                  <c:v>1.656125699202704E-2</c:v>
                </c:pt>
                <c:pt idx="3209">
                  <c:v>1.6561256991947104E-2</c:v>
                </c:pt>
                <c:pt idx="3210">
                  <c:v>1.6561256992106976E-2</c:v>
                </c:pt>
                <c:pt idx="3211">
                  <c:v>1.656125699202704E-2</c:v>
                </c:pt>
                <c:pt idx="3212">
                  <c:v>1.656125699202704E-2</c:v>
                </c:pt>
                <c:pt idx="3213">
                  <c:v>1.656125699202704E-2</c:v>
                </c:pt>
                <c:pt idx="3214">
                  <c:v>1.6561256992106976E-2</c:v>
                </c:pt>
                <c:pt idx="3215">
                  <c:v>1.6561256992106976E-2</c:v>
                </c:pt>
                <c:pt idx="3216">
                  <c:v>1.656125699202704E-2</c:v>
                </c:pt>
                <c:pt idx="3217">
                  <c:v>1.656125699202704E-2</c:v>
                </c:pt>
                <c:pt idx="3218">
                  <c:v>1.656125699202704E-2</c:v>
                </c:pt>
                <c:pt idx="3219">
                  <c:v>1.6561256991947104E-2</c:v>
                </c:pt>
                <c:pt idx="3220">
                  <c:v>1.656125699202704E-2</c:v>
                </c:pt>
                <c:pt idx="3221">
                  <c:v>1.6561256992106976E-2</c:v>
                </c:pt>
                <c:pt idx="3222">
                  <c:v>1.6561256992106976E-2</c:v>
                </c:pt>
                <c:pt idx="3223">
                  <c:v>1.6561256991947104E-2</c:v>
                </c:pt>
                <c:pt idx="3224">
                  <c:v>1.656125699202704E-2</c:v>
                </c:pt>
                <c:pt idx="3225">
                  <c:v>1.6562399840562847E-2</c:v>
                </c:pt>
                <c:pt idx="3226">
                  <c:v>1.6561256992106976E-2</c:v>
                </c:pt>
                <c:pt idx="3227">
                  <c:v>1.656125699202704E-2</c:v>
                </c:pt>
                <c:pt idx="3228">
                  <c:v>1.6561256992106976E-2</c:v>
                </c:pt>
                <c:pt idx="3229">
                  <c:v>1.656125699202704E-2</c:v>
                </c:pt>
                <c:pt idx="3230">
                  <c:v>1.6561256991947104E-2</c:v>
                </c:pt>
                <c:pt idx="3231">
                  <c:v>1.656125699202704E-2</c:v>
                </c:pt>
                <c:pt idx="3232">
                  <c:v>1.656125699202704E-2</c:v>
                </c:pt>
                <c:pt idx="3233">
                  <c:v>1.6561256992106976E-2</c:v>
                </c:pt>
                <c:pt idx="3234">
                  <c:v>1.6561256991947104E-2</c:v>
                </c:pt>
                <c:pt idx="3235">
                  <c:v>1.656125699202704E-2</c:v>
                </c:pt>
                <c:pt idx="3236">
                  <c:v>1.656125699202704E-2</c:v>
                </c:pt>
                <c:pt idx="3237">
                  <c:v>1.656125699202704E-2</c:v>
                </c:pt>
                <c:pt idx="3238">
                  <c:v>1.656125699202704E-2</c:v>
                </c:pt>
                <c:pt idx="3239">
                  <c:v>1.656125699202704E-2</c:v>
                </c:pt>
                <c:pt idx="3240">
                  <c:v>1.656125699202704E-2</c:v>
                </c:pt>
                <c:pt idx="3241">
                  <c:v>1.656125699202704E-2</c:v>
                </c:pt>
                <c:pt idx="3242">
                  <c:v>1.656125699202704E-2</c:v>
                </c:pt>
                <c:pt idx="3243">
                  <c:v>1.6561256992106976E-2</c:v>
                </c:pt>
                <c:pt idx="3244">
                  <c:v>1.656125699202704E-2</c:v>
                </c:pt>
                <c:pt idx="3245">
                  <c:v>1.656125699202704E-2</c:v>
                </c:pt>
                <c:pt idx="3246">
                  <c:v>1.6562018879353602E-2</c:v>
                </c:pt>
                <c:pt idx="3247">
                  <c:v>1.6562018879380247E-2</c:v>
                </c:pt>
                <c:pt idx="3248">
                  <c:v>1.6562018879353602E-2</c:v>
                </c:pt>
                <c:pt idx="3249">
                  <c:v>1.6562018879380247E-2</c:v>
                </c:pt>
                <c:pt idx="3250">
                  <c:v>1.6562018879353602E-2</c:v>
                </c:pt>
                <c:pt idx="3251">
                  <c:v>1.6562018879353602E-2</c:v>
                </c:pt>
                <c:pt idx="3252">
                  <c:v>1.6562018879353602E-2</c:v>
                </c:pt>
                <c:pt idx="3253">
                  <c:v>1.6562399840542863E-2</c:v>
                </c:pt>
                <c:pt idx="3254">
                  <c:v>1.6562018879380247E-2</c:v>
                </c:pt>
                <c:pt idx="3255">
                  <c:v>1.6562018879353602E-2</c:v>
                </c:pt>
                <c:pt idx="3256">
                  <c:v>1.6562018879380247E-2</c:v>
                </c:pt>
                <c:pt idx="3257">
                  <c:v>1.6562399840542863E-2</c:v>
                </c:pt>
                <c:pt idx="3258">
                  <c:v>1.6562018879380247E-2</c:v>
                </c:pt>
                <c:pt idx="3259">
                  <c:v>1.6562018879380247E-2</c:v>
                </c:pt>
                <c:pt idx="3260">
                  <c:v>1.6562018879353602E-2</c:v>
                </c:pt>
                <c:pt idx="3261">
                  <c:v>1.6562018879380247E-2</c:v>
                </c:pt>
                <c:pt idx="3262">
                  <c:v>1.6562018879353602E-2</c:v>
                </c:pt>
                <c:pt idx="3263">
                  <c:v>1.6562018879353602E-2</c:v>
                </c:pt>
                <c:pt idx="3264">
                  <c:v>1.6562018879353602E-2</c:v>
                </c:pt>
                <c:pt idx="3265">
                  <c:v>1.6562018879353602E-2</c:v>
                </c:pt>
                <c:pt idx="3266">
                  <c:v>1.6562018879353602E-2</c:v>
                </c:pt>
                <c:pt idx="3267">
                  <c:v>1.6562018879353602E-2</c:v>
                </c:pt>
                <c:pt idx="3268">
                  <c:v>1.6562018879353602E-2</c:v>
                </c:pt>
                <c:pt idx="3269">
                  <c:v>1.6562018879353602E-2</c:v>
                </c:pt>
                <c:pt idx="3270">
                  <c:v>1.6562018879380247E-2</c:v>
                </c:pt>
                <c:pt idx="3271">
                  <c:v>1.6562399840542863E-2</c:v>
                </c:pt>
                <c:pt idx="3272">
                  <c:v>1.6562018879380247E-2</c:v>
                </c:pt>
                <c:pt idx="3273">
                  <c:v>1.6562018879380247E-2</c:v>
                </c:pt>
                <c:pt idx="3274">
                  <c:v>1.6562018879353602E-2</c:v>
                </c:pt>
                <c:pt idx="3275">
                  <c:v>1.6562018879353602E-2</c:v>
                </c:pt>
                <c:pt idx="3276">
                  <c:v>1.6562018879353602E-2</c:v>
                </c:pt>
                <c:pt idx="3277">
                  <c:v>1.656125699202704E-2</c:v>
                </c:pt>
                <c:pt idx="3278">
                  <c:v>1.656125699202704E-2</c:v>
                </c:pt>
                <c:pt idx="3279">
                  <c:v>1.6561256991947104E-2</c:v>
                </c:pt>
                <c:pt idx="3280">
                  <c:v>1.656125699202704E-2</c:v>
                </c:pt>
                <c:pt idx="3281">
                  <c:v>1.656125699202704E-2</c:v>
                </c:pt>
                <c:pt idx="3282">
                  <c:v>1.656125699202704E-2</c:v>
                </c:pt>
                <c:pt idx="3283">
                  <c:v>1.656125699202704E-2</c:v>
                </c:pt>
                <c:pt idx="3284">
                  <c:v>1.656125699202704E-2</c:v>
                </c:pt>
                <c:pt idx="3285">
                  <c:v>1.656125699202704E-2</c:v>
                </c:pt>
                <c:pt idx="3286">
                  <c:v>1.656125699202704E-2</c:v>
                </c:pt>
                <c:pt idx="3287">
                  <c:v>1.656125699202704E-2</c:v>
                </c:pt>
                <c:pt idx="3288">
                  <c:v>1.656125699202704E-2</c:v>
                </c:pt>
                <c:pt idx="3289">
                  <c:v>1.656125699202704E-2</c:v>
                </c:pt>
                <c:pt idx="3290">
                  <c:v>1.6561256992106976E-2</c:v>
                </c:pt>
                <c:pt idx="3291">
                  <c:v>1.656125699202704E-2</c:v>
                </c:pt>
                <c:pt idx="3292">
                  <c:v>1.656125699202704E-2</c:v>
                </c:pt>
                <c:pt idx="3293">
                  <c:v>1.656125699202704E-2</c:v>
                </c:pt>
                <c:pt idx="3294">
                  <c:v>1.6561256992106976E-2</c:v>
                </c:pt>
                <c:pt idx="3295">
                  <c:v>1.6561637929868311E-2</c:v>
                </c:pt>
                <c:pt idx="3296">
                  <c:v>1.656125699202704E-2</c:v>
                </c:pt>
                <c:pt idx="3297">
                  <c:v>1.6561256992106976E-2</c:v>
                </c:pt>
                <c:pt idx="3298">
                  <c:v>1.6561256992106976E-2</c:v>
                </c:pt>
                <c:pt idx="3299">
                  <c:v>1.6561256991947104E-2</c:v>
                </c:pt>
                <c:pt idx="3300">
                  <c:v>1.656125699202704E-2</c:v>
                </c:pt>
                <c:pt idx="3301">
                  <c:v>1.656125699202704E-2</c:v>
                </c:pt>
                <c:pt idx="3302">
                  <c:v>1.656125699202704E-2</c:v>
                </c:pt>
                <c:pt idx="3303">
                  <c:v>1.656125699202704E-2</c:v>
                </c:pt>
                <c:pt idx="3304">
                  <c:v>1.656125699202704E-2</c:v>
                </c:pt>
                <c:pt idx="3305">
                  <c:v>1.656125699202704E-2</c:v>
                </c:pt>
                <c:pt idx="3306">
                  <c:v>1.656125699202704E-2</c:v>
                </c:pt>
                <c:pt idx="3307">
                  <c:v>1.656125699202704E-2</c:v>
                </c:pt>
                <c:pt idx="3308">
                  <c:v>1.6561256992106976E-2</c:v>
                </c:pt>
                <c:pt idx="3309">
                  <c:v>1.656125699202704E-2</c:v>
                </c:pt>
                <c:pt idx="3310">
                  <c:v>1.656125699202704E-2</c:v>
                </c:pt>
                <c:pt idx="3311">
                  <c:v>1.656125699202704E-2</c:v>
                </c:pt>
                <c:pt idx="3312">
                  <c:v>1.656125699202704E-2</c:v>
                </c:pt>
                <c:pt idx="3313">
                  <c:v>1.656125699202704E-2</c:v>
                </c:pt>
                <c:pt idx="3314">
                  <c:v>1.656125699202704E-2</c:v>
                </c:pt>
                <c:pt idx="3315">
                  <c:v>1.6561256992106976E-2</c:v>
                </c:pt>
                <c:pt idx="3316">
                  <c:v>1.6561256992106976E-2</c:v>
                </c:pt>
                <c:pt idx="3317">
                  <c:v>1.656125699202704E-2</c:v>
                </c:pt>
                <c:pt idx="3318">
                  <c:v>1.6561256992106976E-2</c:v>
                </c:pt>
                <c:pt idx="3319">
                  <c:v>1.656125699202704E-2</c:v>
                </c:pt>
                <c:pt idx="3320">
                  <c:v>1.656125699202704E-2</c:v>
                </c:pt>
                <c:pt idx="3321">
                  <c:v>1.6561256991947104E-2</c:v>
                </c:pt>
                <c:pt idx="3322">
                  <c:v>1.656125699202704E-2</c:v>
                </c:pt>
                <c:pt idx="3323">
                  <c:v>1.6561256992106976E-2</c:v>
                </c:pt>
                <c:pt idx="3324">
                  <c:v>1.656125699202704E-2</c:v>
                </c:pt>
                <c:pt idx="3325">
                  <c:v>1.656125699202704E-2</c:v>
                </c:pt>
                <c:pt idx="3326">
                  <c:v>1.656125699202704E-2</c:v>
                </c:pt>
                <c:pt idx="3327">
                  <c:v>1.656125699202704E-2</c:v>
                </c:pt>
                <c:pt idx="3328">
                  <c:v>1.656125699202704E-2</c:v>
                </c:pt>
                <c:pt idx="3329">
                  <c:v>1.656125699202704E-2</c:v>
                </c:pt>
                <c:pt idx="3330">
                  <c:v>1.656125699202704E-2</c:v>
                </c:pt>
                <c:pt idx="3331">
                  <c:v>1.656125699202704E-2</c:v>
                </c:pt>
                <c:pt idx="3332">
                  <c:v>1.656125699202704E-2</c:v>
                </c:pt>
                <c:pt idx="3333">
                  <c:v>1.656125699202704E-2</c:v>
                </c:pt>
                <c:pt idx="3334">
                  <c:v>1.6561256992106976E-2</c:v>
                </c:pt>
                <c:pt idx="3335">
                  <c:v>1.6561256992106976E-2</c:v>
                </c:pt>
                <c:pt idx="3336">
                  <c:v>1.6561256992106976E-2</c:v>
                </c:pt>
                <c:pt idx="3337">
                  <c:v>1.6561256991947104E-2</c:v>
                </c:pt>
                <c:pt idx="3338">
                  <c:v>1.656125699202704E-2</c:v>
                </c:pt>
                <c:pt idx="3339">
                  <c:v>1.656125699202704E-2</c:v>
                </c:pt>
                <c:pt idx="3340">
                  <c:v>1.656125699202704E-2</c:v>
                </c:pt>
                <c:pt idx="3341">
                  <c:v>1.656125699202704E-2</c:v>
                </c:pt>
                <c:pt idx="3342">
                  <c:v>1.656125699202704E-2</c:v>
                </c:pt>
                <c:pt idx="3343">
                  <c:v>1.656125699202704E-2</c:v>
                </c:pt>
                <c:pt idx="3344">
                  <c:v>1.656125699202704E-2</c:v>
                </c:pt>
                <c:pt idx="3345">
                  <c:v>1.6561256991947104E-2</c:v>
                </c:pt>
                <c:pt idx="3346">
                  <c:v>1.656125699202704E-2</c:v>
                </c:pt>
                <c:pt idx="3347">
                  <c:v>1.656125699202704E-2</c:v>
                </c:pt>
                <c:pt idx="3348">
                  <c:v>1.656125699202704E-2</c:v>
                </c:pt>
                <c:pt idx="3349">
                  <c:v>1.656125699202704E-2</c:v>
                </c:pt>
                <c:pt idx="3350">
                  <c:v>1.656125699202704E-2</c:v>
                </c:pt>
                <c:pt idx="3351">
                  <c:v>1.6561256992106976E-2</c:v>
                </c:pt>
                <c:pt idx="3352">
                  <c:v>1.6561256992106976E-2</c:v>
                </c:pt>
                <c:pt idx="3353">
                  <c:v>1.6561256991947104E-2</c:v>
                </c:pt>
                <c:pt idx="3354">
                  <c:v>1.656125699202704E-2</c:v>
                </c:pt>
                <c:pt idx="3355">
                  <c:v>1.656125699202704E-2</c:v>
                </c:pt>
                <c:pt idx="3356">
                  <c:v>1.656125699202704E-2</c:v>
                </c:pt>
                <c:pt idx="3357">
                  <c:v>1.656125699202704E-2</c:v>
                </c:pt>
                <c:pt idx="3358">
                  <c:v>1.6561256992106976E-2</c:v>
                </c:pt>
                <c:pt idx="3359">
                  <c:v>1.6561256992106976E-2</c:v>
                </c:pt>
                <c:pt idx="3360">
                  <c:v>1.6561256991947104E-2</c:v>
                </c:pt>
                <c:pt idx="3361">
                  <c:v>1.656125699202704E-2</c:v>
                </c:pt>
                <c:pt idx="3362">
                  <c:v>1.656125699202704E-2</c:v>
                </c:pt>
                <c:pt idx="3363">
                  <c:v>1.656125699202704E-2</c:v>
                </c:pt>
                <c:pt idx="3364">
                  <c:v>1.656125699202704E-2</c:v>
                </c:pt>
                <c:pt idx="3365">
                  <c:v>1.6561256992106976E-2</c:v>
                </c:pt>
                <c:pt idx="3366">
                  <c:v>1.656125699202704E-2</c:v>
                </c:pt>
                <c:pt idx="3367">
                  <c:v>1.6561256991947104E-2</c:v>
                </c:pt>
                <c:pt idx="3368">
                  <c:v>1.656125699202704E-2</c:v>
                </c:pt>
                <c:pt idx="3369">
                  <c:v>1.656125699202704E-2</c:v>
                </c:pt>
                <c:pt idx="3370">
                  <c:v>1.6561256992106976E-2</c:v>
                </c:pt>
                <c:pt idx="3371">
                  <c:v>1.656125699202704E-2</c:v>
                </c:pt>
                <c:pt idx="3372">
                  <c:v>1.656125699202704E-2</c:v>
                </c:pt>
                <c:pt idx="3373">
                  <c:v>1.656125699202704E-2</c:v>
                </c:pt>
                <c:pt idx="3374">
                  <c:v>1.656125699202704E-2</c:v>
                </c:pt>
                <c:pt idx="3375">
                  <c:v>1.656125699202704E-2</c:v>
                </c:pt>
                <c:pt idx="3376">
                  <c:v>1.656125699202704E-2</c:v>
                </c:pt>
                <c:pt idx="3377">
                  <c:v>1.6561256992106976E-2</c:v>
                </c:pt>
                <c:pt idx="3378">
                  <c:v>1.656125699202704E-2</c:v>
                </c:pt>
                <c:pt idx="3379">
                  <c:v>1.656125699202704E-2</c:v>
                </c:pt>
                <c:pt idx="3380">
                  <c:v>1.656125699202704E-2</c:v>
                </c:pt>
                <c:pt idx="3381">
                  <c:v>1.656125699202704E-2</c:v>
                </c:pt>
                <c:pt idx="3382">
                  <c:v>1.656125699202704E-2</c:v>
                </c:pt>
                <c:pt idx="3383">
                  <c:v>1.6561256991947104E-2</c:v>
                </c:pt>
                <c:pt idx="3384">
                  <c:v>1.6561256991947104E-2</c:v>
                </c:pt>
                <c:pt idx="3385">
                  <c:v>1.6561256992106976E-2</c:v>
                </c:pt>
                <c:pt idx="3386">
                  <c:v>1.656125699202704E-2</c:v>
                </c:pt>
                <c:pt idx="3387">
                  <c:v>1.656125699202704E-2</c:v>
                </c:pt>
                <c:pt idx="3388">
                  <c:v>1.6561256992106976E-2</c:v>
                </c:pt>
                <c:pt idx="3389">
                  <c:v>1.656125699202704E-2</c:v>
                </c:pt>
                <c:pt idx="3390">
                  <c:v>1.656125699202704E-2</c:v>
                </c:pt>
                <c:pt idx="3391">
                  <c:v>1.656125699202704E-2</c:v>
                </c:pt>
                <c:pt idx="3392">
                  <c:v>1.6561256992106976E-2</c:v>
                </c:pt>
                <c:pt idx="3393">
                  <c:v>1.6561256992106976E-2</c:v>
                </c:pt>
                <c:pt idx="3394">
                  <c:v>1.656125699202704E-2</c:v>
                </c:pt>
                <c:pt idx="3395">
                  <c:v>1.656125699202704E-2</c:v>
                </c:pt>
                <c:pt idx="3396">
                  <c:v>1.6561256992106976E-2</c:v>
                </c:pt>
                <c:pt idx="3397">
                  <c:v>1.656125699202704E-2</c:v>
                </c:pt>
                <c:pt idx="3398">
                  <c:v>1.656125699202704E-2</c:v>
                </c:pt>
                <c:pt idx="3399">
                  <c:v>1.6561256992106976E-2</c:v>
                </c:pt>
                <c:pt idx="3400">
                  <c:v>1.6561256991947104E-2</c:v>
                </c:pt>
                <c:pt idx="3401">
                  <c:v>1.6561637929868311E-2</c:v>
                </c:pt>
                <c:pt idx="3402">
                  <c:v>1.656125699202704E-2</c:v>
                </c:pt>
                <c:pt idx="3403">
                  <c:v>1.656125699202704E-2</c:v>
                </c:pt>
                <c:pt idx="3404">
                  <c:v>1.6561256992106976E-2</c:v>
                </c:pt>
                <c:pt idx="3405">
                  <c:v>1.656125699202704E-2</c:v>
                </c:pt>
                <c:pt idx="3406">
                  <c:v>1.656125699202704E-2</c:v>
                </c:pt>
                <c:pt idx="3407">
                  <c:v>1.6561256992106976E-2</c:v>
                </c:pt>
                <c:pt idx="3408">
                  <c:v>1.656125699202704E-2</c:v>
                </c:pt>
                <c:pt idx="3409">
                  <c:v>1.656125699202704E-2</c:v>
                </c:pt>
                <c:pt idx="3410">
                  <c:v>1.656125699202704E-2</c:v>
                </c:pt>
                <c:pt idx="3411">
                  <c:v>1.656125699202704E-2</c:v>
                </c:pt>
                <c:pt idx="3412">
                  <c:v>1.656125699202704E-2</c:v>
                </c:pt>
                <c:pt idx="3413">
                  <c:v>1.656125699202704E-2</c:v>
                </c:pt>
                <c:pt idx="3414">
                  <c:v>1.6561256992106976E-2</c:v>
                </c:pt>
                <c:pt idx="3415">
                  <c:v>1.656125699202704E-2</c:v>
                </c:pt>
                <c:pt idx="3416">
                  <c:v>1.656125699202704E-2</c:v>
                </c:pt>
                <c:pt idx="3417">
                  <c:v>1.656125699202704E-2</c:v>
                </c:pt>
                <c:pt idx="3418">
                  <c:v>1.656125699202704E-2</c:v>
                </c:pt>
                <c:pt idx="3419">
                  <c:v>1.6561256991947104E-2</c:v>
                </c:pt>
                <c:pt idx="3420">
                  <c:v>1.656125699202704E-2</c:v>
                </c:pt>
                <c:pt idx="3421">
                  <c:v>1.656125699202704E-2</c:v>
                </c:pt>
                <c:pt idx="3422">
                  <c:v>1.656125699202704E-2</c:v>
                </c:pt>
                <c:pt idx="3423">
                  <c:v>1.656125699202704E-2</c:v>
                </c:pt>
                <c:pt idx="3424">
                  <c:v>1.6561256992106976E-2</c:v>
                </c:pt>
                <c:pt idx="3425">
                  <c:v>1.6561256992106976E-2</c:v>
                </c:pt>
                <c:pt idx="3426">
                  <c:v>1.656125699202704E-2</c:v>
                </c:pt>
                <c:pt idx="3427">
                  <c:v>1.656125699202704E-2</c:v>
                </c:pt>
                <c:pt idx="3428">
                  <c:v>1.6561256992106976E-2</c:v>
                </c:pt>
                <c:pt idx="3429">
                  <c:v>1.6561256992106976E-2</c:v>
                </c:pt>
                <c:pt idx="3430">
                  <c:v>1.6561256991947104E-2</c:v>
                </c:pt>
                <c:pt idx="3431">
                  <c:v>1.656125699202704E-2</c:v>
                </c:pt>
                <c:pt idx="3432">
                  <c:v>1.656125699202704E-2</c:v>
                </c:pt>
                <c:pt idx="3433">
                  <c:v>1.656125699202704E-2</c:v>
                </c:pt>
                <c:pt idx="3434">
                  <c:v>1.656125699202704E-2</c:v>
                </c:pt>
                <c:pt idx="3435">
                  <c:v>1.656125699202704E-2</c:v>
                </c:pt>
                <c:pt idx="3436">
                  <c:v>1.656125699202704E-2</c:v>
                </c:pt>
                <c:pt idx="3437">
                  <c:v>1.656125699202704E-2</c:v>
                </c:pt>
                <c:pt idx="3438">
                  <c:v>1.656125699202704E-2</c:v>
                </c:pt>
                <c:pt idx="3439">
                  <c:v>1.6561256991947104E-2</c:v>
                </c:pt>
                <c:pt idx="3440">
                  <c:v>1.6561256992106976E-2</c:v>
                </c:pt>
                <c:pt idx="3441">
                  <c:v>1.656125699202704E-2</c:v>
                </c:pt>
                <c:pt idx="3442">
                  <c:v>1.6561256991947104E-2</c:v>
                </c:pt>
                <c:pt idx="3443">
                  <c:v>1.6561256991947104E-2</c:v>
                </c:pt>
                <c:pt idx="3444">
                  <c:v>1.656125699202704E-2</c:v>
                </c:pt>
                <c:pt idx="3445">
                  <c:v>1.656125699202704E-2</c:v>
                </c:pt>
                <c:pt idx="3446">
                  <c:v>1.656125699202704E-2</c:v>
                </c:pt>
                <c:pt idx="3447">
                  <c:v>1.6561256992106976E-2</c:v>
                </c:pt>
                <c:pt idx="3448">
                  <c:v>1.656125699202704E-2</c:v>
                </c:pt>
                <c:pt idx="3449">
                  <c:v>1.656125699202704E-2</c:v>
                </c:pt>
                <c:pt idx="3450">
                  <c:v>1.6561256991947104E-2</c:v>
                </c:pt>
                <c:pt idx="3451">
                  <c:v>1.656125699202704E-2</c:v>
                </c:pt>
                <c:pt idx="3452">
                  <c:v>1.656125699202704E-2</c:v>
                </c:pt>
                <c:pt idx="3453">
                  <c:v>1.6562018879353602E-2</c:v>
                </c:pt>
                <c:pt idx="3454">
                  <c:v>1.6562018879353602E-2</c:v>
                </c:pt>
                <c:pt idx="3455">
                  <c:v>1.6562018879380247E-2</c:v>
                </c:pt>
                <c:pt idx="3456">
                  <c:v>1.6562018879380247E-2</c:v>
                </c:pt>
                <c:pt idx="3457">
                  <c:v>1.6562018879353602E-2</c:v>
                </c:pt>
                <c:pt idx="3458">
                  <c:v>1.6562018879353602E-2</c:v>
                </c:pt>
                <c:pt idx="3459">
                  <c:v>1.6562018879353602E-2</c:v>
                </c:pt>
                <c:pt idx="3460">
                  <c:v>1.6562018879353602E-2</c:v>
                </c:pt>
                <c:pt idx="3461">
                  <c:v>1.6562399840562847E-2</c:v>
                </c:pt>
                <c:pt idx="3462">
                  <c:v>1.6562018879353602E-2</c:v>
                </c:pt>
                <c:pt idx="3463">
                  <c:v>1.6562018879353602E-2</c:v>
                </c:pt>
                <c:pt idx="3464">
                  <c:v>1.6562018879353602E-2</c:v>
                </c:pt>
                <c:pt idx="3465">
                  <c:v>1.6562399840562847E-2</c:v>
                </c:pt>
                <c:pt idx="3466">
                  <c:v>1.6562018879380247E-2</c:v>
                </c:pt>
                <c:pt idx="3467">
                  <c:v>1.6562018879353602E-2</c:v>
                </c:pt>
                <c:pt idx="3468">
                  <c:v>1.6562018879353602E-2</c:v>
                </c:pt>
                <c:pt idx="3469">
                  <c:v>1.6562018879353602E-2</c:v>
                </c:pt>
                <c:pt idx="3470">
                  <c:v>1.6562018879353602E-2</c:v>
                </c:pt>
                <c:pt idx="3471">
                  <c:v>1.6562018879353602E-2</c:v>
                </c:pt>
                <c:pt idx="3472">
                  <c:v>1.6562018879353602E-2</c:v>
                </c:pt>
                <c:pt idx="3473">
                  <c:v>1.6562018879380247E-2</c:v>
                </c:pt>
                <c:pt idx="3474">
                  <c:v>1.6562018879380247E-2</c:v>
                </c:pt>
                <c:pt idx="3475">
                  <c:v>1.6562018879353602E-2</c:v>
                </c:pt>
                <c:pt idx="3476">
                  <c:v>1.6562018879353602E-2</c:v>
                </c:pt>
                <c:pt idx="3477">
                  <c:v>1.6562018879380247E-2</c:v>
                </c:pt>
                <c:pt idx="3478">
                  <c:v>1.6562018879353602E-2</c:v>
                </c:pt>
                <c:pt idx="3479">
                  <c:v>1.6562399840562847E-2</c:v>
                </c:pt>
                <c:pt idx="3480">
                  <c:v>1.6562018879353602E-2</c:v>
                </c:pt>
                <c:pt idx="3481">
                  <c:v>1.6562018879353602E-2</c:v>
                </c:pt>
                <c:pt idx="3482">
                  <c:v>1.6562018879353602E-2</c:v>
                </c:pt>
                <c:pt idx="3483">
                  <c:v>1.6562018879353602E-2</c:v>
                </c:pt>
                <c:pt idx="3484">
                  <c:v>1.6562018879353602E-2</c:v>
                </c:pt>
                <c:pt idx="3485">
                  <c:v>1.6562018879380247E-2</c:v>
                </c:pt>
                <c:pt idx="3486">
                  <c:v>1.6562018879380247E-2</c:v>
                </c:pt>
                <c:pt idx="3487">
                  <c:v>1.6562018879353602E-2</c:v>
                </c:pt>
                <c:pt idx="3488">
                  <c:v>1.6562018879380247E-2</c:v>
                </c:pt>
                <c:pt idx="3489">
                  <c:v>1.6562018879353602E-2</c:v>
                </c:pt>
                <c:pt idx="3490">
                  <c:v>1.6562018879380247E-2</c:v>
                </c:pt>
                <c:pt idx="3491">
                  <c:v>1.6562018879353602E-2</c:v>
                </c:pt>
                <c:pt idx="3492">
                  <c:v>1.6562018879380247E-2</c:v>
                </c:pt>
                <c:pt idx="3493">
                  <c:v>1.6562399840562847E-2</c:v>
                </c:pt>
                <c:pt idx="3494">
                  <c:v>1.6562018879353602E-2</c:v>
                </c:pt>
                <c:pt idx="3495">
                  <c:v>1.6562018879380247E-2</c:v>
                </c:pt>
                <c:pt idx="3496">
                  <c:v>1.6562018879353602E-2</c:v>
                </c:pt>
                <c:pt idx="3497">
                  <c:v>1.6562018879353602E-2</c:v>
                </c:pt>
                <c:pt idx="3498">
                  <c:v>1.6562018879353602E-2</c:v>
                </c:pt>
                <c:pt idx="3499">
                  <c:v>1.6562399840562847E-2</c:v>
                </c:pt>
                <c:pt idx="3500">
                  <c:v>1.6562018879353602E-2</c:v>
                </c:pt>
                <c:pt idx="3501">
                  <c:v>1.6562018879380247E-2</c:v>
                </c:pt>
                <c:pt idx="3502">
                  <c:v>1.6562018879353602E-2</c:v>
                </c:pt>
                <c:pt idx="3503">
                  <c:v>1.6562399840542863E-2</c:v>
                </c:pt>
                <c:pt idx="3504">
                  <c:v>1.6562018879380247E-2</c:v>
                </c:pt>
                <c:pt idx="3505">
                  <c:v>1.6562018879353602E-2</c:v>
                </c:pt>
                <c:pt idx="3506">
                  <c:v>1.6562018879380247E-2</c:v>
                </c:pt>
                <c:pt idx="3507">
                  <c:v>1.6562018879380247E-2</c:v>
                </c:pt>
                <c:pt idx="3508">
                  <c:v>1.6562018879380247E-2</c:v>
                </c:pt>
                <c:pt idx="3509">
                  <c:v>1.6562018879353602E-2</c:v>
                </c:pt>
                <c:pt idx="3510">
                  <c:v>1.6562018879380247E-2</c:v>
                </c:pt>
                <c:pt idx="3511">
                  <c:v>1.6562018879353602E-2</c:v>
                </c:pt>
                <c:pt idx="3512">
                  <c:v>1.6562018879353602E-2</c:v>
                </c:pt>
                <c:pt idx="3513">
                  <c:v>1.6562399840562847E-2</c:v>
                </c:pt>
                <c:pt idx="3514">
                  <c:v>1.6562018879380247E-2</c:v>
                </c:pt>
                <c:pt idx="3515">
                  <c:v>1.6562018879353602E-2</c:v>
                </c:pt>
                <c:pt idx="3516">
                  <c:v>1.6562018879353602E-2</c:v>
                </c:pt>
                <c:pt idx="3517">
                  <c:v>1.6562399840542863E-2</c:v>
                </c:pt>
                <c:pt idx="3518">
                  <c:v>1.6562018879380247E-2</c:v>
                </c:pt>
                <c:pt idx="3519">
                  <c:v>1.6562018879353602E-2</c:v>
                </c:pt>
                <c:pt idx="3520">
                  <c:v>1.6562018879380247E-2</c:v>
                </c:pt>
                <c:pt idx="3521">
                  <c:v>1.6562018879380247E-2</c:v>
                </c:pt>
                <c:pt idx="3522">
                  <c:v>1.6562018879380247E-2</c:v>
                </c:pt>
                <c:pt idx="3523">
                  <c:v>1.6562018879326956E-2</c:v>
                </c:pt>
                <c:pt idx="3524">
                  <c:v>1.6562018879380247E-2</c:v>
                </c:pt>
                <c:pt idx="3525">
                  <c:v>1.6562018879380247E-2</c:v>
                </c:pt>
                <c:pt idx="3526">
                  <c:v>1.6562018879353602E-2</c:v>
                </c:pt>
                <c:pt idx="3527">
                  <c:v>1.6562018879353602E-2</c:v>
                </c:pt>
                <c:pt idx="3528">
                  <c:v>1.6562018879353602E-2</c:v>
                </c:pt>
                <c:pt idx="3529">
                  <c:v>1.6562018879380247E-2</c:v>
                </c:pt>
                <c:pt idx="3530">
                  <c:v>1.6562018879380247E-2</c:v>
                </c:pt>
                <c:pt idx="3531">
                  <c:v>1.6562399840542863E-2</c:v>
                </c:pt>
                <c:pt idx="3532">
                  <c:v>1.6562018879353602E-2</c:v>
                </c:pt>
                <c:pt idx="3533">
                  <c:v>1.6562018879380247E-2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65728"/>
        <c:axId val="483867264"/>
      </c:lineChart>
      <c:dateAx>
        <c:axId val="483865728"/>
        <c:scaling>
          <c:orientation val="minMax"/>
          <c:max val="46147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6726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83867264"/>
        <c:scaling>
          <c:orientation val="minMax"/>
          <c:max val="2.5000000000000001E-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83865728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42495</c:v>
                </c:pt>
                <c:pt idx="1">
                  <c:v>42496</c:v>
                </c:pt>
                <c:pt idx="2">
                  <c:v>42499</c:v>
                </c:pt>
                <c:pt idx="3">
                  <c:v>42500</c:v>
                </c:pt>
                <c:pt idx="4">
                  <c:v>42501</c:v>
                </c:pt>
                <c:pt idx="5">
                  <c:v>42502</c:v>
                </c:pt>
                <c:pt idx="6">
                  <c:v>42503</c:v>
                </c:pt>
                <c:pt idx="7">
                  <c:v>42506</c:v>
                </c:pt>
                <c:pt idx="8">
                  <c:v>42507</c:v>
                </c:pt>
                <c:pt idx="9">
                  <c:v>42508</c:v>
                </c:pt>
                <c:pt idx="10">
                  <c:v>42509</c:v>
                </c:pt>
                <c:pt idx="11">
                  <c:v>42510</c:v>
                </c:pt>
                <c:pt idx="12">
                  <c:v>42513</c:v>
                </c:pt>
                <c:pt idx="13">
                  <c:v>42514</c:v>
                </c:pt>
                <c:pt idx="14">
                  <c:v>42515</c:v>
                </c:pt>
                <c:pt idx="15">
                  <c:v>42516</c:v>
                </c:pt>
                <c:pt idx="16">
                  <c:v>42517</c:v>
                </c:pt>
                <c:pt idx="17">
                  <c:v>42521</c:v>
                </c:pt>
                <c:pt idx="18">
                  <c:v>42522</c:v>
                </c:pt>
                <c:pt idx="19">
                  <c:v>42523</c:v>
                </c:pt>
                <c:pt idx="20">
                  <c:v>42524</c:v>
                </c:pt>
                <c:pt idx="21">
                  <c:v>42527</c:v>
                </c:pt>
                <c:pt idx="22">
                  <c:v>42528</c:v>
                </c:pt>
                <c:pt idx="23">
                  <c:v>42529</c:v>
                </c:pt>
                <c:pt idx="24">
                  <c:v>42530</c:v>
                </c:pt>
                <c:pt idx="25">
                  <c:v>42531</c:v>
                </c:pt>
                <c:pt idx="26">
                  <c:v>42534</c:v>
                </c:pt>
                <c:pt idx="27">
                  <c:v>42535</c:v>
                </c:pt>
                <c:pt idx="28">
                  <c:v>42536</c:v>
                </c:pt>
                <c:pt idx="29">
                  <c:v>42537</c:v>
                </c:pt>
                <c:pt idx="30">
                  <c:v>42538</c:v>
                </c:pt>
                <c:pt idx="31">
                  <c:v>42541</c:v>
                </c:pt>
                <c:pt idx="32">
                  <c:v>42542</c:v>
                </c:pt>
                <c:pt idx="33">
                  <c:v>42543</c:v>
                </c:pt>
                <c:pt idx="34">
                  <c:v>42544</c:v>
                </c:pt>
                <c:pt idx="35">
                  <c:v>42545</c:v>
                </c:pt>
                <c:pt idx="36">
                  <c:v>42548</c:v>
                </c:pt>
                <c:pt idx="37">
                  <c:v>42549</c:v>
                </c:pt>
                <c:pt idx="38">
                  <c:v>42550</c:v>
                </c:pt>
                <c:pt idx="39">
                  <c:v>42551</c:v>
                </c:pt>
                <c:pt idx="40">
                  <c:v>42552</c:v>
                </c:pt>
                <c:pt idx="41">
                  <c:v>42556</c:v>
                </c:pt>
                <c:pt idx="42">
                  <c:v>42556</c:v>
                </c:pt>
                <c:pt idx="43">
                  <c:v>42557</c:v>
                </c:pt>
                <c:pt idx="44">
                  <c:v>42558</c:v>
                </c:pt>
                <c:pt idx="45">
                  <c:v>42559</c:v>
                </c:pt>
                <c:pt idx="46">
                  <c:v>42562</c:v>
                </c:pt>
                <c:pt idx="47">
                  <c:v>42563</c:v>
                </c:pt>
                <c:pt idx="48">
                  <c:v>42564</c:v>
                </c:pt>
                <c:pt idx="49">
                  <c:v>42565</c:v>
                </c:pt>
                <c:pt idx="50">
                  <c:v>42566</c:v>
                </c:pt>
                <c:pt idx="51">
                  <c:v>42569</c:v>
                </c:pt>
                <c:pt idx="52">
                  <c:v>42570</c:v>
                </c:pt>
                <c:pt idx="53">
                  <c:v>42571</c:v>
                </c:pt>
                <c:pt idx="54">
                  <c:v>42572</c:v>
                </c:pt>
                <c:pt idx="55">
                  <c:v>42573</c:v>
                </c:pt>
                <c:pt idx="56">
                  <c:v>42576</c:v>
                </c:pt>
                <c:pt idx="57">
                  <c:v>42577</c:v>
                </c:pt>
                <c:pt idx="58">
                  <c:v>42578</c:v>
                </c:pt>
                <c:pt idx="59">
                  <c:v>42579</c:v>
                </c:pt>
                <c:pt idx="60">
                  <c:v>42580</c:v>
                </c:pt>
                <c:pt idx="61">
                  <c:v>42583</c:v>
                </c:pt>
                <c:pt idx="62">
                  <c:v>42584</c:v>
                </c:pt>
                <c:pt idx="63">
                  <c:v>42585</c:v>
                </c:pt>
                <c:pt idx="64">
                  <c:v>42586</c:v>
                </c:pt>
                <c:pt idx="65">
                  <c:v>42587</c:v>
                </c:pt>
                <c:pt idx="66">
                  <c:v>42590</c:v>
                </c:pt>
                <c:pt idx="67">
                  <c:v>42591</c:v>
                </c:pt>
                <c:pt idx="68">
                  <c:v>42592</c:v>
                </c:pt>
                <c:pt idx="69">
                  <c:v>42593</c:v>
                </c:pt>
                <c:pt idx="70">
                  <c:v>42594</c:v>
                </c:pt>
                <c:pt idx="71">
                  <c:v>42597</c:v>
                </c:pt>
                <c:pt idx="72">
                  <c:v>42598</c:v>
                </c:pt>
                <c:pt idx="73">
                  <c:v>42599</c:v>
                </c:pt>
                <c:pt idx="74">
                  <c:v>42600</c:v>
                </c:pt>
                <c:pt idx="75">
                  <c:v>42601</c:v>
                </c:pt>
                <c:pt idx="76">
                  <c:v>42604</c:v>
                </c:pt>
                <c:pt idx="77">
                  <c:v>42605</c:v>
                </c:pt>
                <c:pt idx="78">
                  <c:v>42606</c:v>
                </c:pt>
                <c:pt idx="79">
                  <c:v>42607</c:v>
                </c:pt>
                <c:pt idx="80">
                  <c:v>42608</c:v>
                </c:pt>
                <c:pt idx="81">
                  <c:v>42612</c:v>
                </c:pt>
                <c:pt idx="82">
                  <c:v>42613</c:v>
                </c:pt>
                <c:pt idx="83">
                  <c:v>42614</c:v>
                </c:pt>
                <c:pt idx="84">
                  <c:v>42615</c:v>
                </c:pt>
                <c:pt idx="85">
                  <c:v>42619</c:v>
                </c:pt>
                <c:pt idx="86">
                  <c:v>42619</c:v>
                </c:pt>
                <c:pt idx="87">
                  <c:v>42620</c:v>
                </c:pt>
                <c:pt idx="88">
                  <c:v>42621</c:v>
                </c:pt>
                <c:pt idx="89">
                  <c:v>42622</c:v>
                </c:pt>
                <c:pt idx="90">
                  <c:v>42625</c:v>
                </c:pt>
                <c:pt idx="91">
                  <c:v>42626</c:v>
                </c:pt>
                <c:pt idx="92">
                  <c:v>42627</c:v>
                </c:pt>
                <c:pt idx="93">
                  <c:v>42628</c:v>
                </c:pt>
                <c:pt idx="94">
                  <c:v>42629</c:v>
                </c:pt>
                <c:pt idx="95">
                  <c:v>42632</c:v>
                </c:pt>
                <c:pt idx="96">
                  <c:v>42633</c:v>
                </c:pt>
                <c:pt idx="97">
                  <c:v>42634</c:v>
                </c:pt>
                <c:pt idx="98">
                  <c:v>42635</c:v>
                </c:pt>
                <c:pt idx="99">
                  <c:v>42636</c:v>
                </c:pt>
                <c:pt idx="100">
                  <c:v>42639</c:v>
                </c:pt>
                <c:pt idx="101">
                  <c:v>42640</c:v>
                </c:pt>
                <c:pt idx="102">
                  <c:v>42641</c:v>
                </c:pt>
                <c:pt idx="103">
                  <c:v>42642</c:v>
                </c:pt>
                <c:pt idx="104">
                  <c:v>42643</c:v>
                </c:pt>
                <c:pt idx="105">
                  <c:v>42646</c:v>
                </c:pt>
                <c:pt idx="106">
                  <c:v>42647</c:v>
                </c:pt>
                <c:pt idx="107">
                  <c:v>42648</c:v>
                </c:pt>
                <c:pt idx="108">
                  <c:v>42649</c:v>
                </c:pt>
                <c:pt idx="109">
                  <c:v>42650</c:v>
                </c:pt>
                <c:pt idx="110">
                  <c:v>42654</c:v>
                </c:pt>
                <c:pt idx="111">
                  <c:v>42654</c:v>
                </c:pt>
                <c:pt idx="112">
                  <c:v>42655</c:v>
                </c:pt>
                <c:pt idx="113">
                  <c:v>42656</c:v>
                </c:pt>
                <c:pt idx="114">
                  <c:v>42657</c:v>
                </c:pt>
                <c:pt idx="115">
                  <c:v>42660</c:v>
                </c:pt>
                <c:pt idx="116">
                  <c:v>42661</c:v>
                </c:pt>
                <c:pt idx="117">
                  <c:v>42662</c:v>
                </c:pt>
                <c:pt idx="118">
                  <c:v>42663</c:v>
                </c:pt>
                <c:pt idx="119">
                  <c:v>42664</c:v>
                </c:pt>
                <c:pt idx="120">
                  <c:v>42667</c:v>
                </c:pt>
                <c:pt idx="121">
                  <c:v>42668</c:v>
                </c:pt>
                <c:pt idx="122">
                  <c:v>42669</c:v>
                </c:pt>
                <c:pt idx="123">
                  <c:v>42670</c:v>
                </c:pt>
                <c:pt idx="124">
                  <c:v>42671</c:v>
                </c:pt>
                <c:pt idx="125">
                  <c:v>42674</c:v>
                </c:pt>
                <c:pt idx="126">
                  <c:v>42675</c:v>
                </c:pt>
                <c:pt idx="127">
                  <c:v>42676</c:v>
                </c:pt>
                <c:pt idx="128">
                  <c:v>42677</c:v>
                </c:pt>
                <c:pt idx="129">
                  <c:v>42678</c:v>
                </c:pt>
                <c:pt idx="130">
                  <c:v>42681</c:v>
                </c:pt>
                <c:pt idx="131">
                  <c:v>42682</c:v>
                </c:pt>
                <c:pt idx="132">
                  <c:v>42683</c:v>
                </c:pt>
                <c:pt idx="133">
                  <c:v>42684</c:v>
                </c:pt>
                <c:pt idx="134">
                  <c:v>42688</c:v>
                </c:pt>
                <c:pt idx="135">
                  <c:v>42688</c:v>
                </c:pt>
                <c:pt idx="136">
                  <c:v>42689</c:v>
                </c:pt>
                <c:pt idx="137">
                  <c:v>42690</c:v>
                </c:pt>
                <c:pt idx="138">
                  <c:v>42691</c:v>
                </c:pt>
                <c:pt idx="139">
                  <c:v>42692</c:v>
                </c:pt>
                <c:pt idx="140">
                  <c:v>42695</c:v>
                </c:pt>
                <c:pt idx="141">
                  <c:v>42696</c:v>
                </c:pt>
                <c:pt idx="142">
                  <c:v>42697</c:v>
                </c:pt>
                <c:pt idx="143">
                  <c:v>42699</c:v>
                </c:pt>
                <c:pt idx="144">
                  <c:v>42699</c:v>
                </c:pt>
                <c:pt idx="145">
                  <c:v>42702</c:v>
                </c:pt>
                <c:pt idx="146">
                  <c:v>42703</c:v>
                </c:pt>
                <c:pt idx="147">
                  <c:v>42704</c:v>
                </c:pt>
                <c:pt idx="148">
                  <c:v>42705</c:v>
                </c:pt>
                <c:pt idx="149">
                  <c:v>42706</c:v>
                </c:pt>
                <c:pt idx="150">
                  <c:v>42709</c:v>
                </c:pt>
                <c:pt idx="151">
                  <c:v>42710</c:v>
                </c:pt>
                <c:pt idx="152">
                  <c:v>42711</c:v>
                </c:pt>
                <c:pt idx="153">
                  <c:v>42712</c:v>
                </c:pt>
                <c:pt idx="154">
                  <c:v>42713</c:v>
                </c:pt>
                <c:pt idx="155">
                  <c:v>42716</c:v>
                </c:pt>
                <c:pt idx="156">
                  <c:v>42717</c:v>
                </c:pt>
                <c:pt idx="157">
                  <c:v>42718</c:v>
                </c:pt>
                <c:pt idx="158">
                  <c:v>42719</c:v>
                </c:pt>
                <c:pt idx="159">
                  <c:v>42720</c:v>
                </c:pt>
                <c:pt idx="160">
                  <c:v>42723</c:v>
                </c:pt>
                <c:pt idx="161">
                  <c:v>42724</c:v>
                </c:pt>
                <c:pt idx="162">
                  <c:v>42725</c:v>
                </c:pt>
                <c:pt idx="163">
                  <c:v>42726</c:v>
                </c:pt>
                <c:pt idx="164">
                  <c:v>42727</c:v>
                </c:pt>
                <c:pt idx="165">
                  <c:v>42732</c:v>
                </c:pt>
                <c:pt idx="166">
                  <c:v>42733</c:v>
                </c:pt>
                <c:pt idx="167">
                  <c:v>42734</c:v>
                </c:pt>
                <c:pt idx="168">
                  <c:v>42738</c:v>
                </c:pt>
                <c:pt idx="169">
                  <c:v>42739</c:v>
                </c:pt>
                <c:pt idx="170">
                  <c:v>42740</c:v>
                </c:pt>
                <c:pt idx="171">
                  <c:v>42741</c:v>
                </c:pt>
                <c:pt idx="172">
                  <c:v>42744</c:v>
                </c:pt>
                <c:pt idx="173">
                  <c:v>42745</c:v>
                </c:pt>
                <c:pt idx="174">
                  <c:v>42746</c:v>
                </c:pt>
                <c:pt idx="175">
                  <c:v>42747</c:v>
                </c:pt>
                <c:pt idx="176">
                  <c:v>42748</c:v>
                </c:pt>
                <c:pt idx="177">
                  <c:v>42752</c:v>
                </c:pt>
                <c:pt idx="178">
                  <c:v>42752</c:v>
                </c:pt>
                <c:pt idx="179">
                  <c:v>42753</c:v>
                </c:pt>
                <c:pt idx="180">
                  <c:v>42754</c:v>
                </c:pt>
                <c:pt idx="181">
                  <c:v>42755</c:v>
                </c:pt>
                <c:pt idx="182">
                  <c:v>42758</c:v>
                </c:pt>
                <c:pt idx="183">
                  <c:v>42759</c:v>
                </c:pt>
                <c:pt idx="184">
                  <c:v>42760</c:v>
                </c:pt>
                <c:pt idx="185">
                  <c:v>42761</c:v>
                </c:pt>
                <c:pt idx="186">
                  <c:v>42762</c:v>
                </c:pt>
                <c:pt idx="187">
                  <c:v>42765</c:v>
                </c:pt>
                <c:pt idx="188">
                  <c:v>42766</c:v>
                </c:pt>
                <c:pt idx="189">
                  <c:v>42767</c:v>
                </c:pt>
                <c:pt idx="190">
                  <c:v>42768</c:v>
                </c:pt>
                <c:pt idx="191">
                  <c:v>42769</c:v>
                </c:pt>
                <c:pt idx="192">
                  <c:v>42772</c:v>
                </c:pt>
                <c:pt idx="193">
                  <c:v>42773</c:v>
                </c:pt>
                <c:pt idx="194">
                  <c:v>42774</c:v>
                </c:pt>
                <c:pt idx="195">
                  <c:v>42775</c:v>
                </c:pt>
                <c:pt idx="196">
                  <c:v>42776</c:v>
                </c:pt>
                <c:pt idx="197">
                  <c:v>42779</c:v>
                </c:pt>
                <c:pt idx="198">
                  <c:v>42780</c:v>
                </c:pt>
                <c:pt idx="199">
                  <c:v>42781</c:v>
                </c:pt>
                <c:pt idx="200">
                  <c:v>42782</c:v>
                </c:pt>
                <c:pt idx="201">
                  <c:v>42783</c:v>
                </c:pt>
                <c:pt idx="202">
                  <c:v>42787</c:v>
                </c:pt>
                <c:pt idx="203">
                  <c:v>42787</c:v>
                </c:pt>
                <c:pt idx="204">
                  <c:v>42788</c:v>
                </c:pt>
                <c:pt idx="205">
                  <c:v>42789</c:v>
                </c:pt>
                <c:pt idx="206">
                  <c:v>42790</c:v>
                </c:pt>
                <c:pt idx="207">
                  <c:v>42793</c:v>
                </c:pt>
                <c:pt idx="208">
                  <c:v>42794</c:v>
                </c:pt>
                <c:pt idx="209">
                  <c:v>42795</c:v>
                </c:pt>
                <c:pt idx="210">
                  <c:v>42796</c:v>
                </c:pt>
                <c:pt idx="211">
                  <c:v>42797</c:v>
                </c:pt>
                <c:pt idx="212">
                  <c:v>42800</c:v>
                </c:pt>
                <c:pt idx="213">
                  <c:v>42801</c:v>
                </c:pt>
                <c:pt idx="214">
                  <c:v>42802</c:v>
                </c:pt>
                <c:pt idx="215">
                  <c:v>42803</c:v>
                </c:pt>
                <c:pt idx="216">
                  <c:v>42804</c:v>
                </c:pt>
                <c:pt idx="217">
                  <c:v>42807</c:v>
                </c:pt>
                <c:pt idx="218">
                  <c:v>42808</c:v>
                </c:pt>
                <c:pt idx="219">
                  <c:v>42809</c:v>
                </c:pt>
                <c:pt idx="220">
                  <c:v>42810</c:v>
                </c:pt>
                <c:pt idx="221">
                  <c:v>42811</c:v>
                </c:pt>
                <c:pt idx="222">
                  <c:v>42814</c:v>
                </c:pt>
                <c:pt idx="223">
                  <c:v>42815</c:v>
                </c:pt>
                <c:pt idx="224">
                  <c:v>42816</c:v>
                </c:pt>
                <c:pt idx="225">
                  <c:v>42817</c:v>
                </c:pt>
                <c:pt idx="226">
                  <c:v>42818</c:v>
                </c:pt>
                <c:pt idx="227">
                  <c:v>42821</c:v>
                </c:pt>
                <c:pt idx="228">
                  <c:v>42822</c:v>
                </c:pt>
                <c:pt idx="229">
                  <c:v>42823</c:v>
                </c:pt>
                <c:pt idx="230">
                  <c:v>42824</c:v>
                </c:pt>
                <c:pt idx="231">
                  <c:v>42825</c:v>
                </c:pt>
                <c:pt idx="232">
                  <c:v>42828</c:v>
                </c:pt>
                <c:pt idx="233">
                  <c:v>42829</c:v>
                </c:pt>
                <c:pt idx="234">
                  <c:v>42830</c:v>
                </c:pt>
                <c:pt idx="235">
                  <c:v>42831</c:v>
                </c:pt>
                <c:pt idx="236">
                  <c:v>42832</c:v>
                </c:pt>
                <c:pt idx="237">
                  <c:v>42835</c:v>
                </c:pt>
                <c:pt idx="238">
                  <c:v>42836</c:v>
                </c:pt>
                <c:pt idx="239">
                  <c:v>42837</c:v>
                </c:pt>
                <c:pt idx="240">
                  <c:v>42838</c:v>
                </c:pt>
                <c:pt idx="241">
                  <c:v>42843</c:v>
                </c:pt>
                <c:pt idx="242">
                  <c:v>42844</c:v>
                </c:pt>
                <c:pt idx="243">
                  <c:v>42845</c:v>
                </c:pt>
                <c:pt idx="244">
                  <c:v>42846</c:v>
                </c:pt>
                <c:pt idx="245">
                  <c:v>42849</c:v>
                </c:pt>
                <c:pt idx="246">
                  <c:v>42850</c:v>
                </c:pt>
                <c:pt idx="247">
                  <c:v>42851</c:v>
                </c:pt>
                <c:pt idx="248">
                  <c:v>42852</c:v>
                </c:pt>
                <c:pt idx="249">
                  <c:v>42853</c:v>
                </c:pt>
                <c:pt idx="250">
                  <c:v>42857</c:v>
                </c:pt>
                <c:pt idx="251">
                  <c:v>42858</c:v>
                </c:pt>
                <c:pt idx="252">
                  <c:v>42859</c:v>
                </c:pt>
                <c:pt idx="253">
                  <c:v>42860</c:v>
                </c:pt>
                <c:pt idx="254">
                  <c:v>42863</c:v>
                </c:pt>
                <c:pt idx="255">
                  <c:v>42864</c:v>
                </c:pt>
                <c:pt idx="256">
                  <c:v>42865</c:v>
                </c:pt>
                <c:pt idx="257">
                  <c:v>42866</c:v>
                </c:pt>
                <c:pt idx="258">
                  <c:v>42867</c:v>
                </c:pt>
                <c:pt idx="259">
                  <c:v>42870</c:v>
                </c:pt>
                <c:pt idx="260">
                  <c:v>42871</c:v>
                </c:pt>
                <c:pt idx="261">
                  <c:v>42872</c:v>
                </c:pt>
                <c:pt idx="262">
                  <c:v>42873</c:v>
                </c:pt>
                <c:pt idx="263">
                  <c:v>42874</c:v>
                </c:pt>
                <c:pt idx="264">
                  <c:v>42877</c:v>
                </c:pt>
                <c:pt idx="265">
                  <c:v>42878</c:v>
                </c:pt>
                <c:pt idx="266">
                  <c:v>42879</c:v>
                </c:pt>
                <c:pt idx="267">
                  <c:v>42880</c:v>
                </c:pt>
                <c:pt idx="268">
                  <c:v>42881</c:v>
                </c:pt>
                <c:pt idx="269">
                  <c:v>42885</c:v>
                </c:pt>
                <c:pt idx="270">
                  <c:v>42886</c:v>
                </c:pt>
                <c:pt idx="271">
                  <c:v>42887</c:v>
                </c:pt>
                <c:pt idx="272">
                  <c:v>42888</c:v>
                </c:pt>
                <c:pt idx="273">
                  <c:v>42891</c:v>
                </c:pt>
                <c:pt idx="274">
                  <c:v>42892</c:v>
                </c:pt>
                <c:pt idx="275">
                  <c:v>42893</c:v>
                </c:pt>
                <c:pt idx="276">
                  <c:v>42894</c:v>
                </c:pt>
                <c:pt idx="277">
                  <c:v>42895</c:v>
                </c:pt>
                <c:pt idx="278">
                  <c:v>42898</c:v>
                </c:pt>
                <c:pt idx="279">
                  <c:v>42899</c:v>
                </c:pt>
                <c:pt idx="280">
                  <c:v>42900</c:v>
                </c:pt>
                <c:pt idx="281">
                  <c:v>42901</c:v>
                </c:pt>
                <c:pt idx="282">
                  <c:v>42902</c:v>
                </c:pt>
                <c:pt idx="283">
                  <c:v>42905</c:v>
                </c:pt>
                <c:pt idx="284">
                  <c:v>42906</c:v>
                </c:pt>
                <c:pt idx="285">
                  <c:v>42907</c:v>
                </c:pt>
                <c:pt idx="286">
                  <c:v>42908</c:v>
                </c:pt>
                <c:pt idx="287">
                  <c:v>42909</c:v>
                </c:pt>
                <c:pt idx="288">
                  <c:v>42912</c:v>
                </c:pt>
                <c:pt idx="289">
                  <c:v>42913</c:v>
                </c:pt>
                <c:pt idx="290">
                  <c:v>42914</c:v>
                </c:pt>
                <c:pt idx="291">
                  <c:v>42915</c:v>
                </c:pt>
                <c:pt idx="292">
                  <c:v>42916</c:v>
                </c:pt>
                <c:pt idx="293">
                  <c:v>42919</c:v>
                </c:pt>
                <c:pt idx="294">
                  <c:v>42921</c:v>
                </c:pt>
                <c:pt idx="295">
                  <c:v>42921</c:v>
                </c:pt>
                <c:pt idx="296">
                  <c:v>42922</c:v>
                </c:pt>
                <c:pt idx="297">
                  <c:v>42923</c:v>
                </c:pt>
                <c:pt idx="298">
                  <c:v>42926</c:v>
                </c:pt>
                <c:pt idx="299">
                  <c:v>42927</c:v>
                </c:pt>
                <c:pt idx="300">
                  <c:v>42928</c:v>
                </c:pt>
                <c:pt idx="301">
                  <c:v>42929</c:v>
                </c:pt>
                <c:pt idx="302">
                  <c:v>42930</c:v>
                </c:pt>
                <c:pt idx="303">
                  <c:v>42933</c:v>
                </c:pt>
                <c:pt idx="304">
                  <c:v>42934</c:v>
                </c:pt>
                <c:pt idx="305">
                  <c:v>42935</c:v>
                </c:pt>
                <c:pt idx="306">
                  <c:v>42936</c:v>
                </c:pt>
                <c:pt idx="307">
                  <c:v>42937</c:v>
                </c:pt>
                <c:pt idx="308">
                  <c:v>42940</c:v>
                </c:pt>
                <c:pt idx="309">
                  <c:v>42941</c:v>
                </c:pt>
                <c:pt idx="310">
                  <c:v>42942</c:v>
                </c:pt>
                <c:pt idx="311">
                  <c:v>42943</c:v>
                </c:pt>
                <c:pt idx="312">
                  <c:v>42944</c:v>
                </c:pt>
                <c:pt idx="313">
                  <c:v>42947</c:v>
                </c:pt>
                <c:pt idx="314">
                  <c:v>42948</c:v>
                </c:pt>
                <c:pt idx="315">
                  <c:v>42949</c:v>
                </c:pt>
                <c:pt idx="316">
                  <c:v>42950</c:v>
                </c:pt>
                <c:pt idx="317">
                  <c:v>42951</c:v>
                </c:pt>
                <c:pt idx="318">
                  <c:v>42954</c:v>
                </c:pt>
                <c:pt idx="319">
                  <c:v>42955</c:v>
                </c:pt>
                <c:pt idx="320">
                  <c:v>42956</c:v>
                </c:pt>
                <c:pt idx="321">
                  <c:v>42957</c:v>
                </c:pt>
                <c:pt idx="322">
                  <c:v>42958</c:v>
                </c:pt>
                <c:pt idx="323">
                  <c:v>42961</c:v>
                </c:pt>
                <c:pt idx="324">
                  <c:v>42962</c:v>
                </c:pt>
                <c:pt idx="325">
                  <c:v>42963</c:v>
                </c:pt>
                <c:pt idx="326">
                  <c:v>42964</c:v>
                </c:pt>
                <c:pt idx="327">
                  <c:v>42965</c:v>
                </c:pt>
                <c:pt idx="328">
                  <c:v>42968</c:v>
                </c:pt>
                <c:pt idx="329">
                  <c:v>42969</c:v>
                </c:pt>
                <c:pt idx="330">
                  <c:v>42970</c:v>
                </c:pt>
                <c:pt idx="331">
                  <c:v>42971</c:v>
                </c:pt>
                <c:pt idx="332">
                  <c:v>42972</c:v>
                </c:pt>
                <c:pt idx="333">
                  <c:v>42976</c:v>
                </c:pt>
                <c:pt idx="334">
                  <c:v>42977</c:v>
                </c:pt>
                <c:pt idx="335">
                  <c:v>42978</c:v>
                </c:pt>
                <c:pt idx="336">
                  <c:v>42979</c:v>
                </c:pt>
                <c:pt idx="337">
                  <c:v>42983</c:v>
                </c:pt>
                <c:pt idx="338">
                  <c:v>42983</c:v>
                </c:pt>
                <c:pt idx="339">
                  <c:v>42984</c:v>
                </c:pt>
                <c:pt idx="340">
                  <c:v>42985</c:v>
                </c:pt>
                <c:pt idx="341">
                  <c:v>42986</c:v>
                </c:pt>
                <c:pt idx="342">
                  <c:v>42989</c:v>
                </c:pt>
                <c:pt idx="343">
                  <c:v>42990</c:v>
                </c:pt>
                <c:pt idx="344">
                  <c:v>42991</c:v>
                </c:pt>
                <c:pt idx="345">
                  <c:v>42992</c:v>
                </c:pt>
                <c:pt idx="346">
                  <c:v>42993</c:v>
                </c:pt>
                <c:pt idx="347">
                  <c:v>42996</c:v>
                </c:pt>
                <c:pt idx="348">
                  <c:v>42997</c:v>
                </c:pt>
                <c:pt idx="349">
                  <c:v>42998</c:v>
                </c:pt>
                <c:pt idx="350">
                  <c:v>42999</c:v>
                </c:pt>
                <c:pt idx="351">
                  <c:v>43000</c:v>
                </c:pt>
                <c:pt idx="352">
                  <c:v>43003</c:v>
                </c:pt>
                <c:pt idx="353">
                  <c:v>43004</c:v>
                </c:pt>
                <c:pt idx="354">
                  <c:v>43005</c:v>
                </c:pt>
                <c:pt idx="355">
                  <c:v>43006</c:v>
                </c:pt>
                <c:pt idx="356">
                  <c:v>43007</c:v>
                </c:pt>
                <c:pt idx="357">
                  <c:v>43010</c:v>
                </c:pt>
                <c:pt idx="358">
                  <c:v>43011</c:v>
                </c:pt>
                <c:pt idx="359">
                  <c:v>43012</c:v>
                </c:pt>
                <c:pt idx="360">
                  <c:v>43013</c:v>
                </c:pt>
                <c:pt idx="361">
                  <c:v>43014</c:v>
                </c:pt>
                <c:pt idx="362">
                  <c:v>43018</c:v>
                </c:pt>
                <c:pt idx="363">
                  <c:v>43018</c:v>
                </c:pt>
                <c:pt idx="364">
                  <c:v>43019</c:v>
                </c:pt>
                <c:pt idx="365">
                  <c:v>43020</c:v>
                </c:pt>
                <c:pt idx="366">
                  <c:v>43021</c:v>
                </c:pt>
                <c:pt idx="367">
                  <c:v>43024</c:v>
                </c:pt>
                <c:pt idx="368">
                  <c:v>43025</c:v>
                </c:pt>
                <c:pt idx="369">
                  <c:v>43026</c:v>
                </c:pt>
                <c:pt idx="370">
                  <c:v>43027</c:v>
                </c:pt>
                <c:pt idx="371">
                  <c:v>43028</c:v>
                </c:pt>
                <c:pt idx="372">
                  <c:v>43031</c:v>
                </c:pt>
                <c:pt idx="373">
                  <c:v>43032</c:v>
                </c:pt>
                <c:pt idx="374">
                  <c:v>43033</c:v>
                </c:pt>
                <c:pt idx="375">
                  <c:v>43034</c:v>
                </c:pt>
                <c:pt idx="376">
                  <c:v>43035</c:v>
                </c:pt>
                <c:pt idx="377">
                  <c:v>43038</c:v>
                </c:pt>
                <c:pt idx="378">
                  <c:v>43039</c:v>
                </c:pt>
                <c:pt idx="379">
                  <c:v>43040</c:v>
                </c:pt>
                <c:pt idx="380">
                  <c:v>43041</c:v>
                </c:pt>
                <c:pt idx="381">
                  <c:v>43042</c:v>
                </c:pt>
                <c:pt idx="382">
                  <c:v>43045</c:v>
                </c:pt>
                <c:pt idx="383">
                  <c:v>43046</c:v>
                </c:pt>
                <c:pt idx="384">
                  <c:v>43047</c:v>
                </c:pt>
                <c:pt idx="385">
                  <c:v>43048</c:v>
                </c:pt>
                <c:pt idx="386">
                  <c:v>43052</c:v>
                </c:pt>
                <c:pt idx="387">
                  <c:v>43052</c:v>
                </c:pt>
                <c:pt idx="388">
                  <c:v>43053</c:v>
                </c:pt>
                <c:pt idx="389">
                  <c:v>43054</c:v>
                </c:pt>
                <c:pt idx="390">
                  <c:v>43055</c:v>
                </c:pt>
                <c:pt idx="391">
                  <c:v>43056</c:v>
                </c:pt>
                <c:pt idx="392">
                  <c:v>43059</c:v>
                </c:pt>
                <c:pt idx="393">
                  <c:v>43060</c:v>
                </c:pt>
                <c:pt idx="394">
                  <c:v>43061</c:v>
                </c:pt>
                <c:pt idx="395">
                  <c:v>43063</c:v>
                </c:pt>
                <c:pt idx="396">
                  <c:v>43063</c:v>
                </c:pt>
                <c:pt idx="397">
                  <c:v>43066</c:v>
                </c:pt>
                <c:pt idx="398">
                  <c:v>43067</c:v>
                </c:pt>
                <c:pt idx="399">
                  <c:v>43068</c:v>
                </c:pt>
                <c:pt idx="400">
                  <c:v>43069</c:v>
                </c:pt>
                <c:pt idx="401">
                  <c:v>43070</c:v>
                </c:pt>
                <c:pt idx="402">
                  <c:v>43073</c:v>
                </c:pt>
                <c:pt idx="403">
                  <c:v>43074</c:v>
                </c:pt>
                <c:pt idx="404">
                  <c:v>43075</c:v>
                </c:pt>
                <c:pt idx="405">
                  <c:v>43076</c:v>
                </c:pt>
                <c:pt idx="406">
                  <c:v>43077</c:v>
                </c:pt>
                <c:pt idx="407">
                  <c:v>43080</c:v>
                </c:pt>
                <c:pt idx="408">
                  <c:v>43081</c:v>
                </c:pt>
                <c:pt idx="409">
                  <c:v>43082</c:v>
                </c:pt>
                <c:pt idx="410">
                  <c:v>43083</c:v>
                </c:pt>
                <c:pt idx="411">
                  <c:v>43084</c:v>
                </c:pt>
                <c:pt idx="412">
                  <c:v>43087</c:v>
                </c:pt>
                <c:pt idx="413">
                  <c:v>43088</c:v>
                </c:pt>
                <c:pt idx="414">
                  <c:v>43089</c:v>
                </c:pt>
                <c:pt idx="415">
                  <c:v>43090</c:v>
                </c:pt>
                <c:pt idx="416">
                  <c:v>43091</c:v>
                </c:pt>
                <c:pt idx="417">
                  <c:v>43096</c:v>
                </c:pt>
                <c:pt idx="418">
                  <c:v>43097</c:v>
                </c:pt>
                <c:pt idx="419">
                  <c:v>43098</c:v>
                </c:pt>
                <c:pt idx="420">
                  <c:v>43102</c:v>
                </c:pt>
                <c:pt idx="421">
                  <c:v>43103</c:v>
                </c:pt>
                <c:pt idx="422">
                  <c:v>43104</c:v>
                </c:pt>
                <c:pt idx="423">
                  <c:v>43105</c:v>
                </c:pt>
                <c:pt idx="424">
                  <c:v>43108</c:v>
                </c:pt>
                <c:pt idx="425">
                  <c:v>43109</c:v>
                </c:pt>
                <c:pt idx="426">
                  <c:v>43110</c:v>
                </c:pt>
                <c:pt idx="427">
                  <c:v>43111</c:v>
                </c:pt>
                <c:pt idx="428">
                  <c:v>43112</c:v>
                </c:pt>
                <c:pt idx="429">
                  <c:v>43116</c:v>
                </c:pt>
                <c:pt idx="430">
                  <c:v>43116</c:v>
                </c:pt>
                <c:pt idx="431">
                  <c:v>43117</c:v>
                </c:pt>
                <c:pt idx="432">
                  <c:v>43118</c:v>
                </c:pt>
                <c:pt idx="433">
                  <c:v>43119</c:v>
                </c:pt>
                <c:pt idx="434">
                  <c:v>43122</c:v>
                </c:pt>
                <c:pt idx="435">
                  <c:v>43123</c:v>
                </c:pt>
                <c:pt idx="436">
                  <c:v>43124</c:v>
                </c:pt>
                <c:pt idx="437">
                  <c:v>43125</c:v>
                </c:pt>
                <c:pt idx="438">
                  <c:v>43126</c:v>
                </c:pt>
                <c:pt idx="439">
                  <c:v>43129</c:v>
                </c:pt>
                <c:pt idx="440">
                  <c:v>43130</c:v>
                </c:pt>
                <c:pt idx="441">
                  <c:v>43131</c:v>
                </c:pt>
                <c:pt idx="442">
                  <c:v>43132</c:v>
                </c:pt>
                <c:pt idx="443">
                  <c:v>43133</c:v>
                </c:pt>
                <c:pt idx="444">
                  <c:v>43136</c:v>
                </c:pt>
                <c:pt idx="445">
                  <c:v>43137</c:v>
                </c:pt>
                <c:pt idx="446">
                  <c:v>43138</c:v>
                </c:pt>
                <c:pt idx="447">
                  <c:v>43139</c:v>
                </c:pt>
                <c:pt idx="448">
                  <c:v>43140</c:v>
                </c:pt>
                <c:pt idx="449">
                  <c:v>43143</c:v>
                </c:pt>
                <c:pt idx="450">
                  <c:v>43144</c:v>
                </c:pt>
                <c:pt idx="451">
                  <c:v>43145</c:v>
                </c:pt>
                <c:pt idx="452">
                  <c:v>43146</c:v>
                </c:pt>
                <c:pt idx="453">
                  <c:v>43147</c:v>
                </c:pt>
                <c:pt idx="454">
                  <c:v>43151</c:v>
                </c:pt>
                <c:pt idx="455">
                  <c:v>43151</c:v>
                </c:pt>
                <c:pt idx="456">
                  <c:v>43152</c:v>
                </c:pt>
                <c:pt idx="457">
                  <c:v>43153</c:v>
                </c:pt>
                <c:pt idx="458">
                  <c:v>43154</c:v>
                </c:pt>
                <c:pt idx="459">
                  <c:v>43157</c:v>
                </c:pt>
                <c:pt idx="460">
                  <c:v>43158</c:v>
                </c:pt>
                <c:pt idx="461">
                  <c:v>43159</c:v>
                </c:pt>
                <c:pt idx="462">
                  <c:v>43160</c:v>
                </c:pt>
                <c:pt idx="463">
                  <c:v>43161</c:v>
                </c:pt>
                <c:pt idx="464">
                  <c:v>43164</c:v>
                </c:pt>
                <c:pt idx="465">
                  <c:v>43165</c:v>
                </c:pt>
                <c:pt idx="466">
                  <c:v>43166</c:v>
                </c:pt>
                <c:pt idx="467">
                  <c:v>43167</c:v>
                </c:pt>
                <c:pt idx="468">
                  <c:v>43168</c:v>
                </c:pt>
                <c:pt idx="469">
                  <c:v>43171</c:v>
                </c:pt>
                <c:pt idx="470">
                  <c:v>43172</c:v>
                </c:pt>
                <c:pt idx="471">
                  <c:v>43173</c:v>
                </c:pt>
                <c:pt idx="472">
                  <c:v>43174</c:v>
                </c:pt>
                <c:pt idx="473">
                  <c:v>43175</c:v>
                </c:pt>
                <c:pt idx="474">
                  <c:v>43178</c:v>
                </c:pt>
                <c:pt idx="475">
                  <c:v>43179</c:v>
                </c:pt>
                <c:pt idx="476">
                  <c:v>43180</c:v>
                </c:pt>
                <c:pt idx="477">
                  <c:v>43181</c:v>
                </c:pt>
                <c:pt idx="478">
                  <c:v>43182</c:v>
                </c:pt>
                <c:pt idx="479">
                  <c:v>43185</c:v>
                </c:pt>
                <c:pt idx="480">
                  <c:v>43186</c:v>
                </c:pt>
                <c:pt idx="481">
                  <c:v>43187</c:v>
                </c:pt>
                <c:pt idx="482">
                  <c:v>43188</c:v>
                </c:pt>
                <c:pt idx="483">
                  <c:v>43193</c:v>
                </c:pt>
                <c:pt idx="484">
                  <c:v>43194</c:v>
                </c:pt>
                <c:pt idx="485">
                  <c:v>43195</c:v>
                </c:pt>
                <c:pt idx="486">
                  <c:v>43196</c:v>
                </c:pt>
                <c:pt idx="487">
                  <c:v>43199</c:v>
                </c:pt>
                <c:pt idx="488">
                  <c:v>43200</c:v>
                </c:pt>
                <c:pt idx="489">
                  <c:v>43201</c:v>
                </c:pt>
                <c:pt idx="490">
                  <c:v>43202</c:v>
                </c:pt>
                <c:pt idx="491">
                  <c:v>43203</c:v>
                </c:pt>
                <c:pt idx="492">
                  <c:v>43206</c:v>
                </c:pt>
                <c:pt idx="493">
                  <c:v>43207</c:v>
                </c:pt>
                <c:pt idx="494">
                  <c:v>43208</c:v>
                </c:pt>
                <c:pt idx="495">
                  <c:v>43209</c:v>
                </c:pt>
                <c:pt idx="496">
                  <c:v>43210</c:v>
                </c:pt>
                <c:pt idx="497">
                  <c:v>43213</c:v>
                </c:pt>
                <c:pt idx="498">
                  <c:v>43214</c:v>
                </c:pt>
                <c:pt idx="499">
                  <c:v>43215</c:v>
                </c:pt>
                <c:pt idx="500">
                  <c:v>43216</c:v>
                </c:pt>
                <c:pt idx="501">
                  <c:v>43217</c:v>
                </c:pt>
                <c:pt idx="502">
                  <c:v>43220</c:v>
                </c:pt>
                <c:pt idx="503">
                  <c:v>43221</c:v>
                </c:pt>
                <c:pt idx="504">
                  <c:v>43222</c:v>
                </c:pt>
                <c:pt idx="505">
                  <c:v>43223</c:v>
                </c:pt>
                <c:pt idx="506">
                  <c:v>43224</c:v>
                </c:pt>
                <c:pt idx="507">
                  <c:v>43228</c:v>
                </c:pt>
                <c:pt idx="508">
                  <c:v>43229</c:v>
                </c:pt>
                <c:pt idx="509">
                  <c:v>43230</c:v>
                </c:pt>
                <c:pt idx="510">
                  <c:v>43231</c:v>
                </c:pt>
                <c:pt idx="511">
                  <c:v>43234</c:v>
                </c:pt>
                <c:pt idx="512">
                  <c:v>43235</c:v>
                </c:pt>
                <c:pt idx="513">
                  <c:v>43236</c:v>
                </c:pt>
                <c:pt idx="514">
                  <c:v>43237</c:v>
                </c:pt>
                <c:pt idx="515">
                  <c:v>43238</c:v>
                </c:pt>
                <c:pt idx="516">
                  <c:v>43241</c:v>
                </c:pt>
                <c:pt idx="517">
                  <c:v>43242</c:v>
                </c:pt>
                <c:pt idx="518">
                  <c:v>43250</c:v>
                </c:pt>
                <c:pt idx="519">
                  <c:v>43256</c:v>
                </c:pt>
                <c:pt idx="520">
                  <c:v>43263</c:v>
                </c:pt>
                <c:pt idx="521">
                  <c:v>43270</c:v>
                </c:pt>
                <c:pt idx="522">
                  <c:v>43277</c:v>
                </c:pt>
                <c:pt idx="523">
                  <c:v>43284</c:v>
                </c:pt>
                <c:pt idx="524">
                  <c:v>43291</c:v>
                </c:pt>
                <c:pt idx="525">
                  <c:v>43298</c:v>
                </c:pt>
                <c:pt idx="526">
                  <c:v>43305</c:v>
                </c:pt>
                <c:pt idx="527">
                  <c:v>43312</c:v>
                </c:pt>
                <c:pt idx="528">
                  <c:v>43319</c:v>
                </c:pt>
                <c:pt idx="529">
                  <c:v>43326</c:v>
                </c:pt>
                <c:pt idx="530">
                  <c:v>43333</c:v>
                </c:pt>
                <c:pt idx="531">
                  <c:v>43341</c:v>
                </c:pt>
                <c:pt idx="532">
                  <c:v>43347</c:v>
                </c:pt>
                <c:pt idx="533">
                  <c:v>43354</c:v>
                </c:pt>
                <c:pt idx="534">
                  <c:v>43361</c:v>
                </c:pt>
                <c:pt idx="535">
                  <c:v>43368</c:v>
                </c:pt>
                <c:pt idx="536">
                  <c:v>43375</c:v>
                </c:pt>
                <c:pt idx="537">
                  <c:v>43382</c:v>
                </c:pt>
                <c:pt idx="538">
                  <c:v>43389</c:v>
                </c:pt>
                <c:pt idx="539">
                  <c:v>43396</c:v>
                </c:pt>
                <c:pt idx="540">
                  <c:v>43403</c:v>
                </c:pt>
                <c:pt idx="541">
                  <c:v>43410</c:v>
                </c:pt>
                <c:pt idx="542">
                  <c:v>43417</c:v>
                </c:pt>
                <c:pt idx="543">
                  <c:v>43424</c:v>
                </c:pt>
                <c:pt idx="544">
                  <c:v>43431</c:v>
                </c:pt>
                <c:pt idx="545">
                  <c:v>43438</c:v>
                </c:pt>
                <c:pt idx="546">
                  <c:v>43445</c:v>
                </c:pt>
                <c:pt idx="547">
                  <c:v>43452</c:v>
                </c:pt>
                <c:pt idx="548">
                  <c:v>43461</c:v>
                </c:pt>
                <c:pt idx="549">
                  <c:v>43467</c:v>
                </c:pt>
                <c:pt idx="550">
                  <c:v>43473</c:v>
                </c:pt>
                <c:pt idx="551">
                  <c:v>43480</c:v>
                </c:pt>
                <c:pt idx="552">
                  <c:v>43487</c:v>
                </c:pt>
                <c:pt idx="553">
                  <c:v>43494</c:v>
                </c:pt>
                <c:pt idx="554">
                  <c:v>43501</c:v>
                </c:pt>
                <c:pt idx="555">
                  <c:v>43508</c:v>
                </c:pt>
                <c:pt idx="556">
                  <c:v>43515</c:v>
                </c:pt>
                <c:pt idx="557">
                  <c:v>43522</c:v>
                </c:pt>
                <c:pt idx="558">
                  <c:v>43529</c:v>
                </c:pt>
                <c:pt idx="559">
                  <c:v>43536</c:v>
                </c:pt>
                <c:pt idx="560">
                  <c:v>43543</c:v>
                </c:pt>
                <c:pt idx="561">
                  <c:v>43550</c:v>
                </c:pt>
                <c:pt idx="562">
                  <c:v>43557</c:v>
                </c:pt>
                <c:pt idx="563">
                  <c:v>43564</c:v>
                </c:pt>
                <c:pt idx="564">
                  <c:v>43571</c:v>
                </c:pt>
                <c:pt idx="565">
                  <c:v>43580</c:v>
                </c:pt>
                <c:pt idx="566">
                  <c:v>43587</c:v>
                </c:pt>
                <c:pt idx="567">
                  <c:v>43594</c:v>
                </c:pt>
                <c:pt idx="568">
                  <c:v>43601</c:v>
                </c:pt>
                <c:pt idx="569">
                  <c:v>43608</c:v>
                </c:pt>
                <c:pt idx="570">
                  <c:v>43615</c:v>
                </c:pt>
                <c:pt idx="571">
                  <c:v>43622</c:v>
                </c:pt>
                <c:pt idx="572">
                  <c:v>43629</c:v>
                </c:pt>
                <c:pt idx="573">
                  <c:v>43636</c:v>
                </c:pt>
                <c:pt idx="574">
                  <c:v>43643</c:v>
                </c:pt>
                <c:pt idx="575">
                  <c:v>43651</c:v>
                </c:pt>
                <c:pt idx="576">
                  <c:v>43657</c:v>
                </c:pt>
                <c:pt idx="577">
                  <c:v>43664</c:v>
                </c:pt>
                <c:pt idx="578">
                  <c:v>43671</c:v>
                </c:pt>
                <c:pt idx="579">
                  <c:v>43678</c:v>
                </c:pt>
                <c:pt idx="580">
                  <c:v>43685</c:v>
                </c:pt>
                <c:pt idx="581">
                  <c:v>43692</c:v>
                </c:pt>
                <c:pt idx="582">
                  <c:v>43699</c:v>
                </c:pt>
                <c:pt idx="583">
                  <c:v>43706</c:v>
                </c:pt>
                <c:pt idx="584">
                  <c:v>43713</c:v>
                </c:pt>
                <c:pt idx="585">
                  <c:v>43720</c:v>
                </c:pt>
                <c:pt idx="586">
                  <c:v>43727</c:v>
                </c:pt>
                <c:pt idx="587">
                  <c:v>43734</c:v>
                </c:pt>
                <c:pt idx="588">
                  <c:v>43741</c:v>
                </c:pt>
                <c:pt idx="589">
                  <c:v>43748</c:v>
                </c:pt>
                <c:pt idx="590">
                  <c:v>43755</c:v>
                </c:pt>
                <c:pt idx="591">
                  <c:v>43762</c:v>
                </c:pt>
                <c:pt idx="592">
                  <c:v>43769</c:v>
                </c:pt>
                <c:pt idx="593">
                  <c:v>43776</c:v>
                </c:pt>
                <c:pt idx="594">
                  <c:v>43783</c:v>
                </c:pt>
                <c:pt idx="595">
                  <c:v>43790</c:v>
                </c:pt>
                <c:pt idx="596">
                  <c:v>43798</c:v>
                </c:pt>
                <c:pt idx="597">
                  <c:v>43804</c:v>
                </c:pt>
                <c:pt idx="598">
                  <c:v>43811</c:v>
                </c:pt>
                <c:pt idx="599">
                  <c:v>43818</c:v>
                </c:pt>
                <c:pt idx="600">
                  <c:v>43829</c:v>
                </c:pt>
                <c:pt idx="601">
                  <c:v>43833</c:v>
                </c:pt>
                <c:pt idx="602">
                  <c:v>43839</c:v>
                </c:pt>
                <c:pt idx="603">
                  <c:v>43846</c:v>
                </c:pt>
                <c:pt idx="604">
                  <c:v>43853</c:v>
                </c:pt>
                <c:pt idx="605">
                  <c:v>43860</c:v>
                </c:pt>
                <c:pt idx="606">
                  <c:v>43867</c:v>
                </c:pt>
                <c:pt idx="607">
                  <c:v>43874</c:v>
                </c:pt>
                <c:pt idx="608">
                  <c:v>43881</c:v>
                </c:pt>
                <c:pt idx="609">
                  <c:v>43888</c:v>
                </c:pt>
                <c:pt idx="610">
                  <c:v>43895</c:v>
                </c:pt>
                <c:pt idx="611">
                  <c:v>43902</c:v>
                </c:pt>
                <c:pt idx="612">
                  <c:v>43909</c:v>
                </c:pt>
                <c:pt idx="613">
                  <c:v>43916</c:v>
                </c:pt>
                <c:pt idx="614">
                  <c:v>43923</c:v>
                </c:pt>
                <c:pt idx="615">
                  <c:v>43930</c:v>
                </c:pt>
                <c:pt idx="616">
                  <c:v>43937</c:v>
                </c:pt>
                <c:pt idx="617">
                  <c:v>43944</c:v>
                </c:pt>
                <c:pt idx="618">
                  <c:v>43951</c:v>
                </c:pt>
                <c:pt idx="619">
                  <c:v>43958</c:v>
                </c:pt>
                <c:pt idx="620">
                  <c:v>43965</c:v>
                </c:pt>
                <c:pt idx="621">
                  <c:v>43972</c:v>
                </c:pt>
                <c:pt idx="622">
                  <c:v>43979</c:v>
                </c:pt>
                <c:pt idx="623">
                  <c:v>43986</c:v>
                </c:pt>
                <c:pt idx="624">
                  <c:v>43993</c:v>
                </c:pt>
                <c:pt idx="625">
                  <c:v>44000</c:v>
                </c:pt>
                <c:pt idx="626">
                  <c:v>44007</c:v>
                </c:pt>
                <c:pt idx="627">
                  <c:v>44014</c:v>
                </c:pt>
                <c:pt idx="628">
                  <c:v>44021</c:v>
                </c:pt>
                <c:pt idx="629">
                  <c:v>44028</c:v>
                </c:pt>
                <c:pt idx="630">
                  <c:v>44035</c:v>
                </c:pt>
                <c:pt idx="631">
                  <c:v>44042</c:v>
                </c:pt>
                <c:pt idx="632">
                  <c:v>44049</c:v>
                </c:pt>
                <c:pt idx="633">
                  <c:v>44056</c:v>
                </c:pt>
                <c:pt idx="634">
                  <c:v>44063</c:v>
                </c:pt>
                <c:pt idx="635">
                  <c:v>44070</c:v>
                </c:pt>
                <c:pt idx="636">
                  <c:v>44077</c:v>
                </c:pt>
                <c:pt idx="637">
                  <c:v>44084</c:v>
                </c:pt>
                <c:pt idx="638">
                  <c:v>44091</c:v>
                </c:pt>
                <c:pt idx="639">
                  <c:v>44098</c:v>
                </c:pt>
                <c:pt idx="640">
                  <c:v>44105</c:v>
                </c:pt>
                <c:pt idx="641">
                  <c:v>44112</c:v>
                </c:pt>
                <c:pt idx="642">
                  <c:v>44119</c:v>
                </c:pt>
                <c:pt idx="643">
                  <c:v>44126</c:v>
                </c:pt>
                <c:pt idx="644">
                  <c:v>44133</c:v>
                </c:pt>
                <c:pt idx="645">
                  <c:v>44140</c:v>
                </c:pt>
                <c:pt idx="646">
                  <c:v>44147</c:v>
                </c:pt>
                <c:pt idx="647">
                  <c:v>44154</c:v>
                </c:pt>
                <c:pt idx="648">
                  <c:v>44162</c:v>
                </c:pt>
                <c:pt idx="649">
                  <c:v>44168</c:v>
                </c:pt>
                <c:pt idx="650">
                  <c:v>44175</c:v>
                </c:pt>
                <c:pt idx="651">
                  <c:v>44182</c:v>
                </c:pt>
                <c:pt idx="652">
                  <c:v>44189</c:v>
                </c:pt>
                <c:pt idx="653">
                  <c:v>44196</c:v>
                </c:pt>
                <c:pt idx="654">
                  <c:v>44203</c:v>
                </c:pt>
                <c:pt idx="655">
                  <c:v>44210</c:v>
                </c:pt>
                <c:pt idx="656">
                  <c:v>44217</c:v>
                </c:pt>
                <c:pt idx="657">
                  <c:v>44224</c:v>
                </c:pt>
                <c:pt idx="658">
                  <c:v>44231</c:v>
                </c:pt>
                <c:pt idx="659">
                  <c:v>44238</c:v>
                </c:pt>
                <c:pt idx="660">
                  <c:v>44245</c:v>
                </c:pt>
                <c:pt idx="661">
                  <c:v>44252</c:v>
                </c:pt>
                <c:pt idx="662">
                  <c:v>44259</c:v>
                </c:pt>
                <c:pt idx="663">
                  <c:v>44266</c:v>
                </c:pt>
                <c:pt idx="664">
                  <c:v>44273</c:v>
                </c:pt>
                <c:pt idx="665">
                  <c:v>44280</c:v>
                </c:pt>
                <c:pt idx="666">
                  <c:v>44287</c:v>
                </c:pt>
                <c:pt idx="667">
                  <c:v>44294</c:v>
                </c:pt>
                <c:pt idx="668">
                  <c:v>44301</c:v>
                </c:pt>
                <c:pt idx="669">
                  <c:v>44308</c:v>
                </c:pt>
                <c:pt idx="670">
                  <c:v>44315</c:v>
                </c:pt>
                <c:pt idx="671">
                  <c:v>44322</c:v>
                </c:pt>
                <c:pt idx="672">
                  <c:v>44329</c:v>
                </c:pt>
                <c:pt idx="673">
                  <c:v>44336</c:v>
                </c:pt>
                <c:pt idx="674">
                  <c:v>44343</c:v>
                </c:pt>
                <c:pt idx="675">
                  <c:v>44350</c:v>
                </c:pt>
                <c:pt idx="676">
                  <c:v>44357</c:v>
                </c:pt>
                <c:pt idx="677">
                  <c:v>44364</c:v>
                </c:pt>
                <c:pt idx="678">
                  <c:v>44371</c:v>
                </c:pt>
                <c:pt idx="679">
                  <c:v>44378</c:v>
                </c:pt>
                <c:pt idx="680">
                  <c:v>44385</c:v>
                </c:pt>
                <c:pt idx="681">
                  <c:v>44392</c:v>
                </c:pt>
                <c:pt idx="682">
                  <c:v>44399</c:v>
                </c:pt>
                <c:pt idx="683">
                  <c:v>44406</c:v>
                </c:pt>
                <c:pt idx="684">
                  <c:v>44413</c:v>
                </c:pt>
                <c:pt idx="685">
                  <c:v>44420</c:v>
                </c:pt>
                <c:pt idx="686">
                  <c:v>44427</c:v>
                </c:pt>
                <c:pt idx="687">
                  <c:v>44434</c:v>
                </c:pt>
                <c:pt idx="688">
                  <c:v>44441</c:v>
                </c:pt>
                <c:pt idx="689">
                  <c:v>44448</c:v>
                </c:pt>
                <c:pt idx="690">
                  <c:v>44455</c:v>
                </c:pt>
                <c:pt idx="691">
                  <c:v>44462</c:v>
                </c:pt>
                <c:pt idx="692">
                  <c:v>44469</c:v>
                </c:pt>
                <c:pt idx="693">
                  <c:v>44476</c:v>
                </c:pt>
                <c:pt idx="694">
                  <c:v>44483</c:v>
                </c:pt>
                <c:pt idx="695">
                  <c:v>44490</c:v>
                </c:pt>
                <c:pt idx="696">
                  <c:v>44497</c:v>
                </c:pt>
                <c:pt idx="697">
                  <c:v>44504</c:v>
                </c:pt>
                <c:pt idx="698">
                  <c:v>44512</c:v>
                </c:pt>
                <c:pt idx="699">
                  <c:v>44518</c:v>
                </c:pt>
                <c:pt idx="700">
                  <c:v>44526</c:v>
                </c:pt>
                <c:pt idx="701">
                  <c:v>44532</c:v>
                </c:pt>
                <c:pt idx="702">
                  <c:v>44539</c:v>
                </c:pt>
                <c:pt idx="703">
                  <c:v>44546</c:v>
                </c:pt>
                <c:pt idx="704">
                  <c:v>44553</c:v>
                </c:pt>
                <c:pt idx="705">
                  <c:v>44565</c:v>
                </c:pt>
                <c:pt idx="706">
                  <c:v>44568</c:v>
                </c:pt>
                <c:pt idx="707">
                  <c:v>44575</c:v>
                </c:pt>
                <c:pt idx="708">
                  <c:v>44582</c:v>
                </c:pt>
                <c:pt idx="709">
                  <c:v>44589</c:v>
                </c:pt>
                <c:pt idx="710">
                  <c:v>44596</c:v>
                </c:pt>
                <c:pt idx="711">
                  <c:v>44603</c:v>
                </c:pt>
                <c:pt idx="712">
                  <c:v>44610</c:v>
                </c:pt>
                <c:pt idx="713">
                  <c:v>44617</c:v>
                </c:pt>
                <c:pt idx="714">
                  <c:v>44624</c:v>
                </c:pt>
                <c:pt idx="715">
                  <c:v>44631</c:v>
                </c:pt>
                <c:pt idx="716">
                  <c:v>44638</c:v>
                </c:pt>
                <c:pt idx="717">
                  <c:v>44645</c:v>
                </c:pt>
                <c:pt idx="718">
                  <c:v>44652</c:v>
                </c:pt>
                <c:pt idx="719">
                  <c:v>44659</c:v>
                </c:pt>
                <c:pt idx="720">
                  <c:v>44670</c:v>
                </c:pt>
                <c:pt idx="721">
                  <c:v>44673</c:v>
                </c:pt>
                <c:pt idx="722">
                  <c:v>44680</c:v>
                </c:pt>
                <c:pt idx="723">
                  <c:v>44687</c:v>
                </c:pt>
                <c:pt idx="724">
                  <c:v>44694</c:v>
                </c:pt>
                <c:pt idx="725">
                  <c:v>44701</c:v>
                </c:pt>
                <c:pt idx="726">
                  <c:v>44708</c:v>
                </c:pt>
                <c:pt idx="727">
                  <c:v>44715</c:v>
                </c:pt>
                <c:pt idx="728">
                  <c:v>44722</c:v>
                </c:pt>
                <c:pt idx="729">
                  <c:v>44729</c:v>
                </c:pt>
                <c:pt idx="730">
                  <c:v>44736</c:v>
                </c:pt>
                <c:pt idx="731">
                  <c:v>44743</c:v>
                </c:pt>
                <c:pt idx="732">
                  <c:v>44750</c:v>
                </c:pt>
                <c:pt idx="733">
                  <c:v>44757</c:v>
                </c:pt>
                <c:pt idx="734">
                  <c:v>44764</c:v>
                </c:pt>
                <c:pt idx="735">
                  <c:v>44771</c:v>
                </c:pt>
                <c:pt idx="736">
                  <c:v>44778</c:v>
                </c:pt>
                <c:pt idx="737">
                  <c:v>44785</c:v>
                </c:pt>
                <c:pt idx="738">
                  <c:v>44792</c:v>
                </c:pt>
                <c:pt idx="739">
                  <c:v>44799</c:v>
                </c:pt>
                <c:pt idx="740">
                  <c:v>44806</c:v>
                </c:pt>
                <c:pt idx="741">
                  <c:v>44813</c:v>
                </c:pt>
                <c:pt idx="742">
                  <c:v>44820</c:v>
                </c:pt>
                <c:pt idx="743">
                  <c:v>44827</c:v>
                </c:pt>
                <c:pt idx="744">
                  <c:v>44834</c:v>
                </c:pt>
                <c:pt idx="745">
                  <c:v>44841</c:v>
                </c:pt>
                <c:pt idx="746">
                  <c:v>44848</c:v>
                </c:pt>
                <c:pt idx="747">
                  <c:v>44855</c:v>
                </c:pt>
                <c:pt idx="748">
                  <c:v>44862</c:v>
                </c:pt>
                <c:pt idx="749">
                  <c:v>44869</c:v>
                </c:pt>
                <c:pt idx="750">
                  <c:v>44879</c:v>
                </c:pt>
                <c:pt idx="751">
                  <c:v>44883</c:v>
                </c:pt>
                <c:pt idx="752">
                  <c:v>44890</c:v>
                </c:pt>
                <c:pt idx="753">
                  <c:v>44897</c:v>
                </c:pt>
                <c:pt idx="754">
                  <c:v>44904</c:v>
                </c:pt>
                <c:pt idx="755">
                  <c:v>44911</c:v>
                </c:pt>
                <c:pt idx="756">
                  <c:v>44918</c:v>
                </c:pt>
                <c:pt idx="757">
                  <c:v>44925</c:v>
                </c:pt>
                <c:pt idx="758">
                  <c:v>44932</c:v>
                </c:pt>
                <c:pt idx="759">
                  <c:v>44939</c:v>
                </c:pt>
                <c:pt idx="760">
                  <c:v>44946</c:v>
                </c:pt>
                <c:pt idx="761">
                  <c:v>44953</c:v>
                </c:pt>
                <c:pt idx="762">
                  <c:v>44960</c:v>
                </c:pt>
                <c:pt idx="763">
                  <c:v>44967</c:v>
                </c:pt>
                <c:pt idx="764">
                  <c:v>44974</c:v>
                </c:pt>
                <c:pt idx="765">
                  <c:v>44981</c:v>
                </c:pt>
                <c:pt idx="766">
                  <c:v>44988</c:v>
                </c:pt>
                <c:pt idx="767">
                  <c:v>44995</c:v>
                </c:pt>
                <c:pt idx="768">
                  <c:v>45002</c:v>
                </c:pt>
                <c:pt idx="769">
                  <c:v>45009</c:v>
                </c:pt>
                <c:pt idx="770">
                  <c:v>45016</c:v>
                </c:pt>
                <c:pt idx="771">
                  <c:v>45027</c:v>
                </c:pt>
                <c:pt idx="772">
                  <c:v>45030</c:v>
                </c:pt>
                <c:pt idx="773">
                  <c:v>45037</c:v>
                </c:pt>
                <c:pt idx="774">
                  <c:v>45044</c:v>
                </c:pt>
                <c:pt idx="775">
                  <c:v>45051</c:v>
                </c:pt>
                <c:pt idx="776">
                  <c:v>45058</c:v>
                </c:pt>
                <c:pt idx="777">
                  <c:v>45065</c:v>
                </c:pt>
                <c:pt idx="778">
                  <c:v>45072</c:v>
                </c:pt>
                <c:pt idx="779">
                  <c:v>45079</c:v>
                </c:pt>
                <c:pt idx="780">
                  <c:v>45086</c:v>
                </c:pt>
                <c:pt idx="781">
                  <c:v>45093</c:v>
                </c:pt>
                <c:pt idx="782">
                  <c:v>45100</c:v>
                </c:pt>
                <c:pt idx="783">
                  <c:v>45107</c:v>
                </c:pt>
                <c:pt idx="784">
                  <c:v>45114</c:v>
                </c:pt>
                <c:pt idx="785">
                  <c:v>45121</c:v>
                </c:pt>
                <c:pt idx="786">
                  <c:v>45128</c:v>
                </c:pt>
                <c:pt idx="787">
                  <c:v>45135</c:v>
                </c:pt>
                <c:pt idx="788">
                  <c:v>45142</c:v>
                </c:pt>
                <c:pt idx="789">
                  <c:v>45149</c:v>
                </c:pt>
                <c:pt idx="790">
                  <c:v>45156</c:v>
                </c:pt>
                <c:pt idx="791">
                  <c:v>45163</c:v>
                </c:pt>
                <c:pt idx="792">
                  <c:v>45170</c:v>
                </c:pt>
                <c:pt idx="793">
                  <c:v>45177</c:v>
                </c:pt>
                <c:pt idx="794">
                  <c:v>45184</c:v>
                </c:pt>
                <c:pt idx="795">
                  <c:v>45191</c:v>
                </c:pt>
                <c:pt idx="796">
                  <c:v>45198</c:v>
                </c:pt>
                <c:pt idx="797">
                  <c:v>45205</c:v>
                </c:pt>
                <c:pt idx="798">
                  <c:v>45212</c:v>
                </c:pt>
                <c:pt idx="799">
                  <c:v>45219</c:v>
                </c:pt>
                <c:pt idx="800">
                  <c:v>45226</c:v>
                </c:pt>
                <c:pt idx="801">
                  <c:v>45233</c:v>
                </c:pt>
                <c:pt idx="802">
                  <c:v>45243</c:v>
                </c:pt>
                <c:pt idx="803">
                  <c:v>45247</c:v>
                </c:pt>
                <c:pt idx="804">
                  <c:v>45254</c:v>
                </c:pt>
                <c:pt idx="805">
                  <c:v>45261</c:v>
                </c:pt>
                <c:pt idx="806">
                  <c:v>45268</c:v>
                </c:pt>
                <c:pt idx="807">
                  <c:v>45275</c:v>
                </c:pt>
                <c:pt idx="808">
                  <c:v>45282</c:v>
                </c:pt>
                <c:pt idx="809">
                  <c:v>45289</c:v>
                </c:pt>
                <c:pt idx="810">
                  <c:v>45296</c:v>
                </c:pt>
                <c:pt idx="811">
                  <c:v>45303</c:v>
                </c:pt>
                <c:pt idx="812">
                  <c:v>45310</c:v>
                </c:pt>
                <c:pt idx="813">
                  <c:v>45317</c:v>
                </c:pt>
                <c:pt idx="814">
                  <c:v>45324</c:v>
                </c:pt>
                <c:pt idx="815">
                  <c:v>45331</c:v>
                </c:pt>
                <c:pt idx="816">
                  <c:v>45338</c:v>
                </c:pt>
                <c:pt idx="817">
                  <c:v>45345</c:v>
                </c:pt>
                <c:pt idx="818">
                  <c:v>45352</c:v>
                </c:pt>
                <c:pt idx="819">
                  <c:v>45359</c:v>
                </c:pt>
                <c:pt idx="820">
                  <c:v>45366</c:v>
                </c:pt>
                <c:pt idx="821">
                  <c:v>45373</c:v>
                </c:pt>
                <c:pt idx="822">
                  <c:v>45384</c:v>
                </c:pt>
                <c:pt idx="823">
                  <c:v>45387</c:v>
                </c:pt>
                <c:pt idx="824">
                  <c:v>45394</c:v>
                </c:pt>
                <c:pt idx="825">
                  <c:v>45401</c:v>
                </c:pt>
                <c:pt idx="826">
                  <c:v>45408</c:v>
                </c:pt>
                <c:pt idx="827">
                  <c:v>45415</c:v>
                </c:pt>
                <c:pt idx="828">
                  <c:v>45422</c:v>
                </c:pt>
                <c:pt idx="829">
                  <c:v>45429</c:v>
                </c:pt>
                <c:pt idx="830">
                  <c:v>45436</c:v>
                </c:pt>
                <c:pt idx="831">
                  <c:v>45443</c:v>
                </c:pt>
                <c:pt idx="832">
                  <c:v>45450</c:v>
                </c:pt>
                <c:pt idx="833">
                  <c:v>45457</c:v>
                </c:pt>
                <c:pt idx="834">
                  <c:v>45464</c:v>
                </c:pt>
                <c:pt idx="835">
                  <c:v>45471</c:v>
                </c:pt>
                <c:pt idx="836">
                  <c:v>45478</c:v>
                </c:pt>
                <c:pt idx="837">
                  <c:v>45485</c:v>
                </c:pt>
                <c:pt idx="838">
                  <c:v>45492</c:v>
                </c:pt>
                <c:pt idx="839">
                  <c:v>45499</c:v>
                </c:pt>
                <c:pt idx="840">
                  <c:v>45506</c:v>
                </c:pt>
                <c:pt idx="841">
                  <c:v>45513</c:v>
                </c:pt>
                <c:pt idx="842">
                  <c:v>45520</c:v>
                </c:pt>
                <c:pt idx="843">
                  <c:v>45527</c:v>
                </c:pt>
                <c:pt idx="844">
                  <c:v>45534</c:v>
                </c:pt>
                <c:pt idx="845">
                  <c:v>45541</c:v>
                </c:pt>
                <c:pt idx="846">
                  <c:v>45548</c:v>
                </c:pt>
                <c:pt idx="847">
                  <c:v>45555</c:v>
                </c:pt>
                <c:pt idx="848">
                  <c:v>45562</c:v>
                </c:pt>
                <c:pt idx="849">
                  <c:v>45569</c:v>
                </c:pt>
                <c:pt idx="850">
                  <c:v>45576</c:v>
                </c:pt>
                <c:pt idx="851">
                  <c:v>45583</c:v>
                </c:pt>
                <c:pt idx="852">
                  <c:v>45590</c:v>
                </c:pt>
                <c:pt idx="853">
                  <c:v>45597</c:v>
                </c:pt>
                <c:pt idx="854">
                  <c:v>45604</c:v>
                </c:pt>
                <c:pt idx="855">
                  <c:v>45611</c:v>
                </c:pt>
                <c:pt idx="856">
                  <c:v>45618</c:v>
                </c:pt>
                <c:pt idx="857">
                  <c:v>45625</c:v>
                </c:pt>
                <c:pt idx="858">
                  <c:v>45632</c:v>
                </c:pt>
                <c:pt idx="859">
                  <c:v>45639</c:v>
                </c:pt>
                <c:pt idx="860">
                  <c:v>45646</c:v>
                </c:pt>
                <c:pt idx="861">
                  <c:v>45657</c:v>
                </c:pt>
                <c:pt idx="862">
                  <c:v>45664</c:v>
                </c:pt>
                <c:pt idx="863">
                  <c:v>45671</c:v>
                </c:pt>
                <c:pt idx="864">
                  <c:v>45678</c:v>
                </c:pt>
                <c:pt idx="865">
                  <c:v>45685</c:v>
                </c:pt>
                <c:pt idx="866">
                  <c:v>45692</c:v>
                </c:pt>
                <c:pt idx="867">
                  <c:v>45699</c:v>
                </c:pt>
                <c:pt idx="868">
                  <c:v>45706</c:v>
                </c:pt>
                <c:pt idx="869">
                  <c:v>45713</c:v>
                </c:pt>
                <c:pt idx="870">
                  <c:v>45720</c:v>
                </c:pt>
                <c:pt idx="871">
                  <c:v>45727</c:v>
                </c:pt>
                <c:pt idx="872">
                  <c:v>45734</c:v>
                </c:pt>
                <c:pt idx="873">
                  <c:v>45741</c:v>
                </c:pt>
                <c:pt idx="874">
                  <c:v>45748</c:v>
                </c:pt>
                <c:pt idx="875">
                  <c:v>45755</c:v>
                </c:pt>
                <c:pt idx="876">
                  <c:v>45762</c:v>
                </c:pt>
                <c:pt idx="877">
                  <c:v>45771</c:v>
                </c:pt>
                <c:pt idx="878">
                  <c:v>45778</c:v>
                </c:pt>
                <c:pt idx="879">
                  <c:v>45785</c:v>
                </c:pt>
                <c:pt idx="880">
                  <c:v>45792</c:v>
                </c:pt>
                <c:pt idx="881">
                  <c:v>45799</c:v>
                </c:pt>
                <c:pt idx="882">
                  <c:v>45806</c:v>
                </c:pt>
                <c:pt idx="883">
                  <c:v>45813</c:v>
                </c:pt>
                <c:pt idx="884">
                  <c:v>45820</c:v>
                </c:pt>
                <c:pt idx="885">
                  <c:v>45827</c:v>
                </c:pt>
                <c:pt idx="886">
                  <c:v>45834</c:v>
                </c:pt>
                <c:pt idx="887">
                  <c:v>45841</c:v>
                </c:pt>
                <c:pt idx="888">
                  <c:v>45848</c:v>
                </c:pt>
                <c:pt idx="889">
                  <c:v>45855</c:v>
                </c:pt>
                <c:pt idx="890">
                  <c:v>45862</c:v>
                </c:pt>
                <c:pt idx="891">
                  <c:v>45869</c:v>
                </c:pt>
                <c:pt idx="892">
                  <c:v>45876</c:v>
                </c:pt>
                <c:pt idx="893">
                  <c:v>45883</c:v>
                </c:pt>
                <c:pt idx="894">
                  <c:v>45890</c:v>
                </c:pt>
                <c:pt idx="895">
                  <c:v>45897</c:v>
                </c:pt>
                <c:pt idx="896">
                  <c:v>45904</c:v>
                </c:pt>
                <c:pt idx="897">
                  <c:v>45911</c:v>
                </c:pt>
                <c:pt idx="898">
                  <c:v>45918</c:v>
                </c:pt>
                <c:pt idx="899">
                  <c:v>45925</c:v>
                </c:pt>
                <c:pt idx="900">
                  <c:v>45932</c:v>
                </c:pt>
                <c:pt idx="901">
                  <c:v>45939</c:v>
                </c:pt>
                <c:pt idx="902">
                  <c:v>45946</c:v>
                </c:pt>
                <c:pt idx="903">
                  <c:v>45953</c:v>
                </c:pt>
                <c:pt idx="904">
                  <c:v>45960</c:v>
                </c:pt>
                <c:pt idx="905">
                  <c:v>45967</c:v>
                </c:pt>
                <c:pt idx="906">
                  <c:v>45974</c:v>
                </c:pt>
                <c:pt idx="907">
                  <c:v>45981</c:v>
                </c:pt>
                <c:pt idx="908">
                  <c:v>45989</c:v>
                </c:pt>
                <c:pt idx="909">
                  <c:v>45995</c:v>
                </c:pt>
                <c:pt idx="910">
                  <c:v>46002</c:v>
                </c:pt>
                <c:pt idx="911">
                  <c:v>46009</c:v>
                </c:pt>
                <c:pt idx="912">
                  <c:v>46020</c:v>
                </c:pt>
                <c:pt idx="913">
                  <c:v>46024</c:v>
                </c:pt>
                <c:pt idx="914">
                  <c:v>46030</c:v>
                </c:pt>
                <c:pt idx="915">
                  <c:v>46037</c:v>
                </c:pt>
                <c:pt idx="916">
                  <c:v>46044</c:v>
                </c:pt>
                <c:pt idx="917">
                  <c:v>46051</c:v>
                </c:pt>
                <c:pt idx="918">
                  <c:v>46058</c:v>
                </c:pt>
                <c:pt idx="919">
                  <c:v>46065</c:v>
                </c:pt>
                <c:pt idx="920">
                  <c:v>46072</c:v>
                </c:pt>
                <c:pt idx="921">
                  <c:v>46079</c:v>
                </c:pt>
                <c:pt idx="922">
                  <c:v>46086</c:v>
                </c:pt>
                <c:pt idx="923">
                  <c:v>46093</c:v>
                </c:pt>
                <c:pt idx="924">
                  <c:v>46100</c:v>
                </c:pt>
                <c:pt idx="925">
                  <c:v>46107</c:v>
                </c:pt>
                <c:pt idx="926">
                  <c:v>46114</c:v>
                </c:pt>
                <c:pt idx="927">
                  <c:v>46121</c:v>
                </c:pt>
                <c:pt idx="928">
                  <c:v>46128</c:v>
                </c:pt>
                <c:pt idx="929">
                  <c:v>46135</c:v>
                </c:pt>
                <c:pt idx="930">
                  <c:v>46142</c:v>
                </c:pt>
                <c:pt idx="931">
                  <c:v>46149</c:v>
                </c:pt>
                <c:pt idx="932">
                  <c:v>46156</c:v>
                </c:pt>
                <c:pt idx="933">
                  <c:v>46163</c:v>
                </c:pt>
                <c:pt idx="934">
                  <c:v>46170</c:v>
                </c:pt>
                <c:pt idx="935">
                  <c:v>46177</c:v>
                </c:pt>
                <c:pt idx="936">
                  <c:v>46184</c:v>
                </c:pt>
                <c:pt idx="937">
                  <c:v>46191</c:v>
                </c:pt>
                <c:pt idx="938">
                  <c:v>46198</c:v>
                </c:pt>
                <c:pt idx="939">
                  <c:v>46205</c:v>
                </c:pt>
                <c:pt idx="940">
                  <c:v>46212</c:v>
                </c:pt>
                <c:pt idx="941">
                  <c:v>46219</c:v>
                </c:pt>
                <c:pt idx="942">
                  <c:v>46226</c:v>
                </c:pt>
                <c:pt idx="943">
                  <c:v>46233</c:v>
                </c:pt>
                <c:pt idx="944">
                  <c:v>46240</c:v>
                </c:pt>
                <c:pt idx="945">
                  <c:v>46247</c:v>
                </c:pt>
                <c:pt idx="946">
                  <c:v>46254</c:v>
                </c:pt>
                <c:pt idx="947">
                  <c:v>46261</c:v>
                </c:pt>
                <c:pt idx="948">
                  <c:v>46268</c:v>
                </c:pt>
                <c:pt idx="949">
                  <c:v>46275</c:v>
                </c:pt>
                <c:pt idx="950">
                  <c:v>46282</c:v>
                </c:pt>
                <c:pt idx="951">
                  <c:v>46289</c:v>
                </c:pt>
                <c:pt idx="952">
                  <c:v>46296</c:v>
                </c:pt>
                <c:pt idx="953">
                  <c:v>46303</c:v>
                </c:pt>
                <c:pt idx="954">
                  <c:v>46310</c:v>
                </c:pt>
                <c:pt idx="955">
                  <c:v>46317</c:v>
                </c:pt>
                <c:pt idx="956">
                  <c:v>46324</c:v>
                </c:pt>
                <c:pt idx="957">
                  <c:v>46331</c:v>
                </c:pt>
                <c:pt idx="958">
                  <c:v>46338</c:v>
                </c:pt>
                <c:pt idx="959">
                  <c:v>46345</c:v>
                </c:pt>
                <c:pt idx="960">
                  <c:v>46353</c:v>
                </c:pt>
                <c:pt idx="961">
                  <c:v>46359</c:v>
                </c:pt>
                <c:pt idx="962">
                  <c:v>46366</c:v>
                </c:pt>
                <c:pt idx="963">
                  <c:v>46373</c:v>
                </c:pt>
                <c:pt idx="964">
                  <c:v>46380</c:v>
                </c:pt>
                <c:pt idx="965">
                  <c:v>46387</c:v>
                </c:pt>
                <c:pt idx="966">
                  <c:v>46394</c:v>
                </c:pt>
                <c:pt idx="967">
                  <c:v>46401</c:v>
                </c:pt>
                <c:pt idx="968">
                  <c:v>46408</c:v>
                </c:pt>
                <c:pt idx="969">
                  <c:v>46415</c:v>
                </c:pt>
                <c:pt idx="970">
                  <c:v>46422</c:v>
                </c:pt>
                <c:pt idx="971">
                  <c:v>46429</c:v>
                </c:pt>
                <c:pt idx="972">
                  <c:v>46436</c:v>
                </c:pt>
                <c:pt idx="973">
                  <c:v>46443</c:v>
                </c:pt>
                <c:pt idx="974">
                  <c:v>46450</c:v>
                </c:pt>
                <c:pt idx="975">
                  <c:v>46457</c:v>
                </c:pt>
                <c:pt idx="976">
                  <c:v>46464</c:v>
                </c:pt>
                <c:pt idx="977">
                  <c:v>46471</c:v>
                </c:pt>
                <c:pt idx="978">
                  <c:v>46478</c:v>
                </c:pt>
                <c:pt idx="979">
                  <c:v>46485</c:v>
                </c:pt>
                <c:pt idx="980">
                  <c:v>46492</c:v>
                </c:pt>
                <c:pt idx="981">
                  <c:v>46499</c:v>
                </c:pt>
                <c:pt idx="982">
                  <c:v>46506</c:v>
                </c:pt>
                <c:pt idx="983">
                  <c:v>46513</c:v>
                </c:pt>
                <c:pt idx="984">
                  <c:v>46520</c:v>
                </c:pt>
                <c:pt idx="985">
                  <c:v>46527</c:v>
                </c:pt>
                <c:pt idx="986">
                  <c:v>46534</c:v>
                </c:pt>
                <c:pt idx="987">
                  <c:v>46541</c:v>
                </c:pt>
                <c:pt idx="988">
                  <c:v>46548</c:v>
                </c:pt>
                <c:pt idx="989">
                  <c:v>46555</c:v>
                </c:pt>
                <c:pt idx="990">
                  <c:v>46562</c:v>
                </c:pt>
                <c:pt idx="991">
                  <c:v>46569</c:v>
                </c:pt>
                <c:pt idx="992">
                  <c:v>46576</c:v>
                </c:pt>
                <c:pt idx="993">
                  <c:v>46583</c:v>
                </c:pt>
                <c:pt idx="994">
                  <c:v>46590</c:v>
                </c:pt>
                <c:pt idx="995">
                  <c:v>46597</c:v>
                </c:pt>
                <c:pt idx="996">
                  <c:v>46604</c:v>
                </c:pt>
                <c:pt idx="997">
                  <c:v>46611</c:v>
                </c:pt>
                <c:pt idx="998">
                  <c:v>46618</c:v>
                </c:pt>
                <c:pt idx="999">
                  <c:v>46625</c:v>
                </c:pt>
                <c:pt idx="1000">
                  <c:v>46632</c:v>
                </c:pt>
                <c:pt idx="1001">
                  <c:v>46639</c:v>
                </c:pt>
                <c:pt idx="1002">
                  <c:v>46646</c:v>
                </c:pt>
                <c:pt idx="1003">
                  <c:v>46653</c:v>
                </c:pt>
                <c:pt idx="1004">
                  <c:v>46660</c:v>
                </c:pt>
                <c:pt idx="1005">
                  <c:v>46667</c:v>
                </c:pt>
                <c:pt idx="1006">
                  <c:v>46674</c:v>
                </c:pt>
                <c:pt idx="1007">
                  <c:v>46681</c:v>
                </c:pt>
                <c:pt idx="1008">
                  <c:v>46688</c:v>
                </c:pt>
                <c:pt idx="1009">
                  <c:v>46695</c:v>
                </c:pt>
                <c:pt idx="1010">
                  <c:v>46703</c:v>
                </c:pt>
                <c:pt idx="1011">
                  <c:v>46709</c:v>
                </c:pt>
                <c:pt idx="1012">
                  <c:v>46717</c:v>
                </c:pt>
                <c:pt idx="1013">
                  <c:v>46723</c:v>
                </c:pt>
                <c:pt idx="1014">
                  <c:v>46730</c:v>
                </c:pt>
                <c:pt idx="1015">
                  <c:v>46737</c:v>
                </c:pt>
                <c:pt idx="1016">
                  <c:v>46744</c:v>
                </c:pt>
                <c:pt idx="1017">
                  <c:v>46756</c:v>
                </c:pt>
                <c:pt idx="1018">
                  <c:v>46759</c:v>
                </c:pt>
                <c:pt idx="1019">
                  <c:v>46766</c:v>
                </c:pt>
                <c:pt idx="1020">
                  <c:v>46773</c:v>
                </c:pt>
                <c:pt idx="1021">
                  <c:v>46780</c:v>
                </c:pt>
                <c:pt idx="1022">
                  <c:v>46787</c:v>
                </c:pt>
                <c:pt idx="1023">
                  <c:v>46794</c:v>
                </c:pt>
                <c:pt idx="1024">
                  <c:v>46801</c:v>
                </c:pt>
                <c:pt idx="1025">
                  <c:v>46808</c:v>
                </c:pt>
                <c:pt idx="1026">
                  <c:v>46815</c:v>
                </c:pt>
                <c:pt idx="1027">
                  <c:v>46822</c:v>
                </c:pt>
                <c:pt idx="1028">
                  <c:v>46829</c:v>
                </c:pt>
                <c:pt idx="1029">
                  <c:v>46836</c:v>
                </c:pt>
                <c:pt idx="1030">
                  <c:v>46843</c:v>
                </c:pt>
                <c:pt idx="1031">
                  <c:v>46850</c:v>
                </c:pt>
                <c:pt idx="1032">
                  <c:v>46861</c:v>
                </c:pt>
                <c:pt idx="1033">
                  <c:v>46864</c:v>
                </c:pt>
                <c:pt idx="1034">
                  <c:v>46871</c:v>
                </c:pt>
                <c:pt idx="1035">
                  <c:v>46878</c:v>
                </c:pt>
                <c:pt idx="1036">
                  <c:v>46885</c:v>
                </c:pt>
                <c:pt idx="1037">
                  <c:v>46892</c:v>
                </c:pt>
                <c:pt idx="1038">
                  <c:v>46899</c:v>
                </c:pt>
                <c:pt idx="1039">
                  <c:v>46906</c:v>
                </c:pt>
                <c:pt idx="1040">
                  <c:v>46913</c:v>
                </c:pt>
                <c:pt idx="1041">
                  <c:v>46920</c:v>
                </c:pt>
                <c:pt idx="1042">
                  <c:v>46927</c:v>
                </c:pt>
                <c:pt idx="1043">
                  <c:v>46934</c:v>
                </c:pt>
                <c:pt idx="1044">
                  <c:v>46941</c:v>
                </c:pt>
                <c:pt idx="1045">
                  <c:v>46948</c:v>
                </c:pt>
                <c:pt idx="1046">
                  <c:v>46955</c:v>
                </c:pt>
                <c:pt idx="1047">
                  <c:v>46962</c:v>
                </c:pt>
                <c:pt idx="1048">
                  <c:v>46969</c:v>
                </c:pt>
                <c:pt idx="1049">
                  <c:v>46976</c:v>
                </c:pt>
                <c:pt idx="1050">
                  <c:v>46983</c:v>
                </c:pt>
                <c:pt idx="1051">
                  <c:v>46990</c:v>
                </c:pt>
                <c:pt idx="1052">
                  <c:v>46997</c:v>
                </c:pt>
                <c:pt idx="1053">
                  <c:v>47004</c:v>
                </c:pt>
                <c:pt idx="1054">
                  <c:v>47011</c:v>
                </c:pt>
                <c:pt idx="1055">
                  <c:v>47018</c:v>
                </c:pt>
                <c:pt idx="1056">
                  <c:v>47025</c:v>
                </c:pt>
                <c:pt idx="1057">
                  <c:v>47032</c:v>
                </c:pt>
                <c:pt idx="1058">
                  <c:v>47039</c:v>
                </c:pt>
                <c:pt idx="1059">
                  <c:v>47046</c:v>
                </c:pt>
                <c:pt idx="1060">
                  <c:v>47053</c:v>
                </c:pt>
                <c:pt idx="1061">
                  <c:v>47060</c:v>
                </c:pt>
                <c:pt idx="1062">
                  <c:v>47070</c:v>
                </c:pt>
                <c:pt idx="1063">
                  <c:v>47074</c:v>
                </c:pt>
                <c:pt idx="1064">
                  <c:v>47081</c:v>
                </c:pt>
                <c:pt idx="1065">
                  <c:v>47088</c:v>
                </c:pt>
                <c:pt idx="1066">
                  <c:v>47095</c:v>
                </c:pt>
                <c:pt idx="1067">
                  <c:v>47102</c:v>
                </c:pt>
                <c:pt idx="1068">
                  <c:v>47109</c:v>
                </c:pt>
                <c:pt idx="1069">
                  <c:v>47116</c:v>
                </c:pt>
                <c:pt idx="1070">
                  <c:v>47123</c:v>
                </c:pt>
                <c:pt idx="1071">
                  <c:v>47130</c:v>
                </c:pt>
                <c:pt idx="1072">
                  <c:v>47137</c:v>
                </c:pt>
                <c:pt idx="1073">
                  <c:v>47144</c:v>
                </c:pt>
                <c:pt idx="1074">
                  <c:v>47151</c:v>
                </c:pt>
                <c:pt idx="1075">
                  <c:v>47158</c:v>
                </c:pt>
                <c:pt idx="1076">
                  <c:v>47165</c:v>
                </c:pt>
                <c:pt idx="1077">
                  <c:v>47172</c:v>
                </c:pt>
                <c:pt idx="1078">
                  <c:v>47179</c:v>
                </c:pt>
                <c:pt idx="1079">
                  <c:v>47186</c:v>
                </c:pt>
                <c:pt idx="1080">
                  <c:v>47193</c:v>
                </c:pt>
                <c:pt idx="1081">
                  <c:v>47200</c:v>
                </c:pt>
                <c:pt idx="1082">
                  <c:v>47211</c:v>
                </c:pt>
                <c:pt idx="1083">
                  <c:v>47214</c:v>
                </c:pt>
                <c:pt idx="1084">
                  <c:v>47221</c:v>
                </c:pt>
                <c:pt idx="1085">
                  <c:v>47228</c:v>
                </c:pt>
                <c:pt idx="1086">
                  <c:v>47235</c:v>
                </c:pt>
                <c:pt idx="1087">
                  <c:v>47242</c:v>
                </c:pt>
                <c:pt idx="1088">
                  <c:v>47249</c:v>
                </c:pt>
                <c:pt idx="1089">
                  <c:v>47256</c:v>
                </c:pt>
                <c:pt idx="1090">
                  <c:v>47263</c:v>
                </c:pt>
                <c:pt idx="1091">
                  <c:v>47270</c:v>
                </c:pt>
                <c:pt idx="1092">
                  <c:v>47277</c:v>
                </c:pt>
                <c:pt idx="1093">
                  <c:v>47284</c:v>
                </c:pt>
                <c:pt idx="1094">
                  <c:v>47291</c:v>
                </c:pt>
                <c:pt idx="1095">
                  <c:v>47298</c:v>
                </c:pt>
                <c:pt idx="1096">
                  <c:v>47305</c:v>
                </c:pt>
                <c:pt idx="1097">
                  <c:v>47312</c:v>
                </c:pt>
                <c:pt idx="1098">
                  <c:v>47319</c:v>
                </c:pt>
                <c:pt idx="1099">
                  <c:v>47326</c:v>
                </c:pt>
                <c:pt idx="1100">
                  <c:v>47333</c:v>
                </c:pt>
                <c:pt idx="1101">
                  <c:v>47340</c:v>
                </c:pt>
                <c:pt idx="1102">
                  <c:v>47347</c:v>
                </c:pt>
                <c:pt idx="1103">
                  <c:v>47354</c:v>
                </c:pt>
                <c:pt idx="1104">
                  <c:v>47361</c:v>
                </c:pt>
                <c:pt idx="1105">
                  <c:v>47368</c:v>
                </c:pt>
                <c:pt idx="1106">
                  <c:v>47375</c:v>
                </c:pt>
                <c:pt idx="1107">
                  <c:v>47382</c:v>
                </c:pt>
                <c:pt idx="1108">
                  <c:v>47389</c:v>
                </c:pt>
                <c:pt idx="1109">
                  <c:v>47396</c:v>
                </c:pt>
                <c:pt idx="1110">
                  <c:v>47403</c:v>
                </c:pt>
                <c:pt idx="1111">
                  <c:v>47410</c:v>
                </c:pt>
                <c:pt idx="1112">
                  <c:v>47417</c:v>
                </c:pt>
                <c:pt idx="1113">
                  <c:v>47424</c:v>
                </c:pt>
                <c:pt idx="1114">
                  <c:v>47431</c:v>
                </c:pt>
                <c:pt idx="1115">
                  <c:v>47438</c:v>
                </c:pt>
                <c:pt idx="1116">
                  <c:v>47445</c:v>
                </c:pt>
                <c:pt idx="1117">
                  <c:v>47452</c:v>
                </c:pt>
                <c:pt idx="1118">
                  <c:v>47459</c:v>
                </c:pt>
                <c:pt idx="1119">
                  <c:v>47466</c:v>
                </c:pt>
                <c:pt idx="1120">
                  <c:v>47473</c:v>
                </c:pt>
                <c:pt idx="1121">
                  <c:v>47483</c:v>
                </c:pt>
                <c:pt idx="1122">
                  <c:v>47490</c:v>
                </c:pt>
                <c:pt idx="1123">
                  <c:v>47497</c:v>
                </c:pt>
                <c:pt idx="1124">
                  <c:v>47505</c:v>
                </c:pt>
                <c:pt idx="1125">
                  <c:v>47511</c:v>
                </c:pt>
                <c:pt idx="1126">
                  <c:v>47518</c:v>
                </c:pt>
                <c:pt idx="1127">
                  <c:v>47525</c:v>
                </c:pt>
                <c:pt idx="1128">
                  <c:v>47533</c:v>
                </c:pt>
                <c:pt idx="1129">
                  <c:v>47539</c:v>
                </c:pt>
                <c:pt idx="1130">
                  <c:v>47546</c:v>
                </c:pt>
                <c:pt idx="1131">
                  <c:v>47553</c:v>
                </c:pt>
                <c:pt idx="1132">
                  <c:v>47560</c:v>
                </c:pt>
                <c:pt idx="1133">
                  <c:v>47567</c:v>
                </c:pt>
                <c:pt idx="1134">
                  <c:v>47574</c:v>
                </c:pt>
                <c:pt idx="1135">
                  <c:v>47581</c:v>
                </c:pt>
                <c:pt idx="1136">
                  <c:v>47588</c:v>
                </c:pt>
                <c:pt idx="1137">
                  <c:v>47597</c:v>
                </c:pt>
                <c:pt idx="1138">
                  <c:v>47602</c:v>
                </c:pt>
                <c:pt idx="1139">
                  <c:v>47610</c:v>
                </c:pt>
                <c:pt idx="1140">
                  <c:v>47616</c:v>
                </c:pt>
                <c:pt idx="1141">
                  <c:v>47623</c:v>
                </c:pt>
                <c:pt idx="1142">
                  <c:v>47631</c:v>
                </c:pt>
                <c:pt idx="1143">
                  <c:v>47637</c:v>
                </c:pt>
                <c:pt idx="1144">
                  <c:v>47644</c:v>
                </c:pt>
                <c:pt idx="1145">
                  <c:v>47651</c:v>
                </c:pt>
                <c:pt idx="1146">
                  <c:v>47658</c:v>
                </c:pt>
                <c:pt idx="1147">
                  <c:v>47665</c:v>
                </c:pt>
                <c:pt idx="1148">
                  <c:v>47672</c:v>
                </c:pt>
                <c:pt idx="1149">
                  <c:v>47679</c:v>
                </c:pt>
                <c:pt idx="1150">
                  <c:v>47686</c:v>
                </c:pt>
                <c:pt idx="1151">
                  <c:v>47693</c:v>
                </c:pt>
                <c:pt idx="1152">
                  <c:v>47700</c:v>
                </c:pt>
                <c:pt idx="1153">
                  <c:v>47707</c:v>
                </c:pt>
                <c:pt idx="1154">
                  <c:v>47714</c:v>
                </c:pt>
                <c:pt idx="1155">
                  <c:v>47722</c:v>
                </c:pt>
                <c:pt idx="1156">
                  <c:v>47729</c:v>
                </c:pt>
                <c:pt idx="1157">
                  <c:v>47735</c:v>
                </c:pt>
                <c:pt idx="1158">
                  <c:v>47742</c:v>
                </c:pt>
                <c:pt idx="1159">
                  <c:v>47749</c:v>
                </c:pt>
                <c:pt idx="1160">
                  <c:v>47756</c:v>
                </c:pt>
                <c:pt idx="1161">
                  <c:v>47763</c:v>
                </c:pt>
                <c:pt idx="1162">
                  <c:v>47771</c:v>
                </c:pt>
                <c:pt idx="1163">
                  <c:v>47777</c:v>
                </c:pt>
                <c:pt idx="1164">
                  <c:v>47784</c:v>
                </c:pt>
                <c:pt idx="1165">
                  <c:v>47791</c:v>
                </c:pt>
                <c:pt idx="1166">
                  <c:v>47799</c:v>
                </c:pt>
                <c:pt idx="1167">
                  <c:v>47805</c:v>
                </c:pt>
                <c:pt idx="1168">
                  <c:v>47812</c:v>
                </c:pt>
                <c:pt idx="1169">
                  <c:v>47819</c:v>
                </c:pt>
                <c:pt idx="1170">
                  <c:v>47826</c:v>
                </c:pt>
                <c:pt idx="1171">
                  <c:v>47833</c:v>
                </c:pt>
                <c:pt idx="1172">
                  <c:v>47840</c:v>
                </c:pt>
                <c:pt idx="1173">
                  <c:v>47848</c:v>
                </c:pt>
                <c:pt idx="1174">
                  <c:v>47855</c:v>
                </c:pt>
                <c:pt idx="1175">
                  <c:v>47862</c:v>
                </c:pt>
                <c:pt idx="1176">
                  <c:v>47869</c:v>
                </c:pt>
                <c:pt idx="1177">
                  <c:v>47876</c:v>
                </c:pt>
                <c:pt idx="1178">
                  <c:v>47883</c:v>
                </c:pt>
                <c:pt idx="1179">
                  <c:v>47890</c:v>
                </c:pt>
                <c:pt idx="1180">
                  <c:v>47897</c:v>
                </c:pt>
                <c:pt idx="1181">
                  <c:v>47904</c:v>
                </c:pt>
                <c:pt idx="1182">
                  <c:v>47911</c:v>
                </c:pt>
                <c:pt idx="1183">
                  <c:v>47918</c:v>
                </c:pt>
                <c:pt idx="1184">
                  <c:v>47925</c:v>
                </c:pt>
                <c:pt idx="1185">
                  <c:v>47932</c:v>
                </c:pt>
                <c:pt idx="1186">
                  <c:v>47939</c:v>
                </c:pt>
                <c:pt idx="1187">
                  <c:v>47946</c:v>
                </c:pt>
                <c:pt idx="1188">
                  <c:v>47955</c:v>
                </c:pt>
                <c:pt idx="1189">
                  <c:v>47962</c:v>
                </c:pt>
                <c:pt idx="1190">
                  <c:v>47969</c:v>
                </c:pt>
                <c:pt idx="1191">
                  <c:v>47976</c:v>
                </c:pt>
                <c:pt idx="1192">
                  <c:v>47983</c:v>
                </c:pt>
                <c:pt idx="1193">
                  <c:v>47990</c:v>
                </c:pt>
                <c:pt idx="1194">
                  <c:v>47997</c:v>
                </c:pt>
                <c:pt idx="1195">
                  <c:v>48004</c:v>
                </c:pt>
                <c:pt idx="1196">
                  <c:v>48011</c:v>
                </c:pt>
                <c:pt idx="1197">
                  <c:v>48018</c:v>
                </c:pt>
                <c:pt idx="1198">
                  <c:v>48025</c:v>
                </c:pt>
                <c:pt idx="1199">
                  <c:v>48032</c:v>
                </c:pt>
                <c:pt idx="1200">
                  <c:v>48039</c:v>
                </c:pt>
                <c:pt idx="1201">
                  <c:v>48046</c:v>
                </c:pt>
                <c:pt idx="1202">
                  <c:v>48053</c:v>
                </c:pt>
                <c:pt idx="1203">
                  <c:v>48060</c:v>
                </c:pt>
                <c:pt idx="1204">
                  <c:v>48067</c:v>
                </c:pt>
                <c:pt idx="1205">
                  <c:v>48074</c:v>
                </c:pt>
                <c:pt idx="1206">
                  <c:v>48081</c:v>
                </c:pt>
                <c:pt idx="1207">
                  <c:v>48088</c:v>
                </c:pt>
                <c:pt idx="1208">
                  <c:v>48095</c:v>
                </c:pt>
                <c:pt idx="1209">
                  <c:v>48102</c:v>
                </c:pt>
                <c:pt idx="1210">
                  <c:v>48109</c:v>
                </c:pt>
                <c:pt idx="1211">
                  <c:v>48116</c:v>
                </c:pt>
                <c:pt idx="1212">
                  <c:v>48123</c:v>
                </c:pt>
                <c:pt idx="1213">
                  <c:v>48130</c:v>
                </c:pt>
                <c:pt idx="1214">
                  <c:v>48137</c:v>
                </c:pt>
                <c:pt idx="1215">
                  <c:v>48144</c:v>
                </c:pt>
                <c:pt idx="1216">
                  <c:v>48151</c:v>
                </c:pt>
                <c:pt idx="1217">
                  <c:v>48158</c:v>
                </c:pt>
                <c:pt idx="1218">
                  <c:v>48165</c:v>
                </c:pt>
                <c:pt idx="1219">
                  <c:v>48172</c:v>
                </c:pt>
                <c:pt idx="1220">
                  <c:v>48180</c:v>
                </c:pt>
                <c:pt idx="1221">
                  <c:v>48186</c:v>
                </c:pt>
                <c:pt idx="1222">
                  <c:v>48193</c:v>
                </c:pt>
                <c:pt idx="1223">
                  <c:v>48200</c:v>
                </c:pt>
                <c:pt idx="1224">
                  <c:v>48211</c:v>
                </c:pt>
                <c:pt idx="1225">
                  <c:v>48215</c:v>
                </c:pt>
                <c:pt idx="1226">
                  <c:v>48221</c:v>
                </c:pt>
                <c:pt idx="1227">
                  <c:v>48228</c:v>
                </c:pt>
                <c:pt idx="1228">
                  <c:v>48235</c:v>
                </c:pt>
                <c:pt idx="1229">
                  <c:v>48242</c:v>
                </c:pt>
                <c:pt idx="1230">
                  <c:v>48249</c:v>
                </c:pt>
                <c:pt idx="1231">
                  <c:v>48256</c:v>
                </c:pt>
                <c:pt idx="1232">
                  <c:v>48263</c:v>
                </c:pt>
                <c:pt idx="1233">
                  <c:v>48270</c:v>
                </c:pt>
                <c:pt idx="1234">
                  <c:v>48277</c:v>
                </c:pt>
                <c:pt idx="1235">
                  <c:v>48284</c:v>
                </c:pt>
                <c:pt idx="1236">
                  <c:v>48291</c:v>
                </c:pt>
                <c:pt idx="1237">
                  <c:v>48298</c:v>
                </c:pt>
                <c:pt idx="1238">
                  <c:v>48305</c:v>
                </c:pt>
                <c:pt idx="1239">
                  <c:v>48312</c:v>
                </c:pt>
                <c:pt idx="1240">
                  <c:v>48319</c:v>
                </c:pt>
                <c:pt idx="1241">
                  <c:v>48326</c:v>
                </c:pt>
                <c:pt idx="1242">
                  <c:v>48333</c:v>
                </c:pt>
                <c:pt idx="1243">
                  <c:v>48340</c:v>
                </c:pt>
                <c:pt idx="1244">
                  <c:v>48347</c:v>
                </c:pt>
                <c:pt idx="1245">
                  <c:v>48354</c:v>
                </c:pt>
                <c:pt idx="1246">
                  <c:v>48361</c:v>
                </c:pt>
                <c:pt idx="1247">
                  <c:v>48368</c:v>
                </c:pt>
                <c:pt idx="1248">
                  <c:v>48375</c:v>
                </c:pt>
                <c:pt idx="1249">
                  <c:v>48382</c:v>
                </c:pt>
                <c:pt idx="1250">
                  <c:v>48389</c:v>
                </c:pt>
                <c:pt idx="1251">
                  <c:v>48396</c:v>
                </c:pt>
                <c:pt idx="1252">
                  <c:v>48403</c:v>
                </c:pt>
                <c:pt idx="1253">
                  <c:v>48410</c:v>
                </c:pt>
                <c:pt idx="1254">
                  <c:v>48417</c:v>
                </c:pt>
                <c:pt idx="1255">
                  <c:v>48424</c:v>
                </c:pt>
                <c:pt idx="1256">
                  <c:v>48431</c:v>
                </c:pt>
                <c:pt idx="1257">
                  <c:v>48438</c:v>
                </c:pt>
                <c:pt idx="1258">
                  <c:v>48445</c:v>
                </c:pt>
                <c:pt idx="1259">
                  <c:v>48452</c:v>
                </c:pt>
                <c:pt idx="1260">
                  <c:v>48459</c:v>
                </c:pt>
                <c:pt idx="1261">
                  <c:v>48466</c:v>
                </c:pt>
                <c:pt idx="1262">
                  <c:v>48473</c:v>
                </c:pt>
                <c:pt idx="1263">
                  <c:v>48480</c:v>
                </c:pt>
                <c:pt idx="1264">
                  <c:v>48487</c:v>
                </c:pt>
                <c:pt idx="1265">
                  <c:v>48494</c:v>
                </c:pt>
                <c:pt idx="1266">
                  <c:v>48501</c:v>
                </c:pt>
                <c:pt idx="1267">
                  <c:v>48508</c:v>
                </c:pt>
                <c:pt idx="1268">
                  <c:v>48515</c:v>
                </c:pt>
                <c:pt idx="1269">
                  <c:v>48522</c:v>
                </c:pt>
                <c:pt idx="1270">
                  <c:v>48530</c:v>
                </c:pt>
                <c:pt idx="1271">
                  <c:v>48536</c:v>
                </c:pt>
                <c:pt idx="1272">
                  <c:v>48544</c:v>
                </c:pt>
                <c:pt idx="1273">
                  <c:v>48550</c:v>
                </c:pt>
                <c:pt idx="1274">
                  <c:v>48557</c:v>
                </c:pt>
                <c:pt idx="1275">
                  <c:v>48564</c:v>
                </c:pt>
                <c:pt idx="1276">
                  <c:v>48571</c:v>
                </c:pt>
                <c:pt idx="1277">
                  <c:v>48583</c:v>
                </c:pt>
                <c:pt idx="1278">
                  <c:v>48586</c:v>
                </c:pt>
                <c:pt idx="1279">
                  <c:v>48593</c:v>
                </c:pt>
                <c:pt idx="1280">
                  <c:v>48600</c:v>
                </c:pt>
                <c:pt idx="1281">
                  <c:v>48607</c:v>
                </c:pt>
                <c:pt idx="1282">
                  <c:v>48614</c:v>
                </c:pt>
                <c:pt idx="1283">
                  <c:v>48621</c:v>
                </c:pt>
                <c:pt idx="1284">
                  <c:v>48628</c:v>
                </c:pt>
                <c:pt idx="1285">
                  <c:v>48635</c:v>
                </c:pt>
                <c:pt idx="1286">
                  <c:v>48642</c:v>
                </c:pt>
                <c:pt idx="1287">
                  <c:v>48649</c:v>
                </c:pt>
                <c:pt idx="1288">
                  <c:v>48656</c:v>
                </c:pt>
                <c:pt idx="1289">
                  <c:v>48663</c:v>
                </c:pt>
                <c:pt idx="1290">
                  <c:v>48670</c:v>
                </c:pt>
                <c:pt idx="1291">
                  <c:v>48677</c:v>
                </c:pt>
                <c:pt idx="1292">
                  <c:v>48688</c:v>
                </c:pt>
                <c:pt idx="1293">
                  <c:v>48691</c:v>
                </c:pt>
                <c:pt idx="1294">
                  <c:v>48698</c:v>
                </c:pt>
                <c:pt idx="1295">
                  <c:v>48705</c:v>
                </c:pt>
                <c:pt idx="1296">
                  <c:v>48712</c:v>
                </c:pt>
                <c:pt idx="1297">
                  <c:v>48719</c:v>
                </c:pt>
                <c:pt idx="1298">
                  <c:v>48726</c:v>
                </c:pt>
                <c:pt idx="1299">
                  <c:v>48733</c:v>
                </c:pt>
                <c:pt idx="1300">
                  <c:v>48740</c:v>
                </c:pt>
                <c:pt idx="1301">
                  <c:v>48747</c:v>
                </c:pt>
                <c:pt idx="1302">
                  <c:v>48754</c:v>
                </c:pt>
                <c:pt idx="1303">
                  <c:v>48761</c:v>
                </c:pt>
                <c:pt idx="1304">
                  <c:v>48768</c:v>
                </c:pt>
                <c:pt idx="1305">
                  <c:v>48775</c:v>
                </c:pt>
                <c:pt idx="1306">
                  <c:v>48782</c:v>
                </c:pt>
                <c:pt idx="1307">
                  <c:v>48789</c:v>
                </c:pt>
                <c:pt idx="1308">
                  <c:v>48796</c:v>
                </c:pt>
                <c:pt idx="1309">
                  <c:v>48803</c:v>
                </c:pt>
                <c:pt idx="1310">
                  <c:v>48810</c:v>
                </c:pt>
                <c:pt idx="1311">
                  <c:v>48817</c:v>
                </c:pt>
                <c:pt idx="1312">
                  <c:v>48824</c:v>
                </c:pt>
                <c:pt idx="1313">
                  <c:v>48831</c:v>
                </c:pt>
                <c:pt idx="1314">
                  <c:v>48838</c:v>
                </c:pt>
                <c:pt idx="1315">
                  <c:v>48845</c:v>
                </c:pt>
                <c:pt idx="1316">
                  <c:v>48852</c:v>
                </c:pt>
                <c:pt idx="1317">
                  <c:v>48859</c:v>
                </c:pt>
                <c:pt idx="1318">
                  <c:v>48866</c:v>
                </c:pt>
                <c:pt idx="1319">
                  <c:v>48873</c:v>
                </c:pt>
                <c:pt idx="1320">
                  <c:v>48880</c:v>
                </c:pt>
                <c:pt idx="1321">
                  <c:v>48887</c:v>
                </c:pt>
                <c:pt idx="1322">
                  <c:v>48897</c:v>
                </c:pt>
                <c:pt idx="1323">
                  <c:v>48901</c:v>
                </c:pt>
                <c:pt idx="1324">
                  <c:v>48908</c:v>
                </c:pt>
                <c:pt idx="1325">
                  <c:v>48915</c:v>
                </c:pt>
                <c:pt idx="1326">
                  <c:v>48922</c:v>
                </c:pt>
                <c:pt idx="1327">
                  <c:v>48929</c:v>
                </c:pt>
                <c:pt idx="1328">
                  <c:v>48936</c:v>
                </c:pt>
                <c:pt idx="1329">
                  <c:v>48943</c:v>
                </c:pt>
                <c:pt idx="1330">
                  <c:v>48950</c:v>
                </c:pt>
                <c:pt idx="1331">
                  <c:v>48957</c:v>
                </c:pt>
                <c:pt idx="1332">
                  <c:v>48964</c:v>
                </c:pt>
                <c:pt idx="1333">
                  <c:v>48971</c:v>
                </c:pt>
                <c:pt idx="1334">
                  <c:v>48978</c:v>
                </c:pt>
                <c:pt idx="1335">
                  <c:v>48985</c:v>
                </c:pt>
                <c:pt idx="1336">
                  <c:v>48992</c:v>
                </c:pt>
                <c:pt idx="1337">
                  <c:v>48999</c:v>
                </c:pt>
                <c:pt idx="1338">
                  <c:v>49006</c:v>
                </c:pt>
                <c:pt idx="1339">
                  <c:v>49013</c:v>
                </c:pt>
                <c:pt idx="1340">
                  <c:v>49020</c:v>
                </c:pt>
                <c:pt idx="1341">
                  <c:v>49027</c:v>
                </c:pt>
                <c:pt idx="1342">
                  <c:v>49034</c:v>
                </c:pt>
                <c:pt idx="1343">
                  <c:v>49045</c:v>
                </c:pt>
                <c:pt idx="1344">
                  <c:v>49048</c:v>
                </c:pt>
                <c:pt idx="1345">
                  <c:v>49055</c:v>
                </c:pt>
                <c:pt idx="1346">
                  <c:v>49062</c:v>
                </c:pt>
                <c:pt idx="1347">
                  <c:v>49069</c:v>
                </c:pt>
                <c:pt idx="1348">
                  <c:v>49076</c:v>
                </c:pt>
                <c:pt idx="1349">
                  <c:v>49083</c:v>
                </c:pt>
                <c:pt idx="1350">
                  <c:v>49090</c:v>
                </c:pt>
                <c:pt idx="1351">
                  <c:v>49097</c:v>
                </c:pt>
                <c:pt idx="1352">
                  <c:v>49104</c:v>
                </c:pt>
                <c:pt idx="1353">
                  <c:v>49111</c:v>
                </c:pt>
                <c:pt idx="1354">
                  <c:v>49118</c:v>
                </c:pt>
                <c:pt idx="1355">
                  <c:v>49125</c:v>
                </c:pt>
                <c:pt idx="1356">
                  <c:v>49132</c:v>
                </c:pt>
                <c:pt idx="1357">
                  <c:v>49139</c:v>
                </c:pt>
                <c:pt idx="1358">
                  <c:v>49146</c:v>
                </c:pt>
                <c:pt idx="1359">
                  <c:v>49153</c:v>
                </c:pt>
                <c:pt idx="1360">
                  <c:v>49160</c:v>
                </c:pt>
                <c:pt idx="1361">
                  <c:v>49167</c:v>
                </c:pt>
                <c:pt idx="1362">
                  <c:v>49174</c:v>
                </c:pt>
                <c:pt idx="1363">
                  <c:v>49181</c:v>
                </c:pt>
                <c:pt idx="1364">
                  <c:v>49188</c:v>
                </c:pt>
                <c:pt idx="1365">
                  <c:v>49195</c:v>
                </c:pt>
                <c:pt idx="1366">
                  <c:v>49202</c:v>
                </c:pt>
                <c:pt idx="1367">
                  <c:v>49209</c:v>
                </c:pt>
                <c:pt idx="1368">
                  <c:v>49216</c:v>
                </c:pt>
                <c:pt idx="1369">
                  <c:v>49223</c:v>
                </c:pt>
                <c:pt idx="1370">
                  <c:v>49230</c:v>
                </c:pt>
                <c:pt idx="1371">
                  <c:v>49237</c:v>
                </c:pt>
                <c:pt idx="1372">
                  <c:v>49244</c:v>
                </c:pt>
                <c:pt idx="1373">
                  <c:v>49251</c:v>
                </c:pt>
                <c:pt idx="1374">
                  <c:v>49261</c:v>
                </c:pt>
                <c:pt idx="1375">
                  <c:v>49265</c:v>
                </c:pt>
                <c:pt idx="1376">
                  <c:v>49272</c:v>
                </c:pt>
                <c:pt idx="1377">
                  <c:v>49279</c:v>
                </c:pt>
                <c:pt idx="1378">
                  <c:v>49286</c:v>
                </c:pt>
                <c:pt idx="1379">
                  <c:v>49293</c:v>
                </c:pt>
                <c:pt idx="1380">
                  <c:v>49300</c:v>
                </c:pt>
                <c:pt idx="1381">
                  <c:v>49307</c:v>
                </c:pt>
                <c:pt idx="1382">
                  <c:v>49314</c:v>
                </c:pt>
                <c:pt idx="1383">
                  <c:v>49321</c:v>
                </c:pt>
                <c:pt idx="1384">
                  <c:v>49328</c:v>
                </c:pt>
                <c:pt idx="1385">
                  <c:v>49335</c:v>
                </c:pt>
                <c:pt idx="1386">
                  <c:v>49342</c:v>
                </c:pt>
                <c:pt idx="1387">
                  <c:v>49349</c:v>
                </c:pt>
                <c:pt idx="1388">
                  <c:v>49356</c:v>
                </c:pt>
                <c:pt idx="1389">
                  <c:v>49363</c:v>
                </c:pt>
                <c:pt idx="1390">
                  <c:v>49370</c:v>
                </c:pt>
                <c:pt idx="1391">
                  <c:v>49377</c:v>
                </c:pt>
                <c:pt idx="1392">
                  <c:v>49384</c:v>
                </c:pt>
                <c:pt idx="1393">
                  <c:v>49395</c:v>
                </c:pt>
                <c:pt idx="1394">
                  <c:v>49398</c:v>
                </c:pt>
                <c:pt idx="1395">
                  <c:v>49405</c:v>
                </c:pt>
                <c:pt idx="1396">
                  <c:v>49412</c:v>
                </c:pt>
                <c:pt idx="1397">
                  <c:v>49419</c:v>
                </c:pt>
                <c:pt idx="1398">
                  <c:v>49426</c:v>
                </c:pt>
                <c:pt idx="1399">
                  <c:v>49433</c:v>
                </c:pt>
                <c:pt idx="1400">
                  <c:v>49440</c:v>
                </c:pt>
                <c:pt idx="1401">
                  <c:v>49447</c:v>
                </c:pt>
                <c:pt idx="1402">
                  <c:v>49454</c:v>
                </c:pt>
                <c:pt idx="1403">
                  <c:v>49461</c:v>
                </c:pt>
                <c:pt idx="1404">
                  <c:v>49468</c:v>
                </c:pt>
                <c:pt idx="1405">
                  <c:v>49475</c:v>
                </c:pt>
                <c:pt idx="1406">
                  <c:v>49482</c:v>
                </c:pt>
                <c:pt idx="1407">
                  <c:v>49489</c:v>
                </c:pt>
                <c:pt idx="1408">
                  <c:v>49496</c:v>
                </c:pt>
                <c:pt idx="1409">
                  <c:v>49503</c:v>
                </c:pt>
                <c:pt idx="1410">
                  <c:v>49510</c:v>
                </c:pt>
                <c:pt idx="1411">
                  <c:v>49517</c:v>
                </c:pt>
                <c:pt idx="1412">
                  <c:v>49524</c:v>
                </c:pt>
                <c:pt idx="1413">
                  <c:v>49531</c:v>
                </c:pt>
                <c:pt idx="1414">
                  <c:v>49538</c:v>
                </c:pt>
                <c:pt idx="1415">
                  <c:v>49545</c:v>
                </c:pt>
                <c:pt idx="1416">
                  <c:v>49552</c:v>
                </c:pt>
                <c:pt idx="1417">
                  <c:v>49559</c:v>
                </c:pt>
                <c:pt idx="1418">
                  <c:v>49566</c:v>
                </c:pt>
                <c:pt idx="1419">
                  <c:v>49573</c:v>
                </c:pt>
                <c:pt idx="1420">
                  <c:v>49580</c:v>
                </c:pt>
                <c:pt idx="1421">
                  <c:v>49587</c:v>
                </c:pt>
                <c:pt idx="1422">
                  <c:v>49594</c:v>
                </c:pt>
                <c:pt idx="1423">
                  <c:v>49601</c:v>
                </c:pt>
                <c:pt idx="1424">
                  <c:v>49608</c:v>
                </c:pt>
                <c:pt idx="1425">
                  <c:v>49615</c:v>
                </c:pt>
                <c:pt idx="1426">
                  <c:v>49622</c:v>
                </c:pt>
                <c:pt idx="1427">
                  <c:v>49629</c:v>
                </c:pt>
                <c:pt idx="1428">
                  <c:v>49636</c:v>
                </c:pt>
                <c:pt idx="1429">
                  <c:v>49643</c:v>
                </c:pt>
                <c:pt idx="1430">
                  <c:v>49650</c:v>
                </c:pt>
                <c:pt idx="1431">
                  <c:v>49657</c:v>
                </c:pt>
                <c:pt idx="1432">
                  <c:v>49664</c:v>
                </c:pt>
                <c:pt idx="1433">
                  <c:v>49674</c:v>
                </c:pt>
                <c:pt idx="1434">
                  <c:v>49681</c:v>
                </c:pt>
                <c:pt idx="1435">
                  <c:v>49688</c:v>
                </c:pt>
                <c:pt idx="1436">
                  <c:v>49696</c:v>
                </c:pt>
                <c:pt idx="1437">
                  <c:v>49702</c:v>
                </c:pt>
                <c:pt idx="1438">
                  <c:v>49709</c:v>
                </c:pt>
                <c:pt idx="1439">
                  <c:v>49716</c:v>
                </c:pt>
                <c:pt idx="1440">
                  <c:v>49724</c:v>
                </c:pt>
                <c:pt idx="1441">
                  <c:v>49730</c:v>
                </c:pt>
                <c:pt idx="1442">
                  <c:v>49737</c:v>
                </c:pt>
                <c:pt idx="1443">
                  <c:v>49744</c:v>
                </c:pt>
                <c:pt idx="1444">
                  <c:v>49751</c:v>
                </c:pt>
                <c:pt idx="1445">
                  <c:v>49758</c:v>
                </c:pt>
                <c:pt idx="1446">
                  <c:v>49765</c:v>
                </c:pt>
                <c:pt idx="1447">
                  <c:v>49772</c:v>
                </c:pt>
                <c:pt idx="1448">
                  <c:v>49781</c:v>
                </c:pt>
                <c:pt idx="1449">
                  <c:v>49786</c:v>
                </c:pt>
                <c:pt idx="1450">
                  <c:v>49793</c:v>
                </c:pt>
                <c:pt idx="1451">
                  <c:v>49801</c:v>
                </c:pt>
                <c:pt idx="1452">
                  <c:v>49807</c:v>
                </c:pt>
                <c:pt idx="1453">
                  <c:v>49814</c:v>
                </c:pt>
                <c:pt idx="1454">
                  <c:v>49822</c:v>
                </c:pt>
                <c:pt idx="1455">
                  <c:v>49828</c:v>
                </c:pt>
                <c:pt idx="1456">
                  <c:v>49835</c:v>
                </c:pt>
                <c:pt idx="1457">
                  <c:v>49842</c:v>
                </c:pt>
                <c:pt idx="1458">
                  <c:v>49849</c:v>
                </c:pt>
                <c:pt idx="1459">
                  <c:v>49856</c:v>
                </c:pt>
                <c:pt idx="1460">
                  <c:v>49863</c:v>
                </c:pt>
                <c:pt idx="1461">
                  <c:v>49870</c:v>
                </c:pt>
                <c:pt idx="1462">
                  <c:v>49877</c:v>
                </c:pt>
                <c:pt idx="1463">
                  <c:v>49884</c:v>
                </c:pt>
                <c:pt idx="1464">
                  <c:v>49891</c:v>
                </c:pt>
                <c:pt idx="1465">
                  <c:v>49898</c:v>
                </c:pt>
                <c:pt idx="1466">
                  <c:v>49905</c:v>
                </c:pt>
                <c:pt idx="1467">
                  <c:v>49913</c:v>
                </c:pt>
                <c:pt idx="1468">
                  <c:v>49920</c:v>
                </c:pt>
                <c:pt idx="1469">
                  <c:v>49926</c:v>
                </c:pt>
                <c:pt idx="1470">
                  <c:v>49933</c:v>
                </c:pt>
                <c:pt idx="1471">
                  <c:v>49940</c:v>
                </c:pt>
                <c:pt idx="1472">
                  <c:v>49947</c:v>
                </c:pt>
                <c:pt idx="1473">
                  <c:v>49954</c:v>
                </c:pt>
                <c:pt idx="1474">
                  <c:v>49962</c:v>
                </c:pt>
                <c:pt idx="1475">
                  <c:v>49968</c:v>
                </c:pt>
                <c:pt idx="1476">
                  <c:v>49975</c:v>
                </c:pt>
                <c:pt idx="1477">
                  <c:v>49982</c:v>
                </c:pt>
                <c:pt idx="1478">
                  <c:v>49989</c:v>
                </c:pt>
                <c:pt idx="1479">
                  <c:v>49996</c:v>
                </c:pt>
                <c:pt idx="1480">
                  <c:v>50003</c:v>
                </c:pt>
                <c:pt idx="1481">
                  <c:v>50010</c:v>
                </c:pt>
                <c:pt idx="1482">
                  <c:v>50017</c:v>
                </c:pt>
                <c:pt idx="1483">
                  <c:v>50024</c:v>
                </c:pt>
                <c:pt idx="1484">
                  <c:v>50031</c:v>
                </c:pt>
                <c:pt idx="1485">
                  <c:v>50040</c:v>
                </c:pt>
                <c:pt idx="1486">
                  <c:v>50047</c:v>
                </c:pt>
                <c:pt idx="1487">
                  <c:v>50054</c:v>
                </c:pt>
                <c:pt idx="1488">
                  <c:v>50061</c:v>
                </c:pt>
                <c:pt idx="1489">
                  <c:v>50068</c:v>
                </c:pt>
                <c:pt idx="1490">
                  <c:v>50075</c:v>
                </c:pt>
                <c:pt idx="1491">
                  <c:v>50082</c:v>
                </c:pt>
                <c:pt idx="1492">
                  <c:v>50089</c:v>
                </c:pt>
                <c:pt idx="1493">
                  <c:v>50096</c:v>
                </c:pt>
                <c:pt idx="1494">
                  <c:v>50103</c:v>
                </c:pt>
                <c:pt idx="1495">
                  <c:v>50110</c:v>
                </c:pt>
                <c:pt idx="1496">
                  <c:v>50117</c:v>
                </c:pt>
                <c:pt idx="1497">
                  <c:v>50124</c:v>
                </c:pt>
                <c:pt idx="1498">
                  <c:v>50131</c:v>
                </c:pt>
                <c:pt idx="1499">
                  <c:v>50139</c:v>
                </c:pt>
                <c:pt idx="1500">
                  <c:v>50146</c:v>
                </c:pt>
                <c:pt idx="1501">
                  <c:v>50153</c:v>
                </c:pt>
                <c:pt idx="1502">
                  <c:v>50160</c:v>
                </c:pt>
                <c:pt idx="1503">
                  <c:v>50167</c:v>
                </c:pt>
                <c:pt idx="1504">
                  <c:v>50174</c:v>
                </c:pt>
                <c:pt idx="1505">
                  <c:v>50181</c:v>
                </c:pt>
                <c:pt idx="1506">
                  <c:v>50188</c:v>
                </c:pt>
                <c:pt idx="1507">
                  <c:v>50195</c:v>
                </c:pt>
                <c:pt idx="1508">
                  <c:v>50202</c:v>
                </c:pt>
                <c:pt idx="1509">
                  <c:v>50209</c:v>
                </c:pt>
                <c:pt idx="1510">
                  <c:v>50216</c:v>
                </c:pt>
                <c:pt idx="1511">
                  <c:v>50223</c:v>
                </c:pt>
                <c:pt idx="1512">
                  <c:v>50230</c:v>
                </c:pt>
                <c:pt idx="1513">
                  <c:v>50237</c:v>
                </c:pt>
                <c:pt idx="1514">
                  <c:v>50244</c:v>
                </c:pt>
                <c:pt idx="1515">
                  <c:v>50251</c:v>
                </c:pt>
                <c:pt idx="1516">
                  <c:v>50258</c:v>
                </c:pt>
                <c:pt idx="1517">
                  <c:v>50265</c:v>
                </c:pt>
                <c:pt idx="1518">
                  <c:v>50272</c:v>
                </c:pt>
                <c:pt idx="1519">
                  <c:v>50279</c:v>
                </c:pt>
                <c:pt idx="1520">
                  <c:v>50286</c:v>
                </c:pt>
                <c:pt idx="1521">
                  <c:v>50293</c:v>
                </c:pt>
                <c:pt idx="1522">
                  <c:v>50300</c:v>
                </c:pt>
                <c:pt idx="1523">
                  <c:v>50307</c:v>
                </c:pt>
                <c:pt idx="1524">
                  <c:v>50314</c:v>
                </c:pt>
                <c:pt idx="1525">
                  <c:v>50321</c:v>
                </c:pt>
                <c:pt idx="1526">
                  <c:v>50328</c:v>
                </c:pt>
                <c:pt idx="1527">
                  <c:v>50335</c:v>
                </c:pt>
                <c:pt idx="1528">
                  <c:v>50342</c:v>
                </c:pt>
                <c:pt idx="1529">
                  <c:v>50349</c:v>
                </c:pt>
                <c:pt idx="1530">
                  <c:v>50356</c:v>
                </c:pt>
                <c:pt idx="1531">
                  <c:v>50363</c:v>
                </c:pt>
                <c:pt idx="1532">
                  <c:v>50371</c:v>
                </c:pt>
                <c:pt idx="1533">
                  <c:v>50377</c:v>
                </c:pt>
                <c:pt idx="1534">
                  <c:v>50384</c:v>
                </c:pt>
                <c:pt idx="1535">
                  <c:v>50391</c:v>
                </c:pt>
                <c:pt idx="1536">
                  <c:v>50398</c:v>
                </c:pt>
                <c:pt idx="1537">
                  <c:v>50405</c:v>
                </c:pt>
                <c:pt idx="1538">
                  <c:v>50412</c:v>
                </c:pt>
                <c:pt idx="1539">
                  <c:v>50419</c:v>
                </c:pt>
                <c:pt idx="1540">
                  <c:v>50426</c:v>
                </c:pt>
                <c:pt idx="1541">
                  <c:v>50433</c:v>
                </c:pt>
                <c:pt idx="1542">
                  <c:v>50440</c:v>
                </c:pt>
                <c:pt idx="1543">
                  <c:v>50447</c:v>
                </c:pt>
                <c:pt idx="1544">
                  <c:v>50454</c:v>
                </c:pt>
                <c:pt idx="1545">
                  <c:v>50461</c:v>
                </c:pt>
                <c:pt idx="1546">
                  <c:v>50468</c:v>
                </c:pt>
                <c:pt idx="1547">
                  <c:v>50475</c:v>
                </c:pt>
                <c:pt idx="1548">
                  <c:v>50482</c:v>
                </c:pt>
                <c:pt idx="1549">
                  <c:v>50489</c:v>
                </c:pt>
                <c:pt idx="1550">
                  <c:v>50496</c:v>
                </c:pt>
                <c:pt idx="1551">
                  <c:v>50503</c:v>
                </c:pt>
                <c:pt idx="1552">
                  <c:v>50510</c:v>
                </c:pt>
                <c:pt idx="1553">
                  <c:v>50517</c:v>
                </c:pt>
                <c:pt idx="1554">
                  <c:v>50524</c:v>
                </c:pt>
                <c:pt idx="1555">
                  <c:v>50531</c:v>
                </c:pt>
                <c:pt idx="1556">
                  <c:v>50538</c:v>
                </c:pt>
                <c:pt idx="1557">
                  <c:v>50545</c:v>
                </c:pt>
                <c:pt idx="1558">
                  <c:v>50552</c:v>
                </c:pt>
                <c:pt idx="1559">
                  <c:v>50559</c:v>
                </c:pt>
                <c:pt idx="1560">
                  <c:v>50566</c:v>
                </c:pt>
                <c:pt idx="1561">
                  <c:v>50573</c:v>
                </c:pt>
                <c:pt idx="1562">
                  <c:v>50580</c:v>
                </c:pt>
                <c:pt idx="1563">
                  <c:v>50587</c:v>
                </c:pt>
                <c:pt idx="1564">
                  <c:v>50594</c:v>
                </c:pt>
                <c:pt idx="1565">
                  <c:v>50601</c:v>
                </c:pt>
                <c:pt idx="1566">
                  <c:v>50608</c:v>
                </c:pt>
                <c:pt idx="1567">
                  <c:v>50615</c:v>
                </c:pt>
                <c:pt idx="1568">
                  <c:v>50622</c:v>
                </c:pt>
                <c:pt idx="1569">
                  <c:v>50629</c:v>
                </c:pt>
                <c:pt idx="1570">
                  <c:v>50636</c:v>
                </c:pt>
                <c:pt idx="1571">
                  <c:v>50643</c:v>
                </c:pt>
                <c:pt idx="1572">
                  <c:v>50650</c:v>
                </c:pt>
                <c:pt idx="1573">
                  <c:v>50657</c:v>
                </c:pt>
                <c:pt idx="1574">
                  <c:v>50664</c:v>
                </c:pt>
                <c:pt idx="1575">
                  <c:v>50671</c:v>
                </c:pt>
                <c:pt idx="1576">
                  <c:v>50678</c:v>
                </c:pt>
                <c:pt idx="1577">
                  <c:v>50685</c:v>
                </c:pt>
                <c:pt idx="1578">
                  <c:v>50692</c:v>
                </c:pt>
                <c:pt idx="1579">
                  <c:v>50699</c:v>
                </c:pt>
                <c:pt idx="1580">
                  <c:v>50706</c:v>
                </c:pt>
                <c:pt idx="1581">
                  <c:v>50713</c:v>
                </c:pt>
                <c:pt idx="1582">
                  <c:v>50721</c:v>
                </c:pt>
                <c:pt idx="1583">
                  <c:v>50727</c:v>
                </c:pt>
                <c:pt idx="1584">
                  <c:v>50735</c:v>
                </c:pt>
                <c:pt idx="1585">
                  <c:v>50741</c:v>
                </c:pt>
                <c:pt idx="1586">
                  <c:v>50748</c:v>
                </c:pt>
                <c:pt idx="1587">
                  <c:v>50755</c:v>
                </c:pt>
                <c:pt idx="1588">
                  <c:v>50762</c:v>
                </c:pt>
                <c:pt idx="1589">
                  <c:v>50774</c:v>
                </c:pt>
                <c:pt idx="1590">
                  <c:v>50777</c:v>
                </c:pt>
                <c:pt idx="1591">
                  <c:v>50784</c:v>
                </c:pt>
                <c:pt idx="1592">
                  <c:v>50791</c:v>
                </c:pt>
                <c:pt idx="1593">
                  <c:v>50798</c:v>
                </c:pt>
                <c:pt idx="1594">
                  <c:v>50805</c:v>
                </c:pt>
                <c:pt idx="1595">
                  <c:v>50812</c:v>
                </c:pt>
                <c:pt idx="1596">
                  <c:v>50819</c:v>
                </c:pt>
                <c:pt idx="1597">
                  <c:v>50826</c:v>
                </c:pt>
                <c:pt idx="1598">
                  <c:v>50833</c:v>
                </c:pt>
                <c:pt idx="1599">
                  <c:v>50840</c:v>
                </c:pt>
                <c:pt idx="1600">
                  <c:v>50847</c:v>
                </c:pt>
                <c:pt idx="1601">
                  <c:v>50854</c:v>
                </c:pt>
                <c:pt idx="1602">
                  <c:v>50861</c:v>
                </c:pt>
                <c:pt idx="1603">
                  <c:v>50872</c:v>
                </c:pt>
                <c:pt idx="1604">
                  <c:v>50875</c:v>
                </c:pt>
                <c:pt idx="1605">
                  <c:v>50882</c:v>
                </c:pt>
                <c:pt idx="1606">
                  <c:v>50889</c:v>
                </c:pt>
                <c:pt idx="1607">
                  <c:v>50896</c:v>
                </c:pt>
                <c:pt idx="1608">
                  <c:v>50903</c:v>
                </c:pt>
                <c:pt idx="1609">
                  <c:v>50910</c:v>
                </c:pt>
                <c:pt idx="1610">
                  <c:v>50917</c:v>
                </c:pt>
                <c:pt idx="1611">
                  <c:v>50924</c:v>
                </c:pt>
                <c:pt idx="1612">
                  <c:v>50931</c:v>
                </c:pt>
                <c:pt idx="1613">
                  <c:v>50938</c:v>
                </c:pt>
                <c:pt idx="1614">
                  <c:v>50945</c:v>
                </c:pt>
                <c:pt idx="1615">
                  <c:v>50952</c:v>
                </c:pt>
                <c:pt idx="1616">
                  <c:v>50959</c:v>
                </c:pt>
                <c:pt idx="1617">
                  <c:v>50966</c:v>
                </c:pt>
                <c:pt idx="1618">
                  <c:v>50973</c:v>
                </c:pt>
                <c:pt idx="1619">
                  <c:v>50980</c:v>
                </c:pt>
                <c:pt idx="1620">
                  <c:v>50987</c:v>
                </c:pt>
                <c:pt idx="1621">
                  <c:v>50994</c:v>
                </c:pt>
                <c:pt idx="1622">
                  <c:v>51001</c:v>
                </c:pt>
                <c:pt idx="1623">
                  <c:v>51008</c:v>
                </c:pt>
                <c:pt idx="1624">
                  <c:v>51015</c:v>
                </c:pt>
                <c:pt idx="1625">
                  <c:v>51022</c:v>
                </c:pt>
                <c:pt idx="1626">
                  <c:v>51029</c:v>
                </c:pt>
                <c:pt idx="1627">
                  <c:v>51036</c:v>
                </c:pt>
                <c:pt idx="1628">
                  <c:v>51043</c:v>
                </c:pt>
                <c:pt idx="1629">
                  <c:v>51050</c:v>
                </c:pt>
                <c:pt idx="1630">
                  <c:v>51057</c:v>
                </c:pt>
                <c:pt idx="1631">
                  <c:v>51064</c:v>
                </c:pt>
                <c:pt idx="1632">
                  <c:v>51071</c:v>
                </c:pt>
                <c:pt idx="1633">
                  <c:v>51078</c:v>
                </c:pt>
                <c:pt idx="1634">
                  <c:v>51088</c:v>
                </c:pt>
                <c:pt idx="1635">
                  <c:v>51092</c:v>
                </c:pt>
                <c:pt idx="1636">
                  <c:v>51099</c:v>
                </c:pt>
                <c:pt idx="1637">
                  <c:v>51106</c:v>
                </c:pt>
                <c:pt idx="1638">
                  <c:v>51113</c:v>
                </c:pt>
                <c:pt idx="1639">
                  <c:v>51120</c:v>
                </c:pt>
                <c:pt idx="1640">
                  <c:v>51127</c:v>
                </c:pt>
                <c:pt idx="1641">
                  <c:v>51134</c:v>
                </c:pt>
                <c:pt idx="1642">
                  <c:v>51141</c:v>
                </c:pt>
                <c:pt idx="1643">
                  <c:v>51148</c:v>
                </c:pt>
                <c:pt idx="1644">
                  <c:v>51155</c:v>
                </c:pt>
                <c:pt idx="1645">
                  <c:v>51162</c:v>
                </c:pt>
                <c:pt idx="1646">
                  <c:v>51169</c:v>
                </c:pt>
                <c:pt idx="1647">
                  <c:v>51176</c:v>
                </c:pt>
                <c:pt idx="1648">
                  <c:v>51183</c:v>
                </c:pt>
                <c:pt idx="1649">
                  <c:v>51190</c:v>
                </c:pt>
                <c:pt idx="1650">
                  <c:v>51197</c:v>
                </c:pt>
                <c:pt idx="1651">
                  <c:v>51204</c:v>
                </c:pt>
                <c:pt idx="1652">
                  <c:v>51211</c:v>
                </c:pt>
                <c:pt idx="1653">
                  <c:v>51218</c:v>
                </c:pt>
                <c:pt idx="1654">
                  <c:v>51229</c:v>
                </c:pt>
                <c:pt idx="1655">
                  <c:v>51232</c:v>
                </c:pt>
                <c:pt idx="1656">
                  <c:v>51239</c:v>
                </c:pt>
                <c:pt idx="1657">
                  <c:v>51246</c:v>
                </c:pt>
                <c:pt idx="1658">
                  <c:v>51253</c:v>
                </c:pt>
                <c:pt idx="1659">
                  <c:v>51260</c:v>
                </c:pt>
                <c:pt idx="1660">
                  <c:v>51267</c:v>
                </c:pt>
                <c:pt idx="1661">
                  <c:v>51274</c:v>
                </c:pt>
                <c:pt idx="1662">
                  <c:v>51281</c:v>
                </c:pt>
                <c:pt idx="1663">
                  <c:v>51288</c:v>
                </c:pt>
                <c:pt idx="1664">
                  <c:v>51295</c:v>
                </c:pt>
                <c:pt idx="1665">
                  <c:v>51302</c:v>
                </c:pt>
                <c:pt idx="1666">
                  <c:v>51309</c:v>
                </c:pt>
                <c:pt idx="1667">
                  <c:v>51316</c:v>
                </c:pt>
                <c:pt idx="1668">
                  <c:v>51323</c:v>
                </c:pt>
                <c:pt idx="1669">
                  <c:v>51330</c:v>
                </c:pt>
                <c:pt idx="1670">
                  <c:v>51337</c:v>
                </c:pt>
                <c:pt idx="1671">
                  <c:v>51344</c:v>
                </c:pt>
                <c:pt idx="1672">
                  <c:v>51351</c:v>
                </c:pt>
                <c:pt idx="1673">
                  <c:v>51358</c:v>
                </c:pt>
                <c:pt idx="1674">
                  <c:v>51365</c:v>
                </c:pt>
                <c:pt idx="1675">
                  <c:v>51372</c:v>
                </c:pt>
                <c:pt idx="1676">
                  <c:v>51379</c:v>
                </c:pt>
                <c:pt idx="1677">
                  <c:v>51386</c:v>
                </c:pt>
                <c:pt idx="1678">
                  <c:v>51393</c:v>
                </c:pt>
                <c:pt idx="1679">
                  <c:v>51400</c:v>
                </c:pt>
                <c:pt idx="1680">
                  <c:v>51407</c:v>
                </c:pt>
                <c:pt idx="1681">
                  <c:v>51414</c:v>
                </c:pt>
                <c:pt idx="1682">
                  <c:v>51421</c:v>
                </c:pt>
                <c:pt idx="1683">
                  <c:v>51428</c:v>
                </c:pt>
                <c:pt idx="1684">
                  <c:v>51435</c:v>
                </c:pt>
                <c:pt idx="1685">
                  <c:v>51442</c:v>
                </c:pt>
                <c:pt idx="1686">
                  <c:v>51449</c:v>
                </c:pt>
                <c:pt idx="1687">
                  <c:v>51456</c:v>
                </c:pt>
                <c:pt idx="1688">
                  <c:v>51463</c:v>
                </c:pt>
                <c:pt idx="1689">
                  <c:v>51470</c:v>
                </c:pt>
                <c:pt idx="1690">
                  <c:v>51477</c:v>
                </c:pt>
                <c:pt idx="1691">
                  <c:v>51484</c:v>
                </c:pt>
                <c:pt idx="1692">
                  <c:v>51491</c:v>
                </c:pt>
                <c:pt idx="1693">
                  <c:v>51501</c:v>
                </c:pt>
                <c:pt idx="1694">
                  <c:v>51508</c:v>
                </c:pt>
                <c:pt idx="1695">
                  <c:v>51515</c:v>
                </c:pt>
                <c:pt idx="1696">
                  <c:v>51523</c:v>
                </c:pt>
                <c:pt idx="1697">
                  <c:v>51529</c:v>
                </c:pt>
                <c:pt idx="1698">
                  <c:v>51536</c:v>
                </c:pt>
                <c:pt idx="1699">
                  <c:v>51543</c:v>
                </c:pt>
                <c:pt idx="1700">
                  <c:v>51551</c:v>
                </c:pt>
                <c:pt idx="1701">
                  <c:v>51557</c:v>
                </c:pt>
                <c:pt idx="1702">
                  <c:v>51564</c:v>
                </c:pt>
                <c:pt idx="1703">
                  <c:v>51571</c:v>
                </c:pt>
                <c:pt idx="1704">
                  <c:v>51578</c:v>
                </c:pt>
                <c:pt idx="1705">
                  <c:v>51585</c:v>
                </c:pt>
                <c:pt idx="1706">
                  <c:v>51592</c:v>
                </c:pt>
                <c:pt idx="1707">
                  <c:v>51599</c:v>
                </c:pt>
                <c:pt idx="1708">
                  <c:v>51606</c:v>
                </c:pt>
                <c:pt idx="1709">
                  <c:v>51615</c:v>
                </c:pt>
                <c:pt idx="1710">
                  <c:v>51620</c:v>
                </c:pt>
                <c:pt idx="1711">
                  <c:v>51628</c:v>
                </c:pt>
                <c:pt idx="1712">
                  <c:v>51634</c:v>
                </c:pt>
                <c:pt idx="1713">
                  <c:v>51641</c:v>
                </c:pt>
                <c:pt idx="1714">
                  <c:v>51649</c:v>
                </c:pt>
                <c:pt idx="1715">
                  <c:v>51655</c:v>
                </c:pt>
                <c:pt idx="1716">
                  <c:v>51662</c:v>
                </c:pt>
                <c:pt idx="1717">
                  <c:v>51669</c:v>
                </c:pt>
                <c:pt idx="1718">
                  <c:v>51676</c:v>
                </c:pt>
                <c:pt idx="1719">
                  <c:v>51683</c:v>
                </c:pt>
                <c:pt idx="1720">
                  <c:v>51690</c:v>
                </c:pt>
                <c:pt idx="1721">
                  <c:v>51697</c:v>
                </c:pt>
                <c:pt idx="1722">
                  <c:v>51704</c:v>
                </c:pt>
                <c:pt idx="1723">
                  <c:v>51711</c:v>
                </c:pt>
                <c:pt idx="1724">
                  <c:v>51718</c:v>
                </c:pt>
                <c:pt idx="1725">
                  <c:v>51725</c:v>
                </c:pt>
                <c:pt idx="1726">
                  <c:v>51732</c:v>
                </c:pt>
                <c:pt idx="1727">
                  <c:v>51740</c:v>
                </c:pt>
                <c:pt idx="1728">
                  <c:v>51747</c:v>
                </c:pt>
                <c:pt idx="1729">
                  <c:v>51753</c:v>
                </c:pt>
                <c:pt idx="1730">
                  <c:v>51760</c:v>
                </c:pt>
                <c:pt idx="1731">
                  <c:v>51767</c:v>
                </c:pt>
                <c:pt idx="1732">
                  <c:v>51774</c:v>
                </c:pt>
                <c:pt idx="1733">
                  <c:v>51781</c:v>
                </c:pt>
                <c:pt idx="1734">
                  <c:v>51789</c:v>
                </c:pt>
                <c:pt idx="1735">
                  <c:v>51795</c:v>
                </c:pt>
                <c:pt idx="1736">
                  <c:v>51802</c:v>
                </c:pt>
                <c:pt idx="1737">
                  <c:v>51809</c:v>
                </c:pt>
                <c:pt idx="1738">
                  <c:v>51817</c:v>
                </c:pt>
                <c:pt idx="1739">
                  <c:v>51823</c:v>
                </c:pt>
                <c:pt idx="1740">
                  <c:v>51830</c:v>
                </c:pt>
                <c:pt idx="1741">
                  <c:v>51837</c:v>
                </c:pt>
                <c:pt idx="1742">
                  <c:v>51844</c:v>
                </c:pt>
                <c:pt idx="1743">
                  <c:v>51851</c:v>
                </c:pt>
                <c:pt idx="1744">
                  <c:v>51858</c:v>
                </c:pt>
                <c:pt idx="1745">
                  <c:v>51866</c:v>
                </c:pt>
                <c:pt idx="1746">
                  <c:v>51873</c:v>
                </c:pt>
                <c:pt idx="1747">
                  <c:v>51880</c:v>
                </c:pt>
                <c:pt idx="1748">
                  <c:v>51887</c:v>
                </c:pt>
                <c:pt idx="1749">
                  <c:v>51894</c:v>
                </c:pt>
                <c:pt idx="1750">
                  <c:v>51901</c:v>
                </c:pt>
                <c:pt idx="1751">
                  <c:v>51908</c:v>
                </c:pt>
                <c:pt idx="1752">
                  <c:v>51915</c:v>
                </c:pt>
                <c:pt idx="1753">
                  <c:v>51922</c:v>
                </c:pt>
                <c:pt idx="1754">
                  <c:v>51929</c:v>
                </c:pt>
                <c:pt idx="1755">
                  <c:v>51936</c:v>
                </c:pt>
                <c:pt idx="1756">
                  <c:v>51943</c:v>
                </c:pt>
                <c:pt idx="1757">
                  <c:v>51950</c:v>
                </c:pt>
                <c:pt idx="1758">
                  <c:v>51957</c:v>
                </c:pt>
                <c:pt idx="1759">
                  <c:v>51966</c:v>
                </c:pt>
                <c:pt idx="1760">
                  <c:v>51973</c:v>
                </c:pt>
                <c:pt idx="1761">
                  <c:v>51980</c:v>
                </c:pt>
                <c:pt idx="1762">
                  <c:v>51987</c:v>
                </c:pt>
                <c:pt idx="1763">
                  <c:v>51994</c:v>
                </c:pt>
                <c:pt idx="1764">
                  <c:v>52001</c:v>
                </c:pt>
                <c:pt idx="1765">
                  <c:v>52008</c:v>
                </c:pt>
                <c:pt idx="1766">
                  <c:v>52015</c:v>
                </c:pt>
                <c:pt idx="1767">
                  <c:v>52022</c:v>
                </c:pt>
                <c:pt idx="1768">
                  <c:v>52029</c:v>
                </c:pt>
                <c:pt idx="1769">
                  <c:v>52036</c:v>
                </c:pt>
                <c:pt idx="1770">
                  <c:v>52043</c:v>
                </c:pt>
                <c:pt idx="1771">
                  <c:v>52050</c:v>
                </c:pt>
                <c:pt idx="1772">
                  <c:v>52057</c:v>
                </c:pt>
                <c:pt idx="1773">
                  <c:v>52064</c:v>
                </c:pt>
                <c:pt idx="1774">
                  <c:v>52071</c:v>
                </c:pt>
                <c:pt idx="1775">
                  <c:v>52078</c:v>
                </c:pt>
                <c:pt idx="1776">
                  <c:v>52085</c:v>
                </c:pt>
                <c:pt idx="1777">
                  <c:v>52092</c:v>
                </c:pt>
                <c:pt idx="1778">
                  <c:v>52099</c:v>
                </c:pt>
                <c:pt idx="1779">
                  <c:v>52106</c:v>
                </c:pt>
                <c:pt idx="1780">
                  <c:v>52113</c:v>
                </c:pt>
                <c:pt idx="1781">
                  <c:v>52120</c:v>
                </c:pt>
                <c:pt idx="1782">
                  <c:v>52127</c:v>
                </c:pt>
                <c:pt idx="1783">
                  <c:v>52134</c:v>
                </c:pt>
                <c:pt idx="1784">
                  <c:v>52141</c:v>
                </c:pt>
                <c:pt idx="1785">
                  <c:v>52148</c:v>
                </c:pt>
                <c:pt idx="1786">
                  <c:v>52155</c:v>
                </c:pt>
                <c:pt idx="1787">
                  <c:v>52162</c:v>
                </c:pt>
                <c:pt idx="1788">
                  <c:v>52169</c:v>
                </c:pt>
                <c:pt idx="1789">
                  <c:v>52176</c:v>
                </c:pt>
                <c:pt idx="1790">
                  <c:v>52183</c:v>
                </c:pt>
                <c:pt idx="1791">
                  <c:v>52190</c:v>
                </c:pt>
                <c:pt idx="1792">
                  <c:v>52198</c:v>
                </c:pt>
                <c:pt idx="1793">
                  <c:v>52204</c:v>
                </c:pt>
                <c:pt idx="1794">
                  <c:v>52211</c:v>
                </c:pt>
                <c:pt idx="1795">
                  <c:v>52218</c:v>
                </c:pt>
                <c:pt idx="1796">
                  <c:v>52229</c:v>
                </c:pt>
                <c:pt idx="1797">
                  <c:v>52233</c:v>
                </c:pt>
                <c:pt idx="1798">
                  <c:v>52239</c:v>
                </c:pt>
                <c:pt idx="1799">
                  <c:v>52246</c:v>
                </c:pt>
                <c:pt idx="1800">
                  <c:v>52253</c:v>
                </c:pt>
                <c:pt idx="1801">
                  <c:v>52260</c:v>
                </c:pt>
                <c:pt idx="1802">
                  <c:v>52267</c:v>
                </c:pt>
                <c:pt idx="1803">
                  <c:v>52274</c:v>
                </c:pt>
                <c:pt idx="1804">
                  <c:v>52281</c:v>
                </c:pt>
                <c:pt idx="1805">
                  <c:v>52288</c:v>
                </c:pt>
                <c:pt idx="1806">
                  <c:v>52295</c:v>
                </c:pt>
                <c:pt idx="1807">
                  <c:v>52302</c:v>
                </c:pt>
                <c:pt idx="1808">
                  <c:v>52309</c:v>
                </c:pt>
                <c:pt idx="1809">
                  <c:v>52316</c:v>
                </c:pt>
                <c:pt idx="1810">
                  <c:v>52323</c:v>
                </c:pt>
                <c:pt idx="1811">
                  <c:v>52330</c:v>
                </c:pt>
                <c:pt idx="1812">
                  <c:v>52337</c:v>
                </c:pt>
                <c:pt idx="1813">
                  <c:v>52344</c:v>
                </c:pt>
                <c:pt idx="1814">
                  <c:v>52351</c:v>
                </c:pt>
                <c:pt idx="1815">
                  <c:v>52358</c:v>
                </c:pt>
                <c:pt idx="1816">
                  <c:v>52365</c:v>
                </c:pt>
                <c:pt idx="1817">
                  <c:v>52372</c:v>
                </c:pt>
                <c:pt idx="1818">
                  <c:v>52379</c:v>
                </c:pt>
                <c:pt idx="1819">
                  <c:v>52386</c:v>
                </c:pt>
                <c:pt idx="1820">
                  <c:v>52393</c:v>
                </c:pt>
                <c:pt idx="1821">
                  <c:v>52400</c:v>
                </c:pt>
                <c:pt idx="1822">
                  <c:v>52407</c:v>
                </c:pt>
                <c:pt idx="1823">
                  <c:v>52414</c:v>
                </c:pt>
                <c:pt idx="1824">
                  <c:v>52421</c:v>
                </c:pt>
                <c:pt idx="1825">
                  <c:v>52428</c:v>
                </c:pt>
                <c:pt idx="1826">
                  <c:v>52435</c:v>
                </c:pt>
                <c:pt idx="1827">
                  <c:v>52442</c:v>
                </c:pt>
                <c:pt idx="1828">
                  <c:v>52449</c:v>
                </c:pt>
                <c:pt idx="1829">
                  <c:v>52456</c:v>
                </c:pt>
                <c:pt idx="1830">
                  <c:v>52463</c:v>
                </c:pt>
                <c:pt idx="1831">
                  <c:v>52470</c:v>
                </c:pt>
                <c:pt idx="1832">
                  <c:v>52477</c:v>
                </c:pt>
                <c:pt idx="1833">
                  <c:v>52484</c:v>
                </c:pt>
                <c:pt idx="1834">
                  <c:v>52491</c:v>
                </c:pt>
                <c:pt idx="1835">
                  <c:v>52498</c:v>
                </c:pt>
                <c:pt idx="1836">
                  <c:v>52505</c:v>
                </c:pt>
                <c:pt idx="1837">
                  <c:v>52512</c:v>
                </c:pt>
                <c:pt idx="1838">
                  <c:v>52519</c:v>
                </c:pt>
                <c:pt idx="1839">
                  <c:v>52526</c:v>
                </c:pt>
                <c:pt idx="1840">
                  <c:v>52533</c:v>
                </c:pt>
                <c:pt idx="1841">
                  <c:v>52540</c:v>
                </c:pt>
                <c:pt idx="1842">
                  <c:v>52547</c:v>
                </c:pt>
                <c:pt idx="1843">
                  <c:v>52554</c:v>
                </c:pt>
                <c:pt idx="1844">
                  <c:v>52562</c:v>
                </c:pt>
                <c:pt idx="1845">
                  <c:v>52568</c:v>
                </c:pt>
                <c:pt idx="1846">
                  <c:v>52575</c:v>
                </c:pt>
                <c:pt idx="1847">
                  <c:v>52582</c:v>
                </c:pt>
                <c:pt idx="1848">
                  <c:v>52589</c:v>
                </c:pt>
                <c:pt idx="1849">
                  <c:v>52596</c:v>
                </c:pt>
                <c:pt idx="1850">
                  <c:v>52603</c:v>
                </c:pt>
                <c:pt idx="1851">
                  <c:v>52610</c:v>
                </c:pt>
                <c:pt idx="1852">
                  <c:v>52617</c:v>
                </c:pt>
                <c:pt idx="1853">
                  <c:v>52624</c:v>
                </c:pt>
                <c:pt idx="1854">
                  <c:v>52631</c:v>
                </c:pt>
                <c:pt idx="1855">
                  <c:v>52638</c:v>
                </c:pt>
                <c:pt idx="1856">
                  <c:v>52645</c:v>
                </c:pt>
                <c:pt idx="1857">
                  <c:v>52652</c:v>
                </c:pt>
                <c:pt idx="1858">
                  <c:v>52659</c:v>
                </c:pt>
                <c:pt idx="1859">
                  <c:v>52666</c:v>
                </c:pt>
                <c:pt idx="1860">
                  <c:v>52673</c:v>
                </c:pt>
                <c:pt idx="1861">
                  <c:v>52680</c:v>
                </c:pt>
                <c:pt idx="1862">
                  <c:v>52687</c:v>
                </c:pt>
                <c:pt idx="1863">
                  <c:v>52694</c:v>
                </c:pt>
                <c:pt idx="1864">
                  <c:v>52701</c:v>
                </c:pt>
                <c:pt idx="1865">
                  <c:v>52708</c:v>
                </c:pt>
                <c:pt idx="1866">
                  <c:v>52715</c:v>
                </c:pt>
                <c:pt idx="1867">
                  <c:v>52722</c:v>
                </c:pt>
                <c:pt idx="1868">
                  <c:v>52729</c:v>
                </c:pt>
                <c:pt idx="1869">
                  <c:v>52736</c:v>
                </c:pt>
                <c:pt idx="1870">
                  <c:v>52743</c:v>
                </c:pt>
                <c:pt idx="1871">
                  <c:v>52750</c:v>
                </c:pt>
                <c:pt idx="1872">
                  <c:v>52757</c:v>
                </c:pt>
                <c:pt idx="1873">
                  <c:v>52764</c:v>
                </c:pt>
                <c:pt idx="1874">
                  <c:v>52771</c:v>
                </c:pt>
                <c:pt idx="1875">
                  <c:v>52778</c:v>
                </c:pt>
                <c:pt idx="1876">
                  <c:v>52785</c:v>
                </c:pt>
                <c:pt idx="1877">
                  <c:v>52792</c:v>
                </c:pt>
                <c:pt idx="1878">
                  <c:v>52799</c:v>
                </c:pt>
                <c:pt idx="1879">
                  <c:v>52806</c:v>
                </c:pt>
                <c:pt idx="1880">
                  <c:v>52813</c:v>
                </c:pt>
                <c:pt idx="1881">
                  <c:v>52820</c:v>
                </c:pt>
                <c:pt idx="1882">
                  <c:v>52827</c:v>
                </c:pt>
                <c:pt idx="1883">
                  <c:v>52834</c:v>
                </c:pt>
                <c:pt idx="1884">
                  <c:v>52841</c:v>
                </c:pt>
                <c:pt idx="1885">
                  <c:v>52848</c:v>
                </c:pt>
                <c:pt idx="1886">
                  <c:v>52855</c:v>
                </c:pt>
                <c:pt idx="1887">
                  <c:v>52862</c:v>
                </c:pt>
                <c:pt idx="1888">
                  <c:v>52869</c:v>
                </c:pt>
                <c:pt idx="1889">
                  <c:v>52876</c:v>
                </c:pt>
                <c:pt idx="1890">
                  <c:v>52883</c:v>
                </c:pt>
                <c:pt idx="1891">
                  <c:v>52890</c:v>
                </c:pt>
                <c:pt idx="1892">
                  <c:v>52897</c:v>
                </c:pt>
                <c:pt idx="1893">
                  <c:v>52904</c:v>
                </c:pt>
                <c:pt idx="1894">
                  <c:v>52911</c:v>
                </c:pt>
                <c:pt idx="1895">
                  <c:v>52918</c:v>
                </c:pt>
                <c:pt idx="1896">
                  <c:v>52926</c:v>
                </c:pt>
                <c:pt idx="1897">
                  <c:v>52932</c:v>
                </c:pt>
                <c:pt idx="1898">
                  <c:v>52939</c:v>
                </c:pt>
                <c:pt idx="1899">
                  <c:v>52946</c:v>
                </c:pt>
                <c:pt idx="1900">
                  <c:v>52953</c:v>
                </c:pt>
                <c:pt idx="1901">
                  <c:v>52961</c:v>
                </c:pt>
                <c:pt idx="1902">
                  <c:v>52968</c:v>
                </c:pt>
                <c:pt idx="1903">
                  <c:v>52975</c:v>
                </c:pt>
                <c:pt idx="1904">
                  <c:v>52982</c:v>
                </c:pt>
                <c:pt idx="1905">
                  <c:v>52989</c:v>
                </c:pt>
                <c:pt idx="1906">
                  <c:v>52996</c:v>
                </c:pt>
                <c:pt idx="1907">
                  <c:v>53003</c:v>
                </c:pt>
                <c:pt idx="1908">
                  <c:v>53010</c:v>
                </c:pt>
                <c:pt idx="1909">
                  <c:v>53017</c:v>
                </c:pt>
                <c:pt idx="1910">
                  <c:v>53024</c:v>
                </c:pt>
                <c:pt idx="1911">
                  <c:v>53031</c:v>
                </c:pt>
                <c:pt idx="1912">
                  <c:v>53038</c:v>
                </c:pt>
                <c:pt idx="1913">
                  <c:v>53045</c:v>
                </c:pt>
                <c:pt idx="1914">
                  <c:v>53052</c:v>
                </c:pt>
                <c:pt idx="1915">
                  <c:v>53063</c:v>
                </c:pt>
                <c:pt idx="1916">
                  <c:v>53066</c:v>
                </c:pt>
                <c:pt idx="1917">
                  <c:v>53073</c:v>
                </c:pt>
                <c:pt idx="1918">
                  <c:v>53080</c:v>
                </c:pt>
                <c:pt idx="1919">
                  <c:v>53087</c:v>
                </c:pt>
                <c:pt idx="1920">
                  <c:v>53094</c:v>
                </c:pt>
                <c:pt idx="1921">
                  <c:v>53101</c:v>
                </c:pt>
                <c:pt idx="1922">
                  <c:v>53108</c:v>
                </c:pt>
                <c:pt idx="1923">
                  <c:v>53115</c:v>
                </c:pt>
                <c:pt idx="1924">
                  <c:v>53122</c:v>
                </c:pt>
                <c:pt idx="1925">
                  <c:v>53129</c:v>
                </c:pt>
                <c:pt idx="1926">
                  <c:v>53136</c:v>
                </c:pt>
                <c:pt idx="1927">
                  <c:v>53143</c:v>
                </c:pt>
                <c:pt idx="1928">
                  <c:v>53150</c:v>
                </c:pt>
                <c:pt idx="1929">
                  <c:v>53157</c:v>
                </c:pt>
                <c:pt idx="1930">
                  <c:v>53164</c:v>
                </c:pt>
                <c:pt idx="1931">
                  <c:v>53171</c:v>
                </c:pt>
                <c:pt idx="1932">
                  <c:v>53178</c:v>
                </c:pt>
                <c:pt idx="1933">
                  <c:v>53185</c:v>
                </c:pt>
                <c:pt idx="1934">
                  <c:v>53192</c:v>
                </c:pt>
                <c:pt idx="1935">
                  <c:v>53199</c:v>
                </c:pt>
                <c:pt idx="1936">
                  <c:v>53206</c:v>
                </c:pt>
                <c:pt idx="1937">
                  <c:v>53213</c:v>
                </c:pt>
                <c:pt idx="1938">
                  <c:v>53220</c:v>
                </c:pt>
                <c:pt idx="1939">
                  <c:v>53227</c:v>
                </c:pt>
                <c:pt idx="1940">
                  <c:v>53234</c:v>
                </c:pt>
                <c:pt idx="1941">
                  <c:v>53241</c:v>
                </c:pt>
                <c:pt idx="1942">
                  <c:v>53248</c:v>
                </c:pt>
                <c:pt idx="1943">
                  <c:v>53255</c:v>
                </c:pt>
                <c:pt idx="1944">
                  <c:v>53262</c:v>
                </c:pt>
                <c:pt idx="1945">
                  <c:v>53269</c:v>
                </c:pt>
                <c:pt idx="1946">
                  <c:v>53279</c:v>
                </c:pt>
                <c:pt idx="1947">
                  <c:v>53283</c:v>
                </c:pt>
                <c:pt idx="1948">
                  <c:v>53290</c:v>
                </c:pt>
                <c:pt idx="1949">
                  <c:v>53297</c:v>
                </c:pt>
                <c:pt idx="1950">
                  <c:v>53304</c:v>
                </c:pt>
                <c:pt idx="1951">
                  <c:v>53311</c:v>
                </c:pt>
                <c:pt idx="1952">
                  <c:v>53318</c:v>
                </c:pt>
                <c:pt idx="1953">
                  <c:v>53325</c:v>
                </c:pt>
                <c:pt idx="1954">
                  <c:v>53332</c:v>
                </c:pt>
                <c:pt idx="1955">
                  <c:v>53339</c:v>
                </c:pt>
                <c:pt idx="1956">
                  <c:v>53346</c:v>
                </c:pt>
                <c:pt idx="1957">
                  <c:v>53353</c:v>
                </c:pt>
                <c:pt idx="1958">
                  <c:v>53360</c:v>
                </c:pt>
                <c:pt idx="1959">
                  <c:v>53367</c:v>
                </c:pt>
                <c:pt idx="1960">
                  <c:v>53374</c:v>
                </c:pt>
                <c:pt idx="1961">
                  <c:v>53381</c:v>
                </c:pt>
                <c:pt idx="1962">
                  <c:v>53388</c:v>
                </c:pt>
                <c:pt idx="1963">
                  <c:v>53395</c:v>
                </c:pt>
                <c:pt idx="1964">
                  <c:v>53402</c:v>
                </c:pt>
                <c:pt idx="1965">
                  <c:v>53413</c:v>
                </c:pt>
                <c:pt idx="1966">
                  <c:v>53416</c:v>
                </c:pt>
                <c:pt idx="1967">
                  <c:v>53423</c:v>
                </c:pt>
                <c:pt idx="1968">
                  <c:v>53430</c:v>
                </c:pt>
                <c:pt idx="1969">
                  <c:v>53437</c:v>
                </c:pt>
                <c:pt idx="1970">
                  <c:v>53444</c:v>
                </c:pt>
                <c:pt idx="1971">
                  <c:v>53451</c:v>
                </c:pt>
                <c:pt idx="1972">
                  <c:v>53458</c:v>
                </c:pt>
                <c:pt idx="1973">
                  <c:v>53465</c:v>
                </c:pt>
                <c:pt idx="1974">
                  <c:v>53472</c:v>
                </c:pt>
                <c:pt idx="1975">
                  <c:v>53479</c:v>
                </c:pt>
                <c:pt idx="1976">
                  <c:v>53486</c:v>
                </c:pt>
                <c:pt idx="1977">
                  <c:v>53493</c:v>
                </c:pt>
                <c:pt idx="1978">
                  <c:v>53500</c:v>
                </c:pt>
                <c:pt idx="1979">
                  <c:v>53507</c:v>
                </c:pt>
                <c:pt idx="1980">
                  <c:v>53514</c:v>
                </c:pt>
                <c:pt idx="1981">
                  <c:v>53521</c:v>
                </c:pt>
                <c:pt idx="1982">
                  <c:v>53528</c:v>
                </c:pt>
                <c:pt idx="1983">
                  <c:v>53535</c:v>
                </c:pt>
                <c:pt idx="1984">
                  <c:v>53542</c:v>
                </c:pt>
                <c:pt idx="1985">
                  <c:v>53549</c:v>
                </c:pt>
                <c:pt idx="1986">
                  <c:v>53556</c:v>
                </c:pt>
                <c:pt idx="1987">
                  <c:v>53563</c:v>
                </c:pt>
                <c:pt idx="1988">
                  <c:v>53570</c:v>
                </c:pt>
                <c:pt idx="1989">
                  <c:v>53577</c:v>
                </c:pt>
                <c:pt idx="1990">
                  <c:v>53584</c:v>
                </c:pt>
                <c:pt idx="1991">
                  <c:v>53591</c:v>
                </c:pt>
                <c:pt idx="1992">
                  <c:v>53598</c:v>
                </c:pt>
                <c:pt idx="1993">
                  <c:v>53605</c:v>
                </c:pt>
                <c:pt idx="1994">
                  <c:v>53612</c:v>
                </c:pt>
                <c:pt idx="1995">
                  <c:v>53619</c:v>
                </c:pt>
                <c:pt idx="1996">
                  <c:v>53626</c:v>
                </c:pt>
                <c:pt idx="1997">
                  <c:v>53633</c:v>
                </c:pt>
                <c:pt idx="1998">
                  <c:v>53640</c:v>
                </c:pt>
                <c:pt idx="1999">
                  <c:v>53647</c:v>
                </c:pt>
                <c:pt idx="2000">
                  <c:v>53654</c:v>
                </c:pt>
                <c:pt idx="2001">
                  <c:v>53661</c:v>
                </c:pt>
                <c:pt idx="2002">
                  <c:v>53668</c:v>
                </c:pt>
                <c:pt idx="2003">
                  <c:v>53675</c:v>
                </c:pt>
                <c:pt idx="2004">
                  <c:v>53682</c:v>
                </c:pt>
                <c:pt idx="2005">
                  <c:v>53692</c:v>
                </c:pt>
                <c:pt idx="2006">
                  <c:v>53699</c:v>
                </c:pt>
                <c:pt idx="2007">
                  <c:v>53706</c:v>
                </c:pt>
                <c:pt idx="2008">
                  <c:v>53714</c:v>
                </c:pt>
                <c:pt idx="2009">
                  <c:v>53720</c:v>
                </c:pt>
                <c:pt idx="2010">
                  <c:v>53727</c:v>
                </c:pt>
                <c:pt idx="2011">
                  <c:v>53734</c:v>
                </c:pt>
                <c:pt idx="2012">
                  <c:v>53742</c:v>
                </c:pt>
                <c:pt idx="2013">
                  <c:v>53748</c:v>
                </c:pt>
                <c:pt idx="2014">
                  <c:v>53755</c:v>
                </c:pt>
                <c:pt idx="2015">
                  <c:v>53762</c:v>
                </c:pt>
                <c:pt idx="2016">
                  <c:v>53769</c:v>
                </c:pt>
                <c:pt idx="2017">
                  <c:v>53776</c:v>
                </c:pt>
                <c:pt idx="2018">
                  <c:v>53783</c:v>
                </c:pt>
                <c:pt idx="2019">
                  <c:v>53790</c:v>
                </c:pt>
                <c:pt idx="2020">
                  <c:v>53799</c:v>
                </c:pt>
                <c:pt idx="2021">
                  <c:v>53804</c:v>
                </c:pt>
                <c:pt idx="2022">
                  <c:v>53811</c:v>
                </c:pt>
                <c:pt idx="2023">
                  <c:v>53819</c:v>
                </c:pt>
                <c:pt idx="2024">
                  <c:v>53825</c:v>
                </c:pt>
                <c:pt idx="2025">
                  <c:v>53832</c:v>
                </c:pt>
                <c:pt idx="2026">
                  <c:v>53840</c:v>
                </c:pt>
                <c:pt idx="2027">
                  <c:v>53846</c:v>
                </c:pt>
                <c:pt idx="2028">
                  <c:v>53853</c:v>
                </c:pt>
                <c:pt idx="2029">
                  <c:v>53860</c:v>
                </c:pt>
                <c:pt idx="2030">
                  <c:v>53867</c:v>
                </c:pt>
                <c:pt idx="2031">
                  <c:v>53874</c:v>
                </c:pt>
                <c:pt idx="2032">
                  <c:v>53881</c:v>
                </c:pt>
                <c:pt idx="2033">
                  <c:v>53888</c:v>
                </c:pt>
                <c:pt idx="2034">
                  <c:v>53895</c:v>
                </c:pt>
                <c:pt idx="2035">
                  <c:v>53902</c:v>
                </c:pt>
                <c:pt idx="2036">
                  <c:v>53909</c:v>
                </c:pt>
                <c:pt idx="2037">
                  <c:v>53916</c:v>
                </c:pt>
                <c:pt idx="2038">
                  <c:v>53923</c:v>
                </c:pt>
                <c:pt idx="2039">
                  <c:v>53931</c:v>
                </c:pt>
                <c:pt idx="2040">
                  <c:v>53938</c:v>
                </c:pt>
                <c:pt idx="2041">
                  <c:v>53944</c:v>
                </c:pt>
                <c:pt idx="2042">
                  <c:v>53951</c:v>
                </c:pt>
                <c:pt idx="2043">
                  <c:v>53958</c:v>
                </c:pt>
                <c:pt idx="2044">
                  <c:v>53965</c:v>
                </c:pt>
                <c:pt idx="2045">
                  <c:v>53972</c:v>
                </c:pt>
                <c:pt idx="2046">
                  <c:v>53980</c:v>
                </c:pt>
                <c:pt idx="2047">
                  <c:v>53986</c:v>
                </c:pt>
                <c:pt idx="2048">
                  <c:v>53993</c:v>
                </c:pt>
                <c:pt idx="2049">
                  <c:v>54000</c:v>
                </c:pt>
                <c:pt idx="2050">
                  <c:v>54008</c:v>
                </c:pt>
                <c:pt idx="2051">
                  <c:v>54014</c:v>
                </c:pt>
                <c:pt idx="2052">
                  <c:v>54021</c:v>
                </c:pt>
                <c:pt idx="2053">
                  <c:v>54028</c:v>
                </c:pt>
                <c:pt idx="2054">
                  <c:v>54035</c:v>
                </c:pt>
                <c:pt idx="2055">
                  <c:v>54042</c:v>
                </c:pt>
                <c:pt idx="2056">
                  <c:v>54049</c:v>
                </c:pt>
                <c:pt idx="2057">
                  <c:v>54057</c:v>
                </c:pt>
                <c:pt idx="2058">
                  <c:v>54064</c:v>
                </c:pt>
                <c:pt idx="2059">
                  <c:v>54071</c:v>
                </c:pt>
                <c:pt idx="2060">
                  <c:v>54078</c:v>
                </c:pt>
                <c:pt idx="2061">
                  <c:v>54085</c:v>
                </c:pt>
                <c:pt idx="2062">
                  <c:v>54092</c:v>
                </c:pt>
                <c:pt idx="2063">
                  <c:v>54099</c:v>
                </c:pt>
                <c:pt idx="2064">
                  <c:v>54106</c:v>
                </c:pt>
                <c:pt idx="2065">
                  <c:v>54113</c:v>
                </c:pt>
                <c:pt idx="2066">
                  <c:v>54120</c:v>
                </c:pt>
                <c:pt idx="2067">
                  <c:v>54127</c:v>
                </c:pt>
                <c:pt idx="2068">
                  <c:v>54134</c:v>
                </c:pt>
                <c:pt idx="2069">
                  <c:v>54141</c:v>
                </c:pt>
                <c:pt idx="2070">
                  <c:v>54148</c:v>
                </c:pt>
                <c:pt idx="2071">
                  <c:v>54157</c:v>
                </c:pt>
                <c:pt idx="2072">
                  <c:v>54164</c:v>
                </c:pt>
                <c:pt idx="2073">
                  <c:v>54171</c:v>
                </c:pt>
                <c:pt idx="2074">
                  <c:v>54178</c:v>
                </c:pt>
                <c:pt idx="2075">
                  <c:v>54185</c:v>
                </c:pt>
                <c:pt idx="2076">
                  <c:v>54192</c:v>
                </c:pt>
                <c:pt idx="2077">
                  <c:v>54199</c:v>
                </c:pt>
                <c:pt idx="2078">
                  <c:v>54206</c:v>
                </c:pt>
                <c:pt idx="2079">
                  <c:v>54213</c:v>
                </c:pt>
                <c:pt idx="2080">
                  <c:v>54220</c:v>
                </c:pt>
                <c:pt idx="2081">
                  <c:v>54227</c:v>
                </c:pt>
                <c:pt idx="2082">
                  <c:v>54234</c:v>
                </c:pt>
                <c:pt idx="2083">
                  <c:v>54241</c:v>
                </c:pt>
                <c:pt idx="2084">
                  <c:v>54248</c:v>
                </c:pt>
                <c:pt idx="2085">
                  <c:v>54255</c:v>
                </c:pt>
                <c:pt idx="2086">
                  <c:v>54262</c:v>
                </c:pt>
                <c:pt idx="2087">
                  <c:v>54269</c:v>
                </c:pt>
                <c:pt idx="2088">
                  <c:v>54276</c:v>
                </c:pt>
                <c:pt idx="2089">
                  <c:v>54283</c:v>
                </c:pt>
                <c:pt idx="2090">
                  <c:v>54290</c:v>
                </c:pt>
                <c:pt idx="2091">
                  <c:v>54297</c:v>
                </c:pt>
                <c:pt idx="2092">
                  <c:v>54304</c:v>
                </c:pt>
                <c:pt idx="2093">
                  <c:v>54311</c:v>
                </c:pt>
                <c:pt idx="2094">
                  <c:v>54318</c:v>
                </c:pt>
                <c:pt idx="2095">
                  <c:v>54325</c:v>
                </c:pt>
                <c:pt idx="2096">
                  <c:v>54332</c:v>
                </c:pt>
                <c:pt idx="2097">
                  <c:v>54339</c:v>
                </c:pt>
                <c:pt idx="2098">
                  <c:v>54346</c:v>
                </c:pt>
                <c:pt idx="2099">
                  <c:v>54353</c:v>
                </c:pt>
                <c:pt idx="2100">
                  <c:v>54360</c:v>
                </c:pt>
                <c:pt idx="2101">
                  <c:v>54367</c:v>
                </c:pt>
                <c:pt idx="2102">
                  <c:v>54374</c:v>
                </c:pt>
                <c:pt idx="2103">
                  <c:v>54381</c:v>
                </c:pt>
                <c:pt idx="2104">
                  <c:v>54389</c:v>
                </c:pt>
                <c:pt idx="2105">
                  <c:v>54395</c:v>
                </c:pt>
                <c:pt idx="2106">
                  <c:v>54402</c:v>
                </c:pt>
                <c:pt idx="2107">
                  <c:v>54409</c:v>
                </c:pt>
                <c:pt idx="2108">
                  <c:v>54416</c:v>
                </c:pt>
                <c:pt idx="2109">
                  <c:v>54423</c:v>
                </c:pt>
                <c:pt idx="2110">
                  <c:v>54430</c:v>
                </c:pt>
                <c:pt idx="2111">
                  <c:v>54437</c:v>
                </c:pt>
                <c:pt idx="2112">
                  <c:v>54444</c:v>
                </c:pt>
                <c:pt idx="2113">
                  <c:v>54451</c:v>
                </c:pt>
                <c:pt idx="2114">
                  <c:v>54458</c:v>
                </c:pt>
                <c:pt idx="2115">
                  <c:v>54465</c:v>
                </c:pt>
                <c:pt idx="2116">
                  <c:v>54472</c:v>
                </c:pt>
                <c:pt idx="2117">
                  <c:v>54479</c:v>
                </c:pt>
                <c:pt idx="2118">
                  <c:v>54486</c:v>
                </c:pt>
                <c:pt idx="2119">
                  <c:v>54493</c:v>
                </c:pt>
                <c:pt idx="2120">
                  <c:v>54500</c:v>
                </c:pt>
                <c:pt idx="2121">
                  <c:v>54507</c:v>
                </c:pt>
                <c:pt idx="2122">
                  <c:v>54514</c:v>
                </c:pt>
                <c:pt idx="2123">
                  <c:v>54521</c:v>
                </c:pt>
                <c:pt idx="2124">
                  <c:v>54528</c:v>
                </c:pt>
                <c:pt idx="2125">
                  <c:v>54535</c:v>
                </c:pt>
                <c:pt idx="2126">
                  <c:v>54542</c:v>
                </c:pt>
                <c:pt idx="2127">
                  <c:v>54549</c:v>
                </c:pt>
                <c:pt idx="2128">
                  <c:v>54556</c:v>
                </c:pt>
                <c:pt idx="2129">
                  <c:v>54563</c:v>
                </c:pt>
                <c:pt idx="2130">
                  <c:v>54570</c:v>
                </c:pt>
                <c:pt idx="2131">
                  <c:v>54577</c:v>
                </c:pt>
                <c:pt idx="2132">
                  <c:v>54584</c:v>
                </c:pt>
                <c:pt idx="2133">
                  <c:v>54591</c:v>
                </c:pt>
                <c:pt idx="2134">
                  <c:v>54598</c:v>
                </c:pt>
                <c:pt idx="2135">
                  <c:v>54605</c:v>
                </c:pt>
                <c:pt idx="2136">
                  <c:v>54612</c:v>
                </c:pt>
                <c:pt idx="2137">
                  <c:v>54619</c:v>
                </c:pt>
                <c:pt idx="2138">
                  <c:v>54626</c:v>
                </c:pt>
                <c:pt idx="2139">
                  <c:v>54633</c:v>
                </c:pt>
                <c:pt idx="2140">
                  <c:v>54640</c:v>
                </c:pt>
                <c:pt idx="2141">
                  <c:v>54647</c:v>
                </c:pt>
                <c:pt idx="2142">
                  <c:v>54654</c:v>
                </c:pt>
                <c:pt idx="2143">
                  <c:v>54661</c:v>
                </c:pt>
                <c:pt idx="2144">
                  <c:v>54668</c:v>
                </c:pt>
                <c:pt idx="2145">
                  <c:v>54675</c:v>
                </c:pt>
                <c:pt idx="2146">
                  <c:v>54682</c:v>
                </c:pt>
                <c:pt idx="2147">
                  <c:v>54689</c:v>
                </c:pt>
                <c:pt idx="2148">
                  <c:v>54696</c:v>
                </c:pt>
                <c:pt idx="2149">
                  <c:v>54703</c:v>
                </c:pt>
                <c:pt idx="2150">
                  <c:v>54710</c:v>
                </c:pt>
                <c:pt idx="2151">
                  <c:v>54717</c:v>
                </c:pt>
                <c:pt idx="2152">
                  <c:v>54724</c:v>
                </c:pt>
                <c:pt idx="2153">
                  <c:v>54731</c:v>
                </c:pt>
                <c:pt idx="2154">
                  <c:v>54739</c:v>
                </c:pt>
                <c:pt idx="2155">
                  <c:v>54745</c:v>
                </c:pt>
                <c:pt idx="2156">
                  <c:v>54753</c:v>
                </c:pt>
                <c:pt idx="2157">
                  <c:v>54759</c:v>
                </c:pt>
                <c:pt idx="2158">
                  <c:v>54766</c:v>
                </c:pt>
                <c:pt idx="2159">
                  <c:v>54773</c:v>
                </c:pt>
                <c:pt idx="2160">
                  <c:v>54780</c:v>
                </c:pt>
                <c:pt idx="2161">
                  <c:v>54792</c:v>
                </c:pt>
                <c:pt idx="2162">
                  <c:v>54795</c:v>
                </c:pt>
                <c:pt idx="2163">
                  <c:v>54802</c:v>
                </c:pt>
                <c:pt idx="2164">
                  <c:v>54809</c:v>
                </c:pt>
                <c:pt idx="2165">
                  <c:v>54816</c:v>
                </c:pt>
                <c:pt idx="2166">
                  <c:v>54823</c:v>
                </c:pt>
                <c:pt idx="2167">
                  <c:v>54830</c:v>
                </c:pt>
                <c:pt idx="2168">
                  <c:v>54837</c:v>
                </c:pt>
                <c:pt idx="2169">
                  <c:v>54844</c:v>
                </c:pt>
                <c:pt idx="2170">
                  <c:v>54851</c:v>
                </c:pt>
                <c:pt idx="2171">
                  <c:v>54858</c:v>
                </c:pt>
                <c:pt idx="2172">
                  <c:v>54865</c:v>
                </c:pt>
                <c:pt idx="2173">
                  <c:v>54872</c:v>
                </c:pt>
                <c:pt idx="2174">
                  <c:v>54879</c:v>
                </c:pt>
                <c:pt idx="2175">
                  <c:v>54890</c:v>
                </c:pt>
                <c:pt idx="2176">
                  <c:v>54893</c:v>
                </c:pt>
                <c:pt idx="2177">
                  <c:v>54900</c:v>
                </c:pt>
                <c:pt idx="2178">
                  <c:v>54907</c:v>
                </c:pt>
                <c:pt idx="2179">
                  <c:v>54914</c:v>
                </c:pt>
                <c:pt idx="2180">
                  <c:v>54921</c:v>
                </c:pt>
                <c:pt idx="2181">
                  <c:v>54928</c:v>
                </c:pt>
                <c:pt idx="2182">
                  <c:v>54935</c:v>
                </c:pt>
                <c:pt idx="2183">
                  <c:v>54942</c:v>
                </c:pt>
                <c:pt idx="2184">
                  <c:v>54949</c:v>
                </c:pt>
                <c:pt idx="2185">
                  <c:v>54956</c:v>
                </c:pt>
                <c:pt idx="2186">
                  <c:v>54963</c:v>
                </c:pt>
                <c:pt idx="2187">
                  <c:v>54970</c:v>
                </c:pt>
                <c:pt idx="2188">
                  <c:v>54977</c:v>
                </c:pt>
                <c:pt idx="2189">
                  <c:v>54984</c:v>
                </c:pt>
                <c:pt idx="2190">
                  <c:v>54991</c:v>
                </c:pt>
                <c:pt idx="2191">
                  <c:v>54998</c:v>
                </c:pt>
                <c:pt idx="2192">
                  <c:v>55005</c:v>
                </c:pt>
                <c:pt idx="2193">
                  <c:v>55012</c:v>
                </c:pt>
                <c:pt idx="2194">
                  <c:v>55019</c:v>
                </c:pt>
                <c:pt idx="2195">
                  <c:v>55026</c:v>
                </c:pt>
                <c:pt idx="2196">
                  <c:v>55033</c:v>
                </c:pt>
                <c:pt idx="2197">
                  <c:v>55040</c:v>
                </c:pt>
                <c:pt idx="2198">
                  <c:v>55047</c:v>
                </c:pt>
                <c:pt idx="2199">
                  <c:v>55054</c:v>
                </c:pt>
                <c:pt idx="2200">
                  <c:v>55061</c:v>
                </c:pt>
                <c:pt idx="2201">
                  <c:v>55068</c:v>
                </c:pt>
                <c:pt idx="2202">
                  <c:v>55075</c:v>
                </c:pt>
                <c:pt idx="2203">
                  <c:v>55082</c:v>
                </c:pt>
                <c:pt idx="2204">
                  <c:v>55089</c:v>
                </c:pt>
                <c:pt idx="2205">
                  <c:v>55096</c:v>
                </c:pt>
                <c:pt idx="2206">
                  <c:v>55106</c:v>
                </c:pt>
                <c:pt idx="2207">
                  <c:v>55110</c:v>
                </c:pt>
                <c:pt idx="2208">
                  <c:v>55117</c:v>
                </c:pt>
                <c:pt idx="2209">
                  <c:v>55124</c:v>
                </c:pt>
                <c:pt idx="2210">
                  <c:v>55131</c:v>
                </c:pt>
                <c:pt idx="2211">
                  <c:v>55138</c:v>
                </c:pt>
                <c:pt idx="2212">
                  <c:v>55145</c:v>
                </c:pt>
                <c:pt idx="2213">
                  <c:v>55152</c:v>
                </c:pt>
                <c:pt idx="2214">
                  <c:v>55159</c:v>
                </c:pt>
                <c:pt idx="2215">
                  <c:v>55166</c:v>
                </c:pt>
                <c:pt idx="2216">
                  <c:v>55173</c:v>
                </c:pt>
                <c:pt idx="2217">
                  <c:v>55180</c:v>
                </c:pt>
                <c:pt idx="2218">
                  <c:v>55187</c:v>
                </c:pt>
                <c:pt idx="2219">
                  <c:v>55194</c:v>
                </c:pt>
                <c:pt idx="2220">
                  <c:v>55201</c:v>
                </c:pt>
                <c:pt idx="2221">
                  <c:v>55208</c:v>
                </c:pt>
                <c:pt idx="2222">
                  <c:v>55215</c:v>
                </c:pt>
                <c:pt idx="2223">
                  <c:v>55222</c:v>
                </c:pt>
                <c:pt idx="2224">
                  <c:v>55229</c:v>
                </c:pt>
                <c:pt idx="2225">
                  <c:v>55236</c:v>
                </c:pt>
                <c:pt idx="2226">
                  <c:v>55247</c:v>
                </c:pt>
                <c:pt idx="2227">
                  <c:v>55250</c:v>
                </c:pt>
                <c:pt idx="2228">
                  <c:v>55257</c:v>
                </c:pt>
                <c:pt idx="2229">
                  <c:v>55264</c:v>
                </c:pt>
                <c:pt idx="2230">
                  <c:v>55271</c:v>
                </c:pt>
                <c:pt idx="2231">
                  <c:v>55278</c:v>
                </c:pt>
                <c:pt idx="2232">
                  <c:v>55285</c:v>
                </c:pt>
                <c:pt idx="2233">
                  <c:v>55292</c:v>
                </c:pt>
                <c:pt idx="2234">
                  <c:v>55299</c:v>
                </c:pt>
                <c:pt idx="2235">
                  <c:v>55306</c:v>
                </c:pt>
                <c:pt idx="2236">
                  <c:v>55313</c:v>
                </c:pt>
                <c:pt idx="2237">
                  <c:v>55320</c:v>
                </c:pt>
                <c:pt idx="2238">
                  <c:v>55327</c:v>
                </c:pt>
                <c:pt idx="2239">
                  <c:v>55334</c:v>
                </c:pt>
                <c:pt idx="2240">
                  <c:v>55341</c:v>
                </c:pt>
                <c:pt idx="2241">
                  <c:v>55348</c:v>
                </c:pt>
                <c:pt idx="2242">
                  <c:v>55355</c:v>
                </c:pt>
                <c:pt idx="2243">
                  <c:v>55362</c:v>
                </c:pt>
                <c:pt idx="2244">
                  <c:v>55369</c:v>
                </c:pt>
                <c:pt idx="2245">
                  <c:v>55376</c:v>
                </c:pt>
                <c:pt idx="2246">
                  <c:v>55383</c:v>
                </c:pt>
                <c:pt idx="2247">
                  <c:v>55390</c:v>
                </c:pt>
                <c:pt idx="2248">
                  <c:v>55397</c:v>
                </c:pt>
                <c:pt idx="2249">
                  <c:v>55404</c:v>
                </c:pt>
                <c:pt idx="2250">
                  <c:v>55411</c:v>
                </c:pt>
                <c:pt idx="2251">
                  <c:v>55418</c:v>
                </c:pt>
                <c:pt idx="2252">
                  <c:v>55425</c:v>
                </c:pt>
                <c:pt idx="2253">
                  <c:v>55432</c:v>
                </c:pt>
                <c:pt idx="2254">
                  <c:v>55439</c:v>
                </c:pt>
                <c:pt idx="2255">
                  <c:v>55446</c:v>
                </c:pt>
                <c:pt idx="2256">
                  <c:v>55453</c:v>
                </c:pt>
                <c:pt idx="2257">
                  <c:v>55460</c:v>
                </c:pt>
                <c:pt idx="2258">
                  <c:v>55470</c:v>
                </c:pt>
                <c:pt idx="2259">
                  <c:v>55474</c:v>
                </c:pt>
                <c:pt idx="2260">
                  <c:v>55481</c:v>
                </c:pt>
                <c:pt idx="2261">
                  <c:v>55488</c:v>
                </c:pt>
                <c:pt idx="2262">
                  <c:v>55495</c:v>
                </c:pt>
                <c:pt idx="2263">
                  <c:v>55502</c:v>
                </c:pt>
                <c:pt idx="2264">
                  <c:v>55509</c:v>
                </c:pt>
                <c:pt idx="2265">
                  <c:v>55516</c:v>
                </c:pt>
                <c:pt idx="2266">
                  <c:v>55523</c:v>
                </c:pt>
                <c:pt idx="2267">
                  <c:v>55530</c:v>
                </c:pt>
                <c:pt idx="2268">
                  <c:v>55537</c:v>
                </c:pt>
                <c:pt idx="2269">
                  <c:v>55544</c:v>
                </c:pt>
                <c:pt idx="2270">
                  <c:v>55551</c:v>
                </c:pt>
                <c:pt idx="2271">
                  <c:v>55558</c:v>
                </c:pt>
                <c:pt idx="2272">
                  <c:v>55565</c:v>
                </c:pt>
                <c:pt idx="2273">
                  <c:v>55572</c:v>
                </c:pt>
                <c:pt idx="2274">
                  <c:v>55579</c:v>
                </c:pt>
                <c:pt idx="2275">
                  <c:v>55586</c:v>
                </c:pt>
                <c:pt idx="2276">
                  <c:v>55593</c:v>
                </c:pt>
                <c:pt idx="2277">
                  <c:v>55600</c:v>
                </c:pt>
                <c:pt idx="2278">
                  <c:v>55607</c:v>
                </c:pt>
                <c:pt idx="2279">
                  <c:v>55614</c:v>
                </c:pt>
                <c:pt idx="2280">
                  <c:v>55621</c:v>
                </c:pt>
                <c:pt idx="2281">
                  <c:v>55632</c:v>
                </c:pt>
                <c:pt idx="2282">
                  <c:v>55635</c:v>
                </c:pt>
                <c:pt idx="2283">
                  <c:v>55642</c:v>
                </c:pt>
                <c:pt idx="2284">
                  <c:v>55649</c:v>
                </c:pt>
                <c:pt idx="2285">
                  <c:v>55656</c:v>
                </c:pt>
                <c:pt idx="2286">
                  <c:v>55663</c:v>
                </c:pt>
                <c:pt idx="2287">
                  <c:v>55670</c:v>
                </c:pt>
                <c:pt idx="2288">
                  <c:v>55677</c:v>
                </c:pt>
                <c:pt idx="2289">
                  <c:v>55684</c:v>
                </c:pt>
                <c:pt idx="2290">
                  <c:v>55691</c:v>
                </c:pt>
                <c:pt idx="2291">
                  <c:v>55698</c:v>
                </c:pt>
                <c:pt idx="2292">
                  <c:v>55705</c:v>
                </c:pt>
                <c:pt idx="2293">
                  <c:v>55712</c:v>
                </c:pt>
                <c:pt idx="2294">
                  <c:v>55719</c:v>
                </c:pt>
                <c:pt idx="2295">
                  <c:v>55726</c:v>
                </c:pt>
                <c:pt idx="2296">
                  <c:v>55733</c:v>
                </c:pt>
                <c:pt idx="2297">
                  <c:v>55740</c:v>
                </c:pt>
                <c:pt idx="2298">
                  <c:v>55747</c:v>
                </c:pt>
                <c:pt idx="2299">
                  <c:v>55754</c:v>
                </c:pt>
                <c:pt idx="2300">
                  <c:v>55761</c:v>
                </c:pt>
                <c:pt idx="2301">
                  <c:v>55768</c:v>
                </c:pt>
                <c:pt idx="2302">
                  <c:v>55775</c:v>
                </c:pt>
                <c:pt idx="2303">
                  <c:v>55782</c:v>
                </c:pt>
                <c:pt idx="2304">
                  <c:v>55789</c:v>
                </c:pt>
                <c:pt idx="2305">
                  <c:v>55796</c:v>
                </c:pt>
                <c:pt idx="2306">
                  <c:v>55803</c:v>
                </c:pt>
                <c:pt idx="2307">
                  <c:v>55810</c:v>
                </c:pt>
                <c:pt idx="2308">
                  <c:v>55817</c:v>
                </c:pt>
                <c:pt idx="2309">
                  <c:v>55824</c:v>
                </c:pt>
                <c:pt idx="2310">
                  <c:v>55831</c:v>
                </c:pt>
                <c:pt idx="2311">
                  <c:v>55838</c:v>
                </c:pt>
                <c:pt idx="2312">
                  <c:v>55845</c:v>
                </c:pt>
                <c:pt idx="2313">
                  <c:v>55852</c:v>
                </c:pt>
                <c:pt idx="2314">
                  <c:v>55859</c:v>
                </c:pt>
                <c:pt idx="2315">
                  <c:v>55866</c:v>
                </c:pt>
                <c:pt idx="2316">
                  <c:v>55873</c:v>
                </c:pt>
                <c:pt idx="2317">
                  <c:v>55884</c:v>
                </c:pt>
                <c:pt idx="2318">
                  <c:v>55891</c:v>
                </c:pt>
                <c:pt idx="2319">
                  <c:v>55898</c:v>
                </c:pt>
                <c:pt idx="2320">
                  <c:v>55905</c:v>
                </c:pt>
                <c:pt idx="2321">
                  <c:v>55912</c:v>
                </c:pt>
                <c:pt idx="2322">
                  <c:v>55919</c:v>
                </c:pt>
                <c:pt idx="2323">
                  <c:v>55926</c:v>
                </c:pt>
                <c:pt idx="2324">
                  <c:v>55933</c:v>
                </c:pt>
                <c:pt idx="2325">
                  <c:v>55940</c:v>
                </c:pt>
                <c:pt idx="2326">
                  <c:v>55947</c:v>
                </c:pt>
                <c:pt idx="2327">
                  <c:v>55954</c:v>
                </c:pt>
                <c:pt idx="2328">
                  <c:v>55961</c:v>
                </c:pt>
                <c:pt idx="2329">
                  <c:v>55968</c:v>
                </c:pt>
                <c:pt idx="2330">
                  <c:v>55975</c:v>
                </c:pt>
                <c:pt idx="2331">
                  <c:v>55984</c:v>
                </c:pt>
                <c:pt idx="2332">
                  <c:v>55991</c:v>
                </c:pt>
                <c:pt idx="2333">
                  <c:v>55998</c:v>
                </c:pt>
                <c:pt idx="2334">
                  <c:v>56005</c:v>
                </c:pt>
                <c:pt idx="2335">
                  <c:v>56012</c:v>
                </c:pt>
                <c:pt idx="2336">
                  <c:v>56019</c:v>
                </c:pt>
                <c:pt idx="2337">
                  <c:v>56026</c:v>
                </c:pt>
                <c:pt idx="2338">
                  <c:v>56033</c:v>
                </c:pt>
                <c:pt idx="2339">
                  <c:v>56040</c:v>
                </c:pt>
                <c:pt idx="2340">
                  <c:v>56047</c:v>
                </c:pt>
                <c:pt idx="2341">
                  <c:v>56054</c:v>
                </c:pt>
                <c:pt idx="2342">
                  <c:v>56061</c:v>
                </c:pt>
                <c:pt idx="2343">
                  <c:v>56068</c:v>
                </c:pt>
                <c:pt idx="2344">
                  <c:v>56075</c:v>
                </c:pt>
                <c:pt idx="2345">
                  <c:v>56082</c:v>
                </c:pt>
                <c:pt idx="2346">
                  <c:v>56089</c:v>
                </c:pt>
                <c:pt idx="2347">
                  <c:v>56096</c:v>
                </c:pt>
                <c:pt idx="2348">
                  <c:v>56103</c:v>
                </c:pt>
                <c:pt idx="2349">
                  <c:v>56110</c:v>
                </c:pt>
                <c:pt idx="2350">
                  <c:v>56117</c:v>
                </c:pt>
                <c:pt idx="2351">
                  <c:v>56124</c:v>
                </c:pt>
                <c:pt idx="2352">
                  <c:v>56131</c:v>
                </c:pt>
                <c:pt idx="2353">
                  <c:v>56138</c:v>
                </c:pt>
                <c:pt idx="2354">
                  <c:v>56145</c:v>
                </c:pt>
                <c:pt idx="2355">
                  <c:v>56152</c:v>
                </c:pt>
                <c:pt idx="2356">
                  <c:v>56159</c:v>
                </c:pt>
                <c:pt idx="2357">
                  <c:v>56166</c:v>
                </c:pt>
                <c:pt idx="2358">
                  <c:v>56173</c:v>
                </c:pt>
                <c:pt idx="2359">
                  <c:v>56180</c:v>
                </c:pt>
                <c:pt idx="2360">
                  <c:v>56187</c:v>
                </c:pt>
                <c:pt idx="2361">
                  <c:v>56194</c:v>
                </c:pt>
                <c:pt idx="2362">
                  <c:v>56201</c:v>
                </c:pt>
                <c:pt idx="2363">
                  <c:v>56208</c:v>
                </c:pt>
                <c:pt idx="2364">
                  <c:v>56216</c:v>
                </c:pt>
                <c:pt idx="2365">
                  <c:v>56222</c:v>
                </c:pt>
                <c:pt idx="2366">
                  <c:v>56229</c:v>
                </c:pt>
                <c:pt idx="2367">
                  <c:v>56236</c:v>
                </c:pt>
                <c:pt idx="2368">
                  <c:v>56247</c:v>
                </c:pt>
                <c:pt idx="2369">
                  <c:v>56251</c:v>
                </c:pt>
                <c:pt idx="2370">
                  <c:v>56257</c:v>
                </c:pt>
                <c:pt idx="2371">
                  <c:v>56264</c:v>
                </c:pt>
                <c:pt idx="2372">
                  <c:v>56271</c:v>
                </c:pt>
                <c:pt idx="2373">
                  <c:v>56278</c:v>
                </c:pt>
                <c:pt idx="2374">
                  <c:v>56285</c:v>
                </c:pt>
                <c:pt idx="2375">
                  <c:v>56292</c:v>
                </c:pt>
                <c:pt idx="2376">
                  <c:v>56299</c:v>
                </c:pt>
                <c:pt idx="2377">
                  <c:v>56306</c:v>
                </c:pt>
                <c:pt idx="2378">
                  <c:v>56313</c:v>
                </c:pt>
                <c:pt idx="2379">
                  <c:v>56320</c:v>
                </c:pt>
                <c:pt idx="2380">
                  <c:v>56327</c:v>
                </c:pt>
                <c:pt idx="2381">
                  <c:v>56334</c:v>
                </c:pt>
                <c:pt idx="2382">
                  <c:v>56341</c:v>
                </c:pt>
                <c:pt idx="2383">
                  <c:v>56348</c:v>
                </c:pt>
                <c:pt idx="2384">
                  <c:v>56355</c:v>
                </c:pt>
                <c:pt idx="2385">
                  <c:v>56362</c:v>
                </c:pt>
                <c:pt idx="2386">
                  <c:v>56369</c:v>
                </c:pt>
                <c:pt idx="2387">
                  <c:v>56376</c:v>
                </c:pt>
                <c:pt idx="2388">
                  <c:v>56383</c:v>
                </c:pt>
                <c:pt idx="2389">
                  <c:v>56390</c:v>
                </c:pt>
                <c:pt idx="2390">
                  <c:v>56397</c:v>
                </c:pt>
                <c:pt idx="2391">
                  <c:v>56404</c:v>
                </c:pt>
                <c:pt idx="2392">
                  <c:v>56411</c:v>
                </c:pt>
                <c:pt idx="2393">
                  <c:v>56418</c:v>
                </c:pt>
                <c:pt idx="2394">
                  <c:v>56425</c:v>
                </c:pt>
                <c:pt idx="2395">
                  <c:v>56432</c:v>
                </c:pt>
                <c:pt idx="2396">
                  <c:v>56439</c:v>
                </c:pt>
                <c:pt idx="2397">
                  <c:v>56446</c:v>
                </c:pt>
                <c:pt idx="2398">
                  <c:v>56453</c:v>
                </c:pt>
                <c:pt idx="2399">
                  <c:v>56460</c:v>
                </c:pt>
                <c:pt idx="2400">
                  <c:v>56467</c:v>
                </c:pt>
                <c:pt idx="2401">
                  <c:v>56474</c:v>
                </c:pt>
                <c:pt idx="2402">
                  <c:v>56481</c:v>
                </c:pt>
                <c:pt idx="2403">
                  <c:v>56488</c:v>
                </c:pt>
                <c:pt idx="2404">
                  <c:v>56495</c:v>
                </c:pt>
                <c:pt idx="2405">
                  <c:v>56502</c:v>
                </c:pt>
                <c:pt idx="2406">
                  <c:v>56509</c:v>
                </c:pt>
                <c:pt idx="2407">
                  <c:v>56516</c:v>
                </c:pt>
                <c:pt idx="2408">
                  <c:v>56523</c:v>
                </c:pt>
                <c:pt idx="2409">
                  <c:v>56530</c:v>
                </c:pt>
                <c:pt idx="2410">
                  <c:v>56537</c:v>
                </c:pt>
                <c:pt idx="2411">
                  <c:v>56544</c:v>
                </c:pt>
                <c:pt idx="2412">
                  <c:v>56551</c:v>
                </c:pt>
                <c:pt idx="2413">
                  <c:v>56558</c:v>
                </c:pt>
                <c:pt idx="2414">
                  <c:v>56565</c:v>
                </c:pt>
                <c:pt idx="2415">
                  <c:v>56572</c:v>
                </c:pt>
                <c:pt idx="2416">
                  <c:v>56580</c:v>
                </c:pt>
                <c:pt idx="2417">
                  <c:v>56586</c:v>
                </c:pt>
                <c:pt idx="2418">
                  <c:v>56593</c:v>
                </c:pt>
                <c:pt idx="2419">
                  <c:v>56600</c:v>
                </c:pt>
                <c:pt idx="2420">
                  <c:v>56607</c:v>
                </c:pt>
                <c:pt idx="2421">
                  <c:v>56614</c:v>
                </c:pt>
                <c:pt idx="2422">
                  <c:v>56621</c:v>
                </c:pt>
                <c:pt idx="2423">
                  <c:v>56628</c:v>
                </c:pt>
                <c:pt idx="2424">
                  <c:v>56635</c:v>
                </c:pt>
                <c:pt idx="2425">
                  <c:v>56642</c:v>
                </c:pt>
                <c:pt idx="2426">
                  <c:v>56649</c:v>
                </c:pt>
                <c:pt idx="2427">
                  <c:v>56656</c:v>
                </c:pt>
                <c:pt idx="2428">
                  <c:v>56663</c:v>
                </c:pt>
                <c:pt idx="2429">
                  <c:v>56670</c:v>
                </c:pt>
                <c:pt idx="2430">
                  <c:v>56677</c:v>
                </c:pt>
                <c:pt idx="2431">
                  <c:v>56684</c:v>
                </c:pt>
                <c:pt idx="2432">
                  <c:v>56691</c:v>
                </c:pt>
                <c:pt idx="2433">
                  <c:v>56698</c:v>
                </c:pt>
                <c:pt idx="2434">
                  <c:v>56705</c:v>
                </c:pt>
                <c:pt idx="2435">
                  <c:v>56712</c:v>
                </c:pt>
                <c:pt idx="2436">
                  <c:v>56719</c:v>
                </c:pt>
                <c:pt idx="2437">
                  <c:v>56726</c:v>
                </c:pt>
                <c:pt idx="2438">
                  <c:v>56733</c:v>
                </c:pt>
                <c:pt idx="2439">
                  <c:v>56740</c:v>
                </c:pt>
                <c:pt idx="2440">
                  <c:v>56747</c:v>
                </c:pt>
                <c:pt idx="2441">
                  <c:v>56754</c:v>
                </c:pt>
                <c:pt idx="2442">
                  <c:v>56761</c:v>
                </c:pt>
                <c:pt idx="2443">
                  <c:v>56768</c:v>
                </c:pt>
                <c:pt idx="2444">
                  <c:v>56775</c:v>
                </c:pt>
                <c:pt idx="2445">
                  <c:v>56782</c:v>
                </c:pt>
                <c:pt idx="2446">
                  <c:v>56789</c:v>
                </c:pt>
                <c:pt idx="2447">
                  <c:v>56796</c:v>
                </c:pt>
                <c:pt idx="2448">
                  <c:v>56803</c:v>
                </c:pt>
                <c:pt idx="2449">
                  <c:v>56810</c:v>
                </c:pt>
                <c:pt idx="2450">
                  <c:v>56817</c:v>
                </c:pt>
                <c:pt idx="2451">
                  <c:v>56824</c:v>
                </c:pt>
                <c:pt idx="2452">
                  <c:v>56831</c:v>
                </c:pt>
                <c:pt idx="2453">
                  <c:v>56838</c:v>
                </c:pt>
                <c:pt idx="2454">
                  <c:v>56845</c:v>
                </c:pt>
                <c:pt idx="2455">
                  <c:v>56852</c:v>
                </c:pt>
                <c:pt idx="2456">
                  <c:v>56859</c:v>
                </c:pt>
                <c:pt idx="2457">
                  <c:v>56866</c:v>
                </c:pt>
                <c:pt idx="2458">
                  <c:v>56873</c:v>
                </c:pt>
                <c:pt idx="2459">
                  <c:v>56880</c:v>
                </c:pt>
                <c:pt idx="2460">
                  <c:v>56887</c:v>
                </c:pt>
                <c:pt idx="2461">
                  <c:v>56894</c:v>
                </c:pt>
                <c:pt idx="2462">
                  <c:v>56901</c:v>
                </c:pt>
                <c:pt idx="2463">
                  <c:v>56908</c:v>
                </c:pt>
                <c:pt idx="2464">
                  <c:v>56915</c:v>
                </c:pt>
                <c:pt idx="2465">
                  <c:v>56922</c:v>
                </c:pt>
                <c:pt idx="2466">
                  <c:v>56930</c:v>
                </c:pt>
                <c:pt idx="2467">
                  <c:v>56936</c:v>
                </c:pt>
                <c:pt idx="2468">
                  <c:v>56944</c:v>
                </c:pt>
                <c:pt idx="2469">
                  <c:v>56950</c:v>
                </c:pt>
                <c:pt idx="2470">
                  <c:v>56957</c:v>
                </c:pt>
                <c:pt idx="2471">
                  <c:v>56964</c:v>
                </c:pt>
                <c:pt idx="2472">
                  <c:v>56971</c:v>
                </c:pt>
                <c:pt idx="2473">
                  <c:v>56983</c:v>
                </c:pt>
                <c:pt idx="2474">
                  <c:v>56986</c:v>
                </c:pt>
                <c:pt idx="2475">
                  <c:v>56993</c:v>
                </c:pt>
                <c:pt idx="2476">
                  <c:v>57000</c:v>
                </c:pt>
                <c:pt idx="2477">
                  <c:v>57007</c:v>
                </c:pt>
                <c:pt idx="2478">
                  <c:v>57014</c:v>
                </c:pt>
                <c:pt idx="2479">
                  <c:v>57021</c:v>
                </c:pt>
                <c:pt idx="2480">
                  <c:v>57028</c:v>
                </c:pt>
                <c:pt idx="2481">
                  <c:v>57035</c:v>
                </c:pt>
                <c:pt idx="2482">
                  <c:v>57042</c:v>
                </c:pt>
                <c:pt idx="2483">
                  <c:v>57049</c:v>
                </c:pt>
                <c:pt idx="2484">
                  <c:v>57056</c:v>
                </c:pt>
                <c:pt idx="2485">
                  <c:v>57063</c:v>
                </c:pt>
                <c:pt idx="2486">
                  <c:v>57074</c:v>
                </c:pt>
                <c:pt idx="2487">
                  <c:v>57077</c:v>
                </c:pt>
                <c:pt idx="2488">
                  <c:v>57084</c:v>
                </c:pt>
                <c:pt idx="2489">
                  <c:v>57091</c:v>
                </c:pt>
                <c:pt idx="2490">
                  <c:v>57098</c:v>
                </c:pt>
                <c:pt idx="2491">
                  <c:v>57105</c:v>
                </c:pt>
                <c:pt idx="2492">
                  <c:v>57112</c:v>
                </c:pt>
                <c:pt idx="2493">
                  <c:v>57119</c:v>
                </c:pt>
                <c:pt idx="2494">
                  <c:v>57126</c:v>
                </c:pt>
                <c:pt idx="2495">
                  <c:v>57133</c:v>
                </c:pt>
                <c:pt idx="2496">
                  <c:v>57140</c:v>
                </c:pt>
                <c:pt idx="2497">
                  <c:v>57147</c:v>
                </c:pt>
                <c:pt idx="2498">
                  <c:v>57154</c:v>
                </c:pt>
                <c:pt idx="2499">
                  <c:v>57161</c:v>
                </c:pt>
                <c:pt idx="2500">
                  <c:v>57168</c:v>
                </c:pt>
                <c:pt idx="2501">
                  <c:v>57175</c:v>
                </c:pt>
                <c:pt idx="2502">
                  <c:v>57182</c:v>
                </c:pt>
                <c:pt idx="2503">
                  <c:v>57189</c:v>
                </c:pt>
                <c:pt idx="2504">
                  <c:v>57196</c:v>
                </c:pt>
                <c:pt idx="2505">
                  <c:v>57203</c:v>
                </c:pt>
                <c:pt idx="2506">
                  <c:v>57210</c:v>
                </c:pt>
                <c:pt idx="2507">
                  <c:v>57217</c:v>
                </c:pt>
                <c:pt idx="2508">
                  <c:v>57224</c:v>
                </c:pt>
                <c:pt idx="2509">
                  <c:v>57231</c:v>
                </c:pt>
                <c:pt idx="2510">
                  <c:v>57238</c:v>
                </c:pt>
                <c:pt idx="2511">
                  <c:v>57245</c:v>
                </c:pt>
                <c:pt idx="2512">
                  <c:v>57252</c:v>
                </c:pt>
                <c:pt idx="2513">
                  <c:v>57259</c:v>
                </c:pt>
                <c:pt idx="2514">
                  <c:v>57266</c:v>
                </c:pt>
                <c:pt idx="2515">
                  <c:v>57273</c:v>
                </c:pt>
                <c:pt idx="2516">
                  <c:v>57280</c:v>
                </c:pt>
                <c:pt idx="2517">
                  <c:v>57287</c:v>
                </c:pt>
                <c:pt idx="2518">
                  <c:v>57297</c:v>
                </c:pt>
                <c:pt idx="2519">
                  <c:v>57301</c:v>
                </c:pt>
                <c:pt idx="2520">
                  <c:v>57308</c:v>
                </c:pt>
                <c:pt idx="2521">
                  <c:v>57315</c:v>
                </c:pt>
                <c:pt idx="2522">
                  <c:v>57322</c:v>
                </c:pt>
                <c:pt idx="2523">
                  <c:v>57329</c:v>
                </c:pt>
                <c:pt idx="2524">
                  <c:v>57336</c:v>
                </c:pt>
                <c:pt idx="2525">
                  <c:v>57343</c:v>
                </c:pt>
                <c:pt idx="2526">
                  <c:v>57350</c:v>
                </c:pt>
                <c:pt idx="2527">
                  <c:v>57357</c:v>
                </c:pt>
                <c:pt idx="2528">
                  <c:v>57364</c:v>
                </c:pt>
                <c:pt idx="2529">
                  <c:v>57371</c:v>
                </c:pt>
                <c:pt idx="2530">
                  <c:v>57378</c:v>
                </c:pt>
                <c:pt idx="2531">
                  <c:v>57385</c:v>
                </c:pt>
                <c:pt idx="2532">
                  <c:v>57392</c:v>
                </c:pt>
                <c:pt idx="2533">
                  <c:v>57399</c:v>
                </c:pt>
                <c:pt idx="2534">
                  <c:v>57406</c:v>
                </c:pt>
                <c:pt idx="2535">
                  <c:v>57413</c:v>
                </c:pt>
                <c:pt idx="2536">
                  <c:v>57420</c:v>
                </c:pt>
                <c:pt idx="2537">
                  <c:v>57427</c:v>
                </c:pt>
                <c:pt idx="2538">
                  <c:v>57434</c:v>
                </c:pt>
                <c:pt idx="2539">
                  <c:v>57441</c:v>
                </c:pt>
                <c:pt idx="2540">
                  <c:v>57448</c:v>
                </c:pt>
                <c:pt idx="2541">
                  <c:v>57459</c:v>
                </c:pt>
                <c:pt idx="2542">
                  <c:v>57462</c:v>
                </c:pt>
                <c:pt idx="2543">
                  <c:v>57469</c:v>
                </c:pt>
                <c:pt idx="2544">
                  <c:v>57476</c:v>
                </c:pt>
                <c:pt idx="2545">
                  <c:v>57483</c:v>
                </c:pt>
                <c:pt idx="2546">
                  <c:v>57490</c:v>
                </c:pt>
                <c:pt idx="2547">
                  <c:v>57497</c:v>
                </c:pt>
                <c:pt idx="2548">
                  <c:v>57504</c:v>
                </c:pt>
                <c:pt idx="2549">
                  <c:v>57511</c:v>
                </c:pt>
                <c:pt idx="2550">
                  <c:v>57518</c:v>
                </c:pt>
                <c:pt idx="2551">
                  <c:v>57525</c:v>
                </c:pt>
                <c:pt idx="2552">
                  <c:v>57532</c:v>
                </c:pt>
                <c:pt idx="2553">
                  <c:v>57539</c:v>
                </c:pt>
                <c:pt idx="2554">
                  <c:v>57546</c:v>
                </c:pt>
                <c:pt idx="2555">
                  <c:v>57553</c:v>
                </c:pt>
                <c:pt idx="2556">
                  <c:v>57560</c:v>
                </c:pt>
                <c:pt idx="2557">
                  <c:v>57567</c:v>
                </c:pt>
                <c:pt idx="2558">
                  <c:v>57574</c:v>
                </c:pt>
                <c:pt idx="2559">
                  <c:v>57581</c:v>
                </c:pt>
                <c:pt idx="2560">
                  <c:v>57588</c:v>
                </c:pt>
                <c:pt idx="2561">
                  <c:v>57595</c:v>
                </c:pt>
                <c:pt idx="2562">
                  <c:v>57602</c:v>
                </c:pt>
                <c:pt idx="2563">
                  <c:v>57609</c:v>
                </c:pt>
                <c:pt idx="2564">
                  <c:v>57616</c:v>
                </c:pt>
                <c:pt idx="2565">
                  <c:v>57623</c:v>
                </c:pt>
                <c:pt idx="2566">
                  <c:v>57630</c:v>
                </c:pt>
                <c:pt idx="2567">
                  <c:v>57637</c:v>
                </c:pt>
                <c:pt idx="2568">
                  <c:v>57644</c:v>
                </c:pt>
                <c:pt idx="2569">
                  <c:v>57651</c:v>
                </c:pt>
                <c:pt idx="2570">
                  <c:v>57658</c:v>
                </c:pt>
                <c:pt idx="2571">
                  <c:v>57665</c:v>
                </c:pt>
                <c:pt idx="2572">
                  <c:v>57672</c:v>
                </c:pt>
                <c:pt idx="2573">
                  <c:v>57679</c:v>
                </c:pt>
                <c:pt idx="2574">
                  <c:v>57686</c:v>
                </c:pt>
                <c:pt idx="2575">
                  <c:v>57693</c:v>
                </c:pt>
                <c:pt idx="2576">
                  <c:v>57700</c:v>
                </c:pt>
                <c:pt idx="2577">
                  <c:v>57710</c:v>
                </c:pt>
                <c:pt idx="2578">
                  <c:v>57717</c:v>
                </c:pt>
                <c:pt idx="2579">
                  <c:v>57724</c:v>
                </c:pt>
                <c:pt idx="2580">
                  <c:v>57732</c:v>
                </c:pt>
                <c:pt idx="2581">
                  <c:v>57738</c:v>
                </c:pt>
                <c:pt idx="2582">
                  <c:v>57745</c:v>
                </c:pt>
                <c:pt idx="2583">
                  <c:v>57752</c:v>
                </c:pt>
                <c:pt idx="2584">
                  <c:v>57760</c:v>
                </c:pt>
                <c:pt idx="2585">
                  <c:v>57766</c:v>
                </c:pt>
                <c:pt idx="2586">
                  <c:v>57773</c:v>
                </c:pt>
                <c:pt idx="2587">
                  <c:v>57780</c:v>
                </c:pt>
                <c:pt idx="2588">
                  <c:v>57787</c:v>
                </c:pt>
                <c:pt idx="2589">
                  <c:v>57794</c:v>
                </c:pt>
                <c:pt idx="2590">
                  <c:v>57801</c:v>
                </c:pt>
                <c:pt idx="2591">
                  <c:v>57808</c:v>
                </c:pt>
                <c:pt idx="2592">
                  <c:v>57817</c:v>
                </c:pt>
                <c:pt idx="2593">
                  <c:v>57822</c:v>
                </c:pt>
                <c:pt idx="2594">
                  <c:v>57829</c:v>
                </c:pt>
                <c:pt idx="2595">
                  <c:v>57837</c:v>
                </c:pt>
                <c:pt idx="2596">
                  <c:v>57843</c:v>
                </c:pt>
                <c:pt idx="2597">
                  <c:v>57850</c:v>
                </c:pt>
                <c:pt idx="2598">
                  <c:v>57858</c:v>
                </c:pt>
                <c:pt idx="2599">
                  <c:v>57864</c:v>
                </c:pt>
                <c:pt idx="2600">
                  <c:v>57871</c:v>
                </c:pt>
                <c:pt idx="2601">
                  <c:v>57878</c:v>
                </c:pt>
                <c:pt idx="2602">
                  <c:v>57885</c:v>
                </c:pt>
                <c:pt idx="2603">
                  <c:v>57892</c:v>
                </c:pt>
                <c:pt idx="2604">
                  <c:v>57899</c:v>
                </c:pt>
                <c:pt idx="2605">
                  <c:v>57906</c:v>
                </c:pt>
                <c:pt idx="2606">
                  <c:v>57913</c:v>
                </c:pt>
                <c:pt idx="2607">
                  <c:v>57920</c:v>
                </c:pt>
                <c:pt idx="2608">
                  <c:v>57927</c:v>
                </c:pt>
                <c:pt idx="2609">
                  <c:v>57934</c:v>
                </c:pt>
                <c:pt idx="2610">
                  <c:v>57941</c:v>
                </c:pt>
                <c:pt idx="2611">
                  <c:v>57949</c:v>
                </c:pt>
                <c:pt idx="2612">
                  <c:v>57956</c:v>
                </c:pt>
                <c:pt idx="2613">
                  <c:v>57962</c:v>
                </c:pt>
                <c:pt idx="2614">
                  <c:v>57969</c:v>
                </c:pt>
                <c:pt idx="2615">
                  <c:v>57976</c:v>
                </c:pt>
                <c:pt idx="2616">
                  <c:v>57983</c:v>
                </c:pt>
                <c:pt idx="2617">
                  <c:v>57990</c:v>
                </c:pt>
                <c:pt idx="2618">
                  <c:v>57998</c:v>
                </c:pt>
                <c:pt idx="2619">
                  <c:v>58004</c:v>
                </c:pt>
                <c:pt idx="2620">
                  <c:v>58011</c:v>
                </c:pt>
                <c:pt idx="2621">
                  <c:v>58018</c:v>
                </c:pt>
                <c:pt idx="2622">
                  <c:v>58026</c:v>
                </c:pt>
                <c:pt idx="2623">
                  <c:v>58032</c:v>
                </c:pt>
                <c:pt idx="2624">
                  <c:v>58039</c:v>
                </c:pt>
                <c:pt idx="2625">
                  <c:v>58046</c:v>
                </c:pt>
                <c:pt idx="2626">
                  <c:v>58053</c:v>
                </c:pt>
                <c:pt idx="2627">
                  <c:v>58060</c:v>
                </c:pt>
                <c:pt idx="2628">
                  <c:v>58067</c:v>
                </c:pt>
                <c:pt idx="2629">
                  <c:v>58075</c:v>
                </c:pt>
                <c:pt idx="2630">
                  <c:v>58082</c:v>
                </c:pt>
                <c:pt idx="2631">
                  <c:v>58089</c:v>
                </c:pt>
                <c:pt idx="2632">
                  <c:v>58096</c:v>
                </c:pt>
                <c:pt idx="2633">
                  <c:v>58103</c:v>
                </c:pt>
                <c:pt idx="2634">
                  <c:v>58110</c:v>
                </c:pt>
                <c:pt idx="2635">
                  <c:v>58117</c:v>
                </c:pt>
                <c:pt idx="2636">
                  <c:v>58124</c:v>
                </c:pt>
                <c:pt idx="2637">
                  <c:v>58131</c:v>
                </c:pt>
                <c:pt idx="2638">
                  <c:v>58138</c:v>
                </c:pt>
                <c:pt idx="2639">
                  <c:v>58145</c:v>
                </c:pt>
                <c:pt idx="2640">
                  <c:v>58152</c:v>
                </c:pt>
                <c:pt idx="2641">
                  <c:v>58159</c:v>
                </c:pt>
                <c:pt idx="2642">
                  <c:v>58168</c:v>
                </c:pt>
                <c:pt idx="2643">
                  <c:v>58175</c:v>
                </c:pt>
                <c:pt idx="2644">
                  <c:v>58182</c:v>
                </c:pt>
                <c:pt idx="2645">
                  <c:v>58189</c:v>
                </c:pt>
                <c:pt idx="2646">
                  <c:v>58196</c:v>
                </c:pt>
                <c:pt idx="2647">
                  <c:v>58203</c:v>
                </c:pt>
                <c:pt idx="2648">
                  <c:v>58210</c:v>
                </c:pt>
                <c:pt idx="2649">
                  <c:v>58217</c:v>
                </c:pt>
                <c:pt idx="2650">
                  <c:v>58224</c:v>
                </c:pt>
                <c:pt idx="2651">
                  <c:v>58231</c:v>
                </c:pt>
                <c:pt idx="2652">
                  <c:v>58238</c:v>
                </c:pt>
                <c:pt idx="2653">
                  <c:v>58245</c:v>
                </c:pt>
                <c:pt idx="2654">
                  <c:v>58252</c:v>
                </c:pt>
                <c:pt idx="2655">
                  <c:v>58259</c:v>
                </c:pt>
                <c:pt idx="2656">
                  <c:v>58266</c:v>
                </c:pt>
                <c:pt idx="2657">
                  <c:v>58273</c:v>
                </c:pt>
                <c:pt idx="2658">
                  <c:v>58280</c:v>
                </c:pt>
                <c:pt idx="2659">
                  <c:v>58287</c:v>
                </c:pt>
                <c:pt idx="2660">
                  <c:v>58294</c:v>
                </c:pt>
                <c:pt idx="2661">
                  <c:v>58301</c:v>
                </c:pt>
                <c:pt idx="2662">
                  <c:v>58308</c:v>
                </c:pt>
                <c:pt idx="2663">
                  <c:v>58315</c:v>
                </c:pt>
                <c:pt idx="2664">
                  <c:v>58322</c:v>
                </c:pt>
                <c:pt idx="2665">
                  <c:v>58329</c:v>
                </c:pt>
                <c:pt idx="2666">
                  <c:v>58336</c:v>
                </c:pt>
                <c:pt idx="2667">
                  <c:v>58343</c:v>
                </c:pt>
                <c:pt idx="2668">
                  <c:v>58350</c:v>
                </c:pt>
                <c:pt idx="2669">
                  <c:v>58357</c:v>
                </c:pt>
                <c:pt idx="2670">
                  <c:v>58364</c:v>
                </c:pt>
                <c:pt idx="2671">
                  <c:v>58371</c:v>
                </c:pt>
                <c:pt idx="2672">
                  <c:v>58378</c:v>
                </c:pt>
                <c:pt idx="2673">
                  <c:v>58385</c:v>
                </c:pt>
                <c:pt idx="2674">
                  <c:v>58392</c:v>
                </c:pt>
                <c:pt idx="2675">
                  <c:v>58399</c:v>
                </c:pt>
                <c:pt idx="2676">
                  <c:v>58407</c:v>
                </c:pt>
                <c:pt idx="2677">
                  <c:v>58413</c:v>
                </c:pt>
                <c:pt idx="2678">
                  <c:v>58420</c:v>
                </c:pt>
                <c:pt idx="2679">
                  <c:v>58427</c:v>
                </c:pt>
                <c:pt idx="2680">
                  <c:v>58438</c:v>
                </c:pt>
                <c:pt idx="2681">
                  <c:v>58442</c:v>
                </c:pt>
                <c:pt idx="2682">
                  <c:v>58448</c:v>
                </c:pt>
                <c:pt idx="2683">
                  <c:v>58455</c:v>
                </c:pt>
                <c:pt idx="2684">
                  <c:v>58462</c:v>
                </c:pt>
                <c:pt idx="2685">
                  <c:v>58469</c:v>
                </c:pt>
                <c:pt idx="2686">
                  <c:v>58476</c:v>
                </c:pt>
                <c:pt idx="2687">
                  <c:v>58483</c:v>
                </c:pt>
                <c:pt idx="2688">
                  <c:v>58490</c:v>
                </c:pt>
                <c:pt idx="2689">
                  <c:v>58497</c:v>
                </c:pt>
                <c:pt idx="2690">
                  <c:v>58504</c:v>
                </c:pt>
                <c:pt idx="2691">
                  <c:v>58511</c:v>
                </c:pt>
                <c:pt idx="2692">
                  <c:v>58518</c:v>
                </c:pt>
                <c:pt idx="2693">
                  <c:v>58525</c:v>
                </c:pt>
                <c:pt idx="2694">
                  <c:v>58532</c:v>
                </c:pt>
                <c:pt idx="2695">
                  <c:v>58539</c:v>
                </c:pt>
                <c:pt idx="2696">
                  <c:v>58546</c:v>
                </c:pt>
                <c:pt idx="2697">
                  <c:v>58553</c:v>
                </c:pt>
                <c:pt idx="2698">
                  <c:v>58560</c:v>
                </c:pt>
                <c:pt idx="2699">
                  <c:v>58567</c:v>
                </c:pt>
                <c:pt idx="2700">
                  <c:v>58574</c:v>
                </c:pt>
                <c:pt idx="2701">
                  <c:v>58581</c:v>
                </c:pt>
                <c:pt idx="2702">
                  <c:v>58588</c:v>
                </c:pt>
                <c:pt idx="2703">
                  <c:v>58595</c:v>
                </c:pt>
                <c:pt idx="2704">
                  <c:v>58602</c:v>
                </c:pt>
                <c:pt idx="2705">
                  <c:v>58609</c:v>
                </c:pt>
                <c:pt idx="2706">
                  <c:v>58616</c:v>
                </c:pt>
                <c:pt idx="2707">
                  <c:v>58623</c:v>
                </c:pt>
                <c:pt idx="2708">
                  <c:v>58630</c:v>
                </c:pt>
                <c:pt idx="2709">
                  <c:v>58637</c:v>
                </c:pt>
                <c:pt idx="2710">
                  <c:v>58644</c:v>
                </c:pt>
                <c:pt idx="2711">
                  <c:v>58651</c:v>
                </c:pt>
                <c:pt idx="2712">
                  <c:v>58658</c:v>
                </c:pt>
                <c:pt idx="2713">
                  <c:v>58665</c:v>
                </c:pt>
                <c:pt idx="2714">
                  <c:v>58672</c:v>
                </c:pt>
                <c:pt idx="2715">
                  <c:v>58679</c:v>
                </c:pt>
                <c:pt idx="2716">
                  <c:v>58686</c:v>
                </c:pt>
                <c:pt idx="2717">
                  <c:v>58693</c:v>
                </c:pt>
                <c:pt idx="2718">
                  <c:v>58700</c:v>
                </c:pt>
                <c:pt idx="2719">
                  <c:v>58707</c:v>
                </c:pt>
                <c:pt idx="2720">
                  <c:v>58714</c:v>
                </c:pt>
                <c:pt idx="2721">
                  <c:v>58721</c:v>
                </c:pt>
                <c:pt idx="2722">
                  <c:v>58728</c:v>
                </c:pt>
                <c:pt idx="2723">
                  <c:v>58735</c:v>
                </c:pt>
                <c:pt idx="2724">
                  <c:v>58742</c:v>
                </c:pt>
                <c:pt idx="2725">
                  <c:v>58749</c:v>
                </c:pt>
                <c:pt idx="2726">
                  <c:v>58757</c:v>
                </c:pt>
                <c:pt idx="2727">
                  <c:v>58763</c:v>
                </c:pt>
                <c:pt idx="2728">
                  <c:v>58771</c:v>
                </c:pt>
                <c:pt idx="2729">
                  <c:v>58777</c:v>
                </c:pt>
                <c:pt idx="2730">
                  <c:v>58784</c:v>
                </c:pt>
                <c:pt idx="2731">
                  <c:v>58791</c:v>
                </c:pt>
                <c:pt idx="2732">
                  <c:v>58798</c:v>
                </c:pt>
                <c:pt idx="2733">
                  <c:v>58810</c:v>
                </c:pt>
                <c:pt idx="2734">
                  <c:v>58813</c:v>
                </c:pt>
                <c:pt idx="2735">
                  <c:v>58820</c:v>
                </c:pt>
                <c:pt idx="2736">
                  <c:v>58827</c:v>
                </c:pt>
                <c:pt idx="2737">
                  <c:v>58834</c:v>
                </c:pt>
                <c:pt idx="2738">
                  <c:v>58841</c:v>
                </c:pt>
                <c:pt idx="2739">
                  <c:v>58848</c:v>
                </c:pt>
                <c:pt idx="2740">
                  <c:v>58855</c:v>
                </c:pt>
                <c:pt idx="2741">
                  <c:v>58862</c:v>
                </c:pt>
                <c:pt idx="2742">
                  <c:v>58869</c:v>
                </c:pt>
                <c:pt idx="2743">
                  <c:v>58876</c:v>
                </c:pt>
                <c:pt idx="2744">
                  <c:v>58883</c:v>
                </c:pt>
                <c:pt idx="2745">
                  <c:v>58890</c:v>
                </c:pt>
                <c:pt idx="2746">
                  <c:v>58897</c:v>
                </c:pt>
                <c:pt idx="2747">
                  <c:v>58908</c:v>
                </c:pt>
                <c:pt idx="2748">
                  <c:v>58911</c:v>
                </c:pt>
                <c:pt idx="2749">
                  <c:v>58918</c:v>
                </c:pt>
                <c:pt idx="2750">
                  <c:v>58925</c:v>
                </c:pt>
                <c:pt idx="2751">
                  <c:v>58932</c:v>
                </c:pt>
                <c:pt idx="2752">
                  <c:v>58939</c:v>
                </c:pt>
                <c:pt idx="2753">
                  <c:v>58946</c:v>
                </c:pt>
                <c:pt idx="2754">
                  <c:v>58953</c:v>
                </c:pt>
                <c:pt idx="2755">
                  <c:v>58960</c:v>
                </c:pt>
                <c:pt idx="2756">
                  <c:v>58967</c:v>
                </c:pt>
                <c:pt idx="2757">
                  <c:v>58974</c:v>
                </c:pt>
                <c:pt idx="2758">
                  <c:v>58981</c:v>
                </c:pt>
                <c:pt idx="2759">
                  <c:v>58988</c:v>
                </c:pt>
                <c:pt idx="2760">
                  <c:v>58995</c:v>
                </c:pt>
                <c:pt idx="2761">
                  <c:v>59002</c:v>
                </c:pt>
                <c:pt idx="2762">
                  <c:v>59009</c:v>
                </c:pt>
                <c:pt idx="2763">
                  <c:v>59016</c:v>
                </c:pt>
                <c:pt idx="2764">
                  <c:v>59023</c:v>
                </c:pt>
                <c:pt idx="2765">
                  <c:v>59030</c:v>
                </c:pt>
                <c:pt idx="2766">
                  <c:v>59037</c:v>
                </c:pt>
                <c:pt idx="2767">
                  <c:v>59044</c:v>
                </c:pt>
                <c:pt idx="2768">
                  <c:v>59051</c:v>
                </c:pt>
                <c:pt idx="2769">
                  <c:v>59058</c:v>
                </c:pt>
                <c:pt idx="2770">
                  <c:v>59065</c:v>
                </c:pt>
                <c:pt idx="2771">
                  <c:v>59072</c:v>
                </c:pt>
                <c:pt idx="2772">
                  <c:v>59079</c:v>
                </c:pt>
                <c:pt idx="2773">
                  <c:v>59086</c:v>
                </c:pt>
                <c:pt idx="2774">
                  <c:v>59093</c:v>
                </c:pt>
                <c:pt idx="2775">
                  <c:v>59100</c:v>
                </c:pt>
                <c:pt idx="2776">
                  <c:v>59107</c:v>
                </c:pt>
                <c:pt idx="2777">
                  <c:v>59114</c:v>
                </c:pt>
                <c:pt idx="2778">
                  <c:v>59124</c:v>
                </c:pt>
                <c:pt idx="2779">
                  <c:v>59128</c:v>
                </c:pt>
                <c:pt idx="2780">
                  <c:v>59135</c:v>
                </c:pt>
                <c:pt idx="2781">
                  <c:v>59142</c:v>
                </c:pt>
                <c:pt idx="2782">
                  <c:v>59149</c:v>
                </c:pt>
                <c:pt idx="2783">
                  <c:v>59156</c:v>
                </c:pt>
                <c:pt idx="2784">
                  <c:v>59163</c:v>
                </c:pt>
                <c:pt idx="2785">
                  <c:v>59170</c:v>
                </c:pt>
                <c:pt idx="2786">
                  <c:v>59177</c:v>
                </c:pt>
                <c:pt idx="2787">
                  <c:v>59184</c:v>
                </c:pt>
                <c:pt idx="2788">
                  <c:v>59191</c:v>
                </c:pt>
                <c:pt idx="2789">
                  <c:v>59198</c:v>
                </c:pt>
                <c:pt idx="2790">
                  <c:v>59205</c:v>
                </c:pt>
                <c:pt idx="2791">
                  <c:v>59212</c:v>
                </c:pt>
                <c:pt idx="2792">
                  <c:v>59219</c:v>
                </c:pt>
                <c:pt idx="2793">
                  <c:v>59226</c:v>
                </c:pt>
                <c:pt idx="2794">
                  <c:v>59233</c:v>
                </c:pt>
                <c:pt idx="2795">
                  <c:v>59240</c:v>
                </c:pt>
                <c:pt idx="2796">
                  <c:v>59247</c:v>
                </c:pt>
                <c:pt idx="2797">
                  <c:v>59258</c:v>
                </c:pt>
                <c:pt idx="2798">
                  <c:v>59261</c:v>
                </c:pt>
                <c:pt idx="2799">
                  <c:v>59268</c:v>
                </c:pt>
                <c:pt idx="2800">
                  <c:v>59275</c:v>
                </c:pt>
                <c:pt idx="2801">
                  <c:v>59282</c:v>
                </c:pt>
                <c:pt idx="2802">
                  <c:v>59289</c:v>
                </c:pt>
                <c:pt idx="2803">
                  <c:v>59296</c:v>
                </c:pt>
                <c:pt idx="2804">
                  <c:v>59303</c:v>
                </c:pt>
                <c:pt idx="2805">
                  <c:v>59310</c:v>
                </c:pt>
                <c:pt idx="2806">
                  <c:v>59317</c:v>
                </c:pt>
                <c:pt idx="2807">
                  <c:v>59324</c:v>
                </c:pt>
                <c:pt idx="2808">
                  <c:v>59331</c:v>
                </c:pt>
                <c:pt idx="2809">
                  <c:v>59338</c:v>
                </c:pt>
                <c:pt idx="2810">
                  <c:v>59345</c:v>
                </c:pt>
                <c:pt idx="2811">
                  <c:v>59352</c:v>
                </c:pt>
                <c:pt idx="2812">
                  <c:v>59359</c:v>
                </c:pt>
                <c:pt idx="2813">
                  <c:v>59366</c:v>
                </c:pt>
                <c:pt idx="2814">
                  <c:v>59373</c:v>
                </c:pt>
                <c:pt idx="2815">
                  <c:v>59380</c:v>
                </c:pt>
                <c:pt idx="2816">
                  <c:v>59387</c:v>
                </c:pt>
                <c:pt idx="2817">
                  <c:v>59394</c:v>
                </c:pt>
                <c:pt idx="2818">
                  <c:v>59401</c:v>
                </c:pt>
                <c:pt idx="2819">
                  <c:v>59408</c:v>
                </c:pt>
                <c:pt idx="2820">
                  <c:v>59415</c:v>
                </c:pt>
                <c:pt idx="2821">
                  <c:v>59422</c:v>
                </c:pt>
                <c:pt idx="2822">
                  <c:v>59429</c:v>
                </c:pt>
                <c:pt idx="2823">
                  <c:v>59436</c:v>
                </c:pt>
                <c:pt idx="2824">
                  <c:v>59443</c:v>
                </c:pt>
                <c:pt idx="2825">
                  <c:v>59450</c:v>
                </c:pt>
                <c:pt idx="2826">
                  <c:v>59457</c:v>
                </c:pt>
                <c:pt idx="2827">
                  <c:v>59464</c:v>
                </c:pt>
                <c:pt idx="2828">
                  <c:v>59471</c:v>
                </c:pt>
                <c:pt idx="2829">
                  <c:v>59478</c:v>
                </c:pt>
                <c:pt idx="2830">
                  <c:v>59488</c:v>
                </c:pt>
                <c:pt idx="2831">
                  <c:v>59492</c:v>
                </c:pt>
                <c:pt idx="2832">
                  <c:v>59499</c:v>
                </c:pt>
                <c:pt idx="2833">
                  <c:v>59506</c:v>
                </c:pt>
                <c:pt idx="2834">
                  <c:v>59513</c:v>
                </c:pt>
                <c:pt idx="2835">
                  <c:v>59520</c:v>
                </c:pt>
                <c:pt idx="2836">
                  <c:v>59527</c:v>
                </c:pt>
                <c:pt idx="2837">
                  <c:v>59534</c:v>
                </c:pt>
                <c:pt idx="2838">
                  <c:v>59541</c:v>
                </c:pt>
                <c:pt idx="2839">
                  <c:v>59548</c:v>
                </c:pt>
                <c:pt idx="2840">
                  <c:v>59555</c:v>
                </c:pt>
                <c:pt idx="2841">
                  <c:v>59562</c:v>
                </c:pt>
                <c:pt idx="2842">
                  <c:v>59569</c:v>
                </c:pt>
                <c:pt idx="2843">
                  <c:v>59576</c:v>
                </c:pt>
                <c:pt idx="2844">
                  <c:v>59583</c:v>
                </c:pt>
                <c:pt idx="2845">
                  <c:v>59590</c:v>
                </c:pt>
                <c:pt idx="2846">
                  <c:v>59597</c:v>
                </c:pt>
                <c:pt idx="2847">
                  <c:v>59604</c:v>
                </c:pt>
                <c:pt idx="2848">
                  <c:v>59611</c:v>
                </c:pt>
                <c:pt idx="2849">
                  <c:v>59618</c:v>
                </c:pt>
                <c:pt idx="2850">
                  <c:v>59625</c:v>
                </c:pt>
                <c:pt idx="2851">
                  <c:v>59632</c:v>
                </c:pt>
                <c:pt idx="2852">
                  <c:v>59643</c:v>
                </c:pt>
                <c:pt idx="2853">
                  <c:v>59646</c:v>
                </c:pt>
                <c:pt idx="2854">
                  <c:v>59653</c:v>
                </c:pt>
                <c:pt idx="2855">
                  <c:v>59660</c:v>
                </c:pt>
                <c:pt idx="2856">
                  <c:v>59667</c:v>
                </c:pt>
                <c:pt idx="2857">
                  <c:v>59674</c:v>
                </c:pt>
                <c:pt idx="2858">
                  <c:v>59681</c:v>
                </c:pt>
                <c:pt idx="2859">
                  <c:v>59688</c:v>
                </c:pt>
                <c:pt idx="2860">
                  <c:v>59695</c:v>
                </c:pt>
                <c:pt idx="2861">
                  <c:v>59702</c:v>
                </c:pt>
                <c:pt idx="2862">
                  <c:v>59709</c:v>
                </c:pt>
                <c:pt idx="2863">
                  <c:v>59716</c:v>
                </c:pt>
                <c:pt idx="2864">
                  <c:v>59723</c:v>
                </c:pt>
                <c:pt idx="2865">
                  <c:v>59730</c:v>
                </c:pt>
                <c:pt idx="2866">
                  <c:v>59737</c:v>
                </c:pt>
                <c:pt idx="2867">
                  <c:v>59744</c:v>
                </c:pt>
                <c:pt idx="2868">
                  <c:v>59751</c:v>
                </c:pt>
                <c:pt idx="2869">
                  <c:v>59758</c:v>
                </c:pt>
                <c:pt idx="2870">
                  <c:v>59765</c:v>
                </c:pt>
                <c:pt idx="2871">
                  <c:v>59772</c:v>
                </c:pt>
                <c:pt idx="2872">
                  <c:v>59779</c:v>
                </c:pt>
                <c:pt idx="2873">
                  <c:v>59786</c:v>
                </c:pt>
                <c:pt idx="2874">
                  <c:v>59793</c:v>
                </c:pt>
                <c:pt idx="2875">
                  <c:v>59800</c:v>
                </c:pt>
                <c:pt idx="2876">
                  <c:v>59807</c:v>
                </c:pt>
                <c:pt idx="2877">
                  <c:v>59814</c:v>
                </c:pt>
                <c:pt idx="2878">
                  <c:v>59821</c:v>
                </c:pt>
                <c:pt idx="2879">
                  <c:v>59828</c:v>
                </c:pt>
                <c:pt idx="2880">
                  <c:v>59835</c:v>
                </c:pt>
                <c:pt idx="2881">
                  <c:v>59842</c:v>
                </c:pt>
                <c:pt idx="2882">
                  <c:v>59849</c:v>
                </c:pt>
                <c:pt idx="2883">
                  <c:v>59856</c:v>
                </c:pt>
                <c:pt idx="2884">
                  <c:v>59863</c:v>
                </c:pt>
                <c:pt idx="2885">
                  <c:v>59870</c:v>
                </c:pt>
                <c:pt idx="2886">
                  <c:v>59877</c:v>
                </c:pt>
                <c:pt idx="2887">
                  <c:v>59884</c:v>
                </c:pt>
                <c:pt idx="2888">
                  <c:v>59891</c:v>
                </c:pt>
                <c:pt idx="2889">
                  <c:v>59901</c:v>
                </c:pt>
                <c:pt idx="2890">
                  <c:v>59908</c:v>
                </c:pt>
                <c:pt idx="2891">
                  <c:v>59915</c:v>
                </c:pt>
                <c:pt idx="2892">
                  <c:v>59923</c:v>
                </c:pt>
                <c:pt idx="2893">
                  <c:v>59929</c:v>
                </c:pt>
                <c:pt idx="2894">
                  <c:v>59936</c:v>
                </c:pt>
                <c:pt idx="2895">
                  <c:v>59943</c:v>
                </c:pt>
                <c:pt idx="2896">
                  <c:v>59951</c:v>
                </c:pt>
                <c:pt idx="2897">
                  <c:v>59957</c:v>
                </c:pt>
                <c:pt idx="2898">
                  <c:v>59964</c:v>
                </c:pt>
                <c:pt idx="2899">
                  <c:v>59971</c:v>
                </c:pt>
                <c:pt idx="2900">
                  <c:v>59978</c:v>
                </c:pt>
                <c:pt idx="2901">
                  <c:v>59985</c:v>
                </c:pt>
                <c:pt idx="2902">
                  <c:v>59992</c:v>
                </c:pt>
                <c:pt idx="2903">
                  <c:v>60001</c:v>
                </c:pt>
                <c:pt idx="2904">
                  <c:v>60006</c:v>
                </c:pt>
                <c:pt idx="2905">
                  <c:v>60013</c:v>
                </c:pt>
                <c:pt idx="2906">
                  <c:v>60020</c:v>
                </c:pt>
                <c:pt idx="2907">
                  <c:v>60028</c:v>
                </c:pt>
                <c:pt idx="2908">
                  <c:v>60034</c:v>
                </c:pt>
                <c:pt idx="2909">
                  <c:v>60041</c:v>
                </c:pt>
                <c:pt idx="2910">
                  <c:v>60049</c:v>
                </c:pt>
                <c:pt idx="2911">
                  <c:v>60055</c:v>
                </c:pt>
                <c:pt idx="2912">
                  <c:v>60062</c:v>
                </c:pt>
                <c:pt idx="2913">
                  <c:v>60069</c:v>
                </c:pt>
                <c:pt idx="2914">
                  <c:v>60076</c:v>
                </c:pt>
                <c:pt idx="2915">
                  <c:v>60083</c:v>
                </c:pt>
                <c:pt idx="2916">
                  <c:v>60090</c:v>
                </c:pt>
                <c:pt idx="2917">
                  <c:v>60097</c:v>
                </c:pt>
                <c:pt idx="2918">
                  <c:v>60104</c:v>
                </c:pt>
                <c:pt idx="2919">
                  <c:v>60111</c:v>
                </c:pt>
                <c:pt idx="2920">
                  <c:v>60118</c:v>
                </c:pt>
                <c:pt idx="2921">
                  <c:v>60125</c:v>
                </c:pt>
                <c:pt idx="2922">
                  <c:v>60132</c:v>
                </c:pt>
                <c:pt idx="2923">
                  <c:v>60140</c:v>
                </c:pt>
                <c:pt idx="2924">
                  <c:v>60147</c:v>
                </c:pt>
                <c:pt idx="2925">
                  <c:v>60153</c:v>
                </c:pt>
                <c:pt idx="2926">
                  <c:v>60160</c:v>
                </c:pt>
                <c:pt idx="2927">
                  <c:v>60167</c:v>
                </c:pt>
                <c:pt idx="2928">
                  <c:v>60174</c:v>
                </c:pt>
                <c:pt idx="2929">
                  <c:v>60181</c:v>
                </c:pt>
                <c:pt idx="2930">
                  <c:v>60189</c:v>
                </c:pt>
                <c:pt idx="2931">
                  <c:v>60195</c:v>
                </c:pt>
                <c:pt idx="2932">
                  <c:v>60202</c:v>
                </c:pt>
                <c:pt idx="2933">
                  <c:v>60209</c:v>
                </c:pt>
                <c:pt idx="2934">
                  <c:v>60216</c:v>
                </c:pt>
                <c:pt idx="2935">
                  <c:v>60223</c:v>
                </c:pt>
                <c:pt idx="2936">
                  <c:v>60230</c:v>
                </c:pt>
                <c:pt idx="2937">
                  <c:v>60237</c:v>
                </c:pt>
                <c:pt idx="2938">
                  <c:v>60244</c:v>
                </c:pt>
                <c:pt idx="2939">
                  <c:v>60251</c:v>
                </c:pt>
                <c:pt idx="2940">
                  <c:v>60258</c:v>
                </c:pt>
                <c:pt idx="2941">
                  <c:v>60267</c:v>
                </c:pt>
                <c:pt idx="2942">
                  <c:v>60274</c:v>
                </c:pt>
                <c:pt idx="2943">
                  <c:v>60281</c:v>
                </c:pt>
                <c:pt idx="2944">
                  <c:v>60288</c:v>
                </c:pt>
                <c:pt idx="2945">
                  <c:v>60295</c:v>
                </c:pt>
                <c:pt idx="2946">
                  <c:v>60302</c:v>
                </c:pt>
                <c:pt idx="2947">
                  <c:v>60309</c:v>
                </c:pt>
                <c:pt idx="2948">
                  <c:v>60316</c:v>
                </c:pt>
                <c:pt idx="2949">
                  <c:v>60323</c:v>
                </c:pt>
                <c:pt idx="2950">
                  <c:v>60330</c:v>
                </c:pt>
                <c:pt idx="2951">
                  <c:v>60337</c:v>
                </c:pt>
                <c:pt idx="2952">
                  <c:v>60344</c:v>
                </c:pt>
                <c:pt idx="2953">
                  <c:v>60351</c:v>
                </c:pt>
                <c:pt idx="2954">
                  <c:v>60359</c:v>
                </c:pt>
                <c:pt idx="2955">
                  <c:v>60366</c:v>
                </c:pt>
                <c:pt idx="2956">
                  <c:v>60373</c:v>
                </c:pt>
                <c:pt idx="2957">
                  <c:v>60380</c:v>
                </c:pt>
                <c:pt idx="2958">
                  <c:v>60387</c:v>
                </c:pt>
                <c:pt idx="2959">
                  <c:v>60394</c:v>
                </c:pt>
                <c:pt idx="2960">
                  <c:v>60401</c:v>
                </c:pt>
                <c:pt idx="2961">
                  <c:v>60408</c:v>
                </c:pt>
                <c:pt idx="2962">
                  <c:v>60415</c:v>
                </c:pt>
                <c:pt idx="2963">
                  <c:v>60422</c:v>
                </c:pt>
                <c:pt idx="2964">
                  <c:v>60429</c:v>
                </c:pt>
                <c:pt idx="2965">
                  <c:v>60436</c:v>
                </c:pt>
                <c:pt idx="2966">
                  <c:v>60443</c:v>
                </c:pt>
                <c:pt idx="2967">
                  <c:v>60450</c:v>
                </c:pt>
                <c:pt idx="2968">
                  <c:v>60457</c:v>
                </c:pt>
                <c:pt idx="2969">
                  <c:v>60464</c:v>
                </c:pt>
                <c:pt idx="2970">
                  <c:v>60471</c:v>
                </c:pt>
                <c:pt idx="2971">
                  <c:v>60478</c:v>
                </c:pt>
                <c:pt idx="2972">
                  <c:v>60485</c:v>
                </c:pt>
                <c:pt idx="2973">
                  <c:v>60492</c:v>
                </c:pt>
                <c:pt idx="2974">
                  <c:v>60499</c:v>
                </c:pt>
                <c:pt idx="2975">
                  <c:v>60506</c:v>
                </c:pt>
                <c:pt idx="2976">
                  <c:v>60513</c:v>
                </c:pt>
                <c:pt idx="2977">
                  <c:v>60520</c:v>
                </c:pt>
                <c:pt idx="2978">
                  <c:v>60527</c:v>
                </c:pt>
                <c:pt idx="2979">
                  <c:v>60534</c:v>
                </c:pt>
                <c:pt idx="2980">
                  <c:v>60541</c:v>
                </c:pt>
                <c:pt idx="2981">
                  <c:v>60548</c:v>
                </c:pt>
                <c:pt idx="2982">
                  <c:v>60555</c:v>
                </c:pt>
                <c:pt idx="2983">
                  <c:v>60562</c:v>
                </c:pt>
                <c:pt idx="2984">
                  <c:v>60569</c:v>
                </c:pt>
                <c:pt idx="2985">
                  <c:v>60576</c:v>
                </c:pt>
                <c:pt idx="2986">
                  <c:v>60583</c:v>
                </c:pt>
                <c:pt idx="2987">
                  <c:v>60590</c:v>
                </c:pt>
                <c:pt idx="2988">
                  <c:v>60598</c:v>
                </c:pt>
                <c:pt idx="2989">
                  <c:v>60604</c:v>
                </c:pt>
                <c:pt idx="2990">
                  <c:v>60611</c:v>
                </c:pt>
                <c:pt idx="2991">
                  <c:v>60618</c:v>
                </c:pt>
                <c:pt idx="2992">
                  <c:v>60625</c:v>
                </c:pt>
                <c:pt idx="2993">
                  <c:v>60632</c:v>
                </c:pt>
                <c:pt idx="2994">
                  <c:v>60639</c:v>
                </c:pt>
                <c:pt idx="2995">
                  <c:v>60646</c:v>
                </c:pt>
                <c:pt idx="2996">
                  <c:v>60653</c:v>
                </c:pt>
                <c:pt idx="2997">
                  <c:v>60660</c:v>
                </c:pt>
                <c:pt idx="2998">
                  <c:v>60667</c:v>
                </c:pt>
                <c:pt idx="2999">
                  <c:v>60674</c:v>
                </c:pt>
                <c:pt idx="3000">
                  <c:v>60681</c:v>
                </c:pt>
                <c:pt idx="3001">
                  <c:v>60688</c:v>
                </c:pt>
                <c:pt idx="3002">
                  <c:v>60695</c:v>
                </c:pt>
                <c:pt idx="3003">
                  <c:v>60702</c:v>
                </c:pt>
                <c:pt idx="3004">
                  <c:v>60709</c:v>
                </c:pt>
                <c:pt idx="3005">
                  <c:v>60716</c:v>
                </c:pt>
                <c:pt idx="3006">
                  <c:v>60723</c:v>
                </c:pt>
                <c:pt idx="3007">
                  <c:v>60730</c:v>
                </c:pt>
                <c:pt idx="3008">
                  <c:v>60737</c:v>
                </c:pt>
                <c:pt idx="3009">
                  <c:v>60744</c:v>
                </c:pt>
                <c:pt idx="3010">
                  <c:v>60751</c:v>
                </c:pt>
                <c:pt idx="3011">
                  <c:v>60758</c:v>
                </c:pt>
                <c:pt idx="3012">
                  <c:v>60765</c:v>
                </c:pt>
                <c:pt idx="3013">
                  <c:v>60772</c:v>
                </c:pt>
                <c:pt idx="3014">
                  <c:v>60779</c:v>
                </c:pt>
                <c:pt idx="3015">
                  <c:v>60786</c:v>
                </c:pt>
                <c:pt idx="3016">
                  <c:v>60793</c:v>
                </c:pt>
                <c:pt idx="3017">
                  <c:v>60800</c:v>
                </c:pt>
                <c:pt idx="3018">
                  <c:v>60807</c:v>
                </c:pt>
                <c:pt idx="3019">
                  <c:v>60814</c:v>
                </c:pt>
                <c:pt idx="3020">
                  <c:v>60821</c:v>
                </c:pt>
                <c:pt idx="3021">
                  <c:v>60828</c:v>
                </c:pt>
                <c:pt idx="3022">
                  <c:v>60835</c:v>
                </c:pt>
                <c:pt idx="3023">
                  <c:v>60842</c:v>
                </c:pt>
                <c:pt idx="3024">
                  <c:v>60849</c:v>
                </c:pt>
                <c:pt idx="3025">
                  <c:v>60856</c:v>
                </c:pt>
                <c:pt idx="3026">
                  <c:v>60863</c:v>
                </c:pt>
                <c:pt idx="3027">
                  <c:v>60870</c:v>
                </c:pt>
                <c:pt idx="3028">
                  <c:v>60877</c:v>
                </c:pt>
                <c:pt idx="3029">
                  <c:v>60884</c:v>
                </c:pt>
                <c:pt idx="3030">
                  <c:v>60891</c:v>
                </c:pt>
                <c:pt idx="3031">
                  <c:v>60898</c:v>
                </c:pt>
                <c:pt idx="3032">
                  <c:v>60905</c:v>
                </c:pt>
                <c:pt idx="3033">
                  <c:v>60912</c:v>
                </c:pt>
                <c:pt idx="3034">
                  <c:v>60919</c:v>
                </c:pt>
                <c:pt idx="3035">
                  <c:v>60926</c:v>
                </c:pt>
                <c:pt idx="3036">
                  <c:v>60933</c:v>
                </c:pt>
                <c:pt idx="3037">
                  <c:v>60940</c:v>
                </c:pt>
                <c:pt idx="3038">
                  <c:v>60948</c:v>
                </c:pt>
                <c:pt idx="3039">
                  <c:v>60954</c:v>
                </c:pt>
                <c:pt idx="3040">
                  <c:v>60962</c:v>
                </c:pt>
                <c:pt idx="3041">
                  <c:v>60968</c:v>
                </c:pt>
                <c:pt idx="3042">
                  <c:v>60975</c:v>
                </c:pt>
                <c:pt idx="3043">
                  <c:v>60982</c:v>
                </c:pt>
                <c:pt idx="3044">
                  <c:v>60989</c:v>
                </c:pt>
                <c:pt idx="3045">
                  <c:v>61001</c:v>
                </c:pt>
                <c:pt idx="3046">
                  <c:v>61004</c:v>
                </c:pt>
                <c:pt idx="3047">
                  <c:v>61011</c:v>
                </c:pt>
                <c:pt idx="3048">
                  <c:v>61018</c:v>
                </c:pt>
                <c:pt idx="3049">
                  <c:v>61025</c:v>
                </c:pt>
                <c:pt idx="3050">
                  <c:v>61032</c:v>
                </c:pt>
                <c:pt idx="3051">
                  <c:v>61039</c:v>
                </c:pt>
                <c:pt idx="3052">
                  <c:v>61046</c:v>
                </c:pt>
                <c:pt idx="3053">
                  <c:v>61053</c:v>
                </c:pt>
                <c:pt idx="3054">
                  <c:v>61060</c:v>
                </c:pt>
                <c:pt idx="3055">
                  <c:v>61067</c:v>
                </c:pt>
                <c:pt idx="3056">
                  <c:v>61074</c:v>
                </c:pt>
                <c:pt idx="3057">
                  <c:v>61081</c:v>
                </c:pt>
                <c:pt idx="3058">
                  <c:v>61092</c:v>
                </c:pt>
                <c:pt idx="3059">
                  <c:v>61095</c:v>
                </c:pt>
                <c:pt idx="3060">
                  <c:v>61102</c:v>
                </c:pt>
                <c:pt idx="3061">
                  <c:v>61109</c:v>
                </c:pt>
                <c:pt idx="3062">
                  <c:v>61116</c:v>
                </c:pt>
                <c:pt idx="3063">
                  <c:v>61123</c:v>
                </c:pt>
                <c:pt idx="3064">
                  <c:v>61130</c:v>
                </c:pt>
                <c:pt idx="3065">
                  <c:v>61137</c:v>
                </c:pt>
                <c:pt idx="3066">
                  <c:v>61144</c:v>
                </c:pt>
                <c:pt idx="3067">
                  <c:v>61151</c:v>
                </c:pt>
                <c:pt idx="3068">
                  <c:v>61158</c:v>
                </c:pt>
                <c:pt idx="3069">
                  <c:v>61165</c:v>
                </c:pt>
                <c:pt idx="3070">
                  <c:v>61172</c:v>
                </c:pt>
                <c:pt idx="3071">
                  <c:v>61179</c:v>
                </c:pt>
                <c:pt idx="3072">
                  <c:v>61186</c:v>
                </c:pt>
                <c:pt idx="3073">
                  <c:v>61193</c:v>
                </c:pt>
                <c:pt idx="3074">
                  <c:v>61200</c:v>
                </c:pt>
                <c:pt idx="3075">
                  <c:v>61207</c:v>
                </c:pt>
                <c:pt idx="3076">
                  <c:v>61214</c:v>
                </c:pt>
                <c:pt idx="3077">
                  <c:v>61221</c:v>
                </c:pt>
                <c:pt idx="3078">
                  <c:v>61228</c:v>
                </c:pt>
                <c:pt idx="3079">
                  <c:v>61235</c:v>
                </c:pt>
                <c:pt idx="3080">
                  <c:v>61242</c:v>
                </c:pt>
                <c:pt idx="3081">
                  <c:v>61249</c:v>
                </c:pt>
                <c:pt idx="3082">
                  <c:v>61256</c:v>
                </c:pt>
                <c:pt idx="3083">
                  <c:v>61263</c:v>
                </c:pt>
                <c:pt idx="3084">
                  <c:v>61270</c:v>
                </c:pt>
                <c:pt idx="3085">
                  <c:v>61277</c:v>
                </c:pt>
                <c:pt idx="3086">
                  <c:v>61284</c:v>
                </c:pt>
                <c:pt idx="3087">
                  <c:v>61291</c:v>
                </c:pt>
                <c:pt idx="3088">
                  <c:v>61298</c:v>
                </c:pt>
                <c:pt idx="3089">
                  <c:v>61305</c:v>
                </c:pt>
                <c:pt idx="3090">
                  <c:v>61315</c:v>
                </c:pt>
                <c:pt idx="3091">
                  <c:v>61319</c:v>
                </c:pt>
                <c:pt idx="3092">
                  <c:v>61326</c:v>
                </c:pt>
                <c:pt idx="3093">
                  <c:v>61333</c:v>
                </c:pt>
                <c:pt idx="3094">
                  <c:v>61340</c:v>
                </c:pt>
                <c:pt idx="3095">
                  <c:v>61347</c:v>
                </c:pt>
                <c:pt idx="3096">
                  <c:v>61354</c:v>
                </c:pt>
                <c:pt idx="3097">
                  <c:v>61361</c:v>
                </c:pt>
                <c:pt idx="3098">
                  <c:v>61368</c:v>
                </c:pt>
                <c:pt idx="3099">
                  <c:v>61375</c:v>
                </c:pt>
                <c:pt idx="3100">
                  <c:v>61382</c:v>
                </c:pt>
                <c:pt idx="3101">
                  <c:v>61389</c:v>
                </c:pt>
                <c:pt idx="3102">
                  <c:v>61396</c:v>
                </c:pt>
                <c:pt idx="3103">
                  <c:v>61403</c:v>
                </c:pt>
                <c:pt idx="3104">
                  <c:v>61410</c:v>
                </c:pt>
                <c:pt idx="3105">
                  <c:v>61417</c:v>
                </c:pt>
                <c:pt idx="3106">
                  <c:v>61424</c:v>
                </c:pt>
                <c:pt idx="3107">
                  <c:v>61431</c:v>
                </c:pt>
                <c:pt idx="3108">
                  <c:v>61438</c:v>
                </c:pt>
                <c:pt idx="3109">
                  <c:v>61445</c:v>
                </c:pt>
                <c:pt idx="3110">
                  <c:v>61452</c:v>
                </c:pt>
                <c:pt idx="3111">
                  <c:v>61459</c:v>
                </c:pt>
                <c:pt idx="3112">
                  <c:v>61466</c:v>
                </c:pt>
                <c:pt idx="3113">
                  <c:v>61477</c:v>
                </c:pt>
                <c:pt idx="3114">
                  <c:v>61480</c:v>
                </c:pt>
                <c:pt idx="3115">
                  <c:v>61487</c:v>
                </c:pt>
                <c:pt idx="3116">
                  <c:v>61494</c:v>
                </c:pt>
                <c:pt idx="3117">
                  <c:v>61501</c:v>
                </c:pt>
                <c:pt idx="3118">
                  <c:v>61508</c:v>
                </c:pt>
                <c:pt idx="3119">
                  <c:v>61515</c:v>
                </c:pt>
                <c:pt idx="3120">
                  <c:v>61522</c:v>
                </c:pt>
                <c:pt idx="3121">
                  <c:v>61529</c:v>
                </c:pt>
                <c:pt idx="3122">
                  <c:v>61536</c:v>
                </c:pt>
                <c:pt idx="3123">
                  <c:v>61543</c:v>
                </c:pt>
                <c:pt idx="3124">
                  <c:v>61550</c:v>
                </c:pt>
                <c:pt idx="3125">
                  <c:v>61557</c:v>
                </c:pt>
                <c:pt idx="3126">
                  <c:v>61564</c:v>
                </c:pt>
                <c:pt idx="3127">
                  <c:v>61571</c:v>
                </c:pt>
                <c:pt idx="3128">
                  <c:v>61578</c:v>
                </c:pt>
                <c:pt idx="3129">
                  <c:v>61585</c:v>
                </c:pt>
                <c:pt idx="3130">
                  <c:v>61592</c:v>
                </c:pt>
                <c:pt idx="3131">
                  <c:v>61599</c:v>
                </c:pt>
                <c:pt idx="3132">
                  <c:v>61606</c:v>
                </c:pt>
                <c:pt idx="3133">
                  <c:v>61613</c:v>
                </c:pt>
                <c:pt idx="3134">
                  <c:v>61620</c:v>
                </c:pt>
                <c:pt idx="3135">
                  <c:v>61627</c:v>
                </c:pt>
                <c:pt idx="3136">
                  <c:v>61634</c:v>
                </c:pt>
                <c:pt idx="3137">
                  <c:v>61641</c:v>
                </c:pt>
                <c:pt idx="3138">
                  <c:v>61648</c:v>
                </c:pt>
                <c:pt idx="3139">
                  <c:v>61655</c:v>
                </c:pt>
                <c:pt idx="3140">
                  <c:v>61662</c:v>
                </c:pt>
                <c:pt idx="3141">
                  <c:v>61669</c:v>
                </c:pt>
                <c:pt idx="3142">
                  <c:v>61676</c:v>
                </c:pt>
                <c:pt idx="3143">
                  <c:v>61683</c:v>
                </c:pt>
                <c:pt idx="3144">
                  <c:v>61690</c:v>
                </c:pt>
                <c:pt idx="3145">
                  <c:v>61697</c:v>
                </c:pt>
                <c:pt idx="3146">
                  <c:v>61704</c:v>
                </c:pt>
                <c:pt idx="3147">
                  <c:v>61711</c:v>
                </c:pt>
                <c:pt idx="3148">
                  <c:v>61718</c:v>
                </c:pt>
                <c:pt idx="3149">
                  <c:v>61728</c:v>
                </c:pt>
                <c:pt idx="3150">
                  <c:v>61735</c:v>
                </c:pt>
                <c:pt idx="3151">
                  <c:v>61742</c:v>
                </c:pt>
                <c:pt idx="3152">
                  <c:v>61750</c:v>
                </c:pt>
                <c:pt idx="3153">
                  <c:v>61756</c:v>
                </c:pt>
                <c:pt idx="3154">
                  <c:v>61763</c:v>
                </c:pt>
                <c:pt idx="3155">
                  <c:v>61770</c:v>
                </c:pt>
                <c:pt idx="3156">
                  <c:v>61778</c:v>
                </c:pt>
                <c:pt idx="3157">
                  <c:v>61784</c:v>
                </c:pt>
                <c:pt idx="3158">
                  <c:v>61791</c:v>
                </c:pt>
                <c:pt idx="3159">
                  <c:v>61798</c:v>
                </c:pt>
                <c:pt idx="3160">
                  <c:v>61805</c:v>
                </c:pt>
                <c:pt idx="3161">
                  <c:v>61812</c:v>
                </c:pt>
                <c:pt idx="3162">
                  <c:v>61819</c:v>
                </c:pt>
                <c:pt idx="3163">
                  <c:v>61826</c:v>
                </c:pt>
                <c:pt idx="3164">
                  <c:v>61835</c:v>
                </c:pt>
                <c:pt idx="3165">
                  <c:v>61840</c:v>
                </c:pt>
                <c:pt idx="3166">
                  <c:v>61847</c:v>
                </c:pt>
                <c:pt idx="3167">
                  <c:v>61855</c:v>
                </c:pt>
                <c:pt idx="3168">
                  <c:v>61861</c:v>
                </c:pt>
                <c:pt idx="3169">
                  <c:v>61868</c:v>
                </c:pt>
                <c:pt idx="3170">
                  <c:v>61876</c:v>
                </c:pt>
                <c:pt idx="3171">
                  <c:v>61882</c:v>
                </c:pt>
                <c:pt idx="3172">
                  <c:v>61889</c:v>
                </c:pt>
                <c:pt idx="3173">
                  <c:v>61896</c:v>
                </c:pt>
                <c:pt idx="3174">
                  <c:v>61903</c:v>
                </c:pt>
                <c:pt idx="3175">
                  <c:v>61910</c:v>
                </c:pt>
                <c:pt idx="3176">
                  <c:v>61917</c:v>
                </c:pt>
                <c:pt idx="3177">
                  <c:v>61924</c:v>
                </c:pt>
                <c:pt idx="3178">
                  <c:v>61931</c:v>
                </c:pt>
                <c:pt idx="3179">
                  <c:v>61938</c:v>
                </c:pt>
                <c:pt idx="3180">
                  <c:v>61945</c:v>
                </c:pt>
                <c:pt idx="3181">
                  <c:v>61952</c:v>
                </c:pt>
                <c:pt idx="3182">
                  <c:v>61959</c:v>
                </c:pt>
                <c:pt idx="3183">
                  <c:v>61967</c:v>
                </c:pt>
                <c:pt idx="3184">
                  <c:v>61974</c:v>
                </c:pt>
                <c:pt idx="3185">
                  <c:v>61980</c:v>
                </c:pt>
                <c:pt idx="3186">
                  <c:v>61987</c:v>
                </c:pt>
                <c:pt idx="3187">
                  <c:v>61994</c:v>
                </c:pt>
                <c:pt idx="3188">
                  <c:v>62001</c:v>
                </c:pt>
                <c:pt idx="3189">
                  <c:v>62008</c:v>
                </c:pt>
                <c:pt idx="3190">
                  <c:v>62016</c:v>
                </c:pt>
                <c:pt idx="3191">
                  <c:v>62022</c:v>
                </c:pt>
                <c:pt idx="3192">
                  <c:v>62029</c:v>
                </c:pt>
                <c:pt idx="3193">
                  <c:v>62036</c:v>
                </c:pt>
                <c:pt idx="3194">
                  <c:v>62044</c:v>
                </c:pt>
                <c:pt idx="3195">
                  <c:v>62050</c:v>
                </c:pt>
                <c:pt idx="3196">
                  <c:v>62057</c:v>
                </c:pt>
                <c:pt idx="3197">
                  <c:v>62064</c:v>
                </c:pt>
                <c:pt idx="3198">
                  <c:v>62071</c:v>
                </c:pt>
                <c:pt idx="3199">
                  <c:v>62078</c:v>
                </c:pt>
                <c:pt idx="3200">
                  <c:v>62085</c:v>
                </c:pt>
                <c:pt idx="3201">
                  <c:v>62093</c:v>
                </c:pt>
                <c:pt idx="3202">
                  <c:v>62100</c:v>
                </c:pt>
                <c:pt idx="3203">
                  <c:v>62107</c:v>
                </c:pt>
                <c:pt idx="3204">
                  <c:v>62114</c:v>
                </c:pt>
                <c:pt idx="3205">
                  <c:v>62121</c:v>
                </c:pt>
                <c:pt idx="3206">
                  <c:v>62128</c:v>
                </c:pt>
                <c:pt idx="3207">
                  <c:v>62135</c:v>
                </c:pt>
                <c:pt idx="3208">
                  <c:v>62142</c:v>
                </c:pt>
                <c:pt idx="3209">
                  <c:v>62149</c:v>
                </c:pt>
                <c:pt idx="3210">
                  <c:v>62156</c:v>
                </c:pt>
                <c:pt idx="3211">
                  <c:v>62163</c:v>
                </c:pt>
                <c:pt idx="3212">
                  <c:v>62170</c:v>
                </c:pt>
                <c:pt idx="3213">
                  <c:v>62177</c:v>
                </c:pt>
                <c:pt idx="3214">
                  <c:v>62186</c:v>
                </c:pt>
                <c:pt idx="3215">
                  <c:v>62193</c:v>
                </c:pt>
                <c:pt idx="3216">
                  <c:v>62200</c:v>
                </c:pt>
                <c:pt idx="3217">
                  <c:v>62207</c:v>
                </c:pt>
                <c:pt idx="3218">
                  <c:v>62214</c:v>
                </c:pt>
                <c:pt idx="3219">
                  <c:v>62221</c:v>
                </c:pt>
                <c:pt idx="3220">
                  <c:v>62228</c:v>
                </c:pt>
                <c:pt idx="3221">
                  <c:v>62235</c:v>
                </c:pt>
                <c:pt idx="3222">
                  <c:v>62242</c:v>
                </c:pt>
                <c:pt idx="3223">
                  <c:v>62249</c:v>
                </c:pt>
                <c:pt idx="3224">
                  <c:v>62256</c:v>
                </c:pt>
                <c:pt idx="3225">
                  <c:v>62263</c:v>
                </c:pt>
                <c:pt idx="3226">
                  <c:v>62270</c:v>
                </c:pt>
                <c:pt idx="3227">
                  <c:v>62277</c:v>
                </c:pt>
                <c:pt idx="3228">
                  <c:v>62284</c:v>
                </c:pt>
                <c:pt idx="3229">
                  <c:v>62291</c:v>
                </c:pt>
                <c:pt idx="3230">
                  <c:v>62298</c:v>
                </c:pt>
                <c:pt idx="3231">
                  <c:v>62305</c:v>
                </c:pt>
                <c:pt idx="3232">
                  <c:v>62312</c:v>
                </c:pt>
                <c:pt idx="3233">
                  <c:v>62319</c:v>
                </c:pt>
                <c:pt idx="3234">
                  <c:v>62326</c:v>
                </c:pt>
                <c:pt idx="3235">
                  <c:v>62333</c:v>
                </c:pt>
                <c:pt idx="3236">
                  <c:v>62340</c:v>
                </c:pt>
                <c:pt idx="3237">
                  <c:v>62347</c:v>
                </c:pt>
                <c:pt idx="3238">
                  <c:v>62354</c:v>
                </c:pt>
                <c:pt idx="3239">
                  <c:v>62361</c:v>
                </c:pt>
                <c:pt idx="3240">
                  <c:v>62368</c:v>
                </c:pt>
                <c:pt idx="3241">
                  <c:v>62375</c:v>
                </c:pt>
                <c:pt idx="3242">
                  <c:v>62382</c:v>
                </c:pt>
                <c:pt idx="3243">
                  <c:v>62389</c:v>
                </c:pt>
                <c:pt idx="3244">
                  <c:v>62396</c:v>
                </c:pt>
                <c:pt idx="3245">
                  <c:v>62403</c:v>
                </c:pt>
                <c:pt idx="3246">
                  <c:v>62410</c:v>
                </c:pt>
                <c:pt idx="3247">
                  <c:v>62417</c:v>
                </c:pt>
                <c:pt idx="3248">
                  <c:v>62425</c:v>
                </c:pt>
                <c:pt idx="3249">
                  <c:v>62431</c:v>
                </c:pt>
                <c:pt idx="3250">
                  <c:v>62438</c:v>
                </c:pt>
                <c:pt idx="3251">
                  <c:v>62445</c:v>
                </c:pt>
                <c:pt idx="3252">
                  <c:v>62456</c:v>
                </c:pt>
                <c:pt idx="3253">
                  <c:v>62460</c:v>
                </c:pt>
                <c:pt idx="3254">
                  <c:v>62466</c:v>
                </c:pt>
                <c:pt idx="3255">
                  <c:v>62473</c:v>
                </c:pt>
                <c:pt idx="3256">
                  <c:v>62480</c:v>
                </c:pt>
                <c:pt idx="3257">
                  <c:v>62487</c:v>
                </c:pt>
                <c:pt idx="3258">
                  <c:v>62494</c:v>
                </c:pt>
                <c:pt idx="3259">
                  <c:v>62501</c:v>
                </c:pt>
                <c:pt idx="3260">
                  <c:v>62508</c:v>
                </c:pt>
                <c:pt idx="3261">
                  <c:v>62515</c:v>
                </c:pt>
                <c:pt idx="3262">
                  <c:v>62522</c:v>
                </c:pt>
                <c:pt idx="3263">
                  <c:v>62529</c:v>
                </c:pt>
                <c:pt idx="3264">
                  <c:v>62536</c:v>
                </c:pt>
                <c:pt idx="3265">
                  <c:v>62543</c:v>
                </c:pt>
                <c:pt idx="3266">
                  <c:v>62550</c:v>
                </c:pt>
                <c:pt idx="3267">
                  <c:v>62557</c:v>
                </c:pt>
                <c:pt idx="3268">
                  <c:v>62564</c:v>
                </c:pt>
                <c:pt idx="3269">
                  <c:v>62571</c:v>
                </c:pt>
                <c:pt idx="3270">
                  <c:v>62578</c:v>
                </c:pt>
                <c:pt idx="3271">
                  <c:v>62585</c:v>
                </c:pt>
                <c:pt idx="3272">
                  <c:v>62592</c:v>
                </c:pt>
                <c:pt idx="3273">
                  <c:v>62599</c:v>
                </c:pt>
                <c:pt idx="3274">
                  <c:v>62606</c:v>
                </c:pt>
                <c:pt idx="3275">
                  <c:v>62613</c:v>
                </c:pt>
                <c:pt idx="3276">
                  <c:v>62620</c:v>
                </c:pt>
                <c:pt idx="3277">
                  <c:v>62627</c:v>
                </c:pt>
                <c:pt idx="3278">
                  <c:v>62634</c:v>
                </c:pt>
                <c:pt idx="3279">
                  <c:v>62641</c:v>
                </c:pt>
                <c:pt idx="3280">
                  <c:v>62648</c:v>
                </c:pt>
                <c:pt idx="3281">
                  <c:v>62655</c:v>
                </c:pt>
                <c:pt idx="3282">
                  <c:v>62662</c:v>
                </c:pt>
                <c:pt idx="3283">
                  <c:v>62669</c:v>
                </c:pt>
                <c:pt idx="3284">
                  <c:v>62676</c:v>
                </c:pt>
                <c:pt idx="3285">
                  <c:v>62683</c:v>
                </c:pt>
                <c:pt idx="3286">
                  <c:v>62690</c:v>
                </c:pt>
                <c:pt idx="3287">
                  <c:v>62697</c:v>
                </c:pt>
                <c:pt idx="3288">
                  <c:v>62704</c:v>
                </c:pt>
                <c:pt idx="3289">
                  <c:v>62711</c:v>
                </c:pt>
                <c:pt idx="3290">
                  <c:v>62718</c:v>
                </c:pt>
                <c:pt idx="3291">
                  <c:v>62725</c:v>
                </c:pt>
                <c:pt idx="3292">
                  <c:v>62732</c:v>
                </c:pt>
                <c:pt idx="3293">
                  <c:v>62739</c:v>
                </c:pt>
                <c:pt idx="3294">
                  <c:v>62746</c:v>
                </c:pt>
                <c:pt idx="3295">
                  <c:v>62753</c:v>
                </c:pt>
                <c:pt idx="3296">
                  <c:v>62760</c:v>
                </c:pt>
                <c:pt idx="3297">
                  <c:v>62767</c:v>
                </c:pt>
                <c:pt idx="3298">
                  <c:v>62774</c:v>
                </c:pt>
                <c:pt idx="3299">
                  <c:v>62781</c:v>
                </c:pt>
                <c:pt idx="3300">
                  <c:v>62789</c:v>
                </c:pt>
                <c:pt idx="3301">
                  <c:v>62795</c:v>
                </c:pt>
                <c:pt idx="3302">
                  <c:v>62802</c:v>
                </c:pt>
                <c:pt idx="3303">
                  <c:v>62809</c:v>
                </c:pt>
                <c:pt idx="3304">
                  <c:v>62816</c:v>
                </c:pt>
                <c:pt idx="3305">
                  <c:v>62823</c:v>
                </c:pt>
                <c:pt idx="3306">
                  <c:v>62830</c:v>
                </c:pt>
                <c:pt idx="3307">
                  <c:v>62837</c:v>
                </c:pt>
                <c:pt idx="3308">
                  <c:v>62844</c:v>
                </c:pt>
                <c:pt idx="3309">
                  <c:v>62851</c:v>
                </c:pt>
                <c:pt idx="3310">
                  <c:v>62858</c:v>
                </c:pt>
                <c:pt idx="3311">
                  <c:v>62865</c:v>
                </c:pt>
                <c:pt idx="3312">
                  <c:v>62872</c:v>
                </c:pt>
                <c:pt idx="3313">
                  <c:v>62879</c:v>
                </c:pt>
                <c:pt idx="3314">
                  <c:v>62886</c:v>
                </c:pt>
                <c:pt idx="3315">
                  <c:v>62893</c:v>
                </c:pt>
                <c:pt idx="3316">
                  <c:v>62900</c:v>
                </c:pt>
                <c:pt idx="3317">
                  <c:v>62907</c:v>
                </c:pt>
                <c:pt idx="3318">
                  <c:v>62914</c:v>
                </c:pt>
                <c:pt idx="3319">
                  <c:v>62921</c:v>
                </c:pt>
                <c:pt idx="3320">
                  <c:v>62928</c:v>
                </c:pt>
                <c:pt idx="3321">
                  <c:v>62935</c:v>
                </c:pt>
                <c:pt idx="3322">
                  <c:v>62942</c:v>
                </c:pt>
                <c:pt idx="3323">
                  <c:v>62949</c:v>
                </c:pt>
                <c:pt idx="3324">
                  <c:v>62956</c:v>
                </c:pt>
                <c:pt idx="3325">
                  <c:v>62963</c:v>
                </c:pt>
                <c:pt idx="3326">
                  <c:v>62970</c:v>
                </c:pt>
                <c:pt idx="3327">
                  <c:v>62977</c:v>
                </c:pt>
                <c:pt idx="3328">
                  <c:v>62984</c:v>
                </c:pt>
                <c:pt idx="3329">
                  <c:v>62991</c:v>
                </c:pt>
                <c:pt idx="3330">
                  <c:v>62998</c:v>
                </c:pt>
                <c:pt idx="3331">
                  <c:v>63005</c:v>
                </c:pt>
                <c:pt idx="3332">
                  <c:v>63012</c:v>
                </c:pt>
                <c:pt idx="3333">
                  <c:v>63019</c:v>
                </c:pt>
                <c:pt idx="3334">
                  <c:v>63026</c:v>
                </c:pt>
                <c:pt idx="3335">
                  <c:v>63033</c:v>
                </c:pt>
                <c:pt idx="3336">
                  <c:v>63040</c:v>
                </c:pt>
                <c:pt idx="3337">
                  <c:v>63047</c:v>
                </c:pt>
                <c:pt idx="3338">
                  <c:v>63054</c:v>
                </c:pt>
                <c:pt idx="3339">
                  <c:v>63061</c:v>
                </c:pt>
                <c:pt idx="3340">
                  <c:v>63068</c:v>
                </c:pt>
                <c:pt idx="3341">
                  <c:v>63075</c:v>
                </c:pt>
                <c:pt idx="3342">
                  <c:v>63082</c:v>
                </c:pt>
                <c:pt idx="3343">
                  <c:v>63089</c:v>
                </c:pt>
                <c:pt idx="3344">
                  <c:v>63096</c:v>
                </c:pt>
                <c:pt idx="3345">
                  <c:v>63103</c:v>
                </c:pt>
                <c:pt idx="3346">
                  <c:v>63110</c:v>
                </c:pt>
                <c:pt idx="3347">
                  <c:v>63117</c:v>
                </c:pt>
                <c:pt idx="3348">
                  <c:v>63124</c:v>
                </c:pt>
                <c:pt idx="3349">
                  <c:v>63131</c:v>
                </c:pt>
                <c:pt idx="3350">
                  <c:v>63138</c:v>
                </c:pt>
                <c:pt idx="3351">
                  <c:v>63145</c:v>
                </c:pt>
                <c:pt idx="3352">
                  <c:v>63153</c:v>
                </c:pt>
                <c:pt idx="3353">
                  <c:v>63159</c:v>
                </c:pt>
                <c:pt idx="3354">
                  <c:v>63166</c:v>
                </c:pt>
                <c:pt idx="3355">
                  <c:v>63173</c:v>
                </c:pt>
                <c:pt idx="3356">
                  <c:v>63180</c:v>
                </c:pt>
                <c:pt idx="3357">
                  <c:v>63188</c:v>
                </c:pt>
                <c:pt idx="3358">
                  <c:v>63195</c:v>
                </c:pt>
                <c:pt idx="3359">
                  <c:v>63202</c:v>
                </c:pt>
                <c:pt idx="3360">
                  <c:v>63209</c:v>
                </c:pt>
                <c:pt idx="3361">
                  <c:v>63216</c:v>
                </c:pt>
                <c:pt idx="3362">
                  <c:v>63223</c:v>
                </c:pt>
                <c:pt idx="3363">
                  <c:v>63230</c:v>
                </c:pt>
                <c:pt idx="3364">
                  <c:v>63237</c:v>
                </c:pt>
                <c:pt idx="3365">
                  <c:v>63244</c:v>
                </c:pt>
                <c:pt idx="3366">
                  <c:v>63251</c:v>
                </c:pt>
                <c:pt idx="3367">
                  <c:v>63258</c:v>
                </c:pt>
                <c:pt idx="3368">
                  <c:v>63265</c:v>
                </c:pt>
                <c:pt idx="3369">
                  <c:v>63276</c:v>
                </c:pt>
                <c:pt idx="3370">
                  <c:v>63279</c:v>
                </c:pt>
                <c:pt idx="3371">
                  <c:v>63286</c:v>
                </c:pt>
                <c:pt idx="3372">
                  <c:v>63293</c:v>
                </c:pt>
                <c:pt idx="3373">
                  <c:v>63300</c:v>
                </c:pt>
                <c:pt idx="3374">
                  <c:v>63307</c:v>
                </c:pt>
                <c:pt idx="3375">
                  <c:v>63314</c:v>
                </c:pt>
                <c:pt idx="3376">
                  <c:v>63321</c:v>
                </c:pt>
                <c:pt idx="3377">
                  <c:v>63328</c:v>
                </c:pt>
                <c:pt idx="3378">
                  <c:v>63335</c:v>
                </c:pt>
                <c:pt idx="3379">
                  <c:v>63342</c:v>
                </c:pt>
                <c:pt idx="3380">
                  <c:v>63349</c:v>
                </c:pt>
                <c:pt idx="3381">
                  <c:v>63356</c:v>
                </c:pt>
                <c:pt idx="3382">
                  <c:v>63363</c:v>
                </c:pt>
                <c:pt idx="3383">
                  <c:v>63370</c:v>
                </c:pt>
                <c:pt idx="3384">
                  <c:v>63377</c:v>
                </c:pt>
                <c:pt idx="3385">
                  <c:v>63384</c:v>
                </c:pt>
                <c:pt idx="3386">
                  <c:v>63391</c:v>
                </c:pt>
                <c:pt idx="3387">
                  <c:v>63398</c:v>
                </c:pt>
                <c:pt idx="3388">
                  <c:v>63405</c:v>
                </c:pt>
                <c:pt idx="3389">
                  <c:v>63412</c:v>
                </c:pt>
                <c:pt idx="3390">
                  <c:v>63419</c:v>
                </c:pt>
                <c:pt idx="3391">
                  <c:v>63426</c:v>
                </c:pt>
                <c:pt idx="3392">
                  <c:v>63433</c:v>
                </c:pt>
                <c:pt idx="3393">
                  <c:v>63440</c:v>
                </c:pt>
                <c:pt idx="3394">
                  <c:v>63447</c:v>
                </c:pt>
                <c:pt idx="3395">
                  <c:v>63454</c:v>
                </c:pt>
                <c:pt idx="3396">
                  <c:v>63461</c:v>
                </c:pt>
                <c:pt idx="3397">
                  <c:v>63468</c:v>
                </c:pt>
                <c:pt idx="3398">
                  <c:v>63475</c:v>
                </c:pt>
                <c:pt idx="3399">
                  <c:v>63482</c:v>
                </c:pt>
                <c:pt idx="3400">
                  <c:v>63489</c:v>
                </c:pt>
                <c:pt idx="3401">
                  <c:v>63496</c:v>
                </c:pt>
                <c:pt idx="3402">
                  <c:v>63506</c:v>
                </c:pt>
                <c:pt idx="3403">
                  <c:v>63510</c:v>
                </c:pt>
                <c:pt idx="3404">
                  <c:v>63517</c:v>
                </c:pt>
                <c:pt idx="3405">
                  <c:v>63524</c:v>
                </c:pt>
                <c:pt idx="3406">
                  <c:v>63531</c:v>
                </c:pt>
                <c:pt idx="3407">
                  <c:v>63538</c:v>
                </c:pt>
                <c:pt idx="3408">
                  <c:v>63545</c:v>
                </c:pt>
                <c:pt idx="3409">
                  <c:v>63552</c:v>
                </c:pt>
                <c:pt idx="3410">
                  <c:v>63559</c:v>
                </c:pt>
                <c:pt idx="3411">
                  <c:v>63566</c:v>
                </c:pt>
                <c:pt idx="3412">
                  <c:v>63573</c:v>
                </c:pt>
                <c:pt idx="3413">
                  <c:v>63580</c:v>
                </c:pt>
                <c:pt idx="3414">
                  <c:v>63587</c:v>
                </c:pt>
                <c:pt idx="3415">
                  <c:v>63594</c:v>
                </c:pt>
                <c:pt idx="3416">
                  <c:v>63601</c:v>
                </c:pt>
                <c:pt idx="3417">
                  <c:v>63608</c:v>
                </c:pt>
                <c:pt idx="3418">
                  <c:v>63615</c:v>
                </c:pt>
                <c:pt idx="3419">
                  <c:v>63622</c:v>
                </c:pt>
                <c:pt idx="3420">
                  <c:v>63629</c:v>
                </c:pt>
                <c:pt idx="3421">
                  <c:v>63636</c:v>
                </c:pt>
                <c:pt idx="3422">
                  <c:v>63643</c:v>
                </c:pt>
                <c:pt idx="3423">
                  <c:v>63650</c:v>
                </c:pt>
                <c:pt idx="3424">
                  <c:v>63661</c:v>
                </c:pt>
                <c:pt idx="3425">
                  <c:v>63664</c:v>
                </c:pt>
                <c:pt idx="3426">
                  <c:v>63671</c:v>
                </c:pt>
                <c:pt idx="3427">
                  <c:v>63678</c:v>
                </c:pt>
                <c:pt idx="3428">
                  <c:v>63685</c:v>
                </c:pt>
                <c:pt idx="3429">
                  <c:v>63692</c:v>
                </c:pt>
                <c:pt idx="3430">
                  <c:v>63699</c:v>
                </c:pt>
                <c:pt idx="3431">
                  <c:v>63706</c:v>
                </c:pt>
                <c:pt idx="3432">
                  <c:v>63713</c:v>
                </c:pt>
                <c:pt idx="3433">
                  <c:v>63720</c:v>
                </c:pt>
                <c:pt idx="3434">
                  <c:v>63727</c:v>
                </c:pt>
                <c:pt idx="3435">
                  <c:v>63734</c:v>
                </c:pt>
                <c:pt idx="3436">
                  <c:v>63741</c:v>
                </c:pt>
                <c:pt idx="3437">
                  <c:v>63748</c:v>
                </c:pt>
                <c:pt idx="3438">
                  <c:v>63755</c:v>
                </c:pt>
                <c:pt idx="3439">
                  <c:v>63762</c:v>
                </c:pt>
                <c:pt idx="3440">
                  <c:v>63769</c:v>
                </c:pt>
                <c:pt idx="3441">
                  <c:v>63776</c:v>
                </c:pt>
                <c:pt idx="3442">
                  <c:v>63783</c:v>
                </c:pt>
                <c:pt idx="3443">
                  <c:v>63790</c:v>
                </c:pt>
                <c:pt idx="3444">
                  <c:v>63797</c:v>
                </c:pt>
                <c:pt idx="3445">
                  <c:v>63804</c:v>
                </c:pt>
                <c:pt idx="3446">
                  <c:v>63811</c:v>
                </c:pt>
                <c:pt idx="3447">
                  <c:v>63818</c:v>
                </c:pt>
                <c:pt idx="3448">
                  <c:v>63825</c:v>
                </c:pt>
                <c:pt idx="3449">
                  <c:v>63832</c:v>
                </c:pt>
                <c:pt idx="3450">
                  <c:v>63839</c:v>
                </c:pt>
                <c:pt idx="3451">
                  <c:v>63846</c:v>
                </c:pt>
                <c:pt idx="3452">
                  <c:v>63853</c:v>
                </c:pt>
                <c:pt idx="3453">
                  <c:v>63860</c:v>
                </c:pt>
                <c:pt idx="3454">
                  <c:v>63867</c:v>
                </c:pt>
                <c:pt idx="3455">
                  <c:v>63874</c:v>
                </c:pt>
                <c:pt idx="3456">
                  <c:v>63881</c:v>
                </c:pt>
                <c:pt idx="3457">
                  <c:v>63888</c:v>
                </c:pt>
                <c:pt idx="3458">
                  <c:v>63895</c:v>
                </c:pt>
                <c:pt idx="3459">
                  <c:v>63902</c:v>
                </c:pt>
                <c:pt idx="3460">
                  <c:v>63909</c:v>
                </c:pt>
                <c:pt idx="3461">
                  <c:v>63919</c:v>
                </c:pt>
                <c:pt idx="3462">
                  <c:v>63926</c:v>
                </c:pt>
                <c:pt idx="3463">
                  <c:v>63933</c:v>
                </c:pt>
                <c:pt idx="3464">
                  <c:v>63941</c:v>
                </c:pt>
                <c:pt idx="3465">
                  <c:v>63947</c:v>
                </c:pt>
                <c:pt idx="3466">
                  <c:v>63954</c:v>
                </c:pt>
                <c:pt idx="3467">
                  <c:v>63961</c:v>
                </c:pt>
                <c:pt idx="3468">
                  <c:v>63969</c:v>
                </c:pt>
                <c:pt idx="3469">
                  <c:v>63975</c:v>
                </c:pt>
                <c:pt idx="3470">
                  <c:v>63982</c:v>
                </c:pt>
                <c:pt idx="3471">
                  <c:v>63989</c:v>
                </c:pt>
                <c:pt idx="3472">
                  <c:v>63996</c:v>
                </c:pt>
                <c:pt idx="3473">
                  <c:v>64003</c:v>
                </c:pt>
                <c:pt idx="3474">
                  <c:v>64010</c:v>
                </c:pt>
                <c:pt idx="3475">
                  <c:v>64019</c:v>
                </c:pt>
                <c:pt idx="3476">
                  <c:v>64024</c:v>
                </c:pt>
                <c:pt idx="3477">
                  <c:v>64031</c:v>
                </c:pt>
                <c:pt idx="3478">
                  <c:v>64038</c:v>
                </c:pt>
                <c:pt idx="3479">
                  <c:v>64046</c:v>
                </c:pt>
                <c:pt idx="3480">
                  <c:v>64052</c:v>
                </c:pt>
                <c:pt idx="3481">
                  <c:v>64059</c:v>
                </c:pt>
                <c:pt idx="3482">
                  <c:v>64067</c:v>
                </c:pt>
                <c:pt idx="3483">
                  <c:v>64073</c:v>
                </c:pt>
                <c:pt idx="3484">
                  <c:v>64080</c:v>
                </c:pt>
                <c:pt idx="3485">
                  <c:v>64087</c:v>
                </c:pt>
                <c:pt idx="3486">
                  <c:v>64094</c:v>
                </c:pt>
                <c:pt idx="3487">
                  <c:v>64101</c:v>
                </c:pt>
                <c:pt idx="3488">
                  <c:v>64108</c:v>
                </c:pt>
                <c:pt idx="3489">
                  <c:v>64115</c:v>
                </c:pt>
                <c:pt idx="3490">
                  <c:v>64122</c:v>
                </c:pt>
                <c:pt idx="3491">
                  <c:v>64129</c:v>
                </c:pt>
                <c:pt idx="3492">
                  <c:v>64136</c:v>
                </c:pt>
                <c:pt idx="3493">
                  <c:v>64143</c:v>
                </c:pt>
                <c:pt idx="3494">
                  <c:v>64150</c:v>
                </c:pt>
                <c:pt idx="3495">
                  <c:v>64158</c:v>
                </c:pt>
                <c:pt idx="3496">
                  <c:v>64165</c:v>
                </c:pt>
                <c:pt idx="3497">
                  <c:v>64171</c:v>
                </c:pt>
                <c:pt idx="3498">
                  <c:v>64178</c:v>
                </c:pt>
                <c:pt idx="3499">
                  <c:v>64185</c:v>
                </c:pt>
                <c:pt idx="3500">
                  <c:v>64192</c:v>
                </c:pt>
                <c:pt idx="3501">
                  <c:v>64199</c:v>
                </c:pt>
                <c:pt idx="3502">
                  <c:v>64207</c:v>
                </c:pt>
                <c:pt idx="3503">
                  <c:v>64213</c:v>
                </c:pt>
                <c:pt idx="3504">
                  <c:v>64220</c:v>
                </c:pt>
                <c:pt idx="3505">
                  <c:v>64227</c:v>
                </c:pt>
                <c:pt idx="3506">
                  <c:v>64235</c:v>
                </c:pt>
                <c:pt idx="3507">
                  <c:v>64241</c:v>
                </c:pt>
                <c:pt idx="3508">
                  <c:v>64248</c:v>
                </c:pt>
                <c:pt idx="3509">
                  <c:v>64255</c:v>
                </c:pt>
                <c:pt idx="3510">
                  <c:v>64262</c:v>
                </c:pt>
                <c:pt idx="3511">
                  <c:v>64269</c:v>
                </c:pt>
                <c:pt idx="3512">
                  <c:v>64276</c:v>
                </c:pt>
                <c:pt idx="3513">
                  <c:v>64284</c:v>
                </c:pt>
                <c:pt idx="3514">
                  <c:v>64291</c:v>
                </c:pt>
                <c:pt idx="3515">
                  <c:v>64298</c:v>
                </c:pt>
                <c:pt idx="3516">
                  <c:v>64305</c:v>
                </c:pt>
                <c:pt idx="3517">
                  <c:v>64312</c:v>
                </c:pt>
                <c:pt idx="3518">
                  <c:v>64319</c:v>
                </c:pt>
                <c:pt idx="3519">
                  <c:v>64326</c:v>
                </c:pt>
                <c:pt idx="3520">
                  <c:v>64333</c:v>
                </c:pt>
                <c:pt idx="3521">
                  <c:v>64340</c:v>
                </c:pt>
                <c:pt idx="3522">
                  <c:v>64347</c:v>
                </c:pt>
                <c:pt idx="3523">
                  <c:v>64354</c:v>
                </c:pt>
                <c:pt idx="3524">
                  <c:v>64361</c:v>
                </c:pt>
                <c:pt idx="3525">
                  <c:v>64368</c:v>
                </c:pt>
                <c:pt idx="3526">
                  <c:v>64375</c:v>
                </c:pt>
                <c:pt idx="3527">
                  <c:v>64382</c:v>
                </c:pt>
                <c:pt idx="3528">
                  <c:v>64389</c:v>
                </c:pt>
                <c:pt idx="3529">
                  <c:v>64398</c:v>
                </c:pt>
                <c:pt idx="3530">
                  <c:v>64405</c:v>
                </c:pt>
                <c:pt idx="3531">
                  <c:v>64412</c:v>
                </c:pt>
                <c:pt idx="3532">
                  <c:v>64419</c:v>
                </c:pt>
                <c:pt idx="3533">
                  <c:v>64426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4.3589999999987805E-3</c:v>
                </c:pt>
                <c:pt idx="1">
                  <c:v>4.3511757057748054E-3</c:v>
                </c:pt>
                <c:pt idx="2">
                  <c:v>4.3233039302034253E-3</c:v>
                </c:pt>
                <c:pt idx="3">
                  <c:v>4.3157223761221145E-3</c:v>
                </c:pt>
                <c:pt idx="4">
                  <c:v>4.3119741961706775E-3</c:v>
                </c:pt>
                <c:pt idx="5">
                  <c:v>4.3057141039432034E-3</c:v>
                </c:pt>
                <c:pt idx="6">
                  <c:v>4.2999801501580354E-3</c:v>
                </c:pt>
                <c:pt idx="7">
                  <c:v>4.2956710635376084E-3</c:v>
                </c:pt>
                <c:pt idx="8">
                  <c:v>4.2965740393014467E-3</c:v>
                </c:pt>
                <c:pt idx="9">
                  <c:v>4.3070907318613783E-3</c:v>
                </c:pt>
                <c:pt idx="10">
                  <c:v>4.3060516523799053E-3</c:v>
                </c:pt>
                <c:pt idx="11">
                  <c:v>4.3055266539716907E-3</c:v>
                </c:pt>
                <c:pt idx="12">
                  <c:v>4.3226833222048859E-3</c:v>
                </c:pt>
                <c:pt idx="13">
                  <c:v>4.3299672297516809E-3</c:v>
                </c:pt>
                <c:pt idx="14">
                  <c:v>4.3491444421451713E-3</c:v>
                </c:pt>
                <c:pt idx="15">
                  <c:v>4.3522419653294064E-3</c:v>
                </c:pt>
                <c:pt idx="16">
                  <c:v>4.3557396936953E-3</c:v>
                </c:pt>
                <c:pt idx="17">
                  <c:v>4.3912399268100089E-3</c:v>
                </c:pt>
                <c:pt idx="18">
                  <c:v>4.4024840789207431E-3</c:v>
                </c:pt>
                <c:pt idx="19">
                  <c:v>4.4318553465155282E-3</c:v>
                </c:pt>
                <c:pt idx="20">
                  <c:v>4.4376017100319909E-3</c:v>
                </c:pt>
                <c:pt idx="21">
                  <c:v>4.4614179341140314E-3</c:v>
                </c:pt>
                <c:pt idx="22">
                  <c:v>4.473356781829807E-3</c:v>
                </c:pt>
                <c:pt idx="23">
                  <c:v>4.4852669427832836E-3</c:v>
                </c:pt>
                <c:pt idx="24">
                  <c:v>4.5089093924008394E-3</c:v>
                </c:pt>
                <c:pt idx="25">
                  <c:v>4.5148722048764739E-3</c:v>
                </c:pt>
                <c:pt idx="26">
                  <c:v>4.5443874430892706E-3</c:v>
                </c:pt>
                <c:pt idx="27">
                  <c:v>4.5561254816650631E-3</c:v>
                </c:pt>
                <c:pt idx="28">
                  <c:v>4.56783483288703E-3</c:v>
                </c:pt>
                <c:pt idx="29">
                  <c:v>4.5910777368343703E-3</c:v>
                </c:pt>
                <c:pt idx="30">
                  <c:v>4.5969391059371093E-3</c:v>
                </c:pt>
                <c:pt idx="31">
                  <c:v>4.6259512756812171E-3</c:v>
                </c:pt>
                <c:pt idx="32">
                  <c:v>4.6374885009949907E-3</c:v>
                </c:pt>
                <c:pt idx="33">
                  <c:v>4.6489970383687407E-3</c:v>
                </c:pt>
                <c:pt idx="34">
                  <c:v>4.671840389477433E-3</c:v>
                </c:pt>
                <c:pt idx="35">
                  <c:v>4.6776003125775251E-3</c:v>
                </c:pt>
                <c:pt idx="36">
                  <c:v>4.7061094032301298E-3</c:v>
                </c:pt>
                <c:pt idx="37">
                  <c:v>4.7174458112264617E-3</c:v>
                </c:pt>
                <c:pt idx="38">
                  <c:v>4.7287535307072304E-3</c:v>
                </c:pt>
                <c:pt idx="39">
                  <c:v>4.7344360565515879E-3</c:v>
                </c:pt>
                <c:pt idx="40">
                  <c:v>4.756855795510182E-3</c:v>
                </c:pt>
                <c:pt idx="41">
                  <c:v>4.8015134905488753E-3</c:v>
                </c:pt>
                <c:pt idx="42">
                  <c:v>4.8015134905488753E-3</c:v>
                </c:pt>
                <c:pt idx="43">
                  <c:v>4.8235847437894108E-3</c:v>
                </c:pt>
                <c:pt idx="44">
                  <c:v>4.8291515779130822E-3</c:v>
                </c:pt>
                <c:pt idx="45">
                  <c:v>4.8347087043266344E-3</c:v>
                </c:pt>
                <c:pt idx="46">
                  <c:v>4.8676647837482051E-3</c:v>
                </c:pt>
                <c:pt idx="47">
                  <c:v>4.8786002983349716E-3</c:v>
                </c:pt>
                <c:pt idx="48">
                  <c:v>4.9003391905538315E-3</c:v>
                </c:pt>
                <c:pt idx="49">
                  <c:v>4.9058079374855734E-3</c:v>
                </c:pt>
                <c:pt idx="50">
                  <c:v>4.9112671937559258E-3</c:v>
                </c:pt>
                <c:pt idx="51">
                  <c:v>4.9437394478209443E-3</c:v>
                </c:pt>
                <c:pt idx="52">
                  <c:v>4.954523574713072E-3</c:v>
                </c:pt>
                <c:pt idx="53">
                  <c:v>4.9760129547856994E-3</c:v>
                </c:pt>
                <c:pt idx="54">
                  <c:v>4.9813937713374945E-3</c:v>
                </c:pt>
                <c:pt idx="55">
                  <c:v>4.9867659696038154E-3</c:v>
                </c:pt>
                <c:pt idx="56">
                  <c:v>5.0188582173611223E-3</c:v>
                </c:pt>
                <c:pt idx="57">
                  <c:v>5.0295255631755392E-3</c:v>
                </c:pt>
                <c:pt idx="58">
                  <c:v>5.0561574759375337E-3</c:v>
                </c:pt>
                <c:pt idx="59">
                  <c:v>5.0614658960542033E-3</c:v>
                </c:pt>
                <c:pt idx="60">
                  <c:v>5.0720860851629435E-3</c:v>
                </c:pt>
                <c:pt idx="61">
                  <c:v>5.093263341454048E-3</c:v>
                </c:pt>
                <c:pt idx="62">
                  <c:v>5.1038485137282347E-3</c:v>
                </c:pt>
                <c:pt idx="63">
                  <c:v>5.1303275081170845E-3</c:v>
                </c:pt>
                <c:pt idx="64">
                  <c:v>5.1355902200905298E-3</c:v>
                </c:pt>
                <c:pt idx="65">
                  <c:v>5.1408498780836087E-3</c:v>
                </c:pt>
                <c:pt idx="66">
                  <c:v>5.1671938971030763E-3</c:v>
                </c:pt>
                <c:pt idx="67">
                  <c:v>5.1777271485999076E-3</c:v>
                </c:pt>
                <c:pt idx="68">
                  <c:v>5.1988120389760573E-3</c:v>
                </c:pt>
                <c:pt idx="69">
                  <c:v>5.2040502946537615E-3</c:v>
                </c:pt>
                <c:pt idx="70">
                  <c:v>5.2092861324545018E-3</c:v>
                </c:pt>
                <c:pt idx="71">
                  <c:v>5.2407839599568559E-3</c:v>
                </c:pt>
                <c:pt idx="72">
                  <c:v>5.2512696454045226E-3</c:v>
                </c:pt>
                <c:pt idx="73">
                  <c:v>5.2722615388982198E-3</c:v>
                </c:pt>
                <c:pt idx="74">
                  <c:v>5.2774749442940916E-3</c:v>
                </c:pt>
                <c:pt idx="75">
                  <c:v>5.2826859303354724E-3</c:v>
                </c:pt>
                <c:pt idx="76">
                  <c:v>5.3140410577589758E-3</c:v>
                </c:pt>
                <c:pt idx="77">
                  <c:v>5.324479176254975E-3</c:v>
                </c:pt>
                <c:pt idx="78">
                  <c:v>5.3453780911339914E-3</c:v>
                </c:pt>
                <c:pt idx="79">
                  <c:v>5.3505666357459014E-3</c:v>
                </c:pt>
                <c:pt idx="80">
                  <c:v>5.3557527595625033E-3</c:v>
                </c:pt>
                <c:pt idx="81">
                  <c:v>5.3973557348492079E-3</c:v>
                </c:pt>
                <c:pt idx="82">
                  <c:v>5.4025252253175893E-3</c:v>
                </c:pt>
                <c:pt idx="83">
                  <c:v>5.4233253625193822E-3</c:v>
                </c:pt>
                <c:pt idx="84">
                  <c:v>5.4284866138386957E-3</c:v>
                </c:pt>
                <c:pt idx="85">
                  <c:v>5.4647044986664284E-3</c:v>
                </c:pt>
                <c:pt idx="86">
                  <c:v>5.4647044986664284E-3</c:v>
                </c:pt>
                <c:pt idx="87">
                  <c:v>5.4750439257222894E-3</c:v>
                </c:pt>
                <c:pt idx="88">
                  <c:v>5.5009352358751078E-3</c:v>
                </c:pt>
                <c:pt idx="89">
                  <c:v>5.5060704729753551E-3</c:v>
                </c:pt>
                <c:pt idx="90">
                  <c:v>5.5266391234924939E-3</c:v>
                </c:pt>
                <c:pt idx="91">
                  <c:v>5.5369377754237448E-3</c:v>
                </c:pt>
                <c:pt idx="92">
                  <c:v>5.5472296314391656E-3</c:v>
                </c:pt>
                <c:pt idx="93">
                  <c:v>5.5678438962020183E-3</c:v>
                </c:pt>
                <c:pt idx="94">
                  <c:v>5.5729553725495269E-3</c:v>
                </c:pt>
                <c:pt idx="95">
                  <c:v>5.598586972179298E-3</c:v>
                </c:pt>
                <c:pt idx="96">
                  <c:v>5.6088380523373615E-3</c:v>
                </c:pt>
                <c:pt idx="97">
                  <c:v>5.6190823364570264E-3</c:v>
                </c:pt>
                <c:pt idx="98">
                  <c:v>5.6396036902739421E-3</c:v>
                </c:pt>
                <c:pt idx="99">
                  <c:v>5.644690264545082E-3</c:v>
                </c:pt>
                <c:pt idx="100">
                  <c:v>5.6702018158878431E-3</c:v>
                </c:pt>
                <c:pt idx="101">
                  <c:v>5.680405323420068E-3</c:v>
                </c:pt>
                <c:pt idx="102">
                  <c:v>5.6906020347913255E-3</c:v>
                </c:pt>
                <c:pt idx="103">
                  <c:v>5.7110304939880785E-3</c:v>
                </c:pt>
                <c:pt idx="104">
                  <c:v>5.7160921567322642E-3</c:v>
                </c:pt>
                <c:pt idx="105">
                  <c:v>5.7465910274283102E-3</c:v>
                </c:pt>
                <c:pt idx="106">
                  <c:v>5.7567437254963721E-3</c:v>
                </c:pt>
                <c:pt idx="107">
                  <c:v>5.7770851301891021E-3</c:v>
                </c:pt>
                <c:pt idx="108">
                  <c:v>5.7821243010044987E-3</c:v>
                </c:pt>
                <c:pt idx="109">
                  <c:v>5.7871610429611536E-3</c:v>
                </c:pt>
                <c:pt idx="110">
                  <c:v>5.8428213495771951E-3</c:v>
                </c:pt>
                <c:pt idx="111">
                  <c:v>5.8428213495771951E-3</c:v>
                </c:pt>
                <c:pt idx="112">
                  <c:v>5.8478370271387485E-3</c:v>
                </c:pt>
                <c:pt idx="113">
                  <c:v>5.852850212541838E-3</c:v>
                </c:pt>
                <c:pt idx="114">
                  <c:v>5.857860899665686E-3</c:v>
                </c:pt>
                <c:pt idx="115">
                  <c:v>5.8880053403512298E-3</c:v>
                </c:pt>
                <c:pt idx="116">
                  <c:v>5.8980281336665306E-3</c:v>
                </c:pt>
                <c:pt idx="117">
                  <c:v>5.9180529080471445E-3</c:v>
                </c:pt>
                <c:pt idx="118">
                  <c:v>5.9230337582744097E-3</c:v>
                </c:pt>
                <c:pt idx="119">
                  <c:v>5.9280116317457368E-3</c:v>
                </c:pt>
                <c:pt idx="120">
                  <c:v>5.962814557664009E-3</c:v>
                </c:pt>
                <c:pt idx="121">
                  <c:v>5.9677680483277889E-3</c:v>
                </c:pt>
                <c:pt idx="122">
                  <c:v>5.9875297460850038E-3</c:v>
                </c:pt>
                <c:pt idx="123">
                  <c:v>5.9924655706938834E-3</c:v>
                </c:pt>
                <c:pt idx="124">
                  <c:v>5.9973971219352872E-3</c:v>
                </c:pt>
                <c:pt idx="125">
                  <c:v>6.0219605459570502E-3</c:v>
                </c:pt>
                <c:pt idx="126">
                  <c:v>6.0317463801613513E-3</c:v>
                </c:pt>
                <c:pt idx="127">
                  <c:v>6.0415097922668082E-3</c:v>
                </c:pt>
                <c:pt idx="128">
                  <c:v>6.0609362772534592E-3</c:v>
                </c:pt>
                <c:pt idx="129">
                  <c:v>6.0658012479297696E-3</c:v>
                </c:pt>
                <c:pt idx="130">
                  <c:v>6.0899677327030943E-3</c:v>
                </c:pt>
                <c:pt idx="131">
                  <c:v>6.0995830475487622E-3</c:v>
                </c:pt>
                <c:pt idx="132">
                  <c:v>6.1091720336072797E-3</c:v>
                </c:pt>
                <c:pt idx="133">
                  <c:v>6.1282392472256086E-3</c:v>
                </c:pt>
                <c:pt idx="134">
                  <c:v>6.1567220298570646E-3</c:v>
                </c:pt>
                <c:pt idx="135">
                  <c:v>6.1567220298570646E-3</c:v>
                </c:pt>
                <c:pt idx="136">
                  <c:v>6.1661530418604116E-3</c:v>
                </c:pt>
                <c:pt idx="137">
                  <c:v>6.1755577246396243E-3</c:v>
                </c:pt>
                <c:pt idx="138">
                  <c:v>6.1942585887692081E-3</c:v>
                </c:pt>
                <c:pt idx="139">
                  <c:v>6.1989406625738387E-3</c:v>
                </c:pt>
                <c:pt idx="140">
                  <c:v>6.2221861979567805E-3</c:v>
                </c:pt>
                <c:pt idx="141">
                  <c:v>6.2314329040775718E-3</c:v>
                </c:pt>
                <c:pt idx="142">
                  <c:v>6.2406532805425741E-3</c:v>
                </c:pt>
                <c:pt idx="143">
                  <c:v>6.272673757781985E-3</c:v>
                </c:pt>
                <c:pt idx="144">
                  <c:v>6.272673757781985E-3</c:v>
                </c:pt>
                <c:pt idx="145">
                  <c:v>6.2863602158964582E-3</c:v>
                </c:pt>
                <c:pt idx="146">
                  <c:v>6.2954226131530788E-3</c:v>
                </c:pt>
                <c:pt idx="147">
                  <c:v>6.3044586803329139E-3</c:v>
                </c:pt>
                <c:pt idx="148">
                  <c:v>6.3268930049152003E-3</c:v>
                </c:pt>
                <c:pt idx="149">
                  <c:v>6.3313841554207828E-3</c:v>
                </c:pt>
                <c:pt idx="150">
                  <c:v>6.35367551485733E-3</c:v>
                </c:pt>
                <c:pt idx="151">
                  <c:v>6.3625405915636001E-3</c:v>
                </c:pt>
                <c:pt idx="152">
                  <c:v>6.3801643359125268E-3</c:v>
                </c:pt>
                <c:pt idx="153">
                  <c:v>6.3845755539665427E-3</c:v>
                </c:pt>
                <c:pt idx="154">
                  <c:v>6.3889778368468736E-3</c:v>
                </c:pt>
                <c:pt idx="155">
                  <c:v>6.415178103608179E-3</c:v>
                </c:pt>
                <c:pt idx="156">
                  <c:v>6.4238588636905498E-3</c:v>
                </c:pt>
                <c:pt idx="157">
                  <c:v>6.4454046296697912E-3</c:v>
                </c:pt>
                <c:pt idx="158">
                  <c:v>6.4497182170834711E-3</c:v>
                </c:pt>
                <c:pt idx="159">
                  <c:v>6.4540228709561442E-3</c:v>
                </c:pt>
                <c:pt idx="160">
                  <c:v>6.4753904672735481E-3</c:v>
                </c:pt>
                <c:pt idx="161">
                  <c:v>6.4838869078414291E-3</c:v>
                </c:pt>
                <c:pt idx="162">
                  <c:v>6.5007776902178708E-3</c:v>
                </c:pt>
                <c:pt idx="163">
                  <c:v>6.5050024308371812E-3</c:v>
                </c:pt>
                <c:pt idx="164">
                  <c:v>6.5092182397560785E-3</c:v>
                </c:pt>
                <c:pt idx="165">
                  <c:v>6.5591489566879154E-3</c:v>
                </c:pt>
                <c:pt idx="166">
                  <c:v>6.5632804764989561E-3</c:v>
                </c:pt>
                <c:pt idx="167">
                  <c:v>6.5715005823649419E-3</c:v>
                </c:pt>
                <c:pt idx="168">
                  <c:v>6.6000722326373376E-3</c:v>
                </c:pt>
                <c:pt idx="169">
                  <c:v>6.6162299216123511E-3</c:v>
                </c:pt>
                <c:pt idx="170">
                  <c:v>6.6202682334423613E-3</c:v>
                </c:pt>
                <c:pt idx="171">
                  <c:v>6.6242976174271393E-3</c:v>
                </c:pt>
                <c:pt idx="172">
                  <c:v>6.6482862036155686E-3</c:v>
                </c:pt>
                <c:pt idx="173">
                  <c:v>6.6562299351771445E-3</c:v>
                </c:pt>
                <c:pt idx="174">
                  <c:v>6.6720228837777937E-3</c:v>
                </c:pt>
                <c:pt idx="175">
                  <c:v>6.675968073525107E-3</c:v>
                </c:pt>
                <c:pt idx="176">
                  <c:v>6.6799043421564737E-3</c:v>
                </c:pt>
                <c:pt idx="177">
                  <c:v>6.7111059902861866E-3</c:v>
                </c:pt>
                <c:pt idx="178">
                  <c:v>6.7111059902861866E-3</c:v>
                </c:pt>
                <c:pt idx="179">
                  <c:v>6.7303758860950804E-3</c:v>
                </c:pt>
                <c:pt idx="180">
                  <c:v>6.7342241071206973E-3</c:v>
                </c:pt>
                <c:pt idx="181">
                  <c:v>6.7380634463812261E-3</c:v>
                </c:pt>
                <c:pt idx="182">
                  <c:v>6.7571335811139428E-3</c:v>
                </c:pt>
                <c:pt idx="183">
                  <c:v>6.764714996934239E-3</c:v>
                </c:pt>
                <c:pt idx="184">
                  <c:v>6.7797934214257217E-3</c:v>
                </c:pt>
                <c:pt idx="185">
                  <c:v>6.7835541481567341E-3</c:v>
                </c:pt>
                <c:pt idx="186">
                  <c:v>6.7873060796419882E-3</c:v>
                </c:pt>
                <c:pt idx="187">
                  <c:v>6.8022371336980466E-3</c:v>
                </c:pt>
                <c:pt idx="188">
                  <c:v>6.8059498386834651E-3</c:v>
                </c:pt>
                <c:pt idx="189">
                  <c:v>6.8133651548617025E-3</c:v>
                </c:pt>
                <c:pt idx="190">
                  <c:v>6.8207552378072933E-3</c:v>
                </c:pt>
                <c:pt idx="191">
                  <c:v>6.8281201352763232E-3</c:v>
                </c:pt>
                <c:pt idx="192">
                  <c:v>6.8500641924876659E-3</c:v>
                </c:pt>
                <c:pt idx="193">
                  <c:v>6.8573288177318859E-3</c:v>
                </c:pt>
                <c:pt idx="194">
                  <c:v>6.8645684485181746E-3</c:v>
                </c:pt>
                <c:pt idx="195">
                  <c:v>6.8717830848008532E-3</c:v>
                </c:pt>
                <c:pt idx="196">
                  <c:v>6.8789727265342448E-3</c:v>
                </c:pt>
                <c:pt idx="197">
                  <c:v>6.9003916840504331E-3</c:v>
                </c:pt>
                <c:pt idx="198">
                  <c:v>6.9074813471869945E-3</c:v>
                </c:pt>
                <c:pt idx="199">
                  <c:v>6.9145460155687188E-3</c:v>
                </c:pt>
                <c:pt idx="200">
                  <c:v>6.9215856891584916E-3</c:v>
                </c:pt>
                <c:pt idx="201">
                  <c:v>6.9286003679106378E-3</c:v>
                </c:pt>
                <c:pt idx="202">
                  <c:v>6.9564091337435763E-3</c:v>
                </c:pt>
                <c:pt idx="203">
                  <c:v>6.9564091337435763E-3</c:v>
                </c:pt>
                <c:pt idx="204">
                  <c:v>6.9632988377052053E-3</c:v>
                </c:pt>
                <c:pt idx="205">
                  <c:v>6.9701635465893984E-3</c:v>
                </c:pt>
                <c:pt idx="206">
                  <c:v>6.9770032603533316E-3</c:v>
                </c:pt>
                <c:pt idx="207">
                  <c:v>6.9973724305353157E-3</c:v>
                </c:pt>
                <c:pt idx="208">
                  <c:v>7.014195480302938E-3</c:v>
                </c:pt>
                <c:pt idx="209">
                  <c:v>7.0275295708191726E-3</c:v>
                </c:pt>
                <c:pt idx="210">
                  <c:v>7.0308457148407499E-3</c:v>
                </c:pt>
                <c:pt idx="211">
                  <c:v>7.0341533951566049E-3</c:v>
                </c:pt>
                <c:pt idx="212">
                  <c:v>7.0538863406819433E-3</c:v>
                </c:pt>
                <c:pt idx="213">
                  <c:v>7.060413995808053E-3</c:v>
                </c:pt>
                <c:pt idx="214">
                  <c:v>7.0733999287142532E-3</c:v>
                </c:pt>
                <c:pt idx="215">
                  <c:v>7.0766276851805254E-3</c:v>
                </c:pt>
                <c:pt idx="216">
                  <c:v>7.0798469804514517E-3</c:v>
                </c:pt>
                <c:pt idx="217">
                  <c:v>7.0990549931157412E-3</c:v>
                </c:pt>
                <c:pt idx="218">
                  <c:v>7.1180444353079308E-3</c:v>
                </c:pt>
                <c:pt idx="219">
                  <c:v>7.1211881163573921E-3</c:v>
                </c:pt>
                <c:pt idx="220">
                  <c:v>7.1243233383512143E-3</c:v>
                </c:pt>
                <c:pt idx="221">
                  <c:v>7.1274501016957426E-3</c:v>
                </c:pt>
                <c:pt idx="222">
                  <c:v>7.1429987920509112E-3</c:v>
                </c:pt>
                <c:pt idx="223">
                  <c:v>7.1491764887560687E-3</c:v>
                </c:pt>
                <c:pt idx="224">
                  <c:v>7.1614659831364955E-3</c:v>
                </c:pt>
                <c:pt idx="225">
                  <c:v>7.1645170169079564E-3</c:v>
                </c:pt>
                <c:pt idx="226">
                  <c:v>7.1675595947096769E-3</c:v>
                </c:pt>
                <c:pt idx="227">
                  <c:v>7.1857177235914735E-3</c:v>
                </c:pt>
                <c:pt idx="228">
                  <c:v>7.1917204381285208E-3</c:v>
                </c:pt>
                <c:pt idx="229">
                  <c:v>7.1947040845170562E-3</c:v>
                </c:pt>
                <c:pt idx="230">
                  <c:v>7.1976792773104283E-3</c:v>
                </c:pt>
                <c:pt idx="231">
                  <c:v>7.2006460169271591E-3</c:v>
                </c:pt>
                <c:pt idx="232">
                  <c:v>7.2242796060608683E-3</c:v>
                </c:pt>
                <c:pt idx="233">
                  <c:v>7.2301197182786936E-3</c:v>
                </c:pt>
                <c:pt idx="234">
                  <c:v>7.2359348330470752E-3</c:v>
                </c:pt>
                <c:pt idx="235">
                  <c:v>7.2475108559741375E-3</c:v>
                </c:pt>
                <c:pt idx="236">
                  <c:v>7.2503769211772874E-3</c:v>
                </c:pt>
                <c:pt idx="237">
                  <c:v>7.2646555957458503E-3</c:v>
                </c:pt>
                <c:pt idx="238">
                  <c:v>7.2703353956349304E-3</c:v>
                </c:pt>
                <c:pt idx="239">
                  <c:v>7.2759960015789105E-3</c:v>
                </c:pt>
                <c:pt idx="240">
                  <c:v>7.2873154253072503E-3</c:v>
                </c:pt>
                <c:pt idx="241">
                  <c:v>7.3096107313013192E-3</c:v>
                </c:pt>
                <c:pt idx="242">
                  <c:v>7.3151640631223813E-3</c:v>
                </c:pt>
                <c:pt idx="243">
                  <c:v>7.3263394310441043E-3</c:v>
                </c:pt>
                <c:pt idx="244">
                  <c:v>7.329052736227218E-3</c:v>
                </c:pt>
                <c:pt idx="245">
                  <c:v>7.3427782310826473E-3</c:v>
                </c:pt>
                <c:pt idx="246">
                  <c:v>7.3482773374209387E-3</c:v>
                </c:pt>
                <c:pt idx="247">
                  <c:v>7.3537707916750961E-3</c:v>
                </c:pt>
                <c:pt idx="248">
                  <c:v>7.3677130515494649E-3</c:v>
                </c:pt>
                <c:pt idx="249">
                  <c:v>7.3732019949559269E-3</c:v>
                </c:pt>
                <c:pt idx="250">
                  <c:v>7.3894916213986554E-3</c:v>
                </c:pt>
                <c:pt idx="251">
                  <c:v>7.4006322822411427E-3</c:v>
                </c:pt>
                <c:pt idx="252">
                  <c:v>7.4032899608847402E-3</c:v>
                </c:pt>
                <c:pt idx="253">
                  <c:v>7.4059479981038586E-3</c:v>
                </c:pt>
                <c:pt idx="254">
                  <c:v>7.4224363518030165E-3</c:v>
                </c:pt>
                <c:pt idx="255">
                  <c:v>7.427940511841734E-3</c:v>
                </c:pt>
                <c:pt idx="256">
                  <c:v>7.4391360142766032E-3</c:v>
                </c:pt>
                <c:pt idx="257">
                  <c:v>7.441805952523306E-3</c:v>
                </c:pt>
                <c:pt idx="258">
                  <c:v>7.4444771184651298E-3</c:v>
                </c:pt>
                <c:pt idx="259">
                  <c:v>7.4610499149628485E-3</c:v>
                </c:pt>
                <c:pt idx="260">
                  <c:v>7.466582222681881E-3</c:v>
                </c:pt>
                <c:pt idx="261">
                  <c:v>7.4778356236433882E-3</c:v>
                </c:pt>
                <c:pt idx="262">
                  <c:v>7.4805188348381346E-3</c:v>
                </c:pt>
                <c:pt idx="263">
                  <c:v>7.4832032725834531E-3</c:v>
                </c:pt>
                <c:pt idx="264">
                  <c:v>7.4998605127203502E-3</c:v>
                </c:pt>
                <c:pt idx="265">
                  <c:v>7.5054209684007637E-3</c:v>
                </c:pt>
                <c:pt idx="266">
                  <c:v>7.5167322849945999E-3</c:v>
                </c:pt>
                <c:pt idx="267">
                  <c:v>7.5194287610141908E-3</c:v>
                </c:pt>
                <c:pt idx="268">
                  <c:v>7.522126462426287E-3</c:v>
                </c:pt>
                <c:pt idx="269">
                  <c:v>7.5444567509735756E-3</c:v>
                </c:pt>
                <c:pt idx="270">
                  <c:v>7.5471632525365706E-3</c:v>
                </c:pt>
                <c:pt idx="271">
                  <c:v>7.5585357330873459E-3</c:v>
                </c:pt>
                <c:pt idx="272">
                  <c:v>7.5612466899739831E-3</c:v>
                </c:pt>
                <c:pt idx="273">
                  <c:v>7.5751760551208136E-3</c:v>
                </c:pt>
                <c:pt idx="274">
                  <c:v>7.5807906787961343E-3</c:v>
                </c:pt>
                <c:pt idx="275">
                  <c:v>7.5864093235402663E-3</c:v>
                </c:pt>
                <c:pt idx="276">
                  <c:v>7.5978397531159536E-3</c:v>
                </c:pt>
                <c:pt idx="277">
                  <c:v>7.6005639572146273E-3</c:v>
                </c:pt>
                <c:pt idx="278">
                  <c:v>7.6145628634449736E-3</c:v>
                </c:pt>
                <c:pt idx="279">
                  <c:v>7.62020563470589E-3</c:v>
                </c:pt>
                <c:pt idx="280">
                  <c:v>7.6258524270702566E-3</c:v>
                </c:pt>
                <c:pt idx="281">
                  <c:v>7.6373408231633633E-3</c:v>
                </c:pt>
                <c:pt idx="282">
                  <c:v>7.6400782661466228E-3</c:v>
                </c:pt>
                <c:pt idx="283">
                  <c:v>7.6541467056863155E-3</c:v>
                </c:pt>
                <c:pt idx="284">
                  <c:v>7.6598176248046101E-3</c:v>
                </c:pt>
                <c:pt idx="285">
                  <c:v>7.6654925650716521E-3</c:v>
                </c:pt>
                <c:pt idx="286">
                  <c:v>7.6770389452979204E-3</c:v>
                </c:pt>
                <c:pt idx="287">
                  <c:v>7.6797896187812626E-3</c:v>
                </c:pt>
                <c:pt idx="288">
                  <c:v>7.6939275837872856E-3</c:v>
                </c:pt>
                <c:pt idx="289">
                  <c:v>7.6996266510480638E-3</c:v>
                </c:pt>
                <c:pt idx="290">
                  <c:v>7.7053297394922282E-3</c:v>
                </c:pt>
                <c:pt idx="291">
                  <c:v>7.7169341216054566E-3</c:v>
                </c:pt>
                <c:pt idx="292">
                  <c:v>7.7196980171375766E-3</c:v>
                </c:pt>
                <c:pt idx="293">
                  <c:v>7.7368619370538965E-3</c:v>
                </c:pt>
                <c:pt idx="294">
                  <c:v>7.7542504633975155E-3</c:v>
                </c:pt>
                <c:pt idx="295">
                  <c:v>7.7542504633975155E-3</c:v>
                </c:pt>
                <c:pt idx="296">
                  <c:v>7.7570263541842932E-3</c:v>
                </c:pt>
                <c:pt idx="297">
                  <c:v>7.7598034632423325E-3</c:v>
                </c:pt>
                <c:pt idx="298">
                  <c:v>7.7770518328188201E-3</c:v>
                </c:pt>
                <c:pt idx="299">
                  <c:v>7.7828093322199286E-3</c:v>
                </c:pt>
                <c:pt idx="300">
                  <c:v>7.7945265481799654E-3</c:v>
                </c:pt>
                <c:pt idx="301">
                  <c:v>7.7973156451327519E-3</c:v>
                </c:pt>
                <c:pt idx="302">
                  <c:v>7.8001059591377656E-3</c:v>
                </c:pt>
                <c:pt idx="303">
                  <c:v>7.8174387792511388E-3</c:v>
                </c:pt>
                <c:pt idx="304">
                  <c:v>7.8232244289137241E-3</c:v>
                </c:pt>
                <c:pt idx="305">
                  <c:v>7.8349997020894929E-3</c:v>
                </c:pt>
                <c:pt idx="306">
                  <c:v>7.8378019965666401E-3</c:v>
                </c:pt>
                <c:pt idx="307">
                  <c:v>7.8406055068712711E-3</c:v>
                </c:pt>
                <c:pt idx="308">
                  <c:v>7.8580227784034069E-3</c:v>
                </c:pt>
                <c:pt idx="309">
                  <c:v>7.8638365786214276E-3</c:v>
                </c:pt>
                <c:pt idx="310">
                  <c:v>7.8786798949351099E-3</c:v>
                </c:pt>
                <c:pt idx="311">
                  <c:v>7.8814960470721934E-3</c:v>
                </c:pt>
                <c:pt idx="312">
                  <c:v>7.8843134137743243E-3</c:v>
                </c:pt>
                <c:pt idx="313">
                  <c:v>7.8988038323359096E-3</c:v>
                </c:pt>
                <c:pt idx="314">
                  <c:v>7.9046457834110583E-3</c:v>
                </c:pt>
                <c:pt idx="315">
                  <c:v>7.9195621671779293E-3</c:v>
                </c:pt>
                <c:pt idx="316">
                  <c:v>7.9223914993525376E-3</c:v>
                </c:pt>
                <c:pt idx="317">
                  <c:v>7.925222044849467E-3</c:v>
                </c:pt>
                <c:pt idx="318">
                  <c:v>7.9397819431269844E-3</c:v>
                </c:pt>
                <c:pt idx="319">
                  <c:v>7.9456520453506426E-3</c:v>
                </c:pt>
                <c:pt idx="320">
                  <c:v>7.9576016005290431E-3</c:v>
                </c:pt>
                <c:pt idx="321">
                  <c:v>7.9604434350938336E-3</c:v>
                </c:pt>
                <c:pt idx="322">
                  <c:v>7.963286481746934E-3</c:v>
                </c:pt>
                <c:pt idx="323">
                  <c:v>7.9809571128601261E-3</c:v>
                </c:pt>
                <c:pt idx="324">
                  <c:v>7.9868553665314104E-3</c:v>
                </c:pt>
                <c:pt idx="325">
                  <c:v>7.9988630529535185E-3</c:v>
                </c:pt>
                <c:pt idx="326">
                  <c:v>8.0017180498273555E-3</c:v>
                </c:pt>
                <c:pt idx="327">
                  <c:v>8.004574257528433E-3</c:v>
                </c:pt>
                <c:pt idx="328">
                  <c:v>8.0223293436265664E-3</c:v>
                </c:pt>
                <c:pt idx="329">
                  <c:v>8.02825574904459E-3</c:v>
                </c:pt>
                <c:pt idx="330">
                  <c:v>8.0403215855628929E-3</c:v>
                </c:pt>
                <c:pt idx="331">
                  <c:v>8.0431897357752247E-3</c:v>
                </c:pt>
                <c:pt idx="332">
                  <c:v>8.0460590955422715E-3</c:v>
                </c:pt>
                <c:pt idx="333">
                  <c:v>8.0698531949994646E-3</c:v>
                </c:pt>
                <c:pt idx="334">
                  <c:v>8.0727312748338775E-3</c:v>
                </c:pt>
                <c:pt idx="335">
                  <c:v>8.075610563173307E-3</c:v>
                </c:pt>
                <c:pt idx="336">
                  <c:v>8.0877409979028848E-3</c:v>
                </c:pt>
                <c:pt idx="337">
                  <c:v>8.1085543369638913E-3</c:v>
                </c:pt>
                <c:pt idx="338">
                  <c:v>8.1085543369638913E-3</c:v>
                </c:pt>
                <c:pt idx="339">
                  <c:v>8.1145389228707288E-3</c:v>
                </c:pt>
                <c:pt idx="340">
                  <c:v>8.129824946106529E-3</c:v>
                </c:pt>
                <c:pt idx="341">
                  <c:v>8.1327212515289182E-3</c:v>
                </c:pt>
                <c:pt idx="342">
                  <c:v>8.144522176561253E-3</c:v>
                </c:pt>
                <c:pt idx="343">
                  <c:v>8.1505308921743236E-3</c:v>
                </c:pt>
                <c:pt idx="344">
                  <c:v>8.1565436294237514E-3</c:v>
                </c:pt>
                <c:pt idx="345">
                  <c:v>8.1687872427374519E-3</c:v>
                </c:pt>
                <c:pt idx="346">
                  <c:v>8.1716960041454002E-3</c:v>
                </c:pt>
                <c:pt idx="347">
                  <c:v>8.1866676404640515E-3</c:v>
                </c:pt>
                <c:pt idx="348">
                  <c:v>8.1927045076728433E-3</c:v>
                </c:pt>
                <c:pt idx="349">
                  <c:v>8.1987453965632895E-3</c:v>
                </c:pt>
                <c:pt idx="350">
                  <c:v>8.2110472354177122E-3</c:v>
                </c:pt>
                <c:pt idx="351">
                  <c:v>8.2139691122948555E-3</c:v>
                </c:pt>
                <c:pt idx="352">
                  <c:v>8.2290101664321824E-3</c:v>
                </c:pt>
                <c:pt idx="353">
                  <c:v>8.2350751855324589E-3</c:v>
                </c:pt>
                <c:pt idx="354">
                  <c:v>8.2411442263570223E-3</c:v>
                </c:pt>
                <c:pt idx="355">
                  <c:v>8.2535043103010297E-3</c:v>
                </c:pt>
                <c:pt idx="356">
                  <c:v>8.2595856951842017E-3</c:v>
                </c:pt>
                <c:pt idx="357">
                  <c:v>8.2747011284541629E-3</c:v>
                </c:pt>
                <c:pt idx="358">
                  <c:v>8.2807964507371976E-3</c:v>
                </c:pt>
                <c:pt idx="359">
                  <c:v>8.2932115915366408E-3</c:v>
                </c:pt>
                <c:pt idx="360">
                  <c:v>8.2961584696156221E-3</c:v>
                </c:pt>
                <c:pt idx="361">
                  <c:v>8.2991065494028484E-3</c:v>
                </c:pt>
                <c:pt idx="362">
                  <c:v>8.3330909826931209E-3</c:v>
                </c:pt>
                <c:pt idx="363">
                  <c:v>8.3330909826931209E-3</c:v>
                </c:pt>
                <c:pt idx="364">
                  <c:v>8.3360497488804697E-3</c:v>
                </c:pt>
                <c:pt idx="365">
                  <c:v>8.3390097155996989E-3</c:v>
                </c:pt>
                <c:pt idx="366">
                  <c:v>8.3419708826882478E-3</c:v>
                </c:pt>
                <c:pt idx="367">
                  <c:v>8.3604016415376788E-3</c:v>
                </c:pt>
                <c:pt idx="368">
                  <c:v>8.3665532719092283E-3</c:v>
                </c:pt>
                <c:pt idx="369">
                  <c:v>8.3790850046588424E-3</c:v>
                </c:pt>
                <c:pt idx="370">
                  <c:v>8.3820580505039599E-3</c:v>
                </c:pt>
                <c:pt idx="371">
                  <c:v>8.3850322953664541E-3</c:v>
                </c:pt>
                <c:pt idx="372">
                  <c:v>8.406745588790121E-3</c:v>
                </c:pt>
                <c:pt idx="373">
                  <c:v>8.4097273023631836E-3</c:v>
                </c:pt>
                <c:pt idx="374">
                  <c:v>8.4223173612044382E-3</c:v>
                </c:pt>
                <c:pt idx="375">
                  <c:v>8.4253034765841006E-3</c:v>
                </c:pt>
                <c:pt idx="376">
                  <c:v>8.428290789624102E-3</c:v>
                </c:pt>
                <c:pt idx="377">
                  <c:v>8.4468904759468326E-3</c:v>
                </c:pt>
                <c:pt idx="378">
                  <c:v>8.4498845835829783E-3</c:v>
                </c:pt>
                <c:pt idx="379">
                  <c:v>8.4560943885971795E-3</c:v>
                </c:pt>
                <c:pt idx="380">
                  <c:v>8.4687459961158007E-3</c:v>
                </c:pt>
                <c:pt idx="381">
                  <c:v>8.4717463676633031E-3</c:v>
                </c:pt>
                <c:pt idx="382">
                  <c:v>8.4872037429644109E-3</c:v>
                </c:pt>
                <c:pt idx="383">
                  <c:v>8.4934376797418665E-3</c:v>
                </c:pt>
                <c:pt idx="384">
                  <c:v>8.4996756385047334E-3</c:v>
                </c:pt>
                <c:pt idx="385">
                  <c:v>8.5123856113747398E-3</c:v>
                </c:pt>
                <c:pt idx="386">
                  <c:v>8.5309257622734336E-3</c:v>
                </c:pt>
                <c:pt idx="387">
                  <c:v>8.5309257622734336E-3</c:v>
                </c:pt>
                <c:pt idx="388">
                  <c:v>8.5371878530633438E-3</c:v>
                </c:pt>
                <c:pt idx="389">
                  <c:v>8.5434539658786335E-3</c:v>
                </c:pt>
                <c:pt idx="390">
                  <c:v>8.5562223246540836E-3</c:v>
                </c:pt>
                <c:pt idx="391">
                  <c:v>8.5592487839283235E-3</c:v>
                </c:pt>
                <c:pt idx="392">
                  <c:v>8.5748448605862393E-3</c:v>
                </c:pt>
                <c:pt idx="393">
                  <c:v>8.5811351056976903E-3</c:v>
                </c:pt>
                <c:pt idx="394">
                  <c:v>8.5874293728771534E-3</c:v>
                </c:pt>
                <c:pt idx="395">
                  <c:v>8.6098314128771596E-3</c:v>
                </c:pt>
                <c:pt idx="396">
                  <c:v>8.6098314128771596E-3</c:v>
                </c:pt>
                <c:pt idx="397">
                  <c:v>8.6189610400690952E-3</c:v>
                </c:pt>
                <c:pt idx="398">
                  <c:v>8.6252794398085086E-3</c:v>
                </c:pt>
                <c:pt idx="399">
                  <c:v>8.6316018616612311E-3</c:v>
                </c:pt>
                <c:pt idx="400">
                  <c:v>8.6346511728619228E-3</c:v>
                </c:pt>
                <c:pt idx="401">
                  <c:v>8.6508218469472098E-3</c:v>
                </c:pt>
                <c:pt idx="402">
                  <c:v>8.6665615835941484E-3</c:v>
                </c:pt>
                <c:pt idx="403">
                  <c:v>8.6729103021927281E-3</c:v>
                </c:pt>
                <c:pt idx="404">
                  <c:v>8.6858507483848647E-3</c:v>
                </c:pt>
                <c:pt idx="405">
                  <c:v>8.6889150756686018E-3</c:v>
                </c:pt>
                <c:pt idx="406">
                  <c:v>8.6919805922469253E-3</c:v>
                </c:pt>
                <c:pt idx="407">
                  <c:v>8.7110870838254841E-3</c:v>
                </c:pt>
                <c:pt idx="408">
                  <c:v>8.7174639591655161E-3</c:v>
                </c:pt>
                <c:pt idx="409">
                  <c:v>8.7337741326723294E-3</c:v>
                </c:pt>
                <c:pt idx="410">
                  <c:v>8.7368521289242877E-3</c:v>
                </c:pt>
                <c:pt idx="411">
                  <c:v>8.739931313018201E-3</c:v>
                </c:pt>
                <c:pt idx="412">
                  <c:v>8.755809682216547E-3</c:v>
                </c:pt>
                <c:pt idx="413">
                  <c:v>8.7622147146203568E-3</c:v>
                </c:pt>
                <c:pt idx="414">
                  <c:v>8.7752721242476388E-3</c:v>
                </c:pt>
                <c:pt idx="415">
                  <c:v>8.7783624422346773E-3</c:v>
                </c:pt>
                <c:pt idx="416">
                  <c:v>8.7814539466523813E-3</c:v>
                </c:pt>
                <c:pt idx="417">
                  <c:v>8.8202784942844926E-3</c:v>
                </c:pt>
                <c:pt idx="418">
                  <c:v>8.8233817923125124E-3</c:v>
                </c:pt>
                <c:pt idx="419">
                  <c:v>8.8331736636119863E-3</c:v>
                </c:pt>
                <c:pt idx="420">
                  <c:v>8.8523075300992182E-3</c:v>
                </c:pt>
                <c:pt idx="421">
                  <c:v>8.8654819889700722E-3</c:v>
                </c:pt>
                <c:pt idx="422">
                  <c:v>8.868598256735194E-3</c:v>
                </c:pt>
                <c:pt idx="423">
                  <c:v>8.8717157080207779E-3</c:v>
                </c:pt>
                <c:pt idx="424">
                  <c:v>8.8911600891427769E-3</c:v>
                </c:pt>
                <c:pt idx="425">
                  <c:v>8.8976495947027997E-3</c:v>
                </c:pt>
                <c:pt idx="426">
                  <c:v>8.9108826107509032E-3</c:v>
                </c:pt>
                <c:pt idx="427">
                  <c:v>8.9140118378708277E-3</c:v>
                </c:pt>
                <c:pt idx="428">
                  <c:v>8.9171422470466569E-3</c:v>
                </c:pt>
                <c:pt idx="429">
                  <c:v>8.9431887669527161E-3</c:v>
                </c:pt>
                <c:pt idx="430">
                  <c:v>8.9431887669527161E-3</c:v>
                </c:pt>
                <c:pt idx="431">
                  <c:v>8.959867574445635E-3</c:v>
                </c:pt>
                <c:pt idx="432">
                  <c:v>8.9630104189154427E-3</c:v>
                </c:pt>
                <c:pt idx="433">
                  <c:v>8.9661544439262331E-3</c:v>
                </c:pt>
                <c:pt idx="434">
                  <c:v>8.9823792265193228E-3</c:v>
                </c:pt>
                <c:pt idx="435">
                  <c:v>8.9889250491645336E-3</c:v>
                </c:pt>
                <c:pt idx="436">
                  <c:v>9.0022752454425748E-3</c:v>
                </c:pt>
                <c:pt idx="437">
                  <c:v>9.0054303598458008E-3</c:v>
                </c:pt>
                <c:pt idx="438">
                  <c:v>9.0085866533312457E-3</c:v>
                </c:pt>
                <c:pt idx="439">
                  <c:v>9.0248756692981047E-3</c:v>
                </c:pt>
                <c:pt idx="440">
                  <c:v>9.0280380138537935E-3</c:v>
                </c:pt>
                <c:pt idx="441">
                  <c:v>9.031201536519198E-3</c:v>
                </c:pt>
                <c:pt idx="442">
                  <c:v>9.0377770346651756E-3</c:v>
                </c:pt>
                <c:pt idx="443">
                  <c:v>9.0443565548995308E-3</c:v>
                </c:pt>
                <c:pt idx="444">
                  <c:v>9.0641192481899502E-3</c:v>
                </c:pt>
                <c:pt idx="445">
                  <c:v>9.0707148568406181E-3</c:v>
                </c:pt>
                <c:pt idx="446">
                  <c:v>9.0773144876025013E-3</c:v>
                </c:pt>
                <c:pt idx="447">
                  <c:v>9.0839181404927284E-3</c:v>
                </c:pt>
                <c:pt idx="448">
                  <c:v>9.0905258155170102E-3</c:v>
                </c:pt>
                <c:pt idx="449">
                  <c:v>9.1103729734284423E-3</c:v>
                </c:pt>
                <c:pt idx="450">
                  <c:v>9.1169967370317642E-3</c:v>
                </c:pt>
                <c:pt idx="451">
                  <c:v>9.1236245228033998E-3</c:v>
                </c:pt>
                <c:pt idx="452">
                  <c:v>9.1302563307404938E-3</c:v>
                </c:pt>
                <c:pt idx="453">
                  <c:v>9.1368921608516087E-3</c:v>
                </c:pt>
                <c:pt idx="454">
                  <c:v>9.163475703164765E-3</c:v>
                </c:pt>
                <c:pt idx="455">
                  <c:v>9.163475703164765E-3</c:v>
                </c:pt>
                <c:pt idx="456">
                  <c:v>9.170131644243058E-3</c:v>
                </c:pt>
                <c:pt idx="457">
                  <c:v>9.1767916075296309E-3</c:v>
                </c:pt>
                <c:pt idx="458">
                  <c:v>9.1834555930359052E-3</c:v>
                </c:pt>
                <c:pt idx="459">
                  <c:v>9.2034716829243156E-3</c:v>
                </c:pt>
                <c:pt idx="460">
                  <c:v>9.210151757366487E-3</c:v>
                </c:pt>
                <c:pt idx="461">
                  <c:v>9.2203070002079123E-3</c:v>
                </c:pt>
                <c:pt idx="462">
                  <c:v>9.2409057633944455E-3</c:v>
                </c:pt>
                <c:pt idx="463">
                  <c:v>9.2441272489302007E-3</c:v>
                </c:pt>
                <c:pt idx="464">
                  <c:v>9.2607674006581833E-3</c:v>
                </c:pt>
                <c:pt idx="465">
                  <c:v>9.2674821825938242E-3</c:v>
                </c:pt>
                <c:pt idx="466">
                  <c:v>9.2811844576119878E-3</c:v>
                </c:pt>
                <c:pt idx="467">
                  <c:v>9.2844169770239793E-3</c:v>
                </c:pt>
                <c:pt idx="468">
                  <c:v>9.2876506663646316E-3</c:v>
                </c:pt>
                <c:pt idx="469">
                  <c:v>9.307855357221801E-3</c:v>
                </c:pt>
                <c:pt idx="470">
                  <c:v>9.3145983002257578E-3</c:v>
                </c:pt>
                <c:pt idx="471">
                  <c:v>9.3283593351290908E-3</c:v>
                </c:pt>
                <c:pt idx="472">
                  <c:v>9.3316047171293492E-3</c:v>
                </c:pt>
                <c:pt idx="473">
                  <c:v>9.3348512674928941E-3</c:v>
                </c:pt>
                <c:pt idx="474">
                  <c:v>9.3551404422899075E-3</c:v>
                </c:pt>
                <c:pt idx="475">
                  <c:v>9.3619115467051314E-3</c:v>
                </c:pt>
                <c:pt idx="476">
                  <c:v>9.3757313648001883E-3</c:v>
                </c:pt>
                <c:pt idx="477">
                  <c:v>9.378989598253229E-3</c:v>
                </c:pt>
                <c:pt idx="478">
                  <c:v>9.3822489985026063E-3</c:v>
                </c:pt>
                <c:pt idx="479">
                  <c:v>9.4026226582683177E-3</c:v>
                </c:pt>
                <c:pt idx="480">
                  <c:v>9.4094219244403397E-3</c:v>
                </c:pt>
                <c:pt idx="481">
                  <c:v>9.4233005491880829E-3</c:v>
                </c:pt>
                <c:pt idx="482">
                  <c:v>9.4265716228861263E-3</c:v>
                </c:pt>
                <c:pt idx="483">
                  <c:v>9.4535809096454315E-3</c:v>
                </c:pt>
                <c:pt idx="484">
                  <c:v>9.4604101701731835E-3</c:v>
                </c:pt>
                <c:pt idx="485">
                  <c:v>9.4779067485854674E-3</c:v>
                </c:pt>
                <c:pt idx="486">
                  <c:v>9.4811924830309757E-3</c:v>
                </c:pt>
                <c:pt idx="487">
                  <c:v>9.494616784391674E-3</c:v>
                </c:pt>
                <c:pt idx="488">
                  <c:v>9.5014699527551372E-3</c:v>
                </c:pt>
                <c:pt idx="489">
                  <c:v>9.5083267498372592E-3</c:v>
                </c:pt>
                <c:pt idx="490">
                  <c:v>9.5223204589833799E-3</c:v>
                </c:pt>
                <c:pt idx="491">
                  <c:v>9.5256181267957471E-3</c:v>
                </c:pt>
                <c:pt idx="492">
                  <c:v>9.5426582665387727E-3</c:v>
                </c:pt>
                <c:pt idx="493">
                  <c:v>9.5495326962149463E-3</c:v>
                </c:pt>
                <c:pt idx="494">
                  <c:v>9.5564093747002588E-3</c:v>
                </c:pt>
                <c:pt idx="495">
                  <c:v>9.5704329058324267E-3</c:v>
                </c:pt>
                <c:pt idx="496">
                  <c:v>9.5737414113452896E-3</c:v>
                </c:pt>
                <c:pt idx="497">
                  <c:v>9.5908195995004775E-3</c:v>
                </c:pt>
                <c:pt idx="498">
                  <c:v>9.5977056310001529E-3</c:v>
                </c:pt>
                <c:pt idx="499">
                  <c:v>9.6045925313621439E-3</c:v>
                </c:pt>
                <c:pt idx="500">
                  <c:v>9.6221965996999941E-3</c:v>
                </c:pt>
                <c:pt idx="501">
                  <c:v>9.6255121100649599E-3</c:v>
                </c:pt>
                <c:pt idx="502">
                  <c:v>9.6426039085053105E-3</c:v>
                </c:pt>
                <c:pt idx="503">
                  <c:v>9.6494913002229035E-3</c:v>
                </c:pt>
                <c:pt idx="504">
                  <c:v>9.6635159141620561E-3</c:v>
                </c:pt>
                <c:pt idx="505">
                  <c:v>9.6668326603238652E-3</c:v>
                </c:pt>
                <c:pt idx="506">
                  <c:v>9.6701493792432144E-3</c:v>
                </c:pt>
                <c:pt idx="507">
                  <c:v>9.6976768042742537E-3</c:v>
                </c:pt>
                <c:pt idx="508">
                  <c:v>9.711681989801527E-3</c:v>
                </c:pt>
                <c:pt idx="509">
                  <c:v>9.7149934237886204E-3</c:v>
                </c:pt>
                <c:pt idx="510">
                  <c:v>9.7183040437778187E-3</c:v>
                </c:pt>
                <c:pt idx="511">
                  <c:v>9.738914264139158E-3</c:v>
                </c:pt>
                <c:pt idx="512">
                  <c:v>9.7457805555455756E-3</c:v>
                </c:pt>
                <c:pt idx="513">
                  <c:v>9.7597618660273302E-3</c:v>
                </c:pt>
                <c:pt idx="514">
                  <c:v>9.7630653820676705E-3</c:v>
                </c:pt>
                <c:pt idx="515">
                  <c:v>9.7663680835788982E-3</c:v>
                </c:pt>
                <c:pt idx="516">
                  <c:v>9.7869385922637105E-3</c:v>
                </c:pt>
                <c:pt idx="517">
                  <c:v>9.7937916463956241E-3</c:v>
                </c:pt>
                <c:pt idx="518">
                  <c:v>9.8449995104621379E-3</c:v>
                </c:pt>
                <c:pt idx="519">
                  <c:v>9.8859919017622033E-3</c:v>
                </c:pt>
                <c:pt idx="520">
                  <c:v>9.9337303097675189E-3</c:v>
                </c:pt>
                <c:pt idx="521">
                  <c:v>9.9813760490841119E-3</c:v>
                </c:pt>
                <c:pt idx="522">
                  <c:v>1.0028929118608865E-2</c:v>
                </c:pt>
                <c:pt idx="523">
                  <c:v>1.0079912258347113E-2</c:v>
                </c:pt>
                <c:pt idx="524">
                  <c:v>1.0127274694155227E-2</c:v>
                </c:pt>
                <c:pt idx="525">
                  <c:v>1.017454446040615E-2</c:v>
                </c:pt>
                <c:pt idx="526">
                  <c:v>1.0221721555957571E-2</c:v>
                </c:pt>
                <c:pt idx="527">
                  <c:v>1.0268805979690387E-2</c:v>
                </c:pt>
                <c:pt idx="528">
                  <c:v>1.0315797730470021E-2</c:v>
                </c:pt>
                <c:pt idx="529">
                  <c:v>1.0362696807174788E-2</c:v>
                </c:pt>
                <c:pt idx="530">
                  <c:v>1.0409503208675272E-2</c:v>
                </c:pt>
                <c:pt idx="531">
                  <c:v>1.045940299860959E-2</c:v>
                </c:pt>
                <c:pt idx="532">
                  <c:v>1.0499362733988882E-2</c:v>
                </c:pt>
                <c:pt idx="533">
                  <c:v>1.054589636354919E-2</c:v>
                </c:pt>
                <c:pt idx="534">
                  <c:v>1.0592337310232125E-2</c:v>
                </c:pt>
                <c:pt idx="535">
                  <c:v>1.063868557296388E-2</c:v>
                </c:pt>
                <c:pt idx="536">
                  <c:v>1.0688395375870454E-2</c:v>
                </c:pt>
                <c:pt idx="537">
                  <c:v>1.0734553019706572E-2</c:v>
                </c:pt>
                <c:pt idx="538">
                  <c:v>1.078061797943714E-2</c:v>
                </c:pt>
                <c:pt idx="539">
                  <c:v>1.0826590253955944E-2</c:v>
                </c:pt>
                <c:pt idx="540">
                  <c:v>1.0872469842164507E-2</c:v>
                </c:pt>
                <c:pt idx="541">
                  <c:v>1.0914828726342307E-2</c:v>
                </c:pt>
                <c:pt idx="542">
                  <c:v>1.096052817144777E-2</c:v>
                </c:pt>
                <c:pt idx="543">
                  <c:v>1.1006134924064881E-2</c:v>
                </c:pt>
                <c:pt idx="544">
                  <c:v>1.1051648983138485E-2</c:v>
                </c:pt>
                <c:pt idx="545">
                  <c:v>1.1100477450148322E-2</c:v>
                </c:pt>
                <c:pt idx="546">
                  <c:v>1.1145800897486756E-2</c:v>
                </c:pt>
                <c:pt idx="547">
                  <c:v>1.1191031650869453E-2</c:v>
                </c:pt>
                <c:pt idx="548">
                  <c:v>1.1252438801561959E-2</c:v>
                </c:pt>
                <c:pt idx="549">
                  <c:v>1.1294412254606489E-2</c:v>
                </c:pt>
                <c:pt idx="550">
                  <c:v>1.1326167736447918E-2</c:v>
                </c:pt>
                <c:pt idx="551">
                  <c:v>1.1371027703187936E-2</c:v>
                </c:pt>
                <c:pt idx="552">
                  <c:v>1.1415794970575243E-2</c:v>
                </c:pt>
                <c:pt idx="553">
                  <c:v>1.1457104131929796E-2</c:v>
                </c:pt>
                <c:pt idx="554">
                  <c:v>1.1494969515226661E-2</c:v>
                </c:pt>
                <c:pt idx="555">
                  <c:v>1.1539474273393984E-2</c:v>
                </c:pt>
                <c:pt idx="556">
                  <c:v>1.1583886320610961E-2</c:v>
                </c:pt>
                <c:pt idx="557">
                  <c:v>1.1628205655918362E-2</c:v>
                </c:pt>
                <c:pt idx="558">
                  <c:v>1.1682451828602015E-2</c:v>
                </c:pt>
                <c:pt idx="559">
                  <c:v>1.1726570170624267E-2</c:v>
                </c:pt>
                <c:pt idx="560">
                  <c:v>1.178390779873441E-2</c:v>
                </c:pt>
                <c:pt idx="561">
                  <c:v>1.1814528729999666E-2</c:v>
                </c:pt>
                <c:pt idx="562">
                  <c:v>1.1855050258021471E-2</c:v>
                </c:pt>
                <c:pt idx="563">
                  <c:v>1.1898803006600289E-2</c:v>
                </c:pt>
                <c:pt idx="564">
                  <c:v>1.1942468821532159E-2</c:v>
                </c:pt>
                <c:pt idx="565">
                  <c:v>1.2008432958565282E-2</c:v>
                </c:pt>
                <c:pt idx="566">
                  <c:v>1.2048651175799174E-2</c:v>
                </c:pt>
                <c:pt idx="567">
                  <c:v>1.2092145250243713E-2</c:v>
                </c:pt>
                <c:pt idx="568">
                  <c:v>1.2135617174579005E-2</c:v>
                </c:pt>
                <c:pt idx="569">
                  <c:v>1.2179067898717699E-2</c:v>
                </c:pt>
                <c:pt idx="570">
                  <c:v>1.2212574942631997E-2</c:v>
                </c:pt>
                <c:pt idx="571">
                  <c:v>1.2265905745426076E-2</c:v>
                </c:pt>
                <c:pt idx="572">
                  <c:v>1.2309292867501154E-2</c:v>
                </c:pt>
                <c:pt idx="573">
                  <c:v>1.2352658788397919E-2</c:v>
                </c:pt>
                <c:pt idx="574">
                  <c:v>1.2396003507864073E-2</c:v>
                </c:pt>
                <c:pt idx="575">
                  <c:v>1.2442206958535935E-2</c:v>
                </c:pt>
                <c:pt idx="576">
                  <c:v>1.2482629341532825E-2</c:v>
                </c:pt>
                <c:pt idx="577">
                  <c:v>1.2525910455243316E-2</c:v>
                </c:pt>
                <c:pt idx="578">
                  <c:v>1.2572477818721952E-2</c:v>
                </c:pt>
                <c:pt idx="579">
                  <c:v>1.2615716524620105E-2</c:v>
                </c:pt>
                <c:pt idx="580">
                  <c:v>1.2655626580924118E-2</c:v>
                </c:pt>
                <c:pt idx="581">
                  <c:v>1.2698822883518979E-2</c:v>
                </c:pt>
                <c:pt idx="582">
                  <c:v>1.2741997982719799E-2</c:v>
                </c:pt>
                <c:pt idx="583">
                  <c:v>1.2785151878284273E-2</c:v>
                </c:pt>
                <c:pt idx="584">
                  <c:v>1.2828284569965098E-2</c:v>
                </c:pt>
                <c:pt idx="585">
                  <c:v>1.2874703583146383E-2</c:v>
                </c:pt>
                <c:pt idx="586">
                  <c:v>1.2914486340699083E-2</c:v>
                </c:pt>
                <c:pt idx="587">
                  <c:v>1.2957555419262634E-2</c:v>
                </c:pt>
                <c:pt idx="588">
                  <c:v>1.3000603292965818E-2</c:v>
                </c:pt>
                <c:pt idx="589">
                  <c:v>1.3046937625670229E-2</c:v>
                </c:pt>
                <c:pt idx="590">
                  <c:v>1.3086635424811865E-2</c:v>
                </c:pt>
                <c:pt idx="591">
                  <c:v>1.3129619682465121E-2</c:v>
                </c:pt>
                <c:pt idx="592">
                  <c:v>1.3162659806895223E-2</c:v>
                </c:pt>
                <c:pt idx="593">
                  <c:v>1.3215524580013072E-2</c:v>
                </c:pt>
                <c:pt idx="594">
                  <c:v>1.3258445219420656E-2</c:v>
                </c:pt>
                <c:pt idx="595">
                  <c:v>1.3301344652256741E-2</c:v>
                </c:pt>
                <c:pt idx="596">
                  <c:v>1.3350346607959862E-2</c:v>
                </c:pt>
                <c:pt idx="597">
                  <c:v>1.3387079897250187E-2</c:v>
                </c:pt>
                <c:pt idx="598">
                  <c:v>1.3429915708917939E-2</c:v>
                </c:pt>
                <c:pt idx="599">
                  <c:v>1.3476038626646673E-2</c:v>
                </c:pt>
                <c:pt idx="600">
                  <c:v>1.3536659193460978E-2</c:v>
                </c:pt>
                <c:pt idx="601">
                  <c:v>1.3561096062188239E-2</c:v>
                </c:pt>
                <c:pt idx="602">
                  <c:v>1.3601046877726175E-2</c:v>
                </c:pt>
                <c:pt idx="603">
                  <c:v>1.3647085342705494E-2</c:v>
                </c:pt>
                <c:pt idx="604">
                  <c:v>1.3686485212013599E-2</c:v>
                </c:pt>
                <c:pt idx="605">
                  <c:v>1.3719246405101538E-2</c:v>
                </c:pt>
                <c:pt idx="606">
                  <c:v>1.3761912211476345E-2</c:v>
                </c:pt>
                <c:pt idx="607">
                  <c:v>1.380455679570435E-2</c:v>
                </c:pt>
                <c:pt idx="608">
                  <c:v>1.3847180157567801E-2</c:v>
                </c:pt>
                <c:pt idx="609">
                  <c:v>1.3889782296840672E-2</c:v>
                </c:pt>
                <c:pt idx="610">
                  <c:v>1.3942291191130218E-2</c:v>
                </c:pt>
                <c:pt idx="611">
                  <c:v>1.3988160942110478E-2</c:v>
                </c:pt>
                <c:pt idx="612">
                  <c:v>1.4027390169796539E-2</c:v>
                </c:pt>
                <c:pt idx="613">
                  <c:v>1.4069907842848839E-2</c:v>
                </c:pt>
                <c:pt idx="614">
                  <c:v>1.4115714391295211E-2</c:v>
                </c:pt>
                <c:pt idx="615">
                  <c:v>1.4154883210621139E-2</c:v>
                </c:pt>
                <c:pt idx="616">
                  <c:v>1.4197370774695628E-2</c:v>
                </c:pt>
                <c:pt idx="617">
                  <c:v>1.4243228960092549E-2</c:v>
                </c:pt>
                <c:pt idx="618">
                  <c:v>1.4272504619637111E-2</c:v>
                </c:pt>
                <c:pt idx="619">
                  <c:v>1.432523346760417E-2</c:v>
                </c:pt>
                <c:pt idx="620">
                  <c:v>1.4368091685928452E-2</c:v>
                </c:pt>
                <c:pt idx="621">
                  <c:v>1.4411087913489273E-2</c:v>
                </c:pt>
                <c:pt idx="622">
                  <c:v>1.4454222151862872E-2</c:v>
                </c:pt>
                <c:pt idx="623">
                  <c:v>1.449749440263548E-2</c:v>
                </c:pt>
                <c:pt idx="624">
                  <c:v>1.4540904667393328E-2</c:v>
                </c:pt>
                <c:pt idx="625">
                  <c:v>1.4584452947735138E-2</c:v>
                </c:pt>
                <c:pt idx="626">
                  <c:v>1.4628139245254634E-2</c:v>
                </c:pt>
                <c:pt idx="627">
                  <c:v>1.4671963561563028E-2</c:v>
                </c:pt>
                <c:pt idx="628">
                  <c:v>1.4715925898264037E-2</c:v>
                </c:pt>
                <c:pt idx="629">
                  <c:v>1.4760026256976366E-2</c:v>
                </c:pt>
                <c:pt idx="630">
                  <c:v>1.4804264639316222E-2</c:v>
                </c:pt>
                <c:pt idx="631">
                  <c:v>1.4838181691491743E-2</c:v>
                </c:pt>
                <c:pt idx="632">
                  <c:v>1.4896656049307407E-2</c:v>
                </c:pt>
                <c:pt idx="633">
                  <c:v>1.4937807944387926E-2</c:v>
                </c:pt>
                <c:pt idx="634">
                  <c:v>1.4982598437542349E-2</c:v>
                </c:pt>
                <c:pt idx="635">
                  <c:v>1.5027526962502757E-2</c:v>
                </c:pt>
                <c:pt idx="636">
                  <c:v>1.5072593520915334E-2</c:v>
                </c:pt>
                <c:pt idx="637">
                  <c:v>1.512135734144044E-2</c:v>
                </c:pt>
                <c:pt idx="638">
                  <c:v>1.5163140744731685E-2</c:v>
                </c:pt>
                <c:pt idx="639">
                  <c:v>1.5208621413457801E-2</c:v>
                </c:pt>
                <c:pt idx="640">
                  <c:v>1.5254240122288265E-2</c:v>
                </c:pt>
                <c:pt idx="641">
                  <c:v>1.5299996872901733E-2</c:v>
                </c:pt>
                <c:pt idx="642">
                  <c:v>1.5345891666976863E-2</c:v>
                </c:pt>
                <c:pt idx="643">
                  <c:v>1.539192450619481E-2</c:v>
                </c:pt>
                <c:pt idx="644">
                  <c:v>1.5438095392254214E-2</c:v>
                </c:pt>
                <c:pt idx="645">
                  <c:v>1.5484404326846224E-2</c:v>
                </c:pt>
                <c:pt idx="646">
                  <c:v>1.5530851311671978E-2</c:v>
                </c:pt>
                <c:pt idx="647">
                  <c:v>1.557743634844011E-2</c:v>
                </c:pt>
                <c:pt idx="648">
                  <c:v>1.5630845435845309E-2</c:v>
                </c:pt>
                <c:pt idx="649">
                  <c:v>1.5671020584643036E-2</c:v>
                </c:pt>
                <c:pt idx="650">
                  <c:v>1.5718019787515081E-2</c:v>
                </c:pt>
                <c:pt idx="651">
                  <c:v>1.5768882085860563E-2</c:v>
                </c:pt>
                <c:pt idx="652">
                  <c:v>1.5812432371438423E-2</c:v>
                </c:pt>
                <c:pt idx="653">
                  <c:v>1.5848606491721356E-2</c:v>
                </c:pt>
                <c:pt idx="654">
                  <c:v>1.5907397204495688E-2</c:v>
                </c:pt>
                <c:pt idx="655">
                  <c:v>1.5958859567814863E-2</c:v>
                </c:pt>
                <c:pt idx="656">
                  <c:v>1.6002914300643212E-2</c:v>
                </c:pt>
                <c:pt idx="657">
                  <c:v>1.6039496995249657E-2</c:v>
                </c:pt>
                <c:pt idx="658">
                  <c:v>1.6083760889594893E-2</c:v>
                </c:pt>
                <c:pt idx="659">
                  <c:v>1.6131954613980426E-2</c:v>
                </c:pt>
                <c:pt idx="660">
                  <c:v>1.6180286361858594E-2</c:v>
                </c:pt>
                <c:pt idx="661">
                  <c:v>1.6228756134779587E-2</c:v>
                </c:pt>
                <c:pt idx="662">
                  <c:v>1.6296636315107159E-2</c:v>
                </c:pt>
                <c:pt idx="663">
                  <c:v>1.6341573412299581E-2</c:v>
                </c:pt>
                <c:pt idx="664">
                  <c:v>1.6390505597980443E-2</c:v>
                </c:pt>
                <c:pt idx="665">
                  <c:v>1.6439575867173428E-2</c:v>
                </c:pt>
                <c:pt idx="666">
                  <c:v>1.6492689602542011E-2</c:v>
                </c:pt>
                <c:pt idx="667">
                  <c:v>1.653812275756894E-2</c:v>
                </c:pt>
                <c:pt idx="668">
                  <c:v>1.6587505904280819E-2</c:v>
                </c:pt>
                <c:pt idx="669">
                  <c:v>1.6636804006903427E-2</c:v>
                </c:pt>
                <c:pt idx="670">
                  <c:v>1.6674295306702509E-2</c:v>
                </c:pt>
                <c:pt idx="671">
                  <c:v>1.673462448827101E-2</c:v>
                </c:pt>
                <c:pt idx="672">
                  <c:v>1.6782918790131107E-2</c:v>
                </c:pt>
                <c:pt idx="673">
                  <c:v>1.6830756140676917E-2</c:v>
                </c:pt>
                <c:pt idx="674">
                  <c:v>1.6878136534083099E-2</c:v>
                </c:pt>
                <c:pt idx="675">
                  <c:v>1.6928766704071438E-2</c:v>
                </c:pt>
                <c:pt idx="676">
                  <c:v>1.6971526426464989E-2</c:v>
                </c:pt>
                <c:pt idx="677">
                  <c:v>1.7017535914077286E-2</c:v>
                </c:pt>
                <c:pt idx="678">
                  <c:v>1.7063088421815642E-2</c:v>
                </c:pt>
                <c:pt idx="679">
                  <c:v>1.710818394413699E-2</c:v>
                </c:pt>
                <c:pt idx="680">
                  <c:v>1.7152822475555718E-2</c:v>
                </c:pt>
                <c:pt idx="681">
                  <c:v>1.7197004010636174E-2</c:v>
                </c:pt>
                <c:pt idx="682">
                  <c:v>1.7240728544000161E-2</c:v>
                </c:pt>
                <c:pt idx="683">
                  <c:v>1.7287458703519384E-2</c:v>
                </c:pt>
                <c:pt idx="684">
                  <c:v>1.7330238628695035E-2</c:v>
                </c:pt>
                <c:pt idx="685">
                  <c:v>1.7369160080863144E-2</c:v>
                </c:pt>
                <c:pt idx="686">
                  <c:v>1.7411056554703375E-2</c:v>
                </c:pt>
                <c:pt idx="687">
                  <c:v>1.7452496000777973E-2</c:v>
                </c:pt>
                <c:pt idx="688">
                  <c:v>1.7493478414038477E-2</c:v>
                </c:pt>
                <c:pt idx="689">
                  <c:v>1.7537282626525007E-2</c:v>
                </c:pt>
                <c:pt idx="690">
                  <c:v>1.7574072122228113E-2</c:v>
                </c:pt>
                <c:pt idx="691">
                  <c:v>1.7613683407347591E-2</c:v>
                </c:pt>
                <c:pt idx="692">
                  <c:v>1.764326059966206E-2</c:v>
                </c:pt>
                <c:pt idx="693">
                  <c:v>1.769153481553265E-2</c:v>
                </c:pt>
                <c:pt idx="694">
                  <c:v>1.7729774929115816E-2</c:v>
                </c:pt>
                <c:pt idx="695">
                  <c:v>1.7767557976144377E-2</c:v>
                </c:pt>
                <c:pt idx="696">
                  <c:v>1.780488395200952E-2</c:v>
                </c:pt>
                <c:pt idx="697">
                  <c:v>1.7841752852174875E-2</c:v>
                </c:pt>
                <c:pt idx="698">
                  <c:v>1.7880328702954473E-2</c:v>
                </c:pt>
                <c:pt idx="699">
                  <c:v>1.7914119407498041E-2</c:v>
                </c:pt>
                <c:pt idx="700">
                  <c:v>1.7957586581936722E-2</c:v>
                </c:pt>
                <c:pt idx="701">
                  <c:v>1.7987566866203994E-2</c:v>
                </c:pt>
                <c:pt idx="702">
                  <c:v>1.8019241062336433E-2</c:v>
                </c:pt>
                <c:pt idx="703">
                  <c:v>1.8056214808528575E-2</c:v>
                </c:pt>
                <c:pt idx="704">
                  <c:v>1.8087036663701761E-2</c:v>
                </c:pt>
                <c:pt idx="705">
                  <c:v>1.8140925727071738E-2</c:v>
                </c:pt>
                <c:pt idx="706">
                  <c:v>1.8154892923983045E-2</c:v>
                </c:pt>
                <c:pt idx="707">
                  <c:v>1.8187156550834492E-2</c:v>
                </c:pt>
                <c:pt idx="708">
                  <c:v>1.8221653880985123E-2</c:v>
                </c:pt>
                <c:pt idx="709">
                  <c:v>1.8250312494617581E-2</c:v>
                </c:pt>
                <c:pt idx="710">
                  <c:v>1.8273301598815843E-2</c:v>
                </c:pt>
                <c:pt idx="711">
                  <c:v>1.8303830098718166E-2</c:v>
                </c:pt>
                <c:pt idx="712">
                  <c:v>1.8333901544677227E-2</c:v>
                </c:pt>
                <c:pt idx="713">
                  <c:v>1.8363515933487014E-2</c:v>
                </c:pt>
                <c:pt idx="714">
                  <c:v>1.8400202874949735E-2</c:v>
                </c:pt>
                <c:pt idx="715">
                  <c:v>1.8428809583350549E-2</c:v>
                </c:pt>
                <c:pt idx="716">
                  <c:v>1.8459400856546682E-2</c:v>
                </c:pt>
                <c:pt idx="717">
                  <c:v>1.8484651605180397E-2</c:v>
                </c:pt>
                <c:pt idx="718">
                  <c:v>1.8514266117001521E-2</c:v>
                </c:pt>
                <c:pt idx="719">
                  <c:v>1.8538668925417841E-2</c:v>
                </c:pt>
                <c:pt idx="720">
                  <c:v>1.8577690224273802E-2</c:v>
                </c:pt>
                <c:pt idx="721">
                  <c:v>1.8591200528774148E-2</c:v>
                </c:pt>
                <c:pt idx="722">
                  <c:v>1.8619534169918572E-2</c:v>
                </c:pt>
                <c:pt idx="723">
                  <c:v>1.8643175851991083E-2</c:v>
                </c:pt>
                <c:pt idx="724">
                  <c:v>1.8669233501977228E-2</c:v>
                </c:pt>
                <c:pt idx="725">
                  <c:v>1.8695381830916749E-2</c:v>
                </c:pt>
                <c:pt idx="726">
                  <c:v>1.8721620839415615E-2</c:v>
                </c:pt>
                <c:pt idx="727">
                  <c:v>1.8750327563549218E-2</c:v>
                </c:pt>
                <c:pt idx="728">
                  <c:v>1.8774370897564244E-2</c:v>
                </c:pt>
                <c:pt idx="729">
                  <c:v>1.8800881948443988E-2</c:v>
                </c:pt>
                <c:pt idx="730">
                  <c:v>1.8827483681353362E-2</c:v>
                </c:pt>
                <c:pt idx="731">
                  <c:v>1.8854176096916381E-2</c:v>
                </c:pt>
                <c:pt idx="732">
                  <c:v>1.8880959195751904E-2</c:v>
                </c:pt>
                <c:pt idx="733">
                  <c:v>1.8907832978491679E-2</c:v>
                </c:pt>
                <c:pt idx="734">
                  <c:v>1.8934797445759734E-2</c:v>
                </c:pt>
                <c:pt idx="735">
                  <c:v>1.8966733542293633E-2</c:v>
                </c:pt>
                <c:pt idx="736">
                  <c:v>1.8991446396896261E-2</c:v>
                </c:pt>
                <c:pt idx="737">
                  <c:v>1.9016234961061376E-2</c:v>
                </c:pt>
                <c:pt idx="738">
                  <c:v>1.904356217277552E-2</c:v>
                </c:pt>
                <c:pt idx="739">
                  <c:v>1.9070980072192177E-2</c:v>
                </c:pt>
                <c:pt idx="740">
                  <c:v>1.9098488659953408E-2</c:v>
                </c:pt>
                <c:pt idx="741">
                  <c:v>1.9128575539729686E-2</c:v>
                </c:pt>
                <c:pt idx="742">
                  <c:v>1.9153777903083022E-2</c:v>
                </c:pt>
                <c:pt idx="743">
                  <c:v>1.9181558559743274E-2</c:v>
                </c:pt>
                <c:pt idx="744">
                  <c:v>1.9209429907331845E-2</c:v>
                </c:pt>
                <c:pt idx="745">
                  <c:v>1.923739194650111E-2</c:v>
                </c:pt>
                <c:pt idx="746">
                  <c:v>1.9265444677906033E-2</c:v>
                </c:pt>
                <c:pt idx="747">
                  <c:v>1.9293588102201574E-2</c:v>
                </c:pt>
                <c:pt idx="748">
                  <c:v>1.9321822220047847E-2</c:v>
                </c:pt>
                <c:pt idx="749">
                  <c:v>1.9350147032099814E-2</c:v>
                </c:pt>
                <c:pt idx="750">
                  <c:v>1.9388206397981556E-2</c:v>
                </c:pt>
                <c:pt idx="751">
                  <c:v>1.940706874147935E-2</c:v>
                </c:pt>
                <c:pt idx="752">
                  <c:v>1.9440817366731332E-2</c:v>
                </c:pt>
                <c:pt idx="753">
                  <c:v>1.9466936697976611E-2</c:v>
                </c:pt>
                <c:pt idx="754">
                  <c:v>1.9493131528737398E-2</c:v>
                </c:pt>
                <c:pt idx="755">
                  <c:v>1.9524600059212527E-2</c:v>
                </c:pt>
                <c:pt idx="756">
                  <c:v>1.9550960210191152E-2</c:v>
                </c:pt>
                <c:pt idx="757">
                  <c:v>1.9582626245133739E-2</c:v>
                </c:pt>
                <c:pt idx="758">
                  <c:v>1.9609151689908594E-2</c:v>
                </c:pt>
                <c:pt idx="759">
                  <c:v>1.9638383480816451E-2</c:v>
                </c:pt>
                <c:pt idx="760">
                  <c:v>1.9670345832567548E-2</c:v>
                </c:pt>
                <c:pt idx="761">
                  <c:v>1.9697119168141902E-2</c:v>
                </c:pt>
                <c:pt idx="762">
                  <c:v>1.9718660158321973E-2</c:v>
                </c:pt>
                <c:pt idx="763">
                  <c:v>1.9748230463823329E-2</c:v>
                </c:pt>
                <c:pt idx="764">
                  <c:v>1.9777891451326593E-2</c:v>
                </c:pt>
                <c:pt idx="765">
                  <c:v>1.9807643121459835E-2</c:v>
                </c:pt>
                <c:pt idx="766">
                  <c:v>1.9845545700760046E-2</c:v>
                </c:pt>
                <c:pt idx="767">
                  <c:v>1.9878199742321412E-2</c:v>
                </c:pt>
                <c:pt idx="768">
                  <c:v>1.9905551254101712E-2</c:v>
                </c:pt>
                <c:pt idx="769">
                  <c:v>1.9935690092203053E-2</c:v>
                </c:pt>
                <c:pt idx="770">
                  <c:v>1.9957761733623767E-2</c:v>
                </c:pt>
                <c:pt idx="771">
                  <c:v>2.0010861711767802E-2</c:v>
                </c:pt>
                <c:pt idx="772">
                  <c:v>2.0026598147606513E-2</c:v>
                </c:pt>
                <c:pt idx="773">
                  <c:v>2.0056893557188794E-2</c:v>
                </c:pt>
                <c:pt idx="774">
                  <c:v>2.009238286663682E-2</c:v>
                </c:pt>
                <c:pt idx="775">
                  <c:v>2.0116857637336547E-2</c:v>
                </c:pt>
                <c:pt idx="776">
                  <c:v>2.014632741612413E-2</c:v>
                </c:pt>
                <c:pt idx="777">
                  <c:v>2.0175407468387113E-2</c:v>
                </c:pt>
                <c:pt idx="778">
                  <c:v>2.020409779120912E-2</c:v>
                </c:pt>
                <c:pt idx="779">
                  <c:v>2.0232398381699556E-2</c:v>
                </c:pt>
                <c:pt idx="780">
                  <c:v>2.0260309237016827E-2</c:v>
                </c:pt>
                <c:pt idx="781">
                  <c:v>2.0287830354355434E-2</c:v>
                </c:pt>
                <c:pt idx="782">
                  <c:v>2.0314961730945977E-2</c:v>
                </c:pt>
                <c:pt idx="783">
                  <c:v>2.0341703364065478E-2</c:v>
                </c:pt>
                <c:pt idx="784">
                  <c:v>2.0368055251024472E-2</c:v>
                </c:pt>
                <c:pt idx="785">
                  <c:v>2.0394017389172174E-2</c:v>
                </c:pt>
                <c:pt idx="786">
                  <c:v>2.0419589775901643E-2</c:v>
                </c:pt>
                <c:pt idx="787">
                  <c:v>2.0447115681824779E-2</c:v>
                </c:pt>
                <c:pt idx="788">
                  <c:v>2.0471882124359075E-2</c:v>
                </c:pt>
                <c:pt idx="789">
                  <c:v>2.0493968402062978E-2</c:v>
                </c:pt>
                <c:pt idx="790">
                  <c:v>2.05179817578004E-2</c:v>
                </c:pt>
                <c:pt idx="791">
                  <c:v>2.0541605349659875E-2</c:v>
                </c:pt>
                <c:pt idx="792">
                  <c:v>2.0564839175261373E-2</c:v>
                </c:pt>
                <c:pt idx="793">
                  <c:v>2.0589867592144817E-2</c:v>
                </c:pt>
                <c:pt idx="794">
                  <c:v>2.0610137518399796E-2</c:v>
                </c:pt>
                <c:pt idx="795">
                  <c:v>2.0632202031380369E-2</c:v>
                </c:pt>
                <c:pt idx="796">
                  <c:v>2.0655981389496592E-2</c:v>
                </c:pt>
                <c:pt idx="797">
                  <c:v>2.0675161729078909E-2</c:v>
                </c:pt>
                <c:pt idx="798">
                  <c:v>2.0696056909480329E-2</c:v>
                </c:pt>
                <c:pt idx="799">
                  <c:v>2.0716562308098128E-2</c:v>
                </c:pt>
                <c:pt idx="800">
                  <c:v>2.0736677922874591E-2</c:v>
                </c:pt>
                <c:pt idx="801">
                  <c:v>2.0756403751788114E-2</c:v>
                </c:pt>
                <c:pt idx="802">
                  <c:v>2.0781971764621154E-2</c:v>
                </c:pt>
                <c:pt idx="803">
                  <c:v>2.0794686044130716E-2</c:v>
                </c:pt>
                <c:pt idx="804">
                  <c:v>2.0817022111299304E-2</c:v>
                </c:pt>
                <c:pt idx="805">
                  <c:v>2.083327341925123E-2</c:v>
                </c:pt>
                <c:pt idx="806">
                  <c:v>2.0849186040370553E-2</c:v>
                </c:pt>
                <c:pt idx="807">
                  <c:v>2.0868383709576332E-2</c:v>
                </c:pt>
                <c:pt idx="808">
                  <c:v>2.088357038837424E-2</c:v>
                </c:pt>
                <c:pt idx="809">
                  <c:v>2.0903689076050763E-2</c:v>
                </c:pt>
                <c:pt idx="810">
                  <c:v>2.0916395533897247E-2</c:v>
                </c:pt>
                <c:pt idx="811">
                  <c:v>2.0932223401582139E-2</c:v>
                </c:pt>
                <c:pt idx="812">
                  <c:v>2.0949337541247004E-2</c:v>
                </c:pt>
                <c:pt idx="813">
                  <c:v>2.0962709718833447E-2</c:v>
                </c:pt>
                <c:pt idx="814">
                  <c:v>2.0977368165339093E-2</c:v>
                </c:pt>
                <c:pt idx="815">
                  <c:v>2.0991636801789532E-2</c:v>
                </c:pt>
                <c:pt idx="816">
                  <c:v>2.1005515626743344E-2</c:v>
                </c:pt>
                <c:pt idx="817">
                  <c:v>2.1019004638810668E-2</c:v>
                </c:pt>
                <c:pt idx="818">
                  <c:v>2.1033617761547219E-2</c:v>
                </c:pt>
                <c:pt idx="819">
                  <c:v>2.1044813218896622E-2</c:v>
                </c:pt>
                <c:pt idx="820">
                  <c:v>2.1057132784321198E-2</c:v>
                </c:pt>
                <c:pt idx="821">
                  <c:v>2.1069062531671179E-2</c:v>
                </c:pt>
                <c:pt idx="822">
                  <c:v>2.1085629306143439E-2</c:v>
                </c:pt>
                <c:pt idx="823">
                  <c:v>2.1093130749937072E-2</c:v>
                </c:pt>
                <c:pt idx="824">
                  <c:v>2.1102531003427762E-2</c:v>
                </c:pt>
                <c:pt idx="825">
                  <c:v>2.1113067925771448E-2</c:v>
                </c:pt>
                <c:pt idx="826">
                  <c:v>2.1124914330649391E-2</c:v>
                </c:pt>
                <c:pt idx="827">
                  <c:v>2.1134108691982081E-2</c:v>
                </c:pt>
                <c:pt idx="828">
                  <c:v>2.1144956126016964E-2</c:v>
                </c:pt>
                <c:pt idx="829">
                  <c:v>2.1156174189694951E-2</c:v>
                </c:pt>
                <c:pt idx="830">
                  <c:v>2.1167768261890162E-2</c:v>
                </c:pt>
                <c:pt idx="831">
                  <c:v>2.1175217704765905E-2</c:v>
                </c:pt>
                <c:pt idx="832">
                  <c:v>2.1192084436360253E-2</c:v>
                </c:pt>
                <c:pt idx="833">
                  <c:v>2.1204806540991959E-2</c:v>
                </c:pt>
                <c:pt idx="834">
                  <c:v>2.1217904658851958E-2</c:v>
                </c:pt>
                <c:pt idx="835">
                  <c:v>2.1234626952542485E-2</c:v>
                </c:pt>
                <c:pt idx="836">
                  <c:v>2.1245228939385644E-2</c:v>
                </c:pt>
                <c:pt idx="837">
                  <c:v>2.1259455104707534E-2</c:v>
                </c:pt>
                <c:pt idx="838">
                  <c:v>2.1274057288554131E-2</c:v>
                </c:pt>
                <c:pt idx="839">
                  <c:v>2.1290769065323012E-2</c:v>
                </c:pt>
                <c:pt idx="840">
                  <c:v>2.1306151058417266E-2</c:v>
                </c:pt>
                <c:pt idx="841">
                  <c:v>2.1320119965612581E-2</c:v>
                </c:pt>
                <c:pt idx="842">
                  <c:v>2.1336226238101198E-2</c:v>
                </c:pt>
                <c:pt idx="843">
                  <c:v>2.1352708536561467E-2</c:v>
                </c:pt>
                <c:pt idx="844">
                  <c:v>2.1369566862592105E-2</c:v>
                </c:pt>
                <c:pt idx="845">
                  <c:v>2.1386801217830518E-2</c:v>
                </c:pt>
                <c:pt idx="846">
                  <c:v>2.140634003740538E-2</c:v>
                </c:pt>
                <c:pt idx="847">
                  <c:v>2.1422398022637547E-2</c:v>
                </c:pt>
                <c:pt idx="848">
                  <c:v>2.1440760475661465E-2</c:v>
                </c:pt>
                <c:pt idx="849">
                  <c:v>2.1459498964793444E-2</c:v>
                </c:pt>
                <c:pt idx="850">
                  <c:v>2.1480653786529746E-2</c:v>
                </c:pt>
                <c:pt idx="851">
                  <c:v>2.1498104058686695E-2</c:v>
                </c:pt>
                <c:pt idx="852">
                  <c:v>2.1517970667189495E-2</c:v>
                </c:pt>
                <c:pt idx="853">
                  <c:v>2.1538213319288554E-2</c:v>
                </c:pt>
                <c:pt idx="854">
                  <c:v>2.1558832016941021E-2</c:v>
                </c:pt>
                <c:pt idx="855">
                  <c:v>2.1579826762153035E-2</c:v>
                </c:pt>
                <c:pt idx="856">
                  <c:v>2.1601197556956511E-2</c:v>
                </c:pt>
                <c:pt idx="857">
                  <c:v>2.162518136591407E-2</c:v>
                </c:pt>
                <c:pt idx="858">
                  <c:v>2.1645067303661527E-2</c:v>
                </c:pt>
                <c:pt idx="859">
                  <c:v>2.1667566259817726E-2</c:v>
                </c:pt>
                <c:pt idx="860">
                  <c:v>2.1692762882277172E-2</c:v>
                </c:pt>
                <c:pt idx="861">
                  <c:v>2.1727147521249397E-2</c:v>
                </c:pt>
                <c:pt idx="862">
                  <c:v>2.1750989552318818E-2</c:v>
                </c:pt>
                <c:pt idx="863">
                  <c:v>2.1775207649572883E-2</c:v>
                </c:pt>
                <c:pt idx="864">
                  <c:v>2.1799801815365841E-2</c:v>
                </c:pt>
                <c:pt idx="865">
                  <c:v>2.1824772052080298E-2</c:v>
                </c:pt>
                <c:pt idx="866">
                  <c:v>2.1842611844767084E-2</c:v>
                </c:pt>
                <c:pt idx="867">
                  <c:v>2.1868248976901442E-2</c:v>
                </c:pt>
                <c:pt idx="868">
                  <c:v>2.1894262112772518E-2</c:v>
                </c:pt>
                <c:pt idx="869">
                  <c:v>2.1920651254652781E-2</c:v>
                </c:pt>
                <c:pt idx="870">
                  <c:v>2.1955264385468239E-2</c:v>
                </c:pt>
                <c:pt idx="871">
                  <c:v>2.1982491099824853E-2</c:v>
                </c:pt>
                <c:pt idx="872">
                  <c:v>2.2020825751863829E-2</c:v>
                </c:pt>
                <c:pt idx="873">
                  <c:v>2.2038072797116001E-2</c:v>
                </c:pt>
                <c:pt idx="874">
                  <c:v>2.2063694731678574E-2</c:v>
                </c:pt>
                <c:pt idx="875">
                  <c:v>2.2092396584892704E-2</c:v>
                </c:pt>
                <c:pt idx="876">
                  <c:v>2.2121420235852618E-2</c:v>
                </c:pt>
                <c:pt idx="877">
                  <c:v>2.2167264150594335E-2</c:v>
                </c:pt>
                <c:pt idx="878">
                  <c:v>2.2193662949688553E-2</c:v>
                </c:pt>
                <c:pt idx="879">
                  <c:v>2.222263475711167E-2</c:v>
                </c:pt>
                <c:pt idx="880">
                  <c:v>2.2251320115213025E-2</c:v>
                </c:pt>
                <c:pt idx="881">
                  <c:v>2.2279710099836203E-2</c:v>
                </c:pt>
                <c:pt idx="882">
                  <c:v>2.2307804708745493E-2</c:v>
                </c:pt>
                <c:pt idx="883">
                  <c:v>2.2335603939732662E-2</c:v>
                </c:pt>
                <c:pt idx="884">
                  <c:v>2.2363107790611958E-2</c:v>
                </c:pt>
                <c:pt idx="885">
                  <c:v>2.2390316259222609E-2</c:v>
                </c:pt>
                <c:pt idx="886">
                  <c:v>2.2417229343423828E-2</c:v>
                </c:pt>
                <c:pt idx="887">
                  <c:v>2.2443847041099807E-2</c:v>
                </c:pt>
                <c:pt idx="888">
                  <c:v>2.2470169350162217E-2</c:v>
                </c:pt>
                <c:pt idx="889">
                  <c:v>2.2496196268530222E-2</c:v>
                </c:pt>
                <c:pt idx="890">
                  <c:v>2.2524442280961281E-2</c:v>
                </c:pt>
                <c:pt idx="891">
                  <c:v>2.2539868459967811E-2</c:v>
                </c:pt>
                <c:pt idx="892">
                  <c:v>2.257250465917654E-2</c:v>
                </c:pt>
                <c:pt idx="893">
                  <c:v>2.2597349994568083E-2</c:v>
                </c:pt>
                <c:pt idx="894">
                  <c:v>2.2621899929270717E-2</c:v>
                </c:pt>
                <c:pt idx="895">
                  <c:v>2.2646154461358481E-2</c:v>
                </c:pt>
                <c:pt idx="896">
                  <c:v>2.2670113588920404E-2</c:v>
                </c:pt>
                <c:pt idx="897">
                  <c:v>2.2696154868925594E-2</c:v>
                </c:pt>
                <c:pt idx="898">
                  <c:v>2.2717145622962731E-2</c:v>
                </c:pt>
                <c:pt idx="899">
                  <c:v>2.2740218525741096E-2</c:v>
                </c:pt>
                <c:pt idx="900">
                  <c:v>2.2762996016602033E-2</c:v>
                </c:pt>
                <c:pt idx="901">
                  <c:v>2.2785478093751976E-2</c:v>
                </c:pt>
                <c:pt idx="902">
                  <c:v>2.2807664755422341E-2</c:v>
                </c:pt>
                <c:pt idx="903">
                  <c:v>2.282955599987202E-2</c:v>
                </c:pt>
                <c:pt idx="904">
                  <c:v>2.2844421741879912E-2</c:v>
                </c:pt>
                <c:pt idx="905">
                  <c:v>2.2872452230234819E-2</c:v>
                </c:pt>
                <c:pt idx="906">
                  <c:v>2.2893457212778134E-2</c:v>
                </c:pt>
                <c:pt idx="907">
                  <c:v>2.2914166771356159E-2</c:v>
                </c:pt>
                <c:pt idx="908">
                  <c:v>2.2939630937986909E-2</c:v>
                </c:pt>
                <c:pt idx="909">
                  <c:v>2.295469961011154E-2</c:v>
                </c:pt>
                <c:pt idx="910">
                  <c:v>2.2974522887103943E-2</c:v>
                </c:pt>
                <c:pt idx="911">
                  <c:v>2.2996151889416377E-2</c:v>
                </c:pt>
                <c:pt idx="912">
                  <c:v>2.3022068734469367E-2</c:v>
                </c:pt>
                <c:pt idx="913">
                  <c:v>2.3032840944163944E-2</c:v>
                </c:pt>
                <c:pt idx="914">
                  <c:v>2.3050861676411349E-2</c:v>
                </c:pt>
                <c:pt idx="915">
                  <c:v>2.3071229330570053E-2</c:v>
                </c:pt>
                <c:pt idx="916">
                  <c:v>2.3087258458941717E-2</c:v>
                </c:pt>
                <c:pt idx="917">
                  <c:v>2.309905789050724E-2</c:v>
                </c:pt>
                <c:pt idx="918">
                  <c:v>2.3114608691913334E-2</c:v>
                </c:pt>
                <c:pt idx="919">
                  <c:v>2.3131853027635554E-2</c:v>
                </c:pt>
                <c:pt idx="920">
                  <c:v>2.3148801993032438E-2</c:v>
                </c:pt>
                <c:pt idx="921">
                  <c:v>2.3165455586930631E-2</c:v>
                </c:pt>
                <c:pt idx="922">
                  <c:v>2.3191239746945511E-2</c:v>
                </c:pt>
                <c:pt idx="923">
                  <c:v>2.3205340791198903E-2</c:v>
                </c:pt>
                <c:pt idx="924">
                  <c:v>2.3221027912128656E-2</c:v>
                </c:pt>
                <c:pt idx="925">
                  <c:v>2.3236419583331225E-2</c:v>
                </c:pt>
                <c:pt idx="926">
                  <c:v>2.3253316914451299E-2</c:v>
                </c:pt>
                <c:pt idx="927">
                  <c:v>2.3266320404188023E-2</c:v>
                </c:pt>
                <c:pt idx="928">
                  <c:v>2.328086086751141E-2</c:v>
                </c:pt>
                <c:pt idx="929">
                  <c:v>2.3296931699895138E-2</c:v>
                </c:pt>
                <c:pt idx="930">
                  <c:v>2.3304044437220651E-2</c:v>
                </c:pt>
                <c:pt idx="931">
                  <c:v>2.3323262323255434E-2</c:v>
                </c:pt>
                <c:pt idx="932">
                  <c:v>2.3337098512672128E-2</c:v>
                </c:pt>
                <c:pt idx="933">
                  <c:v>2.3350806169671612E-2</c:v>
                </c:pt>
                <c:pt idx="934">
                  <c:v>2.336438529378676E-2</c:v>
                </c:pt>
                <c:pt idx="935">
                  <c:v>2.3377835884552944E-2</c:v>
                </c:pt>
                <c:pt idx="936">
                  <c:v>2.3391157941510532E-2</c:v>
                </c:pt>
                <c:pt idx="937">
                  <c:v>2.3404351464202389E-2</c:v>
                </c:pt>
                <c:pt idx="938">
                  <c:v>2.3417416452178874E-2</c:v>
                </c:pt>
                <c:pt idx="939">
                  <c:v>2.3430352904992846E-2</c:v>
                </c:pt>
                <c:pt idx="940">
                  <c:v>2.3443160822197162E-2</c:v>
                </c:pt>
                <c:pt idx="941">
                  <c:v>2.3455840203362166E-2</c:v>
                </c:pt>
                <c:pt idx="942">
                  <c:v>2.3468391048048209E-2</c:v>
                </c:pt>
                <c:pt idx="943">
                  <c:v>2.3475887232171644E-2</c:v>
                </c:pt>
                <c:pt idx="944">
                  <c:v>2.3494739332990251E-2</c:v>
                </c:pt>
                <c:pt idx="945">
                  <c:v>2.3505272358968488E-2</c:v>
                </c:pt>
                <c:pt idx="946">
                  <c:v>2.3517309053497082E-2</c:v>
                </c:pt>
                <c:pt idx="947">
                  <c:v>2.3529217209443398E-2</c:v>
                </c:pt>
                <c:pt idx="948">
                  <c:v>2.3540996826400262E-2</c:v>
                </c:pt>
                <c:pt idx="949">
                  <c:v>2.3554238087616468E-2</c:v>
                </c:pt>
                <c:pt idx="950">
                  <c:v>2.356417044174941E-2</c:v>
                </c:pt>
                <c:pt idx="951">
                  <c:v>2.3575564439342334E-2</c:v>
                </c:pt>
                <c:pt idx="952">
                  <c:v>2.3586829896367068E-2</c:v>
                </c:pt>
                <c:pt idx="953">
                  <c:v>2.3597966812431426E-2</c:v>
                </c:pt>
                <c:pt idx="954">
                  <c:v>2.3608975187155712E-2</c:v>
                </c:pt>
                <c:pt idx="955">
                  <c:v>2.3619855020165226E-2</c:v>
                </c:pt>
                <c:pt idx="956">
                  <c:v>2.3630606311087765E-2</c:v>
                </c:pt>
                <c:pt idx="957">
                  <c:v>2.3641229059551128E-2</c:v>
                </c:pt>
                <c:pt idx="958">
                  <c:v>2.3651723265198099E-2</c:v>
                </c:pt>
                <c:pt idx="959">
                  <c:v>2.3662088927663971E-2</c:v>
                </c:pt>
                <c:pt idx="960">
                  <c:v>2.36737779987925E-2</c:v>
                </c:pt>
                <c:pt idx="961">
                  <c:v>2.3682434621651038E-2</c:v>
                </c:pt>
                <c:pt idx="962">
                  <c:v>2.3692414652475291E-2</c:v>
                </c:pt>
                <c:pt idx="963">
                  <c:v>2.3703737581474857E-2</c:v>
                </c:pt>
                <c:pt idx="964">
                  <c:v>2.3711989080074103E-2</c:v>
                </c:pt>
                <c:pt idx="965">
                  <c:v>2.3717215920732667E-2</c:v>
                </c:pt>
                <c:pt idx="966">
                  <c:v>2.3731049326715103E-2</c:v>
                </c:pt>
                <c:pt idx="967">
                  <c:v>2.3741823853727213E-2</c:v>
                </c:pt>
                <c:pt idx="968">
                  <c:v>2.3749595389797873E-2</c:v>
                </c:pt>
                <c:pt idx="969">
                  <c:v>2.3754410877954463E-2</c:v>
                </c:pt>
                <c:pt idx="970">
                  <c:v>2.3761973814621244E-2</c:v>
                </c:pt>
                <c:pt idx="971">
                  <c:v>2.3770831323193558E-2</c:v>
                </c:pt>
                <c:pt idx="972">
                  <c:v>2.3779560317469528E-2</c:v>
                </c:pt>
                <c:pt idx="973">
                  <c:v>2.3788160797180793E-2</c:v>
                </c:pt>
                <c:pt idx="974">
                  <c:v>2.3802148452634342E-2</c:v>
                </c:pt>
                <c:pt idx="975">
                  <c:v>2.381045737901627E-2</c:v>
                </c:pt>
                <c:pt idx="976">
                  <c:v>2.3818637756788941E-2</c:v>
                </c:pt>
                <c:pt idx="977">
                  <c:v>2.3826689585675076E-2</c:v>
                </c:pt>
                <c:pt idx="978">
                  <c:v>2.3835955299051713E-2</c:v>
                </c:pt>
                <c:pt idx="979">
                  <c:v>2.3842407595683623E-2</c:v>
                </c:pt>
                <c:pt idx="980">
                  <c:v>2.3850073776268965E-2</c:v>
                </c:pt>
                <c:pt idx="981">
                  <c:v>2.3857611406893631E-2</c:v>
                </c:pt>
                <c:pt idx="982">
                  <c:v>2.3861092716365963E-2</c:v>
                </c:pt>
                <c:pt idx="983">
                  <c:v>2.3872301017221764E-2</c:v>
                </c:pt>
                <c:pt idx="984">
                  <c:v>2.3879452996423134E-2</c:v>
                </c:pt>
                <c:pt idx="985">
                  <c:v>2.3886476424657133E-2</c:v>
                </c:pt>
                <c:pt idx="986">
                  <c:v>2.3893371301683952E-2</c:v>
                </c:pt>
                <c:pt idx="987">
                  <c:v>2.3901401755548335E-2</c:v>
                </c:pt>
                <c:pt idx="988">
                  <c:v>2.3906775401169311E-2</c:v>
                </c:pt>
                <c:pt idx="989">
                  <c:v>2.3913284623170716E-2</c:v>
                </c:pt>
                <c:pt idx="990">
                  <c:v>2.3919665293045678E-2</c:v>
                </c:pt>
                <c:pt idx="991">
                  <c:v>2.3925917410576869E-2</c:v>
                </c:pt>
                <c:pt idx="992">
                  <c:v>2.393204097555196E-2</c:v>
                </c:pt>
                <c:pt idx="993">
                  <c:v>2.3938035987758621E-2</c:v>
                </c:pt>
                <c:pt idx="994">
                  <c:v>2.3943902446992016E-2</c:v>
                </c:pt>
                <c:pt idx="995">
                  <c:v>2.3950834304356568E-2</c:v>
                </c:pt>
                <c:pt idx="996">
                  <c:v>2.3956434846880856E-2</c:v>
                </c:pt>
                <c:pt idx="997">
                  <c:v>2.3960730504874184E-2</c:v>
                </c:pt>
                <c:pt idx="998">
                  <c:v>2.3966082750256079E-2</c:v>
                </c:pt>
                <c:pt idx="999">
                  <c:v>2.3971306441705476E-2</c:v>
                </c:pt>
                <c:pt idx="1000">
                  <c:v>2.3976401579045015E-2</c:v>
                </c:pt>
                <c:pt idx="1001">
                  <c:v>2.3982509125178551E-2</c:v>
                </c:pt>
                <c:pt idx="1002">
                  <c:v>2.3986206190697579E-2</c:v>
                </c:pt>
                <c:pt idx="1003">
                  <c:v>2.3990915664673373E-2</c:v>
                </c:pt>
                <c:pt idx="1004">
                  <c:v>2.3992148739585894E-2</c:v>
                </c:pt>
                <c:pt idx="1005">
                  <c:v>2.3999948948132122E-2</c:v>
                </c:pt>
                <c:pt idx="1006">
                  <c:v>2.4004272757300327E-2</c:v>
                </c:pt>
                <c:pt idx="1007">
                  <c:v>2.400846801122708E-2</c:v>
                </c:pt>
                <c:pt idx="1008">
                  <c:v>2.4012534709777489E-2</c:v>
                </c:pt>
                <c:pt idx="1009">
                  <c:v>2.4016472852804172E-2</c:v>
                </c:pt>
                <c:pt idx="1010">
                  <c:v>2.4019755737835248E-2</c:v>
                </c:pt>
                <c:pt idx="1011">
                  <c:v>2.4023963471761778E-2</c:v>
                </c:pt>
                <c:pt idx="1012">
                  <c:v>2.4029054693385538E-2</c:v>
                </c:pt>
                <c:pt idx="1013">
                  <c:v>2.403197393472874E-2</c:v>
                </c:pt>
                <c:pt idx="1014">
                  <c:v>2.4034235230562806E-2</c:v>
                </c:pt>
                <c:pt idx="1015">
                  <c:v>2.4038418170014741E-2</c:v>
                </c:pt>
                <c:pt idx="1016">
                  <c:v>2.4040440288642662E-2</c:v>
                </c:pt>
                <c:pt idx="1017">
                  <c:v>2.4044357077977061E-2</c:v>
                </c:pt>
                <c:pt idx="1018">
                  <c:v>2.404552923893117E-2</c:v>
                </c:pt>
                <c:pt idx="1019">
                  <c:v>2.4048172461062663E-2</c:v>
                </c:pt>
                <c:pt idx="1020">
                  <c:v>2.4051657806804516E-2</c:v>
                </c:pt>
                <c:pt idx="1021">
                  <c:v>2.4053073260617223E-2</c:v>
                </c:pt>
                <c:pt idx="1022">
                  <c:v>2.405533083787784E-2</c:v>
                </c:pt>
                <c:pt idx="1023">
                  <c:v>2.405745986669431E-2</c:v>
                </c:pt>
                <c:pt idx="1024">
                  <c:v>2.4059460346997012E-2</c:v>
                </c:pt>
                <c:pt idx="1025">
                  <c:v>2.40613322787189E-2</c:v>
                </c:pt>
                <c:pt idx="1026">
                  <c:v>2.4063075661795514E-2</c:v>
                </c:pt>
                <c:pt idx="1027">
                  <c:v>2.4064690496170119E-2</c:v>
                </c:pt>
                <c:pt idx="1028">
                  <c:v>2.4067075026497908E-2</c:v>
                </c:pt>
                <c:pt idx="1029">
                  <c:v>2.4067534518607027E-2</c:v>
                </c:pt>
                <c:pt idx="1030">
                  <c:v>2.4066118580068352E-2</c:v>
                </c:pt>
                <c:pt idx="1031">
                  <c:v>2.4069864689999641E-2</c:v>
                </c:pt>
                <c:pt idx="1032">
                  <c:v>2.4070505708825962E-2</c:v>
                </c:pt>
                <c:pt idx="1033">
                  <c:v>2.4071742635231222E-2</c:v>
                </c:pt>
                <c:pt idx="1034">
                  <c:v>2.4074291863034541E-2</c:v>
                </c:pt>
                <c:pt idx="1035">
                  <c:v>2.4073361353709188E-2</c:v>
                </c:pt>
                <c:pt idx="1036">
                  <c:v>2.4074134745480459E-2</c:v>
                </c:pt>
                <c:pt idx="1037">
                  <c:v>2.4074895824190191E-2</c:v>
                </c:pt>
                <c:pt idx="1038">
                  <c:v>2.4075644589840964E-2</c:v>
                </c:pt>
                <c:pt idx="1039">
                  <c:v>2.407638104242504E-2</c:v>
                </c:pt>
                <c:pt idx="1040">
                  <c:v>2.4077105181942421E-2</c:v>
                </c:pt>
                <c:pt idx="1041">
                  <c:v>2.4077817008390529E-2</c:v>
                </c:pt>
                <c:pt idx="1042">
                  <c:v>2.4078516521766787E-2</c:v>
                </c:pt>
                <c:pt idx="1043">
                  <c:v>2.407920372206861E-2</c:v>
                </c:pt>
                <c:pt idx="1044">
                  <c:v>2.4079878609296005E-2</c:v>
                </c:pt>
                <c:pt idx="1045">
                  <c:v>2.4080541183443809E-2</c:v>
                </c:pt>
                <c:pt idx="1046">
                  <c:v>2.4081191444509448E-2</c:v>
                </c:pt>
                <c:pt idx="1047">
                  <c:v>2.4082678758719223E-2</c:v>
                </c:pt>
                <c:pt idx="1048">
                  <c:v>2.4083303555863245E-2</c:v>
                </c:pt>
                <c:pt idx="1049">
                  <c:v>2.4083068349210784E-2</c:v>
                </c:pt>
                <c:pt idx="1050">
                  <c:v>2.4083669357937442E-2</c:v>
                </c:pt>
                <c:pt idx="1051">
                  <c:v>2.4084258053574194E-2</c:v>
                </c:pt>
                <c:pt idx="1052">
                  <c:v>2.4084834436118471E-2</c:v>
                </c:pt>
                <c:pt idx="1053">
                  <c:v>2.4086242832929983E-2</c:v>
                </c:pt>
                <c:pt idx="1054">
                  <c:v>2.4085950261919259E-2</c:v>
                </c:pt>
                <c:pt idx="1055">
                  <c:v>2.4086489705178352E-2</c:v>
                </c:pt>
                <c:pt idx="1056">
                  <c:v>2.4087858632166892E-2</c:v>
                </c:pt>
                <c:pt idx="1057">
                  <c:v>2.4087531652390734E-2</c:v>
                </c:pt>
                <c:pt idx="1058">
                  <c:v>2.40880341563466E-2</c:v>
                </c:pt>
                <c:pt idx="1059">
                  <c:v>2.4088524347197091E-2</c:v>
                </c:pt>
                <c:pt idx="1060">
                  <c:v>2.4089002224942209E-2</c:v>
                </c:pt>
                <c:pt idx="1061">
                  <c:v>2.4089467789579374E-2</c:v>
                </c:pt>
                <c:pt idx="1062">
                  <c:v>2.4089275129369092E-2</c:v>
                </c:pt>
                <c:pt idx="1063">
                  <c:v>2.4090361979524688E-2</c:v>
                </c:pt>
                <c:pt idx="1064">
                  <c:v>2.4092460586035779E-2</c:v>
                </c:pt>
                <c:pt idx="1065">
                  <c:v>2.4092041077854176E-2</c:v>
                </c:pt>
                <c:pt idx="1066">
                  <c:v>2.4091610916107228E-2</c:v>
                </c:pt>
                <c:pt idx="1067">
                  <c:v>2.4092835056959139E-2</c:v>
                </c:pt>
                <c:pt idx="1068">
                  <c:v>2.4092381974918867E-2</c:v>
                </c:pt>
                <c:pt idx="1069">
                  <c:v>2.409441048146151E-2</c:v>
                </c:pt>
                <c:pt idx="1070">
                  <c:v>2.4093103781260016E-2</c:v>
                </c:pt>
                <c:pt idx="1071">
                  <c:v>2.4093446214750611E-2</c:v>
                </c:pt>
                <c:pt idx="1072">
                  <c:v>2.409460451076012E-2</c:v>
                </c:pt>
                <c:pt idx="1073">
                  <c:v>2.4094094142366688E-2</c:v>
                </c:pt>
                <c:pt idx="1074">
                  <c:v>2.4091919991595656E-2</c:v>
                </c:pt>
                <c:pt idx="1075">
                  <c:v>2.4092215751789135E-2</c:v>
                </c:pt>
                <c:pt idx="1076">
                  <c:v>2.4092499201330116E-2</c:v>
                </c:pt>
                <c:pt idx="1077">
                  <c:v>2.4092770340212892E-2</c:v>
                </c:pt>
                <c:pt idx="1078">
                  <c:v>2.4096321495112316E-2</c:v>
                </c:pt>
                <c:pt idx="1079">
                  <c:v>2.4095742410226949E-2</c:v>
                </c:pt>
                <c:pt idx="1080">
                  <c:v>2.4095974025591257E-2</c:v>
                </c:pt>
                <c:pt idx="1081">
                  <c:v>2.4096193327826983E-2</c:v>
                </c:pt>
                <c:pt idx="1082">
                  <c:v>2.409569396166944E-2</c:v>
                </c:pt>
                <c:pt idx="1083">
                  <c:v>2.4097413681768431E-2</c:v>
                </c:pt>
                <c:pt idx="1084">
                  <c:v>2.409677735574978E-2</c:v>
                </c:pt>
                <c:pt idx="1085">
                  <c:v>2.4096947405463445E-2</c:v>
                </c:pt>
                <c:pt idx="1086">
                  <c:v>2.4097921226309826E-2</c:v>
                </c:pt>
                <c:pt idx="1087">
                  <c:v>2.4097250565486981E-2</c:v>
                </c:pt>
                <c:pt idx="1088">
                  <c:v>2.409738367579943E-2</c:v>
                </c:pt>
                <c:pt idx="1089">
                  <c:v>2.4097504472980723E-2</c:v>
                </c:pt>
                <c:pt idx="1090">
                  <c:v>2.4097612957025696E-2</c:v>
                </c:pt>
                <c:pt idx="1091">
                  <c:v>2.409770912793693E-2</c:v>
                </c:pt>
                <c:pt idx="1092">
                  <c:v>2.4097792985711849E-2</c:v>
                </c:pt>
                <c:pt idx="1093">
                  <c:v>2.4097864530350448E-2</c:v>
                </c:pt>
                <c:pt idx="1094">
                  <c:v>2.409792376185789E-2</c:v>
                </c:pt>
                <c:pt idx="1095">
                  <c:v>2.4098778906259388E-2</c:v>
                </c:pt>
                <c:pt idx="1096">
                  <c:v>2.4098005285463818E-2</c:v>
                </c:pt>
                <c:pt idx="1097">
                  <c:v>2.4098027577562308E-2</c:v>
                </c:pt>
                <c:pt idx="1098">
                  <c:v>2.4098037556524482E-2</c:v>
                </c:pt>
                <c:pt idx="1099">
                  <c:v>2.409883993442441E-2</c:v>
                </c:pt>
                <c:pt idx="1100">
                  <c:v>2.4098824406565411E-2</c:v>
                </c:pt>
                <c:pt idx="1101">
                  <c:v>2.4097993614598256E-2</c:v>
                </c:pt>
                <c:pt idx="1102">
                  <c:v>2.4097954341017736E-2</c:v>
                </c:pt>
                <c:pt idx="1103">
                  <c:v>2.4097902754300904E-2</c:v>
                </c:pt>
                <c:pt idx="1104">
                  <c:v>2.4095437659715304E-2</c:v>
                </c:pt>
                <c:pt idx="1105">
                  <c:v>2.4098562057895123E-2</c:v>
                </c:pt>
                <c:pt idx="1106">
                  <c:v>2.4097674115340237E-2</c:v>
                </c:pt>
                <c:pt idx="1107">
                  <c:v>2.4097573276083292E-2</c:v>
                </c:pt>
                <c:pt idx="1108">
                  <c:v>2.4099053589621278E-2</c:v>
                </c:pt>
                <c:pt idx="1109">
                  <c:v>2.4097334658168188E-2</c:v>
                </c:pt>
                <c:pt idx="1110">
                  <c:v>2.4097991860268508E-2</c:v>
                </c:pt>
                <c:pt idx="1111">
                  <c:v>2.4097046787720709E-2</c:v>
                </c:pt>
                <c:pt idx="1112">
                  <c:v>2.4096884382795072E-2</c:v>
                </c:pt>
                <c:pt idx="1113">
                  <c:v>2.4096709664738276E-2</c:v>
                </c:pt>
                <c:pt idx="1114">
                  <c:v>2.4096522633550319E-2</c:v>
                </c:pt>
                <c:pt idx="1115">
                  <c:v>2.4096323289231201E-2</c:v>
                </c:pt>
                <c:pt idx="1116">
                  <c:v>2.4096111631780926E-2</c:v>
                </c:pt>
                <c:pt idx="1117">
                  <c:v>2.4095887661202069E-2</c:v>
                </c:pt>
                <c:pt idx="1118">
                  <c:v>2.4095651377494628E-2</c:v>
                </c:pt>
                <c:pt idx="1119">
                  <c:v>2.4095402780656031E-2</c:v>
                </c:pt>
                <c:pt idx="1120">
                  <c:v>2.4095927918358628E-2</c:v>
                </c:pt>
                <c:pt idx="1121">
                  <c:v>2.4094747782667281E-2</c:v>
                </c:pt>
                <c:pt idx="1122">
                  <c:v>2.4094456969397042E-2</c:v>
                </c:pt>
                <c:pt idx="1123">
                  <c:v>2.4094153843003379E-2</c:v>
                </c:pt>
                <c:pt idx="1124">
                  <c:v>2.4093792335544571E-2</c:v>
                </c:pt>
                <c:pt idx="1125">
                  <c:v>2.4093510650843201E-2</c:v>
                </c:pt>
                <c:pt idx="1126">
                  <c:v>2.4090829493195503E-2</c:v>
                </c:pt>
                <c:pt idx="1127">
                  <c:v>2.4090479822977011E-2</c:v>
                </c:pt>
                <c:pt idx="1128">
                  <c:v>2.4090065125603424E-2</c:v>
                </c:pt>
                <c:pt idx="1129">
                  <c:v>2.4089743550588238E-2</c:v>
                </c:pt>
                <c:pt idx="1130">
                  <c:v>2.4091687190840854E-2</c:v>
                </c:pt>
                <c:pt idx="1131">
                  <c:v>2.4091285559488161E-2</c:v>
                </c:pt>
                <c:pt idx="1132">
                  <c:v>2.4090871615022359E-2</c:v>
                </c:pt>
                <c:pt idx="1133">
                  <c:v>2.4090445357440871E-2</c:v>
                </c:pt>
                <c:pt idx="1134">
                  <c:v>2.4089233721100278E-2</c:v>
                </c:pt>
                <c:pt idx="1135">
                  <c:v>2.4088783746887721E-2</c:v>
                </c:pt>
                <c:pt idx="1136">
                  <c:v>2.4088321460387974E-2</c:v>
                </c:pt>
                <c:pt idx="1137">
                  <c:v>2.4087709000507829E-2</c:v>
                </c:pt>
                <c:pt idx="1138">
                  <c:v>2.4087359950532239E-2</c:v>
                </c:pt>
                <c:pt idx="1139">
                  <c:v>2.40875567834802E-2</c:v>
                </c:pt>
                <c:pt idx="1140">
                  <c:v>2.4087116787332299E-2</c:v>
                </c:pt>
                <c:pt idx="1141">
                  <c:v>2.4086592024900079E-2</c:v>
                </c:pt>
                <c:pt idx="1142">
                  <c:v>2.4085977219140228E-2</c:v>
                </c:pt>
                <c:pt idx="1143">
                  <c:v>2.4084740710981656E-2</c:v>
                </c:pt>
                <c:pt idx="1144">
                  <c:v>2.4084179926245675E-2</c:v>
                </c:pt>
                <c:pt idx="1145">
                  <c:v>2.4083606829233162E-2</c:v>
                </c:pt>
                <c:pt idx="1146">
                  <c:v>2.4083021419952111E-2</c:v>
                </c:pt>
                <c:pt idx="1147">
                  <c:v>2.4083184875274419E-2</c:v>
                </c:pt>
                <c:pt idx="1148">
                  <c:v>2.4082573921179365E-2</c:v>
                </c:pt>
                <c:pt idx="1149">
                  <c:v>2.4081950654002138E-2</c:v>
                </c:pt>
                <c:pt idx="1150">
                  <c:v>2.4081315073737591E-2</c:v>
                </c:pt>
                <c:pt idx="1151">
                  <c:v>2.4080667180390879E-2</c:v>
                </c:pt>
                <c:pt idx="1152">
                  <c:v>2.4080006973964577E-2</c:v>
                </c:pt>
                <c:pt idx="1153">
                  <c:v>2.4079334454458683E-2</c:v>
                </c:pt>
                <c:pt idx="1154">
                  <c:v>2.4078649621875784E-2</c:v>
                </c:pt>
                <c:pt idx="1155">
                  <c:v>2.4077851878835127E-2</c:v>
                </c:pt>
                <c:pt idx="1156">
                  <c:v>2.4076387928742449E-2</c:v>
                </c:pt>
                <c:pt idx="1157">
                  <c:v>2.4075769308531392E-2</c:v>
                </c:pt>
                <c:pt idx="1158">
                  <c:v>2.4075036152153118E-2</c:v>
                </c:pt>
                <c:pt idx="1159">
                  <c:v>2.4074290683530286E-2</c:v>
                </c:pt>
                <c:pt idx="1160">
                  <c:v>2.4074282051897846E-2</c:v>
                </c:pt>
                <c:pt idx="1161">
                  <c:v>2.4073511027842921E-2</c:v>
                </c:pt>
                <c:pt idx="1162">
                  <c:v>2.4072614780279014E-2</c:v>
                </c:pt>
                <c:pt idx="1163">
                  <c:v>2.407193204056135E-2</c:v>
                </c:pt>
                <c:pt idx="1164">
                  <c:v>2.4071869442049976E-2</c:v>
                </c:pt>
                <c:pt idx="1165">
                  <c:v>2.4069559314793487E-2</c:v>
                </c:pt>
                <c:pt idx="1166">
                  <c:v>2.4068607847693713E-2</c:v>
                </c:pt>
                <c:pt idx="1167">
                  <c:v>2.4067883694034009E-2</c:v>
                </c:pt>
                <c:pt idx="1168">
                  <c:v>2.4068510716349911E-2</c:v>
                </c:pt>
                <c:pt idx="1169">
                  <c:v>2.4066899565531104E-2</c:v>
                </c:pt>
                <c:pt idx="1170">
                  <c:v>2.4066017724048688E-2</c:v>
                </c:pt>
                <c:pt idx="1171">
                  <c:v>2.4065123569530517E-2</c:v>
                </c:pt>
                <c:pt idx="1172">
                  <c:v>2.4064217101979174E-2</c:v>
                </c:pt>
                <c:pt idx="1173">
                  <c:v>2.4063166061888085E-2</c:v>
                </c:pt>
                <c:pt idx="1174">
                  <c:v>2.4062233209282601E-2</c:v>
                </c:pt>
                <c:pt idx="1175">
                  <c:v>2.406128804365168E-2</c:v>
                </c:pt>
                <c:pt idx="1176">
                  <c:v>2.4060330565003053E-2</c:v>
                </c:pt>
                <c:pt idx="1177">
                  <c:v>2.4059360773339308E-2</c:v>
                </c:pt>
                <c:pt idx="1178">
                  <c:v>2.4056182101422748E-2</c:v>
                </c:pt>
                <c:pt idx="1179">
                  <c:v>2.4055190520850811E-2</c:v>
                </c:pt>
                <c:pt idx="1180">
                  <c:v>2.4054186629723442E-2</c:v>
                </c:pt>
                <c:pt idx="1181">
                  <c:v>2.4053170428049202E-2</c:v>
                </c:pt>
                <c:pt idx="1182">
                  <c:v>2.4054327119883961E-2</c:v>
                </c:pt>
                <c:pt idx="1183">
                  <c:v>2.4056192445893743E-2</c:v>
                </c:pt>
                <c:pt idx="1184">
                  <c:v>2.4052227467499101E-2</c:v>
                </c:pt>
                <c:pt idx="1185">
                  <c:v>2.4051159171820085E-2</c:v>
                </c:pt>
                <c:pt idx="1186">
                  <c:v>2.4049354021093983E-2</c:v>
                </c:pt>
                <c:pt idx="1187">
                  <c:v>2.4048262042239976E-2</c:v>
                </c:pt>
                <c:pt idx="1188">
                  <c:v>2.4048282202933091E-2</c:v>
                </c:pt>
                <c:pt idx="1189">
                  <c:v>2.4047873859467991E-2</c:v>
                </c:pt>
                <c:pt idx="1190">
                  <c:v>2.4046006219973493E-2</c:v>
                </c:pt>
                <c:pt idx="1191">
                  <c:v>2.4044837555495802E-2</c:v>
                </c:pt>
                <c:pt idx="1192">
                  <c:v>2.4043646156436393E-2</c:v>
                </c:pt>
                <c:pt idx="1193">
                  <c:v>2.4042431882477511E-2</c:v>
                </c:pt>
                <c:pt idx="1194">
                  <c:v>2.4041194733636639E-2</c:v>
                </c:pt>
                <c:pt idx="1195">
                  <c:v>2.4039934709913779E-2</c:v>
                </c:pt>
                <c:pt idx="1196">
                  <c:v>2.4038651811316425E-2</c:v>
                </c:pt>
                <c:pt idx="1197">
                  <c:v>2.403734603785207E-2</c:v>
                </c:pt>
                <c:pt idx="1198">
                  <c:v>2.4036017389535702E-2</c:v>
                </c:pt>
                <c:pt idx="1199">
                  <c:v>2.4034665866367322E-2</c:v>
                </c:pt>
                <c:pt idx="1200">
                  <c:v>2.4033291468356921E-2</c:v>
                </c:pt>
                <c:pt idx="1201">
                  <c:v>2.403189419551699E-2</c:v>
                </c:pt>
                <c:pt idx="1202">
                  <c:v>2.4031171942423445E-2</c:v>
                </c:pt>
                <c:pt idx="1203">
                  <c:v>2.4026941728484137E-2</c:v>
                </c:pt>
                <c:pt idx="1204">
                  <c:v>2.4027565128082462E-2</c:v>
                </c:pt>
                <c:pt idx="1205">
                  <c:v>2.4026076355999348E-2</c:v>
                </c:pt>
                <c:pt idx="1206">
                  <c:v>2.4024564709124174E-2</c:v>
                </c:pt>
                <c:pt idx="1207">
                  <c:v>2.4023030187471928E-2</c:v>
                </c:pt>
                <c:pt idx="1208">
                  <c:v>2.4021472791050102E-2</c:v>
                </c:pt>
                <c:pt idx="1209">
                  <c:v>2.4020578270844695E-2</c:v>
                </c:pt>
                <c:pt idx="1210">
                  <c:v>2.4018289373932689E-2</c:v>
                </c:pt>
                <c:pt idx="1211">
                  <c:v>2.4016663353259582E-2</c:v>
                </c:pt>
                <c:pt idx="1212">
                  <c:v>2.4015014457851869E-2</c:v>
                </c:pt>
                <c:pt idx="1213">
                  <c:v>2.4013342687724537E-2</c:v>
                </c:pt>
                <c:pt idx="1214">
                  <c:v>2.4011648042887579E-2</c:v>
                </c:pt>
                <c:pt idx="1215">
                  <c:v>2.400993052334599E-2</c:v>
                </c:pt>
                <c:pt idx="1216">
                  <c:v>2.4006168708600593E-2</c:v>
                </c:pt>
                <c:pt idx="1217">
                  <c:v>2.4006426860211372E-2</c:v>
                </c:pt>
                <c:pt idx="1218">
                  <c:v>2.400464071663333E-2</c:v>
                </c:pt>
                <c:pt idx="1219">
                  <c:v>2.4002831698395621E-2</c:v>
                </c:pt>
                <c:pt idx="1220">
                  <c:v>2.4001402506283014E-2</c:v>
                </c:pt>
                <c:pt idx="1221">
                  <c:v>2.3999145037996161E-2</c:v>
                </c:pt>
                <c:pt idx="1222">
                  <c:v>2.3997267395851896E-2</c:v>
                </c:pt>
                <c:pt idx="1223">
                  <c:v>2.3996028120008814E-2</c:v>
                </c:pt>
                <c:pt idx="1224">
                  <c:v>2.3991675526636402E-2</c:v>
                </c:pt>
                <c:pt idx="1225">
                  <c:v>2.39905597143216E-2</c:v>
                </c:pt>
                <c:pt idx="1226">
                  <c:v>2.3989528081262701E-2</c:v>
                </c:pt>
                <c:pt idx="1227">
                  <c:v>2.3988190249728741E-2</c:v>
                </c:pt>
                <c:pt idx="1228">
                  <c:v>2.3985521176524693E-2</c:v>
                </c:pt>
                <c:pt idx="1229">
                  <c:v>2.39815306360226E-2</c:v>
                </c:pt>
                <c:pt idx="1230">
                  <c:v>2.3979475309366144E-2</c:v>
                </c:pt>
                <c:pt idx="1231">
                  <c:v>2.3977397112719647E-2</c:v>
                </c:pt>
                <c:pt idx="1232">
                  <c:v>2.3975296046096894E-2</c:v>
                </c:pt>
                <c:pt idx="1233">
                  <c:v>2.3975747162641978E-2</c:v>
                </c:pt>
                <c:pt idx="1234">
                  <c:v>2.3972951473716086E-2</c:v>
                </c:pt>
                <c:pt idx="1235">
                  <c:v>2.397077646254242E-2</c:v>
                </c:pt>
                <c:pt idx="1236">
                  <c:v>2.396857857691892E-2</c:v>
                </c:pt>
                <c:pt idx="1237">
                  <c:v>2.3966357816858075E-2</c:v>
                </c:pt>
                <c:pt idx="1238">
                  <c:v>2.3964748833657464E-2</c:v>
                </c:pt>
                <c:pt idx="1239">
                  <c:v>2.3961847673469316E-2</c:v>
                </c:pt>
                <c:pt idx="1240">
                  <c:v>2.3959558290173877E-2</c:v>
                </c:pt>
                <c:pt idx="1241">
                  <c:v>2.3957246032493551E-2</c:v>
                </c:pt>
                <c:pt idx="1242">
                  <c:v>2.3953027533719369E-2</c:v>
                </c:pt>
                <c:pt idx="1243">
                  <c:v>2.3952552894040691E-2</c:v>
                </c:pt>
                <c:pt idx="1244">
                  <c:v>2.3950172013293136E-2</c:v>
                </c:pt>
                <c:pt idx="1245">
                  <c:v>2.3947768258220647E-2</c:v>
                </c:pt>
                <c:pt idx="1246">
                  <c:v>2.3945341628838213E-2</c:v>
                </c:pt>
                <c:pt idx="1247">
                  <c:v>2.394351065993354E-2</c:v>
                </c:pt>
                <c:pt idx="1248">
                  <c:v>2.3940419747193464E-2</c:v>
                </c:pt>
                <c:pt idx="1249">
                  <c:v>2.3937924494963625E-2</c:v>
                </c:pt>
                <c:pt idx="1250">
                  <c:v>2.3935406368478795E-2</c:v>
                </c:pt>
                <c:pt idx="1251">
                  <c:v>2.3932865367761458E-2</c:v>
                </c:pt>
                <c:pt idx="1252">
                  <c:v>2.3930301492821604E-2</c:v>
                </c:pt>
                <c:pt idx="1253">
                  <c:v>2.392771474367672E-2</c:v>
                </c:pt>
                <c:pt idx="1254">
                  <c:v>2.3925105120339296E-2</c:v>
                </c:pt>
                <c:pt idx="1255">
                  <c:v>2.3923076729683856E-2</c:v>
                </c:pt>
                <c:pt idx="1256">
                  <c:v>2.3920419547781468E-2</c:v>
                </c:pt>
                <c:pt idx="1257">
                  <c:v>2.3917139005354138E-2</c:v>
                </c:pt>
                <c:pt idx="1258">
                  <c:v>2.3914437885421413E-2</c:v>
                </c:pt>
                <c:pt idx="1259">
                  <c:v>2.3911713891376085E-2</c:v>
                </c:pt>
                <c:pt idx="1260">
                  <c:v>2.3908967023243133E-2</c:v>
                </c:pt>
                <c:pt idx="1261">
                  <c:v>2.3906790504016392E-2</c:v>
                </c:pt>
                <c:pt idx="1262">
                  <c:v>2.390340466475932E-2</c:v>
                </c:pt>
                <c:pt idx="1263">
                  <c:v>2.390058917444593E-2</c:v>
                </c:pt>
                <c:pt idx="1264">
                  <c:v>2.3895986641307182E-2</c:v>
                </c:pt>
                <c:pt idx="1265">
                  <c:v>2.3894889571766109E-2</c:v>
                </c:pt>
                <c:pt idx="1266">
                  <c:v>2.3892005459432153E-2</c:v>
                </c:pt>
                <c:pt idx="1267">
                  <c:v>2.3889098473125481E-2</c:v>
                </c:pt>
                <c:pt idx="1268">
                  <c:v>2.3886168612863579E-2</c:v>
                </c:pt>
                <c:pt idx="1269">
                  <c:v>2.3883215878668929E-2</c:v>
                </c:pt>
                <c:pt idx="1270">
                  <c:v>2.3879236632691203E-2</c:v>
                </c:pt>
                <c:pt idx="1271">
                  <c:v>2.3877241788531345E-2</c:v>
                </c:pt>
                <c:pt idx="1272">
                  <c:v>2.387435981052571E-2</c:v>
                </c:pt>
                <c:pt idx="1273">
                  <c:v>2.3871747496807642E-2</c:v>
                </c:pt>
                <c:pt idx="1274">
                  <c:v>2.3868109099256518E-2</c:v>
                </c:pt>
                <c:pt idx="1275">
                  <c:v>2.3865586740061673E-2</c:v>
                </c:pt>
                <c:pt idx="1276">
                  <c:v>2.386190627057333E-2</c:v>
                </c:pt>
                <c:pt idx="1277">
                  <c:v>2.3855953966485887E-2</c:v>
                </c:pt>
                <c:pt idx="1278">
                  <c:v>2.3854596870037766E-2</c:v>
                </c:pt>
                <c:pt idx="1279">
                  <c:v>2.3851413974328189E-2</c:v>
                </c:pt>
                <c:pt idx="1280">
                  <c:v>2.3848766496894214E-2</c:v>
                </c:pt>
                <c:pt idx="1281">
                  <c:v>2.3844979566191565E-2</c:v>
                </c:pt>
                <c:pt idx="1282">
                  <c:v>2.3840063361016166E-2</c:v>
                </c:pt>
                <c:pt idx="1283">
                  <c:v>2.3836794526450281E-2</c:v>
                </c:pt>
                <c:pt idx="1284">
                  <c:v>2.3833502824159539E-2</c:v>
                </c:pt>
                <c:pt idx="1285">
                  <c:v>2.383018825416678E-2</c:v>
                </c:pt>
                <c:pt idx="1286">
                  <c:v>2.3828493282575865E-2</c:v>
                </c:pt>
                <c:pt idx="1287">
                  <c:v>2.3825127409444685E-2</c:v>
                </c:pt>
                <c:pt idx="1288">
                  <c:v>2.3822282133339479E-2</c:v>
                </c:pt>
                <c:pt idx="1289">
                  <c:v>2.3818327046934162E-2</c:v>
                </c:pt>
                <c:pt idx="1290">
                  <c:v>2.3815432306561191E-2</c:v>
                </c:pt>
                <c:pt idx="1291">
                  <c:v>2.381143519622855E-2</c:v>
                </c:pt>
                <c:pt idx="1292">
                  <c:v>2.3805420877590855E-2</c:v>
                </c:pt>
                <c:pt idx="1293">
                  <c:v>2.380445185748515E-2</c:v>
                </c:pt>
                <c:pt idx="1294">
                  <c:v>2.380145817109991E-2</c:v>
                </c:pt>
                <c:pt idx="1295">
                  <c:v>2.3797377030874145E-2</c:v>
                </c:pt>
                <c:pt idx="1296">
                  <c:v>2.3793805309668896E-2</c:v>
                </c:pt>
                <c:pt idx="1297">
                  <c:v>2.3790210716557986E-2</c:v>
                </c:pt>
                <c:pt idx="1298">
                  <c:v>2.3786593251564625E-2</c:v>
                </c:pt>
                <c:pt idx="1299">
                  <c:v>2.3783475849962765E-2</c:v>
                </c:pt>
                <c:pt idx="1300">
                  <c:v>2.3779289706013059E-2</c:v>
                </c:pt>
                <c:pt idx="1301">
                  <c:v>2.3775603625493535E-2</c:v>
                </c:pt>
                <c:pt idx="1302">
                  <c:v>2.3771894673181807E-2</c:v>
                </c:pt>
                <c:pt idx="1303">
                  <c:v>2.3768162849088191E-2</c:v>
                </c:pt>
                <c:pt idx="1304">
                  <c:v>2.3764408153246208E-2</c:v>
                </c:pt>
                <c:pt idx="1305">
                  <c:v>2.376063058567391E-2</c:v>
                </c:pt>
                <c:pt idx="1306">
                  <c:v>2.3756830146386767E-2</c:v>
                </c:pt>
                <c:pt idx="1307">
                  <c:v>2.375402245733324E-2</c:v>
                </c:pt>
                <c:pt idx="1308">
                  <c:v>2.3749666655181467E-2</c:v>
                </c:pt>
                <c:pt idx="1309">
                  <c:v>2.3745291598507023E-2</c:v>
                </c:pt>
                <c:pt idx="1310">
                  <c:v>2.3741399672610627E-2</c:v>
                </c:pt>
                <c:pt idx="1311">
                  <c:v>2.3737484875117995E-2</c:v>
                </c:pt>
                <c:pt idx="1312">
                  <c:v>2.3733547206054924E-2</c:v>
                </c:pt>
                <c:pt idx="1313">
                  <c:v>2.3730083209408948E-2</c:v>
                </c:pt>
                <c:pt idx="1314">
                  <c:v>2.3725603253299962E-2</c:v>
                </c:pt>
                <c:pt idx="1315">
                  <c:v>2.3721596969657064E-2</c:v>
                </c:pt>
                <c:pt idx="1316">
                  <c:v>2.3717567814536555E-2</c:v>
                </c:pt>
                <c:pt idx="1317">
                  <c:v>2.3713515787959057E-2</c:v>
                </c:pt>
                <c:pt idx="1318">
                  <c:v>2.3709440889950358E-2</c:v>
                </c:pt>
                <c:pt idx="1319">
                  <c:v>2.3705343120533663E-2</c:v>
                </c:pt>
                <c:pt idx="1320">
                  <c:v>2.3701222479734763E-2</c:v>
                </c:pt>
                <c:pt idx="1321">
                  <c:v>2.3697078967576866E-2</c:v>
                </c:pt>
                <c:pt idx="1322">
                  <c:v>2.369064122000708E-2</c:v>
                </c:pt>
                <c:pt idx="1323">
                  <c:v>2.3688723329279474E-2</c:v>
                </c:pt>
                <c:pt idx="1324">
                  <c:v>2.3685462255928644E-2</c:v>
                </c:pt>
                <c:pt idx="1325">
                  <c:v>2.3680749900785725E-2</c:v>
                </c:pt>
                <c:pt idx="1326">
                  <c:v>2.3676018337261032E-2</c:v>
                </c:pt>
                <c:pt idx="1327">
                  <c:v>2.3672207463882877E-2</c:v>
                </c:pt>
                <c:pt idx="1328">
                  <c:v>2.3667433986490162E-2</c:v>
                </c:pt>
                <c:pt idx="1329">
                  <c:v>2.3663573536442384E-2</c:v>
                </c:pt>
                <c:pt idx="1330">
                  <c:v>2.3658758151077496E-2</c:v>
                </c:pt>
                <c:pt idx="1331">
                  <c:v>2.3654385926696241E-2</c:v>
                </c:pt>
                <c:pt idx="1332">
                  <c:v>2.3650451100986625E-2</c:v>
                </c:pt>
                <c:pt idx="1333">
                  <c:v>2.3645572864712822E-2</c:v>
                </c:pt>
                <c:pt idx="1334">
                  <c:v>2.363976178316074E-2</c:v>
                </c:pt>
                <c:pt idx="1335">
                  <c:v>2.3635303852932919E-2</c:v>
                </c:pt>
                <c:pt idx="1336">
                  <c:v>2.3630823056050812E-2</c:v>
                </c:pt>
                <c:pt idx="1337">
                  <c:v>2.3626319392548681E-2</c:v>
                </c:pt>
                <c:pt idx="1338">
                  <c:v>2.3623139967170685E-2</c:v>
                </c:pt>
                <c:pt idx="1339">
                  <c:v>2.3619031548606784E-2</c:v>
                </c:pt>
                <c:pt idx="1340">
                  <c:v>2.3614006711679431E-2</c:v>
                </c:pt>
                <c:pt idx="1341">
                  <c:v>2.3609405777650826E-2</c:v>
                </c:pt>
                <c:pt idx="1342">
                  <c:v>2.3603458076468478E-2</c:v>
                </c:pt>
                <c:pt idx="1343">
                  <c:v>2.3597031697806692E-2</c:v>
                </c:pt>
                <c:pt idx="1344">
                  <c:v>2.3595465750778644E-2</c:v>
                </c:pt>
                <c:pt idx="1345">
                  <c:v>2.3590773333645079E-2</c:v>
                </c:pt>
                <c:pt idx="1346">
                  <c:v>2.3586924293968924E-2</c:v>
                </c:pt>
                <c:pt idx="1347">
                  <c:v>2.3581319887286456E-2</c:v>
                </c:pt>
                <c:pt idx="1348">
                  <c:v>2.3576558858112967E-2</c:v>
                </c:pt>
                <c:pt idx="1349">
                  <c:v>2.3571774958317956E-2</c:v>
                </c:pt>
                <c:pt idx="1350">
                  <c:v>2.3566968187927206E-2</c:v>
                </c:pt>
                <c:pt idx="1351">
                  <c:v>2.35621385469665E-2</c:v>
                </c:pt>
                <c:pt idx="1352">
                  <c:v>2.355728603546936E-2</c:v>
                </c:pt>
                <c:pt idx="1353">
                  <c:v>2.3552410653464154E-2</c:v>
                </c:pt>
                <c:pt idx="1354">
                  <c:v>2.3547512400974087E-2</c:v>
                </c:pt>
                <c:pt idx="1355">
                  <c:v>2.3542591278032682E-2</c:v>
                </c:pt>
                <c:pt idx="1356">
                  <c:v>2.3537647284668301E-2</c:v>
                </c:pt>
                <c:pt idx="1357">
                  <c:v>2.353268042090673E-2</c:v>
                </c:pt>
                <c:pt idx="1358">
                  <c:v>2.3527690686784071E-2</c:v>
                </c:pt>
                <c:pt idx="1359">
                  <c:v>2.3523085908523922E-2</c:v>
                </c:pt>
                <c:pt idx="1360">
                  <c:v>2.3518048471398989E-2</c:v>
                </c:pt>
                <c:pt idx="1361">
                  <c:v>2.3512584262512577E-2</c:v>
                </c:pt>
                <c:pt idx="1362">
                  <c:v>2.350750304722405E-2</c:v>
                </c:pt>
                <c:pt idx="1363">
                  <c:v>2.3502398961718834E-2</c:v>
                </c:pt>
                <c:pt idx="1364">
                  <c:v>2.3497272006022717E-2</c:v>
                </c:pt>
                <c:pt idx="1365">
                  <c:v>2.3492518210953273E-2</c:v>
                </c:pt>
                <c:pt idx="1366">
                  <c:v>2.3486949484202175E-2</c:v>
                </c:pt>
                <c:pt idx="1367">
                  <c:v>2.3481753918129324E-2</c:v>
                </c:pt>
                <c:pt idx="1368">
                  <c:v>2.3476925595946607E-2</c:v>
                </c:pt>
                <c:pt idx="1369">
                  <c:v>2.3471294175826062E-2</c:v>
                </c:pt>
                <c:pt idx="1370">
                  <c:v>2.3466029999652385E-2</c:v>
                </c:pt>
                <c:pt idx="1371">
                  <c:v>2.3460742953509559E-2</c:v>
                </c:pt>
                <c:pt idx="1372">
                  <c:v>2.3455433037423378E-2</c:v>
                </c:pt>
                <c:pt idx="1373">
                  <c:v>2.345010025142736E-2</c:v>
                </c:pt>
                <c:pt idx="1374">
                  <c:v>2.3442064748581792E-2</c:v>
                </c:pt>
                <c:pt idx="1375">
                  <c:v>2.3439366069834742E-2</c:v>
                </c:pt>
                <c:pt idx="1376">
                  <c:v>2.3434713048702868E-2</c:v>
                </c:pt>
                <c:pt idx="1377">
                  <c:v>2.3428912696328019E-2</c:v>
                </c:pt>
                <c:pt idx="1378">
                  <c:v>2.3423093273913662E-2</c:v>
                </c:pt>
                <c:pt idx="1379">
                  <c:v>2.3417991579547104E-2</c:v>
                </c:pt>
                <c:pt idx="1380">
                  <c:v>2.3412130394653789E-2</c:v>
                </c:pt>
                <c:pt idx="1381">
                  <c:v>2.3407343132192698E-2</c:v>
                </c:pt>
                <c:pt idx="1382">
                  <c:v>2.3401076036773105E-2</c:v>
                </c:pt>
                <c:pt idx="1383">
                  <c:v>2.3395514553432153E-2</c:v>
                </c:pt>
                <c:pt idx="1384">
                  <c:v>2.3390288544161419E-2</c:v>
                </c:pt>
                <c:pt idx="1385">
                  <c:v>2.3384322978119217E-2</c:v>
                </c:pt>
                <c:pt idx="1386">
                  <c:v>2.3377628793723102E-2</c:v>
                </c:pt>
                <c:pt idx="1387">
                  <c:v>2.3371981832030566E-2</c:v>
                </c:pt>
                <c:pt idx="1388">
                  <c:v>2.3366312005088333E-2</c:v>
                </c:pt>
                <c:pt idx="1389">
                  <c:v>2.3362013735816756E-2</c:v>
                </c:pt>
                <c:pt idx="1390">
                  <c:v>2.3355943824333557E-2</c:v>
                </c:pt>
                <c:pt idx="1391">
                  <c:v>2.3350199385476063E-2</c:v>
                </c:pt>
                <c:pt idx="1392">
                  <c:v>2.3344432077327591E-2</c:v>
                </c:pt>
                <c:pt idx="1393">
                  <c:v>2.3335322959302553E-2</c:v>
                </c:pt>
                <c:pt idx="1394">
                  <c:v>2.3332828853296961E-2</c:v>
                </c:pt>
                <c:pt idx="1395">
                  <c:v>2.3327329231563054E-2</c:v>
                </c:pt>
                <c:pt idx="1396">
                  <c:v>2.332113415252015E-2</c:v>
                </c:pt>
                <c:pt idx="1397">
                  <c:v>2.3315252498437668E-2</c:v>
                </c:pt>
                <c:pt idx="1398">
                  <c:v>2.33096782267328E-2</c:v>
                </c:pt>
                <c:pt idx="1399">
                  <c:v>2.3303420583059887E-2</c:v>
                </c:pt>
                <c:pt idx="1400">
                  <c:v>2.3297470321834213E-2</c:v>
                </c:pt>
                <c:pt idx="1401">
                  <c:v>2.3291497191629568E-2</c:v>
                </c:pt>
                <c:pt idx="1402">
                  <c:v>2.3285501192482055E-2</c:v>
                </c:pt>
                <c:pt idx="1403">
                  <c:v>2.3279482324425196E-2</c:v>
                </c:pt>
                <c:pt idx="1404">
                  <c:v>2.3273440587497668E-2</c:v>
                </c:pt>
                <c:pt idx="1405">
                  <c:v>2.3267375981735571E-2</c:v>
                </c:pt>
                <c:pt idx="1406">
                  <c:v>2.3261288507169853E-2</c:v>
                </c:pt>
                <c:pt idx="1407">
                  <c:v>2.3255490213064112E-2</c:v>
                </c:pt>
                <c:pt idx="1408">
                  <c:v>2.324904495178225E-2</c:v>
                </c:pt>
                <c:pt idx="1409">
                  <c:v>2.3242888871032569E-2</c:v>
                </c:pt>
                <c:pt idx="1410">
                  <c:v>2.3236709921623664E-2</c:v>
                </c:pt>
                <c:pt idx="1411">
                  <c:v>2.3230812027286718E-2</c:v>
                </c:pt>
                <c:pt idx="1412">
                  <c:v>2.3224585305880729E-2</c:v>
                </c:pt>
                <c:pt idx="1413">
                  <c:v>2.3218035861830973E-2</c:v>
                </c:pt>
                <c:pt idx="1414">
                  <c:v>2.3211765438164222E-2</c:v>
                </c:pt>
                <c:pt idx="1415">
                  <c:v>2.3205472146023903E-2</c:v>
                </c:pt>
                <c:pt idx="1416">
                  <c:v>2.3198273686197344E-2</c:v>
                </c:pt>
                <c:pt idx="1417">
                  <c:v>2.3193108650953198E-2</c:v>
                </c:pt>
                <c:pt idx="1418">
                  <c:v>2.3186455059140607E-2</c:v>
                </c:pt>
                <c:pt idx="1419">
                  <c:v>2.3180070293482496E-2</c:v>
                </c:pt>
                <c:pt idx="1420">
                  <c:v>2.317423359983195E-2</c:v>
                </c:pt>
                <c:pt idx="1421">
                  <c:v>2.3167232157343811E-2</c:v>
                </c:pt>
                <c:pt idx="1422">
                  <c:v>2.3161060253072685E-2</c:v>
                </c:pt>
                <c:pt idx="1423">
                  <c:v>2.3154302548365497E-2</c:v>
                </c:pt>
                <c:pt idx="1424">
                  <c:v>2.3147803441657212E-2</c:v>
                </c:pt>
                <c:pt idx="1425">
                  <c:v>2.3141281466854412E-2</c:v>
                </c:pt>
                <c:pt idx="1426">
                  <c:v>2.3134736623990616E-2</c:v>
                </c:pt>
                <c:pt idx="1427">
                  <c:v>2.3128168913112243E-2</c:v>
                </c:pt>
                <c:pt idx="1428">
                  <c:v>2.3121578334252813E-2</c:v>
                </c:pt>
                <c:pt idx="1429">
                  <c:v>2.3114964887451007E-2</c:v>
                </c:pt>
                <c:pt idx="1430">
                  <c:v>2.3108328572745498E-2</c:v>
                </c:pt>
                <c:pt idx="1431">
                  <c:v>2.3101669390180126E-2</c:v>
                </c:pt>
                <c:pt idx="1432">
                  <c:v>2.3095248248049538E-2</c:v>
                </c:pt>
                <c:pt idx="1433">
                  <c:v>2.3085401884925017E-2</c:v>
                </c:pt>
                <c:pt idx="1434">
                  <c:v>2.3078664298554905E-2</c:v>
                </c:pt>
                <c:pt idx="1435">
                  <c:v>2.3071903844500277E-2</c:v>
                </c:pt>
                <c:pt idx="1436">
                  <c:v>2.3064149610092153E-2</c:v>
                </c:pt>
                <c:pt idx="1437">
                  <c:v>2.3058314333479275E-2</c:v>
                </c:pt>
                <c:pt idx="1438">
                  <c:v>2.3050989472849951E-2</c:v>
                </c:pt>
                <c:pt idx="1439">
                  <c:v>2.3044141691275066E-2</c:v>
                </c:pt>
                <c:pt idx="1440">
                  <c:v>2.3036287657443491E-2</c:v>
                </c:pt>
                <c:pt idx="1441">
                  <c:v>2.3030377533673801E-2</c:v>
                </c:pt>
                <c:pt idx="1442">
                  <c:v>2.3023940374202887E-2</c:v>
                </c:pt>
                <c:pt idx="1443">
                  <c:v>2.3016996980087738E-2</c:v>
                </c:pt>
                <c:pt idx="1444">
                  <c:v>2.3010030718649068E-2</c:v>
                </c:pt>
                <c:pt idx="1445">
                  <c:v>2.3003041589928139E-2</c:v>
                </c:pt>
                <c:pt idx="1446">
                  <c:v>2.2995798394801703E-2</c:v>
                </c:pt>
                <c:pt idx="1447">
                  <c:v>2.2988765619117224E-2</c:v>
                </c:pt>
                <c:pt idx="1448">
                  <c:v>2.2979695229344621E-2</c:v>
                </c:pt>
                <c:pt idx="1449">
                  <c:v>2.2974649548996418E-2</c:v>
                </c:pt>
                <c:pt idx="1450">
                  <c:v>2.2967587164167469E-2</c:v>
                </c:pt>
                <c:pt idx="1451">
                  <c:v>2.29597612724666E-2</c:v>
                </c:pt>
                <c:pt idx="1452">
                  <c:v>2.2953739115819695E-2</c:v>
                </c:pt>
                <c:pt idx="1453">
                  <c:v>2.2946735945438029E-2</c:v>
                </c:pt>
                <c:pt idx="1454">
                  <c:v>2.2938762228510004E-2</c:v>
                </c:pt>
                <c:pt idx="1455">
                  <c:v>2.2932567565005613E-2</c:v>
                </c:pt>
                <c:pt idx="1456">
                  <c:v>2.2925636361613044E-2</c:v>
                </c:pt>
                <c:pt idx="1457">
                  <c:v>2.2918729579941122E-2</c:v>
                </c:pt>
                <c:pt idx="1458">
                  <c:v>2.2911847219947212E-2</c:v>
                </c:pt>
                <c:pt idx="1459">
                  <c:v>2.290522981580282E-2</c:v>
                </c:pt>
                <c:pt idx="1460">
                  <c:v>2.2898397609234584E-2</c:v>
                </c:pt>
                <c:pt idx="1461">
                  <c:v>2.2891589825896234E-2</c:v>
                </c:pt>
                <c:pt idx="1462">
                  <c:v>2.2884806465741359E-2</c:v>
                </c:pt>
                <c:pt idx="1463">
                  <c:v>2.2878047528733864E-2</c:v>
                </c:pt>
                <c:pt idx="1464">
                  <c:v>2.2871313014824746E-2</c:v>
                </c:pt>
                <c:pt idx="1465">
                  <c:v>2.2864602923975335E-2</c:v>
                </c:pt>
                <c:pt idx="1466">
                  <c:v>2.2857917256141794E-2</c:v>
                </c:pt>
                <c:pt idx="1467">
                  <c:v>2.2850306398582126E-2</c:v>
                </c:pt>
                <c:pt idx="1468">
                  <c:v>2.2843420490110233E-2</c:v>
                </c:pt>
                <c:pt idx="1469">
                  <c:v>2.2837753078754019E-2</c:v>
                </c:pt>
                <c:pt idx="1470">
                  <c:v>2.2831163775645535E-2</c:v>
                </c:pt>
                <c:pt idx="1471">
                  <c:v>2.2824598893684822E-2</c:v>
                </c:pt>
                <c:pt idx="1472">
                  <c:v>2.2818058432823918E-2</c:v>
                </c:pt>
                <c:pt idx="1473">
                  <c:v>2.2811801422239254E-2</c:v>
                </c:pt>
                <c:pt idx="1474">
                  <c:v>2.2804385947117558E-2</c:v>
                </c:pt>
                <c:pt idx="1475">
                  <c:v>2.2798845274469133E-2</c:v>
                </c:pt>
                <c:pt idx="1476">
                  <c:v>2.279266700800836E-2</c:v>
                </c:pt>
                <c:pt idx="1477">
                  <c:v>2.2785722443676271E-2</c:v>
                </c:pt>
                <c:pt idx="1478">
                  <c:v>2.2779328508598873E-2</c:v>
                </c:pt>
                <c:pt idx="1479">
                  <c:v>2.2772958994349501E-2</c:v>
                </c:pt>
                <c:pt idx="1480">
                  <c:v>2.2766613900890853E-2</c:v>
                </c:pt>
                <c:pt idx="1481">
                  <c:v>2.27608328561138E-2</c:v>
                </c:pt>
                <c:pt idx="1482">
                  <c:v>2.2754268067119211E-2</c:v>
                </c:pt>
                <c:pt idx="1483">
                  <c:v>2.2747997584243049E-2</c:v>
                </c:pt>
                <c:pt idx="1484">
                  <c:v>2.2741751523653014E-2</c:v>
                </c:pt>
                <c:pt idx="1485">
                  <c:v>2.2733481232308783E-2</c:v>
                </c:pt>
                <c:pt idx="1486">
                  <c:v>2.2728120707270382E-2</c:v>
                </c:pt>
                <c:pt idx="1487">
                  <c:v>2.2722236262857503E-2</c:v>
                </c:pt>
                <c:pt idx="1488">
                  <c:v>2.271581892349207E-2</c:v>
                </c:pt>
                <c:pt idx="1489">
                  <c:v>2.2708861386250945E-2</c:v>
                </c:pt>
                <c:pt idx="1490">
                  <c:v>2.2702203273618098E-2</c:v>
                </c:pt>
                <c:pt idx="1491">
                  <c:v>2.2696131060048988E-2</c:v>
                </c:pt>
                <c:pt idx="1492">
                  <c:v>2.269008326353112E-2</c:v>
                </c:pt>
                <c:pt idx="1493">
                  <c:v>2.2684059884027379E-2</c:v>
                </c:pt>
                <c:pt idx="1494">
                  <c:v>2.2679787978461787E-2</c:v>
                </c:pt>
                <c:pt idx="1495">
                  <c:v>2.2673532076893176E-2</c:v>
                </c:pt>
                <c:pt idx="1496">
                  <c:v>2.2667588799427856E-2</c:v>
                </c:pt>
                <c:pt idx="1497">
                  <c:v>2.2661669946994228E-2</c:v>
                </c:pt>
                <c:pt idx="1498">
                  <c:v>2.2654895322305357E-2</c:v>
                </c:pt>
                <c:pt idx="1499">
                  <c:v>2.2648773824569812E-2</c:v>
                </c:pt>
                <c:pt idx="1500">
                  <c:v>2.26429303588635E-2</c:v>
                </c:pt>
                <c:pt idx="1501">
                  <c:v>2.2637409187435349E-2</c:v>
                </c:pt>
                <c:pt idx="1502">
                  <c:v>2.2630419807130396E-2</c:v>
                </c:pt>
                <c:pt idx="1503">
                  <c:v>2.2625546501065241E-2</c:v>
                </c:pt>
                <c:pt idx="1504">
                  <c:v>2.2619800728110318E-2</c:v>
                </c:pt>
                <c:pt idx="1505">
                  <c:v>2.2614079378253937E-2</c:v>
                </c:pt>
                <c:pt idx="1506">
                  <c:v>2.2608382451453635E-2</c:v>
                </c:pt>
                <c:pt idx="1507">
                  <c:v>2.260270994767194E-2</c:v>
                </c:pt>
                <c:pt idx="1508">
                  <c:v>2.259706186687388E-2</c:v>
                </c:pt>
                <c:pt idx="1509">
                  <c:v>2.2591438209021986E-2</c:v>
                </c:pt>
                <c:pt idx="1510">
                  <c:v>2.2585838974083783E-2</c:v>
                </c:pt>
                <c:pt idx="1511">
                  <c:v>2.2580264162016805E-2</c:v>
                </c:pt>
                <c:pt idx="1512">
                  <c:v>2.2574713772788579E-2</c:v>
                </c:pt>
                <c:pt idx="1513">
                  <c:v>2.2569187806359137E-2</c:v>
                </c:pt>
                <c:pt idx="1514">
                  <c:v>2.2563686262698501E-2</c:v>
                </c:pt>
                <c:pt idx="1515">
                  <c:v>2.2557257980285315E-2</c:v>
                </c:pt>
                <c:pt idx="1516">
                  <c:v>2.2553075194426953E-2</c:v>
                </c:pt>
                <c:pt idx="1517">
                  <c:v>2.2547328167947245E-2</c:v>
                </c:pt>
                <c:pt idx="1518">
                  <c:v>2.2541924314992134E-2</c:v>
                </c:pt>
                <c:pt idx="1519">
                  <c:v>2.2536544884623477E-2</c:v>
                </c:pt>
                <c:pt idx="1520">
                  <c:v>2.2531189876808799E-2</c:v>
                </c:pt>
                <c:pt idx="1521">
                  <c:v>2.2526185082956118E-2</c:v>
                </c:pt>
                <c:pt idx="1522">
                  <c:v>2.2520553128701493E-2</c:v>
                </c:pt>
                <c:pt idx="1523">
                  <c:v>2.251527138833892E-2</c:v>
                </c:pt>
                <c:pt idx="1524">
                  <c:v>2.2510014070392936E-2</c:v>
                </c:pt>
                <c:pt idx="1525">
                  <c:v>2.2504781174826072E-2</c:v>
                </c:pt>
                <c:pt idx="1526">
                  <c:v>2.2499572701605852E-2</c:v>
                </c:pt>
                <c:pt idx="1527">
                  <c:v>2.2494388650699804E-2</c:v>
                </c:pt>
                <c:pt idx="1528">
                  <c:v>2.2489229022072954E-2</c:v>
                </c:pt>
                <c:pt idx="1529">
                  <c:v>2.2484093815692829E-2</c:v>
                </c:pt>
                <c:pt idx="1530">
                  <c:v>2.2478983031524458E-2</c:v>
                </c:pt>
                <c:pt idx="1531">
                  <c:v>2.2473896669535365E-2</c:v>
                </c:pt>
                <c:pt idx="1532">
                  <c:v>2.2468113589070859E-2</c:v>
                </c:pt>
                <c:pt idx="1533">
                  <c:v>2.246379721196512E-2</c:v>
                </c:pt>
                <c:pt idx="1534">
                  <c:v>2.2458784116314023E-2</c:v>
                </c:pt>
                <c:pt idx="1535">
                  <c:v>2.245414116038786E-2</c:v>
                </c:pt>
                <c:pt idx="1536">
                  <c:v>2.2448831191127505E-2</c:v>
                </c:pt>
                <c:pt idx="1537">
                  <c:v>2.2442846501084312E-2</c:v>
                </c:pt>
                <c:pt idx="1538">
                  <c:v>2.2438975953876228E-2</c:v>
                </c:pt>
                <c:pt idx="1539">
                  <c:v>2.2434436436319677E-2</c:v>
                </c:pt>
                <c:pt idx="1540">
                  <c:v>2.2429218404297901E-2</c:v>
                </c:pt>
                <c:pt idx="1541">
                  <c:v>2.2423314117299448E-2</c:v>
                </c:pt>
                <c:pt idx="1542">
                  <c:v>2.2418136876361912E-2</c:v>
                </c:pt>
                <c:pt idx="1543">
                  <c:v>2.2413337794726967E-2</c:v>
                </c:pt>
                <c:pt idx="1544">
                  <c:v>2.2408563128530266E-2</c:v>
                </c:pt>
                <c:pt idx="1545">
                  <c:v>2.2403812877751821E-2</c:v>
                </c:pt>
                <c:pt idx="1546">
                  <c:v>2.2400531879112617E-2</c:v>
                </c:pt>
                <c:pt idx="1547">
                  <c:v>2.2395836267602998E-2</c:v>
                </c:pt>
                <c:pt idx="1548">
                  <c:v>2.2391165077735586E-2</c:v>
                </c:pt>
                <c:pt idx="1549">
                  <c:v>2.2386884264657556E-2</c:v>
                </c:pt>
                <c:pt idx="1550">
                  <c:v>2.2382263375349997E-2</c:v>
                </c:pt>
                <c:pt idx="1551">
                  <c:v>2.2377298037656868E-2</c:v>
                </c:pt>
                <c:pt idx="1552">
                  <c:v>2.2372724534041044E-2</c:v>
                </c:pt>
                <c:pt idx="1553">
                  <c:v>2.2368175451915051E-2</c:v>
                </c:pt>
                <c:pt idx="1554">
                  <c:v>2.2362531947836339E-2</c:v>
                </c:pt>
                <c:pt idx="1555">
                  <c:v>2.2359150552007656E-2</c:v>
                </c:pt>
                <c:pt idx="1556">
                  <c:v>2.23546747341688E-2</c:v>
                </c:pt>
                <c:pt idx="1557">
                  <c:v>2.2350223337702368E-2</c:v>
                </c:pt>
                <c:pt idx="1558">
                  <c:v>2.2345796362578385E-2</c:v>
                </c:pt>
                <c:pt idx="1559">
                  <c:v>2.2341774408414432E-2</c:v>
                </c:pt>
                <c:pt idx="1560">
                  <c:v>2.2337015676245353E-2</c:v>
                </c:pt>
                <c:pt idx="1561">
                  <c:v>2.2332661964976352E-2</c:v>
                </c:pt>
                <c:pt idx="1562">
                  <c:v>2.2328332674932394E-2</c:v>
                </c:pt>
                <c:pt idx="1563">
                  <c:v>2.2324027806095992E-2</c:v>
                </c:pt>
                <c:pt idx="1564">
                  <c:v>2.2319747358427178E-2</c:v>
                </c:pt>
                <c:pt idx="1565">
                  <c:v>2.2315491331900972E-2</c:v>
                </c:pt>
                <c:pt idx="1566">
                  <c:v>2.231125972649739E-2</c:v>
                </c:pt>
                <c:pt idx="1567">
                  <c:v>2.230744497015022E-2</c:v>
                </c:pt>
                <c:pt idx="1568">
                  <c:v>2.2303263692457651E-2</c:v>
                </c:pt>
                <c:pt idx="1569">
                  <c:v>2.2298711436702645E-2</c:v>
                </c:pt>
                <c:pt idx="1570">
                  <c:v>2.22945775154898E-2</c:v>
                </c:pt>
                <c:pt idx="1571">
                  <c:v>2.2290468015254694E-2</c:v>
                </c:pt>
                <c:pt idx="1572">
                  <c:v>2.2286382935977345E-2</c:v>
                </c:pt>
                <c:pt idx="1573">
                  <c:v>2.2282723642326602E-2</c:v>
                </c:pt>
                <c:pt idx="1574">
                  <c:v>2.227828604017601E-2</c:v>
                </c:pt>
                <c:pt idx="1575">
                  <c:v>2.2274274223604562E-2</c:v>
                </c:pt>
                <c:pt idx="1576">
                  <c:v>2.2269070222966647E-2</c:v>
                </c:pt>
                <c:pt idx="1577">
                  <c:v>2.2266323852972725E-2</c:v>
                </c:pt>
                <c:pt idx="1578">
                  <c:v>2.2262385298864873E-2</c:v>
                </c:pt>
                <c:pt idx="1579">
                  <c:v>2.2258471165532423E-2</c:v>
                </c:pt>
                <c:pt idx="1580">
                  <c:v>2.2254581452945399E-2</c:v>
                </c:pt>
                <c:pt idx="1581">
                  <c:v>2.2250716161076323E-2</c:v>
                </c:pt>
                <c:pt idx="1582">
                  <c:v>2.2245913658313757E-2</c:v>
                </c:pt>
                <c:pt idx="1583">
                  <c:v>2.2243058839404584E-2</c:v>
                </c:pt>
                <c:pt idx="1584">
                  <c:v>2.2239145194261928E-2</c:v>
                </c:pt>
                <c:pt idx="1585">
                  <c:v>2.2235918606096791E-2</c:v>
                </c:pt>
                <c:pt idx="1586">
                  <c:v>2.2231756011680814E-2</c:v>
                </c:pt>
                <c:pt idx="1587">
                  <c:v>2.2228459677894434E-2</c:v>
                </c:pt>
                <c:pt idx="1588">
                  <c:v>2.2224342896101923E-2</c:v>
                </c:pt>
                <c:pt idx="1589">
                  <c:v>2.2217640152150359E-2</c:v>
                </c:pt>
                <c:pt idx="1590">
                  <c:v>2.2216081626145332E-2</c:v>
                </c:pt>
                <c:pt idx="1591">
                  <c:v>2.2212462507566318E-2</c:v>
                </c:pt>
                <c:pt idx="1592">
                  <c:v>2.2209297895181834E-2</c:v>
                </c:pt>
                <c:pt idx="1593">
                  <c:v>2.2205297527117369E-2</c:v>
                </c:pt>
                <c:pt idx="1594">
                  <c:v>2.220045323258844E-2</c:v>
                </c:pt>
                <c:pt idx="1595">
                  <c:v>2.2196927208681303E-2</c:v>
                </c:pt>
                <c:pt idx="1596">
                  <c:v>2.2193425598987675E-2</c:v>
                </c:pt>
                <c:pt idx="1597">
                  <c:v>2.2189948403484712E-2</c:v>
                </c:pt>
                <c:pt idx="1598">
                  <c:v>2.2187812405745938E-2</c:v>
                </c:pt>
                <c:pt idx="1599">
                  <c:v>2.2184829427352448E-2</c:v>
                </c:pt>
                <c:pt idx="1600">
                  <c:v>2.2180989288637206E-2</c:v>
                </c:pt>
                <c:pt idx="1601">
                  <c:v>2.2177614358160187E-2</c:v>
                </c:pt>
                <c:pt idx="1602">
                  <c:v>2.2174709245602331E-2</c:v>
                </c:pt>
                <c:pt idx="1603">
                  <c:v>2.216860043800839E-2</c:v>
                </c:pt>
                <c:pt idx="1604">
                  <c:v>2.2167636078788383E-2</c:v>
                </c:pt>
                <c:pt idx="1605">
                  <c:v>2.2164358822951351E-2</c:v>
                </c:pt>
                <c:pt idx="1606">
                  <c:v>2.2161557552662636E-2</c:v>
                </c:pt>
                <c:pt idx="1607">
                  <c:v>2.2157877567073558E-2</c:v>
                </c:pt>
                <c:pt idx="1608">
                  <c:v>2.2154673566994115E-2</c:v>
                </c:pt>
                <c:pt idx="1609">
                  <c:v>2.2151493985464437E-2</c:v>
                </c:pt>
                <c:pt idx="1610">
                  <c:v>2.2148338822458733E-2</c:v>
                </c:pt>
                <c:pt idx="1611">
                  <c:v>2.2145667388952794E-2</c:v>
                </c:pt>
                <c:pt idx="1612">
                  <c:v>2.2142101751947061E-2</c:v>
                </c:pt>
                <c:pt idx="1613">
                  <c:v>2.2139019844402408E-2</c:v>
                </c:pt>
                <c:pt idx="1614">
                  <c:v>2.213596235530696E-2</c:v>
                </c:pt>
                <c:pt idx="1615">
                  <c:v>2.2132929284637497E-2</c:v>
                </c:pt>
                <c:pt idx="1616">
                  <c:v>2.2129920632378553E-2</c:v>
                </c:pt>
                <c:pt idx="1617">
                  <c:v>2.2126936398509503E-2</c:v>
                </c:pt>
                <c:pt idx="1618">
                  <c:v>2.2123976583009713E-2</c:v>
                </c:pt>
                <c:pt idx="1619">
                  <c:v>2.2121984915941733E-2</c:v>
                </c:pt>
                <c:pt idx="1620">
                  <c:v>2.211860355344264E-2</c:v>
                </c:pt>
                <c:pt idx="1621">
                  <c:v>2.2115243646566047E-2</c:v>
                </c:pt>
                <c:pt idx="1622">
                  <c:v>2.2112381504370542E-2</c:v>
                </c:pt>
                <c:pt idx="1623">
                  <c:v>2.2109543780456625E-2</c:v>
                </c:pt>
                <c:pt idx="1624">
                  <c:v>2.2106730474806251E-2</c:v>
                </c:pt>
                <c:pt idx="1625">
                  <c:v>2.2104422784476052E-2</c:v>
                </c:pt>
                <c:pt idx="1626">
                  <c:v>2.2101177118216186E-2</c:v>
                </c:pt>
                <c:pt idx="1627">
                  <c:v>2.2098437067245551E-2</c:v>
                </c:pt>
                <c:pt idx="1628">
                  <c:v>2.2095721434468835E-2</c:v>
                </c:pt>
                <c:pt idx="1629">
                  <c:v>2.2093030219862832E-2</c:v>
                </c:pt>
                <c:pt idx="1630">
                  <c:v>2.2090363423417223E-2</c:v>
                </c:pt>
                <c:pt idx="1631">
                  <c:v>2.2087721045116544E-2</c:v>
                </c:pt>
                <c:pt idx="1632">
                  <c:v>2.208510308493758E-2</c:v>
                </c:pt>
                <c:pt idx="1633">
                  <c:v>2.2082509542867439E-2</c:v>
                </c:pt>
                <c:pt idx="1634">
                  <c:v>2.2078350907847266E-2</c:v>
                </c:pt>
                <c:pt idx="1635">
                  <c:v>2.2077395712986597E-2</c:v>
                </c:pt>
                <c:pt idx="1636">
                  <c:v>2.2075872801315653E-2</c:v>
                </c:pt>
                <c:pt idx="1637">
                  <c:v>2.2072879748800123E-2</c:v>
                </c:pt>
                <c:pt idx="1638">
                  <c:v>2.2069908103571526E-2</c:v>
                </c:pt>
                <c:pt idx="1639">
                  <c:v>2.2067964450524225E-2</c:v>
                </c:pt>
                <c:pt idx="1640">
                  <c:v>2.2065038454054352E-2</c:v>
                </c:pt>
                <c:pt idx="1641">
                  <c:v>2.2063146830276492E-2</c:v>
                </c:pt>
                <c:pt idx="1642">
                  <c:v>2.2060266476467076E-2</c:v>
                </c:pt>
                <c:pt idx="1643">
                  <c:v>2.2057917114605894E-2</c:v>
                </c:pt>
                <c:pt idx="1644">
                  <c:v>2.2056103545945727E-2</c:v>
                </c:pt>
                <c:pt idx="1645">
                  <c:v>2.205329164468655E-2</c:v>
                </c:pt>
                <c:pt idx="1646">
                  <c:v>2.2051015536592292E-2</c:v>
                </c:pt>
                <c:pt idx="1647">
                  <c:v>2.2048763846397992E-2</c:v>
                </c:pt>
                <c:pt idx="1648">
                  <c:v>2.2046536574077867E-2</c:v>
                </c:pt>
                <c:pt idx="1649">
                  <c:v>2.2044333719621601E-2</c:v>
                </c:pt>
                <c:pt idx="1650">
                  <c:v>2.20426763015244E-2</c:v>
                </c:pt>
                <c:pt idx="1651">
                  <c:v>2.2040001264259396E-2</c:v>
                </c:pt>
                <c:pt idx="1652">
                  <c:v>2.2037871663319931E-2</c:v>
                </c:pt>
                <c:pt idx="1653">
                  <c:v>2.2035766480195333E-2</c:v>
                </c:pt>
                <c:pt idx="1654">
                  <c:v>2.203197944286206E-2</c:v>
                </c:pt>
                <c:pt idx="1655">
                  <c:v>2.2032158463264062E-2</c:v>
                </c:pt>
                <c:pt idx="1656">
                  <c:v>2.2029597437545713E-2</c:v>
                </c:pt>
                <c:pt idx="1657">
                  <c:v>2.2027589925533601E-2</c:v>
                </c:pt>
                <c:pt idx="1658">
                  <c:v>2.2026140791717996E-2</c:v>
                </c:pt>
                <c:pt idx="1659">
                  <c:v>2.2023648154732227E-2</c:v>
                </c:pt>
                <c:pt idx="1660">
                  <c:v>2.2021713895917176E-2</c:v>
                </c:pt>
                <c:pt idx="1661">
                  <c:v>2.2019804054811267E-2</c:v>
                </c:pt>
                <c:pt idx="1662">
                  <c:v>2.2017918631406768E-2</c:v>
                </c:pt>
                <c:pt idx="1663">
                  <c:v>2.2016057625685627E-2</c:v>
                </c:pt>
                <c:pt idx="1664">
                  <c:v>2.2014221037640114E-2</c:v>
                </c:pt>
                <c:pt idx="1665">
                  <c:v>2.2012408867254748E-2</c:v>
                </c:pt>
                <c:pt idx="1666">
                  <c:v>2.2010621114519222E-2</c:v>
                </c:pt>
                <c:pt idx="1667">
                  <c:v>2.2009406414506549E-2</c:v>
                </c:pt>
                <c:pt idx="1668">
                  <c:v>2.2007118861959003E-2</c:v>
                </c:pt>
                <c:pt idx="1669">
                  <c:v>2.2005404362108523E-2</c:v>
                </c:pt>
                <c:pt idx="1670">
                  <c:v>2.2003714279866624E-2</c:v>
                </c:pt>
                <c:pt idx="1671">
                  <c:v>2.2002603811350774E-2</c:v>
                </c:pt>
                <c:pt idx="1672">
                  <c:v>2.2000964208297447E-2</c:v>
                </c:pt>
                <c:pt idx="1673">
                  <c:v>2.1998790538673797E-2</c:v>
                </c:pt>
                <c:pt idx="1674">
                  <c:v>2.199719812675276E-2</c:v>
                </c:pt>
                <c:pt idx="1675">
                  <c:v>2.1995630132386156E-2</c:v>
                </c:pt>
                <c:pt idx="1676">
                  <c:v>2.1992397343437085E-2</c:v>
                </c:pt>
                <c:pt idx="1677">
                  <c:v>2.1993132478909938E-2</c:v>
                </c:pt>
                <c:pt idx="1678">
                  <c:v>2.1991072654517514E-2</c:v>
                </c:pt>
                <c:pt idx="1679">
                  <c:v>2.19896023302758E-2</c:v>
                </c:pt>
                <c:pt idx="1680">
                  <c:v>2.1989296696797472E-2</c:v>
                </c:pt>
                <c:pt idx="1681">
                  <c:v>2.1986734934300946E-2</c:v>
                </c:pt>
                <c:pt idx="1682">
                  <c:v>2.1985911225075039E-2</c:v>
                </c:pt>
                <c:pt idx="1683">
                  <c:v>2.1983965208283378E-2</c:v>
                </c:pt>
                <c:pt idx="1684">
                  <c:v>2.1982616971483755E-2</c:v>
                </c:pt>
                <c:pt idx="1685">
                  <c:v>2.1981293152150892E-2</c:v>
                </c:pt>
                <c:pt idx="1686">
                  <c:v>2.1979993750271893E-2</c:v>
                </c:pt>
                <c:pt idx="1687">
                  <c:v>2.1978718765836444E-2</c:v>
                </c:pt>
                <c:pt idx="1688">
                  <c:v>2.1977468198841967E-2</c:v>
                </c:pt>
                <c:pt idx="1689">
                  <c:v>2.1976242049280729E-2</c:v>
                </c:pt>
                <c:pt idx="1690">
                  <c:v>2.1975040317139833E-2</c:v>
                </c:pt>
                <c:pt idx="1691">
                  <c:v>2.1973863002414124E-2</c:v>
                </c:pt>
                <c:pt idx="1692">
                  <c:v>2.1973300139456753E-2</c:v>
                </c:pt>
                <c:pt idx="1693">
                  <c:v>2.1971105465642297E-2</c:v>
                </c:pt>
                <c:pt idx="1694">
                  <c:v>2.1970011867715245E-2</c:v>
                </c:pt>
                <c:pt idx="1695">
                  <c:v>2.1968942687172432E-2</c:v>
                </c:pt>
                <c:pt idx="1696">
                  <c:v>2.196775066538019E-2</c:v>
                </c:pt>
                <c:pt idx="1697">
                  <c:v>2.196687757820602E-2</c:v>
                </c:pt>
                <c:pt idx="1698">
                  <c:v>2.1964080266819255E-2</c:v>
                </c:pt>
                <c:pt idx="1699">
                  <c:v>2.1963103702061622E-2</c:v>
                </c:pt>
                <c:pt idx="1700">
                  <c:v>2.1962017521370517E-2</c:v>
                </c:pt>
                <c:pt idx="1701">
                  <c:v>2.196122381117295E-2</c:v>
                </c:pt>
                <c:pt idx="1702">
                  <c:v>2.1962142109564289E-2</c:v>
                </c:pt>
                <c:pt idx="1703">
                  <c:v>2.1961268267860778E-2</c:v>
                </c:pt>
                <c:pt idx="1704">
                  <c:v>2.1960418843487355E-2</c:v>
                </c:pt>
                <c:pt idx="1705">
                  <c:v>2.1959593836436295E-2</c:v>
                </c:pt>
                <c:pt idx="1706">
                  <c:v>2.1958179080947104E-2</c:v>
                </c:pt>
                <c:pt idx="1707">
                  <c:v>2.1957401208884342E-2</c:v>
                </c:pt>
                <c:pt idx="1708">
                  <c:v>2.1956646243689981E-2</c:v>
                </c:pt>
                <c:pt idx="1709">
                  <c:v>2.1955700373049503E-2</c:v>
                </c:pt>
                <c:pt idx="1710">
                  <c:v>2.1955182595069012E-2</c:v>
                </c:pt>
                <c:pt idx="1711">
                  <c:v>2.1954976317075874E-2</c:v>
                </c:pt>
                <c:pt idx="1712">
                  <c:v>2.1954358048331284E-2</c:v>
                </c:pt>
                <c:pt idx="1713">
                  <c:v>2.1953635174696787E-2</c:v>
                </c:pt>
                <c:pt idx="1714">
                  <c:v>2.195280697612384E-2</c:v>
                </c:pt>
                <c:pt idx="1715">
                  <c:v>2.1951567532235927E-2</c:v>
                </c:pt>
                <c:pt idx="1716">
                  <c:v>2.1950839782623355E-2</c:v>
                </c:pt>
                <c:pt idx="1717">
                  <c:v>2.1950110353005314E-2</c:v>
                </c:pt>
                <c:pt idx="1718">
                  <c:v>2.1949379243376477E-2</c:v>
                </c:pt>
                <c:pt idx="1719">
                  <c:v>2.1949262650635251E-2</c:v>
                </c:pt>
                <c:pt idx="1720">
                  <c:v>2.1948528016250957E-2</c:v>
                </c:pt>
                <c:pt idx="1721">
                  <c:v>2.1947791701765446E-2</c:v>
                </c:pt>
                <c:pt idx="1722">
                  <c:v>2.1947053707170979E-2</c:v>
                </c:pt>
                <c:pt idx="1723">
                  <c:v>2.1946314032475291E-2</c:v>
                </c:pt>
                <c:pt idx="1724">
                  <c:v>2.1945572677670649E-2</c:v>
                </c:pt>
                <c:pt idx="1725">
                  <c:v>2.1944829642764788E-2</c:v>
                </c:pt>
                <c:pt idx="1726">
                  <c:v>2.1944084927752551E-2</c:v>
                </c:pt>
                <c:pt idx="1727">
                  <c:v>2.1943231767616464E-2</c:v>
                </c:pt>
                <c:pt idx="1728">
                  <c:v>2.1941868765507522E-2</c:v>
                </c:pt>
                <c:pt idx="1729">
                  <c:v>2.1941226157218274E-2</c:v>
                </c:pt>
                <c:pt idx="1730">
                  <c:v>2.1940474887555794E-2</c:v>
                </c:pt>
                <c:pt idx="1731">
                  <c:v>2.1939721937887846E-2</c:v>
                </c:pt>
                <c:pt idx="1732">
                  <c:v>2.1939581355535462E-2</c:v>
                </c:pt>
                <c:pt idx="1733">
                  <c:v>2.1938824879809533E-2</c:v>
                </c:pt>
                <c:pt idx="1734">
                  <c:v>2.1937958278853375E-2</c:v>
                </c:pt>
                <c:pt idx="1735">
                  <c:v>2.1937306888051431E-2</c:v>
                </c:pt>
                <c:pt idx="1736">
                  <c:v>2.1937158763552234E-2</c:v>
                </c:pt>
                <c:pt idx="1737">
                  <c:v>2.1935168959861251E-2</c:v>
                </c:pt>
                <c:pt idx="1738">
                  <c:v>2.1934294868811044E-2</c:v>
                </c:pt>
                <c:pt idx="1739">
                  <c:v>2.1933637860525934E-2</c:v>
                </c:pt>
                <c:pt idx="1740">
                  <c:v>2.1934095231928852E-2</c:v>
                </c:pt>
                <c:pt idx="1741">
                  <c:v>2.1932712590378808E-2</c:v>
                </c:pt>
                <c:pt idx="1742">
                  <c:v>2.1931940993752216E-2</c:v>
                </c:pt>
                <c:pt idx="1743">
                  <c:v>2.1931167717026984E-2</c:v>
                </c:pt>
                <c:pt idx="1744">
                  <c:v>2.1930392760208268E-2</c:v>
                </c:pt>
                <c:pt idx="1745">
                  <c:v>2.1929505038005424E-2</c:v>
                </c:pt>
                <c:pt idx="1746">
                  <c:v>2.1928726480974967E-2</c:v>
                </c:pt>
                <c:pt idx="1747">
                  <c:v>2.1927946243848445E-2</c:v>
                </c:pt>
                <c:pt idx="1748">
                  <c:v>2.1927164326625864E-2</c:v>
                </c:pt>
                <c:pt idx="1749">
                  <c:v>2.1926380729307218E-2</c:v>
                </c:pt>
                <c:pt idx="1750">
                  <c:v>2.192376242149122E-2</c:v>
                </c:pt>
                <c:pt idx="1751">
                  <c:v>2.1922975967572089E-2</c:v>
                </c:pt>
                <c:pt idx="1752">
                  <c:v>2.1922187833859512E-2</c:v>
                </c:pt>
                <c:pt idx="1753">
                  <c:v>2.1921398020353484E-2</c:v>
                </c:pt>
                <c:pt idx="1754">
                  <c:v>2.192487901577397E-2</c:v>
                </c:pt>
                <c:pt idx="1755">
                  <c:v>2.1921643863388355E-2</c:v>
                </c:pt>
                <c:pt idx="1756">
                  <c:v>2.1920848505405009E-2</c:v>
                </c:pt>
                <c:pt idx="1757">
                  <c:v>2.1920051467328183E-2</c:v>
                </c:pt>
                <c:pt idx="1758">
                  <c:v>2.1918643076087818E-2</c:v>
                </c:pt>
                <c:pt idx="1759">
                  <c:v>2.1918832821900547E-2</c:v>
                </c:pt>
                <c:pt idx="1760">
                  <c:v>2.1918030094688346E-2</c:v>
                </c:pt>
                <c:pt idx="1761">
                  <c:v>2.1917834822931779E-2</c:v>
                </c:pt>
                <c:pt idx="1762">
                  <c:v>2.1916419599690984E-2</c:v>
                </c:pt>
                <c:pt idx="1763">
                  <c:v>2.1915611831900828E-2</c:v>
                </c:pt>
                <c:pt idx="1764">
                  <c:v>2.1914802383924681E-2</c:v>
                </c:pt>
                <c:pt idx="1765">
                  <c:v>2.1913991255752552E-2</c:v>
                </c:pt>
                <c:pt idx="1766">
                  <c:v>2.1913178447394432E-2</c:v>
                </c:pt>
                <c:pt idx="1767">
                  <c:v>2.1912363958842829E-2</c:v>
                </c:pt>
                <c:pt idx="1768">
                  <c:v>2.1911547790100239E-2</c:v>
                </c:pt>
                <c:pt idx="1769">
                  <c:v>2.1910729941174156E-2</c:v>
                </c:pt>
                <c:pt idx="1770">
                  <c:v>2.1909910412057088E-2</c:v>
                </c:pt>
                <c:pt idx="1771">
                  <c:v>2.1909089202749032E-2</c:v>
                </c:pt>
                <c:pt idx="1772">
                  <c:v>2.1908266313252489E-2</c:v>
                </c:pt>
                <c:pt idx="1773">
                  <c:v>2.1907441743569955E-2</c:v>
                </c:pt>
                <c:pt idx="1774">
                  <c:v>2.1907222423880122E-2</c:v>
                </c:pt>
                <c:pt idx="1775">
                  <c:v>2.1903967334310864E-2</c:v>
                </c:pt>
                <c:pt idx="1776">
                  <c:v>2.190495795339642E-2</c:v>
                </c:pt>
                <c:pt idx="1777">
                  <c:v>2.1904126662964929E-2</c:v>
                </c:pt>
                <c:pt idx="1778">
                  <c:v>2.1903293692347447E-2</c:v>
                </c:pt>
                <c:pt idx="1779">
                  <c:v>2.1902459041546474E-2</c:v>
                </c:pt>
                <c:pt idx="1780">
                  <c:v>2.190162271055951E-2</c:v>
                </c:pt>
                <c:pt idx="1781">
                  <c:v>2.1901390434990731E-2</c:v>
                </c:pt>
                <c:pt idx="1782">
                  <c:v>2.1899945008025112E-2</c:v>
                </c:pt>
                <c:pt idx="1783">
                  <c:v>2.1899103636485173E-2</c:v>
                </c:pt>
                <c:pt idx="1784">
                  <c:v>2.1898260584761742E-2</c:v>
                </c:pt>
                <c:pt idx="1785">
                  <c:v>2.1897415852849822E-2</c:v>
                </c:pt>
                <c:pt idx="1786">
                  <c:v>2.1896569440759406E-2</c:v>
                </c:pt>
                <c:pt idx="1787">
                  <c:v>2.1895721348482999E-2</c:v>
                </c:pt>
                <c:pt idx="1788">
                  <c:v>2.1893058016453512E-2</c:v>
                </c:pt>
                <c:pt idx="1789">
                  <c:v>2.1894020123387203E-2</c:v>
                </c:pt>
                <c:pt idx="1790">
                  <c:v>2.1893166990567814E-2</c:v>
                </c:pt>
                <c:pt idx="1791">
                  <c:v>2.189231217756743E-2</c:v>
                </c:pt>
                <c:pt idx="1792">
                  <c:v>2.1891937014975455E-2</c:v>
                </c:pt>
                <c:pt idx="1793">
                  <c:v>2.1890597511021181E-2</c:v>
                </c:pt>
                <c:pt idx="1794">
                  <c:v>2.1889737657475317E-2</c:v>
                </c:pt>
                <c:pt idx="1795">
                  <c:v>2.1889479455495901E-2</c:v>
                </c:pt>
                <c:pt idx="1796">
                  <c:v>2.1886915837689334E-2</c:v>
                </c:pt>
                <c:pt idx="1797">
                  <c:v>2.1886421368220093E-2</c:v>
                </c:pt>
                <c:pt idx="1798">
                  <c:v>2.1886281441514388E-2</c:v>
                </c:pt>
                <c:pt idx="1799">
                  <c:v>2.1886015828396829E-2</c:v>
                </c:pt>
                <c:pt idx="1800">
                  <c:v>2.1884543252461697E-2</c:v>
                </c:pt>
                <c:pt idx="1801">
                  <c:v>2.188186479857818E-2</c:v>
                </c:pt>
                <c:pt idx="1802">
                  <c:v>2.1880389931771469E-2</c:v>
                </c:pt>
                <c:pt idx="1803">
                  <c:v>2.1879515649070948E-2</c:v>
                </c:pt>
                <c:pt idx="1804">
                  <c:v>2.1878639686591254E-2</c:v>
                </c:pt>
                <c:pt idx="1805">
                  <c:v>2.1877762044335239E-2</c:v>
                </c:pt>
                <c:pt idx="1806">
                  <c:v>2.1879288361062177E-2</c:v>
                </c:pt>
                <c:pt idx="1807">
                  <c:v>2.1878406665215844E-2</c:v>
                </c:pt>
                <c:pt idx="1808">
                  <c:v>2.1877523289193512E-2</c:v>
                </c:pt>
                <c:pt idx="1809">
                  <c:v>2.1876638232997681E-2</c:v>
                </c:pt>
                <c:pt idx="1810">
                  <c:v>2.1876352231053886E-2</c:v>
                </c:pt>
                <c:pt idx="1811">
                  <c:v>2.1874863080085516E-2</c:v>
                </c:pt>
                <c:pt idx="1812">
                  <c:v>2.1873972983366685E-2</c:v>
                </c:pt>
                <c:pt idx="1813">
                  <c:v>2.1873681418745603E-2</c:v>
                </c:pt>
                <c:pt idx="1814">
                  <c:v>2.1870387681451157E-2</c:v>
                </c:pt>
                <c:pt idx="1815">
                  <c:v>2.1871292612184179E-2</c:v>
                </c:pt>
                <c:pt idx="1816">
                  <c:v>2.1870395794778841E-2</c:v>
                </c:pt>
                <c:pt idx="1817">
                  <c:v>2.1869497297204998E-2</c:v>
                </c:pt>
                <c:pt idx="1818">
                  <c:v>2.1868597119460154E-2</c:v>
                </c:pt>
                <c:pt idx="1819">
                  <c:v>2.1867695261546805E-2</c:v>
                </c:pt>
                <c:pt idx="1820">
                  <c:v>2.1866791723457457E-2</c:v>
                </c:pt>
                <c:pt idx="1821">
                  <c:v>2.1865886505199605E-2</c:v>
                </c:pt>
                <c:pt idx="1822">
                  <c:v>2.1864979606778245E-2</c:v>
                </c:pt>
                <c:pt idx="1823">
                  <c:v>2.1864071028183385E-2</c:v>
                </c:pt>
                <c:pt idx="1824">
                  <c:v>2.1863160769425016E-2</c:v>
                </c:pt>
                <c:pt idx="1825">
                  <c:v>2.1862248830495645E-2</c:v>
                </c:pt>
                <c:pt idx="1826">
                  <c:v>2.1861335211402766E-2</c:v>
                </c:pt>
                <c:pt idx="1827">
                  <c:v>2.1858626665855262E-2</c:v>
                </c:pt>
                <c:pt idx="1828">
                  <c:v>2.1860100520722466E-2</c:v>
                </c:pt>
                <c:pt idx="1829">
                  <c:v>2.1858584273110604E-2</c:v>
                </c:pt>
                <c:pt idx="1830">
                  <c:v>2.1857663933351201E-2</c:v>
                </c:pt>
                <c:pt idx="1831">
                  <c:v>2.1856741913425792E-2</c:v>
                </c:pt>
                <c:pt idx="1832">
                  <c:v>2.1855818213334377E-2</c:v>
                </c:pt>
                <c:pt idx="1833">
                  <c:v>2.1855489541361711E-2</c:v>
                </c:pt>
                <c:pt idx="1834">
                  <c:v>2.1853965772656025E-2</c:v>
                </c:pt>
                <c:pt idx="1835">
                  <c:v>2.1853037032076583E-2</c:v>
                </c:pt>
                <c:pt idx="1836">
                  <c:v>2.1852106611328637E-2</c:v>
                </c:pt>
                <c:pt idx="1837">
                  <c:v>2.1851174510417182E-2</c:v>
                </c:pt>
                <c:pt idx="1838">
                  <c:v>2.1850240729347215E-2</c:v>
                </c:pt>
                <c:pt idx="1839">
                  <c:v>2.1849305268113739E-2</c:v>
                </c:pt>
                <c:pt idx="1840">
                  <c:v>2.1848368126719253E-2</c:v>
                </c:pt>
                <c:pt idx="1841">
                  <c:v>2.1847429305166255E-2</c:v>
                </c:pt>
                <c:pt idx="1842">
                  <c:v>2.1846488803444752E-2</c:v>
                </c:pt>
                <c:pt idx="1843">
                  <c:v>2.1845546621567236E-2</c:v>
                </c:pt>
                <c:pt idx="1844">
                  <c:v>2.1844467784939703E-2</c:v>
                </c:pt>
                <c:pt idx="1845">
                  <c:v>2.1843657217336665E-2</c:v>
                </c:pt>
                <c:pt idx="1846">
                  <c:v>2.1842709994981113E-2</c:v>
                </c:pt>
                <c:pt idx="1847">
                  <c:v>2.1842355324273238E-2</c:v>
                </c:pt>
                <c:pt idx="1848">
                  <c:v>2.1840810509794473E-2</c:v>
                </c:pt>
                <c:pt idx="1849">
                  <c:v>2.1838076660028592E-2</c:v>
                </c:pt>
                <c:pt idx="1850">
                  <c:v>2.1838904303976281E-2</c:v>
                </c:pt>
                <c:pt idx="1851">
                  <c:v>2.183854220149813E-2</c:v>
                </c:pt>
                <c:pt idx="1852">
                  <c:v>2.1836991377531534E-2</c:v>
                </c:pt>
                <c:pt idx="1853">
                  <c:v>2.1836032394071392E-2</c:v>
                </c:pt>
                <c:pt idx="1854">
                  <c:v>2.1833292813495893E-2</c:v>
                </c:pt>
                <c:pt idx="1855">
                  <c:v>2.1832331004615076E-2</c:v>
                </c:pt>
                <c:pt idx="1856">
                  <c:v>2.1831367515878008E-2</c:v>
                </c:pt>
                <c:pt idx="1857">
                  <c:v>2.1830402347279169E-2</c:v>
                </c:pt>
                <c:pt idx="1858">
                  <c:v>2.1831212274462941E-2</c:v>
                </c:pt>
                <c:pt idx="1859">
                  <c:v>2.1830243210079203E-2</c:v>
                </c:pt>
                <c:pt idx="1860">
                  <c:v>2.1829864380335871E-2</c:v>
                </c:pt>
                <c:pt idx="1861">
                  <c:v>2.1828300040853676E-2</c:v>
                </c:pt>
                <c:pt idx="1862">
                  <c:v>2.18255513064715E-2</c:v>
                </c:pt>
                <c:pt idx="1863">
                  <c:v>2.1826350151016582E-2</c:v>
                </c:pt>
                <c:pt idx="1864">
                  <c:v>2.1825372685870259E-2</c:v>
                </c:pt>
                <c:pt idx="1865">
                  <c:v>2.1824393540577913E-2</c:v>
                </c:pt>
                <c:pt idx="1866">
                  <c:v>2.1824003554884251E-2</c:v>
                </c:pt>
                <c:pt idx="1867">
                  <c:v>2.1822430209535171E-2</c:v>
                </c:pt>
                <c:pt idx="1868">
                  <c:v>2.182144602378977E-2</c:v>
                </c:pt>
                <c:pt idx="1869">
                  <c:v>2.1820460157893351E-2</c:v>
                </c:pt>
                <c:pt idx="1870">
                  <c:v>2.181947261185091E-2</c:v>
                </c:pt>
                <c:pt idx="1871">
                  <c:v>2.1819073326818449E-2</c:v>
                </c:pt>
                <c:pt idx="1872">
                  <c:v>2.1817492479320466E-2</c:v>
                </c:pt>
                <c:pt idx="1873">
                  <c:v>2.181649989283746E-2</c:v>
                </c:pt>
                <c:pt idx="1874">
                  <c:v>2.1815505626200937E-2</c:v>
                </c:pt>
                <c:pt idx="1875">
                  <c:v>2.1812742057521692E-2</c:v>
                </c:pt>
                <c:pt idx="1876">
                  <c:v>2.1813512052497319E-2</c:v>
                </c:pt>
                <c:pt idx="1877">
                  <c:v>2.1812512745425228E-2</c:v>
                </c:pt>
                <c:pt idx="1878">
                  <c:v>2.1811511758209612E-2</c:v>
                </c:pt>
                <c:pt idx="1879">
                  <c:v>2.1811097589111809E-2</c:v>
                </c:pt>
                <c:pt idx="1880">
                  <c:v>2.1810093060799157E-2</c:v>
                </c:pt>
                <c:pt idx="1881">
                  <c:v>2.1808498715694125E-2</c:v>
                </c:pt>
                <c:pt idx="1882">
                  <c:v>2.1807491007901914E-2</c:v>
                </c:pt>
                <c:pt idx="1883">
                  <c:v>2.1806481619968676E-2</c:v>
                </c:pt>
                <c:pt idx="1884">
                  <c:v>2.1805470551886919E-2</c:v>
                </c:pt>
                <c:pt idx="1885">
                  <c:v>2.1805045215607617E-2</c:v>
                </c:pt>
                <c:pt idx="1886">
                  <c:v>2.1803443375310316E-2</c:v>
                </c:pt>
                <c:pt idx="1887">
                  <c:v>2.1802427266807978E-2</c:v>
                </c:pt>
                <c:pt idx="1888">
                  <c:v>2.1801409478164613E-2</c:v>
                </c:pt>
                <c:pt idx="1889">
                  <c:v>2.1800390009380222E-2</c:v>
                </c:pt>
                <c:pt idx="1890">
                  <c:v>2.1799368860462298E-2</c:v>
                </c:pt>
                <c:pt idx="1891">
                  <c:v>2.1798346031398352E-2</c:v>
                </c:pt>
                <c:pt idx="1892">
                  <c:v>2.1797321522198376E-2</c:v>
                </c:pt>
                <c:pt idx="1893">
                  <c:v>2.179629533286237E-2</c:v>
                </c:pt>
                <c:pt idx="1894">
                  <c:v>2.1795267463385337E-2</c:v>
                </c:pt>
                <c:pt idx="1895">
                  <c:v>2.1794237913769776E-2</c:v>
                </c:pt>
                <c:pt idx="1896">
                  <c:v>2.1793644613373239E-2</c:v>
                </c:pt>
                <c:pt idx="1897">
                  <c:v>2.1792759002755673E-2</c:v>
                </c:pt>
                <c:pt idx="1898">
                  <c:v>2.1791139184109409E-2</c:v>
                </c:pt>
                <c:pt idx="1899">
                  <c:v>2.1790687777307548E-2</c:v>
                </c:pt>
                <c:pt idx="1900">
                  <c:v>2.1789064963656513E-2</c:v>
                </c:pt>
                <c:pt idx="1901">
                  <c:v>2.1787876677442086E-2</c:v>
                </c:pt>
                <c:pt idx="1902">
                  <c:v>2.1786250844408883E-2</c:v>
                </c:pt>
                <c:pt idx="1903">
                  <c:v>2.1785207796765786E-2</c:v>
                </c:pt>
                <c:pt idx="1904">
                  <c:v>2.1784746985299142E-2</c:v>
                </c:pt>
                <c:pt idx="1905">
                  <c:v>2.1783116661379647E-2</c:v>
                </c:pt>
                <c:pt idx="1906">
                  <c:v>2.1780317961212728E-2</c:v>
                </c:pt>
                <c:pt idx="1907">
                  <c:v>2.1779268743731262E-2</c:v>
                </c:pt>
                <c:pt idx="1908">
                  <c:v>2.1778217846510586E-2</c:v>
                </c:pt>
                <c:pt idx="1909">
                  <c:v>2.1777165269550709E-2</c:v>
                </c:pt>
                <c:pt idx="1910">
                  <c:v>2.1777859422327812E-2</c:v>
                </c:pt>
                <c:pt idx="1911">
                  <c:v>2.1777385565670271E-2</c:v>
                </c:pt>
                <c:pt idx="1912">
                  <c:v>2.1775744766483831E-2</c:v>
                </c:pt>
                <c:pt idx="1913">
                  <c:v>2.1774684918519603E-2</c:v>
                </c:pt>
                <c:pt idx="1914">
                  <c:v>2.1771877188723199E-2</c:v>
                </c:pt>
                <c:pt idx="1915">
                  <c:v>2.1771370097137144E-2</c:v>
                </c:pt>
                <c:pt idx="1916">
                  <c:v>2.1771495294437327E-2</c:v>
                </c:pt>
                <c:pt idx="1917">
                  <c:v>2.1770428726354443E-2</c:v>
                </c:pt>
                <c:pt idx="1918">
                  <c:v>2.1770523166998762E-2</c:v>
                </c:pt>
                <c:pt idx="1919">
                  <c:v>2.1768290550099035E-2</c:v>
                </c:pt>
                <c:pt idx="1920">
                  <c:v>2.1767218941929095E-2</c:v>
                </c:pt>
                <c:pt idx="1921">
                  <c:v>2.1766145653735289E-2</c:v>
                </c:pt>
                <c:pt idx="1922">
                  <c:v>2.1765070685515045E-2</c:v>
                </c:pt>
                <c:pt idx="1923">
                  <c:v>2.1763994037265783E-2</c:v>
                </c:pt>
                <c:pt idx="1924">
                  <c:v>2.1762915708995235E-2</c:v>
                </c:pt>
                <c:pt idx="1925">
                  <c:v>2.1761835700695668E-2</c:v>
                </c:pt>
                <c:pt idx="1926">
                  <c:v>2.1760754012372239E-2</c:v>
                </c:pt>
                <c:pt idx="1927">
                  <c:v>2.1759670644027528E-2</c:v>
                </c:pt>
                <c:pt idx="1928">
                  <c:v>2.1758585595656375E-2</c:v>
                </c:pt>
                <c:pt idx="1929">
                  <c:v>2.1757498867263941E-2</c:v>
                </c:pt>
                <c:pt idx="1930">
                  <c:v>2.1756410458847644E-2</c:v>
                </c:pt>
                <c:pt idx="1931">
                  <c:v>2.1755899303793069E-2</c:v>
                </c:pt>
                <c:pt idx="1932">
                  <c:v>2.1754807349411154E-2</c:v>
                </c:pt>
                <c:pt idx="1933">
                  <c:v>2.1753135153471052E-2</c:v>
                </c:pt>
                <c:pt idx="1934">
                  <c:v>2.1752040024972198E-2</c:v>
                </c:pt>
                <c:pt idx="1935">
                  <c:v>2.1750943216449482E-2</c:v>
                </c:pt>
                <c:pt idx="1936">
                  <c:v>2.1749844727905487E-2</c:v>
                </c:pt>
                <c:pt idx="1937">
                  <c:v>2.174932237571342E-2</c:v>
                </c:pt>
                <c:pt idx="1938">
                  <c:v>2.1747642710766533E-2</c:v>
                </c:pt>
                <c:pt idx="1939">
                  <c:v>2.1746539182168997E-2</c:v>
                </c:pt>
                <c:pt idx="1940">
                  <c:v>2.1746011230090734E-2</c:v>
                </c:pt>
                <c:pt idx="1941">
                  <c:v>2.1744327084920394E-2</c:v>
                </c:pt>
                <c:pt idx="1942">
                  <c:v>2.1743218516269328E-2</c:v>
                </c:pt>
                <c:pt idx="1943">
                  <c:v>2.1742108267602131E-2</c:v>
                </c:pt>
                <c:pt idx="1944">
                  <c:v>2.1740996338921386E-2</c:v>
                </c:pt>
                <c:pt idx="1945">
                  <c:v>2.1739882730224518E-2</c:v>
                </c:pt>
                <c:pt idx="1946">
                  <c:v>2.1737712897736294E-2</c:v>
                </c:pt>
                <c:pt idx="1947">
                  <c:v>2.1737650472782401E-2</c:v>
                </c:pt>
                <c:pt idx="1948">
                  <c:v>2.1737683348013386E-2</c:v>
                </c:pt>
                <c:pt idx="1949">
                  <c:v>2.1735987067041107E-2</c:v>
                </c:pt>
                <c:pt idx="1950">
                  <c:v>2.1734289486521483E-2</c:v>
                </c:pt>
                <c:pt idx="1951">
                  <c:v>2.1733740994018536E-2</c:v>
                </c:pt>
                <c:pt idx="1952">
                  <c:v>2.173204042894647E-2</c:v>
                </c:pt>
                <c:pt idx="1953">
                  <c:v>2.1732063026173941E-2</c:v>
                </c:pt>
                <c:pt idx="1954">
                  <c:v>2.1729784651327577E-2</c:v>
                </c:pt>
                <c:pt idx="1955">
                  <c:v>2.1728654242502966E-2</c:v>
                </c:pt>
                <c:pt idx="1956">
                  <c:v>2.1728096409551201E-2</c:v>
                </c:pt>
                <c:pt idx="1957">
                  <c:v>2.172638838481826E-2</c:v>
                </c:pt>
                <c:pt idx="1958">
                  <c:v>2.1723531329501507E-2</c:v>
                </c:pt>
                <c:pt idx="1959">
                  <c:v>2.172239476622944E-2</c:v>
                </c:pt>
                <c:pt idx="1960">
                  <c:v>2.1721256523241004E-2</c:v>
                </c:pt>
                <c:pt idx="1961">
                  <c:v>2.1722409822405031E-2</c:v>
                </c:pt>
                <c:pt idx="1962">
                  <c:v>2.1720694340464822E-2</c:v>
                </c:pt>
                <c:pt idx="1963">
                  <c:v>2.1719550491573085E-2</c:v>
                </c:pt>
                <c:pt idx="1964">
                  <c:v>2.171840496267554E-2</c:v>
                </c:pt>
                <c:pt idx="1965">
                  <c:v>2.1716601451536401E-2</c:v>
                </c:pt>
                <c:pt idx="1966">
                  <c:v>2.1716108864857857E-2</c:v>
                </c:pt>
                <c:pt idx="1967">
                  <c:v>2.1715530474371303E-2</c:v>
                </c:pt>
                <c:pt idx="1968">
                  <c:v>2.171380588757801E-2</c:v>
                </c:pt>
                <c:pt idx="1969">
                  <c:v>2.171265049632953E-2</c:v>
                </c:pt>
                <c:pt idx="1970">
                  <c:v>2.1712061495949286E-2</c:v>
                </c:pt>
                <c:pt idx="1971">
                  <c:v>2.1710324690709177E-2</c:v>
                </c:pt>
                <c:pt idx="1972">
                  <c:v>2.1709151257938868E-2</c:v>
                </c:pt>
                <c:pt idx="1973">
                  <c:v>2.1707969464664016E-2</c:v>
                </c:pt>
                <c:pt idx="1974">
                  <c:v>2.1706779263655298E-2</c:v>
                </c:pt>
                <c:pt idx="1975">
                  <c:v>2.1705580654902402E-2</c:v>
                </c:pt>
                <c:pt idx="1976">
                  <c:v>2.1704373638415642E-2</c:v>
                </c:pt>
                <c:pt idx="1977">
                  <c:v>2.170315821419502E-2</c:v>
                </c:pt>
                <c:pt idx="1978">
                  <c:v>2.1701934382243111E-2</c:v>
                </c:pt>
                <c:pt idx="1979">
                  <c:v>2.1701267010258984E-2</c:v>
                </c:pt>
                <c:pt idx="1980">
                  <c:v>2.1699461495158331E-2</c:v>
                </c:pt>
                <c:pt idx="1981">
                  <c:v>2.1698212440028036E-2</c:v>
                </c:pt>
                <c:pt idx="1982">
                  <c:v>2.1696954977179352E-2</c:v>
                </c:pt>
                <c:pt idx="1983">
                  <c:v>2.1696251270085787E-2</c:v>
                </c:pt>
                <c:pt idx="1984">
                  <c:v>2.1694976314492187E-2</c:v>
                </c:pt>
                <c:pt idx="1985">
                  <c:v>2.1693132142338409E-2</c:v>
                </c:pt>
                <c:pt idx="1986">
                  <c:v>2.1691841048636782E-2</c:v>
                </c:pt>
                <c:pt idx="1987">
                  <c:v>2.1690541547227077E-2</c:v>
                </c:pt>
                <c:pt idx="1988">
                  <c:v>2.1687557068479992E-2</c:v>
                </c:pt>
                <c:pt idx="1989">
                  <c:v>2.168847541339225E-2</c:v>
                </c:pt>
                <c:pt idx="1990">
                  <c:v>2.168659259679075E-2</c:v>
                </c:pt>
                <c:pt idx="1991">
                  <c:v>2.1685259464584834E-2</c:v>
                </c:pt>
                <c:pt idx="1992">
                  <c:v>2.1685029981311551E-2</c:v>
                </c:pt>
                <c:pt idx="1993">
                  <c:v>2.1682567977097757E-2</c:v>
                </c:pt>
                <c:pt idx="1994">
                  <c:v>2.1681764307318885E-2</c:v>
                </c:pt>
                <c:pt idx="1995">
                  <c:v>2.1679842858868616E-2</c:v>
                </c:pt>
                <c:pt idx="1996">
                  <c:v>2.1678467688230608E-2</c:v>
                </c:pt>
                <c:pt idx="1997">
                  <c:v>2.1677084109918046E-2</c:v>
                </c:pt>
                <c:pt idx="1998">
                  <c:v>2.1675692123928347E-2</c:v>
                </c:pt>
                <c:pt idx="1999">
                  <c:v>2.1674291730269246E-2</c:v>
                </c:pt>
                <c:pt idx="2000">
                  <c:v>2.167288292893817E-2</c:v>
                </c:pt>
                <c:pt idx="2001">
                  <c:v>2.1671465719945427E-2</c:v>
                </c:pt>
                <c:pt idx="2002">
                  <c:v>2.1670040103291023E-2</c:v>
                </c:pt>
                <c:pt idx="2003">
                  <c:v>2.1668606078974955E-2</c:v>
                </c:pt>
                <c:pt idx="2004">
                  <c:v>2.1667711481770657E-2</c:v>
                </c:pt>
                <c:pt idx="2005">
                  <c:v>2.1665088445195858E-2</c:v>
                </c:pt>
                <c:pt idx="2006">
                  <c:v>2.1663625594645488E-2</c:v>
                </c:pt>
                <c:pt idx="2007">
                  <c:v>2.1662154336451502E-2</c:v>
                </c:pt>
                <c:pt idx="2008">
                  <c:v>2.1660462603439762E-2</c:v>
                </c:pt>
                <c:pt idx="2009">
                  <c:v>2.1659186597130113E-2</c:v>
                </c:pt>
                <c:pt idx="2010">
                  <c:v>2.1656059638772707E-2</c:v>
                </c:pt>
                <c:pt idx="2011">
                  <c:v>2.1654556822658298E-2</c:v>
                </c:pt>
                <c:pt idx="2012">
                  <c:v>2.1652829025301683E-2</c:v>
                </c:pt>
                <c:pt idx="2013">
                  <c:v>2.1651525972033538E-2</c:v>
                </c:pt>
                <c:pt idx="2014">
                  <c:v>2.165162011527872E-2</c:v>
                </c:pt>
                <c:pt idx="2015">
                  <c:v>2.1650081596033811E-2</c:v>
                </c:pt>
                <c:pt idx="2016">
                  <c:v>2.1648534669181391E-2</c:v>
                </c:pt>
                <c:pt idx="2017">
                  <c:v>2.1646979334705985E-2</c:v>
                </c:pt>
                <c:pt idx="2018">
                  <c:v>2.1644877685829123E-2</c:v>
                </c:pt>
                <c:pt idx="2019">
                  <c:v>2.1643306231081461E-2</c:v>
                </c:pt>
                <c:pt idx="2020">
                  <c:v>2.1641273435970554E-2</c:v>
                </c:pt>
                <c:pt idx="2021">
                  <c:v>2.1640138100281092E-2</c:v>
                </c:pt>
                <c:pt idx="2022">
                  <c:v>2.1638541424236379E-2</c:v>
                </c:pt>
                <c:pt idx="2023">
                  <c:v>2.1637240684724064E-2</c:v>
                </c:pt>
                <c:pt idx="2024">
                  <c:v>2.1635856580550856E-2</c:v>
                </c:pt>
                <c:pt idx="2025">
                  <c:v>2.1634233985303016E-2</c:v>
                </c:pt>
                <c:pt idx="2026">
                  <c:v>2.1632369295736389E-2</c:v>
                </c:pt>
                <c:pt idx="2027">
                  <c:v>2.1630431937647465E-2</c:v>
                </c:pt>
                <c:pt idx="2028">
                  <c:v>2.1628784819080593E-2</c:v>
                </c:pt>
                <c:pt idx="2029">
                  <c:v>2.1627129293444014E-2</c:v>
                </c:pt>
                <c:pt idx="2030">
                  <c:v>2.1625465360737728E-2</c:v>
                </c:pt>
                <c:pt idx="2031">
                  <c:v>2.1624321854731197E-2</c:v>
                </c:pt>
                <c:pt idx="2032">
                  <c:v>2.1622640406488623E-2</c:v>
                </c:pt>
                <c:pt idx="2033">
                  <c:v>2.1620950550687527E-2</c:v>
                </c:pt>
                <c:pt idx="2034">
                  <c:v>2.1619252287338221E-2</c:v>
                </c:pt>
                <c:pt idx="2035">
                  <c:v>2.1617545616435557E-2</c:v>
                </c:pt>
                <c:pt idx="2036">
                  <c:v>2.1615830537989843E-2</c:v>
                </c:pt>
                <c:pt idx="2037">
                  <c:v>2.16141070519985E-2</c:v>
                </c:pt>
                <c:pt idx="2038">
                  <c:v>2.1612375158477002E-2</c:v>
                </c:pt>
                <c:pt idx="2039">
                  <c:v>2.1610385556649195E-2</c:v>
                </c:pt>
                <c:pt idx="2040">
                  <c:v>2.1608113244516503E-2</c:v>
                </c:pt>
                <c:pt idx="2041">
                  <c:v>2.1606607235300501E-2</c:v>
                </c:pt>
                <c:pt idx="2042">
                  <c:v>2.1604842418021519E-2</c:v>
                </c:pt>
                <c:pt idx="2043">
                  <c:v>2.1603069193718127E-2</c:v>
                </c:pt>
                <c:pt idx="2044">
                  <c:v>2.1601807239237946E-2</c:v>
                </c:pt>
                <c:pt idx="2045">
                  <c:v>2.1600016493051769E-2</c:v>
                </c:pt>
                <c:pt idx="2046">
                  <c:v>2.1597959631078124E-2</c:v>
                </c:pt>
                <c:pt idx="2047">
                  <c:v>2.1596409778163728E-2</c:v>
                </c:pt>
                <c:pt idx="2048">
                  <c:v>2.1595110604982759E-2</c:v>
                </c:pt>
                <c:pt idx="2049">
                  <c:v>2.1592253300622311E-2</c:v>
                </c:pt>
                <c:pt idx="2050">
                  <c:v>2.1590158816209737E-2</c:v>
                </c:pt>
                <c:pt idx="2051">
                  <c:v>2.1588580746905173E-2</c:v>
                </c:pt>
                <c:pt idx="2052">
                  <c:v>2.1587759812712881E-2</c:v>
                </c:pt>
                <c:pt idx="2053">
                  <c:v>2.1585387853639695E-2</c:v>
                </c:pt>
                <c:pt idx="2054">
                  <c:v>2.1583521440030222E-2</c:v>
                </c:pt>
                <c:pt idx="2055">
                  <c:v>2.1581646618952482E-2</c:v>
                </c:pt>
                <c:pt idx="2056">
                  <c:v>2.1579763390403895E-2</c:v>
                </c:pt>
                <c:pt idx="2057">
                  <c:v>2.157760083435482E-2</c:v>
                </c:pt>
                <c:pt idx="2058">
                  <c:v>2.1575699589814954E-2</c:v>
                </c:pt>
                <c:pt idx="2059">
                  <c:v>2.1573789937827444E-2</c:v>
                </c:pt>
                <c:pt idx="2060">
                  <c:v>2.1571871878387137E-2</c:v>
                </c:pt>
                <c:pt idx="2061">
                  <c:v>2.1569945411499186E-2</c:v>
                </c:pt>
                <c:pt idx="2062">
                  <c:v>2.1566996973854495E-2</c:v>
                </c:pt>
                <c:pt idx="2063">
                  <c:v>2.1565055125619181E-2</c:v>
                </c:pt>
                <c:pt idx="2064">
                  <c:v>2.1563104870930404E-2</c:v>
                </c:pt>
                <c:pt idx="2065">
                  <c:v>2.1561146209799188E-2</c:v>
                </c:pt>
                <c:pt idx="2066">
                  <c:v>2.156220203159899E-2</c:v>
                </c:pt>
                <c:pt idx="2067">
                  <c:v>2.1558210054039198E-2</c:v>
                </c:pt>
                <c:pt idx="2068">
                  <c:v>2.1556224735149267E-2</c:v>
                </c:pt>
                <c:pt idx="2069">
                  <c:v>2.1554231008842639E-2</c:v>
                </c:pt>
                <c:pt idx="2070">
                  <c:v>2.155172786569981E-2</c:v>
                </c:pt>
                <c:pt idx="2071">
                  <c:v>2.1550142383373883E-2</c:v>
                </c:pt>
                <c:pt idx="2072">
                  <c:v>2.1548120311294106E-2</c:v>
                </c:pt>
                <c:pt idx="2073">
                  <c:v>2.154658837290168E-2</c:v>
                </c:pt>
                <c:pt idx="2074">
                  <c:v>2.1542557192232571E-2</c:v>
                </c:pt>
                <c:pt idx="2075">
                  <c:v>2.1542003647773422E-2</c:v>
                </c:pt>
                <c:pt idx="2076">
                  <c:v>2.1539947944183568E-2</c:v>
                </c:pt>
                <c:pt idx="2077">
                  <c:v>2.1537883832726812E-2</c:v>
                </c:pt>
                <c:pt idx="2078">
                  <c:v>2.1535811313408149E-2</c:v>
                </c:pt>
                <c:pt idx="2079">
                  <c:v>2.1533730386235073E-2</c:v>
                </c:pt>
                <c:pt idx="2080">
                  <c:v>2.1531641051207584E-2</c:v>
                </c:pt>
                <c:pt idx="2081">
                  <c:v>2.1529543308333177E-2</c:v>
                </c:pt>
                <c:pt idx="2082">
                  <c:v>2.1527437157614349E-2</c:v>
                </c:pt>
                <c:pt idx="2083">
                  <c:v>2.1525322599058594E-2</c:v>
                </c:pt>
                <c:pt idx="2084">
                  <c:v>2.1523199632668411E-2</c:v>
                </c:pt>
                <c:pt idx="2085">
                  <c:v>2.1521068258446296E-2</c:v>
                </c:pt>
                <c:pt idx="2086">
                  <c:v>2.1518928476404742E-2</c:v>
                </c:pt>
                <c:pt idx="2087">
                  <c:v>2.1515314840826125E-2</c:v>
                </c:pt>
                <c:pt idx="2088">
                  <c:v>2.1515111341360409E-2</c:v>
                </c:pt>
                <c:pt idx="2089">
                  <c:v>2.1512458683375923E-2</c:v>
                </c:pt>
                <c:pt idx="2090">
                  <c:v>2.1510285270081586E-2</c:v>
                </c:pt>
                <c:pt idx="2091">
                  <c:v>2.1508103448987792E-2</c:v>
                </c:pt>
                <c:pt idx="2092">
                  <c:v>2.1505913220097039E-2</c:v>
                </c:pt>
                <c:pt idx="2093">
                  <c:v>2.1504198581769884E-2</c:v>
                </c:pt>
                <c:pt idx="2094">
                  <c:v>2.1501507538957132E-2</c:v>
                </c:pt>
                <c:pt idx="2095">
                  <c:v>2.1499292086710475E-2</c:v>
                </c:pt>
                <c:pt idx="2096">
                  <c:v>2.149706822669184E-2</c:v>
                </c:pt>
                <c:pt idx="2097">
                  <c:v>2.1494835958903724E-2</c:v>
                </c:pt>
                <c:pt idx="2098">
                  <c:v>2.149259528334363E-2</c:v>
                </c:pt>
                <c:pt idx="2099">
                  <c:v>2.1490346200026544E-2</c:v>
                </c:pt>
                <c:pt idx="2100">
                  <c:v>2.1488088708954967E-2</c:v>
                </c:pt>
                <c:pt idx="2101">
                  <c:v>2.1485822810133892E-2</c:v>
                </c:pt>
                <c:pt idx="2102">
                  <c:v>2.1483548503565819E-2</c:v>
                </c:pt>
                <c:pt idx="2103">
                  <c:v>2.1481265789255743E-2</c:v>
                </c:pt>
                <c:pt idx="2104">
                  <c:v>2.1478646677718094E-2</c:v>
                </c:pt>
                <c:pt idx="2105">
                  <c:v>2.1476675137442058E-2</c:v>
                </c:pt>
                <c:pt idx="2106">
                  <c:v>2.1474367199940947E-2</c:v>
                </c:pt>
                <c:pt idx="2107">
                  <c:v>2.1472524556621735E-2</c:v>
                </c:pt>
                <c:pt idx="2108">
                  <c:v>2.1469726101790154E-2</c:v>
                </c:pt>
                <c:pt idx="2109">
                  <c:v>2.1465975961198727E-2</c:v>
                </c:pt>
                <c:pt idx="2110">
                  <c:v>2.1465051372798749E-2</c:v>
                </c:pt>
                <c:pt idx="2111">
                  <c:v>2.1463172139308415E-2</c:v>
                </c:pt>
                <c:pt idx="2112">
                  <c:v>2.146034301301919E-2</c:v>
                </c:pt>
                <c:pt idx="2113">
                  <c:v>2.1456568129468528E-2</c:v>
                </c:pt>
                <c:pt idx="2114">
                  <c:v>2.1453726429582685E-2</c:v>
                </c:pt>
                <c:pt idx="2115">
                  <c:v>2.145134579203559E-2</c:v>
                </c:pt>
                <c:pt idx="2116">
                  <c:v>2.1448956748752388E-2</c:v>
                </c:pt>
                <c:pt idx="2117">
                  <c:v>2.1446559299735934E-2</c:v>
                </c:pt>
                <c:pt idx="2118">
                  <c:v>2.1446016149316294E-2</c:v>
                </c:pt>
                <c:pt idx="2119">
                  <c:v>2.1443598911871087E-2</c:v>
                </c:pt>
                <c:pt idx="2120">
                  <c:v>2.1441637322433236E-2</c:v>
                </c:pt>
                <c:pt idx="2121">
                  <c:v>2.1438739214031943E-2</c:v>
                </c:pt>
                <c:pt idx="2122">
                  <c:v>2.1436759318008602E-2</c:v>
                </c:pt>
                <c:pt idx="2123">
                  <c:v>2.1433845885634462E-2</c:v>
                </c:pt>
                <c:pt idx="2124">
                  <c:v>2.1431386609988834E-2</c:v>
                </c:pt>
                <c:pt idx="2125">
                  <c:v>2.142891892671861E-2</c:v>
                </c:pt>
                <c:pt idx="2126">
                  <c:v>2.1425063789652997E-2</c:v>
                </c:pt>
                <c:pt idx="2127">
                  <c:v>2.1423958337334348E-2</c:v>
                </c:pt>
                <c:pt idx="2128">
                  <c:v>2.1421465431227804E-2</c:v>
                </c:pt>
                <c:pt idx="2129">
                  <c:v>2.1418964117519146E-2</c:v>
                </c:pt>
                <c:pt idx="2130">
                  <c:v>2.1416454396215867E-2</c:v>
                </c:pt>
                <c:pt idx="2131">
                  <c:v>2.1414392096941789E-2</c:v>
                </c:pt>
                <c:pt idx="2132">
                  <c:v>2.1411409730842934E-2</c:v>
                </c:pt>
                <c:pt idx="2133">
                  <c:v>2.1408874786788268E-2</c:v>
                </c:pt>
                <c:pt idx="2134">
                  <c:v>2.1406331435158965E-2</c:v>
                </c:pt>
                <c:pt idx="2135">
                  <c:v>2.1403779675960022E-2</c:v>
                </c:pt>
                <c:pt idx="2136">
                  <c:v>2.140121950920143E-2</c:v>
                </c:pt>
                <c:pt idx="2137">
                  <c:v>2.1398650934885688E-2</c:v>
                </c:pt>
                <c:pt idx="2138">
                  <c:v>2.1396073953020289E-2</c:v>
                </c:pt>
                <c:pt idx="2139">
                  <c:v>2.139393837403732E-2</c:v>
                </c:pt>
                <c:pt idx="2140">
                  <c:v>2.1391343822527924E-2</c:v>
                </c:pt>
                <c:pt idx="2141">
                  <c:v>2.1388292562178612E-2</c:v>
                </c:pt>
                <c:pt idx="2142">
                  <c:v>2.1385681950169544E-2</c:v>
                </c:pt>
                <c:pt idx="2143">
                  <c:v>2.1383062930638297E-2</c:v>
                </c:pt>
                <c:pt idx="2144">
                  <c:v>2.1380435503594863E-2</c:v>
                </c:pt>
                <c:pt idx="2145">
                  <c:v>2.1378244944904139E-2</c:v>
                </c:pt>
                <c:pt idx="2146">
                  <c:v>2.1375155426978931E-2</c:v>
                </c:pt>
                <c:pt idx="2147">
                  <c:v>2.1372502777423918E-2</c:v>
                </c:pt>
                <c:pt idx="2148">
                  <c:v>2.1368512385486604E-2</c:v>
                </c:pt>
                <c:pt idx="2149">
                  <c:v>2.1367172255839784E-2</c:v>
                </c:pt>
                <c:pt idx="2150">
                  <c:v>2.136449438382565E-2</c:v>
                </c:pt>
                <c:pt idx="2151">
                  <c:v>2.1361808104339297E-2</c:v>
                </c:pt>
                <c:pt idx="2152">
                  <c:v>2.1359113417383224E-2</c:v>
                </c:pt>
                <c:pt idx="2153">
                  <c:v>2.1356410322964925E-2</c:v>
                </c:pt>
                <c:pt idx="2154">
                  <c:v>2.1352872389209045E-2</c:v>
                </c:pt>
                <c:pt idx="2155">
                  <c:v>2.1350978911769125E-2</c:v>
                </c:pt>
                <c:pt idx="2156">
                  <c:v>2.1348296957953202E-2</c:v>
                </c:pt>
                <c:pt idx="2157">
                  <c:v>2.134595002584273E-2</c:v>
                </c:pt>
                <c:pt idx="2158">
                  <c:v>2.1342768739164852E-2</c:v>
                </c:pt>
                <c:pt idx="2159">
                  <c:v>2.1340449828323477E-2</c:v>
                </c:pt>
                <c:pt idx="2160">
                  <c:v>2.1337253253619071E-2</c:v>
                </c:pt>
                <c:pt idx="2161">
                  <c:v>2.1332066319235048E-2</c:v>
                </c:pt>
                <c:pt idx="2162">
                  <c:v>2.1330874205261061E-2</c:v>
                </c:pt>
                <c:pt idx="2163">
                  <c:v>2.1328086601049085E-2</c:v>
                </c:pt>
                <c:pt idx="2164">
                  <c:v>2.1325721339303105E-2</c:v>
                </c:pt>
                <c:pt idx="2165">
                  <c:v>2.1322486171873187E-2</c:v>
                </c:pt>
                <c:pt idx="2166">
                  <c:v>2.1318385362209456E-2</c:v>
                </c:pt>
                <c:pt idx="2167">
                  <c:v>2.1315566432228587E-2</c:v>
                </c:pt>
                <c:pt idx="2168">
                  <c:v>2.1312739096782822E-2</c:v>
                </c:pt>
                <c:pt idx="2169">
                  <c:v>2.1309903355863594E-2</c:v>
                </c:pt>
                <c:pt idx="2170">
                  <c:v>2.1308337978195924E-2</c:v>
                </c:pt>
                <c:pt idx="2171">
                  <c:v>2.1305908492769698E-2</c:v>
                </c:pt>
                <c:pt idx="2172">
                  <c:v>2.130261985255584E-2</c:v>
                </c:pt>
                <c:pt idx="2173">
                  <c:v>2.1299748179439765E-2</c:v>
                </c:pt>
                <c:pt idx="2174">
                  <c:v>2.1297291162555299E-2</c:v>
                </c:pt>
                <c:pt idx="2175">
                  <c:v>2.1291903366405407E-2</c:v>
                </c:pt>
                <c:pt idx="2176">
                  <c:v>2.129108271897703E-2</c:v>
                </c:pt>
                <c:pt idx="2177">
                  <c:v>2.1288177418473629E-2</c:v>
                </c:pt>
                <c:pt idx="2178">
                  <c:v>2.1285683686440016E-2</c:v>
                </c:pt>
                <c:pt idx="2179">
                  <c:v>2.1282341596977904E-2</c:v>
                </c:pt>
                <c:pt idx="2180">
                  <c:v>2.1279411075998473E-2</c:v>
                </c:pt>
                <c:pt idx="2181">
                  <c:v>2.1276472148208308E-2</c:v>
                </c:pt>
                <c:pt idx="2182">
                  <c:v>2.1273524813609994E-2</c:v>
                </c:pt>
                <c:pt idx="2183">
                  <c:v>2.1270985177150314E-2</c:v>
                </c:pt>
                <c:pt idx="2184">
                  <c:v>2.1267604924022427E-2</c:v>
                </c:pt>
                <c:pt idx="2185">
                  <c:v>2.1264632369046067E-2</c:v>
                </c:pt>
                <c:pt idx="2186">
                  <c:v>2.126165140728992E-2</c:v>
                </c:pt>
                <c:pt idx="2187">
                  <c:v>2.1258662038759139E-2</c:v>
                </c:pt>
                <c:pt idx="2188">
                  <c:v>2.1255664263461465E-2</c:v>
                </c:pt>
                <c:pt idx="2189">
                  <c:v>2.125265808140463E-2</c:v>
                </c:pt>
                <c:pt idx="2190">
                  <c:v>2.1249643492588635E-2</c:v>
                </c:pt>
                <c:pt idx="2191">
                  <c:v>2.1247440214615665E-2</c:v>
                </c:pt>
                <c:pt idx="2192">
                  <c:v>2.1243998203327175E-2</c:v>
                </c:pt>
                <c:pt idx="2193">
                  <c:v>2.1240549285688838E-2</c:v>
                </c:pt>
                <c:pt idx="2194">
                  <c:v>2.1237501069923875E-2</c:v>
                </c:pt>
                <c:pt idx="2195">
                  <c:v>2.1234444447441013E-2</c:v>
                </c:pt>
                <c:pt idx="2196">
                  <c:v>2.1231379418240246E-2</c:v>
                </c:pt>
                <c:pt idx="2197">
                  <c:v>2.1228711187631366E-2</c:v>
                </c:pt>
                <c:pt idx="2198">
                  <c:v>2.1225224139721104E-2</c:v>
                </c:pt>
                <c:pt idx="2199">
                  <c:v>2.1222133890415624E-2</c:v>
                </c:pt>
                <c:pt idx="2200">
                  <c:v>2.1219035234423183E-2</c:v>
                </c:pt>
                <c:pt idx="2201">
                  <c:v>2.1215928171748943E-2</c:v>
                </c:pt>
                <c:pt idx="2202">
                  <c:v>2.1212812702400632E-2</c:v>
                </c:pt>
                <c:pt idx="2203">
                  <c:v>2.1209688826383414E-2</c:v>
                </c:pt>
                <c:pt idx="2204">
                  <c:v>2.1206556543705023E-2</c:v>
                </c:pt>
                <c:pt idx="2205">
                  <c:v>2.1203415854373193E-2</c:v>
                </c:pt>
                <c:pt idx="2206">
                  <c:v>2.1198516700120074E-2</c:v>
                </c:pt>
                <c:pt idx="2207">
                  <c:v>2.1197109255772426E-2</c:v>
                </c:pt>
                <c:pt idx="2208">
                  <c:v>2.1194736440768708E-2</c:v>
                </c:pt>
                <c:pt idx="2209">
                  <c:v>2.1191164820273667E-2</c:v>
                </c:pt>
                <c:pt idx="2210">
                  <c:v>2.1187586308134231E-2</c:v>
                </c:pt>
                <c:pt idx="2211">
                  <c:v>2.1184789392850178E-2</c:v>
                </c:pt>
                <c:pt idx="2212">
                  <c:v>2.1181195643300781E-2</c:v>
                </c:pt>
                <c:pt idx="2213">
                  <c:v>2.1178380337136538E-2</c:v>
                </c:pt>
                <c:pt idx="2214">
                  <c:v>2.1174771352067599E-2</c:v>
                </c:pt>
                <c:pt idx="2215">
                  <c:v>2.1171546596567548E-2</c:v>
                </c:pt>
                <c:pt idx="2216">
                  <c:v>2.1168703700654434E-2</c:v>
                </c:pt>
                <c:pt idx="2217">
                  <c:v>2.1165071865841788E-2</c:v>
                </c:pt>
                <c:pt idx="2218">
                  <c:v>2.1160655477918677E-2</c:v>
                </c:pt>
                <c:pt idx="2219">
                  <c:v>2.1157399471248679E-2</c:v>
                </c:pt>
                <c:pt idx="2220">
                  <c:v>2.1154135059419259E-2</c:v>
                </c:pt>
                <c:pt idx="2221">
                  <c:v>2.1150862242436119E-2</c:v>
                </c:pt>
                <c:pt idx="2222">
                  <c:v>2.1149123437928241E-2</c:v>
                </c:pt>
                <c:pt idx="2223">
                  <c:v>2.1145445916351705E-2</c:v>
                </c:pt>
                <c:pt idx="2224">
                  <c:v>2.1142145501901584E-2</c:v>
                </c:pt>
                <c:pt idx="2225">
                  <c:v>2.1138836680934685E-2</c:v>
                </c:pt>
                <c:pt idx="2226">
                  <c:v>2.1133238178201452E-2</c:v>
                </c:pt>
                <c:pt idx="2227">
                  <c:v>2.1132193819491833E-2</c:v>
                </c:pt>
                <c:pt idx="2228">
                  <c:v>2.1128859779023609E-2</c:v>
                </c:pt>
                <c:pt idx="2229">
                  <c:v>2.1125517332074715E-2</c:v>
                </c:pt>
                <c:pt idx="2230">
                  <c:v>2.1122924719590683E-2</c:v>
                </c:pt>
                <c:pt idx="2231">
                  <c:v>2.1118807218742642E-2</c:v>
                </c:pt>
                <c:pt idx="2232">
                  <c:v>2.1115439552377515E-2</c:v>
                </c:pt>
                <c:pt idx="2233">
                  <c:v>2.1112063479552343E-2</c:v>
                </c:pt>
                <c:pt idx="2234">
                  <c:v>2.1108679000282599E-2</c:v>
                </c:pt>
                <c:pt idx="2235">
                  <c:v>2.1105286114568283E-2</c:v>
                </c:pt>
                <c:pt idx="2236">
                  <c:v>2.1101884822419707E-2</c:v>
                </c:pt>
                <c:pt idx="2237">
                  <c:v>2.1098475123839451E-2</c:v>
                </c:pt>
                <c:pt idx="2238">
                  <c:v>2.1095057018848146E-2</c:v>
                </c:pt>
                <c:pt idx="2239">
                  <c:v>2.109163050743805E-2</c:v>
                </c:pt>
                <c:pt idx="2240">
                  <c:v>2.1088195589624641E-2</c:v>
                </c:pt>
                <c:pt idx="2241">
                  <c:v>2.1084752265410497E-2</c:v>
                </c:pt>
                <c:pt idx="2242">
                  <c:v>2.1081300534811085E-2</c:v>
                </c:pt>
                <c:pt idx="2243">
                  <c:v>2.1078209146759008E-2</c:v>
                </c:pt>
                <c:pt idx="2244">
                  <c:v>2.1074739800024112E-2</c:v>
                </c:pt>
                <c:pt idx="2245">
                  <c:v>2.1070894904737361E-2</c:v>
                </c:pt>
                <c:pt idx="2246">
                  <c:v>2.106740954865104E-2</c:v>
                </c:pt>
                <c:pt idx="2247">
                  <c:v>2.1063915786210394E-2</c:v>
                </c:pt>
                <c:pt idx="2248">
                  <c:v>2.1060413617423165E-2</c:v>
                </c:pt>
                <c:pt idx="2249">
                  <c:v>2.1057266964125965E-2</c:v>
                </c:pt>
                <c:pt idx="2250">
                  <c:v>2.1053384060847623E-2</c:v>
                </c:pt>
                <c:pt idx="2251">
                  <c:v>2.1049856673072204E-2</c:v>
                </c:pt>
                <c:pt idx="2252">
                  <c:v>2.1046682381088422E-2</c:v>
                </c:pt>
                <c:pt idx="2253">
                  <c:v>2.104277667858475E-2</c:v>
                </c:pt>
                <c:pt idx="2254">
                  <c:v>2.1039224071888185E-2</c:v>
                </c:pt>
                <c:pt idx="2255">
                  <c:v>2.1035663058899184E-2</c:v>
                </c:pt>
                <c:pt idx="2256">
                  <c:v>2.1032093639628064E-2</c:v>
                </c:pt>
                <c:pt idx="2257">
                  <c:v>2.1028515814082556E-2</c:v>
                </c:pt>
                <c:pt idx="2258">
                  <c:v>2.1023033685906967E-2</c:v>
                </c:pt>
                <c:pt idx="2259">
                  <c:v>2.1021334944189007E-2</c:v>
                </c:pt>
                <c:pt idx="2260">
                  <c:v>2.1018441895380009E-2</c:v>
                </c:pt>
                <c:pt idx="2261">
                  <c:v>2.1014474667657157E-2</c:v>
                </c:pt>
                <c:pt idx="2262">
                  <c:v>2.101050059247387E-2</c:v>
                </c:pt>
                <c:pt idx="2263">
                  <c:v>2.1007224924199097E-2</c:v>
                </c:pt>
                <c:pt idx="2264">
                  <c:v>2.1003235660171676E-2</c:v>
                </c:pt>
                <c:pt idx="2265">
                  <c:v>2.1000292459551838E-2</c:v>
                </c:pt>
                <c:pt idx="2266">
                  <c:v>2.0995937103014322E-2</c:v>
                </c:pt>
                <c:pt idx="2267">
                  <c:v>2.0992275215134946E-2</c:v>
                </c:pt>
                <c:pt idx="2268">
                  <c:v>2.0988953448903835E-2</c:v>
                </c:pt>
                <c:pt idx="2269">
                  <c:v>2.098492622081605E-2</c:v>
                </c:pt>
                <c:pt idx="2270">
                  <c:v>2.0981239114392002E-2</c:v>
                </c:pt>
                <c:pt idx="2271">
                  <c:v>2.0977543601801867E-2</c:v>
                </c:pt>
                <c:pt idx="2272">
                  <c:v>2.0973839683053386E-2</c:v>
                </c:pt>
                <c:pt idx="2273">
                  <c:v>2.0970127358151708E-2</c:v>
                </c:pt>
                <c:pt idx="2274">
                  <c:v>2.0966406627114888E-2</c:v>
                </c:pt>
                <c:pt idx="2275">
                  <c:v>2.0962677489942926E-2</c:v>
                </c:pt>
                <c:pt idx="2276">
                  <c:v>2.0958939946640977E-2</c:v>
                </c:pt>
                <c:pt idx="2277">
                  <c:v>2.0955535176157281E-2</c:v>
                </c:pt>
                <c:pt idx="2278">
                  <c:v>2.0951780001835785E-2</c:v>
                </c:pt>
                <c:pt idx="2279">
                  <c:v>2.0948016420966331E-2</c:v>
                </c:pt>
                <c:pt idx="2280">
                  <c:v>2.0943905712352506E-2</c:v>
                </c:pt>
                <c:pt idx="2281">
                  <c:v>2.0937625110606817E-2</c:v>
                </c:pt>
                <c:pt idx="2282">
                  <c:v>2.0936675239135172E-2</c:v>
                </c:pt>
                <c:pt idx="2283">
                  <c:v>2.0932541772710308E-2</c:v>
                </c:pt>
                <c:pt idx="2284">
                  <c:v>2.092873698070111E-2</c:v>
                </c:pt>
                <c:pt idx="2285">
                  <c:v>2.0924923782639288E-2</c:v>
                </c:pt>
                <c:pt idx="2286">
                  <c:v>2.0921102178532571E-2</c:v>
                </c:pt>
                <c:pt idx="2287">
                  <c:v>2.0916272862828551E-2</c:v>
                </c:pt>
                <c:pt idx="2288">
                  <c:v>2.0913433752220559E-2</c:v>
                </c:pt>
                <c:pt idx="2289">
                  <c:v>2.0909586930030737E-2</c:v>
                </c:pt>
                <c:pt idx="2290">
                  <c:v>2.0905731701832121E-2</c:v>
                </c:pt>
                <c:pt idx="2291">
                  <c:v>2.0902527351876931E-2</c:v>
                </c:pt>
                <c:pt idx="2292">
                  <c:v>2.0897996027436881E-2</c:v>
                </c:pt>
                <c:pt idx="2293">
                  <c:v>2.0894115581258303E-2</c:v>
                </c:pt>
                <c:pt idx="2294">
                  <c:v>2.08902267290993E-2</c:v>
                </c:pt>
                <c:pt idx="2295">
                  <c:v>2.088665584312005E-2</c:v>
                </c:pt>
                <c:pt idx="2296">
                  <c:v>2.0882749352201802E-2</c:v>
                </c:pt>
                <c:pt idx="2297">
                  <c:v>2.0878509736853172E-2</c:v>
                </c:pt>
                <c:pt idx="2298">
                  <c:v>2.0874587260873021E-2</c:v>
                </c:pt>
                <c:pt idx="2299">
                  <c:v>2.0870656378956277E-2</c:v>
                </c:pt>
                <c:pt idx="2300">
                  <c:v>2.0866717091115837E-2</c:v>
                </c:pt>
                <c:pt idx="2301">
                  <c:v>2.0862769397356852E-2</c:v>
                </c:pt>
                <c:pt idx="2302">
                  <c:v>2.0859133872664914E-2</c:v>
                </c:pt>
                <c:pt idx="2303">
                  <c:v>2.0854848792119358E-2</c:v>
                </c:pt>
                <c:pt idx="2304">
                  <c:v>2.0850875880658898E-2</c:v>
                </c:pt>
                <c:pt idx="2305">
                  <c:v>2.0846894563315996E-2</c:v>
                </c:pt>
                <c:pt idx="2306">
                  <c:v>2.0843222092663816E-2</c:v>
                </c:pt>
                <c:pt idx="2307">
                  <c:v>2.0838906711013811E-2</c:v>
                </c:pt>
                <c:pt idx="2308">
                  <c:v>2.0834900176069999E-2</c:v>
                </c:pt>
                <c:pt idx="2309">
                  <c:v>2.0830885235282422E-2</c:v>
                </c:pt>
                <c:pt idx="2310">
                  <c:v>2.0826861888651085E-2</c:v>
                </c:pt>
                <c:pt idx="2311">
                  <c:v>2.0822830136191454E-2</c:v>
                </c:pt>
                <c:pt idx="2312">
                  <c:v>2.0818789977908689E-2</c:v>
                </c:pt>
                <c:pt idx="2313">
                  <c:v>2.0815052835177206E-2</c:v>
                </c:pt>
                <c:pt idx="2314">
                  <c:v>2.0810684443907282E-2</c:v>
                </c:pt>
                <c:pt idx="2315">
                  <c:v>2.0806619068211841E-2</c:v>
                </c:pt>
                <c:pt idx="2316">
                  <c:v>2.0802854202410792E-2</c:v>
                </c:pt>
                <c:pt idx="2317">
                  <c:v>2.0796126647003838E-2</c:v>
                </c:pt>
                <c:pt idx="2318">
                  <c:v>2.0792031250679837E-2</c:v>
                </c:pt>
                <c:pt idx="2319">
                  <c:v>2.0787927448597164E-2</c:v>
                </c:pt>
                <c:pt idx="2320">
                  <c:v>2.0783815240766137E-2</c:v>
                </c:pt>
                <c:pt idx="2321">
                  <c:v>2.0779694627199648E-2</c:v>
                </c:pt>
                <c:pt idx="2322">
                  <c:v>2.0774654958664991E-2</c:v>
                </c:pt>
                <c:pt idx="2323">
                  <c:v>2.0770520050129422E-2</c:v>
                </c:pt>
                <c:pt idx="2324">
                  <c:v>2.0766376737193819E-2</c:v>
                </c:pt>
                <c:pt idx="2325">
                  <c:v>2.0762225019863894E-2</c:v>
                </c:pt>
                <c:pt idx="2326">
                  <c:v>2.0760165281115763E-2</c:v>
                </c:pt>
                <c:pt idx="2327">
                  <c:v>2.0754794425804669E-2</c:v>
                </c:pt>
                <c:pt idx="2328">
                  <c:v>2.0750614972324593E-2</c:v>
                </c:pt>
                <c:pt idx="2329">
                  <c:v>2.0746427113178676E-2</c:v>
                </c:pt>
                <c:pt idx="2330">
                  <c:v>2.0741934090287906E-2</c:v>
                </c:pt>
                <c:pt idx="2331">
                  <c:v>2.0737118905599927E-2</c:v>
                </c:pt>
                <c:pt idx="2332">
                  <c:v>2.0732902584877366E-2</c:v>
                </c:pt>
                <c:pt idx="2333">
                  <c:v>2.0728971708492822E-2</c:v>
                </c:pt>
                <c:pt idx="2334">
                  <c:v>2.0724444725269686E-2</c:v>
                </c:pt>
                <c:pt idx="2335">
                  <c:v>2.0720203186397057E-2</c:v>
                </c:pt>
                <c:pt idx="2336">
                  <c:v>2.0715953241493557E-2</c:v>
                </c:pt>
                <c:pt idx="2337">
                  <c:v>2.0711694890564181E-2</c:v>
                </c:pt>
                <c:pt idx="2338">
                  <c:v>2.0707428133626415E-2</c:v>
                </c:pt>
                <c:pt idx="2339">
                  <c:v>2.0703152970682759E-2</c:v>
                </c:pt>
                <c:pt idx="2340">
                  <c:v>2.0698869401745701E-2</c:v>
                </c:pt>
                <c:pt idx="2341">
                  <c:v>2.0694577426822736E-2</c:v>
                </c:pt>
                <c:pt idx="2342">
                  <c:v>2.0690277045928851E-2</c:v>
                </c:pt>
                <c:pt idx="2343">
                  <c:v>2.0685968259066545E-2</c:v>
                </c:pt>
                <c:pt idx="2344">
                  <c:v>2.0681651066250806E-2</c:v>
                </c:pt>
                <c:pt idx="2345">
                  <c:v>2.0677325467489127E-2</c:v>
                </c:pt>
                <c:pt idx="2346">
                  <c:v>2.0673274307978093E-2</c:v>
                </c:pt>
                <c:pt idx="2347">
                  <c:v>2.0667802644282415E-2</c:v>
                </c:pt>
                <c:pt idx="2348">
                  <c:v>2.0664298235620882E-2</c:v>
                </c:pt>
                <c:pt idx="2349">
                  <c:v>2.0659939013172868E-2</c:v>
                </c:pt>
                <c:pt idx="2350">
                  <c:v>2.0655571384826377E-2</c:v>
                </c:pt>
                <c:pt idx="2351">
                  <c:v>2.0651195350593898E-2</c:v>
                </c:pt>
                <c:pt idx="2352">
                  <c:v>2.0646810910482927E-2</c:v>
                </c:pt>
                <c:pt idx="2353">
                  <c:v>2.0642694953709944E-2</c:v>
                </c:pt>
                <c:pt idx="2354">
                  <c:v>2.0638016812665472E-2</c:v>
                </c:pt>
                <c:pt idx="2355">
                  <c:v>2.063360715498147E-2</c:v>
                </c:pt>
                <c:pt idx="2356">
                  <c:v>2.0629189091458944E-2</c:v>
                </c:pt>
                <c:pt idx="2357">
                  <c:v>2.0624762622105386E-2</c:v>
                </c:pt>
                <c:pt idx="2358">
                  <c:v>2.0620327746935785E-2</c:v>
                </c:pt>
                <c:pt idx="2359">
                  <c:v>2.0615884465957635E-2</c:v>
                </c:pt>
                <c:pt idx="2360">
                  <c:v>2.0610619615385576E-2</c:v>
                </c:pt>
                <c:pt idx="2361">
                  <c:v>2.0606972686613156E-2</c:v>
                </c:pt>
                <c:pt idx="2362">
                  <c:v>2.0602504188269311E-2</c:v>
                </c:pt>
                <c:pt idx="2363">
                  <c:v>2.0598027284156883E-2</c:v>
                </c:pt>
                <c:pt idx="2364">
                  <c:v>2.0593167894666919E-2</c:v>
                </c:pt>
                <c:pt idx="2365">
                  <c:v>2.0589048258661258E-2</c:v>
                </c:pt>
                <c:pt idx="2366">
                  <c:v>2.0584546137303039E-2</c:v>
                </c:pt>
                <c:pt idx="2367">
                  <c:v>2.0580300524772485E-2</c:v>
                </c:pt>
                <c:pt idx="2368">
                  <c:v>2.0572667019022946E-2</c:v>
                </c:pt>
                <c:pt idx="2369">
                  <c:v>2.0570078743859719E-2</c:v>
                </c:pt>
                <c:pt idx="2370">
                  <c:v>2.0566453594683953E-2</c:v>
                </c:pt>
                <c:pt idx="2371">
                  <c:v>2.0562170922749218E-2</c:v>
                </c:pt>
                <c:pt idx="2372">
                  <c:v>2.055735688920507E-2</c:v>
                </c:pt>
                <c:pt idx="2373">
                  <c:v>2.0552016223767504E-2</c:v>
                </c:pt>
                <c:pt idx="2374">
                  <c:v>2.0547190254672616E-2</c:v>
                </c:pt>
                <c:pt idx="2375">
                  <c:v>2.0542615927232926E-2</c:v>
                </c:pt>
                <c:pt idx="2376">
                  <c:v>2.0538033195835706E-2</c:v>
                </c:pt>
                <c:pt idx="2377">
                  <c:v>2.0533442060492377E-2</c:v>
                </c:pt>
                <c:pt idx="2378">
                  <c:v>2.052986503707277E-2</c:v>
                </c:pt>
                <c:pt idx="2379">
                  <c:v>2.0525253642034447E-2</c:v>
                </c:pt>
                <c:pt idx="2380">
                  <c:v>2.0520633841399905E-2</c:v>
                </c:pt>
                <c:pt idx="2381">
                  <c:v>2.0516005635186629E-2</c:v>
                </c:pt>
                <c:pt idx="2382">
                  <c:v>2.0511621016018437E-2</c:v>
                </c:pt>
                <c:pt idx="2383">
                  <c:v>2.0506724006031374E-2</c:v>
                </c:pt>
                <c:pt idx="2384">
                  <c:v>2.0502070583119369E-2</c:v>
                </c:pt>
                <c:pt idx="2385">
                  <c:v>2.0497658151585281E-2</c:v>
                </c:pt>
                <c:pt idx="2386">
                  <c:v>2.0491992489514204E-2</c:v>
                </c:pt>
                <c:pt idx="2387">
                  <c:v>2.0488059881160758E-2</c:v>
                </c:pt>
                <c:pt idx="2388">
                  <c:v>2.048337283613616E-2</c:v>
                </c:pt>
                <c:pt idx="2389">
                  <c:v>2.0478677385610267E-2</c:v>
                </c:pt>
                <c:pt idx="2390">
                  <c:v>2.0473973529588074E-2</c:v>
                </c:pt>
                <c:pt idx="2391">
                  <c:v>2.0469261268089567E-2</c:v>
                </c:pt>
                <c:pt idx="2392">
                  <c:v>2.0464540601119741E-2</c:v>
                </c:pt>
                <c:pt idx="2393">
                  <c:v>2.0459811528688587E-2</c:v>
                </c:pt>
                <c:pt idx="2394">
                  <c:v>2.0455074050808597E-2</c:v>
                </c:pt>
                <c:pt idx="2395">
                  <c:v>2.0450328167489762E-2</c:v>
                </c:pt>
                <c:pt idx="2396">
                  <c:v>2.0445573878744572E-2</c:v>
                </c:pt>
                <c:pt idx="2397">
                  <c:v>2.0440811184580521E-2</c:v>
                </c:pt>
                <c:pt idx="2398">
                  <c:v>2.0436040085007601E-2</c:v>
                </c:pt>
                <c:pt idx="2399">
                  <c:v>2.0430548433199559E-2</c:v>
                </c:pt>
                <c:pt idx="2400">
                  <c:v>2.0426709031953812E-2</c:v>
                </c:pt>
                <c:pt idx="2401">
                  <c:v>2.0421676353958029E-2</c:v>
                </c:pt>
                <c:pt idx="2402">
                  <c:v>2.0416871632869538E-2</c:v>
                </c:pt>
                <c:pt idx="2403">
                  <c:v>2.0412058506427133E-2</c:v>
                </c:pt>
                <c:pt idx="2404">
                  <c:v>2.040723697463831E-2</c:v>
                </c:pt>
                <c:pt idx="2405">
                  <c:v>2.0402639034240042E-2</c:v>
                </c:pt>
                <c:pt idx="2406">
                  <c:v>2.039756869507886E-2</c:v>
                </c:pt>
                <c:pt idx="2407">
                  <c:v>2.0392721947330716E-2</c:v>
                </c:pt>
                <c:pt idx="2408">
                  <c:v>2.038786679427862E-2</c:v>
                </c:pt>
                <c:pt idx="2409">
                  <c:v>2.0383003235940056E-2</c:v>
                </c:pt>
                <c:pt idx="2410">
                  <c:v>2.0378131272325017E-2</c:v>
                </c:pt>
                <c:pt idx="2411">
                  <c:v>2.0373250903445994E-2</c:v>
                </c:pt>
                <c:pt idx="2412">
                  <c:v>2.0368362129305484E-2</c:v>
                </c:pt>
                <c:pt idx="2413">
                  <c:v>2.0363464949923471E-2</c:v>
                </c:pt>
                <c:pt idx="2414">
                  <c:v>2.0358559365307449E-2</c:v>
                </c:pt>
                <c:pt idx="2415">
                  <c:v>2.0353645375469909E-2</c:v>
                </c:pt>
                <c:pt idx="2416">
                  <c:v>2.0348019094985903E-2</c:v>
                </c:pt>
                <c:pt idx="2417">
                  <c:v>2.0343792180170239E-2</c:v>
                </c:pt>
                <c:pt idx="2418">
                  <c:v>2.0338852974728094E-2</c:v>
                </c:pt>
                <c:pt idx="2419">
                  <c:v>2.0334125082874396E-2</c:v>
                </c:pt>
                <c:pt idx="2420">
                  <c:v>2.0328949348321634E-2</c:v>
                </c:pt>
                <c:pt idx="2421">
                  <c:v>2.0323330598398717E-2</c:v>
                </c:pt>
                <c:pt idx="2422">
                  <c:v>2.0319012101286393E-2</c:v>
                </c:pt>
                <c:pt idx="2423">
                  <c:v>2.0314247066201704E-2</c:v>
                </c:pt>
                <c:pt idx="2424">
                  <c:v>2.0309041233717295E-2</c:v>
                </c:pt>
                <c:pt idx="2425">
                  <c:v>2.0303399439104686E-2</c:v>
                </c:pt>
                <c:pt idx="2426">
                  <c:v>2.0298181785379947E-2</c:v>
                </c:pt>
                <c:pt idx="2427">
                  <c:v>2.0293170464507387E-2</c:v>
                </c:pt>
                <c:pt idx="2428">
                  <c:v>2.0288150740174045E-2</c:v>
                </c:pt>
                <c:pt idx="2429">
                  <c:v>2.0283122612377063E-2</c:v>
                </c:pt>
                <c:pt idx="2430">
                  <c:v>2.0278926908676165E-2</c:v>
                </c:pt>
                <c:pt idx="2431">
                  <c:v>2.0273878436780635E-2</c:v>
                </c:pt>
                <c:pt idx="2432">
                  <c:v>2.0269029806468841E-2</c:v>
                </c:pt>
                <c:pt idx="2433">
                  <c:v>2.0263756277902056E-2</c:v>
                </c:pt>
                <c:pt idx="2434">
                  <c:v>2.025888906657982E-2</c:v>
                </c:pt>
                <c:pt idx="2435">
                  <c:v>2.0253600498981728E-2</c:v>
                </c:pt>
                <c:pt idx="2436">
                  <c:v>2.024851000203276E-2</c:v>
                </c:pt>
                <c:pt idx="2437">
                  <c:v>2.0243411100109576E-2</c:v>
                </c:pt>
                <c:pt idx="2438">
                  <c:v>2.023769454490339E-2</c:v>
                </c:pt>
                <c:pt idx="2439">
                  <c:v>2.023318808137553E-2</c:v>
                </c:pt>
                <c:pt idx="2440">
                  <c:v>2.0228063964589649E-2</c:v>
                </c:pt>
                <c:pt idx="2441">
                  <c:v>2.0222931442872016E-2</c:v>
                </c:pt>
                <c:pt idx="2442">
                  <c:v>2.0217790516235123E-2</c:v>
                </c:pt>
                <c:pt idx="2443">
                  <c:v>2.0212839671153275E-2</c:v>
                </c:pt>
                <c:pt idx="2444">
                  <c:v>2.0207483448253516E-2</c:v>
                </c:pt>
                <c:pt idx="2445">
                  <c:v>2.0202317306926287E-2</c:v>
                </c:pt>
                <c:pt idx="2446">
                  <c:v>2.0197142760732256E-2</c:v>
                </c:pt>
                <c:pt idx="2447">
                  <c:v>2.0191959809673921E-2</c:v>
                </c:pt>
                <c:pt idx="2448">
                  <c:v>2.0186768453761272E-2</c:v>
                </c:pt>
                <c:pt idx="2449">
                  <c:v>2.0181568693011798E-2</c:v>
                </c:pt>
                <c:pt idx="2450">
                  <c:v>2.0176360527440484E-2</c:v>
                </c:pt>
                <c:pt idx="2451">
                  <c:v>2.0171335315017108E-2</c:v>
                </c:pt>
                <c:pt idx="2452">
                  <c:v>2.0166109446983042E-2</c:v>
                </c:pt>
                <c:pt idx="2453">
                  <c:v>2.016068560187545E-2</c:v>
                </c:pt>
                <c:pt idx="2454">
                  <c:v>2.0155443817109209E-2</c:v>
                </c:pt>
                <c:pt idx="2455">
                  <c:v>2.0150193627573587E-2</c:v>
                </c:pt>
                <c:pt idx="2456">
                  <c:v>2.0144935033286071E-2</c:v>
                </c:pt>
                <c:pt idx="2457">
                  <c:v>2.0139854029281264E-2</c:v>
                </c:pt>
                <c:pt idx="2458">
                  <c:v>2.0134392630485332E-2</c:v>
                </c:pt>
                <c:pt idx="2459">
                  <c:v>2.012910882199459E-2</c:v>
                </c:pt>
                <c:pt idx="2460">
                  <c:v>2.01232662127089E-2</c:v>
                </c:pt>
                <c:pt idx="2461">
                  <c:v>2.0118515990904806E-2</c:v>
                </c:pt>
                <c:pt idx="2462">
                  <c:v>2.011320696832325E-2</c:v>
                </c:pt>
                <c:pt idx="2463">
                  <c:v>2.0107889541067236E-2</c:v>
                </c:pt>
                <c:pt idx="2464">
                  <c:v>2.0102563709154253E-2</c:v>
                </c:pt>
                <c:pt idx="2465">
                  <c:v>2.0097229472584299E-2</c:v>
                </c:pt>
                <c:pt idx="2466">
                  <c:v>2.0090945035991889E-2</c:v>
                </c:pt>
                <c:pt idx="2467">
                  <c:v>2.0086535785548421E-2</c:v>
                </c:pt>
                <c:pt idx="2468">
                  <c:v>2.0080586011168577E-2</c:v>
                </c:pt>
                <c:pt idx="2469">
                  <c:v>2.0075983706982343E-2</c:v>
                </c:pt>
                <c:pt idx="2470">
                  <c:v>2.0070432220422041E-2</c:v>
                </c:pt>
                <c:pt idx="2471">
                  <c:v>2.0065220983004846E-2</c:v>
                </c:pt>
                <c:pt idx="2472">
                  <c:v>2.0059654487428469E-2</c:v>
                </c:pt>
                <c:pt idx="2473">
                  <c:v>2.0050218612372564E-2</c:v>
                </c:pt>
                <c:pt idx="2474">
                  <c:v>2.0047898935955162E-2</c:v>
                </c:pt>
                <c:pt idx="2475">
                  <c:v>2.0042480354686323E-2</c:v>
                </c:pt>
                <c:pt idx="2476">
                  <c:v>2.0037222239816521E-2</c:v>
                </c:pt>
                <c:pt idx="2477">
                  <c:v>2.0031617979764202E-2</c:v>
                </c:pt>
                <c:pt idx="2478">
                  <c:v>2.0026174186141867E-2</c:v>
                </c:pt>
                <c:pt idx="2479">
                  <c:v>2.0020721988421468E-2</c:v>
                </c:pt>
                <c:pt idx="2480">
                  <c:v>2.0015261386615902E-2</c:v>
                </c:pt>
                <c:pt idx="2481">
                  <c:v>2.000979238073548E-2</c:v>
                </c:pt>
                <c:pt idx="2482">
                  <c:v>2.0004478420250771E-2</c:v>
                </c:pt>
                <c:pt idx="2483">
                  <c:v>1.9998829156817111E-2</c:v>
                </c:pt>
                <c:pt idx="2484">
                  <c:v>1.9993334938794634E-2</c:v>
                </c:pt>
                <c:pt idx="2485">
                  <c:v>1.9987832316748874E-2</c:v>
                </c:pt>
                <c:pt idx="2486">
                  <c:v>1.9979008969390755E-2</c:v>
                </c:pt>
                <c:pt idx="2487">
                  <c:v>1.9976801916988841E-2</c:v>
                </c:pt>
                <c:pt idx="2488">
                  <c:v>1.9971276113798338E-2</c:v>
                </c:pt>
                <c:pt idx="2489">
                  <c:v>1.9965748043023004E-2</c:v>
                </c:pt>
                <c:pt idx="2490">
                  <c:v>1.9960539931035113E-2</c:v>
                </c:pt>
                <c:pt idx="2491">
                  <c:v>1.9954702280656302E-2</c:v>
                </c:pt>
                <c:pt idx="2492">
                  <c:v>1.9949192464073964E-2</c:v>
                </c:pt>
                <c:pt idx="2493">
                  <c:v>1.9943693266313577E-2</c:v>
                </c:pt>
                <c:pt idx="2494">
                  <c:v>1.9938204687354511E-2</c:v>
                </c:pt>
                <c:pt idx="2495">
                  <c:v>1.9932726727189033E-2</c:v>
                </c:pt>
                <c:pt idx="2496">
                  <c:v>1.9927259385793934E-2</c:v>
                </c:pt>
                <c:pt idx="2497">
                  <c:v>1.9921802663158898E-2</c:v>
                </c:pt>
                <c:pt idx="2498">
                  <c:v>1.991635655926588E-2</c:v>
                </c:pt>
                <c:pt idx="2499">
                  <c:v>1.9910921074107139E-2</c:v>
                </c:pt>
                <c:pt idx="2500">
                  <c:v>1.990549620765689E-2</c:v>
                </c:pt>
                <c:pt idx="2501">
                  <c:v>1.9900081959909978E-2</c:v>
                </c:pt>
                <c:pt idx="2502">
                  <c:v>1.9894678330845773E-2</c:v>
                </c:pt>
                <c:pt idx="2503">
                  <c:v>1.9889450177739687E-2</c:v>
                </c:pt>
                <c:pt idx="2504">
                  <c:v>1.9884068247440767E-2</c:v>
                </c:pt>
                <c:pt idx="2505">
                  <c:v>1.9878531155615317E-2</c:v>
                </c:pt>
                <c:pt idx="2506">
                  <c:v>1.98731700011427E-2</c:v>
                </c:pt>
                <c:pt idx="2507">
                  <c:v>1.9867819465278009E-2</c:v>
                </c:pt>
                <c:pt idx="2508">
                  <c:v>1.9862479548013512E-2</c:v>
                </c:pt>
                <c:pt idx="2509">
                  <c:v>1.9857317885237924E-2</c:v>
                </c:pt>
                <c:pt idx="2510">
                  <c:v>1.9851831569212892E-2</c:v>
                </c:pt>
                <c:pt idx="2511">
                  <c:v>1.9846523507648407E-2</c:v>
                </c:pt>
                <c:pt idx="2512">
                  <c:v>1.9841395098788572E-2</c:v>
                </c:pt>
                <c:pt idx="2513">
                  <c:v>1.9835939240118887E-2</c:v>
                </c:pt>
                <c:pt idx="2514">
                  <c:v>1.9830663034125489E-2</c:v>
                </c:pt>
                <c:pt idx="2515">
                  <c:v>1.9825397446623982E-2</c:v>
                </c:pt>
                <c:pt idx="2516">
                  <c:v>1.982014247760663E-2</c:v>
                </c:pt>
                <c:pt idx="2517">
                  <c:v>1.9814898127050229E-2</c:v>
                </c:pt>
                <c:pt idx="2518">
                  <c:v>1.9807252618203819E-2</c:v>
                </c:pt>
                <c:pt idx="2519">
                  <c:v>1.9804441281281591E-2</c:v>
                </c:pt>
                <c:pt idx="2520">
                  <c:v>1.9799574421272711E-2</c:v>
                </c:pt>
                <c:pt idx="2521">
                  <c:v>1.9794200173827992E-2</c:v>
                </c:pt>
                <c:pt idx="2522">
                  <c:v>1.9788835650764725E-2</c:v>
                </c:pt>
                <c:pt idx="2523">
                  <c:v>1.9783829222670135E-2</c:v>
                </c:pt>
                <c:pt idx="2524">
                  <c:v>1.9778484989012506E-2</c:v>
                </c:pt>
                <c:pt idx="2525">
                  <c:v>1.9773675961280386E-2</c:v>
                </c:pt>
                <c:pt idx="2526">
                  <c:v>1.9768176800663149E-2</c:v>
                </c:pt>
                <c:pt idx="2527">
                  <c:v>1.9763038633983921E-2</c:v>
                </c:pt>
                <c:pt idx="2528">
                  <c:v>1.9758087677404779E-2</c:v>
                </c:pt>
                <c:pt idx="2529">
                  <c:v>1.9752794155533857E-2</c:v>
                </c:pt>
                <c:pt idx="2530">
                  <c:v>1.9747155511576114E-2</c:v>
                </c:pt>
                <c:pt idx="2531">
                  <c:v>1.9742058380807226E-2</c:v>
                </c:pt>
                <c:pt idx="2532">
                  <c:v>1.9736971866331894E-2</c:v>
                </c:pt>
                <c:pt idx="2533">
                  <c:v>1.9731895968138704E-2</c:v>
                </c:pt>
                <c:pt idx="2534">
                  <c:v>1.9727368779089625E-2</c:v>
                </c:pt>
                <c:pt idx="2535">
                  <c:v>1.9722315558491535E-2</c:v>
                </c:pt>
                <c:pt idx="2536">
                  <c:v>1.9717272956091377E-2</c:v>
                </c:pt>
                <c:pt idx="2537">
                  <c:v>1.9712421888526954E-2</c:v>
                </c:pt>
                <c:pt idx="2538">
                  <c:v>1.9707219605830717E-2</c:v>
                </c:pt>
                <c:pt idx="2539">
                  <c:v>1.9702390742832865E-2</c:v>
                </c:pt>
                <c:pt idx="2540">
                  <c:v>1.9697208728194179E-2</c:v>
                </c:pt>
                <c:pt idx="2541">
                  <c:v>1.9689189753841596E-2</c:v>
                </c:pt>
                <c:pt idx="2542">
                  <c:v>1.96874236651981E-2</c:v>
                </c:pt>
                <c:pt idx="2543">
                  <c:v>1.9682272047674646E-2</c:v>
                </c:pt>
                <c:pt idx="2544">
                  <c:v>1.9677314390362872E-2</c:v>
                </c:pt>
                <c:pt idx="2545">
                  <c:v>1.9672367351125257E-2</c:v>
                </c:pt>
                <c:pt idx="2546">
                  <c:v>1.9667430929948916E-2</c:v>
                </c:pt>
                <c:pt idx="2547">
                  <c:v>1.966250512682095E-2</c:v>
                </c:pt>
                <c:pt idx="2548">
                  <c:v>1.9657589941725884E-2</c:v>
                </c:pt>
                <c:pt idx="2549">
                  <c:v>1.9652685374650834E-2</c:v>
                </c:pt>
                <c:pt idx="2550">
                  <c:v>1.9647791425585481E-2</c:v>
                </c:pt>
                <c:pt idx="2551">
                  <c:v>1.9643095843255021E-2</c:v>
                </c:pt>
                <c:pt idx="2552">
                  <c:v>1.9638035381419401E-2</c:v>
                </c:pt>
                <c:pt idx="2553">
                  <c:v>1.9633173286292889E-2</c:v>
                </c:pt>
                <c:pt idx="2554">
                  <c:v>1.9628321809124504E-2</c:v>
                </c:pt>
                <c:pt idx="2555">
                  <c:v>1.9623670673894478E-2</c:v>
                </c:pt>
                <c:pt idx="2556">
                  <c:v>1.9618840928013748E-2</c:v>
                </c:pt>
                <c:pt idx="2557">
                  <c:v>1.9613831085197909E-2</c:v>
                </c:pt>
                <c:pt idx="2558">
                  <c:v>1.9609022079709892E-2</c:v>
                </c:pt>
                <c:pt idx="2559">
                  <c:v>1.9604223692110373E-2</c:v>
                </c:pt>
                <c:pt idx="2560">
                  <c:v>1.9598859626555689E-2</c:v>
                </c:pt>
                <c:pt idx="2561">
                  <c:v>1.9594851476665842E-2</c:v>
                </c:pt>
                <c:pt idx="2562">
                  <c:v>1.9589892236501025E-2</c:v>
                </c:pt>
                <c:pt idx="2563">
                  <c:v>1.9585136320318861E-2</c:v>
                </c:pt>
                <c:pt idx="2564">
                  <c:v>1.9580779488463727E-2</c:v>
                </c:pt>
                <c:pt idx="2565">
                  <c:v>1.9575656341408596E-2</c:v>
                </c:pt>
                <c:pt idx="2566">
                  <c:v>1.9571127487515161E-2</c:v>
                </c:pt>
                <c:pt idx="2567">
                  <c:v>1.9566218833686189E-2</c:v>
                </c:pt>
                <c:pt idx="2568">
                  <c:v>1.9561516006487558E-2</c:v>
                </c:pt>
                <c:pt idx="2569">
                  <c:v>1.9556823797043342E-2</c:v>
                </c:pt>
                <c:pt idx="2570">
                  <c:v>1.9552142205345808E-2</c:v>
                </c:pt>
                <c:pt idx="2571">
                  <c:v>1.9547471231382063E-2</c:v>
                </c:pt>
                <c:pt idx="2572">
                  <c:v>1.9542810875134056E-2</c:v>
                </c:pt>
                <c:pt idx="2573">
                  <c:v>1.9538161136596632E-2</c:v>
                </c:pt>
                <c:pt idx="2574">
                  <c:v>1.953352201574916E-2</c:v>
                </c:pt>
                <c:pt idx="2575">
                  <c:v>1.9528893512583904E-2</c:v>
                </c:pt>
                <c:pt idx="2576">
                  <c:v>1.9524475889140802E-2</c:v>
                </c:pt>
                <c:pt idx="2577">
                  <c:v>1.9517697066184208E-2</c:v>
                </c:pt>
                <c:pt idx="2578">
                  <c:v>1.9513104966402486E-2</c:v>
                </c:pt>
                <c:pt idx="2579">
                  <c:v>1.9508523484241098E-2</c:v>
                </c:pt>
                <c:pt idx="2580">
                  <c:v>1.950330050578878E-2</c:v>
                </c:pt>
                <c:pt idx="2581">
                  <c:v>1.9499392372748368E-2</c:v>
                </c:pt>
                <c:pt idx="2582">
                  <c:v>1.9494232448465772E-2</c:v>
                </c:pt>
                <c:pt idx="2583">
                  <c:v>1.9489691898526878E-2</c:v>
                </c:pt>
                <c:pt idx="2584">
                  <c:v>1.9484515697373465E-2</c:v>
                </c:pt>
                <c:pt idx="2585">
                  <c:v>1.9480642645645561E-2</c:v>
                </c:pt>
                <c:pt idx="2586">
                  <c:v>1.9476750401583299E-2</c:v>
                </c:pt>
                <c:pt idx="2587">
                  <c:v>1.9472253859974566E-2</c:v>
                </c:pt>
                <c:pt idx="2588">
                  <c:v>1.9467767935880443E-2</c:v>
                </c:pt>
                <c:pt idx="2589">
                  <c:v>1.9463292629285457E-2</c:v>
                </c:pt>
                <c:pt idx="2590">
                  <c:v>1.9458620332366117E-2</c:v>
                </c:pt>
                <c:pt idx="2591">
                  <c:v>1.9454165742908813E-2</c:v>
                </c:pt>
                <c:pt idx="2592">
                  <c:v>1.944845401385642E-2</c:v>
                </c:pt>
                <c:pt idx="2593">
                  <c:v>1.9445288414492445E-2</c:v>
                </c:pt>
                <c:pt idx="2594">
                  <c:v>1.9440865675514729E-2</c:v>
                </c:pt>
                <c:pt idx="2595">
                  <c:v>1.9436034394454869E-2</c:v>
                </c:pt>
                <c:pt idx="2596">
                  <c:v>1.9432262772134605E-2</c:v>
                </c:pt>
                <c:pt idx="2597">
                  <c:v>1.9427872405109833E-2</c:v>
                </c:pt>
                <c:pt idx="2598">
                  <c:v>1.942286784368134E-2</c:v>
                </c:pt>
                <c:pt idx="2599">
                  <c:v>1.9418911232397917E-2</c:v>
                </c:pt>
                <c:pt idx="2600">
                  <c:v>1.9414552194054302E-2</c:v>
                </c:pt>
                <c:pt idx="2601">
                  <c:v>1.9410203772442181E-2</c:v>
                </c:pt>
                <c:pt idx="2602">
                  <c:v>1.940586596754823E-2</c:v>
                </c:pt>
                <c:pt idx="2603">
                  <c:v>1.9401753167769122E-2</c:v>
                </c:pt>
                <c:pt idx="2604">
                  <c:v>1.939743712223525E-2</c:v>
                </c:pt>
                <c:pt idx="2605">
                  <c:v>1.9393131694009698E-2</c:v>
                </c:pt>
                <c:pt idx="2606">
                  <c:v>1.9388836883079578E-2</c:v>
                </c:pt>
                <c:pt idx="2607">
                  <c:v>1.9384552689434575E-2</c:v>
                </c:pt>
                <c:pt idx="2608">
                  <c:v>1.9380279113064371E-2</c:v>
                </c:pt>
                <c:pt idx="2609">
                  <c:v>1.9376016153956076E-2</c:v>
                </c:pt>
                <c:pt idx="2610">
                  <c:v>1.9371763812094218E-2</c:v>
                </c:pt>
                <c:pt idx="2611">
                  <c:v>1.9366916993527078E-2</c:v>
                </c:pt>
                <c:pt idx="2612">
                  <c:v>1.9362468182625214E-2</c:v>
                </c:pt>
                <c:pt idx="2613">
                  <c:v>1.9358850814004569E-2</c:v>
                </c:pt>
                <c:pt idx="2614">
                  <c:v>1.9354640408868029E-2</c:v>
                </c:pt>
                <c:pt idx="2615">
                  <c:v>1.9350440620305775E-2</c:v>
                </c:pt>
                <c:pt idx="2616">
                  <c:v>1.9346472722533533E-2</c:v>
                </c:pt>
                <c:pt idx="2617">
                  <c:v>1.9342294701097617E-2</c:v>
                </c:pt>
                <c:pt idx="2618">
                  <c:v>1.9337532820053301E-2</c:v>
                </c:pt>
                <c:pt idx="2619">
                  <c:v>1.933397050968403E-2</c:v>
                </c:pt>
                <c:pt idx="2620">
                  <c:v>1.9330047812766982E-2</c:v>
                </c:pt>
                <c:pt idx="2621">
                  <c:v>1.9325464836342121E-2</c:v>
                </c:pt>
                <c:pt idx="2622">
                  <c:v>1.9320750876868686E-2</c:v>
                </c:pt>
                <c:pt idx="2623">
                  <c:v>1.931722450710982E-2</c:v>
                </c:pt>
                <c:pt idx="2624">
                  <c:v>1.9313571453822287E-2</c:v>
                </c:pt>
                <c:pt idx="2625">
                  <c:v>1.9309252746317607E-2</c:v>
                </c:pt>
                <c:pt idx="2626">
                  <c:v>1.9305170278887691E-2</c:v>
                </c:pt>
                <c:pt idx="2627">
                  <c:v>1.9301098428518553E-2</c:v>
                </c:pt>
                <c:pt idx="2628">
                  <c:v>1.9297037195189565E-2</c:v>
                </c:pt>
                <c:pt idx="2629">
                  <c:v>1.9292408786121942E-2</c:v>
                </c:pt>
                <c:pt idx="2630">
                  <c:v>1.9288370303564544E-2</c:v>
                </c:pt>
                <c:pt idx="2631">
                  <c:v>1.928434243801893E-2</c:v>
                </c:pt>
                <c:pt idx="2632">
                  <c:v>1.928032518947221E-2</c:v>
                </c:pt>
                <c:pt idx="2633">
                  <c:v>1.927631855791407E-2</c:v>
                </c:pt>
                <c:pt idx="2634">
                  <c:v>1.9271629548375722E-2</c:v>
                </c:pt>
                <c:pt idx="2635">
                  <c:v>1.9267642515514716E-2</c:v>
                </c:pt>
                <c:pt idx="2636">
                  <c:v>1.9263666097765357E-2</c:v>
                </c:pt>
                <c:pt idx="2637">
                  <c:v>1.9259700295130498E-2</c:v>
                </c:pt>
                <c:pt idx="2638">
                  <c:v>1.9256444654552358E-2</c:v>
                </c:pt>
                <c:pt idx="2639">
                  <c:v>1.9252501724685879E-2</c:v>
                </c:pt>
                <c:pt idx="2640">
                  <c:v>1.9248569411738359E-2</c:v>
                </c:pt>
                <c:pt idx="2641">
                  <c:v>1.9244647715689164E-2</c:v>
                </c:pt>
                <c:pt idx="2642">
                  <c:v>1.9240092505671574E-2</c:v>
                </c:pt>
                <c:pt idx="2643">
                  <c:v>1.9235959911516887E-2</c:v>
                </c:pt>
                <c:pt idx="2644">
                  <c:v>1.9232073650391479E-2</c:v>
                </c:pt>
                <c:pt idx="2645">
                  <c:v>1.9228435375193698E-2</c:v>
                </c:pt>
                <c:pt idx="2646">
                  <c:v>1.9224332980511405E-2</c:v>
                </c:pt>
                <c:pt idx="2647">
                  <c:v>1.9220478571736754E-2</c:v>
                </c:pt>
                <c:pt idx="2648">
                  <c:v>1.9216634780396535E-2</c:v>
                </c:pt>
                <c:pt idx="2649">
                  <c:v>1.9212801606473262E-2</c:v>
                </c:pt>
                <c:pt idx="2650">
                  <c:v>1.9208979049956942E-2</c:v>
                </c:pt>
                <c:pt idx="2651">
                  <c:v>1.920516711084258E-2</c:v>
                </c:pt>
                <c:pt idx="2652">
                  <c:v>1.9201365789110192E-2</c:v>
                </c:pt>
                <c:pt idx="2653">
                  <c:v>1.9197575084752283E-2</c:v>
                </c:pt>
                <c:pt idx="2654">
                  <c:v>1.9193794997763858E-2</c:v>
                </c:pt>
                <c:pt idx="2655">
                  <c:v>1.919002552812743E-2</c:v>
                </c:pt>
                <c:pt idx="2656">
                  <c:v>1.9186266675835506E-2</c:v>
                </c:pt>
                <c:pt idx="2657">
                  <c:v>1.9182518440878094E-2</c:v>
                </c:pt>
                <c:pt idx="2658">
                  <c:v>1.9179025417381208E-2</c:v>
                </c:pt>
                <c:pt idx="2659">
                  <c:v>1.9174318732916421E-2</c:v>
                </c:pt>
                <c:pt idx="2660">
                  <c:v>1.9171337439893021E-2</c:v>
                </c:pt>
                <c:pt idx="2661">
                  <c:v>1.9167631674166241E-2</c:v>
                </c:pt>
                <c:pt idx="2662">
                  <c:v>1.916393652571402E-2</c:v>
                </c:pt>
                <c:pt idx="2663">
                  <c:v>1.9160251994531363E-2</c:v>
                </c:pt>
                <c:pt idx="2664">
                  <c:v>1.9156578080610775E-2</c:v>
                </c:pt>
                <c:pt idx="2665">
                  <c:v>1.9153163311082272E-2</c:v>
                </c:pt>
                <c:pt idx="2666">
                  <c:v>1.9149262104505849E-2</c:v>
                </c:pt>
                <c:pt idx="2667">
                  <c:v>1.9145620042304023E-2</c:v>
                </c:pt>
                <c:pt idx="2668">
                  <c:v>1.9141988597314308E-2</c:v>
                </c:pt>
                <c:pt idx="2669">
                  <c:v>1.91383677695392E-2</c:v>
                </c:pt>
                <c:pt idx="2670">
                  <c:v>1.9134757558958715E-2</c:v>
                </c:pt>
                <c:pt idx="2671">
                  <c:v>1.913115796556536E-2</c:v>
                </c:pt>
                <c:pt idx="2672">
                  <c:v>1.9126811899059282E-2</c:v>
                </c:pt>
                <c:pt idx="2673">
                  <c:v>1.9123990630305066E-2</c:v>
                </c:pt>
                <c:pt idx="2674">
                  <c:v>1.9120422888415645E-2</c:v>
                </c:pt>
                <c:pt idx="2675">
                  <c:v>1.9116865763670887E-2</c:v>
                </c:pt>
                <c:pt idx="2676">
                  <c:v>1.9113068327346706E-2</c:v>
                </c:pt>
                <c:pt idx="2677">
                  <c:v>1.9109783365585387E-2</c:v>
                </c:pt>
                <c:pt idx="2678">
                  <c:v>1.9106258092222161E-2</c:v>
                </c:pt>
                <c:pt idx="2679">
                  <c:v>1.9102999917320996E-2</c:v>
                </c:pt>
                <c:pt idx="2680">
                  <c:v>1.9096984537820754E-2</c:v>
                </c:pt>
                <c:pt idx="2681">
                  <c:v>1.9094990135747586E-2</c:v>
                </c:pt>
                <c:pt idx="2682">
                  <c:v>1.9092263169743773E-2</c:v>
                </c:pt>
                <c:pt idx="2683">
                  <c:v>1.9089049757309601E-2</c:v>
                </c:pt>
                <c:pt idx="2684">
                  <c:v>1.9085329410954144E-2</c:v>
                </c:pt>
                <c:pt idx="2685">
                  <c:v>1.9081099063079296E-2</c:v>
                </c:pt>
                <c:pt idx="2686">
                  <c:v>1.9077656998112452E-2</c:v>
                </c:pt>
                <c:pt idx="2687">
                  <c:v>1.9074225548392221E-2</c:v>
                </c:pt>
                <c:pt idx="2688">
                  <c:v>1.907080471391033E-2</c:v>
                </c:pt>
                <c:pt idx="2689">
                  <c:v>1.9067394494653004E-2</c:v>
                </c:pt>
                <c:pt idx="2690">
                  <c:v>1.9064782943411795E-2</c:v>
                </c:pt>
                <c:pt idx="2691">
                  <c:v>1.9061395691675198E-2</c:v>
                </c:pt>
                <c:pt idx="2692">
                  <c:v>1.905828302900274E-2</c:v>
                </c:pt>
                <c:pt idx="2693">
                  <c:v>1.9054653039131397E-2</c:v>
                </c:pt>
                <c:pt idx="2694">
                  <c:v>1.9051562771713909E-2</c:v>
                </c:pt>
                <c:pt idx="2695">
                  <c:v>1.9047952854439332E-2</c:v>
                </c:pt>
                <c:pt idx="2696">
                  <c:v>1.9044618687506787E-2</c:v>
                </c:pt>
                <c:pt idx="2697">
                  <c:v>1.9041295137509073E-2</c:v>
                </c:pt>
                <c:pt idx="2698">
                  <c:v>1.903718020519642E-2</c:v>
                </c:pt>
                <c:pt idx="2699">
                  <c:v>1.9034679888278172E-2</c:v>
                </c:pt>
                <c:pt idx="2700">
                  <c:v>1.9031388189022502E-2</c:v>
                </c:pt>
                <c:pt idx="2701">
                  <c:v>1.9028107106664194E-2</c:v>
                </c:pt>
                <c:pt idx="2702">
                  <c:v>1.9024836641193255E-2</c:v>
                </c:pt>
                <c:pt idx="2703">
                  <c:v>1.9021847181214146E-2</c:v>
                </c:pt>
                <c:pt idx="2704">
                  <c:v>1.9018327560866022E-2</c:v>
                </c:pt>
                <c:pt idx="2705">
                  <c:v>1.9015088945999736E-2</c:v>
                </c:pt>
                <c:pt idx="2706">
                  <c:v>1.9011860947980852E-2</c:v>
                </c:pt>
                <c:pt idx="2707">
                  <c:v>1.9008643566796879E-2</c:v>
                </c:pt>
                <c:pt idx="2708">
                  <c:v>1.9005436802450315E-2</c:v>
                </c:pt>
                <c:pt idx="2709">
                  <c:v>1.9002240654923674E-2</c:v>
                </c:pt>
                <c:pt idx="2710">
                  <c:v>1.8999055124211961E-2</c:v>
                </c:pt>
                <c:pt idx="2711">
                  <c:v>1.8996155310290096E-2</c:v>
                </c:pt>
                <c:pt idx="2712">
                  <c:v>1.8992991604740439E-2</c:v>
                </c:pt>
                <c:pt idx="2713">
                  <c:v>1.898956223285897E-2</c:v>
                </c:pt>
                <c:pt idx="2714">
                  <c:v>1.8986419169307045E-2</c:v>
                </c:pt>
                <c:pt idx="2715">
                  <c:v>1.8983286722525083E-2</c:v>
                </c:pt>
                <c:pt idx="2716">
                  <c:v>1.8980164892503093E-2</c:v>
                </c:pt>
                <c:pt idx="2717">
                  <c:v>1.8977332337410342E-2</c:v>
                </c:pt>
                <c:pt idx="2718">
                  <c:v>1.8973953082701556E-2</c:v>
                </c:pt>
                <c:pt idx="2719">
                  <c:v>1.8970863102902025E-2</c:v>
                </c:pt>
                <c:pt idx="2720">
                  <c:v>1.8966942804404384E-2</c:v>
                </c:pt>
                <c:pt idx="2721">
                  <c:v>1.8964714993475462E-2</c:v>
                </c:pt>
                <c:pt idx="2722">
                  <c:v>1.8961656863823451E-2</c:v>
                </c:pt>
                <c:pt idx="2723">
                  <c:v>1.8958609350873956E-2</c:v>
                </c:pt>
                <c:pt idx="2724">
                  <c:v>1.8955572454611991E-2</c:v>
                </c:pt>
                <c:pt idx="2725">
                  <c:v>1.8952546175030061E-2</c:v>
                </c:pt>
                <c:pt idx="2726">
                  <c:v>1.8948816516275804E-2</c:v>
                </c:pt>
                <c:pt idx="2727">
                  <c:v>1.8946525465883823E-2</c:v>
                </c:pt>
                <c:pt idx="2728">
                  <c:v>1.894338944940702E-2</c:v>
                </c:pt>
                <c:pt idx="2729">
                  <c:v>1.8940833061064796E-2</c:v>
                </c:pt>
                <c:pt idx="2730">
                  <c:v>1.8937574027048654E-2</c:v>
                </c:pt>
                <c:pt idx="2731">
                  <c:v>1.8934898489842474E-2</c:v>
                </c:pt>
                <c:pt idx="2732">
                  <c:v>1.8931659484330565E-2</c:v>
                </c:pt>
                <c:pt idx="2733">
                  <c:v>1.8926335062632593E-2</c:v>
                </c:pt>
                <c:pt idx="2734">
                  <c:v>1.8925080726441546E-2</c:v>
                </c:pt>
                <c:pt idx="2735">
                  <c:v>1.8922161524861727E-2</c:v>
                </c:pt>
                <c:pt idx="2736">
                  <c:v>1.8919543022464236E-2</c:v>
                </c:pt>
                <c:pt idx="2737">
                  <c:v>1.8916354969725661E-2</c:v>
                </c:pt>
                <c:pt idx="2738">
                  <c:v>1.8912594136146446E-2</c:v>
                </c:pt>
                <c:pt idx="2739">
                  <c:v>1.8909715577041082E-2</c:v>
                </c:pt>
                <c:pt idx="2740">
                  <c:v>1.8906847632173776E-2</c:v>
                </c:pt>
                <c:pt idx="2741">
                  <c:v>1.8903990301533113E-2</c:v>
                </c:pt>
                <c:pt idx="2742">
                  <c:v>1.8902024361582927E-2</c:v>
                </c:pt>
                <c:pt idx="2743">
                  <c:v>1.8899484426302682E-2</c:v>
                </c:pt>
                <c:pt idx="2744">
                  <c:v>1.8896366430045448E-2</c:v>
                </c:pt>
                <c:pt idx="2745">
                  <c:v>1.8893553388184065E-2</c:v>
                </c:pt>
                <c:pt idx="2746">
                  <c:v>1.8891047133091088E-2</c:v>
                </c:pt>
                <c:pt idx="2747">
                  <c:v>1.8886071534588211E-2</c:v>
                </c:pt>
                <c:pt idx="2748">
                  <c:v>1.8885177958144234E-2</c:v>
                </c:pt>
                <c:pt idx="2749">
                  <c:v>1.8882407379954138E-2</c:v>
                </c:pt>
                <c:pt idx="2750">
                  <c:v>1.887994603975901E-2</c:v>
                </c:pt>
                <c:pt idx="2751">
                  <c:v>1.8876898071257146E-2</c:v>
                </c:pt>
                <c:pt idx="2752">
                  <c:v>1.8874159340739938E-2</c:v>
                </c:pt>
                <c:pt idx="2753">
                  <c:v>1.8871431226094779E-2</c:v>
                </c:pt>
                <c:pt idx="2754">
                  <c:v>1.8868713727319096E-2</c:v>
                </c:pt>
                <c:pt idx="2755">
                  <c:v>1.8866308543551702E-2</c:v>
                </c:pt>
                <c:pt idx="2756">
                  <c:v>1.8863310577342626E-2</c:v>
                </c:pt>
                <c:pt idx="2757">
                  <c:v>1.8860624926126373E-2</c:v>
                </c:pt>
                <c:pt idx="2758">
                  <c:v>1.8857949890751225E-2</c:v>
                </c:pt>
                <c:pt idx="2759">
                  <c:v>1.8855285471204297E-2</c:v>
                </c:pt>
                <c:pt idx="2760">
                  <c:v>1.8852631667483005E-2</c:v>
                </c:pt>
                <c:pt idx="2761">
                  <c:v>1.8849988479579617E-2</c:v>
                </c:pt>
                <c:pt idx="2762">
                  <c:v>1.8847355907481236E-2</c:v>
                </c:pt>
                <c:pt idx="2763">
                  <c:v>1.884534732580434E-2</c:v>
                </c:pt>
                <c:pt idx="2764">
                  <c:v>1.8842429884766421E-2</c:v>
                </c:pt>
                <c:pt idx="2765">
                  <c:v>1.8839521885982629E-2</c:v>
                </c:pt>
                <c:pt idx="2766">
                  <c:v>1.8836931777052715E-2</c:v>
                </c:pt>
                <c:pt idx="2767">
                  <c:v>1.8834352283896866E-2</c:v>
                </c:pt>
                <c:pt idx="2768">
                  <c:v>1.883178340650735E-2</c:v>
                </c:pt>
                <c:pt idx="2769">
                  <c:v>1.8829535536225017E-2</c:v>
                </c:pt>
                <c:pt idx="2770">
                  <c:v>1.8826677499001521E-2</c:v>
                </c:pt>
                <c:pt idx="2771">
                  <c:v>1.8824140468872312E-2</c:v>
                </c:pt>
                <c:pt idx="2772">
                  <c:v>1.8821614054478495E-2</c:v>
                </c:pt>
                <c:pt idx="2773">
                  <c:v>1.8819098255820066E-2</c:v>
                </c:pt>
                <c:pt idx="2774">
                  <c:v>1.8816593072884129E-2</c:v>
                </c:pt>
                <c:pt idx="2775">
                  <c:v>1.8814098505668109E-2</c:v>
                </c:pt>
                <c:pt idx="2776">
                  <c:v>1.8811614554161693E-2</c:v>
                </c:pt>
                <c:pt idx="2777">
                  <c:v>1.8809141218359721E-2</c:v>
                </c:pt>
                <c:pt idx="2778">
                  <c:v>1.8805310059022418E-2</c:v>
                </c:pt>
                <c:pt idx="2779">
                  <c:v>1.8804226393843319E-2</c:v>
                </c:pt>
                <c:pt idx="2780">
                  <c:v>1.8802419575637653E-2</c:v>
                </c:pt>
                <c:pt idx="2781">
                  <c:v>1.8799671963178055E-2</c:v>
                </c:pt>
                <c:pt idx="2782">
                  <c:v>1.8796933774681869E-2</c:v>
                </c:pt>
                <c:pt idx="2783">
                  <c:v>1.8794843328698296E-2</c:v>
                </c:pt>
                <c:pt idx="2784">
                  <c:v>1.8792125106905644E-2</c:v>
                </c:pt>
                <c:pt idx="2785">
                  <c:v>1.8790057159122631E-2</c:v>
                </c:pt>
                <c:pt idx="2786">
                  <c:v>1.8787358901735753E-2</c:v>
                </c:pt>
                <c:pt idx="2787">
                  <c:v>1.8784991722612065E-2</c:v>
                </c:pt>
                <c:pt idx="2788">
                  <c:v>1.8782957526345956E-2</c:v>
                </c:pt>
                <c:pt idx="2789">
                  <c:v>1.8780289211251109E-2</c:v>
                </c:pt>
                <c:pt idx="2790">
                  <c:v>1.8776983391144419E-2</c:v>
                </c:pt>
                <c:pt idx="2791">
                  <c:v>1.8774656763533848E-2</c:v>
                </c:pt>
                <c:pt idx="2792">
                  <c:v>1.8772340749824461E-2</c:v>
                </c:pt>
                <c:pt idx="2793">
                  <c:v>1.877133712883422E-2</c:v>
                </c:pt>
                <c:pt idx="2794">
                  <c:v>1.876871870606231E-2</c:v>
                </c:pt>
                <c:pt idx="2795">
                  <c:v>1.8766436451808338E-2</c:v>
                </c:pt>
                <c:pt idx="2796">
                  <c:v>1.8764164813140201E-2</c:v>
                </c:pt>
                <c:pt idx="2797">
                  <c:v>1.8760616543018607E-2</c:v>
                </c:pt>
                <c:pt idx="2798">
                  <c:v>1.8758667559216149E-2</c:v>
                </c:pt>
                <c:pt idx="2799">
                  <c:v>1.8757413590547615E-2</c:v>
                </c:pt>
                <c:pt idx="2800">
                  <c:v>1.8755184414137701E-2</c:v>
                </c:pt>
                <c:pt idx="2801">
                  <c:v>1.8752965853277518E-2</c:v>
                </c:pt>
                <c:pt idx="2802">
                  <c:v>1.8751420626646528E-2</c:v>
                </c:pt>
                <c:pt idx="2803">
                  <c:v>1.8748560578183127E-2</c:v>
                </c:pt>
                <c:pt idx="2804">
                  <c:v>1.8746373863938612E-2</c:v>
                </c:pt>
                <c:pt idx="2805">
                  <c:v>1.8744197765218039E-2</c:v>
                </c:pt>
                <c:pt idx="2806">
                  <c:v>1.8742032282013672E-2</c:v>
                </c:pt>
                <c:pt idx="2807">
                  <c:v>1.8739877414330672E-2</c:v>
                </c:pt>
                <c:pt idx="2808">
                  <c:v>1.8737733162150987E-2</c:v>
                </c:pt>
                <c:pt idx="2809">
                  <c:v>1.8735599525474617E-2</c:v>
                </c:pt>
                <c:pt idx="2810">
                  <c:v>1.8733476504291247E-2</c:v>
                </c:pt>
                <c:pt idx="2811">
                  <c:v>1.8731364098603456E-2</c:v>
                </c:pt>
                <c:pt idx="2812">
                  <c:v>1.8729262308395774E-2</c:v>
                </c:pt>
                <c:pt idx="2813">
                  <c:v>1.8727171133673358E-2</c:v>
                </c:pt>
                <c:pt idx="2814">
                  <c:v>1.8725090574420733E-2</c:v>
                </c:pt>
                <c:pt idx="2815">
                  <c:v>1.8723360368814446E-2</c:v>
                </c:pt>
                <c:pt idx="2816">
                  <c:v>1.8721301691763115E-2</c:v>
                </c:pt>
                <c:pt idx="2817">
                  <c:v>1.8718912589442943E-2</c:v>
                </c:pt>
                <c:pt idx="2818">
                  <c:v>1.8716874492028236E-2</c:v>
                </c:pt>
                <c:pt idx="2819">
                  <c:v>1.8714847010052382E-2</c:v>
                </c:pt>
                <c:pt idx="2820">
                  <c:v>1.8712830143520532E-2</c:v>
                </c:pt>
                <c:pt idx="2821">
                  <c:v>1.8711167546685004E-2</c:v>
                </c:pt>
                <c:pt idx="2822">
                  <c:v>1.8708828256755336E-2</c:v>
                </c:pt>
                <c:pt idx="2823">
                  <c:v>1.8706843236506517E-2</c:v>
                </c:pt>
                <c:pt idx="2824">
                  <c:v>1.8705214451573138E-2</c:v>
                </c:pt>
                <c:pt idx="2825">
                  <c:v>1.8702905042260968E-2</c:v>
                </c:pt>
                <c:pt idx="2826">
                  <c:v>1.8700951868248761E-2</c:v>
                </c:pt>
                <c:pt idx="2827">
                  <c:v>1.8699009309641888E-2</c:v>
                </c:pt>
                <c:pt idx="2828">
                  <c:v>1.8697077366430028E-2</c:v>
                </c:pt>
                <c:pt idx="2829">
                  <c:v>1.8695156038608027E-2</c:v>
                </c:pt>
                <c:pt idx="2830">
                  <c:v>1.8692079925006766E-2</c:v>
                </c:pt>
                <c:pt idx="2831">
                  <c:v>1.8691345229115544E-2</c:v>
                </c:pt>
                <c:pt idx="2832">
                  <c:v>1.8690157595070322E-2</c:v>
                </c:pt>
                <c:pt idx="2833">
                  <c:v>1.8687928428217926E-2</c:v>
                </c:pt>
                <c:pt idx="2834">
                  <c:v>1.8685708630178269E-2</c:v>
                </c:pt>
                <c:pt idx="2835">
                  <c:v>1.868420386500258E-2</c:v>
                </c:pt>
                <c:pt idx="2836">
                  <c:v>1.8682003974360026E-2</c:v>
                </c:pt>
                <c:pt idx="2837">
                  <c:v>1.8680876036879211E-2</c:v>
                </c:pt>
                <c:pt idx="2838">
                  <c:v>1.8678341779941338E-2</c:v>
                </c:pt>
                <c:pt idx="2839">
                  <c:v>1.8676526605742004E-2</c:v>
                </c:pt>
                <c:pt idx="2840">
                  <c:v>1.8675078235380616E-2</c:v>
                </c:pt>
                <c:pt idx="2841">
                  <c:v>1.8672928103345296E-2</c:v>
                </c:pt>
                <c:pt idx="2842">
                  <c:v>1.8670072671116103E-2</c:v>
                </c:pt>
                <c:pt idx="2843">
                  <c:v>1.8668297959441343E-2</c:v>
                </c:pt>
                <c:pt idx="2844">
                  <c:v>1.8666533861410831E-2</c:v>
                </c:pt>
                <c:pt idx="2845">
                  <c:v>1.8664780377007441E-2</c:v>
                </c:pt>
                <c:pt idx="2846">
                  <c:v>1.8664117615452495E-2</c:v>
                </c:pt>
                <c:pt idx="2847">
                  <c:v>1.8662387363794417E-2</c:v>
                </c:pt>
                <c:pt idx="2848">
                  <c:v>1.8661029253924932E-2</c:v>
                </c:pt>
                <c:pt idx="2849">
                  <c:v>1.8658958706361608E-2</c:v>
                </c:pt>
                <c:pt idx="2850">
                  <c:v>1.8657260300573988E-2</c:v>
                </c:pt>
                <c:pt idx="2851">
                  <c:v>1.8655936047518307E-2</c:v>
                </c:pt>
                <c:pt idx="2852">
                  <c:v>1.8652577198865927E-2</c:v>
                </c:pt>
                <c:pt idx="2853">
                  <c:v>1.8652228774892726E-2</c:v>
                </c:pt>
                <c:pt idx="2854">
                  <c:v>1.8650938383623084E-2</c:v>
                </c:pt>
                <c:pt idx="2855">
                  <c:v>1.864892750078961E-2</c:v>
                </c:pt>
                <c:pt idx="2856">
                  <c:v>1.8647292786626867E-2</c:v>
                </c:pt>
                <c:pt idx="2857">
                  <c:v>1.8645668687717314E-2</c:v>
                </c:pt>
                <c:pt idx="2858">
                  <c:v>1.8644055204063533E-2</c:v>
                </c:pt>
                <c:pt idx="2859">
                  <c:v>1.8642452335647472E-2</c:v>
                </c:pt>
                <c:pt idx="2860">
                  <c:v>1.8640860082479449E-2</c:v>
                </c:pt>
                <c:pt idx="2861">
                  <c:v>1.8639278444546568E-2</c:v>
                </c:pt>
                <c:pt idx="2862">
                  <c:v>1.8637707421843671E-2</c:v>
                </c:pt>
                <c:pt idx="2863">
                  <c:v>1.8636518645736844E-2</c:v>
                </c:pt>
                <c:pt idx="2864">
                  <c:v>1.8634597222122677E-2</c:v>
                </c:pt>
                <c:pt idx="2865">
                  <c:v>1.8633058045094266E-2</c:v>
                </c:pt>
                <c:pt idx="2866">
                  <c:v>1.8631529483280368E-2</c:v>
                </c:pt>
                <c:pt idx="2867">
                  <c:v>1.8630385883801059E-2</c:v>
                </c:pt>
                <c:pt idx="2868">
                  <c:v>1.8628879232732154E-2</c:v>
                </c:pt>
                <c:pt idx="2869">
                  <c:v>1.8627007489089655E-2</c:v>
                </c:pt>
                <c:pt idx="2870">
                  <c:v>1.8625521388097713E-2</c:v>
                </c:pt>
                <c:pt idx="2871">
                  <c:v>1.8624045902299657E-2</c:v>
                </c:pt>
                <c:pt idx="2872">
                  <c:v>1.8621448237219656E-2</c:v>
                </c:pt>
                <c:pt idx="2873">
                  <c:v>1.8621505213684275E-2</c:v>
                </c:pt>
                <c:pt idx="2874">
                  <c:v>1.8619683136035271E-2</c:v>
                </c:pt>
                <c:pt idx="2875">
                  <c:v>1.8618250110979236E-2</c:v>
                </c:pt>
                <c:pt idx="2876">
                  <c:v>1.8617588759562282E-2</c:v>
                </c:pt>
                <c:pt idx="2877">
                  <c:v>1.8615415906381771E-2</c:v>
                </c:pt>
                <c:pt idx="2878">
                  <c:v>1.8614396588061133E-2</c:v>
                </c:pt>
                <c:pt idx="2879">
                  <c:v>1.8612624162456702E-2</c:v>
                </c:pt>
                <c:pt idx="2880">
                  <c:v>1.8611244213238582E-2</c:v>
                </c:pt>
                <c:pt idx="2881">
                  <c:v>1.8609874879170513E-2</c:v>
                </c:pt>
                <c:pt idx="2882">
                  <c:v>1.8608516160255068E-2</c:v>
                </c:pt>
                <c:pt idx="2883">
                  <c:v>1.8607168056489674E-2</c:v>
                </c:pt>
                <c:pt idx="2884">
                  <c:v>1.8605830567869172E-2</c:v>
                </c:pt>
                <c:pt idx="2885">
                  <c:v>1.8604503694390987E-2</c:v>
                </c:pt>
                <c:pt idx="2886">
                  <c:v>1.8603187436047375E-2</c:v>
                </c:pt>
                <c:pt idx="2887">
                  <c:v>1.8601881792835763E-2</c:v>
                </c:pt>
                <c:pt idx="2888">
                  <c:v>1.860097551511064E-2</c:v>
                </c:pt>
                <c:pt idx="2889">
                  <c:v>1.8598755138643435E-2</c:v>
                </c:pt>
                <c:pt idx="2890">
                  <c:v>1.8597485890151321E-2</c:v>
                </c:pt>
                <c:pt idx="2891">
                  <c:v>1.8596227256780892E-2</c:v>
                </c:pt>
                <c:pt idx="2892">
                  <c:v>1.8594801816738761E-2</c:v>
                </c:pt>
                <c:pt idx="2893">
                  <c:v>1.8593741835374142E-2</c:v>
                </c:pt>
                <c:pt idx="2894">
                  <c:v>1.8591728870142311E-2</c:v>
                </c:pt>
                <c:pt idx="2895">
                  <c:v>1.8590511306437279E-2</c:v>
                </c:pt>
                <c:pt idx="2896">
                  <c:v>1.8589132801786163E-2</c:v>
                </c:pt>
                <c:pt idx="2897">
                  <c:v>1.8588108021004548E-2</c:v>
                </c:pt>
                <c:pt idx="2898">
                  <c:v>1.8587714046192798E-2</c:v>
                </c:pt>
                <c:pt idx="2899">
                  <c:v>1.8586540333643712E-2</c:v>
                </c:pt>
                <c:pt idx="2900">
                  <c:v>1.8585377236180211E-2</c:v>
                </c:pt>
                <c:pt idx="2901">
                  <c:v>1.858422475380745E-2</c:v>
                </c:pt>
                <c:pt idx="2902">
                  <c:v>1.8582684179192732E-2</c:v>
                </c:pt>
                <c:pt idx="2903">
                  <c:v>1.8581230761878231E-2</c:v>
                </c:pt>
                <c:pt idx="2904">
                  <c:v>1.8580430889613808E-2</c:v>
                </c:pt>
                <c:pt idx="2905">
                  <c:v>1.857932016660957E-2</c:v>
                </c:pt>
                <c:pt idx="2906">
                  <c:v>1.8578220058125261E-2</c:v>
                </c:pt>
                <c:pt idx="2907">
                  <c:v>1.8577378100993719E-2</c:v>
                </c:pt>
                <c:pt idx="2908">
                  <c:v>1.8576454599297958E-2</c:v>
                </c:pt>
                <c:pt idx="2909">
                  <c:v>1.8575387037488685E-2</c:v>
                </c:pt>
                <c:pt idx="2910">
                  <c:v>1.8574179964881653E-2</c:v>
                </c:pt>
                <c:pt idx="2911">
                  <c:v>1.8572878733385423E-2</c:v>
                </c:pt>
                <c:pt idx="2912">
                  <c:v>1.8571842311954079E-2</c:v>
                </c:pt>
                <c:pt idx="2913">
                  <c:v>1.8570816505021348E-2</c:v>
                </c:pt>
                <c:pt idx="2914">
                  <c:v>1.8569801312584566E-2</c:v>
                </c:pt>
                <c:pt idx="2915">
                  <c:v>1.8569204582757296E-2</c:v>
                </c:pt>
                <c:pt idx="2916">
                  <c:v>1.8568211326296991E-2</c:v>
                </c:pt>
                <c:pt idx="2917">
                  <c:v>1.8567228684870696E-2</c:v>
                </c:pt>
                <c:pt idx="2918">
                  <c:v>1.8566256658480995E-2</c:v>
                </c:pt>
                <c:pt idx="2919">
                  <c:v>1.8565295247122728E-2</c:v>
                </c:pt>
                <c:pt idx="2920">
                  <c:v>1.8564344450798475E-2</c:v>
                </c:pt>
                <c:pt idx="2921">
                  <c:v>1.8563404269497919E-2</c:v>
                </c:pt>
                <c:pt idx="2922">
                  <c:v>1.8562474703223645E-2</c:v>
                </c:pt>
                <c:pt idx="2923">
                  <c:v>1.8561425339752687E-2</c:v>
                </c:pt>
                <c:pt idx="2924">
                  <c:v>1.8560104187494986E-2</c:v>
                </c:pt>
                <c:pt idx="2925">
                  <c:v>1.8559334751806489E-2</c:v>
                </c:pt>
                <c:pt idx="2926">
                  <c:v>1.8558446933126582E-2</c:v>
                </c:pt>
                <c:pt idx="2927">
                  <c:v>1.855756972891065E-2</c:v>
                </c:pt>
                <c:pt idx="2928">
                  <c:v>1.8556703139153363E-2</c:v>
                </c:pt>
                <c:pt idx="2929">
                  <c:v>1.8556264959791922E-2</c:v>
                </c:pt>
                <c:pt idx="2930">
                  <c:v>1.855530051641515E-2</c:v>
                </c:pt>
                <c:pt idx="2931">
                  <c:v>1.8554586282463169E-2</c:v>
                </c:pt>
                <c:pt idx="2932">
                  <c:v>1.8554182890563042E-2</c:v>
                </c:pt>
                <c:pt idx="2933">
                  <c:v>1.85525294072173E-2</c:v>
                </c:pt>
                <c:pt idx="2934">
                  <c:v>1.8551726504182575E-2</c:v>
                </c:pt>
                <c:pt idx="2935">
                  <c:v>1.8550934215595838E-2</c:v>
                </c:pt>
                <c:pt idx="2936">
                  <c:v>1.8550152541451759E-2</c:v>
                </c:pt>
                <c:pt idx="2937">
                  <c:v>1.8550228622150333E-2</c:v>
                </c:pt>
                <c:pt idx="2938">
                  <c:v>1.854904528422744E-2</c:v>
                </c:pt>
                <c:pt idx="2939">
                  <c:v>1.8548296173010514E-2</c:v>
                </c:pt>
                <c:pt idx="2940">
                  <c:v>1.8547557676776027E-2</c:v>
                </c:pt>
                <c:pt idx="2941">
                  <c:v>1.8546197164913458E-2</c:v>
                </c:pt>
                <c:pt idx="2942">
                  <c:v>1.854676446733014E-2</c:v>
                </c:pt>
                <c:pt idx="2943">
                  <c:v>1.8546490601205352E-2</c:v>
                </c:pt>
                <c:pt idx="2944">
                  <c:v>1.8545370734789852E-2</c:v>
                </c:pt>
                <c:pt idx="2945">
                  <c:v>1.8543401032161455E-2</c:v>
                </c:pt>
                <c:pt idx="2946">
                  <c:v>1.8541868332742073E-2</c:v>
                </c:pt>
                <c:pt idx="2947">
                  <c:v>1.8541205001980324E-2</c:v>
                </c:pt>
                <c:pt idx="2948">
                  <c:v>1.8540552284537375E-2</c:v>
                </c:pt>
                <c:pt idx="2949">
                  <c:v>1.8539910180421781E-2</c:v>
                </c:pt>
                <c:pt idx="2950">
                  <c:v>1.8541444322757981E-2</c:v>
                </c:pt>
                <c:pt idx="2951">
                  <c:v>1.8540827076959265E-2</c:v>
                </c:pt>
                <c:pt idx="2952">
                  <c:v>1.8540220447218887E-2</c:v>
                </c:pt>
                <c:pt idx="2953">
                  <c:v>1.8539624433531996E-2</c:v>
                </c:pt>
                <c:pt idx="2954">
                  <c:v>1.8538956274278012E-2</c:v>
                </c:pt>
                <c:pt idx="2955">
                  <c:v>1.8537945972485481E-2</c:v>
                </c:pt>
                <c:pt idx="2956">
                  <c:v>1.8537382594218943E-2</c:v>
                </c:pt>
                <c:pt idx="2957">
                  <c:v>1.8537268327395138E-2</c:v>
                </c:pt>
                <c:pt idx="2958">
                  <c:v>1.853497051328094E-2</c:v>
                </c:pt>
                <c:pt idx="2959">
                  <c:v>1.8535756152425198E-2</c:v>
                </c:pt>
                <c:pt idx="2960">
                  <c:v>1.8535235236152581E-2</c:v>
                </c:pt>
                <c:pt idx="2961">
                  <c:v>1.853472493537095E-2</c:v>
                </c:pt>
                <c:pt idx="2962">
                  <c:v>1.8534225250080305E-2</c:v>
                </c:pt>
                <c:pt idx="2963">
                  <c:v>1.8533736180283145E-2</c:v>
                </c:pt>
                <c:pt idx="2964">
                  <c:v>1.8533257725971974E-2</c:v>
                </c:pt>
                <c:pt idx="2965">
                  <c:v>1.853278988715179E-2</c:v>
                </c:pt>
                <c:pt idx="2966">
                  <c:v>1.8532332663815099E-2</c:v>
                </c:pt>
                <c:pt idx="2967">
                  <c:v>1.8531886055964397E-2</c:v>
                </c:pt>
                <c:pt idx="2968">
                  <c:v>1.8531450063599686E-2</c:v>
                </c:pt>
                <c:pt idx="2969">
                  <c:v>1.8531024686715969E-2</c:v>
                </c:pt>
                <c:pt idx="2970">
                  <c:v>1.8530609925315744E-2</c:v>
                </c:pt>
                <c:pt idx="2971">
                  <c:v>1.852885997980035E-2</c:v>
                </c:pt>
                <c:pt idx="2972">
                  <c:v>1.8530261758218168E-2</c:v>
                </c:pt>
                <c:pt idx="2973">
                  <c:v>1.8529429333986047E-2</c:v>
                </c:pt>
                <c:pt idx="2974">
                  <c:v>1.8529057034492313E-2</c:v>
                </c:pt>
                <c:pt idx="2975">
                  <c:v>1.852869535048457E-2</c:v>
                </c:pt>
                <c:pt idx="2976">
                  <c:v>1.8528344281942832E-2</c:v>
                </c:pt>
                <c:pt idx="2977">
                  <c:v>1.8528457036583002E-2</c:v>
                </c:pt>
                <c:pt idx="2978">
                  <c:v>1.852767399128985E-2</c:v>
                </c:pt>
                <c:pt idx="2979">
                  <c:v>1.8527354769171112E-2</c:v>
                </c:pt>
                <c:pt idx="2980">
                  <c:v>1.8527046162520877E-2</c:v>
                </c:pt>
                <c:pt idx="2981">
                  <c:v>1.8526748171344143E-2</c:v>
                </c:pt>
                <c:pt idx="2982">
                  <c:v>1.8526460795633415E-2</c:v>
                </c:pt>
                <c:pt idx="2983">
                  <c:v>1.8526184035393689E-2</c:v>
                </c:pt>
                <c:pt idx="2984">
                  <c:v>1.852591789061997E-2</c:v>
                </c:pt>
                <c:pt idx="2985">
                  <c:v>1.8525662361312256E-2</c:v>
                </c:pt>
                <c:pt idx="2986">
                  <c:v>1.8525417447478043E-2</c:v>
                </c:pt>
                <c:pt idx="2987">
                  <c:v>1.8525183149102342E-2</c:v>
                </c:pt>
                <c:pt idx="2988">
                  <c:v>1.8524928378058081E-2</c:v>
                </c:pt>
                <c:pt idx="2989">
                  <c:v>1.8524746398743963E-2</c:v>
                </c:pt>
                <c:pt idx="2990">
                  <c:v>1.8524543946766281E-2</c:v>
                </c:pt>
                <c:pt idx="2991">
                  <c:v>1.8524815746188947E-2</c:v>
                </c:pt>
                <c:pt idx="2992">
                  <c:v>1.8524170889188951E-2</c:v>
                </c:pt>
                <c:pt idx="2993">
                  <c:v>1.8522605404597766E-2</c:v>
                </c:pt>
                <c:pt idx="2994">
                  <c:v>1.8523840293465654E-2</c:v>
                </c:pt>
                <c:pt idx="2995">
                  <c:v>1.8524157553885864E-2</c:v>
                </c:pt>
                <c:pt idx="2996">
                  <c:v>1.8523552159581402E-2</c:v>
                </c:pt>
                <c:pt idx="2997">
                  <c:v>1.8522020128144259E-2</c:v>
                </c:pt>
                <c:pt idx="2998">
                  <c:v>1.8521431804432442E-2</c:v>
                </c:pt>
                <c:pt idx="2999">
                  <c:v>1.8521321881221908E-2</c:v>
                </c:pt>
                <c:pt idx="3000">
                  <c:v>1.8521222571284492E-2</c:v>
                </c:pt>
                <c:pt idx="3001">
                  <c:v>1.8521133874631612E-2</c:v>
                </c:pt>
                <c:pt idx="3002">
                  <c:v>1.8522942528975406E-2</c:v>
                </c:pt>
                <c:pt idx="3003">
                  <c:v>1.8523350737567865E-2</c:v>
                </c:pt>
                <c:pt idx="3004">
                  <c:v>1.8522824242442337E-2</c:v>
                </c:pt>
                <c:pt idx="3005">
                  <c:v>1.8522781022359824E-2</c:v>
                </c:pt>
                <c:pt idx="3006">
                  <c:v>1.8523223345526706E-2</c:v>
                </c:pt>
                <c:pt idx="3007">
                  <c:v>1.8522726287535651E-2</c:v>
                </c:pt>
                <c:pt idx="3008">
                  <c:v>1.852271310509801E-2</c:v>
                </c:pt>
                <c:pt idx="3009">
                  <c:v>1.8522706557318191E-2</c:v>
                </c:pt>
                <c:pt idx="3010">
                  <c:v>1.852127566058907E-2</c:v>
                </c:pt>
                <c:pt idx="3011">
                  <c:v>1.8522704078343666E-2</c:v>
                </c:pt>
                <c:pt idx="3012">
                  <c:v>1.8522704078346164E-2</c:v>
                </c:pt>
                <c:pt idx="3013">
                  <c:v>1.8522704078346164E-2</c:v>
                </c:pt>
                <c:pt idx="3014">
                  <c:v>1.8522704078346164E-2</c:v>
                </c:pt>
                <c:pt idx="3015">
                  <c:v>1.8523180339876755E-2</c:v>
                </c:pt>
                <c:pt idx="3016">
                  <c:v>1.8522704078346164E-2</c:v>
                </c:pt>
                <c:pt idx="3017">
                  <c:v>1.8522704078343666E-2</c:v>
                </c:pt>
                <c:pt idx="3018">
                  <c:v>1.8522704078343666E-2</c:v>
                </c:pt>
                <c:pt idx="3019">
                  <c:v>1.8522704078346164E-2</c:v>
                </c:pt>
                <c:pt idx="3020">
                  <c:v>1.8522704078346164E-2</c:v>
                </c:pt>
                <c:pt idx="3021">
                  <c:v>1.8522704078343666E-2</c:v>
                </c:pt>
                <c:pt idx="3022">
                  <c:v>1.8522704078346164E-2</c:v>
                </c:pt>
                <c:pt idx="3023">
                  <c:v>1.8523180339876755E-2</c:v>
                </c:pt>
                <c:pt idx="3024">
                  <c:v>1.8523180339876755E-2</c:v>
                </c:pt>
                <c:pt idx="3025">
                  <c:v>1.8522704078343666E-2</c:v>
                </c:pt>
                <c:pt idx="3026">
                  <c:v>1.8522704078346164E-2</c:v>
                </c:pt>
                <c:pt idx="3027">
                  <c:v>1.8522704078346164E-2</c:v>
                </c:pt>
                <c:pt idx="3028">
                  <c:v>1.8522704078343666E-2</c:v>
                </c:pt>
                <c:pt idx="3029">
                  <c:v>1.8523180339876755E-2</c:v>
                </c:pt>
                <c:pt idx="3030">
                  <c:v>1.8522704078346164E-2</c:v>
                </c:pt>
                <c:pt idx="3031">
                  <c:v>1.8522704078346164E-2</c:v>
                </c:pt>
                <c:pt idx="3032">
                  <c:v>1.8521275391695197E-2</c:v>
                </c:pt>
                <c:pt idx="3033">
                  <c:v>1.8522704078346164E-2</c:v>
                </c:pt>
                <c:pt idx="3034">
                  <c:v>1.8522704078346164E-2</c:v>
                </c:pt>
                <c:pt idx="3035">
                  <c:v>1.8522704078346164E-2</c:v>
                </c:pt>
                <c:pt idx="3036">
                  <c:v>1.8522704078346164E-2</c:v>
                </c:pt>
                <c:pt idx="3037">
                  <c:v>1.8522704078346164E-2</c:v>
                </c:pt>
                <c:pt idx="3038">
                  <c:v>1.8522227833139265E-2</c:v>
                </c:pt>
                <c:pt idx="3039">
                  <c:v>1.8522704078343666E-2</c:v>
                </c:pt>
                <c:pt idx="3040">
                  <c:v>1.8523180339876755E-2</c:v>
                </c:pt>
                <c:pt idx="3041">
                  <c:v>1.8523180339876755E-2</c:v>
                </c:pt>
                <c:pt idx="3042">
                  <c:v>1.8522704078343666E-2</c:v>
                </c:pt>
                <c:pt idx="3043">
                  <c:v>1.8523180339879181E-2</c:v>
                </c:pt>
                <c:pt idx="3044">
                  <c:v>1.8522704078346164E-2</c:v>
                </c:pt>
                <c:pt idx="3045">
                  <c:v>1.8522227833139265E-2</c:v>
                </c:pt>
                <c:pt idx="3046">
                  <c:v>1.8522227833136687E-2</c:v>
                </c:pt>
                <c:pt idx="3047">
                  <c:v>1.8522227833136687E-2</c:v>
                </c:pt>
                <c:pt idx="3048">
                  <c:v>1.8522704078346164E-2</c:v>
                </c:pt>
                <c:pt idx="3049">
                  <c:v>1.8522227833136687E-2</c:v>
                </c:pt>
                <c:pt idx="3050">
                  <c:v>1.8520799195458664E-2</c:v>
                </c:pt>
                <c:pt idx="3051">
                  <c:v>1.8520799195458664E-2</c:v>
                </c:pt>
                <c:pt idx="3052">
                  <c:v>1.8520799195458664E-2</c:v>
                </c:pt>
                <c:pt idx="3053">
                  <c:v>1.8520799195458664E-2</c:v>
                </c:pt>
                <c:pt idx="3054">
                  <c:v>1.8522704078346164E-2</c:v>
                </c:pt>
                <c:pt idx="3055">
                  <c:v>1.8522227833139265E-2</c:v>
                </c:pt>
                <c:pt idx="3056">
                  <c:v>1.8522227833139265E-2</c:v>
                </c:pt>
                <c:pt idx="3057">
                  <c:v>1.8522227833139265E-2</c:v>
                </c:pt>
                <c:pt idx="3058">
                  <c:v>1.8521751604255066E-2</c:v>
                </c:pt>
                <c:pt idx="3059">
                  <c:v>1.8522227833136687E-2</c:v>
                </c:pt>
                <c:pt idx="3060">
                  <c:v>1.8522227833139265E-2</c:v>
                </c:pt>
                <c:pt idx="3061">
                  <c:v>1.8522227833139265E-2</c:v>
                </c:pt>
                <c:pt idx="3062">
                  <c:v>1.8522704078346164E-2</c:v>
                </c:pt>
                <c:pt idx="3063">
                  <c:v>1.8522227833136687E-2</c:v>
                </c:pt>
                <c:pt idx="3064">
                  <c:v>1.8522227833136687E-2</c:v>
                </c:pt>
                <c:pt idx="3065">
                  <c:v>1.8522227833136687E-2</c:v>
                </c:pt>
                <c:pt idx="3066">
                  <c:v>1.8522227833139265E-2</c:v>
                </c:pt>
                <c:pt idx="3067">
                  <c:v>1.8522704078346164E-2</c:v>
                </c:pt>
                <c:pt idx="3068">
                  <c:v>1.8522227833136687E-2</c:v>
                </c:pt>
                <c:pt idx="3069">
                  <c:v>1.8522227833139265E-2</c:v>
                </c:pt>
                <c:pt idx="3070">
                  <c:v>1.8522227833136687E-2</c:v>
                </c:pt>
                <c:pt idx="3071">
                  <c:v>1.8522227833136687E-2</c:v>
                </c:pt>
                <c:pt idx="3072">
                  <c:v>1.8522227833136687E-2</c:v>
                </c:pt>
                <c:pt idx="3073">
                  <c:v>1.8522227833139265E-2</c:v>
                </c:pt>
                <c:pt idx="3074">
                  <c:v>1.8522227833136687E-2</c:v>
                </c:pt>
                <c:pt idx="3075">
                  <c:v>1.8523180339876755E-2</c:v>
                </c:pt>
                <c:pt idx="3076">
                  <c:v>1.8522704078343666E-2</c:v>
                </c:pt>
                <c:pt idx="3077">
                  <c:v>1.8522227833136687E-2</c:v>
                </c:pt>
                <c:pt idx="3078">
                  <c:v>1.8522227833139265E-2</c:v>
                </c:pt>
                <c:pt idx="3079">
                  <c:v>1.8522227833139265E-2</c:v>
                </c:pt>
                <c:pt idx="3080">
                  <c:v>1.8522227833139265E-2</c:v>
                </c:pt>
                <c:pt idx="3081">
                  <c:v>1.8522704078343666E-2</c:v>
                </c:pt>
                <c:pt idx="3082">
                  <c:v>1.8522227833136687E-2</c:v>
                </c:pt>
                <c:pt idx="3083">
                  <c:v>1.8522227833139265E-2</c:v>
                </c:pt>
                <c:pt idx="3084">
                  <c:v>1.8522227833139265E-2</c:v>
                </c:pt>
                <c:pt idx="3085">
                  <c:v>1.8522227833136687E-2</c:v>
                </c:pt>
                <c:pt idx="3086">
                  <c:v>1.8522227833139265E-2</c:v>
                </c:pt>
                <c:pt idx="3087">
                  <c:v>1.8522227833139265E-2</c:v>
                </c:pt>
                <c:pt idx="3088">
                  <c:v>1.8522227833136687E-2</c:v>
                </c:pt>
                <c:pt idx="3089">
                  <c:v>1.8522227833139265E-2</c:v>
                </c:pt>
                <c:pt idx="3090">
                  <c:v>1.852175160425773E-2</c:v>
                </c:pt>
                <c:pt idx="3091">
                  <c:v>1.8522227833139265E-2</c:v>
                </c:pt>
                <c:pt idx="3092">
                  <c:v>1.8523180339876755E-2</c:v>
                </c:pt>
                <c:pt idx="3093">
                  <c:v>1.8522704078346164E-2</c:v>
                </c:pt>
                <c:pt idx="3094">
                  <c:v>1.8522227833136687E-2</c:v>
                </c:pt>
                <c:pt idx="3095">
                  <c:v>1.8522704078343666E-2</c:v>
                </c:pt>
                <c:pt idx="3096">
                  <c:v>1.8522227833139265E-2</c:v>
                </c:pt>
                <c:pt idx="3097">
                  <c:v>1.8522704078343666E-2</c:v>
                </c:pt>
                <c:pt idx="3098">
                  <c:v>1.8522227833139265E-2</c:v>
                </c:pt>
                <c:pt idx="3099">
                  <c:v>1.8522227833139265E-2</c:v>
                </c:pt>
                <c:pt idx="3100">
                  <c:v>1.8522704078346164E-2</c:v>
                </c:pt>
                <c:pt idx="3101">
                  <c:v>1.8522227833136687E-2</c:v>
                </c:pt>
                <c:pt idx="3102">
                  <c:v>1.8522227833136687E-2</c:v>
                </c:pt>
                <c:pt idx="3103">
                  <c:v>1.8522227833139265E-2</c:v>
                </c:pt>
                <c:pt idx="3104">
                  <c:v>1.8522227833136687E-2</c:v>
                </c:pt>
                <c:pt idx="3105">
                  <c:v>1.8522227833139265E-2</c:v>
                </c:pt>
                <c:pt idx="3106">
                  <c:v>1.8522227833139265E-2</c:v>
                </c:pt>
                <c:pt idx="3107">
                  <c:v>1.8522227833139265E-2</c:v>
                </c:pt>
                <c:pt idx="3108">
                  <c:v>1.8522227833139265E-2</c:v>
                </c:pt>
                <c:pt idx="3109">
                  <c:v>1.8522704078346164E-2</c:v>
                </c:pt>
                <c:pt idx="3110">
                  <c:v>1.8522227833139265E-2</c:v>
                </c:pt>
                <c:pt idx="3111">
                  <c:v>1.8522704078346164E-2</c:v>
                </c:pt>
                <c:pt idx="3112">
                  <c:v>1.8522227833139265E-2</c:v>
                </c:pt>
                <c:pt idx="3113">
                  <c:v>1.8521751604255066E-2</c:v>
                </c:pt>
                <c:pt idx="3114">
                  <c:v>1.8522704078346164E-2</c:v>
                </c:pt>
                <c:pt idx="3115">
                  <c:v>1.8522227833136687E-2</c:v>
                </c:pt>
                <c:pt idx="3116">
                  <c:v>1.8522227833139265E-2</c:v>
                </c:pt>
                <c:pt idx="3117">
                  <c:v>1.8522227833139265E-2</c:v>
                </c:pt>
                <c:pt idx="3118">
                  <c:v>1.8522227833139265E-2</c:v>
                </c:pt>
                <c:pt idx="3119">
                  <c:v>1.8522227833139265E-2</c:v>
                </c:pt>
                <c:pt idx="3120">
                  <c:v>1.8522227833139265E-2</c:v>
                </c:pt>
                <c:pt idx="3121">
                  <c:v>1.8522227833139265E-2</c:v>
                </c:pt>
                <c:pt idx="3122">
                  <c:v>1.8522227833139265E-2</c:v>
                </c:pt>
                <c:pt idx="3123">
                  <c:v>1.8522704078343666E-2</c:v>
                </c:pt>
                <c:pt idx="3124">
                  <c:v>1.8522227833136687E-2</c:v>
                </c:pt>
                <c:pt idx="3125">
                  <c:v>1.8522227833139265E-2</c:v>
                </c:pt>
                <c:pt idx="3126">
                  <c:v>1.8522227833139265E-2</c:v>
                </c:pt>
                <c:pt idx="3127">
                  <c:v>1.8522704078346164E-2</c:v>
                </c:pt>
                <c:pt idx="3128">
                  <c:v>1.8522704078343666E-2</c:v>
                </c:pt>
                <c:pt idx="3129">
                  <c:v>1.8522227833139265E-2</c:v>
                </c:pt>
                <c:pt idx="3130">
                  <c:v>1.8522227833136687E-2</c:v>
                </c:pt>
                <c:pt idx="3131">
                  <c:v>1.8522227833136687E-2</c:v>
                </c:pt>
                <c:pt idx="3132">
                  <c:v>1.8520799195461519E-2</c:v>
                </c:pt>
                <c:pt idx="3133">
                  <c:v>1.8522704078346164E-2</c:v>
                </c:pt>
                <c:pt idx="3134">
                  <c:v>1.8522227833136687E-2</c:v>
                </c:pt>
                <c:pt idx="3135">
                  <c:v>1.8522227833139265E-2</c:v>
                </c:pt>
                <c:pt idx="3136">
                  <c:v>1.8523180339876755E-2</c:v>
                </c:pt>
                <c:pt idx="3137">
                  <c:v>1.8522227833139265E-2</c:v>
                </c:pt>
                <c:pt idx="3138">
                  <c:v>1.8522704078346164E-2</c:v>
                </c:pt>
                <c:pt idx="3139">
                  <c:v>1.8522227833136687E-2</c:v>
                </c:pt>
                <c:pt idx="3140">
                  <c:v>1.8522227833136687E-2</c:v>
                </c:pt>
                <c:pt idx="3141">
                  <c:v>1.8522227833136687E-2</c:v>
                </c:pt>
                <c:pt idx="3142">
                  <c:v>1.8522227833136687E-2</c:v>
                </c:pt>
                <c:pt idx="3143">
                  <c:v>1.8522227833139265E-2</c:v>
                </c:pt>
                <c:pt idx="3144">
                  <c:v>1.8522227833139265E-2</c:v>
                </c:pt>
                <c:pt idx="3145">
                  <c:v>1.8522227833139265E-2</c:v>
                </c:pt>
                <c:pt idx="3146">
                  <c:v>1.8522227833136687E-2</c:v>
                </c:pt>
                <c:pt idx="3147">
                  <c:v>1.8522227833139265E-2</c:v>
                </c:pt>
                <c:pt idx="3148">
                  <c:v>1.8522704078346164E-2</c:v>
                </c:pt>
                <c:pt idx="3149">
                  <c:v>1.8522227833139265E-2</c:v>
                </c:pt>
                <c:pt idx="3150">
                  <c:v>1.8522227833136687E-2</c:v>
                </c:pt>
                <c:pt idx="3151">
                  <c:v>1.8522227833136687E-2</c:v>
                </c:pt>
                <c:pt idx="3152">
                  <c:v>1.8522227833136687E-2</c:v>
                </c:pt>
                <c:pt idx="3153">
                  <c:v>1.8522227833139265E-2</c:v>
                </c:pt>
                <c:pt idx="3154">
                  <c:v>1.8520799195458664E-2</c:v>
                </c:pt>
                <c:pt idx="3155">
                  <c:v>1.8520799195458664E-2</c:v>
                </c:pt>
                <c:pt idx="3156">
                  <c:v>1.8520799195458664E-2</c:v>
                </c:pt>
                <c:pt idx="3157">
                  <c:v>1.8520799195458664E-2</c:v>
                </c:pt>
                <c:pt idx="3158">
                  <c:v>1.8522227833139265E-2</c:v>
                </c:pt>
                <c:pt idx="3159">
                  <c:v>1.8522227833139265E-2</c:v>
                </c:pt>
                <c:pt idx="3160">
                  <c:v>1.8522227833139265E-2</c:v>
                </c:pt>
                <c:pt idx="3161">
                  <c:v>1.8522227833139265E-2</c:v>
                </c:pt>
                <c:pt idx="3162">
                  <c:v>1.8521751604255066E-2</c:v>
                </c:pt>
                <c:pt idx="3163">
                  <c:v>1.852175160425773E-2</c:v>
                </c:pt>
                <c:pt idx="3164">
                  <c:v>1.8521751604255066E-2</c:v>
                </c:pt>
                <c:pt idx="3165">
                  <c:v>1.8521751604255066E-2</c:v>
                </c:pt>
                <c:pt idx="3166">
                  <c:v>1.852175160425773E-2</c:v>
                </c:pt>
                <c:pt idx="3167">
                  <c:v>1.8522227833139265E-2</c:v>
                </c:pt>
                <c:pt idx="3168">
                  <c:v>1.8522227833136687E-2</c:v>
                </c:pt>
                <c:pt idx="3169">
                  <c:v>1.8522227833136687E-2</c:v>
                </c:pt>
                <c:pt idx="3170">
                  <c:v>1.8522227833136687E-2</c:v>
                </c:pt>
                <c:pt idx="3171">
                  <c:v>1.8521751604255066E-2</c:v>
                </c:pt>
                <c:pt idx="3172">
                  <c:v>1.852175160425773E-2</c:v>
                </c:pt>
                <c:pt idx="3173">
                  <c:v>1.852175160425773E-2</c:v>
                </c:pt>
                <c:pt idx="3174">
                  <c:v>1.852175160425773E-2</c:v>
                </c:pt>
                <c:pt idx="3175">
                  <c:v>1.8522227833139265E-2</c:v>
                </c:pt>
                <c:pt idx="3176">
                  <c:v>1.8522227833136687E-2</c:v>
                </c:pt>
                <c:pt idx="3177">
                  <c:v>1.8522227833136687E-2</c:v>
                </c:pt>
                <c:pt idx="3178">
                  <c:v>1.8522227833139265E-2</c:v>
                </c:pt>
                <c:pt idx="3179">
                  <c:v>1.8522227833136687E-2</c:v>
                </c:pt>
                <c:pt idx="3180">
                  <c:v>1.8522227833139265E-2</c:v>
                </c:pt>
                <c:pt idx="3181">
                  <c:v>1.8522227833139265E-2</c:v>
                </c:pt>
                <c:pt idx="3182">
                  <c:v>1.8522227833139265E-2</c:v>
                </c:pt>
                <c:pt idx="3183">
                  <c:v>1.8522227833136687E-2</c:v>
                </c:pt>
                <c:pt idx="3184">
                  <c:v>1.8521751604255066E-2</c:v>
                </c:pt>
                <c:pt idx="3185">
                  <c:v>1.8521751604255066E-2</c:v>
                </c:pt>
                <c:pt idx="3186">
                  <c:v>1.8521751604255066E-2</c:v>
                </c:pt>
                <c:pt idx="3187">
                  <c:v>1.8521751604255066E-2</c:v>
                </c:pt>
                <c:pt idx="3188">
                  <c:v>1.8522227833139265E-2</c:v>
                </c:pt>
                <c:pt idx="3189">
                  <c:v>1.8522227833136687E-2</c:v>
                </c:pt>
                <c:pt idx="3190">
                  <c:v>1.8522227833136687E-2</c:v>
                </c:pt>
                <c:pt idx="3191">
                  <c:v>1.8522227833139265E-2</c:v>
                </c:pt>
                <c:pt idx="3192">
                  <c:v>1.8522704078346164E-2</c:v>
                </c:pt>
                <c:pt idx="3193">
                  <c:v>1.8521751604252401E-2</c:v>
                </c:pt>
                <c:pt idx="3194">
                  <c:v>1.8521751604255066E-2</c:v>
                </c:pt>
                <c:pt idx="3195">
                  <c:v>1.8521751604255066E-2</c:v>
                </c:pt>
                <c:pt idx="3196">
                  <c:v>1.8522704078343666E-2</c:v>
                </c:pt>
                <c:pt idx="3197">
                  <c:v>1.8522227833139265E-2</c:v>
                </c:pt>
                <c:pt idx="3198">
                  <c:v>1.8522227833136687E-2</c:v>
                </c:pt>
                <c:pt idx="3199">
                  <c:v>1.8522227833139265E-2</c:v>
                </c:pt>
                <c:pt idx="3200">
                  <c:v>1.8522227833139265E-2</c:v>
                </c:pt>
                <c:pt idx="3201">
                  <c:v>1.8522227833141842E-2</c:v>
                </c:pt>
                <c:pt idx="3202">
                  <c:v>1.8522227833139265E-2</c:v>
                </c:pt>
                <c:pt idx="3203">
                  <c:v>1.8522227833139265E-2</c:v>
                </c:pt>
                <c:pt idx="3204">
                  <c:v>1.8522227833139265E-2</c:v>
                </c:pt>
                <c:pt idx="3205">
                  <c:v>1.8522227833139265E-2</c:v>
                </c:pt>
                <c:pt idx="3206">
                  <c:v>1.8520799195461519E-2</c:v>
                </c:pt>
                <c:pt idx="3207">
                  <c:v>1.8520799195458664E-2</c:v>
                </c:pt>
                <c:pt idx="3208">
                  <c:v>1.8520799195461519E-2</c:v>
                </c:pt>
                <c:pt idx="3209">
                  <c:v>1.8520799195461519E-2</c:v>
                </c:pt>
                <c:pt idx="3210">
                  <c:v>1.8522227833139265E-2</c:v>
                </c:pt>
                <c:pt idx="3211">
                  <c:v>1.8522227833139265E-2</c:v>
                </c:pt>
                <c:pt idx="3212">
                  <c:v>1.8522227833139265E-2</c:v>
                </c:pt>
                <c:pt idx="3213">
                  <c:v>1.8522227833136687E-2</c:v>
                </c:pt>
                <c:pt idx="3214">
                  <c:v>1.8523180339879181E-2</c:v>
                </c:pt>
                <c:pt idx="3215">
                  <c:v>1.8522704078343666E-2</c:v>
                </c:pt>
                <c:pt idx="3216">
                  <c:v>1.8522704078343666E-2</c:v>
                </c:pt>
                <c:pt idx="3217">
                  <c:v>1.8523180339876755E-2</c:v>
                </c:pt>
                <c:pt idx="3218">
                  <c:v>1.8522704078346164E-2</c:v>
                </c:pt>
                <c:pt idx="3219">
                  <c:v>1.8522704078346164E-2</c:v>
                </c:pt>
                <c:pt idx="3220">
                  <c:v>1.8522704078348662E-2</c:v>
                </c:pt>
                <c:pt idx="3221">
                  <c:v>1.8522704078346164E-2</c:v>
                </c:pt>
                <c:pt idx="3222">
                  <c:v>1.8522704078343666E-2</c:v>
                </c:pt>
                <c:pt idx="3223">
                  <c:v>1.8522704078346164E-2</c:v>
                </c:pt>
                <c:pt idx="3224">
                  <c:v>1.8522704078346164E-2</c:v>
                </c:pt>
                <c:pt idx="3225">
                  <c:v>1.8522704078343666E-2</c:v>
                </c:pt>
                <c:pt idx="3226">
                  <c:v>1.8522704078343666E-2</c:v>
                </c:pt>
                <c:pt idx="3227">
                  <c:v>1.8522704078343666E-2</c:v>
                </c:pt>
                <c:pt idx="3228">
                  <c:v>1.8522704078346164E-2</c:v>
                </c:pt>
                <c:pt idx="3229">
                  <c:v>1.8522704078346164E-2</c:v>
                </c:pt>
                <c:pt idx="3230">
                  <c:v>1.8523180339876755E-2</c:v>
                </c:pt>
                <c:pt idx="3231">
                  <c:v>1.8521275391695197E-2</c:v>
                </c:pt>
                <c:pt idx="3232">
                  <c:v>1.8522704078343666E-2</c:v>
                </c:pt>
                <c:pt idx="3233">
                  <c:v>1.8522704078346164E-2</c:v>
                </c:pt>
                <c:pt idx="3234">
                  <c:v>1.8522704078346164E-2</c:v>
                </c:pt>
                <c:pt idx="3235">
                  <c:v>1.8522704078346164E-2</c:v>
                </c:pt>
                <c:pt idx="3236">
                  <c:v>1.8522704078346164E-2</c:v>
                </c:pt>
                <c:pt idx="3237">
                  <c:v>1.8523180339879181E-2</c:v>
                </c:pt>
                <c:pt idx="3238">
                  <c:v>1.8522704078346164E-2</c:v>
                </c:pt>
                <c:pt idx="3239">
                  <c:v>1.8522704078346164E-2</c:v>
                </c:pt>
                <c:pt idx="3240">
                  <c:v>1.8522704078343666E-2</c:v>
                </c:pt>
                <c:pt idx="3241">
                  <c:v>1.8522704078346164E-2</c:v>
                </c:pt>
                <c:pt idx="3242">
                  <c:v>1.8522704078346164E-2</c:v>
                </c:pt>
                <c:pt idx="3243">
                  <c:v>1.8522704078348662E-2</c:v>
                </c:pt>
                <c:pt idx="3244">
                  <c:v>1.8521275391695197E-2</c:v>
                </c:pt>
                <c:pt idx="3245">
                  <c:v>1.8522704078346164E-2</c:v>
                </c:pt>
                <c:pt idx="3246">
                  <c:v>1.8522704078346164E-2</c:v>
                </c:pt>
                <c:pt idx="3247">
                  <c:v>1.8522704078343666E-2</c:v>
                </c:pt>
                <c:pt idx="3248">
                  <c:v>1.8523180339879181E-2</c:v>
                </c:pt>
                <c:pt idx="3249">
                  <c:v>1.8522704078346164E-2</c:v>
                </c:pt>
                <c:pt idx="3250">
                  <c:v>1.8522704078346164E-2</c:v>
                </c:pt>
                <c:pt idx="3251">
                  <c:v>1.8523180339876755E-2</c:v>
                </c:pt>
                <c:pt idx="3252">
                  <c:v>1.8522227833139265E-2</c:v>
                </c:pt>
                <c:pt idx="3253">
                  <c:v>1.8522227833139265E-2</c:v>
                </c:pt>
                <c:pt idx="3254">
                  <c:v>1.8522704078346164E-2</c:v>
                </c:pt>
                <c:pt idx="3255">
                  <c:v>1.8523180339876755E-2</c:v>
                </c:pt>
                <c:pt idx="3256">
                  <c:v>1.8522704078346164E-2</c:v>
                </c:pt>
                <c:pt idx="3257">
                  <c:v>1.8521275391697952E-2</c:v>
                </c:pt>
                <c:pt idx="3258">
                  <c:v>1.8520799195461519E-2</c:v>
                </c:pt>
                <c:pt idx="3259">
                  <c:v>1.8520799195461519E-2</c:v>
                </c:pt>
                <c:pt idx="3260">
                  <c:v>1.8520799195461519E-2</c:v>
                </c:pt>
                <c:pt idx="3261">
                  <c:v>1.8520799195461519E-2</c:v>
                </c:pt>
                <c:pt idx="3262">
                  <c:v>1.8522704078343666E-2</c:v>
                </c:pt>
                <c:pt idx="3263">
                  <c:v>1.8522704078346164E-2</c:v>
                </c:pt>
                <c:pt idx="3264">
                  <c:v>1.8523180339876755E-2</c:v>
                </c:pt>
                <c:pt idx="3265">
                  <c:v>1.8522704078343666E-2</c:v>
                </c:pt>
                <c:pt idx="3266">
                  <c:v>1.8523180339876755E-2</c:v>
                </c:pt>
                <c:pt idx="3267">
                  <c:v>1.8522704078346164E-2</c:v>
                </c:pt>
                <c:pt idx="3268">
                  <c:v>1.8522704078346164E-2</c:v>
                </c:pt>
                <c:pt idx="3269">
                  <c:v>1.8523180339876755E-2</c:v>
                </c:pt>
                <c:pt idx="3270">
                  <c:v>1.8521275391695197E-2</c:v>
                </c:pt>
                <c:pt idx="3271">
                  <c:v>1.8522704078346164E-2</c:v>
                </c:pt>
                <c:pt idx="3272">
                  <c:v>1.8522704078346164E-2</c:v>
                </c:pt>
                <c:pt idx="3273">
                  <c:v>1.8522704078346164E-2</c:v>
                </c:pt>
                <c:pt idx="3274">
                  <c:v>1.8522704078346164E-2</c:v>
                </c:pt>
                <c:pt idx="3275">
                  <c:v>1.8522704078343666E-2</c:v>
                </c:pt>
                <c:pt idx="3276">
                  <c:v>1.8522704078346164E-2</c:v>
                </c:pt>
                <c:pt idx="3277">
                  <c:v>1.8522704078343666E-2</c:v>
                </c:pt>
                <c:pt idx="3278">
                  <c:v>1.8522704078348662E-2</c:v>
                </c:pt>
                <c:pt idx="3279">
                  <c:v>1.8522704078346164E-2</c:v>
                </c:pt>
                <c:pt idx="3280">
                  <c:v>1.8522704078343666E-2</c:v>
                </c:pt>
                <c:pt idx="3281">
                  <c:v>1.8522704078346164E-2</c:v>
                </c:pt>
                <c:pt idx="3282">
                  <c:v>1.8522704078343666E-2</c:v>
                </c:pt>
                <c:pt idx="3283">
                  <c:v>1.8521275391697952E-2</c:v>
                </c:pt>
                <c:pt idx="3284">
                  <c:v>1.8523180339879181E-2</c:v>
                </c:pt>
                <c:pt idx="3285">
                  <c:v>1.8522704078346164E-2</c:v>
                </c:pt>
                <c:pt idx="3286">
                  <c:v>1.8522704078346164E-2</c:v>
                </c:pt>
                <c:pt idx="3287">
                  <c:v>1.8522704078346164E-2</c:v>
                </c:pt>
                <c:pt idx="3288">
                  <c:v>1.8522704078346164E-2</c:v>
                </c:pt>
                <c:pt idx="3289">
                  <c:v>1.8523180339876755E-2</c:v>
                </c:pt>
                <c:pt idx="3290">
                  <c:v>1.8522704078346164E-2</c:v>
                </c:pt>
                <c:pt idx="3291">
                  <c:v>1.8522704078343666E-2</c:v>
                </c:pt>
                <c:pt idx="3292">
                  <c:v>1.8522704078346164E-2</c:v>
                </c:pt>
                <c:pt idx="3293">
                  <c:v>1.8522704078346164E-2</c:v>
                </c:pt>
                <c:pt idx="3294">
                  <c:v>1.8522704078343666E-2</c:v>
                </c:pt>
                <c:pt idx="3295">
                  <c:v>1.8522704078346164E-2</c:v>
                </c:pt>
                <c:pt idx="3296">
                  <c:v>1.8522704078346164E-2</c:v>
                </c:pt>
                <c:pt idx="3297">
                  <c:v>1.8522704078348662E-2</c:v>
                </c:pt>
                <c:pt idx="3298">
                  <c:v>1.8522704078343666E-2</c:v>
                </c:pt>
                <c:pt idx="3299">
                  <c:v>1.8522704078343666E-2</c:v>
                </c:pt>
                <c:pt idx="3300">
                  <c:v>1.8522704078343666E-2</c:v>
                </c:pt>
                <c:pt idx="3301">
                  <c:v>1.8522704078346164E-2</c:v>
                </c:pt>
                <c:pt idx="3302">
                  <c:v>1.8522704078343666E-2</c:v>
                </c:pt>
                <c:pt idx="3303">
                  <c:v>1.8523180339874334E-2</c:v>
                </c:pt>
                <c:pt idx="3304">
                  <c:v>1.8522704078346164E-2</c:v>
                </c:pt>
                <c:pt idx="3305">
                  <c:v>1.8521275391695197E-2</c:v>
                </c:pt>
                <c:pt idx="3306">
                  <c:v>1.8522704078346164E-2</c:v>
                </c:pt>
                <c:pt idx="3307">
                  <c:v>1.8523180339876755E-2</c:v>
                </c:pt>
                <c:pt idx="3308">
                  <c:v>1.8522704078346164E-2</c:v>
                </c:pt>
                <c:pt idx="3309">
                  <c:v>1.8522704078346164E-2</c:v>
                </c:pt>
                <c:pt idx="3310">
                  <c:v>1.8521275391697952E-2</c:v>
                </c:pt>
                <c:pt idx="3311">
                  <c:v>1.8521275391697952E-2</c:v>
                </c:pt>
                <c:pt idx="3312">
                  <c:v>1.8521275391695197E-2</c:v>
                </c:pt>
                <c:pt idx="3313">
                  <c:v>1.8521275391697952E-2</c:v>
                </c:pt>
                <c:pt idx="3314">
                  <c:v>1.8522704078346164E-2</c:v>
                </c:pt>
                <c:pt idx="3315">
                  <c:v>1.8523180339879181E-2</c:v>
                </c:pt>
                <c:pt idx="3316">
                  <c:v>1.8522704078343666E-2</c:v>
                </c:pt>
                <c:pt idx="3317">
                  <c:v>1.8522704078343666E-2</c:v>
                </c:pt>
                <c:pt idx="3318">
                  <c:v>1.8521275391695197E-2</c:v>
                </c:pt>
                <c:pt idx="3319">
                  <c:v>1.8522704078346164E-2</c:v>
                </c:pt>
                <c:pt idx="3320">
                  <c:v>1.8522704078343666E-2</c:v>
                </c:pt>
                <c:pt idx="3321">
                  <c:v>1.8522704078346164E-2</c:v>
                </c:pt>
                <c:pt idx="3322">
                  <c:v>1.8523180339876755E-2</c:v>
                </c:pt>
                <c:pt idx="3323">
                  <c:v>1.8522704078343666E-2</c:v>
                </c:pt>
                <c:pt idx="3324">
                  <c:v>1.8522704078346164E-2</c:v>
                </c:pt>
                <c:pt idx="3325">
                  <c:v>1.8522704078346164E-2</c:v>
                </c:pt>
                <c:pt idx="3326">
                  <c:v>1.8522704078346164E-2</c:v>
                </c:pt>
                <c:pt idx="3327">
                  <c:v>1.8523180339876755E-2</c:v>
                </c:pt>
                <c:pt idx="3328">
                  <c:v>1.8522704078346164E-2</c:v>
                </c:pt>
                <c:pt idx="3329">
                  <c:v>1.8522704078346164E-2</c:v>
                </c:pt>
                <c:pt idx="3330">
                  <c:v>1.8522704078346164E-2</c:v>
                </c:pt>
                <c:pt idx="3331">
                  <c:v>1.8521275391695197E-2</c:v>
                </c:pt>
                <c:pt idx="3332">
                  <c:v>1.8522704078348662E-2</c:v>
                </c:pt>
                <c:pt idx="3333">
                  <c:v>1.8522704078346164E-2</c:v>
                </c:pt>
                <c:pt idx="3334">
                  <c:v>1.8522704078343666E-2</c:v>
                </c:pt>
                <c:pt idx="3335">
                  <c:v>1.8523180339876755E-2</c:v>
                </c:pt>
                <c:pt idx="3336">
                  <c:v>1.8523180339876755E-2</c:v>
                </c:pt>
                <c:pt idx="3337">
                  <c:v>1.8522704078346164E-2</c:v>
                </c:pt>
                <c:pt idx="3338">
                  <c:v>1.8522704078343666E-2</c:v>
                </c:pt>
                <c:pt idx="3339">
                  <c:v>1.8522704078346164E-2</c:v>
                </c:pt>
                <c:pt idx="3340">
                  <c:v>1.8522704078346164E-2</c:v>
                </c:pt>
                <c:pt idx="3341">
                  <c:v>1.8523180339876755E-2</c:v>
                </c:pt>
                <c:pt idx="3342">
                  <c:v>1.8522704078343666E-2</c:v>
                </c:pt>
                <c:pt idx="3343">
                  <c:v>1.8522704078346164E-2</c:v>
                </c:pt>
                <c:pt idx="3344">
                  <c:v>1.8522704078346164E-2</c:v>
                </c:pt>
                <c:pt idx="3345">
                  <c:v>1.8522704078343666E-2</c:v>
                </c:pt>
                <c:pt idx="3346">
                  <c:v>1.8522704078346164E-2</c:v>
                </c:pt>
                <c:pt idx="3347">
                  <c:v>1.8522704078346164E-2</c:v>
                </c:pt>
                <c:pt idx="3348">
                  <c:v>1.8522704078346164E-2</c:v>
                </c:pt>
                <c:pt idx="3349">
                  <c:v>1.8522704078343666E-2</c:v>
                </c:pt>
                <c:pt idx="3350">
                  <c:v>1.8522704078346164E-2</c:v>
                </c:pt>
                <c:pt idx="3351">
                  <c:v>1.8522704078346164E-2</c:v>
                </c:pt>
                <c:pt idx="3352">
                  <c:v>1.8523180339876755E-2</c:v>
                </c:pt>
                <c:pt idx="3353">
                  <c:v>1.8523180339876755E-2</c:v>
                </c:pt>
                <c:pt idx="3354">
                  <c:v>1.8522704078346164E-2</c:v>
                </c:pt>
                <c:pt idx="3355">
                  <c:v>1.8523180339879181E-2</c:v>
                </c:pt>
                <c:pt idx="3356">
                  <c:v>1.8522704078343666E-2</c:v>
                </c:pt>
                <c:pt idx="3357">
                  <c:v>1.8522704078343666E-2</c:v>
                </c:pt>
                <c:pt idx="3358">
                  <c:v>1.8522227833139265E-2</c:v>
                </c:pt>
                <c:pt idx="3359">
                  <c:v>1.8522227833139265E-2</c:v>
                </c:pt>
                <c:pt idx="3360">
                  <c:v>1.8522704078346164E-2</c:v>
                </c:pt>
                <c:pt idx="3361">
                  <c:v>1.8522227833139265E-2</c:v>
                </c:pt>
                <c:pt idx="3362">
                  <c:v>1.8520799195458664E-2</c:v>
                </c:pt>
                <c:pt idx="3363">
                  <c:v>1.8520799195461519E-2</c:v>
                </c:pt>
                <c:pt idx="3364">
                  <c:v>1.8520799195461519E-2</c:v>
                </c:pt>
                <c:pt idx="3365">
                  <c:v>1.8522704078343666E-2</c:v>
                </c:pt>
                <c:pt idx="3366">
                  <c:v>1.8522227833139265E-2</c:v>
                </c:pt>
                <c:pt idx="3367">
                  <c:v>1.8522227833136687E-2</c:v>
                </c:pt>
                <c:pt idx="3368">
                  <c:v>1.8522227833136687E-2</c:v>
                </c:pt>
                <c:pt idx="3369">
                  <c:v>1.8522227833139265E-2</c:v>
                </c:pt>
                <c:pt idx="3370">
                  <c:v>1.8520799195461519E-2</c:v>
                </c:pt>
                <c:pt idx="3371">
                  <c:v>1.8522227833136687E-2</c:v>
                </c:pt>
                <c:pt idx="3372">
                  <c:v>1.8522227833136687E-2</c:v>
                </c:pt>
                <c:pt idx="3373">
                  <c:v>1.8522227833136687E-2</c:v>
                </c:pt>
                <c:pt idx="3374">
                  <c:v>1.8523180339876755E-2</c:v>
                </c:pt>
                <c:pt idx="3375">
                  <c:v>1.8522227833136687E-2</c:v>
                </c:pt>
                <c:pt idx="3376">
                  <c:v>1.8522227833136687E-2</c:v>
                </c:pt>
                <c:pt idx="3377">
                  <c:v>1.8522227833136687E-2</c:v>
                </c:pt>
                <c:pt idx="3378">
                  <c:v>1.8522227833139265E-2</c:v>
                </c:pt>
                <c:pt idx="3379">
                  <c:v>1.8522227833139265E-2</c:v>
                </c:pt>
                <c:pt idx="3380">
                  <c:v>1.8522227833136687E-2</c:v>
                </c:pt>
                <c:pt idx="3381">
                  <c:v>1.8522227833139265E-2</c:v>
                </c:pt>
                <c:pt idx="3382">
                  <c:v>1.8522227833139265E-2</c:v>
                </c:pt>
                <c:pt idx="3383">
                  <c:v>1.8522227833136687E-2</c:v>
                </c:pt>
                <c:pt idx="3384">
                  <c:v>1.8522227833139265E-2</c:v>
                </c:pt>
                <c:pt idx="3385">
                  <c:v>1.8522227833139265E-2</c:v>
                </c:pt>
                <c:pt idx="3386">
                  <c:v>1.8522227833139265E-2</c:v>
                </c:pt>
                <c:pt idx="3387">
                  <c:v>1.8522704078343666E-2</c:v>
                </c:pt>
                <c:pt idx="3388">
                  <c:v>1.8522704078346164E-2</c:v>
                </c:pt>
                <c:pt idx="3389">
                  <c:v>1.8522227833139265E-2</c:v>
                </c:pt>
                <c:pt idx="3390">
                  <c:v>1.8522227833139265E-2</c:v>
                </c:pt>
                <c:pt idx="3391">
                  <c:v>1.8522227833139265E-2</c:v>
                </c:pt>
                <c:pt idx="3392">
                  <c:v>1.8522227833139265E-2</c:v>
                </c:pt>
                <c:pt idx="3393">
                  <c:v>1.8522704078343666E-2</c:v>
                </c:pt>
                <c:pt idx="3394">
                  <c:v>1.8522227833139265E-2</c:v>
                </c:pt>
                <c:pt idx="3395">
                  <c:v>1.8522227833139265E-2</c:v>
                </c:pt>
                <c:pt idx="3396">
                  <c:v>1.8522704078348662E-2</c:v>
                </c:pt>
                <c:pt idx="3397">
                  <c:v>1.8522227833139265E-2</c:v>
                </c:pt>
                <c:pt idx="3398">
                  <c:v>1.8522227833136687E-2</c:v>
                </c:pt>
                <c:pt idx="3399">
                  <c:v>1.8522227833139265E-2</c:v>
                </c:pt>
                <c:pt idx="3400">
                  <c:v>1.8522227833136687E-2</c:v>
                </c:pt>
                <c:pt idx="3401">
                  <c:v>1.8522227833139265E-2</c:v>
                </c:pt>
                <c:pt idx="3402">
                  <c:v>1.8521751604255066E-2</c:v>
                </c:pt>
                <c:pt idx="3403">
                  <c:v>1.8522227833139265E-2</c:v>
                </c:pt>
                <c:pt idx="3404">
                  <c:v>1.8523180339876755E-2</c:v>
                </c:pt>
                <c:pt idx="3405">
                  <c:v>1.8522704078343666E-2</c:v>
                </c:pt>
                <c:pt idx="3406">
                  <c:v>1.8522227833139265E-2</c:v>
                </c:pt>
                <c:pt idx="3407">
                  <c:v>1.8522704078343666E-2</c:v>
                </c:pt>
                <c:pt idx="3408">
                  <c:v>1.8522227833139265E-2</c:v>
                </c:pt>
                <c:pt idx="3409">
                  <c:v>1.8523180339876755E-2</c:v>
                </c:pt>
                <c:pt idx="3410">
                  <c:v>1.8522227833139265E-2</c:v>
                </c:pt>
                <c:pt idx="3411">
                  <c:v>1.8522227833139265E-2</c:v>
                </c:pt>
                <c:pt idx="3412">
                  <c:v>1.8522704078343666E-2</c:v>
                </c:pt>
                <c:pt idx="3413">
                  <c:v>1.8522227833136687E-2</c:v>
                </c:pt>
                <c:pt idx="3414">
                  <c:v>1.8520799195461519E-2</c:v>
                </c:pt>
                <c:pt idx="3415">
                  <c:v>1.8520799195461519E-2</c:v>
                </c:pt>
                <c:pt idx="3416">
                  <c:v>1.8520799195461519E-2</c:v>
                </c:pt>
                <c:pt idx="3417">
                  <c:v>1.8520799195458664E-2</c:v>
                </c:pt>
                <c:pt idx="3418">
                  <c:v>1.8522227833136687E-2</c:v>
                </c:pt>
                <c:pt idx="3419">
                  <c:v>1.8522227833136687E-2</c:v>
                </c:pt>
                <c:pt idx="3420">
                  <c:v>1.8522704078343666E-2</c:v>
                </c:pt>
                <c:pt idx="3421">
                  <c:v>1.8522227833139265E-2</c:v>
                </c:pt>
                <c:pt idx="3422">
                  <c:v>1.8522227833136687E-2</c:v>
                </c:pt>
                <c:pt idx="3423">
                  <c:v>1.8522704078343666E-2</c:v>
                </c:pt>
                <c:pt idx="3424">
                  <c:v>1.8521751604255066E-2</c:v>
                </c:pt>
                <c:pt idx="3425">
                  <c:v>1.8522227833139265E-2</c:v>
                </c:pt>
                <c:pt idx="3426">
                  <c:v>1.8522704078346164E-2</c:v>
                </c:pt>
                <c:pt idx="3427">
                  <c:v>1.8522227833139265E-2</c:v>
                </c:pt>
                <c:pt idx="3428">
                  <c:v>1.8522227833136687E-2</c:v>
                </c:pt>
                <c:pt idx="3429">
                  <c:v>1.8522227833139265E-2</c:v>
                </c:pt>
                <c:pt idx="3430">
                  <c:v>1.8522227833136687E-2</c:v>
                </c:pt>
                <c:pt idx="3431">
                  <c:v>1.8522227833136687E-2</c:v>
                </c:pt>
                <c:pt idx="3432">
                  <c:v>1.8522227833136687E-2</c:v>
                </c:pt>
                <c:pt idx="3433">
                  <c:v>1.8522227833139265E-2</c:v>
                </c:pt>
                <c:pt idx="3434">
                  <c:v>1.8522227833136687E-2</c:v>
                </c:pt>
                <c:pt idx="3435">
                  <c:v>1.8522704078346164E-2</c:v>
                </c:pt>
                <c:pt idx="3436">
                  <c:v>1.8522227833139265E-2</c:v>
                </c:pt>
                <c:pt idx="3437">
                  <c:v>1.8522227833139265E-2</c:v>
                </c:pt>
                <c:pt idx="3438">
                  <c:v>1.8522227833139265E-2</c:v>
                </c:pt>
                <c:pt idx="3439">
                  <c:v>1.8522704078343666E-2</c:v>
                </c:pt>
                <c:pt idx="3440">
                  <c:v>1.8522704078343666E-2</c:v>
                </c:pt>
                <c:pt idx="3441">
                  <c:v>1.8522227833136687E-2</c:v>
                </c:pt>
                <c:pt idx="3442">
                  <c:v>1.8522227833136687E-2</c:v>
                </c:pt>
                <c:pt idx="3443">
                  <c:v>1.8522227833139265E-2</c:v>
                </c:pt>
                <c:pt idx="3444">
                  <c:v>1.8520799195458664E-2</c:v>
                </c:pt>
                <c:pt idx="3445">
                  <c:v>1.8522704078346164E-2</c:v>
                </c:pt>
                <c:pt idx="3446">
                  <c:v>1.8522227833136687E-2</c:v>
                </c:pt>
                <c:pt idx="3447">
                  <c:v>1.8522227833141842E-2</c:v>
                </c:pt>
                <c:pt idx="3448">
                  <c:v>1.8523180339876755E-2</c:v>
                </c:pt>
                <c:pt idx="3449">
                  <c:v>1.8522227833139265E-2</c:v>
                </c:pt>
                <c:pt idx="3450">
                  <c:v>1.8522704078346164E-2</c:v>
                </c:pt>
                <c:pt idx="3451">
                  <c:v>1.8522227833139265E-2</c:v>
                </c:pt>
                <c:pt idx="3452">
                  <c:v>1.8522227833139265E-2</c:v>
                </c:pt>
                <c:pt idx="3453">
                  <c:v>1.8522227833141842E-2</c:v>
                </c:pt>
                <c:pt idx="3454">
                  <c:v>1.8522227833136687E-2</c:v>
                </c:pt>
                <c:pt idx="3455">
                  <c:v>1.8522227833136687E-2</c:v>
                </c:pt>
                <c:pt idx="3456">
                  <c:v>1.8522227833139265E-2</c:v>
                </c:pt>
                <c:pt idx="3457">
                  <c:v>1.8522227833134106E-2</c:v>
                </c:pt>
                <c:pt idx="3458">
                  <c:v>1.8522227833139265E-2</c:v>
                </c:pt>
                <c:pt idx="3459">
                  <c:v>1.8522227833139265E-2</c:v>
                </c:pt>
                <c:pt idx="3460">
                  <c:v>1.8522704078346164E-2</c:v>
                </c:pt>
                <c:pt idx="3461">
                  <c:v>1.8522227833141842E-2</c:v>
                </c:pt>
                <c:pt idx="3462">
                  <c:v>1.8522227833139265E-2</c:v>
                </c:pt>
                <c:pt idx="3463">
                  <c:v>1.8522227833139265E-2</c:v>
                </c:pt>
                <c:pt idx="3464">
                  <c:v>1.8522227833139265E-2</c:v>
                </c:pt>
                <c:pt idx="3465">
                  <c:v>1.8522227833139265E-2</c:v>
                </c:pt>
                <c:pt idx="3466">
                  <c:v>1.8520799195461519E-2</c:v>
                </c:pt>
                <c:pt idx="3467">
                  <c:v>1.8520799195458664E-2</c:v>
                </c:pt>
                <c:pt idx="3468">
                  <c:v>1.8520799195461519E-2</c:v>
                </c:pt>
                <c:pt idx="3469">
                  <c:v>1.8520799195461519E-2</c:v>
                </c:pt>
                <c:pt idx="3470">
                  <c:v>1.8522227833136687E-2</c:v>
                </c:pt>
                <c:pt idx="3471">
                  <c:v>1.8522227833136687E-2</c:v>
                </c:pt>
                <c:pt idx="3472">
                  <c:v>1.8522227833136687E-2</c:v>
                </c:pt>
                <c:pt idx="3473">
                  <c:v>1.8522227833136687E-2</c:v>
                </c:pt>
                <c:pt idx="3474">
                  <c:v>1.8521751604255066E-2</c:v>
                </c:pt>
                <c:pt idx="3475">
                  <c:v>1.8521751604255066E-2</c:v>
                </c:pt>
                <c:pt idx="3476">
                  <c:v>1.852175160425773E-2</c:v>
                </c:pt>
                <c:pt idx="3477">
                  <c:v>1.8521751604255066E-2</c:v>
                </c:pt>
                <c:pt idx="3478">
                  <c:v>1.8521751604255066E-2</c:v>
                </c:pt>
                <c:pt idx="3479">
                  <c:v>1.8522227833139265E-2</c:v>
                </c:pt>
                <c:pt idx="3480">
                  <c:v>1.8522227833139265E-2</c:v>
                </c:pt>
                <c:pt idx="3481">
                  <c:v>1.8522227833139265E-2</c:v>
                </c:pt>
                <c:pt idx="3482">
                  <c:v>1.8522227833136687E-2</c:v>
                </c:pt>
                <c:pt idx="3483">
                  <c:v>1.852175160425773E-2</c:v>
                </c:pt>
                <c:pt idx="3484">
                  <c:v>1.8521751604255066E-2</c:v>
                </c:pt>
                <c:pt idx="3485">
                  <c:v>1.8521751604252401E-2</c:v>
                </c:pt>
                <c:pt idx="3486">
                  <c:v>1.8521751604255066E-2</c:v>
                </c:pt>
                <c:pt idx="3487">
                  <c:v>1.8522227833139265E-2</c:v>
                </c:pt>
                <c:pt idx="3488">
                  <c:v>1.8522227833136687E-2</c:v>
                </c:pt>
                <c:pt idx="3489">
                  <c:v>1.8522227833139265E-2</c:v>
                </c:pt>
                <c:pt idx="3490">
                  <c:v>1.8522227833136687E-2</c:v>
                </c:pt>
                <c:pt idx="3491">
                  <c:v>1.8522227833136687E-2</c:v>
                </c:pt>
                <c:pt idx="3492">
                  <c:v>1.8522227833139265E-2</c:v>
                </c:pt>
                <c:pt idx="3493">
                  <c:v>1.8522227833139265E-2</c:v>
                </c:pt>
                <c:pt idx="3494">
                  <c:v>1.8522227833139265E-2</c:v>
                </c:pt>
                <c:pt idx="3495">
                  <c:v>1.8522227833139265E-2</c:v>
                </c:pt>
                <c:pt idx="3496">
                  <c:v>1.852175160425773E-2</c:v>
                </c:pt>
                <c:pt idx="3497">
                  <c:v>1.8521751604255066E-2</c:v>
                </c:pt>
                <c:pt idx="3498">
                  <c:v>1.8521751604255066E-2</c:v>
                </c:pt>
                <c:pt idx="3499">
                  <c:v>1.852175160425773E-2</c:v>
                </c:pt>
                <c:pt idx="3500">
                  <c:v>1.8522227833136687E-2</c:v>
                </c:pt>
                <c:pt idx="3501">
                  <c:v>1.8522227833139265E-2</c:v>
                </c:pt>
                <c:pt idx="3502">
                  <c:v>1.8522227833139265E-2</c:v>
                </c:pt>
                <c:pt idx="3503">
                  <c:v>1.8522227833139265E-2</c:v>
                </c:pt>
                <c:pt idx="3504">
                  <c:v>1.8522704078346164E-2</c:v>
                </c:pt>
                <c:pt idx="3505">
                  <c:v>1.852175160425773E-2</c:v>
                </c:pt>
                <c:pt idx="3506">
                  <c:v>1.852175160425773E-2</c:v>
                </c:pt>
                <c:pt idx="3507">
                  <c:v>1.8521751604252401E-2</c:v>
                </c:pt>
                <c:pt idx="3508">
                  <c:v>1.8522704078346164E-2</c:v>
                </c:pt>
                <c:pt idx="3509">
                  <c:v>1.8522227833139265E-2</c:v>
                </c:pt>
                <c:pt idx="3510">
                  <c:v>1.8522227833139265E-2</c:v>
                </c:pt>
                <c:pt idx="3511">
                  <c:v>1.8522227833139265E-2</c:v>
                </c:pt>
                <c:pt idx="3512">
                  <c:v>1.8522227833139265E-2</c:v>
                </c:pt>
                <c:pt idx="3513">
                  <c:v>1.8522227833139265E-2</c:v>
                </c:pt>
                <c:pt idx="3514">
                  <c:v>1.8522227833139265E-2</c:v>
                </c:pt>
                <c:pt idx="3515">
                  <c:v>1.8522227833136687E-2</c:v>
                </c:pt>
                <c:pt idx="3516">
                  <c:v>1.8522227833139265E-2</c:v>
                </c:pt>
                <c:pt idx="3517">
                  <c:v>1.8522227833139265E-2</c:v>
                </c:pt>
                <c:pt idx="3518">
                  <c:v>1.8521275391695197E-2</c:v>
                </c:pt>
                <c:pt idx="3519">
                  <c:v>1.8521275391695197E-2</c:v>
                </c:pt>
                <c:pt idx="3520">
                  <c:v>1.8521275391695197E-2</c:v>
                </c:pt>
                <c:pt idx="3521">
                  <c:v>1.8521275391697952E-2</c:v>
                </c:pt>
                <c:pt idx="3522">
                  <c:v>1.8522227833139265E-2</c:v>
                </c:pt>
                <c:pt idx="3523">
                  <c:v>1.8522227833139265E-2</c:v>
                </c:pt>
                <c:pt idx="3524">
                  <c:v>1.8524132911919265E-2</c:v>
                </c:pt>
                <c:pt idx="3525">
                  <c:v>1.8522227833136687E-2</c:v>
                </c:pt>
                <c:pt idx="3526">
                  <c:v>1.8521751604255066E-2</c:v>
                </c:pt>
                <c:pt idx="3527">
                  <c:v>1.8521751604255066E-2</c:v>
                </c:pt>
                <c:pt idx="3528">
                  <c:v>1.8521751604255066E-2</c:v>
                </c:pt>
                <c:pt idx="3529">
                  <c:v>1.8523180339879181E-2</c:v>
                </c:pt>
                <c:pt idx="3530">
                  <c:v>1.8521275391697952E-2</c:v>
                </c:pt>
                <c:pt idx="3531">
                  <c:v>1.8522704078346164E-2</c:v>
                </c:pt>
                <c:pt idx="3532">
                  <c:v>1.8522704078343666E-2</c:v>
                </c:pt>
                <c:pt idx="3533">
                  <c:v>1.8522704078346164E-2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88512"/>
        <c:axId val="484254848"/>
      </c:lineChart>
      <c:dateAx>
        <c:axId val="48388851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548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84254848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8388851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42495</c:v>
                </c:pt>
                <c:pt idx="1">
                  <c:v>42496</c:v>
                </c:pt>
                <c:pt idx="2">
                  <c:v>42499</c:v>
                </c:pt>
                <c:pt idx="3">
                  <c:v>42500</c:v>
                </c:pt>
                <c:pt idx="4">
                  <c:v>42501</c:v>
                </c:pt>
                <c:pt idx="5">
                  <c:v>42502</c:v>
                </c:pt>
                <c:pt idx="6">
                  <c:v>42503</c:v>
                </c:pt>
                <c:pt idx="7">
                  <c:v>42506</c:v>
                </c:pt>
                <c:pt idx="8">
                  <c:v>42507</c:v>
                </c:pt>
                <c:pt idx="9">
                  <c:v>42508</c:v>
                </c:pt>
                <c:pt idx="10">
                  <c:v>42509</c:v>
                </c:pt>
                <c:pt idx="11">
                  <c:v>42510</c:v>
                </c:pt>
                <c:pt idx="12">
                  <c:v>42513</c:v>
                </c:pt>
                <c:pt idx="13">
                  <c:v>42514</c:v>
                </c:pt>
                <c:pt idx="14">
                  <c:v>42515</c:v>
                </c:pt>
                <c:pt idx="15">
                  <c:v>42516</c:v>
                </c:pt>
                <c:pt idx="16">
                  <c:v>42517</c:v>
                </c:pt>
                <c:pt idx="17">
                  <c:v>42521</c:v>
                </c:pt>
                <c:pt idx="18">
                  <c:v>42522</c:v>
                </c:pt>
                <c:pt idx="19">
                  <c:v>42523</c:v>
                </c:pt>
                <c:pt idx="20">
                  <c:v>42524</c:v>
                </c:pt>
                <c:pt idx="21">
                  <c:v>42527</c:v>
                </c:pt>
                <c:pt idx="22">
                  <c:v>42528</c:v>
                </c:pt>
                <c:pt idx="23">
                  <c:v>42529</c:v>
                </c:pt>
                <c:pt idx="24">
                  <c:v>42530</c:v>
                </c:pt>
                <c:pt idx="25">
                  <c:v>42531</c:v>
                </c:pt>
                <c:pt idx="26">
                  <c:v>42534</c:v>
                </c:pt>
                <c:pt idx="27">
                  <c:v>42535</c:v>
                </c:pt>
                <c:pt idx="28">
                  <c:v>42536</c:v>
                </c:pt>
                <c:pt idx="29">
                  <c:v>42537</c:v>
                </c:pt>
                <c:pt idx="30">
                  <c:v>42538</c:v>
                </c:pt>
                <c:pt idx="31">
                  <c:v>42541</c:v>
                </c:pt>
                <c:pt idx="32">
                  <c:v>42542</c:v>
                </c:pt>
                <c:pt idx="33">
                  <c:v>42543</c:v>
                </c:pt>
                <c:pt idx="34">
                  <c:v>42544</c:v>
                </c:pt>
                <c:pt idx="35">
                  <c:v>42545</c:v>
                </c:pt>
                <c:pt idx="36">
                  <c:v>42548</c:v>
                </c:pt>
                <c:pt idx="37">
                  <c:v>42549</c:v>
                </c:pt>
                <c:pt idx="38">
                  <c:v>42550</c:v>
                </c:pt>
                <c:pt idx="39">
                  <c:v>42551</c:v>
                </c:pt>
                <c:pt idx="40">
                  <c:v>42552</c:v>
                </c:pt>
                <c:pt idx="41">
                  <c:v>42556</c:v>
                </c:pt>
                <c:pt idx="42">
                  <c:v>42556</c:v>
                </c:pt>
                <c:pt idx="43">
                  <c:v>42557</c:v>
                </c:pt>
                <c:pt idx="44">
                  <c:v>42558</c:v>
                </c:pt>
                <c:pt idx="45">
                  <c:v>42559</c:v>
                </c:pt>
                <c:pt idx="46">
                  <c:v>42562</c:v>
                </c:pt>
                <c:pt idx="47">
                  <c:v>42563</c:v>
                </c:pt>
                <c:pt idx="48">
                  <c:v>42564</c:v>
                </c:pt>
                <c:pt idx="49">
                  <c:v>42565</c:v>
                </c:pt>
                <c:pt idx="50">
                  <c:v>42566</c:v>
                </c:pt>
                <c:pt idx="51">
                  <c:v>42569</c:v>
                </c:pt>
                <c:pt idx="52">
                  <c:v>42570</c:v>
                </c:pt>
                <c:pt idx="53">
                  <c:v>42571</c:v>
                </c:pt>
                <c:pt idx="54">
                  <c:v>42572</c:v>
                </c:pt>
                <c:pt idx="55">
                  <c:v>42573</c:v>
                </c:pt>
                <c:pt idx="56">
                  <c:v>42576</c:v>
                </c:pt>
                <c:pt idx="57">
                  <c:v>42577</c:v>
                </c:pt>
                <c:pt idx="58">
                  <c:v>42578</c:v>
                </c:pt>
                <c:pt idx="59">
                  <c:v>42579</c:v>
                </c:pt>
                <c:pt idx="60">
                  <c:v>42580</c:v>
                </c:pt>
                <c:pt idx="61">
                  <c:v>42583</c:v>
                </c:pt>
                <c:pt idx="62">
                  <c:v>42584</c:v>
                </c:pt>
                <c:pt idx="63">
                  <c:v>42585</c:v>
                </c:pt>
                <c:pt idx="64">
                  <c:v>42586</c:v>
                </c:pt>
                <c:pt idx="65">
                  <c:v>42587</c:v>
                </c:pt>
                <c:pt idx="66">
                  <c:v>42590</c:v>
                </c:pt>
                <c:pt idx="67">
                  <c:v>42591</c:v>
                </c:pt>
                <c:pt idx="68">
                  <c:v>42592</c:v>
                </c:pt>
                <c:pt idx="69">
                  <c:v>42593</c:v>
                </c:pt>
                <c:pt idx="70">
                  <c:v>42594</c:v>
                </c:pt>
                <c:pt idx="71">
                  <c:v>42597</c:v>
                </c:pt>
                <c:pt idx="72">
                  <c:v>42598</c:v>
                </c:pt>
                <c:pt idx="73">
                  <c:v>42599</c:v>
                </c:pt>
                <c:pt idx="74">
                  <c:v>42600</c:v>
                </c:pt>
                <c:pt idx="75">
                  <c:v>42601</c:v>
                </c:pt>
                <c:pt idx="76">
                  <c:v>42604</c:v>
                </c:pt>
                <c:pt idx="77">
                  <c:v>42605</c:v>
                </c:pt>
                <c:pt idx="78">
                  <c:v>42606</c:v>
                </c:pt>
                <c:pt idx="79">
                  <c:v>42607</c:v>
                </c:pt>
                <c:pt idx="80">
                  <c:v>42608</c:v>
                </c:pt>
                <c:pt idx="81">
                  <c:v>42612</c:v>
                </c:pt>
                <c:pt idx="82">
                  <c:v>42613</c:v>
                </c:pt>
                <c:pt idx="83">
                  <c:v>42614</c:v>
                </c:pt>
                <c:pt idx="84">
                  <c:v>42615</c:v>
                </c:pt>
                <c:pt idx="85">
                  <c:v>42619</c:v>
                </c:pt>
                <c:pt idx="86">
                  <c:v>42619</c:v>
                </c:pt>
                <c:pt idx="87">
                  <c:v>42620</c:v>
                </c:pt>
                <c:pt idx="88">
                  <c:v>42621</c:v>
                </c:pt>
                <c:pt idx="89">
                  <c:v>42622</c:v>
                </c:pt>
                <c:pt idx="90">
                  <c:v>42625</c:v>
                </c:pt>
                <c:pt idx="91">
                  <c:v>42626</c:v>
                </c:pt>
                <c:pt idx="92">
                  <c:v>42627</c:v>
                </c:pt>
                <c:pt idx="93">
                  <c:v>42628</c:v>
                </c:pt>
                <c:pt idx="94">
                  <c:v>42629</c:v>
                </c:pt>
                <c:pt idx="95">
                  <c:v>42632</c:v>
                </c:pt>
                <c:pt idx="96">
                  <c:v>42633</c:v>
                </c:pt>
                <c:pt idx="97">
                  <c:v>42634</c:v>
                </c:pt>
                <c:pt idx="98">
                  <c:v>42635</c:v>
                </c:pt>
                <c:pt idx="99">
                  <c:v>42636</c:v>
                </c:pt>
                <c:pt idx="100">
                  <c:v>42639</c:v>
                </c:pt>
                <c:pt idx="101">
                  <c:v>42640</c:v>
                </c:pt>
                <c:pt idx="102">
                  <c:v>42641</c:v>
                </c:pt>
                <c:pt idx="103">
                  <c:v>42642</c:v>
                </c:pt>
                <c:pt idx="104">
                  <c:v>42643</c:v>
                </c:pt>
                <c:pt idx="105">
                  <c:v>42646</c:v>
                </c:pt>
                <c:pt idx="106">
                  <c:v>42647</c:v>
                </c:pt>
                <c:pt idx="107">
                  <c:v>42648</c:v>
                </c:pt>
                <c:pt idx="108">
                  <c:v>42649</c:v>
                </c:pt>
                <c:pt idx="109">
                  <c:v>42650</c:v>
                </c:pt>
                <c:pt idx="110">
                  <c:v>42654</c:v>
                </c:pt>
                <c:pt idx="111">
                  <c:v>42654</c:v>
                </c:pt>
                <c:pt idx="112">
                  <c:v>42655</c:v>
                </c:pt>
                <c:pt idx="113">
                  <c:v>42656</c:v>
                </c:pt>
                <c:pt idx="114">
                  <c:v>42657</c:v>
                </c:pt>
                <c:pt idx="115">
                  <c:v>42660</c:v>
                </c:pt>
                <c:pt idx="116">
                  <c:v>42661</c:v>
                </c:pt>
                <c:pt idx="117">
                  <c:v>42662</c:v>
                </c:pt>
                <c:pt idx="118">
                  <c:v>42663</c:v>
                </c:pt>
                <c:pt idx="119">
                  <c:v>42664</c:v>
                </c:pt>
                <c:pt idx="120">
                  <c:v>42667</c:v>
                </c:pt>
                <c:pt idx="121">
                  <c:v>42668</c:v>
                </c:pt>
                <c:pt idx="122">
                  <c:v>42669</c:v>
                </c:pt>
                <c:pt idx="123">
                  <c:v>42670</c:v>
                </c:pt>
                <c:pt idx="124">
                  <c:v>42671</c:v>
                </c:pt>
                <c:pt idx="125">
                  <c:v>42674</c:v>
                </c:pt>
                <c:pt idx="126">
                  <c:v>42675</c:v>
                </c:pt>
                <c:pt idx="127">
                  <c:v>42676</c:v>
                </c:pt>
                <c:pt idx="128">
                  <c:v>42677</c:v>
                </c:pt>
                <c:pt idx="129">
                  <c:v>42678</c:v>
                </c:pt>
                <c:pt idx="130">
                  <c:v>42681</c:v>
                </c:pt>
                <c:pt idx="131">
                  <c:v>42682</c:v>
                </c:pt>
                <c:pt idx="132">
                  <c:v>42683</c:v>
                </c:pt>
                <c:pt idx="133">
                  <c:v>42684</c:v>
                </c:pt>
                <c:pt idx="134">
                  <c:v>42688</c:v>
                </c:pt>
                <c:pt idx="135">
                  <c:v>42688</c:v>
                </c:pt>
                <c:pt idx="136">
                  <c:v>42689</c:v>
                </c:pt>
                <c:pt idx="137">
                  <c:v>42690</c:v>
                </c:pt>
                <c:pt idx="138">
                  <c:v>42691</c:v>
                </c:pt>
                <c:pt idx="139">
                  <c:v>42692</c:v>
                </c:pt>
                <c:pt idx="140">
                  <c:v>42695</c:v>
                </c:pt>
                <c:pt idx="141">
                  <c:v>42696</c:v>
                </c:pt>
                <c:pt idx="142">
                  <c:v>42697</c:v>
                </c:pt>
                <c:pt idx="143">
                  <c:v>42699</c:v>
                </c:pt>
                <c:pt idx="144">
                  <c:v>42699</c:v>
                </c:pt>
                <c:pt idx="145">
                  <c:v>42702</c:v>
                </c:pt>
                <c:pt idx="146">
                  <c:v>42703</c:v>
                </c:pt>
                <c:pt idx="147">
                  <c:v>42704</c:v>
                </c:pt>
                <c:pt idx="148">
                  <c:v>42705</c:v>
                </c:pt>
                <c:pt idx="149">
                  <c:v>42706</c:v>
                </c:pt>
                <c:pt idx="150">
                  <c:v>42709</c:v>
                </c:pt>
                <c:pt idx="151">
                  <c:v>42710</c:v>
                </c:pt>
                <c:pt idx="152">
                  <c:v>42711</c:v>
                </c:pt>
                <c:pt idx="153">
                  <c:v>42712</c:v>
                </c:pt>
                <c:pt idx="154">
                  <c:v>42713</c:v>
                </c:pt>
                <c:pt idx="155">
                  <c:v>42716</c:v>
                </c:pt>
                <c:pt idx="156">
                  <c:v>42717</c:v>
                </c:pt>
                <c:pt idx="157">
                  <c:v>42718</c:v>
                </c:pt>
                <c:pt idx="158">
                  <c:v>42719</c:v>
                </c:pt>
                <c:pt idx="159">
                  <c:v>42720</c:v>
                </c:pt>
                <c:pt idx="160">
                  <c:v>42723</c:v>
                </c:pt>
                <c:pt idx="161">
                  <c:v>42724</c:v>
                </c:pt>
                <c:pt idx="162">
                  <c:v>42725</c:v>
                </c:pt>
                <c:pt idx="163">
                  <c:v>42726</c:v>
                </c:pt>
                <c:pt idx="164">
                  <c:v>42727</c:v>
                </c:pt>
                <c:pt idx="165">
                  <c:v>42732</c:v>
                </c:pt>
                <c:pt idx="166">
                  <c:v>42733</c:v>
                </c:pt>
                <c:pt idx="167">
                  <c:v>42734</c:v>
                </c:pt>
                <c:pt idx="168">
                  <c:v>42738</c:v>
                </c:pt>
                <c:pt idx="169">
                  <c:v>42739</c:v>
                </c:pt>
                <c:pt idx="170">
                  <c:v>42740</c:v>
                </c:pt>
                <c:pt idx="171">
                  <c:v>42741</c:v>
                </c:pt>
                <c:pt idx="172">
                  <c:v>42744</c:v>
                </c:pt>
                <c:pt idx="173">
                  <c:v>42745</c:v>
                </c:pt>
                <c:pt idx="174">
                  <c:v>42746</c:v>
                </c:pt>
                <c:pt idx="175">
                  <c:v>42747</c:v>
                </c:pt>
                <c:pt idx="176">
                  <c:v>42748</c:v>
                </c:pt>
                <c:pt idx="177">
                  <c:v>42752</c:v>
                </c:pt>
                <c:pt idx="178">
                  <c:v>42752</c:v>
                </c:pt>
                <c:pt idx="179">
                  <c:v>42753</c:v>
                </c:pt>
                <c:pt idx="180">
                  <c:v>42754</c:v>
                </c:pt>
                <c:pt idx="181">
                  <c:v>42755</c:v>
                </c:pt>
                <c:pt idx="182">
                  <c:v>42758</c:v>
                </c:pt>
                <c:pt idx="183">
                  <c:v>42759</c:v>
                </c:pt>
                <c:pt idx="184">
                  <c:v>42760</c:v>
                </c:pt>
                <c:pt idx="185">
                  <c:v>42761</c:v>
                </c:pt>
                <c:pt idx="186">
                  <c:v>42762</c:v>
                </c:pt>
                <c:pt idx="187">
                  <c:v>42765</c:v>
                </c:pt>
                <c:pt idx="188">
                  <c:v>42766</c:v>
                </c:pt>
                <c:pt idx="189">
                  <c:v>42767</c:v>
                </c:pt>
                <c:pt idx="190">
                  <c:v>42768</c:v>
                </c:pt>
                <c:pt idx="191">
                  <c:v>42769</c:v>
                </c:pt>
                <c:pt idx="192">
                  <c:v>42772</c:v>
                </c:pt>
                <c:pt idx="193">
                  <c:v>42773</c:v>
                </c:pt>
                <c:pt idx="194">
                  <c:v>42774</c:v>
                </c:pt>
                <c:pt idx="195">
                  <c:v>42775</c:v>
                </c:pt>
                <c:pt idx="196">
                  <c:v>42776</c:v>
                </c:pt>
                <c:pt idx="197">
                  <c:v>42779</c:v>
                </c:pt>
                <c:pt idx="198">
                  <c:v>42780</c:v>
                </c:pt>
                <c:pt idx="199">
                  <c:v>42781</c:v>
                </c:pt>
                <c:pt idx="200">
                  <c:v>42782</c:v>
                </c:pt>
                <c:pt idx="201">
                  <c:v>42783</c:v>
                </c:pt>
                <c:pt idx="202">
                  <c:v>42787</c:v>
                </c:pt>
                <c:pt idx="203">
                  <c:v>42787</c:v>
                </c:pt>
                <c:pt idx="204">
                  <c:v>42788</c:v>
                </c:pt>
                <c:pt idx="205">
                  <c:v>42789</c:v>
                </c:pt>
                <c:pt idx="206">
                  <c:v>42790</c:v>
                </c:pt>
                <c:pt idx="207">
                  <c:v>42793</c:v>
                </c:pt>
                <c:pt idx="208">
                  <c:v>42794</c:v>
                </c:pt>
                <c:pt idx="209">
                  <c:v>42795</c:v>
                </c:pt>
                <c:pt idx="210">
                  <c:v>42796</c:v>
                </c:pt>
                <c:pt idx="211">
                  <c:v>42797</c:v>
                </c:pt>
                <c:pt idx="212">
                  <c:v>42800</c:v>
                </c:pt>
                <c:pt idx="213">
                  <c:v>42801</c:v>
                </c:pt>
                <c:pt idx="214">
                  <c:v>42802</c:v>
                </c:pt>
                <c:pt idx="215">
                  <c:v>42803</c:v>
                </c:pt>
                <c:pt idx="216">
                  <c:v>42804</c:v>
                </c:pt>
                <c:pt idx="217">
                  <c:v>42807</c:v>
                </c:pt>
                <c:pt idx="218">
                  <c:v>42808</c:v>
                </c:pt>
                <c:pt idx="219">
                  <c:v>42809</c:v>
                </c:pt>
                <c:pt idx="220">
                  <c:v>42810</c:v>
                </c:pt>
                <c:pt idx="221">
                  <c:v>42811</c:v>
                </c:pt>
                <c:pt idx="222">
                  <c:v>42814</c:v>
                </c:pt>
                <c:pt idx="223">
                  <c:v>42815</c:v>
                </c:pt>
                <c:pt idx="224">
                  <c:v>42816</c:v>
                </c:pt>
                <c:pt idx="225">
                  <c:v>42817</c:v>
                </c:pt>
                <c:pt idx="226">
                  <c:v>42818</c:v>
                </c:pt>
                <c:pt idx="227">
                  <c:v>42821</c:v>
                </c:pt>
                <c:pt idx="228">
                  <c:v>42822</c:v>
                </c:pt>
                <c:pt idx="229">
                  <c:v>42823</c:v>
                </c:pt>
                <c:pt idx="230">
                  <c:v>42824</c:v>
                </c:pt>
                <c:pt idx="231">
                  <c:v>42825</c:v>
                </c:pt>
                <c:pt idx="232">
                  <c:v>42828</c:v>
                </c:pt>
                <c:pt idx="233">
                  <c:v>42829</c:v>
                </c:pt>
                <c:pt idx="234">
                  <c:v>42830</c:v>
                </c:pt>
                <c:pt idx="235">
                  <c:v>42831</c:v>
                </c:pt>
                <c:pt idx="236">
                  <c:v>42832</c:v>
                </c:pt>
                <c:pt idx="237">
                  <c:v>42835</c:v>
                </c:pt>
                <c:pt idx="238">
                  <c:v>42836</c:v>
                </c:pt>
                <c:pt idx="239">
                  <c:v>42837</c:v>
                </c:pt>
                <c:pt idx="240">
                  <c:v>42838</c:v>
                </c:pt>
                <c:pt idx="241">
                  <c:v>42843</c:v>
                </c:pt>
                <c:pt idx="242">
                  <c:v>42844</c:v>
                </c:pt>
                <c:pt idx="243">
                  <c:v>42845</c:v>
                </c:pt>
                <c:pt idx="244">
                  <c:v>42846</c:v>
                </c:pt>
                <c:pt idx="245">
                  <c:v>42849</c:v>
                </c:pt>
                <c:pt idx="246">
                  <c:v>42850</c:v>
                </c:pt>
                <c:pt idx="247">
                  <c:v>42851</c:v>
                </c:pt>
                <c:pt idx="248">
                  <c:v>42852</c:v>
                </c:pt>
                <c:pt idx="249">
                  <c:v>42853</c:v>
                </c:pt>
                <c:pt idx="250">
                  <c:v>42857</c:v>
                </c:pt>
                <c:pt idx="251">
                  <c:v>42858</c:v>
                </c:pt>
                <c:pt idx="252">
                  <c:v>42859</c:v>
                </c:pt>
                <c:pt idx="253">
                  <c:v>42860</c:v>
                </c:pt>
                <c:pt idx="254">
                  <c:v>42863</c:v>
                </c:pt>
                <c:pt idx="255">
                  <c:v>42864</c:v>
                </c:pt>
                <c:pt idx="256">
                  <c:v>42865</c:v>
                </c:pt>
                <c:pt idx="257">
                  <c:v>42866</c:v>
                </c:pt>
                <c:pt idx="258">
                  <c:v>42867</c:v>
                </c:pt>
                <c:pt idx="259">
                  <c:v>42870</c:v>
                </c:pt>
                <c:pt idx="260">
                  <c:v>42871</c:v>
                </c:pt>
                <c:pt idx="261">
                  <c:v>42872</c:v>
                </c:pt>
                <c:pt idx="262">
                  <c:v>42873</c:v>
                </c:pt>
                <c:pt idx="263">
                  <c:v>42874</c:v>
                </c:pt>
                <c:pt idx="264">
                  <c:v>42877</c:v>
                </c:pt>
                <c:pt idx="265">
                  <c:v>42878</c:v>
                </c:pt>
                <c:pt idx="266">
                  <c:v>42879</c:v>
                </c:pt>
                <c:pt idx="267">
                  <c:v>42880</c:v>
                </c:pt>
                <c:pt idx="268">
                  <c:v>42881</c:v>
                </c:pt>
                <c:pt idx="269">
                  <c:v>42885</c:v>
                </c:pt>
                <c:pt idx="270">
                  <c:v>42886</c:v>
                </c:pt>
                <c:pt idx="271">
                  <c:v>42887</c:v>
                </c:pt>
                <c:pt idx="272">
                  <c:v>42888</c:v>
                </c:pt>
                <c:pt idx="273">
                  <c:v>42891</c:v>
                </c:pt>
                <c:pt idx="274">
                  <c:v>42892</c:v>
                </c:pt>
                <c:pt idx="275">
                  <c:v>42893</c:v>
                </c:pt>
                <c:pt idx="276">
                  <c:v>42894</c:v>
                </c:pt>
                <c:pt idx="277">
                  <c:v>42895</c:v>
                </c:pt>
                <c:pt idx="278">
                  <c:v>42898</c:v>
                </c:pt>
                <c:pt idx="279">
                  <c:v>42899</c:v>
                </c:pt>
                <c:pt idx="280">
                  <c:v>42900</c:v>
                </c:pt>
                <c:pt idx="281">
                  <c:v>42901</c:v>
                </c:pt>
                <c:pt idx="282">
                  <c:v>42902</c:v>
                </c:pt>
                <c:pt idx="283">
                  <c:v>42905</c:v>
                </c:pt>
                <c:pt idx="284">
                  <c:v>42906</c:v>
                </c:pt>
                <c:pt idx="285">
                  <c:v>42907</c:v>
                </c:pt>
                <c:pt idx="286">
                  <c:v>42908</c:v>
                </c:pt>
                <c:pt idx="287">
                  <c:v>42909</c:v>
                </c:pt>
                <c:pt idx="288">
                  <c:v>42912</c:v>
                </c:pt>
                <c:pt idx="289">
                  <c:v>42913</c:v>
                </c:pt>
                <c:pt idx="290">
                  <c:v>42914</c:v>
                </c:pt>
                <c:pt idx="291">
                  <c:v>42915</c:v>
                </c:pt>
                <c:pt idx="292">
                  <c:v>42916</c:v>
                </c:pt>
                <c:pt idx="293">
                  <c:v>42919</c:v>
                </c:pt>
                <c:pt idx="294">
                  <c:v>42921</c:v>
                </c:pt>
                <c:pt idx="295">
                  <c:v>42921</c:v>
                </c:pt>
                <c:pt idx="296">
                  <c:v>42922</c:v>
                </c:pt>
                <c:pt idx="297">
                  <c:v>42923</c:v>
                </c:pt>
                <c:pt idx="298">
                  <c:v>42926</c:v>
                </c:pt>
                <c:pt idx="299">
                  <c:v>42927</c:v>
                </c:pt>
                <c:pt idx="300">
                  <c:v>42928</c:v>
                </c:pt>
                <c:pt idx="301">
                  <c:v>42929</c:v>
                </c:pt>
                <c:pt idx="302">
                  <c:v>42930</c:v>
                </c:pt>
                <c:pt idx="303">
                  <c:v>42933</c:v>
                </c:pt>
                <c:pt idx="304">
                  <c:v>42934</c:v>
                </c:pt>
                <c:pt idx="305">
                  <c:v>42935</c:v>
                </c:pt>
                <c:pt idx="306">
                  <c:v>42936</c:v>
                </c:pt>
                <c:pt idx="307">
                  <c:v>42937</c:v>
                </c:pt>
                <c:pt idx="308">
                  <c:v>42940</c:v>
                </c:pt>
                <c:pt idx="309">
                  <c:v>42941</c:v>
                </c:pt>
                <c:pt idx="310">
                  <c:v>42942</c:v>
                </c:pt>
                <c:pt idx="311">
                  <c:v>42943</c:v>
                </c:pt>
                <c:pt idx="312">
                  <c:v>42944</c:v>
                </c:pt>
                <c:pt idx="313">
                  <c:v>42947</c:v>
                </c:pt>
                <c:pt idx="314">
                  <c:v>42948</c:v>
                </c:pt>
                <c:pt idx="315">
                  <c:v>42949</c:v>
                </c:pt>
                <c:pt idx="316">
                  <c:v>42950</c:v>
                </c:pt>
                <c:pt idx="317">
                  <c:v>42951</c:v>
                </c:pt>
                <c:pt idx="318">
                  <c:v>42954</c:v>
                </c:pt>
                <c:pt idx="319">
                  <c:v>42955</c:v>
                </c:pt>
                <c:pt idx="320">
                  <c:v>42956</c:v>
                </c:pt>
                <c:pt idx="321">
                  <c:v>42957</c:v>
                </c:pt>
                <c:pt idx="322">
                  <c:v>42958</c:v>
                </c:pt>
                <c:pt idx="323">
                  <c:v>42961</c:v>
                </c:pt>
                <c:pt idx="324">
                  <c:v>42962</c:v>
                </c:pt>
                <c:pt idx="325">
                  <c:v>42963</c:v>
                </c:pt>
                <c:pt idx="326">
                  <c:v>42964</c:v>
                </c:pt>
                <c:pt idx="327">
                  <c:v>42965</c:v>
                </c:pt>
                <c:pt idx="328">
                  <c:v>42968</c:v>
                </c:pt>
                <c:pt idx="329">
                  <c:v>42969</c:v>
                </c:pt>
                <c:pt idx="330">
                  <c:v>42970</c:v>
                </c:pt>
                <c:pt idx="331">
                  <c:v>42971</c:v>
                </c:pt>
                <c:pt idx="332">
                  <c:v>42972</c:v>
                </c:pt>
                <c:pt idx="333">
                  <c:v>42976</c:v>
                </c:pt>
                <c:pt idx="334">
                  <c:v>42977</c:v>
                </c:pt>
                <c:pt idx="335">
                  <c:v>42978</c:v>
                </c:pt>
                <c:pt idx="336">
                  <c:v>42979</c:v>
                </c:pt>
                <c:pt idx="337">
                  <c:v>42983</c:v>
                </c:pt>
                <c:pt idx="338">
                  <c:v>42983</c:v>
                </c:pt>
                <c:pt idx="339">
                  <c:v>42984</c:v>
                </c:pt>
                <c:pt idx="340">
                  <c:v>42985</c:v>
                </c:pt>
                <c:pt idx="341">
                  <c:v>42986</c:v>
                </c:pt>
                <c:pt idx="342">
                  <c:v>42989</c:v>
                </c:pt>
                <c:pt idx="343">
                  <c:v>42990</c:v>
                </c:pt>
                <c:pt idx="344">
                  <c:v>42991</c:v>
                </c:pt>
                <c:pt idx="345">
                  <c:v>42992</c:v>
                </c:pt>
                <c:pt idx="346">
                  <c:v>42993</c:v>
                </c:pt>
                <c:pt idx="347">
                  <c:v>42996</c:v>
                </c:pt>
                <c:pt idx="348">
                  <c:v>42997</c:v>
                </c:pt>
                <c:pt idx="349">
                  <c:v>42998</c:v>
                </c:pt>
                <c:pt idx="350">
                  <c:v>42999</c:v>
                </c:pt>
                <c:pt idx="351">
                  <c:v>43000</c:v>
                </c:pt>
                <c:pt idx="352">
                  <c:v>43003</c:v>
                </c:pt>
                <c:pt idx="353">
                  <c:v>43004</c:v>
                </c:pt>
                <c:pt idx="354">
                  <c:v>43005</c:v>
                </c:pt>
                <c:pt idx="355">
                  <c:v>43006</c:v>
                </c:pt>
                <c:pt idx="356">
                  <c:v>43007</c:v>
                </c:pt>
                <c:pt idx="357">
                  <c:v>43010</c:v>
                </c:pt>
                <c:pt idx="358">
                  <c:v>43011</c:v>
                </c:pt>
                <c:pt idx="359">
                  <c:v>43012</c:v>
                </c:pt>
                <c:pt idx="360">
                  <c:v>43013</c:v>
                </c:pt>
                <c:pt idx="361">
                  <c:v>43014</c:v>
                </c:pt>
                <c:pt idx="362">
                  <c:v>43018</c:v>
                </c:pt>
                <c:pt idx="363">
                  <c:v>43018</c:v>
                </c:pt>
                <c:pt idx="364">
                  <c:v>43019</c:v>
                </c:pt>
                <c:pt idx="365">
                  <c:v>43020</c:v>
                </c:pt>
                <c:pt idx="366">
                  <c:v>43021</c:v>
                </c:pt>
                <c:pt idx="367">
                  <c:v>43024</c:v>
                </c:pt>
                <c:pt idx="368">
                  <c:v>43025</c:v>
                </c:pt>
                <c:pt idx="369">
                  <c:v>43026</c:v>
                </c:pt>
                <c:pt idx="370">
                  <c:v>43027</c:v>
                </c:pt>
                <c:pt idx="371">
                  <c:v>43028</c:v>
                </c:pt>
                <c:pt idx="372">
                  <c:v>43031</c:v>
                </c:pt>
                <c:pt idx="373">
                  <c:v>43032</c:v>
                </c:pt>
                <c:pt idx="374">
                  <c:v>43033</c:v>
                </c:pt>
                <c:pt idx="375">
                  <c:v>43034</c:v>
                </c:pt>
                <c:pt idx="376">
                  <c:v>43035</c:v>
                </c:pt>
                <c:pt idx="377">
                  <c:v>43038</c:v>
                </c:pt>
                <c:pt idx="378">
                  <c:v>43039</c:v>
                </c:pt>
                <c:pt idx="379">
                  <c:v>43040</c:v>
                </c:pt>
                <c:pt idx="380">
                  <c:v>43041</c:v>
                </c:pt>
                <c:pt idx="381">
                  <c:v>43042</c:v>
                </c:pt>
                <c:pt idx="382">
                  <c:v>43045</c:v>
                </c:pt>
                <c:pt idx="383">
                  <c:v>43046</c:v>
                </c:pt>
                <c:pt idx="384">
                  <c:v>43047</c:v>
                </c:pt>
                <c:pt idx="385">
                  <c:v>43048</c:v>
                </c:pt>
                <c:pt idx="386">
                  <c:v>43052</c:v>
                </c:pt>
                <c:pt idx="387">
                  <c:v>43052</c:v>
                </c:pt>
                <c:pt idx="388">
                  <c:v>43053</c:v>
                </c:pt>
                <c:pt idx="389">
                  <c:v>43054</c:v>
                </c:pt>
                <c:pt idx="390">
                  <c:v>43055</c:v>
                </c:pt>
                <c:pt idx="391">
                  <c:v>43056</c:v>
                </c:pt>
                <c:pt idx="392">
                  <c:v>43059</c:v>
                </c:pt>
                <c:pt idx="393">
                  <c:v>43060</c:v>
                </c:pt>
                <c:pt idx="394">
                  <c:v>43061</c:v>
                </c:pt>
                <c:pt idx="395">
                  <c:v>43063</c:v>
                </c:pt>
                <c:pt idx="396">
                  <c:v>43063</c:v>
                </c:pt>
                <c:pt idx="397">
                  <c:v>43066</c:v>
                </c:pt>
                <c:pt idx="398">
                  <c:v>43067</c:v>
                </c:pt>
                <c:pt idx="399">
                  <c:v>43068</c:v>
                </c:pt>
                <c:pt idx="400">
                  <c:v>43069</c:v>
                </c:pt>
                <c:pt idx="401">
                  <c:v>43070</c:v>
                </c:pt>
                <c:pt idx="402">
                  <c:v>43073</c:v>
                </c:pt>
                <c:pt idx="403">
                  <c:v>43074</c:v>
                </c:pt>
                <c:pt idx="404">
                  <c:v>43075</c:v>
                </c:pt>
                <c:pt idx="405">
                  <c:v>43076</c:v>
                </c:pt>
                <c:pt idx="406">
                  <c:v>43077</c:v>
                </c:pt>
                <c:pt idx="407">
                  <c:v>43080</c:v>
                </c:pt>
                <c:pt idx="408">
                  <c:v>43081</c:v>
                </c:pt>
                <c:pt idx="409">
                  <c:v>43082</c:v>
                </c:pt>
                <c:pt idx="410">
                  <c:v>43083</c:v>
                </c:pt>
                <c:pt idx="411">
                  <c:v>43084</c:v>
                </c:pt>
                <c:pt idx="412">
                  <c:v>43087</c:v>
                </c:pt>
                <c:pt idx="413">
                  <c:v>43088</c:v>
                </c:pt>
                <c:pt idx="414">
                  <c:v>43089</c:v>
                </c:pt>
                <c:pt idx="415">
                  <c:v>43090</c:v>
                </c:pt>
                <c:pt idx="416">
                  <c:v>43091</c:v>
                </c:pt>
                <c:pt idx="417">
                  <c:v>43096</c:v>
                </c:pt>
                <c:pt idx="418">
                  <c:v>43097</c:v>
                </c:pt>
                <c:pt idx="419">
                  <c:v>43098</c:v>
                </c:pt>
                <c:pt idx="420">
                  <c:v>43102</c:v>
                </c:pt>
                <c:pt idx="421">
                  <c:v>43103</c:v>
                </c:pt>
                <c:pt idx="422">
                  <c:v>43104</c:v>
                </c:pt>
                <c:pt idx="423">
                  <c:v>43105</c:v>
                </c:pt>
                <c:pt idx="424">
                  <c:v>43108</c:v>
                </c:pt>
                <c:pt idx="425">
                  <c:v>43109</c:v>
                </c:pt>
                <c:pt idx="426">
                  <c:v>43110</c:v>
                </c:pt>
                <c:pt idx="427">
                  <c:v>43111</c:v>
                </c:pt>
                <c:pt idx="428">
                  <c:v>43112</c:v>
                </c:pt>
                <c:pt idx="429">
                  <c:v>43116</c:v>
                </c:pt>
                <c:pt idx="430">
                  <c:v>43116</c:v>
                </c:pt>
                <c:pt idx="431">
                  <c:v>43117</c:v>
                </c:pt>
                <c:pt idx="432">
                  <c:v>43118</c:v>
                </c:pt>
                <c:pt idx="433">
                  <c:v>43119</c:v>
                </c:pt>
                <c:pt idx="434">
                  <c:v>43122</c:v>
                </c:pt>
                <c:pt idx="435">
                  <c:v>43123</c:v>
                </c:pt>
                <c:pt idx="436">
                  <c:v>43124</c:v>
                </c:pt>
                <c:pt idx="437">
                  <c:v>43125</c:v>
                </c:pt>
                <c:pt idx="438">
                  <c:v>43126</c:v>
                </c:pt>
                <c:pt idx="439">
                  <c:v>43129</c:v>
                </c:pt>
                <c:pt idx="440">
                  <c:v>43130</c:v>
                </c:pt>
                <c:pt idx="441">
                  <c:v>43131</c:v>
                </c:pt>
                <c:pt idx="442">
                  <c:v>43132</c:v>
                </c:pt>
                <c:pt idx="443">
                  <c:v>43133</c:v>
                </c:pt>
                <c:pt idx="444">
                  <c:v>43136</c:v>
                </c:pt>
                <c:pt idx="445">
                  <c:v>43137</c:v>
                </c:pt>
                <c:pt idx="446">
                  <c:v>43138</c:v>
                </c:pt>
                <c:pt idx="447">
                  <c:v>43139</c:v>
                </c:pt>
                <c:pt idx="448">
                  <c:v>43140</c:v>
                </c:pt>
                <c:pt idx="449">
                  <c:v>43143</c:v>
                </c:pt>
                <c:pt idx="450">
                  <c:v>43144</c:v>
                </c:pt>
                <c:pt idx="451">
                  <c:v>43145</c:v>
                </c:pt>
                <c:pt idx="452">
                  <c:v>43146</c:v>
                </c:pt>
                <c:pt idx="453">
                  <c:v>43147</c:v>
                </c:pt>
                <c:pt idx="454">
                  <c:v>43151</c:v>
                </c:pt>
                <c:pt idx="455">
                  <c:v>43151</c:v>
                </c:pt>
                <c:pt idx="456">
                  <c:v>43152</c:v>
                </c:pt>
                <c:pt idx="457">
                  <c:v>43153</c:v>
                </c:pt>
                <c:pt idx="458">
                  <c:v>43154</c:v>
                </c:pt>
                <c:pt idx="459">
                  <c:v>43157</c:v>
                </c:pt>
                <c:pt idx="460">
                  <c:v>43158</c:v>
                </c:pt>
                <c:pt idx="461">
                  <c:v>43159</c:v>
                </c:pt>
                <c:pt idx="462">
                  <c:v>43160</c:v>
                </c:pt>
                <c:pt idx="463">
                  <c:v>43161</c:v>
                </c:pt>
                <c:pt idx="464">
                  <c:v>43164</c:v>
                </c:pt>
                <c:pt idx="465">
                  <c:v>43165</c:v>
                </c:pt>
                <c:pt idx="466">
                  <c:v>43166</c:v>
                </c:pt>
                <c:pt idx="467">
                  <c:v>43167</c:v>
                </c:pt>
                <c:pt idx="468">
                  <c:v>43168</c:v>
                </c:pt>
                <c:pt idx="469">
                  <c:v>43171</c:v>
                </c:pt>
                <c:pt idx="470">
                  <c:v>43172</c:v>
                </c:pt>
                <c:pt idx="471">
                  <c:v>43173</c:v>
                </c:pt>
                <c:pt idx="472">
                  <c:v>43174</c:v>
                </c:pt>
                <c:pt idx="473">
                  <c:v>43175</c:v>
                </c:pt>
                <c:pt idx="474">
                  <c:v>43178</c:v>
                </c:pt>
                <c:pt idx="475">
                  <c:v>43179</c:v>
                </c:pt>
                <c:pt idx="476">
                  <c:v>43180</c:v>
                </c:pt>
                <c:pt idx="477">
                  <c:v>43181</c:v>
                </c:pt>
                <c:pt idx="478">
                  <c:v>43182</c:v>
                </c:pt>
                <c:pt idx="479">
                  <c:v>43185</c:v>
                </c:pt>
                <c:pt idx="480">
                  <c:v>43186</c:v>
                </c:pt>
                <c:pt idx="481">
                  <c:v>43187</c:v>
                </c:pt>
                <c:pt idx="482">
                  <c:v>43188</c:v>
                </c:pt>
                <c:pt idx="483">
                  <c:v>43193</c:v>
                </c:pt>
                <c:pt idx="484">
                  <c:v>43194</c:v>
                </c:pt>
                <c:pt idx="485">
                  <c:v>43195</c:v>
                </c:pt>
                <c:pt idx="486">
                  <c:v>43196</c:v>
                </c:pt>
                <c:pt idx="487">
                  <c:v>43199</c:v>
                </c:pt>
                <c:pt idx="488">
                  <c:v>43200</c:v>
                </c:pt>
                <c:pt idx="489">
                  <c:v>43201</c:v>
                </c:pt>
                <c:pt idx="490">
                  <c:v>43202</c:v>
                </c:pt>
                <c:pt idx="491">
                  <c:v>43203</c:v>
                </c:pt>
                <c:pt idx="492">
                  <c:v>43206</c:v>
                </c:pt>
                <c:pt idx="493">
                  <c:v>43207</c:v>
                </c:pt>
                <c:pt idx="494">
                  <c:v>43208</c:v>
                </c:pt>
                <c:pt idx="495">
                  <c:v>43209</c:v>
                </c:pt>
                <c:pt idx="496">
                  <c:v>43210</c:v>
                </c:pt>
                <c:pt idx="497">
                  <c:v>43213</c:v>
                </c:pt>
                <c:pt idx="498">
                  <c:v>43214</c:v>
                </c:pt>
                <c:pt idx="499">
                  <c:v>43215</c:v>
                </c:pt>
                <c:pt idx="500">
                  <c:v>43216</c:v>
                </c:pt>
                <c:pt idx="501">
                  <c:v>43217</c:v>
                </c:pt>
                <c:pt idx="502">
                  <c:v>43220</c:v>
                </c:pt>
                <c:pt idx="503">
                  <c:v>43221</c:v>
                </c:pt>
                <c:pt idx="504">
                  <c:v>43222</c:v>
                </c:pt>
                <c:pt idx="505">
                  <c:v>43223</c:v>
                </c:pt>
                <c:pt idx="506">
                  <c:v>43224</c:v>
                </c:pt>
                <c:pt idx="507">
                  <c:v>43228</c:v>
                </c:pt>
                <c:pt idx="508">
                  <c:v>43229</c:v>
                </c:pt>
                <c:pt idx="509">
                  <c:v>43230</c:v>
                </c:pt>
                <c:pt idx="510">
                  <c:v>43231</c:v>
                </c:pt>
                <c:pt idx="511">
                  <c:v>43234</c:v>
                </c:pt>
                <c:pt idx="512">
                  <c:v>43235</c:v>
                </c:pt>
                <c:pt idx="513">
                  <c:v>43236</c:v>
                </c:pt>
                <c:pt idx="514">
                  <c:v>43237</c:v>
                </c:pt>
                <c:pt idx="515">
                  <c:v>43238</c:v>
                </c:pt>
                <c:pt idx="516">
                  <c:v>43241</c:v>
                </c:pt>
                <c:pt idx="517">
                  <c:v>43242</c:v>
                </c:pt>
                <c:pt idx="518">
                  <c:v>43250</c:v>
                </c:pt>
                <c:pt idx="519">
                  <c:v>43256</c:v>
                </c:pt>
                <c:pt idx="520">
                  <c:v>43263</c:v>
                </c:pt>
                <c:pt idx="521">
                  <c:v>43270</c:v>
                </c:pt>
                <c:pt idx="522">
                  <c:v>43277</c:v>
                </c:pt>
                <c:pt idx="523">
                  <c:v>43284</c:v>
                </c:pt>
                <c:pt idx="524">
                  <c:v>43291</c:v>
                </c:pt>
                <c:pt idx="525">
                  <c:v>43298</c:v>
                </c:pt>
                <c:pt idx="526">
                  <c:v>43305</c:v>
                </c:pt>
                <c:pt idx="527">
                  <c:v>43312</c:v>
                </c:pt>
                <c:pt idx="528">
                  <c:v>43319</c:v>
                </c:pt>
                <c:pt idx="529">
                  <c:v>43326</c:v>
                </c:pt>
                <c:pt idx="530">
                  <c:v>43333</c:v>
                </c:pt>
                <c:pt idx="531">
                  <c:v>43341</c:v>
                </c:pt>
                <c:pt idx="532">
                  <c:v>43347</c:v>
                </c:pt>
                <c:pt idx="533">
                  <c:v>43354</c:v>
                </c:pt>
                <c:pt idx="534">
                  <c:v>43361</c:v>
                </c:pt>
                <c:pt idx="535">
                  <c:v>43368</c:v>
                </c:pt>
                <c:pt idx="536">
                  <c:v>43375</c:v>
                </c:pt>
                <c:pt idx="537">
                  <c:v>43382</c:v>
                </c:pt>
                <c:pt idx="538">
                  <c:v>43389</c:v>
                </c:pt>
                <c:pt idx="539">
                  <c:v>43396</c:v>
                </c:pt>
                <c:pt idx="540">
                  <c:v>43403</c:v>
                </c:pt>
                <c:pt idx="541">
                  <c:v>43410</c:v>
                </c:pt>
                <c:pt idx="542">
                  <c:v>43417</c:v>
                </c:pt>
                <c:pt idx="543">
                  <c:v>43424</c:v>
                </c:pt>
                <c:pt idx="544">
                  <c:v>43431</c:v>
                </c:pt>
                <c:pt idx="545">
                  <c:v>43438</c:v>
                </c:pt>
                <c:pt idx="546">
                  <c:v>43445</c:v>
                </c:pt>
                <c:pt idx="547">
                  <c:v>43452</c:v>
                </c:pt>
                <c:pt idx="548">
                  <c:v>43461</c:v>
                </c:pt>
                <c:pt idx="549">
                  <c:v>43467</c:v>
                </c:pt>
                <c:pt idx="550">
                  <c:v>43473</c:v>
                </c:pt>
                <c:pt idx="551">
                  <c:v>43480</c:v>
                </c:pt>
                <c:pt idx="552">
                  <c:v>43487</c:v>
                </c:pt>
                <c:pt idx="553">
                  <c:v>43494</c:v>
                </c:pt>
                <c:pt idx="554">
                  <c:v>43501</c:v>
                </c:pt>
                <c:pt idx="555">
                  <c:v>43508</c:v>
                </c:pt>
                <c:pt idx="556">
                  <c:v>43515</c:v>
                </c:pt>
                <c:pt idx="557">
                  <c:v>43522</c:v>
                </c:pt>
                <c:pt idx="558">
                  <c:v>43529</c:v>
                </c:pt>
                <c:pt idx="559">
                  <c:v>43536</c:v>
                </c:pt>
                <c:pt idx="560">
                  <c:v>43543</c:v>
                </c:pt>
                <c:pt idx="561">
                  <c:v>43550</c:v>
                </c:pt>
                <c:pt idx="562">
                  <c:v>43557</c:v>
                </c:pt>
                <c:pt idx="563">
                  <c:v>43564</c:v>
                </c:pt>
                <c:pt idx="564">
                  <c:v>43571</c:v>
                </c:pt>
                <c:pt idx="565">
                  <c:v>43580</c:v>
                </c:pt>
                <c:pt idx="566">
                  <c:v>43587</c:v>
                </c:pt>
                <c:pt idx="567">
                  <c:v>43594</c:v>
                </c:pt>
                <c:pt idx="568">
                  <c:v>43601</c:v>
                </c:pt>
                <c:pt idx="569">
                  <c:v>43608</c:v>
                </c:pt>
                <c:pt idx="570">
                  <c:v>43615</c:v>
                </c:pt>
                <c:pt idx="571">
                  <c:v>43622</c:v>
                </c:pt>
                <c:pt idx="572">
                  <c:v>43629</c:v>
                </c:pt>
                <c:pt idx="573">
                  <c:v>43636</c:v>
                </c:pt>
                <c:pt idx="574">
                  <c:v>43643</c:v>
                </c:pt>
                <c:pt idx="575">
                  <c:v>43651</c:v>
                </c:pt>
                <c:pt idx="576">
                  <c:v>43657</c:v>
                </c:pt>
                <c:pt idx="577">
                  <c:v>43664</c:v>
                </c:pt>
                <c:pt idx="578">
                  <c:v>43671</c:v>
                </c:pt>
                <c:pt idx="579">
                  <c:v>43678</c:v>
                </c:pt>
                <c:pt idx="580">
                  <c:v>43685</c:v>
                </c:pt>
                <c:pt idx="581">
                  <c:v>43692</c:v>
                </c:pt>
                <c:pt idx="582">
                  <c:v>43699</c:v>
                </c:pt>
                <c:pt idx="583">
                  <c:v>43706</c:v>
                </c:pt>
                <c:pt idx="584">
                  <c:v>43713</c:v>
                </c:pt>
                <c:pt idx="585">
                  <c:v>43720</c:v>
                </c:pt>
                <c:pt idx="586">
                  <c:v>43727</c:v>
                </c:pt>
                <c:pt idx="587">
                  <c:v>43734</c:v>
                </c:pt>
                <c:pt idx="588">
                  <c:v>43741</c:v>
                </c:pt>
                <c:pt idx="589">
                  <c:v>43748</c:v>
                </c:pt>
                <c:pt idx="590">
                  <c:v>43755</c:v>
                </c:pt>
                <c:pt idx="591">
                  <c:v>43762</c:v>
                </c:pt>
                <c:pt idx="592">
                  <c:v>43769</c:v>
                </c:pt>
                <c:pt idx="593">
                  <c:v>43776</c:v>
                </c:pt>
                <c:pt idx="594">
                  <c:v>43783</c:v>
                </c:pt>
                <c:pt idx="595">
                  <c:v>43790</c:v>
                </c:pt>
                <c:pt idx="596">
                  <c:v>43798</c:v>
                </c:pt>
                <c:pt idx="597">
                  <c:v>43804</c:v>
                </c:pt>
                <c:pt idx="598">
                  <c:v>43811</c:v>
                </c:pt>
                <c:pt idx="599">
                  <c:v>43818</c:v>
                </c:pt>
                <c:pt idx="600">
                  <c:v>43829</c:v>
                </c:pt>
                <c:pt idx="601">
                  <c:v>43833</c:v>
                </c:pt>
                <c:pt idx="602">
                  <c:v>43839</c:v>
                </c:pt>
                <c:pt idx="603">
                  <c:v>43846</c:v>
                </c:pt>
                <c:pt idx="604">
                  <c:v>43853</c:v>
                </c:pt>
                <c:pt idx="605">
                  <c:v>43860</c:v>
                </c:pt>
                <c:pt idx="606">
                  <c:v>43867</c:v>
                </c:pt>
                <c:pt idx="607">
                  <c:v>43874</c:v>
                </c:pt>
                <c:pt idx="608">
                  <c:v>43881</c:v>
                </c:pt>
                <c:pt idx="609">
                  <c:v>43888</c:v>
                </c:pt>
                <c:pt idx="610">
                  <c:v>43895</c:v>
                </c:pt>
                <c:pt idx="611">
                  <c:v>43902</c:v>
                </c:pt>
                <c:pt idx="612">
                  <c:v>43909</c:v>
                </c:pt>
                <c:pt idx="613">
                  <c:v>43916</c:v>
                </c:pt>
                <c:pt idx="614">
                  <c:v>43923</c:v>
                </c:pt>
                <c:pt idx="615">
                  <c:v>43930</c:v>
                </c:pt>
                <c:pt idx="616">
                  <c:v>43937</c:v>
                </c:pt>
                <c:pt idx="617">
                  <c:v>43944</c:v>
                </c:pt>
                <c:pt idx="618">
                  <c:v>43951</c:v>
                </c:pt>
                <c:pt idx="619">
                  <c:v>43958</c:v>
                </c:pt>
                <c:pt idx="620">
                  <c:v>43965</c:v>
                </c:pt>
                <c:pt idx="621">
                  <c:v>43972</c:v>
                </c:pt>
                <c:pt idx="622">
                  <c:v>43979</c:v>
                </c:pt>
                <c:pt idx="623">
                  <c:v>43986</c:v>
                </c:pt>
                <c:pt idx="624">
                  <c:v>43993</c:v>
                </c:pt>
                <c:pt idx="625">
                  <c:v>44000</c:v>
                </c:pt>
                <c:pt idx="626">
                  <c:v>44007</c:v>
                </c:pt>
                <c:pt idx="627">
                  <c:v>44014</c:v>
                </c:pt>
                <c:pt idx="628">
                  <c:v>44021</c:v>
                </c:pt>
                <c:pt idx="629">
                  <c:v>44028</c:v>
                </c:pt>
                <c:pt idx="630">
                  <c:v>44035</c:v>
                </c:pt>
                <c:pt idx="631">
                  <c:v>44042</c:v>
                </c:pt>
                <c:pt idx="632">
                  <c:v>44049</c:v>
                </c:pt>
                <c:pt idx="633">
                  <c:v>44056</c:v>
                </c:pt>
                <c:pt idx="634">
                  <c:v>44063</c:v>
                </c:pt>
                <c:pt idx="635">
                  <c:v>44070</c:v>
                </c:pt>
                <c:pt idx="636">
                  <c:v>44077</c:v>
                </c:pt>
                <c:pt idx="637">
                  <c:v>44084</c:v>
                </c:pt>
                <c:pt idx="638">
                  <c:v>44091</c:v>
                </c:pt>
                <c:pt idx="639">
                  <c:v>44098</c:v>
                </c:pt>
                <c:pt idx="640">
                  <c:v>44105</c:v>
                </c:pt>
                <c:pt idx="641">
                  <c:v>44112</c:v>
                </c:pt>
                <c:pt idx="642">
                  <c:v>44119</c:v>
                </c:pt>
                <c:pt idx="643">
                  <c:v>44126</c:v>
                </c:pt>
                <c:pt idx="644">
                  <c:v>44133</c:v>
                </c:pt>
                <c:pt idx="645">
                  <c:v>44140</c:v>
                </c:pt>
                <c:pt idx="646">
                  <c:v>44147</c:v>
                </c:pt>
                <c:pt idx="647">
                  <c:v>44154</c:v>
                </c:pt>
                <c:pt idx="648">
                  <c:v>44162</c:v>
                </c:pt>
                <c:pt idx="649">
                  <c:v>44168</c:v>
                </c:pt>
                <c:pt idx="650">
                  <c:v>44175</c:v>
                </c:pt>
                <c:pt idx="651">
                  <c:v>44182</c:v>
                </c:pt>
                <c:pt idx="652">
                  <c:v>44189</c:v>
                </c:pt>
                <c:pt idx="653">
                  <c:v>44196</c:v>
                </c:pt>
                <c:pt idx="654">
                  <c:v>44203</c:v>
                </c:pt>
                <c:pt idx="655">
                  <c:v>44210</c:v>
                </c:pt>
                <c:pt idx="656">
                  <c:v>44217</c:v>
                </c:pt>
                <c:pt idx="657">
                  <c:v>44224</c:v>
                </c:pt>
                <c:pt idx="658">
                  <c:v>44231</c:v>
                </c:pt>
                <c:pt idx="659">
                  <c:v>44238</c:v>
                </c:pt>
                <c:pt idx="660">
                  <c:v>44245</c:v>
                </c:pt>
                <c:pt idx="661">
                  <c:v>44252</c:v>
                </c:pt>
                <c:pt idx="662">
                  <c:v>44259</c:v>
                </c:pt>
                <c:pt idx="663">
                  <c:v>44266</c:v>
                </c:pt>
                <c:pt idx="664">
                  <c:v>44273</c:v>
                </c:pt>
                <c:pt idx="665">
                  <c:v>44280</c:v>
                </c:pt>
                <c:pt idx="666">
                  <c:v>44287</c:v>
                </c:pt>
                <c:pt idx="667">
                  <c:v>44294</c:v>
                </c:pt>
                <c:pt idx="668">
                  <c:v>44301</c:v>
                </c:pt>
                <c:pt idx="669">
                  <c:v>44308</c:v>
                </c:pt>
                <c:pt idx="670">
                  <c:v>44315</c:v>
                </c:pt>
                <c:pt idx="671">
                  <c:v>44322</c:v>
                </c:pt>
                <c:pt idx="672">
                  <c:v>44329</c:v>
                </c:pt>
                <c:pt idx="673">
                  <c:v>44336</c:v>
                </c:pt>
                <c:pt idx="674">
                  <c:v>44343</c:v>
                </c:pt>
                <c:pt idx="675">
                  <c:v>44350</c:v>
                </c:pt>
                <c:pt idx="676">
                  <c:v>44357</c:v>
                </c:pt>
                <c:pt idx="677">
                  <c:v>44364</c:v>
                </c:pt>
                <c:pt idx="678">
                  <c:v>44371</c:v>
                </c:pt>
                <c:pt idx="679">
                  <c:v>44378</c:v>
                </c:pt>
                <c:pt idx="680">
                  <c:v>44385</c:v>
                </c:pt>
                <c:pt idx="681">
                  <c:v>44392</c:v>
                </c:pt>
                <c:pt idx="682">
                  <c:v>44399</c:v>
                </c:pt>
                <c:pt idx="683">
                  <c:v>44406</c:v>
                </c:pt>
                <c:pt idx="684">
                  <c:v>44413</c:v>
                </c:pt>
                <c:pt idx="685">
                  <c:v>44420</c:v>
                </c:pt>
                <c:pt idx="686">
                  <c:v>44427</c:v>
                </c:pt>
                <c:pt idx="687">
                  <c:v>44434</c:v>
                </c:pt>
                <c:pt idx="688">
                  <c:v>44441</c:v>
                </c:pt>
                <c:pt idx="689">
                  <c:v>44448</c:v>
                </c:pt>
                <c:pt idx="690">
                  <c:v>44455</c:v>
                </c:pt>
                <c:pt idx="691">
                  <c:v>44462</c:v>
                </c:pt>
                <c:pt idx="692">
                  <c:v>44469</c:v>
                </c:pt>
                <c:pt idx="693">
                  <c:v>44476</c:v>
                </c:pt>
                <c:pt idx="694">
                  <c:v>44483</c:v>
                </c:pt>
                <c:pt idx="695">
                  <c:v>44490</c:v>
                </c:pt>
                <c:pt idx="696">
                  <c:v>44497</c:v>
                </c:pt>
                <c:pt idx="697">
                  <c:v>44504</c:v>
                </c:pt>
                <c:pt idx="698">
                  <c:v>44512</c:v>
                </c:pt>
                <c:pt idx="699">
                  <c:v>44518</c:v>
                </c:pt>
                <c:pt idx="700">
                  <c:v>44526</c:v>
                </c:pt>
                <c:pt idx="701">
                  <c:v>44532</c:v>
                </c:pt>
                <c:pt idx="702">
                  <c:v>44539</c:v>
                </c:pt>
                <c:pt idx="703">
                  <c:v>44546</c:v>
                </c:pt>
                <c:pt idx="704">
                  <c:v>44553</c:v>
                </c:pt>
                <c:pt idx="705">
                  <c:v>44565</c:v>
                </c:pt>
                <c:pt idx="706">
                  <c:v>44568</c:v>
                </c:pt>
                <c:pt idx="707">
                  <c:v>44575</c:v>
                </c:pt>
                <c:pt idx="708">
                  <c:v>44582</c:v>
                </c:pt>
                <c:pt idx="709">
                  <c:v>44589</c:v>
                </c:pt>
                <c:pt idx="710">
                  <c:v>44596</c:v>
                </c:pt>
                <c:pt idx="711">
                  <c:v>44603</c:v>
                </c:pt>
                <c:pt idx="712">
                  <c:v>44610</c:v>
                </c:pt>
                <c:pt idx="713">
                  <c:v>44617</c:v>
                </c:pt>
                <c:pt idx="714">
                  <c:v>44624</c:v>
                </c:pt>
                <c:pt idx="715">
                  <c:v>44631</c:v>
                </c:pt>
                <c:pt idx="716">
                  <c:v>44638</c:v>
                </c:pt>
                <c:pt idx="717">
                  <c:v>44645</c:v>
                </c:pt>
                <c:pt idx="718">
                  <c:v>44652</c:v>
                </c:pt>
                <c:pt idx="719">
                  <c:v>44659</c:v>
                </c:pt>
                <c:pt idx="720">
                  <c:v>44670</c:v>
                </c:pt>
                <c:pt idx="721">
                  <c:v>44673</c:v>
                </c:pt>
                <c:pt idx="722">
                  <c:v>44680</c:v>
                </c:pt>
                <c:pt idx="723">
                  <c:v>44687</c:v>
                </c:pt>
                <c:pt idx="724">
                  <c:v>44694</c:v>
                </c:pt>
                <c:pt idx="725">
                  <c:v>44701</c:v>
                </c:pt>
                <c:pt idx="726">
                  <c:v>44708</c:v>
                </c:pt>
                <c:pt idx="727">
                  <c:v>44715</c:v>
                </c:pt>
                <c:pt idx="728">
                  <c:v>44722</c:v>
                </c:pt>
                <c:pt idx="729">
                  <c:v>44729</c:v>
                </c:pt>
                <c:pt idx="730">
                  <c:v>44736</c:v>
                </c:pt>
                <c:pt idx="731">
                  <c:v>44743</c:v>
                </c:pt>
                <c:pt idx="732">
                  <c:v>44750</c:v>
                </c:pt>
                <c:pt idx="733">
                  <c:v>44757</c:v>
                </c:pt>
                <c:pt idx="734">
                  <c:v>44764</c:v>
                </c:pt>
                <c:pt idx="735">
                  <c:v>44771</c:v>
                </c:pt>
                <c:pt idx="736">
                  <c:v>44778</c:v>
                </c:pt>
                <c:pt idx="737">
                  <c:v>44785</c:v>
                </c:pt>
                <c:pt idx="738">
                  <c:v>44792</c:v>
                </c:pt>
                <c:pt idx="739">
                  <c:v>44799</c:v>
                </c:pt>
                <c:pt idx="740">
                  <c:v>44806</c:v>
                </c:pt>
                <c:pt idx="741">
                  <c:v>44813</c:v>
                </c:pt>
                <c:pt idx="742">
                  <c:v>44820</c:v>
                </c:pt>
                <c:pt idx="743">
                  <c:v>44827</c:v>
                </c:pt>
                <c:pt idx="744">
                  <c:v>44834</c:v>
                </c:pt>
                <c:pt idx="745">
                  <c:v>44841</c:v>
                </c:pt>
                <c:pt idx="746">
                  <c:v>44848</c:v>
                </c:pt>
                <c:pt idx="747">
                  <c:v>44855</c:v>
                </c:pt>
                <c:pt idx="748">
                  <c:v>44862</c:v>
                </c:pt>
                <c:pt idx="749">
                  <c:v>44869</c:v>
                </c:pt>
                <c:pt idx="750">
                  <c:v>44879</c:v>
                </c:pt>
                <c:pt idx="751">
                  <c:v>44883</c:v>
                </c:pt>
                <c:pt idx="752">
                  <c:v>44890</c:v>
                </c:pt>
                <c:pt idx="753">
                  <c:v>44897</c:v>
                </c:pt>
                <c:pt idx="754">
                  <c:v>44904</c:v>
                </c:pt>
                <c:pt idx="755">
                  <c:v>44911</c:v>
                </c:pt>
                <c:pt idx="756">
                  <c:v>44918</c:v>
                </c:pt>
                <c:pt idx="757">
                  <c:v>44925</c:v>
                </c:pt>
                <c:pt idx="758">
                  <c:v>44932</c:v>
                </c:pt>
                <c:pt idx="759">
                  <c:v>44939</c:v>
                </c:pt>
                <c:pt idx="760">
                  <c:v>44946</c:v>
                </c:pt>
                <c:pt idx="761">
                  <c:v>44953</c:v>
                </c:pt>
                <c:pt idx="762">
                  <c:v>44960</c:v>
                </c:pt>
                <c:pt idx="763">
                  <c:v>44967</c:v>
                </c:pt>
                <c:pt idx="764">
                  <c:v>44974</c:v>
                </c:pt>
                <c:pt idx="765">
                  <c:v>44981</c:v>
                </c:pt>
                <c:pt idx="766">
                  <c:v>44988</c:v>
                </c:pt>
                <c:pt idx="767">
                  <c:v>44995</c:v>
                </c:pt>
                <c:pt idx="768">
                  <c:v>45002</c:v>
                </c:pt>
                <c:pt idx="769">
                  <c:v>45009</c:v>
                </c:pt>
                <c:pt idx="770">
                  <c:v>45016</c:v>
                </c:pt>
                <c:pt idx="771">
                  <c:v>45027</c:v>
                </c:pt>
                <c:pt idx="772">
                  <c:v>45030</c:v>
                </c:pt>
                <c:pt idx="773">
                  <c:v>45037</c:v>
                </c:pt>
                <c:pt idx="774">
                  <c:v>45044</c:v>
                </c:pt>
                <c:pt idx="775">
                  <c:v>45051</c:v>
                </c:pt>
                <c:pt idx="776">
                  <c:v>45058</c:v>
                </c:pt>
                <c:pt idx="777">
                  <c:v>45065</c:v>
                </c:pt>
                <c:pt idx="778">
                  <c:v>45072</c:v>
                </c:pt>
                <c:pt idx="779">
                  <c:v>45079</c:v>
                </c:pt>
                <c:pt idx="780">
                  <c:v>45086</c:v>
                </c:pt>
                <c:pt idx="781">
                  <c:v>45093</c:v>
                </c:pt>
                <c:pt idx="782">
                  <c:v>45100</c:v>
                </c:pt>
                <c:pt idx="783">
                  <c:v>45107</c:v>
                </c:pt>
                <c:pt idx="784">
                  <c:v>45114</c:v>
                </c:pt>
                <c:pt idx="785">
                  <c:v>45121</c:v>
                </c:pt>
                <c:pt idx="786">
                  <c:v>45128</c:v>
                </c:pt>
                <c:pt idx="787">
                  <c:v>45135</c:v>
                </c:pt>
                <c:pt idx="788">
                  <c:v>45142</c:v>
                </c:pt>
                <c:pt idx="789">
                  <c:v>45149</c:v>
                </c:pt>
                <c:pt idx="790">
                  <c:v>45156</c:v>
                </c:pt>
                <c:pt idx="791">
                  <c:v>45163</c:v>
                </c:pt>
                <c:pt idx="792">
                  <c:v>45170</c:v>
                </c:pt>
                <c:pt idx="793">
                  <c:v>45177</c:v>
                </c:pt>
                <c:pt idx="794">
                  <c:v>45184</c:v>
                </c:pt>
                <c:pt idx="795">
                  <c:v>45191</c:v>
                </c:pt>
                <c:pt idx="796">
                  <c:v>45198</c:v>
                </c:pt>
                <c:pt idx="797">
                  <c:v>45205</c:v>
                </c:pt>
                <c:pt idx="798">
                  <c:v>45212</c:v>
                </c:pt>
                <c:pt idx="799">
                  <c:v>45219</c:v>
                </c:pt>
                <c:pt idx="800">
                  <c:v>45226</c:v>
                </c:pt>
                <c:pt idx="801">
                  <c:v>45233</c:v>
                </c:pt>
                <c:pt idx="802">
                  <c:v>45243</c:v>
                </c:pt>
                <c:pt idx="803">
                  <c:v>45247</c:v>
                </c:pt>
                <c:pt idx="804">
                  <c:v>45254</c:v>
                </c:pt>
                <c:pt idx="805">
                  <c:v>45261</c:v>
                </c:pt>
                <c:pt idx="806">
                  <c:v>45268</c:v>
                </c:pt>
                <c:pt idx="807">
                  <c:v>45275</c:v>
                </c:pt>
                <c:pt idx="808">
                  <c:v>45282</c:v>
                </c:pt>
                <c:pt idx="809">
                  <c:v>45289</c:v>
                </c:pt>
                <c:pt idx="810">
                  <c:v>45296</c:v>
                </c:pt>
                <c:pt idx="811">
                  <c:v>45303</c:v>
                </c:pt>
                <c:pt idx="812">
                  <c:v>45310</c:v>
                </c:pt>
                <c:pt idx="813">
                  <c:v>45317</c:v>
                </c:pt>
                <c:pt idx="814">
                  <c:v>45324</c:v>
                </c:pt>
                <c:pt idx="815">
                  <c:v>45331</c:v>
                </c:pt>
                <c:pt idx="816">
                  <c:v>45338</c:v>
                </c:pt>
                <c:pt idx="817">
                  <c:v>45345</c:v>
                </c:pt>
                <c:pt idx="818">
                  <c:v>45352</c:v>
                </c:pt>
                <c:pt idx="819">
                  <c:v>45359</c:v>
                </c:pt>
                <c:pt idx="820">
                  <c:v>45366</c:v>
                </c:pt>
                <c:pt idx="821">
                  <c:v>45373</c:v>
                </c:pt>
                <c:pt idx="822">
                  <c:v>45384</c:v>
                </c:pt>
                <c:pt idx="823">
                  <c:v>45387</c:v>
                </c:pt>
                <c:pt idx="824">
                  <c:v>45394</c:v>
                </c:pt>
                <c:pt idx="825">
                  <c:v>45401</c:v>
                </c:pt>
                <c:pt idx="826">
                  <c:v>45408</c:v>
                </c:pt>
                <c:pt idx="827">
                  <c:v>45415</c:v>
                </c:pt>
                <c:pt idx="828">
                  <c:v>45422</c:v>
                </c:pt>
                <c:pt idx="829">
                  <c:v>45429</c:v>
                </c:pt>
                <c:pt idx="830">
                  <c:v>45436</c:v>
                </c:pt>
                <c:pt idx="831">
                  <c:v>45443</c:v>
                </c:pt>
                <c:pt idx="832">
                  <c:v>45450</c:v>
                </c:pt>
                <c:pt idx="833">
                  <c:v>45457</c:v>
                </c:pt>
                <c:pt idx="834">
                  <c:v>45464</c:v>
                </c:pt>
                <c:pt idx="835">
                  <c:v>45471</c:v>
                </c:pt>
                <c:pt idx="836">
                  <c:v>45478</c:v>
                </c:pt>
                <c:pt idx="837">
                  <c:v>45485</c:v>
                </c:pt>
                <c:pt idx="838">
                  <c:v>45492</c:v>
                </c:pt>
                <c:pt idx="839">
                  <c:v>45499</c:v>
                </c:pt>
                <c:pt idx="840">
                  <c:v>45506</c:v>
                </c:pt>
                <c:pt idx="841">
                  <c:v>45513</c:v>
                </c:pt>
                <c:pt idx="842">
                  <c:v>45520</c:v>
                </c:pt>
                <c:pt idx="843">
                  <c:v>45527</c:v>
                </c:pt>
                <c:pt idx="844">
                  <c:v>45534</c:v>
                </c:pt>
                <c:pt idx="845">
                  <c:v>45541</c:v>
                </c:pt>
                <c:pt idx="846">
                  <c:v>45548</c:v>
                </c:pt>
                <c:pt idx="847">
                  <c:v>45555</c:v>
                </c:pt>
                <c:pt idx="848">
                  <c:v>45562</c:v>
                </c:pt>
                <c:pt idx="849">
                  <c:v>45569</c:v>
                </c:pt>
                <c:pt idx="850">
                  <c:v>45576</c:v>
                </c:pt>
                <c:pt idx="851">
                  <c:v>45583</c:v>
                </c:pt>
                <c:pt idx="852">
                  <c:v>45590</c:v>
                </c:pt>
                <c:pt idx="853">
                  <c:v>45597</c:v>
                </c:pt>
                <c:pt idx="854">
                  <c:v>45604</c:v>
                </c:pt>
                <c:pt idx="855">
                  <c:v>45611</c:v>
                </c:pt>
                <c:pt idx="856">
                  <c:v>45618</c:v>
                </c:pt>
                <c:pt idx="857">
                  <c:v>45625</c:v>
                </c:pt>
                <c:pt idx="858">
                  <c:v>45632</c:v>
                </c:pt>
                <c:pt idx="859">
                  <c:v>45639</c:v>
                </c:pt>
                <c:pt idx="860">
                  <c:v>45646</c:v>
                </c:pt>
                <c:pt idx="861">
                  <c:v>45657</c:v>
                </c:pt>
                <c:pt idx="862">
                  <c:v>45664</c:v>
                </c:pt>
                <c:pt idx="863">
                  <c:v>45671</c:v>
                </c:pt>
                <c:pt idx="864">
                  <c:v>45678</c:v>
                </c:pt>
                <c:pt idx="865">
                  <c:v>45685</c:v>
                </c:pt>
                <c:pt idx="866">
                  <c:v>45692</c:v>
                </c:pt>
                <c:pt idx="867">
                  <c:v>45699</c:v>
                </c:pt>
                <c:pt idx="868">
                  <c:v>45706</c:v>
                </c:pt>
                <c:pt idx="869">
                  <c:v>45713</c:v>
                </c:pt>
                <c:pt idx="870">
                  <c:v>45720</c:v>
                </c:pt>
                <c:pt idx="871">
                  <c:v>45727</c:v>
                </c:pt>
                <c:pt idx="872">
                  <c:v>45734</c:v>
                </c:pt>
                <c:pt idx="873">
                  <c:v>45741</c:v>
                </c:pt>
                <c:pt idx="874">
                  <c:v>45748</c:v>
                </c:pt>
                <c:pt idx="875">
                  <c:v>45755</c:v>
                </c:pt>
                <c:pt idx="876">
                  <c:v>45762</c:v>
                </c:pt>
                <c:pt idx="877">
                  <c:v>45771</c:v>
                </c:pt>
                <c:pt idx="878">
                  <c:v>45778</c:v>
                </c:pt>
                <c:pt idx="879">
                  <c:v>45785</c:v>
                </c:pt>
                <c:pt idx="880">
                  <c:v>45792</c:v>
                </c:pt>
                <c:pt idx="881">
                  <c:v>45799</c:v>
                </c:pt>
                <c:pt idx="882">
                  <c:v>45806</c:v>
                </c:pt>
                <c:pt idx="883">
                  <c:v>45813</c:v>
                </c:pt>
                <c:pt idx="884">
                  <c:v>45820</c:v>
                </c:pt>
                <c:pt idx="885">
                  <c:v>45827</c:v>
                </c:pt>
                <c:pt idx="886">
                  <c:v>45834</c:v>
                </c:pt>
                <c:pt idx="887">
                  <c:v>45841</c:v>
                </c:pt>
                <c:pt idx="888">
                  <c:v>45848</c:v>
                </c:pt>
                <c:pt idx="889">
                  <c:v>45855</c:v>
                </c:pt>
                <c:pt idx="890">
                  <c:v>45862</c:v>
                </c:pt>
                <c:pt idx="891">
                  <c:v>45869</c:v>
                </c:pt>
                <c:pt idx="892">
                  <c:v>45876</c:v>
                </c:pt>
                <c:pt idx="893">
                  <c:v>45883</c:v>
                </c:pt>
                <c:pt idx="894">
                  <c:v>45890</c:v>
                </c:pt>
                <c:pt idx="895">
                  <c:v>45897</c:v>
                </c:pt>
                <c:pt idx="896">
                  <c:v>45904</c:v>
                </c:pt>
                <c:pt idx="897">
                  <c:v>45911</c:v>
                </c:pt>
                <c:pt idx="898">
                  <c:v>45918</c:v>
                </c:pt>
                <c:pt idx="899">
                  <c:v>45925</c:v>
                </c:pt>
                <c:pt idx="900">
                  <c:v>45932</c:v>
                </c:pt>
                <c:pt idx="901">
                  <c:v>45939</c:v>
                </c:pt>
                <c:pt idx="902">
                  <c:v>45946</c:v>
                </c:pt>
                <c:pt idx="903">
                  <c:v>45953</c:v>
                </c:pt>
                <c:pt idx="904">
                  <c:v>45960</c:v>
                </c:pt>
                <c:pt idx="905">
                  <c:v>45967</c:v>
                </c:pt>
                <c:pt idx="906">
                  <c:v>45974</c:v>
                </c:pt>
                <c:pt idx="907">
                  <c:v>45981</c:v>
                </c:pt>
                <c:pt idx="908">
                  <c:v>45989</c:v>
                </c:pt>
                <c:pt idx="909">
                  <c:v>45995</c:v>
                </c:pt>
                <c:pt idx="910">
                  <c:v>46002</c:v>
                </c:pt>
                <c:pt idx="911">
                  <c:v>46009</c:v>
                </c:pt>
                <c:pt idx="912">
                  <c:v>46020</c:v>
                </c:pt>
                <c:pt idx="913">
                  <c:v>46024</c:v>
                </c:pt>
                <c:pt idx="914">
                  <c:v>46030</c:v>
                </c:pt>
                <c:pt idx="915">
                  <c:v>46037</c:v>
                </c:pt>
                <c:pt idx="916">
                  <c:v>46044</c:v>
                </c:pt>
                <c:pt idx="917">
                  <c:v>46051</c:v>
                </c:pt>
                <c:pt idx="918">
                  <c:v>46058</c:v>
                </c:pt>
                <c:pt idx="919">
                  <c:v>46065</c:v>
                </c:pt>
                <c:pt idx="920">
                  <c:v>46072</c:v>
                </c:pt>
                <c:pt idx="921">
                  <c:v>46079</c:v>
                </c:pt>
                <c:pt idx="922">
                  <c:v>46086</c:v>
                </c:pt>
                <c:pt idx="923">
                  <c:v>46093</c:v>
                </c:pt>
                <c:pt idx="924">
                  <c:v>46100</c:v>
                </c:pt>
                <c:pt idx="925">
                  <c:v>46107</c:v>
                </c:pt>
                <c:pt idx="926">
                  <c:v>46114</c:v>
                </c:pt>
                <c:pt idx="927">
                  <c:v>46121</c:v>
                </c:pt>
                <c:pt idx="928">
                  <c:v>46128</c:v>
                </c:pt>
                <c:pt idx="929">
                  <c:v>46135</c:v>
                </c:pt>
                <c:pt idx="930">
                  <c:v>46142</c:v>
                </c:pt>
                <c:pt idx="931">
                  <c:v>46149</c:v>
                </c:pt>
                <c:pt idx="932">
                  <c:v>46156</c:v>
                </c:pt>
                <c:pt idx="933">
                  <c:v>46163</c:v>
                </c:pt>
                <c:pt idx="934">
                  <c:v>46170</c:v>
                </c:pt>
                <c:pt idx="935">
                  <c:v>46177</c:v>
                </c:pt>
                <c:pt idx="936">
                  <c:v>46184</c:v>
                </c:pt>
                <c:pt idx="937">
                  <c:v>46191</c:v>
                </c:pt>
                <c:pt idx="938">
                  <c:v>46198</c:v>
                </c:pt>
                <c:pt idx="939">
                  <c:v>46205</c:v>
                </c:pt>
                <c:pt idx="940">
                  <c:v>46212</c:v>
                </c:pt>
                <c:pt idx="941">
                  <c:v>46219</c:v>
                </c:pt>
                <c:pt idx="942">
                  <c:v>46226</c:v>
                </c:pt>
                <c:pt idx="943">
                  <c:v>46233</c:v>
                </c:pt>
                <c:pt idx="944">
                  <c:v>46240</c:v>
                </c:pt>
                <c:pt idx="945">
                  <c:v>46247</c:v>
                </c:pt>
                <c:pt idx="946">
                  <c:v>46254</c:v>
                </c:pt>
                <c:pt idx="947">
                  <c:v>46261</c:v>
                </c:pt>
                <c:pt idx="948">
                  <c:v>46268</c:v>
                </c:pt>
                <c:pt idx="949">
                  <c:v>46275</c:v>
                </c:pt>
                <c:pt idx="950">
                  <c:v>46282</c:v>
                </c:pt>
                <c:pt idx="951">
                  <c:v>46289</c:v>
                </c:pt>
                <c:pt idx="952">
                  <c:v>46296</c:v>
                </c:pt>
                <c:pt idx="953">
                  <c:v>46303</c:v>
                </c:pt>
                <c:pt idx="954">
                  <c:v>46310</c:v>
                </c:pt>
                <c:pt idx="955">
                  <c:v>46317</c:v>
                </c:pt>
                <c:pt idx="956">
                  <c:v>46324</c:v>
                </c:pt>
                <c:pt idx="957">
                  <c:v>46331</c:v>
                </c:pt>
                <c:pt idx="958">
                  <c:v>46338</c:v>
                </c:pt>
                <c:pt idx="959">
                  <c:v>46345</c:v>
                </c:pt>
                <c:pt idx="960">
                  <c:v>46353</c:v>
                </c:pt>
                <c:pt idx="961">
                  <c:v>46359</c:v>
                </c:pt>
                <c:pt idx="962">
                  <c:v>46366</c:v>
                </c:pt>
                <c:pt idx="963">
                  <c:v>46373</c:v>
                </c:pt>
                <c:pt idx="964">
                  <c:v>46380</c:v>
                </c:pt>
                <c:pt idx="965">
                  <c:v>46387</c:v>
                </c:pt>
                <c:pt idx="966">
                  <c:v>46394</c:v>
                </c:pt>
                <c:pt idx="967">
                  <c:v>46401</c:v>
                </c:pt>
                <c:pt idx="968">
                  <c:v>46408</c:v>
                </c:pt>
                <c:pt idx="969">
                  <c:v>46415</c:v>
                </c:pt>
                <c:pt idx="970">
                  <c:v>46422</c:v>
                </c:pt>
                <c:pt idx="971">
                  <c:v>46429</c:v>
                </c:pt>
                <c:pt idx="972">
                  <c:v>46436</c:v>
                </c:pt>
                <c:pt idx="973">
                  <c:v>46443</c:v>
                </c:pt>
                <c:pt idx="974">
                  <c:v>46450</c:v>
                </c:pt>
                <c:pt idx="975">
                  <c:v>46457</c:v>
                </c:pt>
                <c:pt idx="976">
                  <c:v>46464</c:v>
                </c:pt>
                <c:pt idx="977">
                  <c:v>46471</c:v>
                </c:pt>
                <c:pt idx="978">
                  <c:v>46478</c:v>
                </c:pt>
                <c:pt idx="979">
                  <c:v>46485</c:v>
                </c:pt>
                <c:pt idx="980">
                  <c:v>46492</c:v>
                </c:pt>
                <c:pt idx="981">
                  <c:v>46499</c:v>
                </c:pt>
                <c:pt idx="982">
                  <c:v>46506</c:v>
                </c:pt>
                <c:pt idx="983">
                  <c:v>46513</c:v>
                </c:pt>
                <c:pt idx="984">
                  <c:v>46520</c:v>
                </c:pt>
                <c:pt idx="985">
                  <c:v>46527</c:v>
                </c:pt>
                <c:pt idx="986">
                  <c:v>46534</c:v>
                </c:pt>
                <c:pt idx="987">
                  <c:v>46541</c:v>
                </c:pt>
                <c:pt idx="988">
                  <c:v>46548</c:v>
                </c:pt>
                <c:pt idx="989">
                  <c:v>46555</c:v>
                </c:pt>
                <c:pt idx="990">
                  <c:v>46562</c:v>
                </c:pt>
                <c:pt idx="991">
                  <c:v>46569</c:v>
                </c:pt>
                <c:pt idx="992">
                  <c:v>46576</c:v>
                </c:pt>
                <c:pt idx="993">
                  <c:v>46583</c:v>
                </c:pt>
                <c:pt idx="994">
                  <c:v>46590</c:v>
                </c:pt>
                <c:pt idx="995">
                  <c:v>46597</c:v>
                </c:pt>
                <c:pt idx="996">
                  <c:v>46604</c:v>
                </c:pt>
                <c:pt idx="997">
                  <c:v>46611</c:v>
                </c:pt>
                <c:pt idx="998">
                  <c:v>46618</c:v>
                </c:pt>
                <c:pt idx="999">
                  <c:v>46625</c:v>
                </c:pt>
                <c:pt idx="1000">
                  <c:v>46632</c:v>
                </c:pt>
                <c:pt idx="1001">
                  <c:v>46639</c:v>
                </c:pt>
                <c:pt idx="1002">
                  <c:v>46646</c:v>
                </c:pt>
                <c:pt idx="1003">
                  <c:v>46653</c:v>
                </c:pt>
                <c:pt idx="1004">
                  <c:v>46660</c:v>
                </c:pt>
                <c:pt idx="1005">
                  <c:v>46667</c:v>
                </c:pt>
                <c:pt idx="1006">
                  <c:v>46674</c:v>
                </c:pt>
                <c:pt idx="1007">
                  <c:v>46681</c:v>
                </c:pt>
                <c:pt idx="1008">
                  <c:v>46688</c:v>
                </c:pt>
                <c:pt idx="1009">
                  <c:v>46695</c:v>
                </c:pt>
                <c:pt idx="1010">
                  <c:v>46703</c:v>
                </c:pt>
                <c:pt idx="1011">
                  <c:v>46709</c:v>
                </c:pt>
                <c:pt idx="1012">
                  <c:v>46717</c:v>
                </c:pt>
                <c:pt idx="1013">
                  <c:v>46723</c:v>
                </c:pt>
                <c:pt idx="1014">
                  <c:v>46730</c:v>
                </c:pt>
                <c:pt idx="1015">
                  <c:v>46737</c:v>
                </c:pt>
                <c:pt idx="1016">
                  <c:v>46744</c:v>
                </c:pt>
                <c:pt idx="1017">
                  <c:v>46756</c:v>
                </c:pt>
                <c:pt idx="1018">
                  <c:v>46759</c:v>
                </c:pt>
                <c:pt idx="1019">
                  <c:v>46766</c:v>
                </c:pt>
                <c:pt idx="1020">
                  <c:v>46773</c:v>
                </c:pt>
                <c:pt idx="1021">
                  <c:v>46780</c:v>
                </c:pt>
                <c:pt idx="1022">
                  <c:v>46787</c:v>
                </c:pt>
                <c:pt idx="1023">
                  <c:v>46794</c:v>
                </c:pt>
                <c:pt idx="1024">
                  <c:v>46801</c:v>
                </c:pt>
                <c:pt idx="1025">
                  <c:v>46808</c:v>
                </c:pt>
                <c:pt idx="1026">
                  <c:v>46815</c:v>
                </c:pt>
                <c:pt idx="1027">
                  <c:v>46822</c:v>
                </c:pt>
                <c:pt idx="1028">
                  <c:v>46829</c:v>
                </c:pt>
                <c:pt idx="1029">
                  <c:v>46836</c:v>
                </c:pt>
                <c:pt idx="1030">
                  <c:v>46843</c:v>
                </c:pt>
                <c:pt idx="1031">
                  <c:v>46850</c:v>
                </c:pt>
                <c:pt idx="1032">
                  <c:v>46861</c:v>
                </c:pt>
                <c:pt idx="1033">
                  <c:v>46864</c:v>
                </c:pt>
                <c:pt idx="1034">
                  <c:v>46871</c:v>
                </c:pt>
                <c:pt idx="1035">
                  <c:v>46878</c:v>
                </c:pt>
                <c:pt idx="1036">
                  <c:v>46885</c:v>
                </c:pt>
                <c:pt idx="1037">
                  <c:v>46892</c:v>
                </c:pt>
                <c:pt idx="1038">
                  <c:v>46899</c:v>
                </c:pt>
                <c:pt idx="1039">
                  <c:v>46906</c:v>
                </c:pt>
                <c:pt idx="1040">
                  <c:v>46913</c:v>
                </c:pt>
                <c:pt idx="1041">
                  <c:v>46920</c:v>
                </c:pt>
                <c:pt idx="1042">
                  <c:v>46927</c:v>
                </c:pt>
                <c:pt idx="1043">
                  <c:v>46934</c:v>
                </c:pt>
                <c:pt idx="1044">
                  <c:v>46941</c:v>
                </c:pt>
                <c:pt idx="1045">
                  <c:v>46948</c:v>
                </c:pt>
                <c:pt idx="1046">
                  <c:v>46955</c:v>
                </c:pt>
                <c:pt idx="1047">
                  <c:v>46962</c:v>
                </c:pt>
                <c:pt idx="1048">
                  <c:v>46969</c:v>
                </c:pt>
                <c:pt idx="1049">
                  <c:v>46976</c:v>
                </c:pt>
                <c:pt idx="1050">
                  <c:v>46983</c:v>
                </c:pt>
                <c:pt idx="1051">
                  <c:v>46990</c:v>
                </c:pt>
                <c:pt idx="1052">
                  <c:v>46997</c:v>
                </c:pt>
                <c:pt idx="1053">
                  <c:v>47004</c:v>
                </c:pt>
                <c:pt idx="1054">
                  <c:v>47011</c:v>
                </c:pt>
                <c:pt idx="1055">
                  <c:v>47018</c:v>
                </c:pt>
                <c:pt idx="1056">
                  <c:v>47025</c:v>
                </c:pt>
                <c:pt idx="1057">
                  <c:v>47032</c:v>
                </c:pt>
                <c:pt idx="1058">
                  <c:v>47039</c:v>
                </c:pt>
                <c:pt idx="1059">
                  <c:v>47046</c:v>
                </c:pt>
                <c:pt idx="1060">
                  <c:v>47053</c:v>
                </c:pt>
                <c:pt idx="1061">
                  <c:v>47060</c:v>
                </c:pt>
                <c:pt idx="1062">
                  <c:v>47070</c:v>
                </c:pt>
                <c:pt idx="1063">
                  <c:v>47074</c:v>
                </c:pt>
                <c:pt idx="1064">
                  <c:v>47081</c:v>
                </c:pt>
                <c:pt idx="1065">
                  <c:v>47088</c:v>
                </c:pt>
                <c:pt idx="1066">
                  <c:v>47095</c:v>
                </c:pt>
                <c:pt idx="1067">
                  <c:v>47102</c:v>
                </c:pt>
                <c:pt idx="1068">
                  <c:v>47109</c:v>
                </c:pt>
                <c:pt idx="1069">
                  <c:v>47116</c:v>
                </c:pt>
                <c:pt idx="1070">
                  <c:v>47123</c:v>
                </c:pt>
                <c:pt idx="1071">
                  <c:v>47130</c:v>
                </c:pt>
                <c:pt idx="1072">
                  <c:v>47137</c:v>
                </c:pt>
                <c:pt idx="1073">
                  <c:v>47144</c:v>
                </c:pt>
                <c:pt idx="1074">
                  <c:v>47151</c:v>
                </c:pt>
                <c:pt idx="1075">
                  <c:v>47158</c:v>
                </c:pt>
                <c:pt idx="1076">
                  <c:v>47165</c:v>
                </c:pt>
                <c:pt idx="1077">
                  <c:v>47172</c:v>
                </c:pt>
                <c:pt idx="1078">
                  <c:v>47179</c:v>
                </c:pt>
                <c:pt idx="1079">
                  <c:v>47186</c:v>
                </c:pt>
                <c:pt idx="1080">
                  <c:v>47193</c:v>
                </c:pt>
                <c:pt idx="1081">
                  <c:v>47200</c:v>
                </c:pt>
                <c:pt idx="1082">
                  <c:v>47211</c:v>
                </c:pt>
                <c:pt idx="1083">
                  <c:v>47214</c:v>
                </c:pt>
                <c:pt idx="1084">
                  <c:v>47221</c:v>
                </c:pt>
                <c:pt idx="1085">
                  <c:v>47228</c:v>
                </c:pt>
                <c:pt idx="1086">
                  <c:v>47235</c:v>
                </c:pt>
                <c:pt idx="1087">
                  <c:v>47242</c:v>
                </c:pt>
                <c:pt idx="1088">
                  <c:v>47249</c:v>
                </c:pt>
                <c:pt idx="1089">
                  <c:v>47256</c:v>
                </c:pt>
                <c:pt idx="1090">
                  <c:v>47263</c:v>
                </c:pt>
                <c:pt idx="1091">
                  <c:v>47270</c:v>
                </c:pt>
                <c:pt idx="1092">
                  <c:v>47277</c:v>
                </c:pt>
                <c:pt idx="1093">
                  <c:v>47284</c:v>
                </c:pt>
                <c:pt idx="1094">
                  <c:v>47291</c:v>
                </c:pt>
                <c:pt idx="1095">
                  <c:v>47298</c:v>
                </c:pt>
                <c:pt idx="1096">
                  <c:v>47305</c:v>
                </c:pt>
                <c:pt idx="1097">
                  <c:v>47312</c:v>
                </c:pt>
                <c:pt idx="1098">
                  <c:v>47319</c:v>
                </c:pt>
                <c:pt idx="1099">
                  <c:v>47326</c:v>
                </c:pt>
                <c:pt idx="1100">
                  <c:v>47333</c:v>
                </c:pt>
                <c:pt idx="1101">
                  <c:v>47340</c:v>
                </c:pt>
                <c:pt idx="1102">
                  <c:v>47347</c:v>
                </c:pt>
                <c:pt idx="1103">
                  <c:v>47354</c:v>
                </c:pt>
                <c:pt idx="1104">
                  <c:v>47361</c:v>
                </c:pt>
                <c:pt idx="1105">
                  <c:v>47368</c:v>
                </c:pt>
                <c:pt idx="1106">
                  <c:v>47375</c:v>
                </c:pt>
                <c:pt idx="1107">
                  <c:v>47382</c:v>
                </c:pt>
                <c:pt idx="1108">
                  <c:v>47389</c:v>
                </c:pt>
                <c:pt idx="1109">
                  <c:v>47396</c:v>
                </c:pt>
                <c:pt idx="1110">
                  <c:v>47403</c:v>
                </c:pt>
                <c:pt idx="1111">
                  <c:v>47410</c:v>
                </c:pt>
                <c:pt idx="1112">
                  <c:v>47417</c:v>
                </c:pt>
                <c:pt idx="1113">
                  <c:v>47424</c:v>
                </c:pt>
                <c:pt idx="1114">
                  <c:v>47431</c:v>
                </c:pt>
                <c:pt idx="1115">
                  <c:v>47438</c:v>
                </c:pt>
                <c:pt idx="1116">
                  <c:v>47445</c:v>
                </c:pt>
                <c:pt idx="1117">
                  <c:v>47452</c:v>
                </c:pt>
                <c:pt idx="1118">
                  <c:v>47459</c:v>
                </c:pt>
                <c:pt idx="1119">
                  <c:v>47466</c:v>
                </c:pt>
                <c:pt idx="1120">
                  <c:v>47473</c:v>
                </c:pt>
                <c:pt idx="1121">
                  <c:v>47483</c:v>
                </c:pt>
                <c:pt idx="1122">
                  <c:v>47490</c:v>
                </c:pt>
                <c:pt idx="1123">
                  <c:v>47497</c:v>
                </c:pt>
                <c:pt idx="1124">
                  <c:v>47505</c:v>
                </c:pt>
                <c:pt idx="1125">
                  <c:v>47511</c:v>
                </c:pt>
                <c:pt idx="1126">
                  <c:v>47518</c:v>
                </c:pt>
                <c:pt idx="1127">
                  <c:v>47525</c:v>
                </c:pt>
                <c:pt idx="1128">
                  <c:v>47533</c:v>
                </c:pt>
                <c:pt idx="1129">
                  <c:v>47539</c:v>
                </c:pt>
                <c:pt idx="1130">
                  <c:v>47546</c:v>
                </c:pt>
                <c:pt idx="1131">
                  <c:v>47553</c:v>
                </c:pt>
                <c:pt idx="1132">
                  <c:v>47560</c:v>
                </c:pt>
                <c:pt idx="1133">
                  <c:v>47567</c:v>
                </c:pt>
                <c:pt idx="1134">
                  <c:v>47574</c:v>
                </c:pt>
                <c:pt idx="1135">
                  <c:v>47581</c:v>
                </c:pt>
                <c:pt idx="1136">
                  <c:v>47588</c:v>
                </c:pt>
                <c:pt idx="1137">
                  <c:v>47597</c:v>
                </c:pt>
                <c:pt idx="1138">
                  <c:v>47602</c:v>
                </c:pt>
                <c:pt idx="1139">
                  <c:v>47610</c:v>
                </c:pt>
                <c:pt idx="1140">
                  <c:v>47616</c:v>
                </c:pt>
                <c:pt idx="1141">
                  <c:v>47623</c:v>
                </c:pt>
                <c:pt idx="1142">
                  <c:v>47631</c:v>
                </c:pt>
                <c:pt idx="1143">
                  <c:v>47637</c:v>
                </c:pt>
                <c:pt idx="1144">
                  <c:v>47644</c:v>
                </c:pt>
                <c:pt idx="1145">
                  <c:v>47651</c:v>
                </c:pt>
                <c:pt idx="1146">
                  <c:v>47658</c:v>
                </c:pt>
                <c:pt idx="1147">
                  <c:v>47665</c:v>
                </c:pt>
                <c:pt idx="1148">
                  <c:v>47672</c:v>
                </c:pt>
                <c:pt idx="1149">
                  <c:v>47679</c:v>
                </c:pt>
                <c:pt idx="1150">
                  <c:v>47686</c:v>
                </c:pt>
                <c:pt idx="1151">
                  <c:v>47693</c:v>
                </c:pt>
                <c:pt idx="1152">
                  <c:v>47700</c:v>
                </c:pt>
                <c:pt idx="1153">
                  <c:v>47707</c:v>
                </c:pt>
                <c:pt idx="1154">
                  <c:v>47714</c:v>
                </c:pt>
                <c:pt idx="1155">
                  <c:v>47722</c:v>
                </c:pt>
                <c:pt idx="1156">
                  <c:v>47729</c:v>
                </c:pt>
                <c:pt idx="1157">
                  <c:v>47735</c:v>
                </c:pt>
                <c:pt idx="1158">
                  <c:v>47742</c:v>
                </c:pt>
                <c:pt idx="1159">
                  <c:v>47749</c:v>
                </c:pt>
                <c:pt idx="1160">
                  <c:v>47756</c:v>
                </c:pt>
                <c:pt idx="1161">
                  <c:v>47763</c:v>
                </c:pt>
                <c:pt idx="1162">
                  <c:v>47771</c:v>
                </c:pt>
                <c:pt idx="1163">
                  <c:v>47777</c:v>
                </c:pt>
                <c:pt idx="1164">
                  <c:v>47784</c:v>
                </c:pt>
                <c:pt idx="1165">
                  <c:v>47791</c:v>
                </c:pt>
                <c:pt idx="1166">
                  <c:v>47799</c:v>
                </c:pt>
                <c:pt idx="1167">
                  <c:v>47805</c:v>
                </c:pt>
                <c:pt idx="1168">
                  <c:v>47812</c:v>
                </c:pt>
                <c:pt idx="1169">
                  <c:v>47819</c:v>
                </c:pt>
                <c:pt idx="1170">
                  <c:v>47826</c:v>
                </c:pt>
                <c:pt idx="1171">
                  <c:v>47833</c:v>
                </c:pt>
                <c:pt idx="1172">
                  <c:v>47840</c:v>
                </c:pt>
                <c:pt idx="1173">
                  <c:v>47848</c:v>
                </c:pt>
                <c:pt idx="1174">
                  <c:v>47855</c:v>
                </c:pt>
                <c:pt idx="1175">
                  <c:v>47862</c:v>
                </c:pt>
                <c:pt idx="1176">
                  <c:v>47869</c:v>
                </c:pt>
                <c:pt idx="1177">
                  <c:v>47876</c:v>
                </c:pt>
                <c:pt idx="1178">
                  <c:v>47883</c:v>
                </c:pt>
                <c:pt idx="1179">
                  <c:v>47890</c:v>
                </c:pt>
                <c:pt idx="1180">
                  <c:v>47897</c:v>
                </c:pt>
                <c:pt idx="1181">
                  <c:v>47904</c:v>
                </c:pt>
                <c:pt idx="1182">
                  <c:v>47911</c:v>
                </c:pt>
                <c:pt idx="1183">
                  <c:v>47918</c:v>
                </c:pt>
                <c:pt idx="1184">
                  <c:v>47925</c:v>
                </c:pt>
                <c:pt idx="1185">
                  <c:v>47932</c:v>
                </c:pt>
                <c:pt idx="1186">
                  <c:v>47939</c:v>
                </c:pt>
                <c:pt idx="1187">
                  <c:v>47946</c:v>
                </c:pt>
                <c:pt idx="1188">
                  <c:v>47955</c:v>
                </c:pt>
                <c:pt idx="1189">
                  <c:v>47962</c:v>
                </c:pt>
                <c:pt idx="1190">
                  <c:v>47969</c:v>
                </c:pt>
                <c:pt idx="1191">
                  <c:v>47976</c:v>
                </c:pt>
                <c:pt idx="1192">
                  <c:v>47983</c:v>
                </c:pt>
                <c:pt idx="1193">
                  <c:v>47990</c:v>
                </c:pt>
                <c:pt idx="1194">
                  <c:v>47997</c:v>
                </c:pt>
                <c:pt idx="1195">
                  <c:v>48004</c:v>
                </c:pt>
                <c:pt idx="1196">
                  <c:v>48011</c:v>
                </c:pt>
                <c:pt idx="1197">
                  <c:v>48018</c:v>
                </c:pt>
                <c:pt idx="1198">
                  <c:v>48025</c:v>
                </c:pt>
                <c:pt idx="1199">
                  <c:v>48032</c:v>
                </c:pt>
                <c:pt idx="1200">
                  <c:v>48039</c:v>
                </c:pt>
                <c:pt idx="1201">
                  <c:v>48046</c:v>
                </c:pt>
                <c:pt idx="1202">
                  <c:v>48053</c:v>
                </c:pt>
                <c:pt idx="1203">
                  <c:v>48060</c:v>
                </c:pt>
                <c:pt idx="1204">
                  <c:v>48067</c:v>
                </c:pt>
                <c:pt idx="1205">
                  <c:v>48074</c:v>
                </c:pt>
                <c:pt idx="1206">
                  <c:v>48081</c:v>
                </c:pt>
                <c:pt idx="1207">
                  <c:v>48088</c:v>
                </c:pt>
                <c:pt idx="1208">
                  <c:v>48095</c:v>
                </c:pt>
                <c:pt idx="1209">
                  <c:v>48102</c:v>
                </c:pt>
                <c:pt idx="1210">
                  <c:v>48109</c:v>
                </c:pt>
                <c:pt idx="1211">
                  <c:v>48116</c:v>
                </c:pt>
                <c:pt idx="1212">
                  <c:v>48123</c:v>
                </c:pt>
                <c:pt idx="1213">
                  <c:v>48130</c:v>
                </c:pt>
                <c:pt idx="1214">
                  <c:v>48137</c:v>
                </c:pt>
                <c:pt idx="1215">
                  <c:v>48144</c:v>
                </c:pt>
                <c:pt idx="1216">
                  <c:v>48151</c:v>
                </c:pt>
                <c:pt idx="1217">
                  <c:v>48158</c:v>
                </c:pt>
                <c:pt idx="1218">
                  <c:v>48165</c:v>
                </c:pt>
                <c:pt idx="1219">
                  <c:v>48172</c:v>
                </c:pt>
                <c:pt idx="1220">
                  <c:v>48180</c:v>
                </c:pt>
                <c:pt idx="1221">
                  <c:v>48186</c:v>
                </c:pt>
                <c:pt idx="1222">
                  <c:v>48193</c:v>
                </c:pt>
                <c:pt idx="1223">
                  <c:v>48200</c:v>
                </c:pt>
                <c:pt idx="1224">
                  <c:v>48211</c:v>
                </c:pt>
                <c:pt idx="1225">
                  <c:v>48215</c:v>
                </c:pt>
                <c:pt idx="1226">
                  <c:v>48221</c:v>
                </c:pt>
                <c:pt idx="1227">
                  <c:v>48228</c:v>
                </c:pt>
                <c:pt idx="1228">
                  <c:v>48235</c:v>
                </c:pt>
                <c:pt idx="1229">
                  <c:v>48242</c:v>
                </c:pt>
                <c:pt idx="1230">
                  <c:v>48249</c:v>
                </c:pt>
                <c:pt idx="1231">
                  <c:v>48256</c:v>
                </c:pt>
                <c:pt idx="1232">
                  <c:v>48263</c:v>
                </c:pt>
                <c:pt idx="1233">
                  <c:v>48270</c:v>
                </c:pt>
                <c:pt idx="1234">
                  <c:v>48277</c:v>
                </c:pt>
                <c:pt idx="1235">
                  <c:v>48284</c:v>
                </c:pt>
                <c:pt idx="1236">
                  <c:v>48291</c:v>
                </c:pt>
                <c:pt idx="1237">
                  <c:v>48298</c:v>
                </c:pt>
                <c:pt idx="1238">
                  <c:v>48305</c:v>
                </c:pt>
                <c:pt idx="1239">
                  <c:v>48312</c:v>
                </c:pt>
                <c:pt idx="1240">
                  <c:v>48319</c:v>
                </c:pt>
                <c:pt idx="1241">
                  <c:v>48326</c:v>
                </c:pt>
                <c:pt idx="1242">
                  <c:v>48333</c:v>
                </c:pt>
                <c:pt idx="1243">
                  <c:v>48340</c:v>
                </c:pt>
                <c:pt idx="1244">
                  <c:v>48347</c:v>
                </c:pt>
                <c:pt idx="1245">
                  <c:v>48354</c:v>
                </c:pt>
                <c:pt idx="1246">
                  <c:v>48361</c:v>
                </c:pt>
                <c:pt idx="1247">
                  <c:v>48368</c:v>
                </c:pt>
                <c:pt idx="1248">
                  <c:v>48375</c:v>
                </c:pt>
                <c:pt idx="1249">
                  <c:v>48382</c:v>
                </c:pt>
                <c:pt idx="1250">
                  <c:v>48389</c:v>
                </c:pt>
                <c:pt idx="1251">
                  <c:v>48396</c:v>
                </c:pt>
                <c:pt idx="1252">
                  <c:v>48403</c:v>
                </c:pt>
                <c:pt idx="1253">
                  <c:v>48410</c:v>
                </c:pt>
                <c:pt idx="1254">
                  <c:v>48417</c:v>
                </c:pt>
                <c:pt idx="1255">
                  <c:v>48424</c:v>
                </c:pt>
                <c:pt idx="1256">
                  <c:v>48431</c:v>
                </c:pt>
                <c:pt idx="1257">
                  <c:v>48438</c:v>
                </c:pt>
                <c:pt idx="1258">
                  <c:v>48445</c:v>
                </c:pt>
                <c:pt idx="1259">
                  <c:v>48452</c:v>
                </c:pt>
                <c:pt idx="1260">
                  <c:v>48459</c:v>
                </c:pt>
                <c:pt idx="1261">
                  <c:v>48466</c:v>
                </c:pt>
                <c:pt idx="1262">
                  <c:v>48473</c:v>
                </c:pt>
                <c:pt idx="1263">
                  <c:v>48480</c:v>
                </c:pt>
                <c:pt idx="1264">
                  <c:v>48487</c:v>
                </c:pt>
                <c:pt idx="1265">
                  <c:v>48494</c:v>
                </c:pt>
                <c:pt idx="1266">
                  <c:v>48501</c:v>
                </c:pt>
                <c:pt idx="1267">
                  <c:v>48508</c:v>
                </c:pt>
                <c:pt idx="1268">
                  <c:v>48515</c:v>
                </c:pt>
                <c:pt idx="1269">
                  <c:v>48522</c:v>
                </c:pt>
                <c:pt idx="1270">
                  <c:v>48530</c:v>
                </c:pt>
                <c:pt idx="1271">
                  <c:v>48536</c:v>
                </c:pt>
                <c:pt idx="1272">
                  <c:v>48544</c:v>
                </c:pt>
                <c:pt idx="1273">
                  <c:v>48550</c:v>
                </c:pt>
                <c:pt idx="1274">
                  <c:v>48557</c:v>
                </c:pt>
                <c:pt idx="1275">
                  <c:v>48564</c:v>
                </c:pt>
                <c:pt idx="1276">
                  <c:v>48571</c:v>
                </c:pt>
                <c:pt idx="1277">
                  <c:v>48583</c:v>
                </c:pt>
                <c:pt idx="1278">
                  <c:v>48586</c:v>
                </c:pt>
                <c:pt idx="1279">
                  <c:v>48593</c:v>
                </c:pt>
                <c:pt idx="1280">
                  <c:v>48600</c:v>
                </c:pt>
                <c:pt idx="1281">
                  <c:v>48607</c:v>
                </c:pt>
                <c:pt idx="1282">
                  <c:v>48614</c:v>
                </c:pt>
                <c:pt idx="1283">
                  <c:v>48621</c:v>
                </c:pt>
                <c:pt idx="1284">
                  <c:v>48628</c:v>
                </c:pt>
                <c:pt idx="1285">
                  <c:v>48635</c:v>
                </c:pt>
                <c:pt idx="1286">
                  <c:v>48642</c:v>
                </c:pt>
                <c:pt idx="1287">
                  <c:v>48649</c:v>
                </c:pt>
                <c:pt idx="1288">
                  <c:v>48656</c:v>
                </c:pt>
                <c:pt idx="1289">
                  <c:v>48663</c:v>
                </c:pt>
                <c:pt idx="1290">
                  <c:v>48670</c:v>
                </c:pt>
                <c:pt idx="1291">
                  <c:v>48677</c:v>
                </c:pt>
                <c:pt idx="1292">
                  <c:v>48688</c:v>
                </c:pt>
                <c:pt idx="1293">
                  <c:v>48691</c:v>
                </c:pt>
                <c:pt idx="1294">
                  <c:v>48698</c:v>
                </c:pt>
                <c:pt idx="1295">
                  <c:v>48705</c:v>
                </c:pt>
                <c:pt idx="1296">
                  <c:v>48712</c:v>
                </c:pt>
                <c:pt idx="1297">
                  <c:v>48719</c:v>
                </c:pt>
                <c:pt idx="1298">
                  <c:v>48726</c:v>
                </c:pt>
                <c:pt idx="1299">
                  <c:v>48733</c:v>
                </c:pt>
                <c:pt idx="1300">
                  <c:v>48740</c:v>
                </c:pt>
                <c:pt idx="1301">
                  <c:v>48747</c:v>
                </c:pt>
                <c:pt idx="1302">
                  <c:v>48754</c:v>
                </c:pt>
                <c:pt idx="1303">
                  <c:v>48761</c:v>
                </c:pt>
                <c:pt idx="1304">
                  <c:v>48768</c:v>
                </c:pt>
                <c:pt idx="1305">
                  <c:v>48775</c:v>
                </c:pt>
                <c:pt idx="1306">
                  <c:v>48782</c:v>
                </c:pt>
                <c:pt idx="1307">
                  <c:v>48789</c:v>
                </c:pt>
                <c:pt idx="1308">
                  <c:v>48796</c:v>
                </c:pt>
                <c:pt idx="1309">
                  <c:v>48803</c:v>
                </c:pt>
                <c:pt idx="1310">
                  <c:v>48810</c:v>
                </c:pt>
                <c:pt idx="1311">
                  <c:v>48817</c:v>
                </c:pt>
                <c:pt idx="1312">
                  <c:v>48824</c:v>
                </c:pt>
                <c:pt idx="1313">
                  <c:v>48831</c:v>
                </c:pt>
                <c:pt idx="1314">
                  <c:v>48838</c:v>
                </c:pt>
                <c:pt idx="1315">
                  <c:v>48845</c:v>
                </c:pt>
                <c:pt idx="1316">
                  <c:v>48852</c:v>
                </c:pt>
                <c:pt idx="1317">
                  <c:v>48859</c:v>
                </c:pt>
                <c:pt idx="1318">
                  <c:v>48866</c:v>
                </c:pt>
                <c:pt idx="1319">
                  <c:v>48873</c:v>
                </c:pt>
                <c:pt idx="1320">
                  <c:v>48880</c:v>
                </c:pt>
                <c:pt idx="1321">
                  <c:v>48887</c:v>
                </c:pt>
                <c:pt idx="1322">
                  <c:v>48897</c:v>
                </c:pt>
                <c:pt idx="1323">
                  <c:v>48901</c:v>
                </c:pt>
                <c:pt idx="1324">
                  <c:v>48908</c:v>
                </c:pt>
                <c:pt idx="1325">
                  <c:v>48915</c:v>
                </c:pt>
                <c:pt idx="1326">
                  <c:v>48922</c:v>
                </c:pt>
                <c:pt idx="1327">
                  <c:v>48929</c:v>
                </c:pt>
                <c:pt idx="1328">
                  <c:v>48936</c:v>
                </c:pt>
                <c:pt idx="1329">
                  <c:v>48943</c:v>
                </c:pt>
                <c:pt idx="1330">
                  <c:v>48950</c:v>
                </c:pt>
                <c:pt idx="1331">
                  <c:v>48957</c:v>
                </c:pt>
                <c:pt idx="1332">
                  <c:v>48964</c:v>
                </c:pt>
                <c:pt idx="1333">
                  <c:v>48971</c:v>
                </c:pt>
                <c:pt idx="1334">
                  <c:v>48978</c:v>
                </c:pt>
                <c:pt idx="1335">
                  <c:v>48985</c:v>
                </c:pt>
                <c:pt idx="1336">
                  <c:v>48992</c:v>
                </c:pt>
                <c:pt idx="1337">
                  <c:v>48999</c:v>
                </c:pt>
                <c:pt idx="1338">
                  <c:v>49006</c:v>
                </c:pt>
                <c:pt idx="1339">
                  <c:v>49013</c:v>
                </c:pt>
                <c:pt idx="1340">
                  <c:v>49020</c:v>
                </c:pt>
                <c:pt idx="1341">
                  <c:v>49027</c:v>
                </c:pt>
                <c:pt idx="1342">
                  <c:v>49034</c:v>
                </c:pt>
                <c:pt idx="1343">
                  <c:v>49045</c:v>
                </c:pt>
                <c:pt idx="1344">
                  <c:v>49048</c:v>
                </c:pt>
                <c:pt idx="1345">
                  <c:v>49055</c:v>
                </c:pt>
                <c:pt idx="1346">
                  <c:v>49062</c:v>
                </c:pt>
                <c:pt idx="1347">
                  <c:v>49069</c:v>
                </c:pt>
                <c:pt idx="1348">
                  <c:v>49076</c:v>
                </c:pt>
                <c:pt idx="1349">
                  <c:v>49083</c:v>
                </c:pt>
                <c:pt idx="1350">
                  <c:v>49090</c:v>
                </c:pt>
                <c:pt idx="1351">
                  <c:v>49097</c:v>
                </c:pt>
                <c:pt idx="1352">
                  <c:v>49104</c:v>
                </c:pt>
                <c:pt idx="1353">
                  <c:v>49111</c:v>
                </c:pt>
                <c:pt idx="1354">
                  <c:v>49118</c:v>
                </c:pt>
                <c:pt idx="1355">
                  <c:v>49125</c:v>
                </c:pt>
                <c:pt idx="1356">
                  <c:v>49132</c:v>
                </c:pt>
                <c:pt idx="1357">
                  <c:v>49139</c:v>
                </c:pt>
                <c:pt idx="1358">
                  <c:v>49146</c:v>
                </c:pt>
                <c:pt idx="1359">
                  <c:v>49153</c:v>
                </c:pt>
                <c:pt idx="1360">
                  <c:v>49160</c:v>
                </c:pt>
                <c:pt idx="1361">
                  <c:v>49167</c:v>
                </c:pt>
                <c:pt idx="1362">
                  <c:v>49174</c:v>
                </c:pt>
                <c:pt idx="1363">
                  <c:v>49181</c:v>
                </c:pt>
                <c:pt idx="1364">
                  <c:v>49188</c:v>
                </c:pt>
                <c:pt idx="1365">
                  <c:v>49195</c:v>
                </c:pt>
                <c:pt idx="1366">
                  <c:v>49202</c:v>
                </c:pt>
                <c:pt idx="1367">
                  <c:v>49209</c:v>
                </c:pt>
                <c:pt idx="1368">
                  <c:v>49216</c:v>
                </c:pt>
                <c:pt idx="1369">
                  <c:v>49223</c:v>
                </c:pt>
                <c:pt idx="1370">
                  <c:v>49230</c:v>
                </c:pt>
                <c:pt idx="1371">
                  <c:v>49237</c:v>
                </c:pt>
                <c:pt idx="1372">
                  <c:v>49244</c:v>
                </c:pt>
                <c:pt idx="1373">
                  <c:v>49251</c:v>
                </c:pt>
                <c:pt idx="1374">
                  <c:v>49261</c:v>
                </c:pt>
                <c:pt idx="1375">
                  <c:v>49265</c:v>
                </c:pt>
                <c:pt idx="1376">
                  <c:v>49272</c:v>
                </c:pt>
                <c:pt idx="1377">
                  <c:v>49279</c:v>
                </c:pt>
                <c:pt idx="1378">
                  <c:v>49286</c:v>
                </c:pt>
                <c:pt idx="1379">
                  <c:v>49293</c:v>
                </c:pt>
                <c:pt idx="1380">
                  <c:v>49300</c:v>
                </c:pt>
                <c:pt idx="1381">
                  <c:v>49307</c:v>
                </c:pt>
                <c:pt idx="1382">
                  <c:v>49314</c:v>
                </c:pt>
                <c:pt idx="1383">
                  <c:v>49321</c:v>
                </c:pt>
                <c:pt idx="1384">
                  <c:v>49328</c:v>
                </c:pt>
                <c:pt idx="1385">
                  <c:v>49335</c:v>
                </c:pt>
                <c:pt idx="1386">
                  <c:v>49342</c:v>
                </c:pt>
                <c:pt idx="1387">
                  <c:v>49349</c:v>
                </c:pt>
                <c:pt idx="1388">
                  <c:v>49356</c:v>
                </c:pt>
                <c:pt idx="1389">
                  <c:v>49363</c:v>
                </c:pt>
                <c:pt idx="1390">
                  <c:v>49370</c:v>
                </c:pt>
                <c:pt idx="1391">
                  <c:v>49377</c:v>
                </c:pt>
                <c:pt idx="1392">
                  <c:v>49384</c:v>
                </c:pt>
                <c:pt idx="1393">
                  <c:v>49395</c:v>
                </c:pt>
                <c:pt idx="1394">
                  <c:v>49398</c:v>
                </c:pt>
                <c:pt idx="1395">
                  <c:v>49405</c:v>
                </c:pt>
                <c:pt idx="1396">
                  <c:v>49412</c:v>
                </c:pt>
                <c:pt idx="1397">
                  <c:v>49419</c:v>
                </c:pt>
                <c:pt idx="1398">
                  <c:v>49426</c:v>
                </c:pt>
                <c:pt idx="1399">
                  <c:v>49433</c:v>
                </c:pt>
                <c:pt idx="1400">
                  <c:v>49440</c:v>
                </c:pt>
                <c:pt idx="1401">
                  <c:v>49447</c:v>
                </c:pt>
                <c:pt idx="1402">
                  <c:v>49454</c:v>
                </c:pt>
                <c:pt idx="1403">
                  <c:v>49461</c:v>
                </c:pt>
                <c:pt idx="1404">
                  <c:v>49468</c:v>
                </c:pt>
                <c:pt idx="1405">
                  <c:v>49475</c:v>
                </c:pt>
                <c:pt idx="1406">
                  <c:v>49482</c:v>
                </c:pt>
                <c:pt idx="1407">
                  <c:v>49489</c:v>
                </c:pt>
                <c:pt idx="1408">
                  <c:v>49496</c:v>
                </c:pt>
                <c:pt idx="1409">
                  <c:v>49503</c:v>
                </c:pt>
                <c:pt idx="1410">
                  <c:v>49510</c:v>
                </c:pt>
                <c:pt idx="1411">
                  <c:v>49517</c:v>
                </c:pt>
                <c:pt idx="1412">
                  <c:v>49524</c:v>
                </c:pt>
                <c:pt idx="1413">
                  <c:v>49531</c:v>
                </c:pt>
                <c:pt idx="1414">
                  <c:v>49538</c:v>
                </c:pt>
                <c:pt idx="1415">
                  <c:v>49545</c:v>
                </c:pt>
                <c:pt idx="1416">
                  <c:v>49552</c:v>
                </c:pt>
                <c:pt idx="1417">
                  <c:v>49559</c:v>
                </c:pt>
                <c:pt idx="1418">
                  <c:v>49566</c:v>
                </c:pt>
                <c:pt idx="1419">
                  <c:v>49573</c:v>
                </c:pt>
                <c:pt idx="1420">
                  <c:v>49580</c:v>
                </c:pt>
                <c:pt idx="1421">
                  <c:v>49587</c:v>
                </c:pt>
                <c:pt idx="1422">
                  <c:v>49594</c:v>
                </c:pt>
                <c:pt idx="1423">
                  <c:v>49601</c:v>
                </c:pt>
                <c:pt idx="1424">
                  <c:v>49608</c:v>
                </c:pt>
                <c:pt idx="1425">
                  <c:v>49615</c:v>
                </c:pt>
                <c:pt idx="1426">
                  <c:v>49622</c:v>
                </c:pt>
                <c:pt idx="1427">
                  <c:v>49629</c:v>
                </c:pt>
                <c:pt idx="1428">
                  <c:v>49636</c:v>
                </c:pt>
                <c:pt idx="1429">
                  <c:v>49643</c:v>
                </c:pt>
                <c:pt idx="1430">
                  <c:v>49650</c:v>
                </c:pt>
                <c:pt idx="1431">
                  <c:v>49657</c:v>
                </c:pt>
                <c:pt idx="1432">
                  <c:v>49664</c:v>
                </c:pt>
                <c:pt idx="1433">
                  <c:v>49674</c:v>
                </c:pt>
                <c:pt idx="1434">
                  <c:v>49681</c:v>
                </c:pt>
                <c:pt idx="1435">
                  <c:v>49688</c:v>
                </c:pt>
                <c:pt idx="1436">
                  <c:v>49696</c:v>
                </c:pt>
                <c:pt idx="1437">
                  <c:v>49702</c:v>
                </c:pt>
                <c:pt idx="1438">
                  <c:v>49709</c:v>
                </c:pt>
                <c:pt idx="1439">
                  <c:v>49716</c:v>
                </c:pt>
                <c:pt idx="1440">
                  <c:v>49724</c:v>
                </c:pt>
                <c:pt idx="1441">
                  <c:v>49730</c:v>
                </c:pt>
                <c:pt idx="1442">
                  <c:v>49737</c:v>
                </c:pt>
                <c:pt idx="1443">
                  <c:v>49744</c:v>
                </c:pt>
                <c:pt idx="1444">
                  <c:v>49751</c:v>
                </c:pt>
                <c:pt idx="1445">
                  <c:v>49758</c:v>
                </c:pt>
                <c:pt idx="1446">
                  <c:v>49765</c:v>
                </c:pt>
                <c:pt idx="1447">
                  <c:v>49772</c:v>
                </c:pt>
                <c:pt idx="1448">
                  <c:v>49781</c:v>
                </c:pt>
                <c:pt idx="1449">
                  <c:v>49786</c:v>
                </c:pt>
                <c:pt idx="1450">
                  <c:v>49793</c:v>
                </c:pt>
                <c:pt idx="1451">
                  <c:v>49801</c:v>
                </c:pt>
                <c:pt idx="1452">
                  <c:v>49807</c:v>
                </c:pt>
                <c:pt idx="1453">
                  <c:v>49814</c:v>
                </c:pt>
                <c:pt idx="1454">
                  <c:v>49822</c:v>
                </c:pt>
                <c:pt idx="1455">
                  <c:v>49828</c:v>
                </c:pt>
                <c:pt idx="1456">
                  <c:v>49835</c:v>
                </c:pt>
                <c:pt idx="1457">
                  <c:v>49842</c:v>
                </c:pt>
                <c:pt idx="1458">
                  <c:v>49849</c:v>
                </c:pt>
                <c:pt idx="1459">
                  <c:v>49856</c:v>
                </c:pt>
                <c:pt idx="1460">
                  <c:v>49863</c:v>
                </c:pt>
                <c:pt idx="1461">
                  <c:v>49870</c:v>
                </c:pt>
                <c:pt idx="1462">
                  <c:v>49877</c:v>
                </c:pt>
                <c:pt idx="1463">
                  <c:v>49884</c:v>
                </c:pt>
                <c:pt idx="1464">
                  <c:v>49891</c:v>
                </c:pt>
                <c:pt idx="1465">
                  <c:v>49898</c:v>
                </c:pt>
                <c:pt idx="1466">
                  <c:v>49905</c:v>
                </c:pt>
                <c:pt idx="1467">
                  <c:v>49913</c:v>
                </c:pt>
                <c:pt idx="1468">
                  <c:v>49920</c:v>
                </c:pt>
                <c:pt idx="1469">
                  <c:v>49926</c:v>
                </c:pt>
                <c:pt idx="1470">
                  <c:v>49933</c:v>
                </c:pt>
                <c:pt idx="1471">
                  <c:v>49940</c:v>
                </c:pt>
                <c:pt idx="1472">
                  <c:v>49947</c:v>
                </c:pt>
                <c:pt idx="1473">
                  <c:v>49954</c:v>
                </c:pt>
                <c:pt idx="1474">
                  <c:v>49962</c:v>
                </c:pt>
                <c:pt idx="1475">
                  <c:v>49968</c:v>
                </c:pt>
                <c:pt idx="1476">
                  <c:v>49975</c:v>
                </c:pt>
                <c:pt idx="1477">
                  <c:v>49982</c:v>
                </c:pt>
                <c:pt idx="1478">
                  <c:v>49989</c:v>
                </c:pt>
                <c:pt idx="1479">
                  <c:v>49996</c:v>
                </c:pt>
                <c:pt idx="1480">
                  <c:v>50003</c:v>
                </c:pt>
                <c:pt idx="1481">
                  <c:v>50010</c:v>
                </c:pt>
                <c:pt idx="1482">
                  <c:v>50017</c:v>
                </c:pt>
                <c:pt idx="1483">
                  <c:v>50024</c:v>
                </c:pt>
                <c:pt idx="1484">
                  <c:v>50031</c:v>
                </c:pt>
                <c:pt idx="1485">
                  <c:v>50040</c:v>
                </c:pt>
                <c:pt idx="1486">
                  <c:v>50047</c:v>
                </c:pt>
                <c:pt idx="1487">
                  <c:v>50054</c:v>
                </c:pt>
                <c:pt idx="1488">
                  <c:v>50061</c:v>
                </c:pt>
                <c:pt idx="1489">
                  <c:v>50068</c:v>
                </c:pt>
                <c:pt idx="1490">
                  <c:v>50075</c:v>
                </c:pt>
                <c:pt idx="1491">
                  <c:v>50082</c:v>
                </c:pt>
                <c:pt idx="1492">
                  <c:v>50089</c:v>
                </c:pt>
                <c:pt idx="1493">
                  <c:v>50096</c:v>
                </c:pt>
                <c:pt idx="1494">
                  <c:v>50103</c:v>
                </c:pt>
                <c:pt idx="1495">
                  <c:v>50110</c:v>
                </c:pt>
                <c:pt idx="1496">
                  <c:v>50117</c:v>
                </c:pt>
                <c:pt idx="1497">
                  <c:v>50124</c:v>
                </c:pt>
                <c:pt idx="1498">
                  <c:v>50131</c:v>
                </c:pt>
                <c:pt idx="1499">
                  <c:v>50139</c:v>
                </c:pt>
                <c:pt idx="1500">
                  <c:v>50146</c:v>
                </c:pt>
                <c:pt idx="1501">
                  <c:v>50153</c:v>
                </c:pt>
                <c:pt idx="1502">
                  <c:v>50160</c:v>
                </c:pt>
                <c:pt idx="1503">
                  <c:v>50167</c:v>
                </c:pt>
                <c:pt idx="1504">
                  <c:v>50174</c:v>
                </c:pt>
                <c:pt idx="1505">
                  <c:v>50181</c:v>
                </c:pt>
                <c:pt idx="1506">
                  <c:v>50188</c:v>
                </c:pt>
                <c:pt idx="1507">
                  <c:v>50195</c:v>
                </c:pt>
                <c:pt idx="1508">
                  <c:v>50202</c:v>
                </c:pt>
                <c:pt idx="1509">
                  <c:v>50209</c:v>
                </c:pt>
                <c:pt idx="1510">
                  <c:v>50216</c:v>
                </c:pt>
                <c:pt idx="1511">
                  <c:v>50223</c:v>
                </c:pt>
                <c:pt idx="1512">
                  <c:v>50230</c:v>
                </c:pt>
                <c:pt idx="1513">
                  <c:v>50237</c:v>
                </c:pt>
                <c:pt idx="1514">
                  <c:v>50244</c:v>
                </c:pt>
                <c:pt idx="1515">
                  <c:v>50251</c:v>
                </c:pt>
                <c:pt idx="1516">
                  <c:v>50258</c:v>
                </c:pt>
                <c:pt idx="1517">
                  <c:v>50265</c:v>
                </c:pt>
                <c:pt idx="1518">
                  <c:v>50272</c:v>
                </c:pt>
                <c:pt idx="1519">
                  <c:v>50279</c:v>
                </c:pt>
                <c:pt idx="1520">
                  <c:v>50286</c:v>
                </c:pt>
                <c:pt idx="1521">
                  <c:v>50293</c:v>
                </c:pt>
                <c:pt idx="1522">
                  <c:v>50300</c:v>
                </c:pt>
                <c:pt idx="1523">
                  <c:v>50307</c:v>
                </c:pt>
                <c:pt idx="1524">
                  <c:v>50314</c:v>
                </c:pt>
                <c:pt idx="1525">
                  <c:v>50321</c:v>
                </c:pt>
                <c:pt idx="1526">
                  <c:v>50328</c:v>
                </c:pt>
                <c:pt idx="1527">
                  <c:v>50335</c:v>
                </c:pt>
                <c:pt idx="1528">
                  <c:v>50342</c:v>
                </c:pt>
                <c:pt idx="1529">
                  <c:v>50349</c:v>
                </c:pt>
                <c:pt idx="1530">
                  <c:v>50356</c:v>
                </c:pt>
                <c:pt idx="1531">
                  <c:v>50363</c:v>
                </c:pt>
                <c:pt idx="1532">
                  <c:v>50371</c:v>
                </c:pt>
                <c:pt idx="1533">
                  <c:v>50377</c:v>
                </c:pt>
                <c:pt idx="1534">
                  <c:v>50384</c:v>
                </c:pt>
                <c:pt idx="1535">
                  <c:v>50391</c:v>
                </c:pt>
                <c:pt idx="1536">
                  <c:v>50398</c:v>
                </c:pt>
                <c:pt idx="1537">
                  <c:v>50405</c:v>
                </c:pt>
                <c:pt idx="1538">
                  <c:v>50412</c:v>
                </c:pt>
                <c:pt idx="1539">
                  <c:v>50419</c:v>
                </c:pt>
                <c:pt idx="1540">
                  <c:v>50426</c:v>
                </c:pt>
                <c:pt idx="1541">
                  <c:v>50433</c:v>
                </c:pt>
                <c:pt idx="1542">
                  <c:v>50440</c:v>
                </c:pt>
                <c:pt idx="1543">
                  <c:v>50447</c:v>
                </c:pt>
                <c:pt idx="1544">
                  <c:v>50454</c:v>
                </c:pt>
                <c:pt idx="1545">
                  <c:v>50461</c:v>
                </c:pt>
                <c:pt idx="1546">
                  <c:v>50468</c:v>
                </c:pt>
                <c:pt idx="1547">
                  <c:v>50475</c:v>
                </c:pt>
                <c:pt idx="1548">
                  <c:v>50482</c:v>
                </c:pt>
                <c:pt idx="1549">
                  <c:v>50489</c:v>
                </c:pt>
                <c:pt idx="1550">
                  <c:v>50496</c:v>
                </c:pt>
                <c:pt idx="1551">
                  <c:v>50503</c:v>
                </c:pt>
                <c:pt idx="1552">
                  <c:v>50510</c:v>
                </c:pt>
                <c:pt idx="1553">
                  <c:v>50517</c:v>
                </c:pt>
                <c:pt idx="1554">
                  <c:v>50524</c:v>
                </c:pt>
                <c:pt idx="1555">
                  <c:v>50531</c:v>
                </c:pt>
                <c:pt idx="1556">
                  <c:v>50538</c:v>
                </c:pt>
                <c:pt idx="1557">
                  <c:v>50545</c:v>
                </c:pt>
                <c:pt idx="1558">
                  <c:v>50552</c:v>
                </c:pt>
                <c:pt idx="1559">
                  <c:v>50559</c:v>
                </c:pt>
                <c:pt idx="1560">
                  <c:v>50566</c:v>
                </c:pt>
                <c:pt idx="1561">
                  <c:v>50573</c:v>
                </c:pt>
                <c:pt idx="1562">
                  <c:v>50580</c:v>
                </c:pt>
                <c:pt idx="1563">
                  <c:v>50587</c:v>
                </c:pt>
                <c:pt idx="1564">
                  <c:v>50594</c:v>
                </c:pt>
                <c:pt idx="1565">
                  <c:v>50601</c:v>
                </c:pt>
                <c:pt idx="1566">
                  <c:v>50608</c:v>
                </c:pt>
                <c:pt idx="1567">
                  <c:v>50615</c:v>
                </c:pt>
                <c:pt idx="1568">
                  <c:v>50622</c:v>
                </c:pt>
                <c:pt idx="1569">
                  <c:v>50629</c:v>
                </c:pt>
                <c:pt idx="1570">
                  <c:v>50636</c:v>
                </c:pt>
                <c:pt idx="1571">
                  <c:v>50643</c:v>
                </c:pt>
                <c:pt idx="1572">
                  <c:v>50650</c:v>
                </c:pt>
                <c:pt idx="1573">
                  <c:v>50657</c:v>
                </c:pt>
                <c:pt idx="1574">
                  <c:v>50664</c:v>
                </c:pt>
                <c:pt idx="1575">
                  <c:v>50671</c:v>
                </c:pt>
                <c:pt idx="1576">
                  <c:v>50678</c:v>
                </c:pt>
                <c:pt idx="1577">
                  <c:v>50685</c:v>
                </c:pt>
                <c:pt idx="1578">
                  <c:v>50692</c:v>
                </c:pt>
                <c:pt idx="1579">
                  <c:v>50699</c:v>
                </c:pt>
                <c:pt idx="1580">
                  <c:v>50706</c:v>
                </c:pt>
                <c:pt idx="1581">
                  <c:v>50713</c:v>
                </c:pt>
                <c:pt idx="1582">
                  <c:v>50721</c:v>
                </c:pt>
                <c:pt idx="1583">
                  <c:v>50727</c:v>
                </c:pt>
                <c:pt idx="1584">
                  <c:v>50735</c:v>
                </c:pt>
                <c:pt idx="1585">
                  <c:v>50741</c:v>
                </c:pt>
                <c:pt idx="1586">
                  <c:v>50748</c:v>
                </c:pt>
                <c:pt idx="1587">
                  <c:v>50755</c:v>
                </c:pt>
                <c:pt idx="1588">
                  <c:v>50762</c:v>
                </c:pt>
                <c:pt idx="1589">
                  <c:v>50774</c:v>
                </c:pt>
                <c:pt idx="1590">
                  <c:v>50777</c:v>
                </c:pt>
                <c:pt idx="1591">
                  <c:v>50784</c:v>
                </c:pt>
                <c:pt idx="1592">
                  <c:v>50791</c:v>
                </c:pt>
                <c:pt idx="1593">
                  <c:v>50798</c:v>
                </c:pt>
                <c:pt idx="1594">
                  <c:v>50805</c:v>
                </c:pt>
                <c:pt idx="1595">
                  <c:v>50812</c:v>
                </c:pt>
                <c:pt idx="1596">
                  <c:v>50819</c:v>
                </c:pt>
                <c:pt idx="1597">
                  <c:v>50826</c:v>
                </c:pt>
                <c:pt idx="1598">
                  <c:v>50833</c:v>
                </c:pt>
                <c:pt idx="1599">
                  <c:v>50840</c:v>
                </c:pt>
                <c:pt idx="1600">
                  <c:v>50847</c:v>
                </c:pt>
                <c:pt idx="1601">
                  <c:v>50854</c:v>
                </c:pt>
                <c:pt idx="1602">
                  <c:v>50861</c:v>
                </c:pt>
                <c:pt idx="1603">
                  <c:v>50872</c:v>
                </c:pt>
                <c:pt idx="1604">
                  <c:v>50875</c:v>
                </c:pt>
                <c:pt idx="1605">
                  <c:v>50882</c:v>
                </c:pt>
                <c:pt idx="1606">
                  <c:v>50889</c:v>
                </c:pt>
                <c:pt idx="1607">
                  <c:v>50896</c:v>
                </c:pt>
                <c:pt idx="1608">
                  <c:v>50903</c:v>
                </c:pt>
                <c:pt idx="1609">
                  <c:v>50910</c:v>
                </c:pt>
                <c:pt idx="1610">
                  <c:v>50917</c:v>
                </c:pt>
                <c:pt idx="1611">
                  <c:v>50924</c:v>
                </c:pt>
                <c:pt idx="1612">
                  <c:v>50931</c:v>
                </c:pt>
                <c:pt idx="1613">
                  <c:v>50938</c:v>
                </c:pt>
                <c:pt idx="1614">
                  <c:v>50945</c:v>
                </c:pt>
                <c:pt idx="1615">
                  <c:v>50952</c:v>
                </c:pt>
                <c:pt idx="1616">
                  <c:v>50959</c:v>
                </c:pt>
                <c:pt idx="1617">
                  <c:v>50966</c:v>
                </c:pt>
                <c:pt idx="1618">
                  <c:v>50973</c:v>
                </c:pt>
                <c:pt idx="1619">
                  <c:v>50980</c:v>
                </c:pt>
                <c:pt idx="1620">
                  <c:v>50987</c:v>
                </c:pt>
                <c:pt idx="1621">
                  <c:v>50994</c:v>
                </c:pt>
                <c:pt idx="1622">
                  <c:v>51001</c:v>
                </c:pt>
                <c:pt idx="1623">
                  <c:v>51008</c:v>
                </c:pt>
                <c:pt idx="1624">
                  <c:v>51015</c:v>
                </c:pt>
                <c:pt idx="1625">
                  <c:v>51022</c:v>
                </c:pt>
                <c:pt idx="1626">
                  <c:v>51029</c:v>
                </c:pt>
                <c:pt idx="1627">
                  <c:v>51036</c:v>
                </c:pt>
                <c:pt idx="1628">
                  <c:v>51043</c:v>
                </c:pt>
                <c:pt idx="1629">
                  <c:v>51050</c:v>
                </c:pt>
                <c:pt idx="1630">
                  <c:v>51057</c:v>
                </c:pt>
                <c:pt idx="1631">
                  <c:v>51064</c:v>
                </c:pt>
                <c:pt idx="1632">
                  <c:v>51071</c:v>
                </c:pt>
                <c:pt idx="1633">
                  <c:v>51078</c:v>
                </c:pt>
                <c:pt idx="1634">
                  <c:v>51088</c:v>
                </c:pt>
                <c:pt idx="1635">
                  <c:v>51092</c:v>
                </c:pt>
                <c:pt idx="1636">
                  <c:v>51099</c:v>
                </c:pt>
                <c:pt idx="1637">
                  <c:v>51106</c:v>
                </c:pt>
                <c:pt idx="1638">
                  <c:v>51113</c:v>
                </c:pt>
                <c:pt idx="1639">
                  <c:v>51120</c:v>
                </c:pt>
                <c:pt idx="1640">
                  <c:v>51127</c:v>
                </c:pt>
                <c:pt idx="1641">
                  <c:v>51134</c:v>
                </c:pt>
                <c:pt idx="1642">
                  <c:v>51141</c:v>
                </c:pt>
                <c:pt idx="1643">
                  <c:v>51148</c:v>
                </c:pt>
                <c:pt idx="1644">
                  <c:v>51155</c:v>
                </c:pt>
                <c:pt idx="1645">
                  <c:v>51162</c:v>
                </c:pt>
                <c:pt idx="1646">
                  <c:v>51169</c:v>
                </c:pt>
                <c:pt idx="1647">
                  <c:v>51176</c:v>
                </c:pt>
                <c:pt idx="1648">
                  <c:v>51183</c:v>
                </c:pt>
                <c:pt idx="1649">
                  <c:v>51190</c:v>
                </c:pt>
                <c:pt idx="1650">
                  <c:v>51197</c:v>
                </c:pt>
                <c:pt idx="1651">
                  <c:v>51204</c:v>
                </c:pt>
                <c:pt idx="1652">
                  <c:v>51211</c:v>
                </c:pt>
                <c:pt idx="1653">
                  <c:v>51218</c:v>
                </c:pt>
                <c:pt idx="1654">
                  <c:v>51229</c:v>
                </c:pt>
                <c:pt idx="1655">
                  <c:v>51232</c:v>
                </c:pt>
                <c:pt idx="1656">
                  <c:v>51239</c:v>
                </c:pt>
                <c:pt idx="1657">
                  <c:v>51246</c:v>
                </c:pt>
                <c:pt idx="1658">
                  <c:v>51253</c:v>
                </c:pt>
                <c:pt idx="1659">
                  <c:v>51260</c:v>
                </c:pt>
                <c:pt idx="1660">
                  <c:v>51267</c:v>
                </c:pt>
                <c:pt idx="1661">
                  <c:v>51274</c:v>
                </c:pt>
                <c:pt idx="1662">
                  <c:v>51281</c:v>
                </c:pt>
                <c:pt idx="1663">
                  <c:v>51288</c:v>
                </c:pt>
                <c:pt idx="1664">
                  <c:v>51295</c:v>
                </c:pt>
                <c:pt idx="1665">
                  <c:v>51302</c:v>
                </c:pt>
                <c:pt idx="1666">
                  <c:v>51309</c:v>
                </c:pt>
                <c:pt idx="1667">
                  <c:v>51316</c:v>
                </c:pt>
                <c:pt idx="1668">
                  <c:v>51323</c:v>
                </c:pt>
                <c:pt idx="1669">
                  <c:v>51330</c:v>
                </c:pt>
                <c:pt idx="1670">
                  <c:v>51337</c:v>
                </c:pt>
                <c:pt idx="1671">
                  <c:v>51344</c:v>
                </c:pt>
                <c:pt idx="1672">
                  <c:v>51351</c:v>
                </c:pt>
                <c:pt idx="1673">
                  <c:v>51358</c:v>
                </c:pt>
                <c:pt idx="1674">
                  <c:v>51365</c:v>
                </c:pt>
                <c:pt idx="1675">
                  <c:v>51372</c:v>
                </c:pt>
                <c:pt idx="1676">
                  <c:v>51379</c:v>
                </c:pt>
                <c:pt idx="1677">
                  <c:v>51386</c:v>
                </c:pt>
                <c:pt idx="1678">
                  <c:v>51393</c:v>
                </c:pt>
                <c:pt idx="1679">
                  <c:v>51400</c:v>
                </c:pt>
                <c:pt idx="1680">
                  <c:v>51407</c:v>
                </c:pt>
                <c:pt idx="1681">
                  <c:v>51414</c:v>
                </c:pt>
                <c:pt idx="1682">
                  <c:v>51421</c:v>
                </c:pt>
                <c:pt idx="1683">
                  <c:v>51428</c:v>
                </c:pt>
                <c:pt idx="1684">
                  <c:v>51435</c:v>
                </c:pt>
                <c:pt idx="1685">
                  <c:v>51442</c:v>
                </c:pt>
                <c:pt idx="1686">
                  <c:v>51449</c:v>
                </c:pt>
                <c:pt idx="1687">
                  <c:v>51456</c:v>
                </c:pt>
                <c:pt idx="1688">
                  <c:v>51463</c:v>
                </c:pt>
                <c:pt idx="1689">
                  <c:v>51470</c:v>
                </c:pt>
                <c:pt idx="1690">
                  <c:v>51477</c:v>
                </c:pt>
                <c:pt idx="1691">
                  <c:v>51484</c:v>
                </c:pt>
                <c:pt idx="1692">
                  <c:v>51491</c:v>
                </c:pt>
                <c:pt idx="1693">
                  <c:v>51501</c:v>
                </c:pt>
                <c:pt idx="1694">
                  <c:v>51508</c:v>
                </c:pt>
                <c:pt idx="1695">
                  <c:v>51515</c:v>
                </c:pt>
                <c:pt idx="1696">
                  <c:v>51523</c:v>
                </c:pt>
                <c:pt idx="1697">
                  <c:v>51529</c:v>
                </c:pt>
                <c:pt idx="1698">
                  <c:v>51536</c:v>
                </c:pt>
                <c:pt idx="1699">
                  <c:v>51543</c:v>
                </c:pt>
                <c:pt idx="1700">
                  <c:v>51551</c:v>
                </c:pt>
                <c:pt idx="1701">
                  <c:v>51557</c:v>
                </c:pt>
                <c:pt idx="1702">
                  <c:v>51564</c:v>
                </c:pt>
                <c:pt idx="1703">
                  <c:v>51571</c:v>
                </c:pt>
                <c:pt idx="1704">
                  <c:v>51578</c:v>
                </c:pt>
                <c:pt idx="1705">
                  <c:v>51585</c:v>
                </c:pt>
                <c:pt idx="1706">
                  <c:v>51592</c:v>
                </c:pt>
                <c:pt idx="1707">
                  <c:v>51599</c:v>
                </c:pt>
                <c:pt idx="1708">
                  <c:v>51606</c:v>
                </c:pt>
                <c:pt idx="1709">
                  <c:v>51615</c:v>
                </c:pt>
                <c:pt idx="1710">
                  <c:v>51620</c:v>
                </c:pt>
                <c:pt idx="1711">
                  <c:v>51628</c:v>
                </c:pt>
                <c:pt idx="1712">
                  <c:v>51634</c:v>
                </c:pt>
                <c:pt idx="1713">
                  <c:v>51641</c:v>
                </c:pt>
                <c:pt idx="1714">
                  <c:v>51649</c:v>
                </c:pt>
                <c:pt idx="1715">
                  <c:v>51655</c:v>
                </c:pt>
                <c:pt idx="1716">
                  <c:v>51662</c:v>
                </c:pt>
                <c:pt idx="1717">
                  <c:v>51669</c:v>
                </c:pt>
                <c:pt idx="1718">
                  <c:v>51676</c:v>
                </c:pt>
                <c:pt idx="1719">
                  <c:v>51683</c:v>
                </c:pt>
                <c:pt idx="1720">
                  <c:v>51690</c:v>
                </c:pt>
                <c:pt idx="1721">
                  <c:v>51697</c:v>
                </c:pt>
                <c:pt idx="1722">
                  <c:v>51704</c:v>
                </c:pt>
                <c:pt idx="1723">
                  <c:v>51711</c:v>
                </c:pt>
                <c:pt idx="1724">
                  <c:v>51718</c:v>
                </c:pt>
                <c:pt idx="1725">
                  <c:v>51725</c:v>
                </c:pt>
                <c:pt idx="1726">
                  <c:v>51732</c:v>
                </c:pt>
                <c:pt idx="1727">
                  <c:v>51740</c:v>
                </c:pt>
                <c:pt idx="1728">
                  <c:v>51747</c:v>
                </c:pt>
                <c:pt idx="1729">
                  <c:v>51753</c:v>
                </c:pt>
                <c:pt idx="1730">
                  <c:v>51760</c:v>
                </c:pt>
                <c:pt idx="1731">
                  <c:v>51767</c:v>
                </c:pt>
                <c:pt idx="1732">
                  <c:v>51774</c:v>
                </c:pt>
                <c:pt idx="1733">
                  <c:v>51781</c:v>
                </c:pt>
                <c:pt idx="1734">
                  <c:v>51789</c:v>
                </c:pt>
                <c:pt idx="1735">
                  <c:v>51795</c:v>
                </c:pt>
                <c:pt idx="1736">
                  <c:v>51802</c:v>
                </c:pt>
                <c:pt idx="1737">
                  <c:v>51809</c:v>
                </c:pt>
                <c:pt idx="1738">
                  <c:v>51817</c:v>
                </c:pt>
                <c:pt idx="1739">
                  <c:v>51823</c:v>
                </c:pt>
                <c:pt idx="1740">
                  <c:v>51830</c:v>
                </c:pt>
                <c:pt idx="1741">
                  <c:v>51837</c:v>
                </c:pt>
                <c:pt idx="1742">
                  <c:v>51844</c:v>
                </c:pt>
                <c:pt idx="1743">
                  <c:v>51851</c:v>
                </c:pt>
                <c:pt idx="1744">
                  <c:v>51858</c:v>
                </c:pt>
                <c:pt idx="1745">
                  <c:v>51866</c:v>
                </c:pt>
                <c:pt idx="1746">
                  <c:v>51873</c:v>
                </c:pt>
                <c:pt idx="1747">
                  <c:v>51880</c:v>
                </c:pt>
                <c:pt idx="1748">
                  <c:v>51887</c:v>
                </c:pt>
                <c:pt idx="1749">
                  <c:v>51894</c:v>
                </c:pt>
                <c:pt idx="1750">
                  <c:v>51901</c:v>
                </c:pt>
                <c:pt idx="1751">
                  <c:v>51908</c:v>
                </c:pt>
                <c:pt idx="1752">
                  <c:v>51915</c:v>
                </c:pt>
                <c:pt idx="1753">
                  <c:v>51922</c:v>
                </c:pt>
                <c:pt idx="1754">
                  <c:v>51929</c:v>
                </c:pt>
                <c:pt idx="1755">
                  <c:v>51936</c:v>
                </c:pt>
                <c:pt idx="1756">
                  <c:v>51943</c:v>
                </c:pt>
                <c:pt idx="1757">
                  <c:v>51950</c:v>
                </c:pt>
                <c:pt idx="1758">
                  <c:v>51957</c:v>
                </c:pt>
                <c:pt idx="1759">
                  <c:v>51966</c:v>
                </c:pt>
                <c:pt idx="1760">
                  <c:v>51973</c:v>
                </c:pt>
                <c:pt idx="1761">
                  <c:v>51980</c:v>
                </c:pt>
                <c:pt idx="1762">
                  <c:v>51987</c:v>
                </c:pt>
                <c:pt idx="1763">
                  <c:v>51994</c:v>
                </c:pt>
                <c:pt idx="1764">
                  <c:v>52001</c:v>
                </c:pt>
                <c:pt idx="1765">
                  <c:v>52008</c:v>
                </c:pt>
                <c:pt idx="1766">
                  <c:v>52015</c:v>
                </c:pt>
                <c:pt idx="1767">
                  <c:v>52022</c:v>
                </c:pt>
                <c:pt idx="1768">
                  <c:v>52029</c:v>
                </c:pt>
                <c:pt idx="1769">
                  <c:v>52036</c:v>
                </c:pt>
                <c:pt idx="1770">
                  <c:v>52043</c:v>
                </c:pt>
                <c:pt idx="1771">
                  <c:v>52050</c:v>
                </c:pt>
                <c:pt idx="1772">
                  <c:v>52057</c:v>
                </c:pt>
                <c:pt idx="1773">
                  <c:v>52064</c:v>
                </c:pt>
                <c:pt idx="1774">
                  <c:v>52071</c:v>
                </c:pt>
                <c:pt idx="1775">
                  <c:v>52078</c:v>
                </c:pt>
                <c:pt idx="1776">
                  <c:v>52085</c:v>
                </c:pt>
                <c:pt idx="1777">
                  <c:v>52092</c:v>
                </c:pt>
                <c:pt idx="1778">
                  <c:v>52099</c:v>
                </c:pt>
                <c:pt idx="1779">
                  <c:v>52106</c:v>
                </c:pt>
                <c:pt idx="1780">
                  <c:v>52113</c:v>
                </c:pt>
                <c:pt idx="1781">
                  <c:v>52120</c:v>
                </c:pt>
                <c:pt idx="1782">
                  <c:v>52127</c:v>
                </c:pt>
                <c:pt idx="1783">
                  <c:v>52134</c:v>
                </c:pt>
                <c:pt idx="1784">
                  <c:v>52141</c:v>
                </c:pt>
                <c:pt idx="1785">
                  <c:v>52148</c:v>
                </c:pt>
                <c:pt idx="1786">
                  <c:v>52155</c:v>
                </c:pt>
                <c:pt idx="1787">
                  <c:v>52162</c:v>
                </c:pt>
                <c:pt idx="1788">
                  <c:v>52169</c:v>
                </c:pt>
                <c:pt idx="1789">
                  <c:v>52176</c:v>
                </c:pt>
                <c:pt idx="1790">
                  <c:v>52183</c:v>
                </c:pt>
                <c:pt idx="1791">
                  <c:v>52190</c:v>
                </c:pt>
                <c:pt idx="1792">
                  <c:v>52198</c:v>
                </c:pt>
                <c:pt idx="1793">
                  <c:v>52204</c:v>
                </c:pt>
                <c:pt idx="1794">
                  <c:v>52211</c:v>
                </c:pt>
                <c:pt idx="1795">
                  <c:v>52218</c:v>
                </c:pt>
                <c:pt idx="1796">
                  <c:v>52229</c:v>
                </c:pt>
                <c:pt idx="1797">
                  <c:v>52233</c:v>
                </c:pt>
                <c:pt idx="1798">
                  <c:v>52239</c:v>
                </c:pt>
                <c:pt idx="1799">
                  <c:v>52246</c:v>
                </c:pt>
                <c:pt idx="1800">
                  <c:v>52253</c:v>
                </c:pt>
                <c:pt idx="1801">
                  <c:v>52260</c:v>
                </c:pt>
                <c:pt idx="1802">
                  <c:v>52267</c:v>
                </c:pt>
                <c:pt idx="1803">
                  <c:v>52274</c:v>
                </c:pt>
                <c:pt idx="1804">
                  <c:v>52281</c:v>
                </c:pt>
                <c:pt idx="1805">
                  <c:v>52288</c:v>
                </c:pt>
                <c:pt idx="1806">
                  <c:v>52295</c:v>
                </c:pt>
                <c:pt idx="1807">
                  <c:v>52302</c:v>
                </c:pt>
                <c:pt idx="1808">
                  <c:v>52309</c:v>
                </c:pt>
                <c:pt idx="1809">
                  <c:v>52316</c:v>
                </c:pt>
                <c:pt idx="1810">
                  <c:v>52323</c:v>
                </c:pt>
                <c:pt idx="1811">
                  <c:v>52330</c:v>
                </c:pt>
                <c:pt idx="1812">
                  <c:v>52337</c:v>
                </c:pt>
                <c:pt idx="1813">
                  <c:v>52344</c:v>
                </c:pt>
                <c:pt idx="1814">
                  <c:v>52351</c:v>
                </c:pt>
                <c:pt idx="1815">
                  <c:v>52358</c:v>
                </c:pt>
                <c:pt idx="1816">
                  <c:v>52365</c:v>
                </c:pt>
                <c:pt idx="1817">
                  <c:v>52372</c:v>
                </c:pt>
                <c:pt idx="1818">
                  <c:v>52379</c:v>
                </c:pt>
                <c:pt idx="1819">
                  <c:v>52386</c:v>
                </c:pt>
                <c:pt idx="1820">
                  <c:v>52393</c:v>
                </c:pt>
                <c:pt idx="1821">
                  <c:v>52400</c:v>
                </c:pt>
                <c:pt idx="1822">
                  <c:v>52407</c:v>
                </c:pt>
                <c:pt idx="1823">
                  <c:v>52414</c:v>
                </c:pt>
                <c:pt idx="1824">
                  <c:v>52421</c:v>
                </c:pt>
                <c:pt idx="1825">
                  <c:v>52428</c:v>
                </c:pt>
                <c:pt idx="1826">
                  <c:v>52435</c:v>
                </c:pt>
                <c:pt idx="1827">
                  <c:v>52442</c:v>
                </c:pt>
                <c:pt idx="1828">
                  <c:v>52449</c:v>
                </c:pt>
                <c:pt idx="1829">
                  <c:v>52456</c:v>
                </c:pt>
                <c:pt idx="1830">
                  <c:v>52463</c:v>
                </c:pt>
                <c:pt idx="1831">
                  <c:v>52470</c:v>
                </c:pt>
                <c:pt idx="1832">
                  <c:v>52477</c:v>
                </c:pt>
                <c:pt idx="1833">
                  <c:v>52484</c:v>
                </c:pt>
                <c:pt idx="1834">
                  <c:v>52491</c:v>
                </c:pt>
                <c:pt idx="1835">
                  <c:v>52498</c:v>
                </c:pt>
                <c:pt idx="1836">
                  <c:v>52505</c:v>
                </c:pt>
                <c:pt idx="1837">
                  <c:v>52512</c:v>
                </c:pt>
                <c:pt idx="1838">
                  <c:v>52519</c:v>
                </c:pt>
                <c:pt idx="1839">
                  <c:v>52526</c:v>
                </c:pt>
                <c:pt idx="1840">
                  <c:v>52533</c:v>
                </c:pt>
                <c:pt idx="1841">
                  <c:v>52540</c:v>
                </c:pt>
                <c:pt idx="1842">
                  <c:v>52547</c:v>
                </c:pt>
                <c:pt idx="1843">
                  <c:v>52554</c:v>
                </c:pt>
                <c:pt idx="1844">
                  <c:v>52562</c:v>
                </c:pt>
                <c:pt idx="1845">
                  <c:v>52568</c:v>
                </c:pt>
                <c:pt idx="1846">
                  <c:v>52575</c:v>
                </c:pt>
                <c:pt idx="1847">
                  <c:v>52582</c:v>
                </c:pt>
                <c:pt idx="1848">
                  <c:v>52589</c:v>
                </c:pt>
                <c:pt idx="1849">
                  <c:v>52596</c:v>
                </c:pt>
                <c:pt idx="1850">
                  <c:v>52603</c:v>
                </c:pt>
                <c:pt idx="1851">
                  <c:v>52610</c:v>
                </c:pt>
                <c:pt idx="1852">
                  <c:v>52617</c:v>
                </c:pt>
                <c:pt idx="1853">
                  <c:v>52624</c:v>
                </c:pt>
                <c:pt idx="1854">
                  <c:v>52631</c:v>
                </c:pt>
                <c:pt idx="1855">
                  <c:v>52638</c:v>
                </c:pt>
                <c:pt idx="1856">
                  <c:v>52645</c:v>
                </c:pt>
                <c:pt idx="1857">
                  <c:v>52652</c:v>
                </c:pt>
                <c:pt idx="1858">
                  <c:v>52659</c:v>
                </c:pt>
                <c:pt idx="1859">
                  <c:v>52666</c:v>
                </c:pt>
                <c:pt idx="1860">
                  <c:v>52673</c:v>
                </c:pt>
                <c:pt idx="1861">
                  <c:v>52680</c:v>
                </c:pt>
                <c:pt idx="1862">
                  <c:v>52687</c:v>
                </c:pt>
                <c:pt idx="1863">
                  <c:v>52694</c:v>
                </c:pt>
                <c:pt idx="1864">
                  <c:v>52701</c:v>
                </c:pt>
                <c:pt idx="1865">
                  <c:v>52708</c:v>
                </c:pt>
                <c:pt idx="1866">
                  <c:v>52715</c:v>
                </c:pt>
                <c:pt idx="1867">
                  <c:v>52722</c:v>
                </c:pt>
                <c:pt idx="1868">
                  <c:v>52729</c:v>
                </c:pt>
                <c:pt idx="1869">
                  <c:v>52736</c:v>
                </c:pt>
                <c:pt idx="1870">
                  <c:v>52743</c:v>
                </c:pt>
                <c:pt idx="1871">
                  <c:v>52750</c:v>
                </c:pt>
                <c:pt idx="1872">
                  <c:v>52757</c:v>
                </c:pt>
                <c:pt idx="1873">
                  <c:v>52764</c:v>
                </c:pt>
                <c:pt idx="1874">
                  <c:v>52771</c:v>
                </c:pt>
                <c:pt idx="1875">
                  <c:v>52778</c:v>
                </c:pt>
                <c:pt idx="1876">
                  <c:v>52785</c:v>
                </c:pt>
                <c:pt idx="1877">
                  <c:v>52792</c:v>
                </c:pt>
                <c:pt idx="1878">
                  <c:v>52799</c:v>
                </c:pt>
                <c:pt idx="1879">
                  <c:v>52806</c:v>
                </c:pt>
                <c:pt idx="1880">
                  <c:v>52813</c:v>
                </c:pt>
                <c:pt idx="1881">
                  <c:v>52820</c:v>
                </c:pt>
                <c:pt idx="1882">
                  <c:v>52827</c:v>
                </c:pt>
                <c:pt idx="1883">
                  <c:v>52834</c:v>
                </c:pt>
                <c:pt idx="1884">
                  <c:v>52841</c:v>
                </c:pt>
                <c:pt idx="1885">
                  <c:v>52848</c:v>
                </c:pt>
                <c:pt idx="1886">
                  <c:v>52855</c:v>
                </c:pt>
                <c:pt idx="1887">
                  <c:v>52862</c:v>
                </c:pt>
                <c:pt idx="1888">
                  <c:v>52869</c:v>
                </c:pt>
                <c:pt idx="1889">
                  <c:v>52876</c:v>
                </c:pt>
                <c:pt idx="1890">
                  <c:v>52883</c:v>
                </c:pt>
                <c:pt idx="1891">
                  <c:v>52890</c:v>
                </c:pt>
                <c:pt idx="1892">
                  <c:v>52897</c:v>
                </c:pt>
                <c:pt idx="1893">
                  <c:v>52904</c:v>
                </c:pt>
                <c:pt idx="1894">
                  <c:v>52911</c:v>
                </c:pt>
                <c:pt idx="1895">
                  <c:v>52918</c:v>
                </c:pt>
                <c:pt idx="1896">
                  <c:v>52926</c:v>
                </c:pt>
                <c:pt idx="1897">
                  <c:v>52932</c:v>
                </c:pt>
                <c:pt idx="1898">
                  <c:v>52939</c:v>
                </c:pt>
                <c:pt idx="1899">
                  <c:v>52946</c:v>
                </c:pt>
                <c:pt idx="1900">
                  <c:v>52953</c:v>
                </c:pt>
                <c:pt idx="1901">
                  <c:v>52961</c:v>
                </c:pt>
                <c:pt idx="1902">
                  <c:v>52968</c:v>
                </c:pt>
                <c:pt idx="1903">
                  <c:v>52975</c:v>
                </c:pt>
                <c:pt idx="1904">
                  <c:v>52982</c:v>
                </c:pt>
                <c:pt idx="1905">
                  <c:v>52989</c:v>
                </c:pt>
                <c:pt idx="1906">
                  <c:v>52996</c:v>
                </c:pt>
                <c:pt idx="1907">
                  <c:v>53003</c:v>
                </c:pt>
                <c:pt idx="1908">
                  <c:v>53010</c:v>
                </c:pt>
                <c:pt idx="1909">
                  <c:v>53017</c:v>
                </c:pt>
                <c:pt idx="1910">
                  <c:v>53024</c:v>
                </c:pt>
                <c:pt idx="1911">
                  <c:v>53031</c:v>
                </c:pt>
                <c:pt idx="1912">
                  <c:v>53038</c:v>
                </c:pt>
                <c:pt idx="1913">
                  <c:v>53045</c:v>
                </c:pt>
                <c:pt idx="1914">
                  <c:v>53052</c:v>
                </c:pt>
                <c:pt idx="1915">
                  <c:v>53063</c:v>
                </c:pt>
                <c:pt idx="1916">
                  <c:v>53066</c:v>
                </c:pt>
                <c:pt idx="1917">
                  <c:v>53073</c:v>
                </c:pt>
                <c:pt idx="1918">
                  <c:v>53080</c:v>
                </c:pt>
                <c:pt idx="1919">
                  <c:v>53087</c:v>
                </c:pt>
                <c:pt idx="1920">
                  <c:v>53094</c:v>
                </c:pt>
                <c:pt idx="1921">
                  <c:v>53101</c:v>
                </c:pt>
                <c:pt idx="1922">
                  <c:v>53108</c:v>
                </c:pt>
                <c:pt idx="1923">
                  <c:v>53115</c:v>
                </c:pt>
                <c:pt idx="1924">
                  <c:v>53122</c:v>
                </c:pt>
                <c:pt idx="1925">
                  <c:v>53129</c:v>
                </c:pt>
                <c:pt idx="1926">
                  <c:v>53136</c:v>
                </c:pt>
                <c:pt idx="1927">
                  <c:v>53143</c:v>
                </c:pt>
                <c:pt idx="1928">
                  <c:v>53150</c:v>
                </c:pt>
                <c:pt idx="1929">
                  <c:v>53157</c:v>
                </c:pt>
                <c:pt idx="1930">
                  <c:v>53164</c:v>
                </c:pt>
                <c:pt idx="1931">
                  <c:v>53171</c:v>
                </c:pt>
                <c:pt idx="1932">
                  <c:v>53178</c:v>
                </c:pt>
                <c:pt idx="1933">
                  <c:v>53185</c:v>
                </c:pt>
                <c:pt idx="1934">
                  <c:v>53192</c:v>
                </c:pt>
                <c:pt idx="1935">
                  <c:v>53199</c:v>
                </c:pt>
                <c:pt idx="1936">
                  <c:v>53206</c:v>
                </c:pt>
                <c:pt idx="1937">
                  <c:v>53213</c:v>
                </c:pt>
                <c:pt idx="1938">
                  <c:v>53220</c:v>
                </c:pt>
                <c:pt idx="1939">
                  <c:v>53227</c:v>
                </c:pt>
                <c:pt idx="1940">
                  <c:v>53234</c:v>
                </c:pt>
                <c:pt idx="1941">
                  <c:v>53241</c:v>
                </c:pt>
                <c:pt idx="1942">
                  <c:v>53248</c:v>
                </c:pt>
                <c:pt idx="1943">
                  <c:v>53255</c:v>
                </c:pt>
                <c:pt idx="1944">
                  <c:v>53262</c:v>
                </c:pt>
                <c:pt idx="1945">
                  <c:v>53269</c:v>
                </c:pt>
                <c:pt idx="1946">
                  <c:v>53279</c:v>
                </c:pt>
                <c:pt idx="1947">
                  <c:v>53283</c:v>
                </c:pt>
                <c:pt idx="1948">
                  <c:v>53290</c:v>
                </c:pt>
                <c:pt idx="1949">
                  <c:v>53297</c:v>
                </c:pt>
                <c:pt idx="1950">
                  <c:v>53304</c:v>
                </c:pt>
                <c:pt idx="1951">
                  <c:v>53311</c:v>
                </c:pt>
                <c:pt idx="1952">
                  <c:v>53318</c:v>
                </c:pt>
                <c:pt idx="1953">
                  <c:v>53325</c:v>
                </c:pt>
                <c:pt idx="1954">
                  <c:v>53332</c:v>
                </c:pt>
                <c:pt idx="1955">
                  <c:v>53339</c:v>
                </c:pt>
                <c:pt idx="1956">
                  <c:v>53346</c:v>
                </c:pt>
                <c:pt idx="1957">
                  <c:v>53353</c:v>
                </c:pt>
                <c:pt idx="1958">
                  <c:v>53360</c:v>
                </c:pt>
                <c:pt idx="1959">
                  <c:v>53367</c:v>
                </c:pt>
                <c:pt idx="1960">
                  <c:v>53374</c:v>
                </c:pt>
                <c:pt idx="1961">
                  <c:v>53381</c:v>
                </c:pt>
                <c:pt idx="1962">
                  <c:v>53388</c:v>
                </c:pt>
                <c:pt idx="1963">
                  <c:v>53395</c:v>
                </c:pt>
                <c:pt idx="1964">
                  <c:v>53402</c:v>
                </c:pt>
                <c:pt idx="1965">
                  <c:v>53413</c:v>
                </c:pt>
                <c:pt idx="1966">
                  <c:v>53416</c:v>
                </c:pt>
                <c:pt idx="1967">
                  <c:v>53423</c:v>
                </c:pt>
                <c:pt idx="1968">
                  <c:v>53430</c:v>
                </c:pt>
                <c:pt idx="1969">
                  <c:v>53437</c:v>
                </c:pt>
                <c:pt idx="1970">
                  <c:v>53444</c:v>
                </c:pt>
                <c:pt idx="1971">
                  <c:v>53451</c:v>
                </c:pt>
                <c:pt idx="1972">
                  <c:v>53458</c:v>
                </c:pt>
                <c:pt idx="1973">
                  <c:v>53465</c:v>
                </c:pt>
                <c:pt idx="1974">
                  <c:v>53472</c:v>
                </c:pt>
                <c:pt idx="1975">
                  <c:v>53479</c:v>
                </c:pt>
                <c:pt idx="1976">
                  <c:v>53486</c:v>
                </c:pt>
                <c:pt idx="1977">
                  <c:v>53493</c:v>
                </c:pt>
                <c:pt idx="1978">
                  <c:v>53500</c:v>
                </c:pt>
                <c:pt idx="1979">
                  <c:v>53507</c:v>
                </c:pt>
                <c:pt idx="1980">
                  <c:v>53514</c:v>
                </c:pt>
                <c:pt idx="1981">
                  <c:v>53521</c:v>
                </c:pt>
                <c:pt idx="1982">
                  <c:v>53528</c:v>
                </c:pt>
                <c:pt idx="1983">
                  <c:v>53535</c:v>
                </c:pt>
                <c:pt idx="1984">
                  <c:v>53542</c:v>
                </c:pt>
                <c:pt idx="1985">
                  <c:v>53549</c:v>
                </c:pt>
                <c:pt idx="1986">
                  <c:v>53556</c:v>
                </c:pt>
                <c:pt idx="1987">
                  <c:v>53563</c:v>
                </c:pt>
                <c:pt idx="1988">
                  <c:v>53570</c:v>
                </c:pt>
                <c:pt idx="1989">
                  <c:v>53577</c:v>
                </c:pt>
                <c:pt idx="1990">
                  <c:v>53584</c:v>
                </c:pt>
                <c:pt idx="1991">
                  <c:v>53591</c:v>
                </c:pt>
                <c:pt idx="1992">
                  <c:v>53598</c:v>
                </c:pt>
                <c:pt idx="1993">
                  <c:v>53605</c:v>
                </c:pt>
                <c:pt idx="1994">
                  <c:v>53612</c:v>
                </c:pt>
                <c:pt idx="1995">
                  <c:v>53619</c:v>
                </c:pt>
                <c:pt idx="1996">
                  <c:v>53626</c:v>
                </c:pt>
                <c:pt idx="1997">
                  <c:v>53633</c:v>
                </c:pt>
                <c:pt idx="1998">
                  <c:v>53640</c:v>
                </c:pt>
                <c:pt idx="1999">
                  <c:v>53647</c:v>
                </c:pt>
                <c:pt idx="2000">
                  <c:v>53654</c:v>
                </c:pt>
                <c:pt idx="2001">
                  <c:v>53661</c:v>
                </c:pt>
                <c:pt idx="2002">
                  <c:v>53668</c:v>
                </c:pt>
                <c:pt idx="2003">
                  <c:v>53675</c:v>
                </c:pt>
                <c:pt idx="2004">
                  <c:v>53682</c:v>
                </c:pt>
                <c:pt idx="2005">
                  <c:v>53692</c:v>
                </c:pt>
                <c:pt idx="2006">
                  <c:v>53699</c:v>
                </c:pt>
                <c:pt idx="2007">
                  <c:v>53706</c:v>
                </c:pt>
                <c:pt idx="2008">
                  <c:v>53714</c:v>
                </c:pt>
                <c:pt idx="2009">
                  <c:v>53720</c:v>
                </c:pt>
                <c:pt idx="2010">
                  <c:v>53727</c:v>
                </c:pt>
                <c:pt idx="2011">
                  <c:v>53734</c:v>
                </c:pt>
                <c:pt idx="2012">
                  <c:v>53742</c:v>
                </c:pt>
                <c:pt idx="2013">
                  <c:v>53748</c:v>
                </c:pt>
                <c:pt idx="2014">
                  <c:v>53755</c:v>
                </c:pt>
                <c:pt idx="2015">
                  <c:v>53762</c:v>
                </c:pt>
                <c:pt idx="2016">
                  <c:v>53769</c:v>
                </c:pt>
                <c:pt idx="2017">
                  <c:v>53776</c:v>
                </c:pt>
                <c:pt idx="2018">
                  <c:v>53783</c:v>
                </c:pt>
                <c:pt idx="2019">
                  <c:v>53790</c:v>
                </c:pt>
                <c:pt idx="2020">
                  <c:v>53799</c:v>
                </c:pt>
                <c:pt idx="2021">
                  <c:v>53804</c:v>
                </c:pt>
                <c:pt idx="2022">
                  <c:v>53811</c:v>
                </c:pt>
                <c:pt idx="2023">
                  <c:v>53819</c:v>
                </c:pt>
                <c:pt idx="2024">
                  <c:v>53825</c:v>
                </c:pt>
                <c:pt idx="2025">
                  <c:v>53832</c:v>
                </c:pt>
                <c:pt idx="2026">
                  <c:v>53840</c:v>
                </c:pt>
                <c:pt idx="2027">
                  <c:v>53846</c:v>
                </c:pt>
                <c:pt idx="2028">
                  <c:v>53853</c:v>
                </c:pt>
                <c:pt idx="2029">
                  <c:v>53860</c:v>
                </c:pt>
                <c:pt idx="2030">
                  <c:v>53867</c:v>
                </c:pt>
                <c:pt idx="2031">
                  <c:v>53874</c:v>
                </c:pt>
                <c:pt idx="2032">
                  <c:v>53881</c:v>
                </c:pt>
                <c:pt idx="2033">
                  <c:v>53888</c:v>
                </c:pt>
                <c:pt idx="2034">
                  <c:v>53895</c:v>
                </c:pt>
                <c:pt idx="2035">
                  <c:v>53902</c:v>
                </c:pt>
                <c:pt idx="2036">
                  <c:v>53909</c:v>
                </c:pt>
                <c:pt idx="2037">
                  <c:v>53916</c:v>
                </c:pt>
                <c:pt idx="2038">
                  <c:v>53923</c:v>
                </c:pt>
                <c:pt idx="2039">
                  <c:v>53931</c:v>
                </c:pt>
                <c:pt idx="2040">
                  <c:v>53938</c:v>
                </c:pt>
                <c:pt idx="2041">
                  <c:v>53944</c:v>
                </c:pt>
                <c:pt idx="2042">
                  <c:v>53951</c:v>
                </c:pt>
                <c:pt idx="2043">
                  <c:v>53958</c:v>
                </c:pt>
                <c:pt idx="2044">
                  <c:v>53965</c:v>
                </c:pt>
                <c:pt idx="2045">
                  <c:v>53972</c:v>
                </c:pt>
                <c:pt idx="2046">
                  <c:v>53980</c:v>
                </c:pt>
                <c:pt idx="2047">
                  <c:v>53986</c:v>
                </c:pt>
                <c:pt idx="2048">
                  <c:v>53993</c:v>
                </c:pt>
                <c:pt idx="2049">
                  <c:v>54000</c:v>
                </c:pt>
                <c:pt idx="2050">
                  <c:v>54008</c:v>
                </c:pt>
                <c:pt idx="2051">
                  <c:v>54014</c:v>
                </c:pt>
                <c:pt idx="2052">
                  <c:v>54021</c:v>
                </c:pt>
                <c:pt idx="2053">
                  <c:v>54028</c:v>
                </c:pt>
                <c:pt idx="2054">
                  <c:v>54035</c:v>
                </c:pt>
                <c:pt idx="2055">
                  <c:v>54042</c:v>
                </c:pt>
                <c:pt idx="2056">
                  <c:v>54049</c:v>
                </c:pt>
                <c:pt idx="2057">
                  <c:v>54057</c:v>
                </c:pt>
                <c:pt idx="2058">
                  <c:v>54064</c:v>
                </c:pt>
                <c:pt idx="2059">
                  <c:v>54071</c:v>
                </c:pt>
                <c:pt idx="2060">
                  <c:v>54078</c:v>
                </c:pt>
                <c:pt idx="2061">
                  <c:v>54085</c:v>
                </c:pt>
                <c:pt idx="2062">
                  <c:v>54092</c:v>
                </c:pt>
                <c:pt idx="2063">
                  <c:v>54099</c:v>
                </c:pt>
                <c:pt idx="2064">
                  <c:v>54106</c:v>
                </c:pt>
                <c:pt idx="2065">
                  <c:v>54113</c:v>
                </c:pt>
                <c:pt idx="2066">
                  <c:v>54120</c:v>
                </c:pt>
                <c:pt idx="2067">
                  <c:v>54127</c:v>
                </c:pt>
                <c:pt idx="2068">
                  <c:v>54134</c:v>
                </c:pt>
                <c:pt idx="2069">
                  <c:v>54141</c:v>
                </c:pt>
                <c:pt idx="2070">
                  <c:v>54148</c:v>
                </c:pt>
                <c:pt idx="2071">
                  <c:v>54157</c:v>
                </c:pt>
                <c:pt idx="2072">
                  <c:v>54164</c:v>
                </c:pt>
                <c:pt idx="2073">
                  <c:v>54171</c:v>
                </c:pt>
                <c:pt idx="2074">
                  <c:v>54178</c:v>
                </c:pt>
                <c:pt idx="2075">
                  <c:v>54185</c:v>
                </c:pt>
                <c:pt idx="2076">
                  <c:v>54192</c:v>
                </c:pt>
                <c:pt idx="2077">
                  <c:v>54199</c:v>
                </c:pt>
                <c:pt idx="2078">
                  <c:v>54206</c:v>
                </c:pt>
                <c:pt idx="2079">
                  <c:v>54213</c:v>
                </c:pt>
                <c:pt idx="2080">
                  <c:v>54220</c:v>
                </c:pt>
                <c:pt idx="2081">
                  <c:v>54227</c:v>
                </c:pt>
                <c:pt idx="2082">
                  <c:v>54234</c:v>
                </c:pt>
                <c:pt idx="2083">
                  <c:v>54241</c:v>
                </c:pt>
                <c:pt idx="2084">
                  <c:v>54248</c:v>
                </c:pt>
                <c:pt idx="2085">
                  <c:v>54255</c:v>
                </c:pt>
                <c:pt idx="2086">
                  <c:v>54262</c:v>
                </c:pt>
                <c:pt idx="2087">
                  <c:v>54269</c:v>
                </c:pt>
                <c:pt idx="2088">
                  <c:v>54276</c:v>
                </c:pt>
                <c:pt idx="2089">
                  <c:v>54283</c:v>
                </c:pt>
                <c:pt idx="2090">
                  <c:v>54290</c:v>
                </c:pt>
                <c:pt idx="2091">
                  <c:v>54297</c:v>
                </c:pt>
                <c:pt idx="2092">
                  <c:v>54304</c:v>
                </c:pt>
                <c:pt idx="2093">
                  <c:v>54311</c:v>
                </c:pt>
                <c:pt idx="2094">
                  <c:v>54318</c:v>
                </c:pt>
                <c:pt idx="2095">
                  <c:v>54325</c:v>
                </c:pt>
                <c:pt idx="2096">
                  <c:v>54332</c:v>
                </c:pt>
                <c:pt idx="2097">
                  <c:v>54339</c:v>
                </c:pt>
                <c:pt idx="2098">
                  <c:v>54346</c:v>
                </c:pt>
                <c:pt idx="2099">
                  <c:v>54353</c:v>
                </c:pt>
                <c:pt idx="2100">
                  <c:v>54360</c:v>
                </c:pt>
                <c:pt idx="2101">
                  <c:v>54367</c:v>
                </c:pt>
                <c:pt idx="2102">
                  <c:v>54374</c:v>
                </c:pt>
                <c:pt idx="2103">
                  <c:v>54381</c:v>
                </c:pt>
                <c:pt idx="2104">
                  <c:v>54389</c:v>
                </c:pt>
                <c:pt idx="2105">
                  <c:v>54395</c:v>
                </c:pt>
                <c:pt idx="2106">
                  <c:v>54402</c:v>
                </c:pt>
                <c:pt idx="2107">
                  <c:v>54409</c:v>
                </c:pt>
                <c:pt idx="2108">
                  <c:v>54416</c:v>
                </c:pt>
                <c:pt idx="2109">
                  <c:v>54423</c:v>
                </c:pt>
                <c:pt idx="2110">
                  <c:v>54430</c:v>
                </c:pt>
                <c:pt idx="2111">
                  <c:v>54437</c:v>
                </c:pt>
                <c:pt idx="2112">
                  <c:v>54444</c:v>
                </c:pt>
                <c:pt idx="2113">
                  <c:v>54451</c:v>
                </c:pt>
                <c:pt idx="2114">
                  <c:v>54458</c:v>
                </c:pt>
                <c:pt idx="2115">
                  <c:v>54465</c:v>
                </c:pt>
                <c:pt idx="2116">
                  <c:v>54472</c:v>
                </c:pt>
                <c:pt idx="2117">
                  <c:v>54479</c:v>
                </c:pt>
                <c:pt idx="2118">
                  <c:v>54486</c:v>
                </c:pt>
                <c:pt idx="2119">
                  <c:v>54493</c:v>
                </c:pt>
                <c:pt idx="2120">
                  <c:v>54500</c:v>
                </c:pt>
                <c:pt idx="2121">
                  <c:v>54507</c:v>
                </c:pt>
                <c:pt idx="2122">
                  <c:v>54514</c:v>
                </c:pt>
                <c:pt idx="2123">
                  <c:v>54521</c:v>
                </c:pt>
                <c:pt idx="2124">
                  <c:v>54528</c:v>
                </c:pt>
                <c:pt idx="2125">
                  <c:v>54535</c:v>
                </c:pt>
                <c:pt idx="2126">
                  <c:v>54542</c:v>
                </c:pt>
                <c:pt idx="2127">
                  <c:v>54549</c:v>
                </c:pt>
                <c:pt idx="2128">
                  <c:v>54556</c:v>
                </c:pt>
                <c:pt idx="2129">
                  <c:v>54563</c:v>
                </c:pt>
                <c:pt idx="2130">
                  <c:v>54570</c:v>
                </c:pt>
                <c:pt idx="2131">
                  <c:v>54577</c:v>
                </c:pt>
                <c:pt idx="2132">
                  <c:v>54584</c:v>
                </c:pt>
                <c:pt idx="2133">
                  <c:v>54591</c:v>
                </c:pt>
                <c:pt idx="2134">
                  <c:v>54598</c:v>
                </c:pt>
                <c:pt idx="2135">
                  <c:v>54605</c:v>
                </c:pt>
                <c:pt idx="2136">
                  <c:v>54612</c:v>
                </c:pt>
                <c:pt idx="2137">
                  <c:v>54619</c:v>
                </c:pt>
                <c:pt idx="2138">
                  <c:v>54626</c:v>
                </c:pt>
                <c:pt idx="2139">
                  <c:v>54633</c:v>
                </c:pt>
                <c:pt idx="2140">
                  <c:v>54640</c:v>
                </c:pt>
                <c:pt idx="2141">
                  <c:v>54647</c:v>
                </c:pt>
                <c:pt idx="2142">
                  <c:v>54654</c:v>
                </c:pt>
                <c:pt idx="2143">
                  <c:v>54661</c:v>
                </c:pt>
                <c:pt idx="2144">
                  <c:v>54668</c:v>
                </c:pt>
                <c:pt idx="2145">
                  <c:v>54675</c:v>
                </c:pt>
                <c:pt idx="2146">
                  <c:v>54682</c:v>
                </c:pt>
                <c:pt idx="2147">
                  <c:v>54689</c:v>
                </c:pt>
                <c:pt idx="2148">
                  <c:v>54696</c:v>
                </c:pt>
                <c:pt idx="2149">
                  <c:v>54703</c:v>
                </c:pt>
                <c:pt idx="2150">
                  <c:v>54710</c:v>
                </c:pt>
                <c:pt idx="2151">
                  <c:v>54717</c:v>
                </c:pt>
                <c:pt idx="2152">
                  <c:v>54724</c:v>
                </c:pt>
                <c:pt idx="2153">
                  <c:v>54731</c:v>
                </c:pt>
                <c:pt idx="2154">
                  <c:v>54739</c:v>
                </c:pt>
                <c:pt idx="2155">
                  <c:v>54745</c:v>
                </c:pt>
                <c:pt idx="2156">
                  <c:v>54753</c:v>
                </c:pt>
                <c:pt idx="2157">
                  <c:v>54759</c:v>
                </c:pt>
                <c:pt idx="2158">
                  <c:v>54766</c:v>
                </c:pt>
                <c:pt idx="2159">
                  <c:v>54773</c:v>
                </c:pt>
                <c:pt idx="2160">
                  <c:v>54780</c:v>
                </c:pt>
                <c:pt idx="2161">
                  <c:v>54792</c:v>
                </c:pt>
                <c:pt idx="2162">
                  <c:v>54795</c:v>
                </c:pt>
                <c:pt idx="2163">
                  <c:v>54802</c:v>
                </c:pt>
                <c:pt idx="2164">
                  <c:v>54809</c:v>
                </c:pt>
                <c:pt idx="2165">
                  <c:v>54816</c:v>
                </c:pt>
                <c:pt idx="2166">
                  <c:v>54823</c:v>
                </c:pt>
                <c:pt idx="2167">
                  <c:v>54830</c:v>
                </c:pt>
                <c:pt idx="2168">
                  <c:v>54837</c:v>
                </c:pt>
                <c:pt idx="2169">
                  <c:v>54844</c:v>
                </c:pt>
                <c:pt idx="2170">
                  <c:v>54851</c:v>
                </c:pt>
                <c:pt idx="2171">
                  <c:v>54858</c:v>
                </c:pt>
                <c:pt idx="2172">
                  <c:v>54865</c:v>
                </c:pt>
                <c:pt idx="2173">
                  <c:v>54872</c:v>
                </c:pt>
                <c:pt idx="2174">
                  <c:v>54879</c:v>
                </c:pt>
                <c:pt idx="2175">
                  <c:v>54890</c:v>
                </c:pt>
                <c:pt idx="2176">
                  <c:v>54893</c:v>
                </c:pt>
                <c:pt idx="2177">
                  <c:v>54900</c:v>
                </c:pt>
                <c:pt idx="2178">
                  <c:v>54907</c:v>
                </c:pt>
                <c:pt idx="2179">
                  <c:v>54914</c:v>
                </c:pt>
                <c:pt idx="2180">
                  <c:v>54921</c:v>
                </c:pt>
                <c:pt idx="2181">
                  <c:v>54928</c:v>
                </c:pt>
                <c:pt idx="2182">
                  <c:v>54935</c:v>
                </c:pt>
                <c:pt idx="2183">
                  <c:v>54942</c:v>
                </c:pt>
                <c:pt idx="2184">
                  <c:v>54949</c:v>
                </c:pt>
                <c:pt idx="2185">
                  <c:v>54956</c:v>
                </c:pt>
                <c:pt idx="2186">
                  <c:v>54963</c:v>
                </c:pt>
                <c:pt idx="2187">
                  <c:v>54970</c:v>
                </c:pt>
                <c:pt idx="2188">
                  <c:v>54977</c:v>
                </c:pt>
                <c:pt idx="2189">
                  <c:v>54984</c:v>
                </c:pt>
                <c:pt idx="2190">
                  <c:v>54991</c:v>
                </c:pt>
                <c:pt idx="2191">
                  <c:v>54998</c:v>
                </c:pt>
                <c:pt idx="2192">
                  <c:v>55005</c:v>
                </c:pt>
                <c:pt idx="2193">
                  <c:v>55012</c:v>
                </c:pt>
                <c:pt idx="2194">
                  <c:v>55019</c:v>
                </c:pt>
                <c:pt idx="2195">
                  <c:v>55026</c:v>
                </c:pt>
                <c:pt idx="2196">
                  <c:v>55033</c:v>
                </c:pt>
                <c:pt idx="2197">
                  <c:v>55040</c:v>
                </c:pt>
                <c:pt idx="2198">
                  <c:v>55047</c:v>
                </c:pt>
                <c:pt idx="2199">
                  <c:v>55054</c:v>
                </c:pt>
                <c:pt idx="2200">
                  <c:v>55061</c:v>
                </c:pt>
                <c:pt idx="2201">
                  <c:v>55068</c:v>
                </c:pt>
                <c:pt idx="2202">
                  <c:v>55075</c:v>
                </c:pt>
                <c:pt idx="2203">
                  <c:v>55082</c:v>
                </c:pt>
                <c:pt idx="2204">
                  <c:v>55089</c:v>
                </c:pt>
                <c:pt idx="2205">
                  <c:v>55096</c:v>
                </c:pt>
                <c:pt idx="2206">
                  <c:v>55106</c:v>
                </c:pt>
                <c:pt idx="2207">
                  <c:v>55110</c:v>
                </c:pt>
                <c:pt idx="2208">
                  <c:v>55117</c:v>
                </c:pt>
                <c:pt idx="2209">
                  <c:v>55124</c:v>
                </c:pt>
                <c:pt idx="2210">
                  <c:v>55131</c:v>
                </c:pt>
                <c:pt idx="2211">
                  <c:v>55138</c:v>
                </c:pt>
                <c:pt idx="2212">
                  <c:v>55145</c:v>
                </c:pt>
                <c:pt idx="2213">
                  <c:v>55152</c:v>
                </c:pt>
                <c:pt idx="2214">
                  <c:v>55159</c:v>
                </c:pt>
                <c:pt idx="2215">
                  <c:v>55166</c:v>
                </c:pt>
                <c:pt idx="2216">
                  <c:v>55173</c:v>
                </c:pt>
                <c:pt idx="2217">
                  <c:v>55180</c:v>
                </c:pt>
                <c:pt idx="2218">
                  <c:v>55187</c:v>
                </c:pt>
                <c:pt idx="2219">
                  <c:v>55194</c:v>
                </c:pt>
                <c:pt idx="2220">
                  <c:v>55201</c:v>
                </c:pt>
                <c:pt idx="2221">
                  <c:v>55208</c:v>
                </c:pt>
                <c:pt idx="2222">
                  <c:v>55215</c:v>
                </c:pt>
                <c:pt idx="2223">
                  <c:v>55222</c:v>
                </c:pt>
                <c:pt idx="2224">
                  <c:v>55229</c:v>
                </c:pt>
                <c:pt idx="2225">
                  <c:v>55236</c:v>
                </c:pt>
                <c:pt idx="2226">
                  <c:v>55247</c:v>
                </c:pt>
                <c:pt idx="2227">
                  <c:v>55250</c:v>
                </c:pt>
                <c:pt idx="2228">
                  <c:v>55257</c:v>
                </c:pt>
                <c:pt idx="2229">
                  <c:v>55264</c:v>
                </c:pt>
                <c:pt idx="2230">
                  <c:v>55271</c:v>
                </c:pt>
                <c:pt idx="2231">
                  <c:v>55278</c:v>
                </c:pt>
                <c:pt idx="2232">
                  <c:v>55285</c:v>
                </c:pt>
                <c:pt idx="2233">
                  <c:v>55292</c:v>
                </c:pt>
                <c:pt idx="2234">
                  <c:v>55299</c:v>
                </c:pt>
                <c:pt idx="2235">
                  <c:v>55306</c:v>
                </c:pt>
                <c:pt idx="2236">
                  <c:v>55313</c:v>
                </c:pt>
                <c:pt idx="2237">
                  <c:v>55320</c:v>
                </c:pt>
                <c:pt idx="2238">
                  <c:v>55327</c:v>
                </c:pt>
                <c:pt idx="2239">
                  <c:v>55334</c:v>
                </c:pt>
                <c:pt idx="2240">
                  <c:v>55341</c:v>
                </c:pt>
                <c:pt idx="2241">
                  <c:v>55348</c:v>
                </c:pt>
                <c:pt idx="2242">
                  <c:v>55355</c:v>
                </c:pt>
                <c:pt idx="2243">
                  <c:v>55362</c:v>
                </c:pt>
                <c:pt idx="2244">
                  <c:v>55369</c:v>
                </c:pt>
                <c:pt idx="2245">
                  <c:v>55376</c:v>
                </c:pt>
                <c:pt idx="2246">
                  <c:v>55383</c:v>
                </c:pt>
                <c:pt idx="2247">
                  <c:v>55390</c:v>
                </c:pt>
                <c:pt idx="2248">
                  <c:v>55397</c:v>
                </c:pt>
                <c:pt idx="2249">
                  <c:v>55404</c:v>
                </c:pt>
                <c:pt idx="2250">
                  <c:v>55411</c:v>
                </c:pt>
                <c:pt idx="2251">
                  <c:v>55418</c:v>
                </c:pt>
                <c:pt idx="2252">
                  <c:v>55425</c:v>
                </c:pt>
                <c:pt idx="2253">
                  <c:v>55432</c:v>
                </c:pt>
                <c:pt idx="2254">
                  <c:v>55439</c:v>
                </c:pt>
                <c:pt idx="2255">
                  <c:v>55446</c:v>
                </c:pt>
                <c:pt idx="2256">
                  <c:v>55453</c:v>
                </c:pt>
                <c:pt idx="2257">
                  <c:v>55460</c:v>
                </c:pt>
                <c:pt idx="2258">
                  <c:v>55470</c:v>
                </c:pt>
                <c:pt idx="2259">
                  <c:v>55474</c:v>
                </c:pt>
                <c:pt idx="2260">
                  <c:v>55481</c:v>
                </c:pt>
                <c:pt idx="2261">
                  <c:v>55488</c:v>
                </c:pt>
                <c:pt idx="2262">
                  <c:v>55495</c:v>
                </c:pt>
                <c:pt idx="2263">
                  <c:v>55502</c:v>
                </c:pt>
                <c:pt idx="2264">
                  <c:v>55509</c:v>
                </c:pt>
                <c:pt idx="2265">
                  <c:v>55516</c:v>
                </c:pt>
                <c:pt idx="2266">
                  <c:v>55523</c:v>
                </c:pt>
                <c:pt idx="2267">
                  <c:v>55530</c:v>
                </c:pt>
                <c:pt idx="2268">
                  <c:v>55537</c:v>
                </c:pt>
                <c:pt idx="2269">
                  <c:v>55544</c:v>
                </c:pt>
                <c:pt idx="2270">
                  <c:v>55551</c:v>
                </c:pt>
                <c:pt idx="2271">
                  <c:v>55558</c:v>
                </c:pt>
                <c:pt idx="2272">
                  <c:v>55565</c:v>
                </c:pt>
                <c:pt idx="2273">
                  <c:v>55572</c:v>
                </c:pt>
                <c:pt idx="2274">
                  <c:v>55579</c:v>
                </c:pt>
                <c:pt idx="2275">
                  <c:v>55586</c:v>
                </c:pt>
                <c:pt idx="2276">
                  <c:v>55593</c:v>
                </c:pt>
                <c:pt idx="2277">
                  <c:v>55600</c:v>
                </c:pt>
                <c:pt idx="2278">
                  <c:v>55607</c:v>
                </c:pt>
                <c:pt idx="2279">
                  <c:v>55614</c:v>
                </c:pt>
                <c:pt idx="2280">
                  <c:v>55621</c:v>
                </c:pt>
                <c:pt idx="2281">
                  <c:v>55632</c:v>
                </c:pt>
                <c:pt idx="2282">
                  <c:v>55635</c:v>
                </c:pt>
                <c:pt idx="2283">
                  <c:v>55642</c:v>
                </c:pt>
                <c:pt idx="2284">
                  <c:v>55649</c:v>
                </c:pt>
                <c:pt idx="2285">
                  <c:v>55656</c:v>
                </c:pt>
                <c:pt idx="2286">
                  <c:v>55663</c:v>
                </c:pt>
                <c:pt idx="2287">
                  <c:v>55670</c:v>
                </c:pt>
                <c:pt idx="2288">
                  <c:v>55677</c:v>
                </c:pt>
                <c:pt idx="2289">
                  <c:v>55684</c:v>
                </c:pt>
                <c:pt idx="2290">
                  <c:v>55691</c:v>
                </c:pt>
                <c:pt idx="2291">
                  <c:v>55698</c:v>
                </c:pt>
                <c:pt idx="2292">
                  <c:v>55705</c:v>
                </c:pt>
                <c:pt idx="2293">
                  <c:v>55712</c:v>
                </c:pt>
                <c:pt idx="2294">
                  <c:v>55719</c:v>
                </c:pt>
                <c:pt idx="2295">
                  <c:v>55726</c:v>
                </c:pt>
                <c:pt idx="2296">
                  <c:v>55733</c:v>
                </c:pt>
                <c:pt idx="2297">
                  <c:v>55740</c:v>
                </c:pt>
                <c:pt idx="2298">
                  <c:v>55747</c:v>
                </c:pt>
                <c:pt idx="2299">
                  <c:v>55754</c:v>
                </c:pt>
                <c:pt idx="2300">
                  <c:v>55761</c:v>
                </c:pt>
                <c:pt idx="2301">
                  <c:v>55768</c:v>
                </c:pt>
                <c:pt idx="2302">
                  <c:v>55775</c:v>
                </c:pt>
                <c:pt idx="2303">
                  <c:v>55782</c:v>
                </c:pt>
                <c:pt idx="2304">
                  <c:v>55789</c:v>
                </c:pt>
                <c:pt idx="2305">
                  <c:v>55796</c:v>
                </c:pt>
                <c:pt idx="2306">
                  <c:v>55803</c:v>
                </c:pt>
                <c:pt idx="2307">
                  <c:v>55810</c:v>
                </c:pt>
                <c:pt idx="2308">
                  <c:v>55817</c:v>
                </c:pt>
                <c:pt idx="2309">
                  <c:v>55824</c:v>
                </c:pt>
                <c:pt idx="2310">
                  <c:v>55831</c:v>
                </c:pt>
                <c:pt idx="2311">
                  <c:v>55838</c:v>
                </c:pt>
                <c:pt idx="2312">
                  <c:v>55845</c:v>
                </c:pt>
                <c:pt idx="2313">
                  <c:v>55852</c:v>
                </c:pt>
                <c:pt idx="2314">
                  <c:v>55859</c:v>
                </c:pt>
                <c:pt idx="2315">
                  <c:v>55866</c:v>
                </c:pt>
                <c:pt idx="2316">
                  <c:v>55873</c:v>
                </c:pt>
                <c:pt idx="2317">
                  <c:v>55884</c:v>
                </c:pt>
                <c:pt idx="2318">
                  <c:v>55891</c:v>
                </c:pt>
                <c:pt idx="2319">
                  <c:v>55898</c:v>
                </c:pt>
                <c:pt idx="2320">
                  <c:v>55905</c:v>
                </c:pt>
                <c:pt idx="2321">
                  <c:v>55912</c:v>
                </c:pt>
                <c:pt idx="2322">
                  <c:v>55919</c:v>
                </c:pt>
                <c:pt idx="2323">
                  <c:v>55926</c:v>
                </c:pt>
                <c:pt idx="2324">
                  <c:v>55933</c:v>
                </c:pt>
                <c:pt idx="2325">
                  <c:v>55940</c:v>
                </c:pt>
                <c:pt idx="2326">
                  <c:v>55947</c:v>
                </c:pt>
                <c:pt idx="2327">
                  <c:v>55954</c:v>
                </c:pt>
                <c:pt idx="2328">
                  <c:v>55961</c:v>
                </c:pt>
                <c:pt idx="2329">
                  <c:v>55968</c:v>
                </c:pt>
                <c:pt idx="2330">
                  <c:v>55975</c:v>
                </c:pt>
                <c:pt idx="2331">
                  <c:v>55984</c:v>
                </c:pt>
                <c:pt idx="2332">
                  <c:v>55991</c:v>
                </c:pt>
                <c:pt idx="2333">
                  <c:v>55998</c:v>
                </c:pt>
                <c:pt idx="2334">
                  <c:v>56005</c:v>
                </c:pt>
                <c:pt idx="2335">
                  <c:v>56012</c:v>
                </c:pt>
                <c:pt idx="2336">
                  <c:v>56019</c:v>
                </c:pt>
                <c:pt idx="2337">
                  <c:v>56026</c:v>
                </c:pt>
                <c:pt idx="2338">
                  <c:v>56033</c:v>
                </c:pt>
                <c:pt idx="2339">
                  <c:v>56040</c:v>
                </c:pt>
                <c:pt idx="2340">
                  <c:v>56047</c:v>
                </c:pt>
                <c:pt idx="2341">
                  <c:v>56054</c:v>
                </c:pt>
                <c:pt idx="2342">
                  <c:v>56061</c:v>
                </c:pt>
                <c:pt idx="2343">
                  <c:v>56068</c:v>
                </c:pt>
                <c:pt idx="2344">
                  <c:v>56075</c:v>
                </c:pt>
                <c:pt idx="2345">
                  <c:v>56082</c:v>
                </c:pt>
                <c:pt idx="2346">
                  <c:v>56089</c:v>
                </c:pt>
                <c:pt idx="2347">
                  <c:v>56096</c:v>
                </c:pt>
                <c:pt idx="2348">
                  <c:v>56103</c:v>
                </c:pt>
                <c:pt idx="2349">
                  <c:v>56110</c:v>
                </c:pt>
                <c:pt idx="2350">
                  <c:v>56117</c:v>
                </c:pt>
                <c:pt idx="2351">
                  <c:v>56124</c:v>
                </c:pt>
                <c:pt idx="2352">
                  <c:v>56131</c:v>
                </c:pt>
                <c:pt idx="2353">
                  <c:v>56138</c:v>
                </c:pt>
                <c:pt idx="2354">
                  <c:v>56145</c:v>
                </c:pt>
                <c:pt idx="2355">
                  <c:v>56152</c:v>
                </c:pt>
                <c:pt idx="2356">
                  <c:v>56159</c:v>
                </c:pt>
                <c:pt idx="2357">
                  <c:v>56166</c:v>
                </c:pt>
                <c:pt idx="2358">
                  <c:v>56173</c:v>
                </c:pt>
                <c:pt idx="2359">
                  <c:v>56180</c:v>
                </c:pt>
                <c:pt idx="2360">
                  <c:v>56187</c:v>
                </c:pt>
                <c:pt idx="2361">
                  <c:v>56194</c:v>
                </c:pt>
                <c:pt idx="2362">
                  <c:v>56201</c:v>
                </c:pt>
                <c:pt idx="2363">
                  <c:v>56208</c:v>
                </c:pt>
                <c:pt idx="2364">
                  <c:v>56216</c:v>
                </c:pt>
                <c:pt idx="2365">
                  <c:v>56222</c:v>
                </c:pt>
                <c:pt idx="2366">
                  <c:v>56229</c:v>
                </c:pt>
                <c:pt idx="2367">
                  <c:v>56236</c:v>
                </c:pt>
                <c:pt idx="2368">
                  <c:v>56247</c:v>
                </c:pt>
                <c:pt idx="2369">
                  <c:v>56251</c:v>
                </c:pt>
                <c:pt idx="2370">
                  <c:v>56257</c:v>
                </c:pt>
                <c:pt idx="2371">
                  <c:v>56264</c:v>
                </c:pt>
                <c:pt idx="2372">
                  <c:v>56271</c:v>
                </c:pt>
                <c:pt idx="2373">
                  <c:v>56278</c:v>
                </c:pt>
                <c:pt idx="2374">
                  <c:v>56285</c:v>
                </c:pt>
                <c:pt idx="2375">
                  <c:v>56292</c:v>
                </c:pt>
                <c:pt idx="2376">
                  <c:v>56299</c:v>
                </c:pt>
                <c:pt idx="2377">
                  <c:v>56306</c:v>
                </c:pt>
                <c:pt idx="2378">
                  <c:v>56313</c:v>
                </c:pt>
                <c:pt idx="2379">
                  <c:v>56320</c:v>
                </c:pt>
                <c:pt idx="2380">
                  <c:v>56327</c:v>
                </c:pt>
                <c:pt idx="2381">
                  <c:v>56334</c:v>
                </c:pt>
                <c:pt idx="2382">
                  <c:v>56341</c:v>
                </c:pt>
                <c:pt idx="2383">
                  <c:v>56348</c:v>
                </c:pt>
                <c:pt idx="2384">
                  <c:v>56355</c:v>
                </c:pt>
                <c:pt idx="2385">
                  <c:v>56362</c:v>
                </c:pt>
                <c:pt idx="2386">
                  <c:v>56369</c:v>
                </c:pt>
                <c:pt idx="2387">
                  <c:v>56376</c:v>
                </c:pt>
                <c:pt idx="2388">
                  <c:v>56383</c:v>
                </c:pt>
                <c:pt idx="2389">
                  <c:v>56390</c:v>
                </c:pt>
                <c:pt idx="2390">
                  <c:v>56397</c:v>
                </c:pt>
                <c:pt idx="2391">
                  <c:v>56404</c:v>
                </c:pt>
                <c:pt idx="2392">
                  <c:v>56411</c:v>
                </c:pt>
                <c:pt idx="2393">
                  <c:v>56418</c:v>
                </c:pt>
                <c:pt idx="2394">
                  <c:v>56425</c:v>
                </c:pt>
                <c:pt idx="2395">
                  <c:v>56432</c:v>
                </c:pt>
                <c:pt idx="2396">
                  <c:v>56439</c:v>
                </c:pt>
                <c:pt idx="2397">
                  <c:v>56446</c:v>
                </c:pt>
                <c:pt idx="2398">
                  <c:v>56453</c:v>
                </c:pt>
                <c:pt idx="2399">
                  <c:v>56460</c:v>
                </c:pt>
                <c:pt idx="2400">
                  <c:v>56467</c:v>
                </c:pt>
                <c:pt idx="2401">
                  <c:v>56474</c:v>
                </c:pt>
                <c:pt idx="2402">
                  <c:v>56481</c:v>
                </c:pt>
                <c:pt idx="2403">
                  <c:v>56488</c:v>
                </c:pt>
                <c:pt idx="2404">
                  <c:v>56495</c:v>
                </c:pt>
                <c:pt idx="2405">
                  <c:v>56502</c:v>
                </c:pt>
                <c:pt idx="2406">
                  <c:v>56509</c:v>
                </c:pt>
                <c:pt idx="2407">
                  <c:v>56516</c:v>
                </c:pt>
                <c:pt idx="2408">
                  <c:v>56523</c:v>
                </c:pt>
                <c:pt idx="2409">
                  <c:v>56530</c:v>
                </c:pt>
                <c:pt idx="2410">
                  <c:v>56537</c:v>
                </c:pt>
                <c:pt idx="2411">
                  <c:v>56544</c:v>
                </c:pt>
                <c:pt idx="2412">
                  <c:v>56551</c:v>
                </c:pt>
                <c:pt idx="2413">
                  <c:v>56558</c:v>
                </c:pt>
                <c:pt idx="2414">
                  <c:v>56565</c:v>
                </c:pt>
                <c:pt idx="2415">
                  <c:v>56572</c:v>
                </c:pt>
                <c:pt idx="2416">
                  <c:v>56580</c:v>
                </c:pt>
                <c:pt idx="2417">
                  <c:v>56586</c:v>
                </c:pt>
                <c:pt idx="2418">
                  <c:v>56593</c:v>
                </c:pt>
                <c:pt idx="2419">
                  <c:v>56600</c:v>
                </c:pt>
                <c:pt idx="2420">
                  <c:v>56607</c:v>
                </c:pt>
                <c:pt idx="2421">
                  <c:v>56614</c:v>
                </c:pt>
                <c:pt idx="2422">
                  <c:v>56621</c:v>
                </c:pt>
                <c:pt idx="2423">
                  <c:v>56628</c:v>
                </c:pt>
                <c:pt idx="2424">
                  <c:v>56635</c:v>
                </c:pt>
                <c:pt idx="2425">
                  <c:v>56642</c:v>
                </c:pt>
                <c:pt idx="2426">
                  <c:v>56649</c:v>
                </c:pt>
                <c:pt idx="2427">
                  <c:v>56656</c:v>
                </c:pt>
                <c:pt idx="2428">
                  <c:v>56663</c:v>
                </c:pt>
                <c:pt idx="2429">
                  <c:v>56670</c:v>
                </c:pt>
                <c:pt idx="2430">
                  <c:v>56677</c:v>
                </c:pt>
                <c:pt idx="2431">
                  <c:v>56684</c:v>
                </c:pt>
                <c:pt idx="2432">
                  <c:v>56691</c:v>
                </c:pt>
                <c:pt idx="2433">
                  <c:v>56698</c:v>
                </c:pt>
                <c:pt idx="2434">
                  <c:v>56705</c:v>
                </c:pt>
                <c:pt idx="2435">
                  <c:v>56712</c:v>
                </c:pt>
                <c:pt idx="2436">
                  <c:v>56719</c:v>
                </c:pt>
                <c:pt idx="2437">
                  <c:v>56726</c:v>
                </c:pt>
                <c:pt idx="2438">
                  <c:v>56733</c:v>
                </c:pt>
                <c:pt idx="2439">
                  <c:v>56740</c:v>
                </c:pt>
                <c:pt idx="2440">
                  <c:v>56747</c:v>
                </c:pt>
                <c:pt idx="2441">
                  <c:v>56754</c:v>
                </c:pt>
                <c:pt idx="2442">
                  <c:v>56761</c:v>
                </c:pt>
                <c:pt idx="2443">
                  <c:v>56768</c:v>
                </c:pt>
                <c:pt idx="2444">
                  <c:v>56775</c:v>
                </c:pt>
                <c:pt idx="2445">
                  <c:v>56782</c:v>
                </c:pt>
                <c:pt idx="2446">
                  <c:v>56789</c:v>
                </c:pt>
                <c:pt idx="2447">
                  <c:v>56796</c:v>
                </c:pt>
                <c:pt idx="2448">
                  <c:v>56803</c:v>
                </c:pt>
                <c:pt idx="2449">
                  <c:v>56810</c:v>
                </c:pt>
                <c:pt idx="2450">
                  <c:v>56817</c:v>
                </c:pt>
                <c:pt idx="2451">
                  <c:v>56824</c:v>
                </c:pt>
                <c:pt idx="2452">
                  <c:v>56831</c:v>
                </c:pt>
                <c:pt idx="2453">
                  <c:v>56838</c:v>
                </c:pt>
                <c:pt idx="2454">
                  <c:v>56845</c:v>
                </c:pt>
                <c:pt idx="2455">
                  <c:v>56852</c:v>
                </c:pt>
                <c:pt idx="2456">
                  <c:v>56859</c:v>
                </c:pt>
                <c:pt idx="2457">
                  <c:v>56866</c:v>
                </c:pt>
                <c:pt idx="2458">
                  <c:v>56873</c:v>
                </c:pt>
                <c:pt idx="2459">
                  <c:v>56880</c:v>
                </c:pt>
                <c:pt idx="2460">
                  <c:v>56887</c:v>
                </c:pt>
                <c:pt idx="2461">
                  <c:v>56894</c:v>
                </c:pt>
                <c:pt idx="2462">
                  <c:v>56901</c:v>
                </c:pt>
                <c:pt idx="2463">
                  <c:v>56908</c:v>
                </c:pt>
                <c:pt idx="2464">
                  <c:v>56915</c:v>
                </c:pt>
                <c:pt idx="2465">
                  <c:v>56922</c:v>
                </c:pt>
                <c:pt idx="2466">
                  <c:v>56930</c:v>
                </c:pt>
                <c:pt idx="2467">
                  <c:v>56936</c:v>
                </c:pt>
                <c:pt idx="2468">
                  <c:v>56944</c:v>
                </c:pt>
                <c:pt idx="2469">
                  <c:v>56950</c:v>
                </c:pt>
                <c:pt idx="2470">
                  <c:v>56957</c:v>
                </c:pt>
                <c:pt idx="2471">
                  <c:v>56964</c:v>
                </c:pt>
                <c:pt idx="2472">
                  <c:v>56971</c:v>
                </c:pt>
                <c:pt idx="2473">
                  <c:v>56983</c:v>
                </c:pt>
                <c:pt idx="2474">
                  <c:v>56986</c:v>
                </c:pt>
                <c:pt idx="2475">
                  <c:v>56993</c:v>
                </c:pt>
                <c:pt idx="2476">
                  <c:v>57000</c:v>
                </c:pt>
                <c:pt idx="2477">
                  <c:v>57007</c:v>
                </c:pt>
                <c:pt idx="2478">
                  <c:v>57014</c:v>
                </c:pt>
                <c:pt idx="2479">
                  <c:v>57021</c:v>
                </c:pt>
                <c:pt idx="2480">
                  <c:v>57028</c:v>
                </c:pt>
                <c:pt idx="2481">
                  <c:v>57035</c:v>
                </c:pt>
                <c:pt idx="2482">
                  <c:v>57042</c:v>
                </c:pt>
                <c:pt idx="2483">
                  <c:v>57049</c:v>
                </c:pt>
                <c:pt idx="2484">
                  <c:v>57056</c:v>
                </c:pt>
                <c:pt idx="2485">
                  <c:v>57063</c:v>
                </c:pt>
                <c:pt idx="2486">
                  <c:v>57074</c:v>
                </c:pt>
                <c:pt idx="2487">
                  <c:v>57077</c:v>
                </c:pt>
                <c:pt idx="2488">
                  <c:v>57084</c:v>
                </c:pt>
                <c:pt idx="2489">
                  <c:v>57091</c:v>
                </c:pt>
                <c:pt idx="2490">
                  <c:v>57098</c:v>
                </c:pt>
                <c:pt idx="2491">
                  <c:v>57105</c:v>
                </c:pt>
                <c:pt idx="2492">
                  <c:v>57112</c:v>
                </c:pt>
                <c:pt idx="2493">
                  <c:v>57119</c:v>
                </c:pt>
                <c:pt idx="2494">
                  <c:v>57126</c:v>
                </c:pt>
                <c:pt idx="2495">
                  <c:v>57133</c:v>
                </c:pt>
                <c:pt idx="2496">
                  <c:v>57140</c:v>
                </c:pt>
                <c:pt idx="2497">
                  <c:v>57147</c:v>
                </c:pt>
                <c:pt idx="2498">
                  <c:v>57154</c:v>
                </c:pt>
                <c:pt idx="2499">
                  <c:v>57161</c:v>
                </c:pt>
                <c:pt idx="2500">
                  <c:v>57168</c:v>
                </c:pt>
                <c:pt idx="2501">
                  <c:v>57175</c:v>
                </c:pt>
                <c:pt idx="2502">
                  <c:v>57182</c:v>
                </c:pt>
                <c:pt idx="2503">
                  <c:v>57189</c:v>
                </c:pt>
                <c:pt idx="2504">
                  <c:v>57196</c:v>
                </c:pt>
                <c:pt idx="2505">
                  <c:v>57203</c:v>
                </c:pt>
                <c:pt idx="2506">
                  <c:v>57210</c:v>
                </c:pt>
                <c:pt idx="2507">
                  <c:v>57217</c:v>
                </c:pt>
                <c:pt idx="2508">
                  <c:v>57224</c:v>
                </c:pt>
                <c:pt idx="2509">
                  <c:v>57231</c:v>
                </c:pt>
                <c:pt idx="2510">
                  <c:v>57238</c:v>
                </c:pt>
                <c:pt idx="2511">
                  <c:v>57245</c:v>
                </c:pt>
                <c:pt idx="2512">
                  <c:v>57252</c:v>
                </c:pt>
                <c:pt idx="2513">
                  <c:v>57259</c:v>
                </c:pt>
                <c:pt idx="2514">
                  <c:v>57266</c:v>
                </c:pt>
                <c:pt idx="2515">
                  <c:v>57273</c:v>
                </c:pt>
                <c:pt idx="2516">
                  <c:v>57280</c:v>
                </c:pt>
                <c:pt idx="2517">
                  <c:v>57287</c:v>
                </c:pt>
                <c:pt idx="2518">
                  <c:v>57297</c:v>
                </c:pt>
                <c:pt idx="2519">
                  <c:v>57301</c:v>
                </c:pt>
                <c:pt idx="2520">
                  <c:v>57308</c:v>
                </c:pt>
                <c:pt idx="2521">
                  <c:v>57315</c:v>
                </c:pt>
                <c:pt idx="2522">
                  <c:v>57322</c:v>
                </c:pt>
                <c:pt idx="2523">
                  <c:v>57329</c:v>
                </c:pt>
                <c:pt idx="2524">
                  <c:v>57336</c:v>
                </c:pt>
                <c:pt idx="2525">
                  <c:v>57343</c:v>
                </c:pt>
                <c:pt idx="2526">
                  <c:v>57350</c:v>
                </c:pt>
                <c:pt idx="2527">
                  <c:v>57357</c:v>
                </c:pt>
                <c:pt idx="2528">
                  <c:v>57364</c:v>
                </c:pt>
                <c:pt idx="2529">
                  <c:v>57371</c:v>
                </c:pt>
                <c:pt idx="2530">
                  <c:v>57378</c:v>
                </c:pt>
                <c:pt idx="2531">
                  <c:v>57385</c:v>
                </c:pt>
                <c:pt idx="2532">
                  <c:v>57392</c:v>
                </c:pt>
                <c:pt idx="2533">
                  <c:v>57399</c:v>
                </c:pt>
                <c:pt idx="2534">
                  <c:v>57406</c:v>
                </c:pt>
                <c:pt idx="2535">
                  <c:v>57413</c:v>
                </c:pt>
                <c:pt idx="2536">
                  <c:v>57420</c:v>
                </c:pt>
                <c:pt idx="2537">
                  <c:v>57427</c:v>
                </c:pt>
                <c:pt idx="2538">
                  <c:v>57434</c:v>
                </c:pt>
                <c:pt idx="2539">
                  <c:v>57441</c:v>
                </c:pt>
                <c:pt idx="2540">
                  <c:v>57448</c:v>
                </c:pt>
                <c:pt idx="2541">
                  <c:v>57459</c:v>
                </c:pt>
                <c:pt idx="2542">
                  <c:v>57462</c:v>
                </c:pt>
                <c:pt idx="2543">
                  <c:v>57469</c:v>
                </c:pt>
                <c:pt idx="2544">
                  <c:v>57476</c:v>
                </c:pt>
                <c:pt idx="2545">
                  <c:v>57483</c:v>
                </c:pt>
                <c:pt idx="2546">
                  <c:v>57490</c:v>
                </c:pt>
                <c:pt idx="2547">
                  <c:v>57497</c:v>
                </c:pt>
                <c:pt idx="2548">
                  <c:v>57504</c:v>
                </c:pt>
                <c:pt idx="2549">
                  <c:v>57511</c:v>
                </c:pt>
                <c:pt idx="2550">
                  <c:v>57518</c:v>
                </c:pt>
                <c:pt idx="2551">
                  <c:v>57525</c:v>
                </c:pt>
                <c:pt idx="2552">
                  <c:v>57532</c:v>
                </c:pt>
                <c:pt idx="2553">
                  <c:v>57539</c:v>
                </c:pt>
                <c:pt idx="2554">
                  <c:v>57546</c:v>
                </c:pt>
                <c:pt idx="2555">
                  <c:v>57553</c:v>
                </c:pt>
                <c:pt idx="2556">
                  <c:v>57560</c:v>
                </c:pt>
                <c:pt idx="2557">
                  <c:v>57567</c:v>
                </c:pt>
                <c:pt idx="2558">
                  <c:v>57574</c:v>
                </c:pt>
                <c:pt idx="2559">
                  <c:v>57581</c:v>
                </c:pt>
                <c:pt idx="2560">
                  <c:v>57588</c:v>
                </c:pt>
                <c:pt idx="2561">
                  <c:v>57595</c:v>
                </c:pt>
                <c:pt idx="2562">
                  <c:v>57602</c:v>
                </c:pt>
                <c:pt idx="2563">
                  <c:v>57609</c:v>
                </c:pt>
                <c:pt idx="2564">
                  <c:v>57616</c:v>
                </c:pt>
                <c:pt idx="2565">
                  <c:v>57623</c:v>
                </c:pt>
                <c:pt idx="2566">
                  <c:v>57630</c:v>
                </c:pt>
                <c:pt idx="2567">
                  <c:v>57637</c:v>
                </c:pt>
                <c:pt idx="2568">
                  <c:v>57644</c:v>
                </c:pt>
                <c:pt idx="2569">
                  <c:v>57651</c:v>
                </c:pt>
                <c:pt idx="2570">
                  <c:v>57658</c:v>
                </c:pt>
                <c:pt idx="2571">
                  <c:v>57665</c:v>
                </c:pt>
                <c:pt idx="2572">
                  <c:v>57672</c:v>
                </c:pt>
                <c:pt idx="2573">
                  <c:v>57679</c:v>
                </c:pt>
                <c:pt idx="2574">
                  <c:v>57686</c:v>
                </c:pt>
                <c:pt idx="2575">
                  <c:v>57693</c:v>
                </c:pt>
                <c:pt idx="2576">
                  <c:v>57700</c:v>
                </c:pt>
                <c:pt idx="2577">
                  <c:v>57710</c:v>
                </c:pt>
                <c:pt idx="2578">
                  <c:v>57717</c:v>
                </c:pt>
                <c:pt idx="2579">
                  <c:v>57724</c:v>
                </c:pt>
                <c:pt idx="2580">
                  <c:v>57732</c:v>
                </c:pt>
                <c:pt idx="2581">
                  <c:v>57738</c:v>
                </c:pt>
                <c:pt idx="2582">
                  <c:v>57745</c:v>
                </c:pt>
                <c:pt idx="2583">
                  <c:v>57752</c:v>
                </c:pt>
                <c:pt idx="2584">
                  <c:v>57760</c:v>
                </c:pt>
                <c:pt idx="2585">
                  <c:v>57766</c:v>
                </c:pt>
                <c:pt idx="2586">
                  <c:v>57773</c:v>
                </c:pt>
                <c:pt idx="2587">
                  <c:v>57780</c:v>
                </c:pt>
                <c:pt idx="2588">
                  <c:v>57787</c:v>
                </c:pt>
                <c:pt idx="2589">
                  <c:v>57794</c:v>
                </c:pt>
                <c:pt idx="2590">
                  <c:v>57801</c:v>
                </c:pt>
                <c:pt idx="2591">
                  <c:v>57808</c:v>
                </c:pt>
                <c:pt idx="2592">
                  <c:v>57817</c:v>
                </c:pt>
                <c:pt idx="2593">
                  <c:v>57822</c:v>
                </c:pt>
                <c:pt idx="2594">
                  <c:v>57829</c:v>
                </c:pt>
                <c:pt idx="2595">
                  <c:v>57837</c:v>
                </c:pt>
                <c:pt idx="2596">
                  <c:v>57843</c:v>
                </c:pt>
                <c:pt idx="2597">
                  <c:v>57850</c:v>
                </c:pt>
                <c:pt idx="2598">
                  <c:v>57858</c:v>
                </c:pt>
                <c:pt idx="2599">
                  <c:v>57864</c:v>
                </c:pt>
                <c:pt idx="2600">
                  <c:v>57871</c:v>
                </c:pt>
                <c:pt idx="2601">
                  <c:v>57878</c:v>
                </c:pt>
                <c:pt idx="2602">
                  <c:v>57885</c:v>
                </c:pt>
                <c:pt idx="2603">
                  <c:v>57892</c:v>
                </c:pt>
                <c:pt idx="2604">
                  <c:v>57899</c:v>
                </c:pt>
                <c:pt idx="2605">
                  <c:v>57906</c:v>
                </c:pt>
                <c:pt idx="2606">
                  <c:v>57913</c:v>
                </c:pt>
                <c:pt idx="2607">
                  <c:v>57920</c:v>
                </c:pt>
                <c:pt idx="2608">
                  <c:v>57927</c:v>
                </c:pt>
                <c:pt idx="2609">
                  <c:v>57934</c:v>
                </c:pt>
                <c:pt idx="2610">
                  <c:v>57941</c:v>
                </c:pt>
                <c:pt idx="2611">
                  <c:v>57949</c:v>
                </c:pt>
                <c:pt idx="2612">
                  <c:v>57956</c:v>
                </c:pt>
                <c:pt idx="2613">
                  <c:v>57962</c:v>
                </c:pt>
                <c:pt idx="2614">
                  <c:v>57969</c:v>
                </c:pt>
                <c:pt idx="2615">
                  <c:v>57976</c:v>
                </c:pt>
                <c:pt idx="2616">
                  <c:v>57983</c:v>
                </c:pt>
                <c:pt idx="2617">
                  <c:v>57990</c:v>
                </c:pt>
                <c:pt idx="2618">
                  <c:v>57998</c:v>
                </c:pt>
                <c:pt idx="2619">
                  <c:v>58004</c:v>
                </c:pt>
                <c:pt idx="2620">
                  <c:v>58011</c:v>
                </c:pt>
                <c:pt idx="2621">
                  <c:v>58018</c:v>
                </c:pt>
                <c:pt idx="2622">
                  <c:v>58026</c:v>
                </c:pt>
                <c:pt idx="2623">
                  <c:v>58032</c:v>
                </c:pt>
                <c:pt idx="2624">
                  <c:v>58039</c:v>
                </c:pt>
                <c:pt idx="2625">
                  <c:v>58046</c:v>
                </c:pt>
                <c:pt idx="2626">
                  <c:v>58053</c:v>
                </c:pt>
                <c:pt idx="2627">
                  <c:v>58060</c:v>
                </c:pt>
                <c:pt idx="2628">
                  <c:v>58067</c:v>
                </c:pt>
                <c:pt idx="2629">
                  <c:v>58075</c:v>
                </c:pt>
                <c:pt idx="2630">
                  <c:v>58082</c:v>
                </c:pt>
                <c:pt idx="2631">
                  <c:v>58089</c:v>
                </c:pt>
                <c:pt idx="2632">
                  <c:v>58096</c:v>
                </c:pt>
                <c:pt idx="2633">
                  <c:v>58103</c:v>
                </c:pt>
                <c:pt idx="2634">
                  <c:v>58110</c:v>
                </c:pt>
                <c:pt idx="2635">
                  <c:v>58117</c:v>
                </c:pt>
                <c:pt idx="2636">
                  <c:v>58124</c:v>
                </c:pt>
                <c:pt idx="2637">
                  <c:v>58131</c:v>
                </c:pt>
                <c:pt idx="2638">
                  <c:v>58138</c:v>
                </c:pt>
                <c:pt idx="2639">
                  <c:v>58145</c:v>
                </c:pt>
                <c:pt idx="2640">
                  <c:v>58152</c:v>
                </c:pt>
                <c:pt idx="2641">
                  <c:v>58159</c:v>
                </c:pt>
                <c:pt idx="2642">
                  <c:v>58168</c:v>
                </c:pt>
                <c:pt idx="2643">
                  <c:v>58175</c:v>
                </c:pt>
                <c:pt idx="2644">
                  <c:v>58182</c:v>
                </c:pt>
                <c:pt idx="2645">
                  <c:v>58189</c:v>
                </c:pt>
                <c:pt idx="2646">
                  <c:v>58196</c:v>
                </c:pt>
                <c:pt idx="2647">
                  <c:v>58203</c:v>
                </c:pt>
                <c:pt idx="2648">
                  <c:v>58210</c:v>
                </c:pt>
                <c:pt idx="2649">
                  <c:v>58217</c:v>
                </c:pt>
                <c:pt idx="2650">
                  <c:v>58224</c:v>
                </c:pt>
                <c:pt idx="2651">
                  <c:v>58231</c:v>
                </c:pt>
                <c:pt idx="2652">
                  <c:v>58238</c:v>
                </c:pt>
                <c:pt idx="2653">
                  <c:v>58245</c:v>
                </c:pt>
                <c:pt idx="2654">
                  <c:v>58252</c:v>
                </c:pt>
                <c:pt idx="2655">
                  <c:v>58259</c:v>
                </c:pt>
                <c:pt idx="2656">
                  <c:v>58266</c:v>
                </c:pt>
                <c:pt idx="2657">
                  <c:v>58273</c:v>
                </c:pt>
                <c:pt idx="2658">
                  <c:v>58280</c:v>
                </c:pt>
                <c:pt idx="2659">
                  <c:v>58287</c:v>
                </c:pt>
                <c:pt idx="2660">
                  <c:v>58294</c:v>
                </c:pt>
                <c:pt idx="2661">
                  <c:v>58301</c:v>
                </c:pt>
                <c:pt idx="2662">
                  <c:v>58308</c:v>
                </c:pt>
                <c:pt idx="2663">
                  <c:v>58315</c:v>
                </c:pt>
                <c:pt idx="2664">
                  <c:v>58322</c:v>
                </c:pt>
                <c:pt idx="2665">
                  <c:v>58329</c:v>
                </c:pt>
                <c:pt idx="2666">
                  <c:v>58336</c:v>
                </c:pt>
                <c:pt idx="2667">
                  <c:v>58343</c:v>
                </c:pt>
                <c:pt idx="2668">
                  <c:v>58350</c:v>
                </c:pt>
                <c:pt idx="2669">
                  <c:v>58357</c:v>
                </c:pt>
                <c:pt idx="2670">
                  <c:v>58364</c:v>
                </c:pt>
                <c:pt idx="2671">
                  <c:v>58371</c:v>
                </c:pt>
                <c:pt idx="2672">
                  <c:v>58378</c:v>
                </c:pt>
                <c:pt idx="2673">
                  <c:v>58385</c:v>
                </c:pt>
                <c:pt idx="2674">
                  <c:v>58392</c:v>
                </c:pt>
                <c:pt idx="2675">
                  <c:v>58399</c:v>
                </c:pt>
                <c:pt idx="2676">
                  <c:v>58407</c:v>
                </c:pt>
                <c:pt idx="2677">
                  <c:v>58413</c:v>
                </c:pt>
                <c:pt idx="2678">
                  <c:v>58420</c:v>
                </c:pt>
                <c:pt idx="2679">
                  <c:v>58427</c:v>
                </c:pt>
                <c:pt idx="2680">
                  <c:v>58438</c:v>
                </c:pt>
                <c:pt idx="2681">
                  <c:v>58442</c:v>
                </c:pt>
                <c:pt idx="2682">
                  <c:v>58448</c:v>
                </c:pt>
                <c:pt idx="2683">
                  <c:v>58455</c:v>
                </c:pt>
                <c:pt idx="2684">
                  <c:v>58462</c:v>
                </c:pt>
                <c:pt idx="2685">
                  <c:v>58469</c:v>
                </c:pt>
                <c:pt idx="2686">
                  <c:v>58476</c:v>
                </c:pt>
                <c:pt idx="2687">
                  <c:v>58483</c:v>
                </c:pt>
                <c:pt idx="2688">
                  <c:v>58490</c:v>
                </c:pt>
                <c:pt idx="2689">
                  <c:v>58497</c:v>
                </c:pt>
                <c:pt idx="2690">
                  <c:v>58504</c:v>
                </c:pt>
                <c:pt idx="2691">
                  <c:v>58511</c:v>
                </c:pt>
                <c:pt idx="2692">
                  <c:v>58518</c:v>
                </c:pt>
                <c:pt idx="2693">
                  <c:v>58525</c:v>
                </c:pt>
                <c:pt idx="2694">
                  <c:v>58532</c:v>
                </c:pt>
                <c:pt idx="2695">
                  <c:v>58539</c:v>
                </c:pt>
                <c:pt idx="2696">
                  <c:v>58546</c:v>
                </c:pt>
                <c:pt idx="2697">
                  <c:v>58553</c:v>
                </c:pt>
                <c:pt idx="2698">
                  <c:v>58560</c:v>
                </c:pt>
                <c:pt idx="2699">
                  <c:v>58567</c:v>
                </c:pt>
                <c:pt idx="2700">
                  <c:v>58574</c:v>
                </c:pt>
                <c:pt idx="2701">
                  <c:v>58581</c:v>
                </c:pt>
                <c:pt idx="2702">
                  <c:v>58588</c:v>
                </c:pt>
                <c:pt idx="2703">
                  <c:v>58595</c:v>
                </c:pt>
                <c:pt idx="2704">
                  <c:v>58602</c:v>
                </c:pt>
                <c:pt idx="2705">
                  <c:v>58609</c:v>
                </c:pt>
                <c:pt idx="2706">
                  <c:v>58616</c:v>
                </c:pt>
                <c:pt idx="2707">
                  <c:v>58623</c:v>
                </c:pt>
                <c:pt idx="2708">
                  <c:v>58630</c:v>
                </c:pt>
                <c:pt idx="2709">
                  <c:v>58637</c:v>
                </c:pt>
                <c:pt idx="2710">
                  <c:v>58644</c:v>
                </c:pt>
                <c:pt idx="2711">
                  <c:v>58651</c:v>
                </c:pt>
                <c:pt idx="2712">
                  <c:v>58658</c:v>
                </c:pt>
                <c:pt idx="2713">
                  <c:v>58665</c:v>
                </c:pt>
                <c:pt idx="2714">
                  <c:v>58672</c:v>
                </c:pt>
                <c:pt idx="2715">
                  <c:v>58679</c:v>
                </c:pt>
                <c:pt idx="2716">
                  <c:v>58686</c:v>
                </c:pt>
                <c:pt idx="2717">
                  <c:v>58693</c:v>
                </c:pt>
                <c:pt idx="2718">
                  <c:v>58700</c:v>
                </c:pt>
                <c:pt idx="2719">
                  <c:v>58707</c:v>
                </c:pt>
                <c:pt idx="2720">
                  <c:v>58714</c:v>
                </c:pt>
                <c:pt idx="2721">
                  <c:v>58721</c:v>
                </c:pt>
                <c:pt idx="2722">
                  <c:v>58728</c:v>
                </c:pt>
                <c:pt idx="2723">
                  <c:v>58735</c:v>
                </c:pt>
                <c:pt idx="2724">
                  <c:v>58742</c:v>
                </c:pt>
                <c:pt idx="2725">
                  <c:v>58749</c:v>
                </c:pt>
                <c:pt idx="2726">
                  <c:v>58757</c:v>
                </c:pt>
                <c:pt idx="2727">
                  <c:v>58763</c:v>
                </c:pt>
                <c:pt idx="2728">
                  <c:v>58771</c:v>
                </c:pt>
                <c:pt idx="2729">
                  <c:v>58777</c:v>
                </c:pt>
                <c:pt idx="2730">
                  <c:v>58784</c:v>
                </c:pt>
                <c:pt idx="2731">
                  <c:v>58791</c:v>
                </c:pt>
                <c:pt idx="2732">
                  <c:v>58798</c:v>
                </c:pt>
                <c:pt idx="2733">
                  <c:v>58810</c:v>
                </c:pt>
                <c:pt idx="2734">
                  <c:v>58813</c:v>
                </c:pt>
                <c:pt idx="2735">
                  <c:v>58820</c:v>
                </c:pt>
                <c:pt idx="2736">
                  <c:v>58827</c:v>
                </c:pt>
                <c:pt idx="2737">
                  <c:v>58834</c:v>
                </c:pt>
                <c:pt idx="2738">
                  <c:v>58841</c:v>
                </c:pt>
                <c:pt idx="2739">
                  <c:v>58848</c:v>
                </c:pt>
                <c:pt idx="2740">
                  <c:v>58855</c:v>
                </c:pt>
                <c:pt idx="2741">
                  <c:v>58862</c:v>
                </c:pt>
                <c:pt idx="2742">
                  <c:v>58869</c:v>
                </c:pt>
                <c:pt idx="2743">
                  <c:v>58876</c:v>
                </c:pt>
                <c:pt idx="2744">
                  <c:v>58883</c:v>
                </c:pt>
                <c:pt idx="2745">
                  <c:v>58890</c:v>
                </c:pt>
                <c:pt idx="2746">
                  <c:v>58897</c:v>
                </c:pt>
                <c:pt idx="2747">
                  <c:v>58908</c:v>
                </c:pt>
                <c:pt idx="2748">
                  <c:v>58911</c:v>
                </c:pt>
                <c:pt idx="2749">
                  <c:v>58918</c:v>
                </c:pt>
                <c:pt idx="2750">
                  <c:v>58925</c:v>
                </c:pt>
                <c:pt idx="2751">
                  <c:v>58932</c:v>
                </c:pt>
                <c:pt idx="2752">
                  <c:v>58939</c:v>
                </c:pt>
                <c:pt idx="2753">
                  <c:v>58946</c:v>
                </c:pt>
                <c:pt idx="2754">
                  <c:v>58953</c:v>
                </c:pt>
                <c:pt idx="2755">
                  <c:v>58960</c:v>
                </c:pt>
                <c:pt idx="2756">
                  <c:v>58967</c:v>
                </c:pt>
                <c:pt idx="2757">
                  <c:v>58974</c:v>
                </c:pt>
                <c:pt idx="2758">
                  <c:v>58981</c:v>
                </c:pt>
                <c:pt idx="2759">
                  <c:v>58988</c:v>
                </c:pt>
                <c:pt idx="2760">
                  <c:v>58995</c:v>
                </c:pt>
                <c:pt idx="2761">
                  <c:v>59002</c:v>
                </c:pt>
                <c:pt idx="2762">
                  <c:v>59009</c:v>
                </c:pt>
                <c:pt idx="2763">
                  <c:v>59016</c:v>
                </c:pt>
                <c:pt idx="2764">
                  <c:v>59023</c:v>
                </c:pt>
                <c:pt idx="2765">
                  <c:v>59030</c:v>
                </c:pt>
                <c:pt idx="2766">
                  <c:v>59037</c:v>
                </c:pt>
                <c:pt idx="2767">
                  <c:v>59044</c:v>
                </c:pt>
                <c:pt idx="2768">
                  <c:v>59051</c:v>
                </c:pt>
                <c:pt idx="2769">
                  <c:v>59058</c:v>
                </c:pt>
                <c:pt idx="2770">
                  <c:v>59065</c:v>
                </c:pt>
                <c:pt idx="2771">
                  <c:v>59072</c:v>
                </c:pt>
                <c:pt idx="2772">
                  <c:v>59079</c:v>
                </c:pt>
                <c:pt idx="2773">
                  <c:v>59086</c:v>
                </c:pt>
                <c:pt idx="2774">
                  <c:v>59093</c:v>
                </c:pt>
                <c:pt idx="2775">
                  <c:v>59100</c:v>
                </c:pt>
                <c:pt idx="2776">
                  <c:v>59107</c:v>
                </c:pt>
                <c:pt idx="2777">
                  <c:v>59114</c:v>
                </c:pt>
                <c:pt idx="2778">
                  <c:v>59124</c:v>
                </c:pt>
                <c:pt idx="2779">
                  <c:v>59128</c:v>
                </c:pt>
                <c:pt idx="2780">
                  <c:v>59135</c:v>
                </c:pt>
                <c:pt idx="2781">
                  <c:v>59142</c:v>
                </c:pt>
                <c:pt idx="2782">
                  <c:v>59149</c:v>
                </c:pt>
                <c:pt idx="2783">
                  <c:v>59156</c:v>
                </c:pt>
                <c:pt idx="2784">
                  <c:v>59163</c:v>
                </c:pt>
                <c:pt idx="2785">
                  <c:v>59170</c:v>
                </c:pt>
                <c:pt idx="2786">
                  <c:v>59177</c:v>
                </c:pt>
                <c:pt idx="2787">
                  <c:v>59184</c:v>
                </c:pt>
                <c:pt idx="2788">
                  <c:v>59191</c:v>
                </c:pt>
                <c:pt idx="2789">
                  <c:v>59198</c:v>
                </c:pt>
                <c:pt idx="2790">
                  <c:v>59205</c:v>
                </c:pt>
                <c:pt idx="2791">
                  <c:v>59212</c:v>
                </c:pt>
                <c:pt idx="2792">
                  <c:v>59219</c:v>
                </c:pt>
                <c:pt idx="2793">
                  <c:v>59226</c:v>
                </c:pt>
                <c:pt idx="2794">
                  <c:v>59233</c:v>
                </c:pt>
                <c:pt idx="2795">
                  <c:v>59240</c:v>
                </c:pt>
                <c:pt idx="2796">
                  <c:v>59247</c:v>
                </c:pt>
                <c:pt idx="2797">
                  <c:v>59258</c:v>
                </c:pt>
                <c:pt idx="2798">
                  <c:v>59261</c:v>
                </c:pt>
                <c:pt idx="2799">
                  <c:v>59268</c:v>
                </c:pt>
                <c:pt idx="2800">
                  <c:v>59275</c:v>
                </c:pt>
                <c:pt idx="2801">
                  <c:v>59282</c:v>
                </c:pt>
                <c:pt idx="2802">
                  <c:v>59289</c:v>
                </c:pt>
                <c:pt idx="2803">
                  <c:v>59296</c:v>
                </c:pt>
                <c:pt idx="2804">
                  <c:v>59303</c:v>
                </c:pt>
                <c:pt idx="2805">
                  <c:v>59310</c:v>
                </c:pt>
                <c:pt idx="2806">
                  <c:v>59317</c:v>
                </c:pt>
                <c:pt idx="2807">
                  <c:v>59324</c:v>
                </c:pt>
                <c:pt idx="2808">
                  <c:v>59331</c:v>
                </c:pt>
                <c:pt idx="2809">
                  <c:v>59338</c:v>
                </c:pt>
                <c:pt idx="2810">
                  <c:v>59345</c:v>
                </c:pt>
                <c:pt idx="2811">
                  <c:v>59352</c:v>
                </c:pt>
                <c:pt idx="2812">
                  <c:v>59359</c:v>
                </c:pt>
                <c:pt idx="2813">
                  <c:v>59366</c:v>
                </c:pt>
                <c:pt idx="2814">
                  <c:v>59373</c:v>
                </c:pt>
                <c:pt idx="2815">
                  <c:v>59380</c:v>
                </c:pt>
                <c:pt idx="2816">
                  <c:v>59387</c:v>
                </c:pt>
                <c:pt idx="2817">
                  <c:v>59394</c:v>
                </c:pt>
                <c:pt idx="2818">
                  <c:v>59401</c:v>
                </c:pt>
                <c:pt idx="2819">
                  <c:v>59408</c:v>
                </c:pt>
                <c:pt idx="2820">
                  <c:v>59415</c:v>
                </c:pt>
                <c:pt idx="2821">
                  <c:v>59422</c:v>
                </c:pt>
                <c:pt idx="2822">
                  <c:v>59429</c:v>
                </c:pt>
                <c:pt idx="2823">
                  <c:v>59436</c:v>
                </c:pt>
                <c:pt idx="2824">
                  <c:v>59443</c:v>
                </c:pt>
                <c:pt idx="2825">
                  <c:v>59450</c:v>
                </c:pt>
                <c:pt idx="2826">
                  <c:v>59457</c:v>
                </c:pt>
                <c:pt idx="2827">
                  <c:v>59464</c:v>
                </c:pt>
                <c:pt idx="2828">
                  <c:v>59471</c:v>
                </c:pt>
                <c:pt idx="2829">
                  <c:v>59478</c:v>
                </c:pt>
                <c:pt idx="2830">
                  <c:v>59488</c:v>
                </c:pt>
                <c:pt idx="2831">
                  <c:v>59492</c:v>
                </c:pt>
                <c:pt idx="2832">
                  <c:v>59499</c:v>
                </c:pt>
                <c:pt idx="2833">
                  <c:v>59506</c:v>
                </c:pt>
                <c:pt idx="2834">
                  <c:v>59513</c:v>
                </c:pt>
                <c:pt idx="2835">
                  <c:v>59520</c:v>
                </c:pt>
                <c:pt idx="2836">
                  <c:v>59527</c:v>
                </c:pt>
                <c:pt idx="2837">
                  <c:v>59534</c:v>
                </c:pt>
                <c:pt idx="2838">
                  <c:v>59541</c:v>
                </c:pt>
                <c:pt idx="2839">
                  <c:v>59548</c:v>
                </c:pt>
                <c:pt idx="2840">
                  <c:v>59555</c:v>
                </c:pt>
                <c:pt idx="2841">
                  <c:v>59562</c:v>
                </c:pt>
                <c:pt idx="2842">
                  <c:v>59569</c:v>
                </c:pt>
                <c:pt idx="2843">
                  <c:v>59576</c:v>
                </c:pt>
                <c:pt idx="2844">
                  <c:v>59583</c:v>
                </c:pt>
                <c:pt idx="2845">
                  <c:v>59590</c:v>
                </c:pt>
                <c:pt idx="2846">
                  <c:v>59597</c:v>
                </c:pt>
                <c:pt idx="2847">
                  <c:v>59604</c:v>
                </c:pt>
                <c:pt idx="2848">
                  <c:v>59611</c:v>
                </c:pt>
                <c:pt idx="2849">
                  <c:v>59618</c:v>
                </c:pt>
                <c:pt idx="2850">
                  <c:v>59625</c:v>
                </c:pt>
                <c:pt idx="2851">
                  <c:v>59632</c:v>
                </c:pt>
                <c:pt idx="2852">
                  <c:v>59643</c:v>
                </c:pt>
                <c:pt idx="2853">
                  <c:v>59646</c:v>
                </c:pt>
                <c:pt idx="2854">
                  <c:v>59653</c:v>
                </c:pt>
                <c:pt idx="2855">
                  <c:v>59660</c:v>
                </c:pt>
                <c:pt idx="2856">
                  <c:v>59667</c:v>
                </c:pt>
                <c:pt idx="2857">
                  <c:v>59674</c:v>
                </c:pt>
                <c:pt idx="2858">
                  <c:v>59681</c:v>
                </c:pt>
                <c:pt idx="2859">
                  <c:v>59688</c:v>
                </c:pt>
                <c:pt idx="2860">
                  <c:v>59695</c:v>
                </c:pt>
                <c:pt idx="2861">
                  <c:v>59702</c:v>
                </c:pt>
                <c:pt idx="2862">
                  <c:v>59709</c:v>
                </c:pt>
                <c:pt idx="2863">
                  <c:v>59716</c:v>
                </c:pt>
                <c:pt idx="2864">
                  <c:v>59723</c:v>
                </c:pt>
                <c:pt idx="2865">
                  <c:v>59730</c:v>
                </c:pt>
                <c:pt idx="2866">
                  <c:v>59737</c:v>
                </c:pt>
                <c:pt idx="2867">
                  <c:v>59744</c:v>
                </c:pt>
                <c:pt idx="2868">
                  <c:v>59751</c:v>
                </c:pt>
                <c:pt idx="2869">
                  <c:v>59758</c:v>
                </c:pt>
                <c:pt idx="2870">
                  <c:v>59765</c:v>
                </c:pt>
                <c:pt idx="2871">
                  <c:v>59772</c:v>
                </c:pt>
                <c:pt idx="2872">
                  <c:v>59779</c:v>
                </c:pt>
                <c:pt idx="2873">
                  <c:v>59786</c:v>
                </c:pt>
                <c:pt idx="2874">
                  <c:v>59793</c:v>
                </c:pt>
                <c:pt idx="2875">
                  <c:v>59800</c:v>
                </c:pt>
                <c:pt idx="2876">
                  <c:v>59807</c:v>
                </c:pt>
                <c:pt idx="2877">
                  <c:v>59814</c:v>
                </c:pt>
                <c:pt idx="2878">
                  <c:v>59821</c:v>
                </c:pt>
                <c:pt idx="2879">
                  <c:v>59828</c:v>
                </c:pt>
                <c:pt idx="2880">
                  <c:v>59835</c:v>
                </c:pt>
                <c:pt idx="2881">
                  <c:v>59842</c:v>
                </c:pt>
                <c:pt idx="2882">
                  <c:v>59849</c:v>
                </c:pt>
                <c:pt idx="2883">
                  <c:v>59856</c:v>
                </c:pt>
                <c:pt idx="2884">
                  <c:v>59863</c:v>
                </c:pt>
                <c:pt idx="2885">
                  <c:v>59870</c:v>
                </c:pt>
                <c:pt idx="2886">
                  <c:v>59877</c:v>
                </c:pt>
                <c:pt idx="2887">
                  <c:v>59884</c:v>
                </c:pt>
                <c:pt idx="2888">
                  <c:v>59891</c:v>
                </c:pt>
                <c:pt idx="2889">
                  <c:v>59901</c:v>
                </c:pt>
                <c:pt idx="2890">
                  <c:v>59908</c:v>
                </c:pt>
                <c:pt idx="2891">
                  <c:v>59915</c:v>
                </c:pt>
                <c:pt idx="2892">
                  <c:v>59923</c:v>
                </c:pt>
                <c:pt idx="2893">
                  <c:v>59929</c:v>
                </c:pt>
                <c:pt idx="2894">
                  <c:v>59936</c:v>
                </c:pt>
                <c:pt idx="2895">
                  <c:v>59943</c:v>
                </c:pt>
                <c:pt idx="2896">
                  <c:v>59951</c:v>
                </c:pt>
                <c:pt idx="2897">
                  <c:v>59957</c:v>
                </c:pt>
                <c:pt idx="2898">
                  <c:v>59964</c:v>
                </c:pt>
                <c:pt idx="2899">
                  <c:v>59971</c:v>
                </c:pt>
                <c:pt idx="2900">
                  <c:v>59978</c:v>
                </c:pt>
                <c:pt idx="2901">
                  <c:v>59985</c:v>
                </c:pt>
                <c:pt idx="2902">
                  <c:v>59992</c:v>
                </c:pt>
                <c:pt idx="2903">
                  <c:v>60001</c:v>
                </c:pt>
                <c:pt idx="2904">
                  <c:v>60006</c:v>
                </c:pt>
                <c:pt idx="2905">
                  <c:v>60013</c:v>
                </c:pt>
                <c:pt idx="2906">
                  <c:v>60020</c:v>
                </c:pt>
                <c:pt idx="2907">
                  <c:v>60028</c:v>
                </c:pt>
                <c:pt idx="2908">
                  <c:v>60034</c:v>
                </c:pt>
                <c:pt idx="2909">
                  <c:v>60041</c:v>
                </c:pt>
                <c:pt idx="2910">
                  <c:v>60049</c:v>
                </c:pt>
                <c:pt idx="2911">
                  <c:v>60055</c:v>
                </c:pt>
                <c:pt idx="2912">
                  <c:v>60062</c:v>
                </c:pt>
                <c:pt idx="2913">
                  <c:v>60069</c:v>
                </c:pt>
                <c:pt idx="2914">
                  <c:v>60076</c:v>
                </c:pt>
                <c:pt idx="2915">
                  <c:v>60083</c:v>
                </c:pt>
                <c:pt idx="2916">
                  <c:v>60090</c:v>
                </c:pt>
                <c:pt idx="2917">
                  <c:v>60097</c:v>
                </c:pt>
                <c:pt idx="2918">
                  <c:v>60104</c:v>
                </c:pt>
                <c:pt idx="2919">
                  <c:v>60111</c:v>
                </c:pt>
                <c:pt idx="2920">
                  <c:v>60118</c:v>
                </c:pt>
                <c:pt idx="2921">
                  <c:v>60125</c:v>
                </c:pt>
                <c:pt idx="2922">
                  <c:v>60132</c:v>
                </c:pt>
                <c:pt idx="2923">
                  <c:v>60140</c:v>
                </c:pt>
                <c:pt idx="2924">
                  <c:v>60147</c:v>
                </c:pt>
                <c:pt idx="2925">
                  <c:v>60153</c:v>
                </c:pt>
                <c:pt idx="2926">
                  <c:v>60160</c:v>
                </c:pt>
                <c:pt idx="2927">
                  <c:v>60167</c:v>
                </c:pt>
                <c:pt idx="2928">
                  <c:v>60174</c:v>
                </c:pt>
                <c:pt idx="2929">
                  <c:v>60181</c:v>
                </c:pt>
                <c:pt idx="2930">
                  <c:v>60189</c:v>
                </c:pt>
                <c:pt idx="2931">
                  <c:v>60195</c:v>
                </c:pt>
                <c:pt idx="2932">
                  <c:v>60202</c:v>
                </c:pt>
                <c:pt idx="2933">
                  <c:v>60209</c:v>
                </c:pt>
                <c:pt idx="2934">
                  <c:v>60216</c:v>
                </c:pt>
                <c:pt idx="2935">
                  <c:v>60223</c:v>
                </c:pt>
                <c:pt idx="2936">
                  <c:v>60230</c:v>
                </c:pt>
                <c:pt idx="2937">
                  <c:v>60237</c:v>
                </c:pt>
                <c:pt idx="2938">
                  <c:v>60244</c:v>
                </c:pt>
                <c:pt idx="2939">
                  <c:v>60251</c:v>
                </c:pt>
                <c:pt idx="2940">
                  <c:v>60258</c:v>
                </c:pt>
                <c:pt idx="2941">
                  <c:v>60267</c:v>
                </c:pt>
                <c:pt idx="2942">
                  <c:v>60274</c:v>
                </c:pt>
                <c:pt idx="2943">
                  <c:v>60281</c:v>
                </c:pt>
                <c:pt idx="2944">
                  <c:v>60288</c:v>
                </c:pt>
                <c:pt idx="2945">
                  <c:v>60295</c:v>
                </c:pt>
                <c:pt idx="2946">
                  <c:v>60302</c:v>
                </c:pt>
                <c:pt idx="2947">
                  <c:v>60309</c:v>
                </c:pt>
                <c:pt idx="2948">
                  <c:v>60316</c:v>
                </c:pt>
                <c:pt idx="2949">
                  <c:v>60323</c:v>
                </c:pt>
                <c:pt idx="2950">
                  <c:v>60330</c:v>
                </c:pt>
                <c:pt idx="2951">
                  <c:v>60337</c:v>
                </c:pt>
                <c:pt idx="2952">
                  <c:v>60344</c:v>
                </c:pt>
                <c:pt idx="2953">
                  <c:v>60351</c:v>
                </c:pt>
                <c:pt idx="2954">
                  <c:v>60359</c:v>
                </c:pt>
                <c:pt idx="2955">
                  <c:v>60366</c:v>
                </c:pt>
                <c:pt idx="2956">
                  <c:v>60373</c:v>
                </c:pt>
                <c:pt idx="2957">
                  <c:v>60380</c:v>
                </c:pt>
                <c:pt idx="2958">
                  <c:v>60387</c:v>
                </c:pt>
                <c:pt idx="2959">
                  <c:v>60394</c:v>
                </c:pt>
                <c:pt idx="2960">
                  <c:v>60401</c:v>
                </c:pt>
                <c:pt idx="2961">
                  <c:v>60408</c:v>
                </c:pt>
                <c:pt idx="2962">
                  <c:v>60415</c:v>
                </c:pt>
                <c:pt idx="2963">
                  <c:v>60422</c:v>
                </c:pt>
                <c:pt idx="2964">
                  <c:v>60429</c:v>
                </c:pt>
                <c:pt idx="2965">
                  <c:v>60436</c:v>
                </c:pt>
                <c:pt idx="2966">
                  <c:v>60443</c:v>
                </c:pt>
                <c:pt idx="2967">
                  <c:v>60450</c:v>
                </c:pt>
                <c:pt idx="2968">
                  <c:v>60457</c:v>
                </c:pt>
                <c:pt idx="2969">
                  <c:v>60464</c:v>
                </c:pt>
                <c:pt idx="2970">
                  <c:v>60471</c:v>
                </c:pt>
                <c:pt idx="2971">
                  <c:v>60478</c:v>
                </c:pt>
                <c:pt idx="2972">
                  <c:v>60485</c:v>
                </c:pt>
                <c:pt idx="2973">
                  <c:v>60492</c:v>
                </c:pt>
                <c:pt idx="2974">
                  <c:v>60499</c:v>
                </c:pt>
                <c:pt idx="2975">
                  <c:v>60506</c:v>
                </c:pt>
                <c:pt idx="2976">
                  <c:v>60513</c:v>
                </c:pt>
                <c:pt idx="2977">
                  <c:v>60520</c:v>
                </c:pt>
                <c:pt idx="2978">
                  <c:v>60527</c:v>
                </c:pt>
                <c:pt idx="2979">
                  <c:v>60534</c:v>
                </c:pt>
                <c:pt idx="2980">
                  <c:v>60541</c:v>
                </c:pt>
                <c:pt idx="2981">
                  <c:v>60548</c:v>
                </c:pt>
                <c:pt idx="2982">
                  <c:v>60555</c:v>
                </c:pt>
                <c:pt idx="2983">
                  <c:v>60562</c:v>
                </c:pt>
                <c:pt idx="2984">
                  <c:v>60569</c:v>
                </c:pt>
                <c:pt idx="2985">
                  <c:v>60576</c:v>
                </c:pt>
                <c:pt idx="2986">
                  <c:v>60583</c:v>
                </c:pt>
                <c:pt idx="2987">
                  <c:v>60590</c:v>
                </c:pt>
                <c:pt idx="2988">
                  <c:v>60598</c:v>
                </c:pt>
                <c:pt idx="2989">
                  <c:v>60604</c:v>
                </c:pt>
                <c:pt idx="2990">
                  <c:v>60611</c:v>
                </c:pt>
                <c:pt idx="2991">
                  <c:v>60618</c:v>
                </c:pt>
                <c:pt idx="2992">
                  <c:v>60625</c:v>
                </c:pt>
                <c:pt idx="2993">
                  <c:v>60632</c:v>
                </c:pt>
                <c:pt idx="2994">
                  <c:v>60639</c:v>
                </c:pt>
                <c:pt idx="2995">
                  <c:v>60646</c:v>
                </c:pt>
                <c:pt idx="2996">
                  <c:v>60653</c:v>
                </c:pt>
                <c:pt idx="2997">
                  <c:v>60660</c:v>
                </c:pt>
                <c:pt idx="2998">
                  <c:v>60667</c:v>
                </c:pt>
                <c:pt idx="2999">
                  <c:v>60674</c:v>
                </c:pt>
                <c:pt idx="3000">
                  <c:v>60681</c:v>
                </c:pt>
                <c:pt idx="3001">
                  <c:v>60688</c:v>
                </c:pt>
                <c:pt idx="3002">
                  <c:v>60695</c:v>
                </c:pt>
                <c:pt idx="3003">
                  <c:v>60702</c:v>
                </c:pt>
                <c:pt idx="3004">
                  <c:v>60709</c:v>
                </c:pt>
                <c:pt idx="3005">
                  <c:v>60716</c:v>
                </c:pt>
                <c:pt idx="3006">
                  <c:v>60723</c:v>
                </c:pt>
                <c:pt idx="3007">
                  <c:v>60730</c:v>
                </c:pt>
                <c:pt idx="3008">
                  <c:v>60737</c:v>
                </c:pt>
                <c:pt idx="3009">
                  <c:v>60744</c:v>
                </c:pt>
                <c:pt idx="3010">
                  <c:v>60751</c:v>
                </c:pt>
                <c:pt idx="3011">
                  <c:v>60758</c:v>
                </c:pt>
                <c:pt idx="3012">
                  <c:v>60765</c:v>
                </c:pt>
                <c:pt idx="3013">
                  <c:v>60772</c:v>
                </c:pt>
                <c:pt idx="3014">
                  <c:v>60779</c:v>
                </c:pt>
                <c:pt idx="3015">
                  <c:v>60786</c:v>
                </c:pt>
                <c:pt idx="3016">
                  <c:v>60793</c:v>
                </c:pt>
                <c:pt idx="3017">
                  <c:v>60800</c:v>
                </c:pt>
                <c:pt idx="3018">
                  <c:v>60807</c:v>
                </c:pt>
                <c:pt idx="3019">
                  <c:v>60814</c:v>
                </c:pt>
                <c:pt idx="3020">
                  <c:v>60821</c:v>
                </c:pt>
                <c:pt idx="3021">
                  <c:v>60828</c:v>
                </c:pt>
                <c:pt idx="3022">
                  <c:v>60835</c:v>
                </c:pt>
                <c:pt idx="3023">
                  <c:v>60842</c:v>
                </c:pt>
                <c:pt idx="3024">
                  <c:v>60849</c:v>
                </c:pt>
                <c:pt idx="3025">
                  <c:v>60856</c:v>
                </c:pt>
                <c:pt idx="3026">
                  <c:v>60863</c:v>
                </c:pt>
                <c:pt idx="3027">
                  <c:v>60870</c:v>
                </c:pt>
                <c:pt idx="3028">
                  <c:v>60877</c:v>
                </c:pt>
                <c:pt idx="3029">
                  <c:v>60884</c:v>
                </c:pt>
                <c:pt idx="3030">
                  <c:v>60891</c:v>
                </c:pt>
                <c:pt idx="3031">
                  <c:v>60898</c:v>
                </c:pt>
                <c:pt idx="3032">
                  <c:v>60905</c:v>
                </c:pt>
                <c:pt idx="3033">
                  <c:v>60912</c:v>
                </c:pt>
                <c:pt idx="3034">
                  <c:v>60919</c:v>
                </c:pt>
                <c:pt idx="3035">
                  <c:v>60926</c:v>
                </c:pt>
                <c:pt idx="3036">
                  <c:v>60933</c:v>
                </c:pt>
                <c:pt idx="3037">
                  <c:v>60940</c:v>
                </c:pt>
                <c:pt idx="3038">
                  <c:v>60948</c:v>
                </c:pt>
                <c:pt idx="3039">
                  <c:v>60954</c:v>
                </c:pt>
                <c:pt idx="3040">
                  <c:v>60962</c:v>
                </c:pt>
                <c:pt idx="3041">
                  <c:v>60968</c:v>
                </c:pt>
                <c:pt idx="3042">
                  <c:v>60975</c:v>
                </c:pt>
                <c:pt idx="3043">
                  <c:v>60982</c:v>
                </c:pt>
                <c:pt idx="3044">
                  <c:v>60989</c:v>
                </c:pt>
                <c:pt idx="3045">
                  <c:v>61001</c:v>
                </c:pt>
                <c:pt idx="3046">
                  <c:v>61004</c:v>
                </c:pt>
                <c:pt idx="3047">
                  <c:v>61011</c:v>
                </c:pt>
                <c:pt idx="3048">
                  <c:v>61018</c:v>
                </c:pt>
                <c:pt idx="3049">
                  <c:v>61025</c:v>
                </c:pt>
                <c:pt idx="3050">
                  <c:v>61032</c:v>
                </c:pt>
                <c:pt idx="3051">
                  <c:v>61039</c:v>
                </c:pt>
                <c:pt idx="3052">
                  <c:v>61046</c:v>
                </c:pt>
                <c:pt idx="3053">
                  <c:v>61053</c:v>
                </c:pt>
                <c:pt idx="3054">
                  <c:v>61060</c:v>
                </c:pt>
                <c:pt idx="3055">
                  <c:v>61067</c:v>
                </c:pt>
                <c:pt idx="3056">
                  <c:v>61074</c:v>
                </c:pt>
                <c:pt idx="3057">
                  <c:v>61081</c:v>
                </c:pt>
                <c:pt idx="3058">
                  <c:v>61092</c:v>
                </c:pt>
                <c:pt idx="3059">
                  <c:v>61095</c:v>
                </c:pt>
                <c:pt idx="3060">
                  <c:v>61102</c:v>
                </c:pt>
                <c:pt idx="3061">
                  <c:v>61109</c:v>
                </c:pt>
                <c:pt idx="3062">
                  <c:v>61116</c:v>
                </c:pt>
                <c:pt idx="3063">
                  <c:v>61123</c:v>
                </c:pt>
                <c:pt idx="3064">
                  <c:v>61130</c:v>
                </c:pt>
                <c:pt idx="3065">
                  <c:v>61137</c:v>
                </c:pt>
                <c:pt idx="3066">
                  <c:v>61144</c:v>
                </c:pt>
                <c:pt idx="3067">
                  <c:v>61151</c:v>
                </c:pt>
                <c:pt idx="3068">
                  <c:v>61158</c:v>
                </c:pt>
                <c:pt idx="3069">
                  <c:v>61165</c:v>
                </c:pt>
                <c:pt idx="3070">
                  <c:v>61172</c:v>
                </c:pt>
                <c:pt idx="3071">
                  <c:v>61179</c:v>
                </c:pt>
                <c:pt idx="3072">
                  <c:v>61186</c:v>
                </c:pt>
                <c:pt idx="3073">
                  <c:v>61193</c:v>
                </c:pt>
                <c:pt idx="3074">
                  <c:v>61200</c:v>
                </c:pt>
                <c:pt idx="3075">
                  <c:v>61207</c:v>
                </c:pt>
                <c:pt idx="3076">
                  <c:v>61214</c:v>
                </c:pt>
                <c:pt idx="3077">
                  <c:v>61221</c:v>
                </c:pt>
                <c:pt idx="3078">
                  <c:v>61228</c:v>
                </c:pt>
                <c:pt idx="3079">
                  <c:v>61235</c:v>
                </c:pt>
                <c:pt idx="3080">
                  <c:v>61242</c:v>
                </c:pt>
                <c:pt idx="3081">
                  <c:v>61249</c:v>
                </c:pt>
                <c:pt idx="3082">
                  <c:v>61256</c:v>
                </c:pt>
                <c:pt idx="3083">
                  <c:v>61263</c:v>
                </c:pt>
                <c:pt idx="3084">
                  <c:v>61270</c:v>
                </c:pt>
                <c:pt idx="3085">
                  <c:v>61277</c:v>
                </c:pt>
                <c:pt idx="3086">
                  <c:v>61284</c:v>
                </c:pt>
                <c:pt idx="3087">
                  <c:v>61291</c:v>
                </c:pt>
                <c:pt idx="3088">
                  <c:v>61298</c:v>
                </c:pt>
                <c:pt idx="3089">
                  <c:v>61305</c:v>
                </c:pt>
                <c:pt idx="3090">
                  <c:v>61315</c:v>
                </c:pt>
                <c:pt idx="3091">
                  <c:v>61319</c:v>
                </c:pt>
                <c:pt idx="3092">
                  <c:v>61326</c:v>
                </c:pt>
                <c:pt idx="3093">
                  <c:v>61333</c:v>
                </c:pt>
                <c:pt idx="3094">
                  <c:v>61340</c:v>
                </c:pt>
                <c:pt idx="3095">
                  <c:v>61347</c:v>
                </c:pt>
                <c:pt idx="3096">
                  <c:v>61354</c:v>
                </c:pt>
                <c:pt idx="3097">
                  <c:v>61361</c:v>
                </c:pt>
                <c:pt idx="3098">
                  <c:v>61368</c:v>
                </c:pt>
                <c:pt idx="3099">
                  <c:v>61375</c:v>
                </c:pt>
                <c:pt idx="3100">
                  <c:v>61382</c:v>
                </c:pt>
                <c:pt idx="3101">
                  <c:v>61389</c:v>
                </c:pt>
                <c:pt idx="3102">
                  <c:v>61396</c:v>
                </c:pt>
                <c:pt idx="3103">
                  <c:v>61403</c:v>
                </c:pt>
                <c:pt idx="3104">
                  <c:v>61410</c:v>
                </c:pt>
                <c:pt idx="3105">
                  <c:v>61417</c:v>
                </c:pt>
                <c:pt idx="3106">
                  <c:v>61424</c:v>
                </c:pt>
                <c:pt idx="3107">
                  <c:v>61431</c:v>
                </c:pt>
                <c:pt idx="3108">
                  <c:v>61438</c:v>
                </c:pt>
                <c:pt idx="3109">
                  <c:v>61445</c:v>
                </c:pt>
                <c:pt idx="3110">
                  <c:v>61452</c:v>
                </c:pt>
                <c:pt idx="3111">
                  <c:v>61459</c:v>
                </c:pt>
                <c:pt idx="3112">
                  <c:v>61466</c:v>
                </c:pt>
                <c:pt idx="3113">
                  <c:v>61477</c:v>
                </c:pt>
                <c:pt idx="3114">
                  <c:v>61480</c:v>
                </c:pt>
                <c:pt idx="3115">
                  <c:v>61487</c:v>
                </c:pt>
                <c:pt idx="3116">
                  <c:v>61494</c:v>
                </c:pt>
                <c:pt idx="3117">
                  <c:v>61501</c:v>
                </c:pt>
                <c:pt idx="3118">
                  <c:v>61508</c:v>
                </c:pt>
                <c:pt idx="3119">
                  <c:v>61515</c:v>
                </c:pt>
                <c:pt idx="3120">
                  <c:v>61522</c:v>
                </c:pt>
                <c:pt idx="3121">
                  <c:v>61529</c:v>
                </c:pt>
                <c:pt idx="3122">
                  <c:v>61536</c:v>
                </c:pt>
                <c:pt idx="3123">
                  <c:v>61543</c:v>
                </c:pt>
                <c:pt idx="3124">
                  <c:v>61550</c:v>
                </c:pt>
                <c:pt idx="3125">
                  <c:v>61557</c:v>
                </c:pt>
                <c:pt idx="3126">
                  <c:v>61564</c:v>
                </c:pt>
                <c:pt idx="3127">
                  <c:v>61571</c:v>
                </c:pt>
                <c:pt idx="3128">
                  <c:v>61578</c:v>
                </c:pt>
                <c:pt idx="3129">
                  <c:v>61585</c:v>
                </c:pt>
                <c:pt idx="3130">
                  <c:v>61592</c:v>
                </c:pt>
                <c:pt idx="3131">
                  <c:v>61599</c:v>
                </c:pt>
                <c:pt idx="3132">
                  <c:v>61606</c:v>
                </c:pt>
                <c:pt idx="3133">
                  <c:v>61613</c:v>
                </c:pt>
                <c:pt idx="3134">
                  <c:v>61620</c:v>
                </c:pt>
                <c:pt idx="3135">
                  <c:v>61627</c:v>
                </c:pt>
                <c:pt idx="3136">
                  <c:v>61634</c:v>
                </c:pt>
                <c:pt idx="3137">
                  <c:v>61641</c:v>
                </c:pt>
                <c:pt idx="3138">
                  <c:v>61648</c:v>
                </c:pt>
                <c:pt idx="3139">
                  <c:v>61655</c:v>
                </c:pt>
                <c:pt idx="3140">
                  <c:v>61662</c:v>
                </c:pt>
                <c:pt idx="3141">
                  <c:v>61669</c:v>
                </c:pt>
                <c:pt idx="3142">
                  <c:v>61676</c:v>
                </c:pt>
                <c:pt idx="3143">
                  <c:v>61683</c:v>
                </c:pt>
                <c:pt idx="3144">
                  <c:v>61690</c:v>
                </c:pt>
                <c:pt idx="3145">
                  <c:v>61697</c:v>
                </c:pt>
                <c:pt idx="3146">
                  <c:v>61704</c:v>
                </c:pt>
                <c:pt idx="3147">
                  <c:v>61711</c:v>
                </c:pt>
                <c:pt idx="3148">
                  <c:v>61718</c:v>
                </c:pt>
                <c:pt idx="3149">
                  <c:v>61728</c:v>
                </c:pt>
                <c:pt idx="3150">
                  <c:v>61735</c:v>
                </c:pt>
                <c:pt idx="3151">
                  <c:v>61742</c:v>
                </c:pt>
                <c:pt idx="3152">
                  <c:v>61750</c:v>
                </c:pt>
                <c:pt idx="3153">
                  <c:v>61756</c:v>
                </c:pt>
                <c:pt idx="3154">
                  <c:v>61763</c:v>
                </c:pt>
                <c:pt idx="3155">
                  <c:v>61770</c:v>
                </c:pt>
                <c:pt idx="3156">
                  <c:v>61778</c:v>
                </c:pt>
                <c:pt idx="3157">
                  <c:v>61784</c:v>
                </c:pt>
                <c:pt idx="3158">
                  <c:v>61791</c:v>
                </c:pt>
                <c:pt idx="3159">
                  <c:v>61798</c:v>
                </c:pt>
                <c:pt idx="3160">
                  <c:v>61805</c:v>
                </c:pt>
                <c:pt idx="3161">
                  <c:v>61812</c:v>
                </c:pt>
                <c:pt idx="3162">
                  <c:v>61819</c:v>
                </c:pt>
                <c:pt idx="3163">
                  <c:v>61826</c:v>
                </c:pt>
                <c:pt idx="3164">
                  <c:v>61835</c:v>
                </c:pt>
                <c:pt idx="3165">
                  <c:v>61840</c:v>
                </c:pt>
                <c:pt idx="3166">
                  <c:v>61847</c:v>
                </c:pt>
                <c:pt idx="3167">
                  <c:v>61855</c:v>
                </c:pt>
                <c:pt idx="3168">
                  <c:v>61861</c:v>
                </c:pt>
                <c:pt idx="3169">
                  <c:v>61868</c:v>
                </c:pt>
                <c:pt idx="3170">
                  <c:v>61876</c:v>
                </c:pt>
                <c:pt idx="3171">
                  <c:v>61882</c:v>
                </c:pt>
                <c:pt idx="3172">
                  <c:v>61889</c:v>
                </c:pt>
                <c:pt idx="3173">
                  <c:v>61896</c:v>
                </c:pt>
                <c:pt idx="3174">
                  <c:v>61903</c:v>
                </c:pt>
                <c:pt idx="3175">
                  <c:v>61910</c:v>
                </c:pt>
                <c:pt idx="3176">
                  <c:v>61917</c:v>
                </c:pt>
                <c:pt idx="3177">
                  <c:v>61924</c:v>
                </c:pt>
                <c:pt idx="3178">
                  <c:v>61931</c:v>
                </c:pt>
                <c:pt idx="3179">
                  <c:v>61938</c:v>
                </c:pt>
                <c:pt idx="3180">
                  <c:v>61945</c:v>
                </c:pt>
                <c:pt idx="3181">
                  <c:v>61952</c:v>
                </c:pt>
                <c:pt idx="3182">
                  <c:v>61959</c:v>
                </c:pt>
                <c:pt idx="3183">
                  <c:v>61967</c:v>
                </c:pt>
                <c:pt idx="3184">
                  <c:v>61974</c:v>
                </c:pt>
                <c:pt idx="3185">
                  <c:v>61980</c:v>
                </c:pt>
                <c:pt idx="3186">
                  <c:v>61987</c:v>
                </c:pt>
                <c:pt idx="3187">
                  <c:v>61994</c:v>
                </c:pt>
                <c:pt idx="3188">
                  <c:v>62001</c:v>
                </c:pt>
                <c:pt idx="3189">
                  <c:v>62008</c:v>
                </c:pt>
                <c:pt idx="3190">
                  <c:v>62016</c:v>
                </c:pt>
                <c:pt idx="3191">
                  <c:v>62022</c:v>
                </c:pt>
                <c:pt idx="3192">
                  <c:v>62029</c:v>
                </c:pt>
                <c:pt idx="3193">
                  <c:v>62036</c:v>
                </c:pt>
                <c:pt idx="3194">
                  <c:v>62044</c:v>
                </c:pt>
                <c:pt idx="3195">
                  <c:v>62050</c:v>
                </c:pt>
                <c:pt idx="3196">
                  <c:v>62057</c:v>
                </c:pt>
                <c:pt idx="3197">
                  <c:v>62064</c:v>
                </c:pt>
                <c:pt idx="3198">
                  <c:v>62071</c:v>
                </c:pt>
                <c:pt idx="3199">
                  <c:v>62078</c:v>
                </c:pt>
                <c:pt idx="3200">
                  <c:v>62085</c:v>
                </c:pt>
                <c:pt idx="3201">
                  <c:v>62093</c:v>
                </c:pt>
                <c:pt idx="3202">
                  <c:v>62100</c:v>
                </c:pt>
                <c:pt idx="3203">
                  <c:v>62107</c:v>
                </c:pt>
                <c:pt idx="3204">
                  <c:v>62114</c:v>
                </c:pt>
                <c:pt idx="3205">
                  <c:v>62121</c:v>
                </c:pt>
                <c:pt idx="3206">
                  <c:v>62128</c:v>
                </c:pt>
                <c:pt idx="3207">
                  <c:v>62135</c:v>
                </c:pt>
                <c:pt idx="3208">
                  <c:v>62142</c:v>
                </c:pt>
                <c:pt idx="3209">
                  <c:v>62149</c:v>
                </c:pt>
                <c:pt idx="3210">
                  <c:v>62156</c:v>
                </c:pt>
                <c:pt idx="3211">
                  <c:v>62163</c:v>
                </c:pt>
                <c:pt idx="3212">
                  <c:v>62170</c:v>
                </c:pt>
                <c:pt idx="3213">
                  <c:v>62177</c:v>
                </c:pt>
                <c:pt idx="3214">
                  <c:v>62186</c:v>
                </c:pt>
                <c:pt idx="3215">
                  <c:v>62193</c:v>
                </c:pt>
                <c:pt idx="3216">
                  <c:v>62200</c:v>
                </c:pt>
                <c:pt idx="3217">
                  <c:v>62207</c:v>
                </c:pt>
                <c:pt idx="3218">
                  <c:v>62214</c:v>
                </c:pt>
                <c:pt idx="3219">
                  <c:v>62221</c:v>
                </c:pt>
                <c:pt idx="3220">
                  <c:v>62228</c:v>
                </c:pt>
                <c:pt idx="3221">
                  <c:v>62235</c:v>
                </c:pt>
                <c:pt idx="3222">
                  <c:v>62242</c:v>
                </c:pt>
                <c:pt idx="3223">
                  <c:v>62249</c:v>
                </c:pt>
                <c:pt idx="3224">
                  <c:v>62256</c:v>
                </c:pt>
                <c:pt idx="3225">
                  <c:v>62263</c:v>
                </c:pt>
                <c:pt idx="3226">
                  <c:v>62270</c:v>
                </c:pt>
                <c:pt idx="3227">
                  <c:v>62277</c:v>
                </c:pt>
                <c:pt idx="3228">
                  <c:v>62284</c:v>
                </c:pt>
                <c:pt idx="3229">
                  <c:v>62291</c:v>
                </c:pt>
                <c:pt idx="3230">
                  <c:v>62298</c:v>
                </c:pt>
                <c:pt idx="3231">
                  <c:v>62305</c:v>
                </c:pt>
                <c:pt idx="3232">
                  <c:v>62312</c:v>
                </c:pt>
                <c:pt idx="3233">
                  <c:v>62319</c:v>
                </c:pt>
                <c:pt idx="3234">
                  <c:v>62326</c:v>
                </c:pt>
                <c:pt idx="3235">
                  <c:v>62333</c:v>
                </c:pt>
                <c:pt idx="3236">
                  <c:v>62340</c:v>
                </c:pt>
                <c:pt idx="3237">
                  <c:v>62347</c:v>
                </c:pt>
                <c:pt idx="3238">
                  <c:v>62354</c:v>
                </c:pt>
                <c:pt idx="3239">
                  <c:v>62361</c:v>
                </c:pt>
                <c:pt idx="3240">
                  <c:v>62368</c:v>
                </c:pt>
                <c:pt idx="3241">
                  <c:v>62375</c:v>
                </c:pt>
                <c:pt idx="3242">
                  <c:v>62382</c:v>
                </c:pt>
                <c:pt idx="3243">
                  <c:v>62389</c:v>
                </c:pt>
                <c:pt idx="3244">
                  <c:v>62396</c:v>
                </c:pt>
                <c:pt idx="3245">
                  <c:v>62403</c:v>
                </c:pt>
                <c:pt idx="3246">
                  <c:v>62410</c:v>
                </c:pt>
                <c:pt idx="3247">
                  <c:v>62417</c:v>
                </c:pt>
                <c:pt idx="3248">
                  <c:v>62425</c:v>
                </c:pt>
                <c:pt idx="3249">
                  <c:v>62431</c:v>
                </c:pt>
                <c:pt idx="3250">
                  <c:v>62438</c:v>
                </c:pt>
                <c:pt idx="3251">
                  <c:v>62445</c:v>
                </c:pt>
                <c:pt idx="3252">
                  <c:v>62456</c:v>
                </c:pt>
                <c:pt idx="3253">
                  <c:v>62460</c:v>
                </c:pt>
                <c:pt idx="3254">
                  <c:v>62466</c:v>
                </c:pt>
                <c:pt idx="3255">
                  <c:v>62473</c:v>
                </c:pt>
                <c:pt idx="3256">
                  <c:v>62480</c:v>
                </c:pt>
                <c:pt idx="3257">
                  <c:v>62487</c:v>
                </c:pt>
                <c:pt idx="3258">
                  <c:v>62494</c:v>
                </c:pt>
                <c:pt idx="3259">
                  <c:v>62501</c:v>
                </c:pt>
                <c:pt idx="3260">
                  <c:v>62508</c:v>
                </c:pt>
                <c:pt idx="3261">
                  <c:v>62515</c:v>
                </c:pt>
                <c:pt idx="3262">
                  <c:v>62522</c:v>
                </c:pt>
                <c:pt idx="3263">
                  <c:v>62529</c:v>
                </c:pt>
                <c:pt idx="3264">
                  <c:v>62536</c:v>
                </c:pt>
                <c:pt idx="3265">
                  <c:v>62543</c:v>
                </c:pt>
                <c:pt idx="3266">
                  <c:v>62550</c:v>
                </c:pt>
                <c:pt idx="3267">
                  <c:v>62557</c:v>
                </c:pt>
                <c:pt idx="3268">
                  <c:v>62564</c:v>
                </c:pt>
                <c:pt idx="3269">
                  <c:v>62571</c:v>
                </c:pt>
                <c:pt idx="3270">
                  <c:v>62578</c:v>
                </c:pt>
                <c:pt idx="3271">
                  <c:v>62585</c:v>
                </c:pt>
                <c:pt idx="3272">
                  <c:v>62592</c:v>
                </c:pt>
                <c:pt idx="3273">
                  <c:v>62599</c:v>
                </c:pt>
                <c:pt idx="3274">
                  <c:v>62606</c:v>
                </c:pt>
                <c:pt idx="3275">
                  <c:v>62613</c:v>
                </c:pt>
                <c:pt idx="3276">
                  <c:v>62620</c:v>
                </c:pt>
                <c:pt idx="3277">
                  <c:v>62627</c:v>
                </c:pt>
                <c:pt idx="3278">
                  <c:v>62634</c:v>
                </c:pt>
                <c:pt idx="3279">
                  <c:v>62641</c:v>
                </c:pt>
                <c:pt idx="3280">
                  <c:v>62648</c:v>
                </c:pt>
                <c:pt idx="3281">
                  <c:v>62655</c:v>
                </c:pt>
                <c:pt idx="3282">
                  <c:v>62662</c:v>
                </c:pt>
                <c:pt idx="3283">
                  <c:v>62669</c:v>
                </c:pt>
                <c:pt idx="3284">
                  <c:v>62676</c:v>
                </c:pt>
                <c:pt idx="3285">
                  <c:v>62683</c:v>
                </c:pt>
                <c:pt idx="3286">
                  <c:v>62690</c:v>
                </c:pt>
                <c:pt idx="3287">
                  <c:v>62697</c:v>
                </c:pt>
                <c:pt idx="3288">
                  <c:v>62704</c:v>
                </c:pt>
                <c:pt idx="3289">
                  <c:v>62711</c:v>
                </c:pt>
                <c:pt idx="3290">
                  <c:v>62718</c:v>
                </c:pt>
                <c:pt idx="3291">
                  <c:v>62725</c:v>
                </c:pt>
                <c:pt idx="3292">
                  <c:v>62732</c:v>
                </c:pt>
                <c:pt idx="3293">
                  <c:v>62739</c:v>
                </c:pt>
                <c:pt idx="3294">
                  <c:v>62746</c:v>
                </c:pt>
                <c:pt idx="3295">
                  <c:v>62753</c:v>
                </c:pt>
                <c:pt idx="3296">
                  <c:v>62760</c:v>
                </c:pt>
                <c:pt idx="3297">
                  <c:v>62767</c:v>
                </c:pt>
                <c:pt idx="3298">
                  <c:v>62774</c:v>
                </c:pt>
                <c:pt idx="3299">
                  <c:v>62781</c:v>
                </c:pt>
                <c:pt idx="3300">
                  <c:v>62789</c:v>
                </c:pt>
                <c:pt idx="3301">
                  <c:v>62795</c:v>
                </c:pt>
                <c:pt idx="3302">
                  <c:v>62802</c:v>
                </c:pt>
                <c:pt idx="3303">
                  <c:v>62809</c:v>
                </c:pt>
                <c:pt idx="3304">
                  <c:v>62816</c:v>
                </c:pt>
                <c:pt idx="3305">
                  <c:v>62823</c:v>
                </c:pt>
                <c:pt idx="3306">
                  <c:v>62830</c:v>
                </c:pt>
                <c:pt idx="3307">
                  <c:v>62837</c:v>
                </c:pt>
                <c:pt idx="3308">
                  <c:v>62844</c:v>
                </c:pt>
                <c:pt idx="3309">
                  <c:v>62851</c:v>
                </c:pt>
                <c:pt idx="3310">
                  <c:v>62858</c:v>
                </c:pt>
                <c:pt idx="3311">
                  <c:v>62865</c:v>
                </c:pt>
                <c:pt idx="3312">
                  <c:v>62872</c:v>
                </c:pt>
                <c:pt idx="3313">
                  <c:v>62879</c:v>
                </c:pt>
                <c:pt idx="3314">
                  <c:v>62886</c:v>
                </c:pt>
                <c:pt idx="3315">
                  <c:v>62893</c:v>
                </c:pt>
                <c:pt idx="3316">
                  <c:v>62900</c:v>
                </c:pt>
                <c:pt idx="3317">
                  <c:v>62907</c:v>
                </c:pt>
                <c:pt idx="3318">
                  <c:v>62914</c:v>
                </c:pt>
                <c:pt idx="3319">
                  <c:v>62921</c:v>
                </c:pt>
                <c:pt idx="3320">
                  <c:v>62928</c:v>
                </c:pt>
                <c:pt idx="3321">
                  <c:v>62935</c:v>
                </c:pt>
                <c:pt idx="3322">
                  <c:v>62942</c:v>
                </c:pt>
                <c:pt idx="3323">
                  <c:v>62949</c:v>
                </c:pt>
                <c:pt idx="3324">
                  <c:v>62956</c:v>
                </c:pt>
                <c:pt idx="3325">
                  <c:v>62963</c:v>
                </c:pt>
                <c:pt idx="3326">
                  <c:v>62970</c:v>
                </c:pt>
                <c:pt idx="3327">
                  <c:v>62977</c:v>
                </c:pt>
                <c:pt idx="3328">
                  <c:v>62984</c:v>
                </c:pt>
                <c:pt idx="3329">
                  <c:v>62991</c:v>
                </c:pt>
                <c:pt idx="3330">
                  <c:v>62998</c:v>
                </c:pt>
                <c:pt idx="3331">
                  <c:v>63005</c:v>
                </c:pt>
                <c:pt idx="3332">
                  <c:v>63012</c:v>
                </c:pt>
                <c:pt idx="3333">
                  <c:v>63019</c:v>
                </c:pt>
                <c:pt idx="3334">
                  <c:v>63026</c:v>
                </c:pt>
                <c:pt idx="3335">
                  <c:v>63033</c:v>
                </c:pt>
                <c:pt idx="3336">
                  <c:v>63040</c:v>
                </c:pt>
                <c:pt idx="3337">
                  <c:v>63047</c:v>
                </c:pt>
                <c:pt idx="3338">
                  <c:v>63054</c:v>
                </c:pt>
                <c:pt idx="3339">
                  <c:v>63061</c:v>
                </c:pt>
                <c:pt idx="3340">
                  <c:v>63068</c:v>
                </c:pt>
                <c:pt idx="3341">
                  <c:v>63075</c:v>
                </c:pt>
                <c:pt idx="3342">
                  <c:v>63082</c:v>
                </c:pt>
                <c:pt idx="3343">
                  <c:v>63089</c:v>
                </c:pt>
                <c:pt idx="3344">
                  <c:v>63096</c:v>
                </c:pt>
                <c:pt idx="3345">
                  <c:v>63103</c:v>
                </c:pt>
                <c:pt idx="3346">
                  <c:v>63110</c:v>
                </c:pt>
                <c:pt idx="3347">
                  <c:v>63117</c:v>
                </c:pt>
                <c:pt idx="3348">
                  <c:v>63124</c:v>
                </c:pt>
                <c:pt idx="3349">
                  <c:v>63131</c:v>
                </c:pt>
                <c:pt idx="3350">
                  <c:v>63138</c:v>
                </c:pt>
                <c:pt idx="3351">
                  <c:v>63145</c:v>
                </c:pt>
                <c:pt idx="3352">
                  <c:v>63153</c:v>
                </c:pt>
                <c:pt idx="3353">
                  <c:v>63159</c:v>
                </c:pt>
                <c:pt idx="3354">
                  <c:v>63166</c:v>
                </c:pt>
                <c:pt idx="3355">
                  <c:v>63173</c:v>
                </c:pt>
                <c:pt idx="3356">
                  <c:v>63180</c:v>
                </c:pt>
                <c:pt idx="3357">
                  <c:v>63188</c:v>
                </c:pt>
                <c:pt idx="3358">
                  <c:v>63195</c:v>
                </c:pt>
                <c:pt idx="3359">
                  <c:v>63202</c:v>
                </c:pt>
                <c:pt idx="3360">
                  <c:v>63209</c:v>
                </c:pt>
                <c:pt idx="3361">
                  <c:v>63216</c:v>
                </c:pt>
                <c:pt idx="3362">
                  <c:v>63223</c:v>
                </c:pt>
                <c:pt idx="3363">
                  <c:v>63230</c:v>
                </c:pt>
                <c:pt idx="3364">
                  <c:v>63237</c:v>
                </c:pt>
                <c:pt idx="3365">
                  <c:v>63244</c:v>
                </c:pt>
                <c:pt idx="3366">
                  <c:v>63251</c:v>
                </c:pt>
                <c:pt idx="3367">
                  <c:v>63258</c:v>
                </c:pt>
                <c:pt idx="3368">
                  <c:v>63265</c:v>
                </c:pt>
                <c:pt idx="3369">
                  <c:v>63276</c:v>
                </c:pt>
                <c:pt idx="3370">
                  <c:v>63279</c:v>
                </c:pt>
                <c:pt idx="3371">
                  <c:v>63286</c:v>
                </c:pt>
                <c:pt idx="3372">
                  <c:v>63293</c:v>
                </c:pt>
                <c:pt idx="3373">
                  <c:v>63300</c:v>
                </c:pt>
                <c:pt idx="3374">
                  <c:v>63307</c:v>
                </c:pt>
                <c:pt idx="3375">
                  <c:v>63314</c:v>
                </c:pt>
                <c:pt idx="3376">
                  <c:v>63321</c:v>
                </c:pt>
                <c:pt idx="3377">
                  <c:v>63328</c:v>
                </c:pt>
                <c:pt idx="3378">
                  <c:v>63335</c:v>
                </c:pt>
                <c:pt idx="3379">
                  <c:v>63342</c:v>
                </c:pt>
                <c:pt idx="3380">
                  <c:v>63349</c:v>
                </c:pt>
                <c:pt idx="3381">
                  <c:v>63356</c:v>
                </c:pt>
                <c:pt idx="3382">
                  <c:v>63363</c:v>
                </c:pt>
                <c:pt idx="3383">
                  <c:v>63370</c:v>
                </c:pt>
                <c:pt idx="3384">
                  <c:v>63377</c:v>
                </c:pt>
                <c:pt idx="3385">
                  <c:v>63384</c:v>
                </c:pt>
                <c:pt idx="3386">
                  <c:v>63391</c:v>
                </c:pt>
                <c:pt idx="3387">
                  <c:v>63398</c:v>
                </c:pt>
                <c:pt idx="3388">
                  <c:v>63405</c:v>
                </c:pt>
                <c:pt idx="3389">
                  <c:v>63412</c:v>
                </c:pt>
                <c:pt idx="3390">
                  <c:v>63419</c:v>
                </c:pt>
                <c:pt idx="3391">
                  <c:v>63426</c:v>
                </c:pt>
                <c:pt idx="3392">
                  <c:v>63433</c:v>
                </c:pt>
                <c:pt idx="3393">
                  <c:v>63440</c:v>
                </c:pt>
                <c:pt idx="3394">
                  <c:v>63447</c:v>
                </c:pt>
                <c:pt idx="3395">
                  <c:v>63454</c:v>
                </c:pt>
                <c:pt idx="3396">
                  <c:v>63461</c:v>
                </c:pt>
                <c:pt idx="3397">
                  <c:v>63468</c:v>
                </c:pt>
                <c:pt idx="3398">
                  <c:v>63475</c:v>
                </c:pt>
                <c:pt idx="3399">
                  <c:v>63482</c:v>
                </c:pt>
                <c:pt idx="3400">
                  <c:v>63489</c:v>
                </c:pt>
                <c:pt idx="3401">
                  <c:v>63496</c:v>
                </c:pt>
                <c:pt idx="3402">
                  <c:v>63506</c:v>
                </c:pt>
                <c:pt idx="3403">
                  <c:v>63510</c:v>
                </c:pt>
                <c:pt idx="3404">
                  <c:v>63517</c:v>
                </c:pt>
                <c:pt idx="3405">
                  <c:v>63524</c:v>
                </c:pt>
                <c:pt idx="3406">
                  <c:v>63531</c:v>
                </c:pt>
                <c:pt idx="3407">
                  <c:v>63538</c:v>
                </c:pt>
                <c:pt idx="3408">
                  <c:v>63545</c:v>
                </c:pt>
                <c:pt idx="3409">
                  <c:v>63552</c:v>
                </c:pt>
                <c:pt idx="3410">
                  <c:v>63559</c:v>
                </c:pt>
                <c:pt idx="3411">
                  <c:v>63566</c:v>
                </c:pt>
                <c:pt idx="3412">
                  <c:v>63573</c:v>
                </c:pt>
                <c:pt idx="3413">
                  <c:v>63580</c:v>
                </c:pt>
                <c:pt idx="3414">
                  <c:v>63587</c:v>
                </c:pt>
                <c:pt idx="3415">
                  <c:v>63594</c:v>
                </c:pt>
                <c:pt idx="3416">
                  <c:v>63601</c:v>
                </c:pt>
                <c:pt idx="3417">
                  <c:v>63608</c:v>
                </c:pt>
                <c:pt idx="3418">
                  <c:v>63615</c:v>
                </c:pt>
                <c:pt idx="3419">
                  <c:v>63622</c:v>
                </c:pt>
                <c:pt idx="3420">
                  <c:v>63629</c:v>
                </c:pt>
                <c:pt idx="3421">
                  <c:v>63636</c:v>
                </c:pt>
                <c:pt idx="3422">
                  <c:v>63643</c:v>
                </c:pt>
                <c:pt idx="3423">
                  <c:v>63650</c:v>
                </c:pt>
                <c:pt idx="3424">
                  <c:v>63661</c:v>
                </c:pt>
                <c:pt idx="3425">
                  <c:v>63664</c:v>
                </c:pt>
                <c:pt idx="3426">
                  <c:v>63671</c:v>
                </c:pt>
                <c:pt idx="3427">
                  <c:v>63678</c:v>
                </c:pt>
                <c:pt idx="3428">
                  <c:v>63685</c:v>
                </c:pt>
                <c:pt idx="3429">
                  <c:v>63692</c:v>
                </c:pt>
                <c:pt idx="3430">
                  <c:v>63699</c:v>
                </c:pt>
                <c:pt idx="3431">
                  <c:v>63706</c:v>
                </c:pt>
                <c:pt idx="3432">
                  <c:v>63713</c:v>
                </c:pt>
                <c:pt idx="3433">
                  <c:v>63720</c:v>
                </c:pt>
                <c:pt idx="3434">
                  <c:v>63727</c:v>
                </c:pt>
                <c:pt idx="3435">
                  <c:v>63734</c:v>
                </c:pt>
                <c:pt idx="3436">
                  <c:v>63741</c:v>
                </c:pt>
                <c:pt idx="3437">
                  <c:v>63748</c:v>
                </c:pt>
                <c:pt idx="3438">
                  <c:v>63755</c:v>
                </c:pt>
                <c:pt idx="3439">
                  <c:v>63762</c:v>
                </c:pt>
                <c:pt idx="3440">
                  <c:v>63769</c:v>
                </c:pt>
                <c:pt idx="3441">
                  <c:v>63776</c:v>
                </c:pt>
                <c:pt idx="3442">
                  <c:v>63783</c:v>
                </c:pt>
                <c:pt idx="3443">
                  <c:v>63790</c:v>
                </c:pt>
                <c:pt idx="3444">
                  <c:v>63797</c:v>
                </c:pt>
                <c:pt idx="3445">
                  <c:v>63804</c:v>
                </c:pt>
                <c:pt idx="3446">
                  <c:v>63811</c:v>
                </c:pt>
                <c:pt idx="3447">
                  <c:v>63818</c:v>
                </c:pt>
                <c:pt idx="3448">
                  <c:v>63825</c:v>
                </c:pt>
                <c:pt idx="3449">
                  <c:v>63832</c:v>
                </c:pt>
                <c:pt idx="3450">
                  <c:v>63839</c:v>
                </c:pt>
                <c:pt idx="3451">
                  <c:v>63846</c:v>
                </c:pt>
                <c:pt idx="3452">
                  <c:v>63853</c:v>
                </c:pt>
                <c:pt idx="3453">
                  <c:v>63860</c:v>
                </c:pt>
                <c:pt idx="3454">
                  <c:v>63867</c:v>
                </c:pt>
                <c:pt idx="3455">
                  <c:v>63874</c:v>
                </c:pt>
                <c:pt idx="3456">
                  <c:v>63881</c:v>
                </c:pt>
                <c:pt idx="3457">
                  <c:v>63888</c:v>
                </c:pt>
                <c:pt idx="3458">
                  <c:v>63895</c:v>
                </c:pt>
                <c:pt idx="3459">
                  <c:v>63902</c:v>
                </c:pt>
                <c:pt idx="3460">
                  <c:v>63909</c:v>
                </c:pt>
                <c:pt idx="3461">
                  <c:v>63919</c:v>
                </c:pt>
                <c:pt idx="3462">
                  <c:v>63926</c:v>
                </c:pt>
                <c:pt idx="3463">
                  <c:v>63933</c:v>
                </c:pt>
                <c:pt idx="3464">
                  <c:v>63941</c:v>
                </c:pt>
                <c:pt idx="3465">
                  <c:v>63947</c:v>
                </c:pt>
                <c:pt idx="3466">
                  <c:v>63954</c:v>
                </c:pt>
                <c:pt idx="3467">
                  <c:v>63961</c:v>
                </c:pt>
                <c:pt idx="3468">
                  <c:v>63969</c:v>
                </c:pt>
                <c:pt idx="3469">
                  <c:v>63975</c:v>
                </c:pt>
                <c:pt idx="3470">
                  <c:v>63982</c:v>
                </c:pt>
                <c:pt idx="3471">
                  <c:v>63989</c:v>
                </c:pt>
                <c:pt idx="3472">
                  <c:v>63996</c:v>
                </c:pt>
                <c:pt idx="3473">
                  <c:v>64003</c:v>
                </c:pt>
                <c:pt idx="3474">
                  <c:v>64010</c:v>
                </c:pt>
                <c:pt idx="3475">
                  <c:v>64019</c:v>
                </c:pt>
                <c:pt idx="3476">
                  <c:v>64024</c:v>
                </c:pt>
                <c:pt idx="3477">
                  <c:v>64031</c:v>
                </c:pt>
                <c:pt idx="3478">
                  <c:v>64038</c:v>
                </c:pt>
                <c:pt idx="3479">
                  <c:v>64046</c:v>
                </c:pt>
                <c:pt idx="3480">
                  <c:v>64052</c:v>
                </c:pt>
                <c:pt idx="3481">
                  <c:v>64059</c:v>
                </c:pt>
                <c:pt idx="3482">
                  <c:v>64067</c:v>
                </c:pt>
                <c:pt idx="3483">
                  <c:v>64073</c:v>
                </c:pt>
                <c:pt idx="3484">
                  <c:v>64080</c:v>
                </c:pt>
                <c:pt idx="3485">
                  <c:v>64087</c:v>
                </c:pt>
                <c:pt idx="3486">
                  <c:v>64094</c:v>
                </c:pt>
                <c:pt idx="3487">
                  <c:v>64101</c:v>
                </c:pt>
                <c:pt idx="3488">
                  <c:v>64108</c:v>
                </c:pt>
                <c:pt idx="3489">
                  <c:v>64115</c:v>
                </c:pt>
                <c:pt idx="3490">
                  <c:v>64122</c:v>
                </c:pt>
                <c:pt idx="3491">
                  <c:v>64129</c:v>
                </c:pt>
                <c:pt idx="3492">
                  <c:v>64136</c:v>
                </c:pt>
                <c:pt idx="3493">
                  <c:v>64143</c:v>
                </c:pt>
                <c:pt idx="3494">
                  <c:v>64150</c:v>
                </c:pt>
                <c:pt idx="3495">
                  <c:v>64158</c:v>
                </c:pt>
                <c:pt idx="3496">
                  <c:v>64165</c:v>
                </c:pt>
                <c:pt idx="3497">
                  <c:v>64171</c:v>
                </c:pt>
                <c:pt idx="3498">
                  <c:v>64178</c:v>
                </c:pt>
                <c:pt idx="3499">
                  <c:v>64185</c:v>
                </c:pt>
                <c:pt idx="3500">
                  <c:v>64192</c:v>
                </c:pt>
                <c:pt idx="3501">
                  <c:v>64199</c:v>
                </c:pt>
                <c:pt idx="3502">
                  <c:v>64207</c:v>
                </c:pt>
                <c:pt idx="3503">
                  <c:v>64213</c:v>
                </c:pt>
                <c:pt idx="3504">
                  <c:v>64220</c:v>
                </c:pt>
                <c:pt idx="3505">
                  <c:v>64227</c:v>
                </c:pt>
                <c:pt idx="3506">
                  <c:v>64235</c:v>
                </c:pt>
                <c:pt idx="3507">
                  <c:v>64241</c:v>
                </c:pt>
                <c:pt idx="3508">
                  <c:v>64248</c:v>
                </c:pt>
                <c:pt idx="3509">
                  <c:v>64255</c:v>
                </c:pt>
                <c:pt idx="3510">
                  <c:v>64262</c:v>
                </c:pt>
                <c:pt idx="3511">
                  <c:v>64269</c:v>
                </c:pt>
                <c:pt idx="3512">
                  <c:v>64276</c:v>
                </c:pt>
                <c:pt idx="3513">
                  <c:v>64284</c:v>
                </c:pt>
                <c:pt idx="3514">
                  <c:v>64291</c:v>
                </c:pt>
                <c:pt idx="3515">
                  <c:v>64298</c:v>
                </c:pt>
                <c:pt idx="3516">
                  <c:v>64305</c:v>
                </c:pt>
                <c:pt idx="3517">
                  <c:v>64312</c:v>
                </c:pt>
                <c:pt idx="3518">
                  <c:v>64319</c:v>
                </c:pt>
                <c:pt idx="3519">
                  <c:v>64326</c:v>
                </c:pt>
                <c:pt idx="3520">
                  <c:v>64333</c:v>
                </c:pt>
                <c:pt idx="3521">
                  <c:v>64340</c:v>
                </c:pt>
                <c:pt idx="3522">
                  <c:v>64347</c:v>
                </c:pt>
                <c:pt idx="3523">
                  <c:v>64354</c:v>
                </c:pt>
                <c:pt idx="3524">
                  <c:v>64361</c:v>
                </c:pt>
                <c:pt idx="3525">
                  <c:v>64368</c:v>
                </c:pt>
                <c:pt idx="3526">
                  <c:v>64375</c:v>
                </c:pt>
                <c:pt idx="3527">
                  <c:v>64382</c:v>
                </c:pt>
                <c:pt idx="3528">
                  <c:v>64389</c:v>
                </c:pt>
                <c:pt idx="3529">
                  <c:v>64398</c:v>
                </c:pt>
                <c:pt idx="3530">
                  <c:v>64405</c:v>
                </c:pt>
                <c:pt idx="3531">
                  <c:v>64412</c:v>
                </c:pt>
                <c:pt idx="3532">
                  <c:v>64419</c:v>
                </c:pt>
                <c:pt idx="3533">
                  <c:v>64426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4.5998296357474544E-3</c:v>
                </c:pt>
                <c:pt idx="1">
                  <c:v>4.5857199798238213E-3</c:v>
                </c:pt>
                <c:pt idx="2">
                  <c:v>4.5573254331099378E-3</c:v>
                </c:pt>
                <c:pt idx="3">
                  <c:v>4.5360733336696768E-3</c:v>
                </c:pt>
                <c:pt idx="4">
                  <c:v>4.5105708160519953E-3</c:v>
                </c:pt>
                <c:pt idx="5">
                  <c:v>4.4818071652308333E-3</c:v>
                </c:pt>
                <c:pt idx="6">
                  <c:v>4.4279733849705849E-3</c:v>
                </c:pt>
                <c:pt idx="7">
                  <c:v>4.379648306498396E-3</c:v>
                </c:pt>
                <c:pt idx="8">
                  <c:v>4.3583218104892296E-3</c:v>
                </c:pt>
                <c:pt idx="9">
                  <c:v>4.3386806011902479E-3</c:v>
                </c:pt>
                <c:pt idx="10">
                  <c:v>4.3207246784415787E-3</c:v>
                </c:pt>
                <c:pt idx="11">
                  <c:v>4.2904815862776502E-3</c:v>
                </c:pt>
                <c:pt idx="12">
                  <c:v>4.2657538480739277E-3</c:v>
                </c:pt>
                <c:pt idx="13">
                  <c:v>4.2562243546395706E-3</c:v>
                </c:pt>
                <c:pt idx="14">
                  <c:v>4.2483801466364213E-3</c:v>
                </c:pt>
                <c:pt idx="15">
                  <c:v>4.2422212238246715E-3</c:v>
                </c:pt>
                <c:pt idx="16">
                  <c:v>4.2353250821069999E-3</c:v>
                </c:pt>
                <c:pt idx="17">
                  <c:v>4.236705886677683E-3</c:v>
                </c:pt>
                <c:pt idx="18">
                  <c:v>4.2406586744547781E-3</c:v>
                </c:pt>
                <c:pt idx="19">
                  <c:v>4.2462967474232727E-3</c:v>
                </c:pt>
                <c:pt idx="20">
                  <c:v>4.2632409966003593E-3</c:v>
                </c:pt>
                <c:pt idx="21">
                  <c:v>4.285416230436212E-3</c:v>
                </c:pt>
                <c:pt idx="22">
                  <c:v>4.2977667571975076E-3</c:v>
                </c:pt>
                <c:pt idx="23">
                  <c:v>4.3100885961067092E-3</c:v>
                </c:pt>
                <c:pt idx="24">
                  <c:v>4.3223817472437531E-3</c:v>
                </c:pt>
                <c:pt idx="25">
                  <c:v>4.3469249102390251E-3</c:v>
                </c:pt>
                <c:pt idx="26">
                  <c:v>4.3712674731111179E-3</c:v>
                </c:pt>
                <c:pt idx="27">
                  <c:v>4.3834171849077563E-3</c:v>
                </c:pt>
                <c:pt idx="28">
                  <c:v>4.395538208932237E-3</c:v>
                </c:pt>
                <c:pt idx="29">
                  <c:v>4.4076305450246878E-3</c:v>
                </c:pt>
                <c:pt idx="30">
                  <c:v>4.4317741471289196E-3</c:v>
                </c:pt>
                <c:pt idx="31">
                  <c:v>4.4557130109534882E-3</c:v>
                </c:pt>
                <c:pt idx="32">
                  <c:v>4.4676619077055335E-3</c:v>
                </c:pt>
                <c:pt idx="33">
                  <c:v>4.4795821166854211E-3</c:v>
                </c:pt>
                <c:pt idx="34">
                  <c:v>4.4914736376533426E-3</c:v>
                </c:pt>
                <c:pt idx="35">
                  <c:v>4.5152176832630175E-3</c:v>
                </c:pt>
                <c:pt idx="36">
                  <c:v>4.5387528429241542E-3</c:v>
                </c:pt>
                <c:pt idx="37">
                  <c:v>4.5505009246316064E-3</c:v>
                </c:pt>
                <c:pt idx="38">
                  <c:v>4.5622203182471566E-3</c:v>
                </c:pt>
                <c:pt idx="39">
                  <c:v>4.5739110240905489E-3</c:v>
                </c:pt>
                <c:pt idx="40">
                  <c:v>4.6030826311405093E-3</c:v>
                </c:pt>
                <c:pt idx="41">
                  <c:v>4.6319342345668701E-3</c:v>
                </c:pt>
                <c:pt idx="42">
                  <c:v>4.6319342345668701E-3</c:v>
                </c:pt>
                <c:pt idx="43">
                  <c:v>4.6434528129779551E-3</c:v>
                </c:pt>
                <c:pt idx="44">
                  <c:v>4.6549427033770741E-3</c:v>
                </c:pt>
                <c:pt idx="45">
                  <c:v>4.6778876415398685E-3</c:v>
                </c:pt>
                <c:pt idx="46">
                  <c:v>4.7006153859729949E-3</c:v>
                </c:pt>
                <c:pt idx="47">
                  <c:v>4.7119618367919003E-3</c:v>
                </c:pt>
                <c:pt idx="48">
                  <c:v>4.7232795996787758E-3</c:v>
                </c:pt>
                <c:pt idx="49">
                  <c:v>4.7345686745536852E-3</c:v>
                </c:pt>
                <c:pt idx="50">
                  <c:v>4.757114057980516E-3</c:v>
                </c:pt>
                <c:pt idx="51">
                  <c:v>4.7794380949728321E-3</c:v>
                </c:pt>
                <c:pt idx="52">
                  <c:v>4.7905837301076559E-3</c:v>
                </c:pt>
                <c:pt idx="53">
                  <c:v>4.8017006773903859E-3</c:v>
                </c:pt>
                <c:pt idx="54">
                  <c:v>4.8127889367410859E-3</c:v>
                </c:pt>
                <c:pt idx="55">
                  <c:v>4.8349347622345107E-3</c:v>
                </c:pt>
                <c:pt idx="56">
                  <c:v>4.8568550943439703E-3</c:v>
                </c:pt>
                <c:pt idx="57">
                  <c:v>4.8677999138746486E-3</c:v>
                </c:pt>
                <c:pt idx="58">
                  <c:v>4.8787160453134248E-3</c:v>
                </c:pt>
                <c:pt idx="59">
                  <c:v>4.8896034889001072E-3</c:v>
                </c:pt>
                <c:pt idx="60">
                  <c:v>4.9113497515573812E-3</c:v>
                </c:pt>
                <c:pt idx="61">
                  <c:v>4.932866383287049E-3</c:v>
                </c:pt>
                <c:pt idx="62">
                  <c:v>4.9436103868938375E-3</c:v>
                </c:pt>
                <c:pt idx="63">
                  <c:v>4.9543257025685961E-3</c:v>
                </c:pt>
                <c:pt idx="64">
                  <c:v>4.9650123302313887E-3</c:v>
                </c:pt>
                <c:pt idx="65">
                  <c:v>4.9863918540626884E-3</c:v>
                </c:pt>
                <c:pt idx="66">
                  <c:v>5.0076069283200297E-3</c:v>
                </c:pt>
                <c:pt idx="67">
                  <c:v>5.0182376624530178E-3</c:v>
                </c:pt>
                <c:pt idx="68">
                  <c:v>5.0288615952265303E-3</c:v>
                </c:pt>
                <c:pt idx="69">
                  <c:v>5.0394787265606311E-3</c:v>
                </c:pt>
                <c:pt idx="70">
                  <c:v>5.0607614586972716E-3</c:v>
                </c:pt>
                <c:pt idx="71">
                  <c:v>5.08187923806247E-3</c:v>
                </c:pt>
                <c:pt idx="72">
                  <c:v>5.0924623624393206E-3</c:v>
                </c:pt>
                <c:pt idx="73">
                  <c:v>5.1030386854566956E-3</c:v>
                </c:pt>
                <c:pt idx="74">
                  <c:v>5.1136082070346589E-3</c:v>
                </c:pt>
                <c:pt idx="75">
                  <c:v>5.1347978164617558E-3</c:v>
                </c:pt>
                <c:pt idx="76">
                  <c:v>5.1558182795918839E-3</c:v>
                </c:pt>
                <c:pt idx="77">
                  <c:v>5.1663537942925331E-3</c:v>
                </c:pt>
                <c:pt idx="78">
                  <c:v>5.1768825075537706E-3</c:v>
                </c:pt>
                <c:pt idx="79">
                  <c:v>5.1874044193755964E-3</c:v>
                </c:pt>
                <c:pt idx="80">
                  <c:v>5.2137884530134571E-3</c:v>
                </c:pt>
                <c:pt idx="81">
                  <c:v>5.239911957772847E-3</c:v>
                </c:pt>
                <c:pt idx="82">
                  <c:v>5.250393061198011E-3</c:v>
                </c:pt>
                <c:pt idx="83">
                  <c:v>5.2608673632636993E-3</c:v>
                </c:pt>
                <c:pt idx="84">
                  <c:v>5.2871355815042875E-3</c:v>
                </c:pt>
                <c:pt idx="85">
                  <c:v>5.3131368527203904E-3</c:v>
                </c:pt>
                <c:pt idx="86">
                  <c:v>5.3131368527203904E-3</c:v>
                </c:pt>
                <c:pt idx="87">
                  <c:v>5.3235703463094808E-3</c:v>
                </c:pt>
                <c:pt idx="88">
                  <c:v>5.3339970386190316E-3</c:v>
                </c:pt>
                <c:pt idx="89">
                  <c:v>5.3549074025927013E-3</c:v>
                </c:pt>
                <c:pt idx="90">
                  <c:v>5.3756357936229904E-3</c:v>
                </c:pt>
                <c:pt idx="91">
                  <c:v>5.386028478895355E-3</c:v>
                </c:pt>
                <c:pt idx="92">
                  <c:v>5.3964143627283079E-3</c:v>
                </c:pt>
                <c:pt idx="93">
                  <c:v>5.4067934450419131E-3</c:v>
                </c:pt>
                <c:pt idx="94">
                  <c:v>5.42761076685494E-3</c:v>
                </c:pt>
                <c:pt idx="95">
                  <c:v>5.4482417607015776E-3</c:v>
                </c:pt>
                <c:pt idx="96">
                  <c:v>5.4585868360579326E-3</c:v>
                </c:pt>
                <c:pt idx="97">
                  <c:v>5.468925110054812E-3</c:v>
                </c:pt>
                <c:pt idx="98">
                  <c:v>5.4792565825323436E-3</c:v>
                </c:pt>
                <c:pt idx="99">
                  <c:v>5.499980881236155E-3</c:v>
                </c:pt>
                <c:pt idx="100">
                  <c:v>5.5205144586079058E-3</c:v>
                </c:pt>
                <c:pt idx="101">
                  <c:v>5.5308119241281872E-3</c:v>
                </c:pt>
                <c:pt idx="102">
                  <c:v>5.541102588209057E-3</c:v>
                </c:pt>
                <c:pt idx="103">
                  <c:v>5.551386450770579E-3</c:v>
                </c:pt>
                <c:pt idx="104">
                  <c:v>5.5720177451235031E-3</c:v>
                </c:pt>
                <c:pt idx="105">
                  <c:v>5.5924538872620388E-3</c:v>
                </c:pt>
                <c:pt idx="106">
                  <c:v>5.6027037427064386E-3</c:v>
                </c:pt>
                <c:pt idx="107">
                  <c:v>5.6129467969512348E-3</c:v>
                </c:pt>
                <c:pt idx="108">
                  <c:v>5.6231830496766833E-3</c:v>
                </c:pt>
                <c:pt idx="109">
                  <c:v>5.6488726266024081E-3</c:v>
                </c:pt>
                <c:pt idx="110">
                  <c:v>5.6742622919525587E-3</c:v>
                </c:pt>
                <c:pt idx="111">
                  <c:v>5.6742622919525587E-3</c:v>
                </c:pt>
                <c:pt idx="112">
                  <c:v>5.6844577360415371E-3</c:v>
                </c:pt>
                <c:pt idx="113">
                  <c:v>5.694646378850976E-3</c:v>
                </c:pt>
                <c:pt idx="114">
                  <c:v>5.7150917189652262E-3</c:v>
                </c:pt>
                <c:pt idx="115">
                  <c:v>5.7353329356146787E-3</c:v>
                </c:pt>
                <c:pt idx="116">
                  <c:v>5.7454875713069953E-3</c:v>
                </c:pt>
                <c:pt idx="117">
                  <c:v>5.755635405400028E-3</c:v>
                </c:pt>
                <c:pt idx="118">
                  <c:v>5.7657764382135213E-3</c:v>
                </c:pt>
                <c:pt idx="119">
                  <c:v>5.786128827773851E-3</c:v>
                </c:pt>
                <c:pt idx="120">
                  <c:v>5.8062725550733774E-3</c:v>
                </c:pt>
                <c:pt idx="121">
                  <c:v>5.8163795806098761E-3</c:v>
                </c:pt>
                <c:pt idx="122">
                  <c:v>5.8264798048668354E-3</c:v>
                </c:pt>
                <c:pt idx="123">
                  <c:v>5.8365732276044469E-3</c:v>
                </c:pt>
                <c:pt idx="124">
                  <c:v>5.8568326836638818E-3</c:v>
                </c:pt>
                <c:pt idx="125">
                  <c:v>5.8768789043206482E-3</c:v>
                </c:pt>
                <c:pt idx="126">
                  <c:v>5.8869383198612013E-3</c:v>
                </c:pt>
                <c:pt idx="127">
                  <c:v>5.8969909340422788E-3</c:v>
                </c:pt>
                <c:pt idx="128">
                  <c:v>5.9070367467040086E-3</c:v>
                </c:pt>
                <c:pt idx="129">
                  <c:v>5.9272032861024115E-3</c:v>
                </c:pt>
                <c:pt idx="130">
                  <c:v>5.9471487295592596E-3</c:v>
                </c:pt>
                <c:pt idx="131">
                  <c:v>5.9571410132797098E-3</c:v>
                </c:pt>
                <c:pt idx="132">
                  <c:v>5.9671069738165272E-3</c:v>
                </c:pt>
                <c:pt idx="133">
                  <c:v>5.9920398549762055E-3</c:v>
                </c:pt>
                <c:pt idx="134">
                  <c:v>6.0165419273072729E-3</c:v>
                </c:pt>
                <c:pt idx="135">
                  <c:v>6.0165419273072729E-3</c:v>
                </c:pt>
                <c:pt idx="136">
                  <c:v>6.026349948262677E-3</c:v>
                </c:pt>
                <c:pt idx="137">
                  <c:v>6.0361316459545122E-3</c:v>
                </c:pt>
                <c:pt idx="138">
                  <c:v>6.0458870203827786E-3</c:v>
                </c:pt>
                <c:pt idx="139">
                  <c:v>6.065412214297794E-3</c:v>
                </c:pt>
                <c:pt idx="140">
                  <c:v>6.0846452853802191E-3</c:v>
                </c:pt>
                <c:pt idx="141">
                  <c:v>6.094269043410705E-3</c:v>
                </c:pt>
                <c:pt idx="142">
                  <c:v>6.1087038611518096E-3</c:v>
                </c:pt>
                <c:pt idx="143">
                  <c:v>6.1325965340852662E-3</c:v>
                </c:pt>
                <c:pt idx="144">
                  <c:v>6.1325965340852662E-3</c:v>
                </c:pt>
                <c:pt idx="145">
                  <c:v>6.1514588028188655E-3</c:v>
                </c:pt>
                <c:pt idx="146">
                  <c:v>6.1608982978444971E-3</c:v>
                </c:pt>
                <c:pt idx="147">
                  <c:v>6.1703114696864958E-3</c:v>
                </c:pt>
                <c:pt idx="148">
                  <c:v>6.1796983181849896E-3</c:v>
                </c:pt>
                <c:pt idx="149">
                  <c:v>6.1984909934675869E-3</c:v>
                </c:pt>
                <c:pt idx="150">
                  <c:v>6.2169824791435957E-3</c:v>
                </c:pt>
                <c:pt idx="151">
                  <c:v>6.2262377110844369E-3</c:v>
                </c:pt>
                <c:pt idx="152">
                  <c:v>6.2354666197617092E-3</c:v>
                </c:pt>
                <c:pt idx="153">
                  <c:v>6.2446692050954766E-3</c:v>
                </c:pt>
                <c:pt idx="154">
                  <c:v>6.2630955903664187E-3</c:v>
                </c:pt>
                <c:pt idx="155">
                  <c:v>6.2812163134751131E-3</c:v>
                </c:pt>
                <c:pt idx="156">
                  <c:v>6.2902872822512279E-3</c:v>
                </c:pt>
                <c:pt idx="157">
                  <c:v>6.2993319276838378E-3</c:v>
                </c:pt>
                <c:pt idx="158">
                  <c:v>6.3083502498528787E-3</c:v>
                </c:pt>
                <c:pt idx="159">
                  <c:v>6.3264103227034241E-3</c:v>
                </c:pt>
                <c:pt idx="160">
                  <c:v>6.3441603051739293E-3</c:v>
                </c:pt>
                <c:pt idx="161">
                  <c:v>6.3530470106254455E-3</c:v>
                </c:pt>
                <c:pt idx="162">
                  <c:v>6.3619073928133929E-3</c:v>
                </c:pt>
                <c:pt idx="163">
                  <c:v>6.3707414516578353E-3</c:v>
                </c:pt>
                <c:pt idx="164">
                  <c:v>6.3972867151171897E-3</c:v>
                </c:pt>
                <c:pt idx="165">
                  <c:v>6.4231930145108862E-3</c:v>
                </c:pt>
                <c:pt idx="166">
                  <c:v>6.431842809950794E-3</c:v>
                </c:pt>
                <c:pt idx="167">
                  <c:v>6.4535092067674604E-3</c:v>
                </c:pt>
                <c:pt idx="168">
                  <c:v>6.474696936757951E-3</c:v>
                </c:pt>
                <c:pt idx="169">
                  <c:v>6.4831887920568931E-3</c:v>
                </c:pt>
                <c:pt idx="170">
                  <c:v>6.4916543239323943E-3</c:v>
                </c:pt>
                <c:pt idx="171">
                  <c:v>6.5086153120663681E-3</c:v>
                </c:pt>
                <c:pt idx="172">
                  <c:v>6.5252532179993494E-3</c:v>
                </c:pt>
                <c:pt idx="173">
                  <c:v>6.5335871330773898E-3</c:v>
                </c:pt>
                <c:pt idx="174">
                  <c:v>6.5418947247319892E-3</c:v>
                </c:pt>
                <c:pt idx="175">
                  <c:v>6.5501759931230197E-3</c:v>
                </c:pt>
                <c:pt idx="176">
                  <c:v>6.5709274437808496E-3</c:v>
                </c:pt>
                <c:pt idx="177">
                  <c:v>6.5911874840463014E-3</c:v>
                </c:pt>
                <c:pt idx="178">
                  <c:v>6.5911874840463014E-3</c:v>
                </c:pt>
                <c:pt idx="179">
                  <c:v>6.599310812056558E-3</c:v>
                </c:pt>
                <c:pt idx="180">
                  <c:v>6.6074078167233097E-3</c:v>
                </c:pt>
                <c:pt idx="181">
                  <c:v>6.6236359458038407E-3</c:v>
                </c:pt>
                <c:pt idx="182">
                  <c:v>6.6395326013957146E-3</c:v>
                </c:pt>
                <c:pt idx="183">
                  <c:v>6.6474979890251973E-3</c:v>
                </c:pt>
                <c:pt idx="184">
                  <c:v>6.6554370533911111E-3</c:v>
                </c:pt>
                <c:pt idx="185">
                  <c:v>6.6633497942536479E-3</c:v>
                </c:pt>
                <c:pt idx="186">
                  <c:v>6.6792114493097188E-3</c:v>
                </c:pt>
                <c:pt idx="187">
                  <c:v>6.6947375237091933E-3</c:v>
                </c:pt>
                <c:pt idx="188">
                  <c:v>6.7025186476143972E-3</c:v>
                </c:pt>
                <c:pt idx="189">
                  <c:v>6.7102734480162241E-3</c:v>
                </c:pt>
                <c:pt idx="190">
                  <c:v>6.718001925074546E-3</c:v>
                </c:pt>
                <c:pt idx="191">
                  <c:v>6.7334970747978673E-3</c:v>
                </c:pt>
                <c:pt idx="192">
                  <c:v>6.7486528220150888E-3</c:v>
                </c:pt>
                <c:pt idx="193">
                  <c:v>6.7562510197660686E-3</c:v>
                </c:pt>
                <c:pt idx="194">
                  <c:v>6.7638242321432784E-3</c:v>
                </c:pt>
                <c:pt idx="195">
                  <c:v>6.7713724588269741E-3</c:v>
                </c:pt>
                <c:pt idx="196">
                  <c:v>6.7865135586409053E-3</c:v>
                </c:pt>
                <c:pt idx="197">
                  <c:v>6.8013155105450807E-3</c:v>
                </c:pt>
                <c:pt idx="198">
                  <c:v>6.8087388095605661E-3</c:v>
                </c:pt>
                <c:pt idx="199">
                  <c:v>6.8161371230424095E-3</c:v>
                </c:pt>
                <c:pt idx="200">
                  <c:v>6.8235104510705469E-3</c:v>
                </c:pt>
                <c:pt idx="201">
                  <c:v>6.8420138893321436E-3</c:v>
                </c:pt>
                <c:pt idx="202">
                  <c:v>6.8600023077269867E-3</c:v>
                </c:pt>
                <c:pt idx="203">
                  <c:v>6.8600023077269867E-3</c:v>
                </c:pt>
                <c:pt idx="204">
                  <c:v>6.8672257223933997E-3</c:v>
                </c:pt>
                <c:pt idx="205">
                  <c:v>6.8744241515261706E-3</c:v>
                </c:pt>
                <c:pt idx="206">
                  <c:v>6.8888695439550673E-3</c:v>
                </c:pt>
                <c:pt idx="207">
                  <c:v>6.9029680124010895E-3</c:v>
                </c:pt>
                <c:pt idx="208">
                  <c:v>6.910041513705778E-3</c:v>
                </c:pt>
                <c:pt idx="209">
                  <c:v>6.9170900293968884E-3</c:v>
                </c:pt>
                <c:pt idx="210">
                  <c:v>6.9241135595543568E-3</c:v>
                </c:pt>
                <c:pt idx="211">
                  <c:v>6.9382110492099969E-3</c:v>
                </c:pt>
                <c:pt idx="212">
                  <c:v>6.9519578246080016E-3</c:v>
                </c:pt>
                <c:pt idx="213">
                  <c:v>6.9588564269373876E-3</c:v>
                </c:pt>
                <c:pt idx="214">
                  <c:v>6.9657300437331315E-3</c:v>
                </c:pt>
                <c:pt idx="215">
                  <c:v>6.9725786749152974E-3</c:v>
                </c:pt>
                <c:pt idx="216">
                  <c:v>6.9863282274784666E-3</c:v>
                </c:pt>
                <c:pt idx="217">
                  <c:v>6.9997233438279238E-3</c:v>
                </c:pt>
                <c:pt idx="218">
                  <c:v>7.0064470470221352E-3</c:v>
                </c:pt>
                <c:pt idx="219">
                  <c:v>7.0131457646827045E-3</c:v>
                </c:pt>
                <c:pt idx="220">
                  <c:v>7.0198194968096317E-3</c:v>
                </c:pt>
                <c:pt idx="221">
                  <c:v>7.0332210773216275E-3</c:v>
                </c:pt>
                <c:pt idx="222">
                  <c:v>7.0462645693414316E-3</c:v>
                </c:pt>
                <c:pt idx="223">
                  <c:v>7.0528133734804044E-3</c:v>
                </c:pt>
                <c:pt idx="224">
                  <c:v>7.0593371920857351E-3</c:v>
                </c:pt>
                <c:pt idx="225">
                  <c:v>7.0658360249975516E-3</c:v>
                </c:pt>
                <c:pt idx="226">
                  <c:v>7.0788895973006305E-3</c:v>
                </c:pt>
                <c:pt idx="227">
                  <c:v>7.0915815008287808E-3</c:v>
                </c:pt>
                <c:pt idx="228">
                  <c:v>7.0979554057526428E-3</c:v>
                </c:pt>
                <c:pt idx="229">
                  <c:v>7.1043043251428628E-3</c:v>
                </c:pt>
                <c:pt idx="230">
                  <c:v>7.1106282589195047E-3</c:v>
                </c:pt>
                <c:pt idx="231">
                  <c:v>7.1233337860032719E-3</c:v>
                </c:pt>
                <c:pt idx="232">
                  <c:v>7.135674137810355E-3</c:v>
                </c:pt>
                <c:pt idx="233">
                  <c:v>7.1418731435191063E-3</c:v>
                </c:pt>
                <c:pt idx="234">
                  <c:v>7.1480471635343434E-3</c:v>
                </c:pt>
                <c:pt idx="235">
                  <c:v>7.1541961980159385E-3</c:v>
                </c:pt>
                <c:pt idx="236">
                  <c:v>7.1665536420706388E-3</c:v>
                </c:pt>
                <c:pt idx="237">
                  <c:v>7.1785424797266018E-3</c:v>
                </c:pt>
                <c:pt idx="238">
                  <c:v>7.1845665861403063E-3</c:v>
                </c:pt>
                <c:pt idx="239">
                  <c:v>7.1905657068604967E-3</c:v>
                </c:pt>
                <c:pt idx="240">
                  <c:v>7.2086768469361573E-3</c:v>
                </c:pt>
                <c:pt idx="241">
                  <c:v>7.2260357332964986E-3</c:v>
                </c:pt>
                <c:pt idx="242">
                  <c:v>7.2318599546417062E-3</c:v>
                </c:pt>
                <c:pt idx="243">
                  <c:v>7.2376591904532717E-3</c:v>
                </c:pt>
                <c:pt idx="244">
                  <c:v>7.2493203510770599E-3</c:v>
                </c:pt>
                <c:pt idx="245">
                  <c:v>7.2606062770042001E-3</c:v>
                </c:pt>
                <c:pt idx="246">
                  <c:v>7.266280584588003E-3</c:v>
                </c:pt>
                <c:pt idx="247">
                  <c:v>7.2719299064782916E-3</c:v>
                </c:pt>
                <c:pt idx="248">
                  <c:v>7.2775542427550022E-3</c:v>
                </c:pt>
                <c:pt idx="249">
                  <c:v>7.2917116824755546E-3</c:v>
                </c:pt>
                <c:pt idx="250">
                  <c:v>7.305301139535203E-3</c:v>
                </c:pt>
                <c:pt idx="251">
                  <c:v>7.3107755619705728E-3</c:v>
                </c:pt>
                <c:pt idx="252">
                  <c:v>7.3162249987124284E-3</c:v>
                </c:pt>
                <c:pt idx="253">
                  <c:v>7.3272332185148059E-3</c:v>
                </c:pt>
                <c:pt idx="254">
                  <c:v>7.3379517332039512E-3</c:v>
                </c:pt>
                <c:pt idx="255">
                  <c:v>7.343392248522207E-3</c:v>
                </c:pt>
                <c:pt idx="256">
                  <c:v>7.3488367799878773E-3</c:v>
                </c:pt>
                <c:pt idx="257">
                  <c:v>7.3542853275210263E-3</c:v>
                </c:pt>
                <c:pt idx="258">
                  <c:v>7.3653464940637292E-3</c:v>
                </c:pt>
                <c:pt idx="259">
                  <c:v>7.3761196782484717E-3</c:v>
                </c:pt>
                <c:pt idx="260">
                  <c:v>7.3815883060390775E-3</c:v>
                </c:pt>
                <c:pt idx="261">
                  <c:v>7.3870609499770978E-3</c:v>
                </c:pt>
                <c:pt idx="262">
                  <c:v>7.3925376099825968E-3</c:v>
                </c:pt>
                <c:pt idx="263">
                  <c:v>7.4036565730395409E-3</c:v>
                </c:pt>
                <c:pt idx="264">
                  <c:v>7.4144844105994423E-3</c:v>
                </c:pt>
                <c:pt idx="265">
                  <c:v>7.4199811509423341E-3</c:v>
                </c:pt>
                <c:pt idx="266">
                  <c:v>7.4254819072727685E-3</c:v>
                </c:pt>
                <c:pt idx="267">
                  <c:v>7.4309866797506174E-3</c:v>
                </c:pt>
                <c:pt idx="268">
                  <c:v>7.4449996301506616E-3</c:v>
                </c:pt>
                <c:pt idx="269">
                  <c:v>7.4585707831520409E-3</c:v>
                </c:pt>
                <c:pt idx="270">
                  <c:v>7.4640996520347613E-3</c:v>
                </c:pt>
                <c:pt idx="271">
                  <c:v>7.4696325369050243E-3</c:v>
                </c:pt>
                <c:pt idx="272">
                  <c:v>7.4808671421511264E-3</c:v>
                </c:pt>
                <c:pt idx="273">
                  <c:v>7.491804237460542E-3</c:v>
                </c:pt>
                <c:pt idx="274">
                  <c:v>7.4973572027481339E-3</c:v>
                </c:pt>
                <c:pt idx="275">
                  <c:v>7.5029141841831404E-3</c:v>
                </c:pt>
                <c:pt idx="276">
                  <c:v>7.5084751816056894E-3</c:v>
                </c:pt>
                <c:pt idx="277">
                  <c:v>7.5197676326332896E-3</c:v>
                </c:pt>
                <c:pt idx="278">
                  <c:v>7.5307593321305433E-3</c:v>
                </c:pt>
                <c:pt idx="279">
                  <c:v>7.5363404098904851E-3</c:v>
                </c:pt>
                <c:pt idx="280">
                  <c:v>7.5419255037978417E-3</c:v>
                </c:pt>
                <c:pt idx="281">
                  <c:v>7.5475146137726767E-3</c:v>
                </c:pt>
                <c:pt idx="282">
                  <c:v>7.5588649273417019E-3</c:v>
                </c:pt>
                <c:pt idx="283">
                  <c:v>7.5699112143468028E-3</c:v>
                </c:pt>
                <c:pt idx="284">
                  <c:v>7.5755204046590308E-3</c:v>
                </c:pt>
                <c:pt idx="285">
                  <c:v>7.5811336110387373E-3</c:v>
                </c:pt>
                <c:pt idx="286">
                  <c:v>7.5867508335658584E-3</c:v>
                </c:pt>
                <c:pt idx="287">
                  <c:v>7.5981590264362353E-3</c:v>
                </c:pt>
                <c:pt idx="288">
                  <c:v>7.6092598841093206E-3</c:v>
                </c:pt>
                <c:pt idx="289">
                  <c:v>7.6148971869738347E-3</c:v>
                </c:pt>
                <c:pt idx="290">
                  <c:v>7.6205385059857633E-3</c:v>
                </c:pt>
                <c:pt idx="291">
                  <c:v>7.6261838409052984E-3</c:v>
                </c:pt>
                <c:pt idx="292">
                  <c:v>7.6376499301300527E-3</c:v>
                </c:pt>
                <c:pt idx="293">
                  <c:v>7.6517193654401794E-3</c:v>
                </c:pt>
                <c:pt idx="294">
                  <c:v>7.6601401884790477E-3</c:v>
                </c:pt>
                <c:pt idx="295">
                  <c:v>7.6601401884790477E-3</c:v>
                </c:pt>
                <c:pt idx="296">
                  <c:v>7.6658136360308049E-3</c:v>
                </c:pt>
                <c:pt idx="297">
                  <c:v>7.6773376386363168E-3</c:v>
                </c:pt>
                <c:pt idx="298">
                  <c:v>7.6885475869925557E-3</c:v>
                </c:pt>
                <c:pt idx="299">
                  <c:v>7.6942411148817058E-3</c:v>
                </c:pt>
                <c:pt idx="300">
                  <c:v>7.6999386589182706E-3</c:v>
                </c:pt>
                <c:pt idx="301">
                  <c:v>7.7056402189423778E-3</c:v>
                </c:pt>
                <c:pt idx="302">
                  <c:v>7.7172221520882545E-3</c:v>
                </c:pt>
                <c:pt idx="303">
                  <c:v>7.7284866200333369E-3</c:v>
                </c:pt>
                <c:pt idx="304">
                  <c:v>7.7342082605547091E-3</c:v>
                </c:pt>
                <c:pt idx="305">
                  <c:v>7.7399339170636239E-3</c:v>
                </c:pt>
                <c:pt idx="306">
                  <c:v>7.7456635897199533E-3</c:v>
                </c:pt>
                <c:pt idx="307">
                  <c:v>7.7573034707256738E-3</c:v>
                </c:pt>
                <c:pt idx="308">
                  <c:v>7.7686224410200566E-3</c:v>
                </c:pt>
                <c:pt idx="309">
                  <c:v>7.7743721940937149E-3</c:v>
                </c:pt>
                <c:pt idx="310">
                  <c:v>7.7801259631549158E-3</c:v>
                </c:pt>
                <c:pt idx="311">
                  <c:v>7.7858837483635313E-3</c:v>
                </c:pt>
                <c:pt idx="312">
                  <c:v>7.7975815947883831E-3</c:v>
                </c:pt>
                <c:pt idx="313">
                  <c:v>7.8089550499527149E-3</c:v>
                </c:pt>
                <c:pt idx="314">
                  <c:v>7.8147329155786593E-3</c:v>
                </c:pt>
                <c:pt idx="315">
                  <c:v>7.8205147971921463E-3</c:v>
                </c:pt>
                <c:pt idx="316">
                  <c:v>7.8263006950329839E-3</c:v>
                </c:pt>
                <c:pt idx="317">
                  <c:v>7.8380565243829636E-3</c:v>
                </c:pt>
                <c:pt idx="318">
                  <c:v>7.8494844469112479E-3</c:v>
                </c:pt>
                <c:pt idx="319">
                  <c:v>7.8552904250894784E-3</c:v>
                </c:pt>
                <c:pt idx="320">
                  <c:v>7.8611004193351874E-3</c:v>
                </c:pt>
                <c:pt idx="321">
                  <c:v>7.8669144296483751E-3</c:v>
                </c:pt>
                <c:pt idx="322">
                  <c:v>7.878728259775869E-3</c:v>
                </c:pt>
                <c:pt idx="323">
                  <c:v>7.8902106318956555E-3</c:v>
                </c:pt>
                <c:pt idx="324">
                  <c:v>7.8960447227061081E-3</c:v>
                </c:pt>
                <c:pt idx="325">
                  <c:v>7.9018828295041033E-3</c:v>
                </c:pt>
                <c:pt idx="326">
                  <c:v>7.907724952449513E-3</c:v>
                </c:pt>
                <c:pt idx="327">
                  <c:v>7.9195968011536166E-3</c:v>
                </c:pt>
                <c:pt idx="328">
                  <c:v>7.9311336050658099E-3</c:v>
                </c:pt>
                <c:pt idx="329">
                  <c:v>7.9369958084285486E-3</c:v>
                </c:pt>
                <c:pt idx="330">
                  <c:v>7.9428620279387019E-3</c:v>
                </c:pt>
                <c:pt idx="331">
                  <c:v>7.9487322634363977E-3</c:v>
                </c:pt>
                <c:pt idx="332">
                  <c:v>7.9636921706693897E-3</c:v>
                </c:pt>
                <c:pt idx="333">
                  <c:v>7.9781436824166718E-3</c:v>
                </c:pt>
                <c:pt idx="334">
                  <c:v>7.9840380145590473E-3</c:v>
                </c:pt>
                <c:pt idx="335">
                  <c:v>7.9899363626090292E-3</c:v>
                </c:pt>
                <c:pt idx="336">
                  <c:v>8.0049692976058573E-3</c:v>
                </c:pt>
                <c:pt idx="337">
                  <c:v>8.0194883447504139E-3</c:v>
                </c:pt>
                <c:pt idx="338">
                  <c:v>8.0194883447504139E-3</c:v>
                </c:pt>
                <c:pt idx="339">
                  <c:v>8.0254107893651394E-3</c:v>
                </c:pt>
                <c:pt idx="340">
                  <c:v>8.0313372502072156E-3</c:v>
                </c:pt>
                <c:pt idx="341">
                  <c:v>8.0433832631143787E-3</c:v>
                </c:pt>
                <c:pt idx="342">
                  <c:v>8.0550832541703699E-3</c:v>
                </c:pt>
                <c:pt idx="343">
                  <c:v>8.0610297953498389E-3</c:v>
                </c:pt>
                <c:pt idx="344">
                  <c:v>8.0669803526767225E-3</c:v>
                </c:pt>
                <c:pt idx="345">
                  <c:v>8.0729349260710848E-3</c:v>
                </c:pt>
                <c:pt idx="346">
                  <c:v>8.0850390304032516E-3</c:v>
                </c:pt>
                <c:pt idx="347">
                  <c:v>8.0967933805631276E-3</c:v>
                </c:pt>
                <c:pt idx="348">
                  <c:v>8.1027680344547548E-3</c:v>
                </c:pt>
                <c:pt idx="349">
                  <c:v>8.1087467044138606E-3</c:v>
                </c:pt>
                <c:pt idx="350">
                  <c:v>8.1147293904404449E-3</c:v>
                </c:pt>
                <c:pt idx="351">
                  <c:v>8.1268916046894901E-3</c:v>
                </c:pt>
                <c:pt idx="352">
                  <c:v>8.1387002955413124E-3</c:v>
                </c:pt>
                <c:pt idx="353">
                  <c:v>8.1447030619852256E-3</c:v>
                </c:pt>
                <c:pt idx="354">
                  <c:v>8.1507098445765536E-3</c:v>
                </c:pt>
                <c:pt idx="355">
                  <c:v>8.1567206433152961E-3</c:v>
                </c:pt>
                <c:pt idx="356">
                  <c:v>8.1689409861596118E-3</c:v>
                </c:pt>
                <c:pt idx="357">
                  <c:v>8.1808039989450521E-3</c:v>
                </c:pt>
                <c:pt idx="358">
                  <c:v>8.1868348781810596E-3</c:v>
                </c:pt>
                <c:pt idx="359">
                  <c:v>8.1928697734046096E-3</c:v>
                </c:pt>
                <c:pt idx="360">
                  <c:v>8.1989086847755743E-3</c:v>
                </c:pt>
                <c:pt idx="361">
                  <c:v>8.214307173739499E-3</c:v>
                </c:pt>
                <c:pt idx="362">
                  <c:v>8.2291634828823845E-3</c:v>
                </c:pt>
                <c:pt idx="363">
                  <c:v>8.2291634828823845E-3</c:v>
                </c:pt>
                <c:pt idx="364">
                  <c:v>8.2352264908180928E-3</c:v>
                </c:pt>
                <c:pt idx="365">
                  <c:v>8.2412935149012156E-3</c:v>
                </c:pt>
                <c:pt idx="366">
                  <c:v>8.2536301715308014E-3</c:v>
                </c:pt>
                <c:pt idx="367">
                  <c:v>8.2656017718285568E-3</c:v>
                </c:pt>
                <c:pt idx="368">
                  <c:v>8.2716888764089447E-3</c:v>
                </c:pt>
                <c:pt idx="369">
                  <c:v>8.2777799969768751E-3</c:v>
                </c:pt>
                <c:pt idx="370">
                  <c:v>8.2838751336922201E-3</c:v>
                </c:pt>
                <c:pt idx="371">
                  <c:v>8.2962699758581948E-3</c:v>
                </c:pt>
                <c:pt idx="372">
                  <c:v>8.308295841468194E-3</c:v>
                </c:pt>
                <c:pt idx="373">
                  <c:v>8.3144110586008679E-3</c:v>
                </c:pt>
                <c:pt idx="374">
                  <c:v>8.3205302919608926E-3</c:v>
                </c:pt>
                <c:pt idx="375">
                  <c:v>8.3266535413084597E-3</c:v>
                </c:pt>
                <c:pt idx="376">
                  <c:v>8.3391065882221227E-3</c:v>
                </c:pt>
                <c:pt idx="377">
                  <c:v>8.3511866998531303E-3</c:v>
                </c:pt>
                <c:pt idx="378">
                  <c:v>8.3573300297778985E-3</c:v>
                </c:pt>
                <c:pt idx="379">
                  <c:v>8.3634773756902092E-3</c:v>
                </c:pt>
                <c:pt idx="380">
                  <c:v>8.3696287378298706E-3</c:v>
                </c:pt>
                <c:pt idx="381">
                  <c:v>8.3821400088091025E-3</c:v>
                </c:pt>
                <c:pt idx="382">
                  <c:v>8.3942743471432379E-3</c:v>
                </c:pt>
                <c:pt idx="383">
                  <c:v>8.4004457897801643E-3</c:v>
                </c:pt>
                <c:pt idx="384">
                  <c:v>8.4066212484046332E-3</c:v>
                </c:pt>
                <c:pt idx="385">
                  <c:v>8.422375527845638E-3</c:v>
                </c:pt>
                <c:pt idx="386">
                  <c:v>8.4375587834184529E-3</c:v>
                </c:pt>
                <c:pt idx="387">
                  <c:v>8.4375587834184529E-3</c:v>
                </c:pt>
                <c:pt idx="388">
                  <c:v>8.4437583387675375E-3</c:v>
                </c:pt>
                <c:pt idx="389">
                  <c:v>8.4499619101041645E-3</c:v>
                </c:pt>
                <c:pt idx="390">
                  <c:v>8.4561694976681423E-3</c:v>
                </c:pt>
                <c:pt idx="391">
                  <c:v>8.4687972755315144E-3</c:v>
                </c:pt>
                <c:pt idx="392">
                  <c:v>8.4810400087587112E-3</c:v>
                </c:pt>
                <c:pt idx="393">
                  <c:v>8.487267676819954E-3</c:v>
                </c:pt>
                <c:pt idx="394">
                  <c:v>8.4967174784011945E-3</c:v>
                </c:pt>
                <c:pt idx="395">
                  <c:v>8.5124211221199175E-3</c:v>
                </c:pt>
                <c:pt idx="396">
                  <c:v>8.5124211221199175E-3</c:v>
                </c:pt>
                <c:pt idx="397">
                  <c:v>8.5247180231640129E-3</c:v>
                </c:pt>
                <c:pt idx="398">
                  <c:v>8.5309738039374139E-3</c:v>
                </c:pt>
                <c:pt idx="399">
                  <c:v>8.5372336008582295E-3</c:v>
                </c:pt>
                <c:pt idx="400">
                  <c:v>8.5434974138465236E-3</c:v>
                </c:pt>
                <c:pt idx="401">
                  <c:v>8.5562417778106692E-3</c:v>
                </c:pt>
                <c:pt idx="402">
                  <c:v>8.5685928267942302E-3</c:v>
                </c:pt>
                <c:pt idx="403">
                  <c:v>8.5748767203597254E-3</c:v>
                </c:pt>
                <c:pt idx="404">
                  <c:v>8.5811646299926991E-3</c:v>
                </c:pt>
                <c:pt idx="405">
                  <c:v>8.5874565556931515E-3</c:v>
                </c:pt>
                <c:pt idx="406">
                  <c:v>8.6002592428169322E-3</c:v>
                </c:pt>
                <c:pt idx="407">
                  <c:v>8.612664419729299E-3</c:v>
                </c:pt>
                <c:pt idx="408">
                  <c:v>8.6189764260069524E-3</c:v>
                </c:pt>
                <c:pt idx="409">
                  <c:v>8.6252924483520843E-3</c:v>
                </c:pt>
                <c:pt idx="410">
                  <c:v>8.6316124868446309E-3</c:v>
                </c:pt>
                <c:pt idx="411">
                  <c:v>8.6444735173252241E-3</c:v>
                </c:pt>
                <c:pt idx="412">
                  <c:v>8.6569328019692193E-3</c:v>
                </c:pt>
                <c:pt idx="413">
                  <c:v>8.6632729209590309E-3</c:v>
                </c:pt>
                <c:pt idx="414">
                  <c:v>8.6696170560962571E-3</c:v>
                </c:pt>
                <c:pt idx="415">
                  <c:v>8.6759652073808979E-3</c:v>
                </c:pt>
                <c:pt idx="416">
                  <c:v>8.6954578044533548E-3</c:v>
                </c:pt>
                <c:pt idx="417">
                  <c:v>8.7141384533051536E-3</c:v>
                </c:pt>
                <c:pt idx="418">
                  <c:v>8.7205147173818887E-3</c:v>
                </c:pt>
                <c:pt idx="419">
                  <c:v>8.7367934881132925E-3</c:v>
                </c:pt>
                <c:pt idx="420">
                  <c:v>8.752456279257359E-3</c:v>
                </c:pt>
                <c:pt idx="421">
                  <c:v>8.7588566399787737E-3</c:v>
                </c:pt>
                <c:pt idx="422">
                  <c:v>8.7652610168476031E-3</c:v>
                </c:pt>
                <c:pt idx="423">
                  <c:v>8.7782972002070636E-3</c:v>
                </c:pt>
                <c:pt idx="424">
                  <c:v>8.7909186853174504E-3</c:v>
                </c:pt>
                <c:pt idx="425">
                  <c:v>8.7973431426835447E-3</c:v>
                </c:pt>
                <c:pt idx="426">
                  <c:v>8.8037716162769897E-3</c:v>
                </c:pt>
                <c:pt idx="427">
                  <c:v>8.8102041058579772E-3</c:v>
                </c:pt>
                <c:pt idx="428">
                  <c:v>8.8266300144113075E-3</c:v>
                </c:pt>
                <c:pt idx="429">
                  <c:v>8.8424267958142622E-3</c:v>
                </c:pt>
                <c:pt idx="430">
                  <c:v>8.8424267958142622E-3</c:v>
                </c:pt>
                <c:pt idx="431">
                  <c:v>8.8488833821998014E-3</c:v>
                </c:pt>
                <c:pt idx="432">
                  <c:v>8.8553439845728832E-3</c:v>
                </c:pt>
                <c:pt idx="433">
                  <c:v>8.8684970404440122E-3</c:v>
                </c:pt>
                <c:pt idx="434">
                  <c:v>8.8812265556192926E-3</c:v>
                </c:pt>
                <c:pt idx="435">
                  <c:v>8.8877072386495115E-3</c:v>
                </c:pt>
                <c:pt idx="436">
                  <c:v>8.894191937747209E-3</c:v>
                </c:pt>
                <c:pt idx="437">
                  <c:v>8.9006806530722571E-3</c:v>
                </c:pt>
                <c:pt idx="438">
                  <c:v>8.9138921767339951E-3</c:v>
                </c:pt>
                <c:pt idx="439">
                  <c:v>8.9266756752870435E-3</c:v>
                </c:pt>
                <c:pt idx="440">
                  <c:v>8.9331844712692288E-3</c:v>
                </c:pt>
                <c:pt idx="441">
                  <c:v>8.9396972831590205E-3</c:v>
                </c:pt>
                <c:pt idx="442">
                  <c:v>8.9462141113560989E-3</c:v>
                </c:pt>
                <c:pt idx="443">
                  <c:v>8.9594841240714373E-3</c:v>
                </c:pt>
                <c:pt idx="444">
                  <c:v>8.9723215848991345E-3</c:v>
                </c:pt>
                <c:pt idx="445">
                  <c:v>8.9788584936734139E-3</c:v>
                </c:pt>
                <c:pt idx="446">
                  <c:v>8.985399418515172E-3</c:v>
                </c:pt>
                <c:pt idx="447">
                  <c:v>8.9919443594244086E-3</c:v>
                </c:pt>
                <c:pt idx="448">
                  <c:v>9.0052728827227924E-3</c:v>
                </c:pt>
                <c:pt idx="449">
                  <c:v>9.0181642845355015E-3</c:v>
                </c:pt>
                <c:pt idx="450">
                  <c:v>9.0247293060219391E-3</c:v>
                </c:pt>
                <c:pt idx="451">
                  <c:v>9.0312983437357275E-3</c:v>
                </c:pt>
                <c:pt idx="452">
                  <c:v>9.0378713975169944E-3</c:v>
                </c:pt>
                <c:pt idx="453">
                  <c:v>9.0546657049217494E-3</c:v>
                </c:pt>
                <c:pt idx="454">
                  <c:v>9.0707969083947404E-3</c:v>
                </c:pt>
                <c:pt idx="455">
                  <c:v>9.0707969083947404E-3</c:v>
                </c:pt>
                <c:pt idx="456">
                  <c:v>9.0773940589805591E-3</c:v>
                </c:pt>
                <c:pt idx="457">
                  <c:v>9.0839952256338563E-3</c:v>
                </c:pt>
                <c:pt idx="458">
                  <c:v>9.0974408347666014E-3</c:v>
                </c:pt>
                <c:pt idx="459">
                  <c:v>9.1104400536412555E-3</c:v>
                </c:pt>
                <c:pt idx="460">
                  <c:v>9.1170613008717538E-3</c:v>
                </c:pt>
                <c:pt idx="461">
                  <c:v>9.1236865643296028E-3</c:v>
                </c:pt>
                <c:pt idx="462">
                  <c:v>9.1303158438549303E-3</c:v>
                </c:pt>
                <c:pt idx="463">
                  <c:v>9.1438200286386717E-3</c:v>
                </c:pt>
                <c:pt idx="464">
                  <c:v>9.1568731233504508E-3</c:v>
                </c:pt>
                <c:pt idx="465">
                  <c:v>9.1635224835329154E-3</c:v>
                </c:pt>
                <c:pt idx="466">
                  <c:v>9.1701758598627947E-3</c:v>
                </c:pt>
                <c:pt idx="467">
                  <c:v>9.1768332522601526E-3</c:v>
                </c:pt>
                <c:pt idx="468">
                  <c:v>9.1903960347305969E-3</c:v>
                </c:pt>
                <c:pt idx="469">
                  <c:v>9.2035029833237303E-3</c:v>
                </c:pt>
                <c:pt idx="470">
                  <c:v>9.2101804563782252E-3</c:v>
                </c:pt>
                <c:pt idx="471">
                  <c:v>9.2168619455801348E-3</c:v>
                </c:pt>
                <c:pt idx="472">
                  <c:v>9.223547450929459E-3</c:v>
                </c:pt>
                <c:pt idx="473">
                  <c:v>9.2371688532288942E-3</c:v>
                </c:pt>
                <c:pt idx="474">
                  <c:v>9.2503296335610941E-3</c:v>
                </c:pt>
                <c:pt idx="475">
                  <c:v>9.2570352196474914E-3</c:v>
                </c:pt>
                <c:pt idx="476">
                  <c:v>9.2637448217214313E-3</c:v>
                </c:pt>
                <c:pt idx="477">
                  <c:v>9.2704584399427858E-3</c:v>
                </c:pt>
                <c:pt idx="478">
                  <c:v>9.2841384844000174E-3</c:v>
                </c:pt>
                <c:pt idx="479">
                  <c:v>9.2973530742224142E-3</c:v>
                </c:pt>
                <c:pt idx="480">
                  <c:v>9.3040867731009058E-3</c:v>
                </c:pt>
                <c:pt idx="481">
                  <c:v>9.3108244882067481E-3</c:v>
                </c:pt>
                <c:pt idx="482">
                  <c:v>9.3315494741261773E-3</c:v>
                </c:pt>
                <c:pt idx="483">
                  <c:v>9.3513351172180847E-3</c:v>
                </c:pt>
                <c:pt idx="484">
                  <c:v>9.3581009451160213E-3</c:v>
                </c:pt>
                <c:pt idx="485">
                  <c:v>9.3648707892413086E-3</c:v>
                </c:pt>
                <c:pt idx="486">
                  <c:v>9.3786681856400378E-3</c:v>
                </c:pt>
                <c:pt idx="487">
                  <c:v>9.3919903269767957E-3</c:v>
                </c:pt>
                <c:pt idx="488">
                  <c:v>9.3987802517592201E-3</c:v>
                </c:pt>
                <c:pt idx="489">
                  <c:v>9.405574192689059E-3</c:v>
                </c:pt>
                <c:pt idx="490">
                  <c:v>9.4123721497663126E-3</c:v>
                </c:pt>
                <c:pt idx="491">
                  <c:v>9.426228256161906E-3</c:v>
                </c:pt>
                <c:pt idx="492">
                  <c:v>9.4396041392297292E-3</c:v>
                </c:pt>
                <c:pt idx="493">
                  <c:v>9.4464221769641199E-3</c:v>
                </c:pt>
                <c:pt idx="494">
                  <c:v>9.4532442308459252E-3</c:v>
                </c:pt>
                <c:pt idx="495">
                  <c:v>9.4600703008751452E-3</c:v>
                </c:pt>
                <c:pt idx="496">
                  <c:v>9.4739851402891873E-3</c:v>
                </c:pt>
                <c:pt idx="497">
                  <c:v>9.4874147421464272E-3</c:v>
                </c:pt>
                <c:pt idx="498">
                  <c:v>9.4942608929127204E-3</c:v>
                </c:pt>
                <c:pt idx="499">
                  <c:v>9.501111059666556E-3</c:v>
                </c:pt>
                <c:pt idx="500">
                  <c:v>9.5079652426477423E-3</c:v>
                </c:pt>
                <c:pt idx="501">
                  <c:v>9.5219388382350445E-3</c:v>
                </c:pt>
                <c:pt idx="502">
                  <c:v>9.5354221358867619E-3</c:v>
                </c:pt>
                <c:pt idx="503">
                  <c:v>9.5422963996050214E-3</c:v>
                </c:pt>
                <c:pt idx="504">
                  <c:v>9.5491746793108234E-3</c:v>
                </c:pt>
                <c:pt idx="505">
                  <c:v>9.5560569753239122E-3</c:v>
                </c:pt>
                <c:pt idx="506">
                  <c:v>9.5736646681277016E-3</c:v>
                </c:pt>
                <c:pt idx="507">
                  <c:v>9.5905277121488552E-3</c:v>
                </c:pt>
                <c:pt idx="508">
                  <c:v>9.5974281954536167E-3</c:v>
                </c:pt>
                <c:pt idx="509">
                  <c:v>9.6043267852330416E-3</c:v>
                </c:pt>
                <c:pt idx="510">
                  <c:v>9.6183746229261402E-3</c:v>
                </c:pt>
                <c:pt idx="511">
                  <c:v>9.631902210376353E-3</c:v>
                </c:pt>
                <c:pt idx="512">
                  <c:v>9.6387913330886477E-3</c:v>
                </c:pt>
                <c:pt idx="513">
                  <c:v>9.6456785624354779E-3</c:v>
                </c:pt>
                <c:pt idx="514">
                  <c:v>9.6525638983369078E-3</c:v>
                </c:pt>
                <c:pt idx="515">
                  <c:v>9.6665878108215253E-3</c:v>
                </c:pt>
                <c:pt idx="516">
                  <c:v>9.6800863078883026E-3</c:v>
                </c:pt>
                <c:pt idx="517">
                  <c:v>9.6869621767226022E-3</c:v>
                </c:pt>
                <c:pt idx="518">
                  <c:v>9.7419009645616228E-3</c:v>
                </c:pt>
                <c:pt idx="519">
                  <c:v>9.7830255319131254E-3</c:v>
                </c:pt>
                <c:pt idx="520">
                  <c:v>9.8309180434696941E-3</c:v>
                </c:pt>
                <c:pt idx="521">
                  <c:v>9.8787177775605528E-3</c:v>
                </c:pt>
                <c:pt idx="522">
                  <c:v>9.9264247341057654E-3</c:v>
                </c:pt>
                <c:pt idx="523">
                  <c:v>9.9775744019670043E-3</c:v>
                </c:pt>
                <c:pt idx="524">
                  <c:v>1.0021560314719125E-2</c:v>
                </c:pt>
                <c:pt idx="525">
                  <c:v>1.0068988938707335E-2</c:v>
                </c:pt>
                <c:pt idx="526">
                  <c:v>1.0116324784990027E-2</c:v>
                </c:pt>
                <c:pt idx="527">
                  <c:v>1.0163567853647137E-2</c:v>
                </c:pt>
                <c:pt idx="528">
                  <c:v>1.0210718144598729E-2</c:v>
                </c:pt>
                <c:pt idx="529">
                  <c:v>1.0257775657764867E-2</c:v>
                </c:pt>
                <c:pt idx="530">
                  <c:v>1.0304740393225487E-2</c:v>
                </c:pt>
                <c:pt idx="531">
                  <c:v>1.0358300771038387E-2</c:v>
                </c:pt>
                <c:pt idx="532">
                  <c:v>1.0398391530630491E-2</c:v>
                </c:pt>
                <c:pt idx="533">
                  <c:v>1.0445077932494939E-2</c:v>
                </c:pt>
                <c:pt idx="534">
                  <c:v>1.0491671556493998E-2</c:v>
                </c:pt>
                <c:pt idx="535">
                  <c:v>1.053817240254773E-2</c:v>
                </c:pt>
                <c:pt idx="536">
                  <c:v>1.0584580470576199E-2</c:v>
                </c:pt>
                <c:pt idx="537">
                  <c:v>1.0630895760579406E-2</c:v>
                </c:pt>
                <c:pt idx="538">
                  <c:v>1.0677118272557351E-2</c:v>
                </c:pt>
                <c:pt idx="539">
                  <c:v>1.0723248006350161E-2</c:v>
                </c:pt>
                <c:pt idx="540">
                  <c:v>1.0769284962117709E-2</c:v>
                </c:pt>
                <c:pt idx="541">
                  <c:v>1.0815229139620186E-2</c:v>
                </c:pt>
                <c:pt idx="542">
                  <c:v>1.0861080539017465E-2</c:v>
                </c:pt>
                <c:pt idx="543">
                  <c:v>1.0906839160069737E-2</c:v>
                </c:pt>
                <c:pt idx="544">
                  <c:v>1.0952505002936874E-2</c:v>
                </c:pt>
                <c:pt idx="545">
                  <c:v>1.0998078067379069E-2</c:v>
                </c:pt>
                <c:pt idx="546">
                  <c:v>1.1043558353636129E-2</c:v>
                </c:pt>
                <c:pt idx="547">
                  <c:v>1.1088945861388311E-2</c:v>
                </c:pt>
                <c:pt idx="548">
                  <c:v>1.1147164901057494E-2</c:v>
                </c:pt>
                <c:pt idx="549">
                  <c:v>1.1185892389553587E-2</c:v>
                </c:pt>
                <c:pt idx="550">
                  <c:v>1.1224551714175135E-2</c:v>
                </c:pt>
                <c:pt idx="551">
                  <c:v>1.1269568108067674E-2</c:v>
                </c:pt>
                <c:pt idx="552">
                  <c:v>1.1314491723455333E-2</c:v>
                </c:pt>
                <c:pt idx="553">
                  <c:v>1.1359322560258178E-2</c:v>
                </c:pt>
                <c:pt idx="554">
                  <c:v>1.1404060618396272E-2</c:v>
                </c:pt>
                <c:pt idx="555">
                  <c:v>1.1448705897869615E-2</c:v>
                </c:pt>
                <c:pt idx="556">
                  <c:v>1.1493258398678208E-2</c:v>
                </c:pt>
                <c:pt idx="557">
                  <c:v>1.1537718120742113E-2</c:v>
                </c:pt>
                <c:pt idx="558">
                  <c:v>1.1582085064061332E-2</c:v>
                </c:pt>
                <c:pt idx="559">
                  <c:v>1.1626359228555927E-2</c:v>
                </c:pt>
                <c:pt idx="560">
                  <c:v>1.1670540614225899E-2</c:v>
                </c:pt>
                <c:pt idx="561">
                  <c:v>1.1714629221071249E-2</c:v>
                </c:pt>
                <c:pt idx="562">
                  <c:v>1.1758625049012039E-2</c:v>
                </c:pt>
                <c:pt idx="563">
                  <c:v>1.1802528097968334E-2</c:v>
                </c:pt>
                <c:pt idx="564">
                  <c:v>1.1846338367940135E-2</c:v>
                </c:pt>
                <c:pt idx="565">
                  <c:v>1.1902529529663752E-2</c:v>
                </c:pt>
                <c:pt idx="566">
                  <c:v>1.194612773335102E-2</c:v>
                </c:pt>
                <c:pt idx="567">
                  <c:v>1.1989637774760808E-2</c:v>
                </c:pt>
                <c:pt idx="568">
                  <c:v>1.2033111653497741E-2</c:v>
                </c:pt>
                <c:pt idx="569">
                  <c:v>1.2076564191865202E-2</c:v>
                </c:pt>
                <c:pt idx="570">
                  <c:v>1.2119995389863192E-2</c:v>
                </c:pt>
                <c:pt idx="571">
                  <c:v>1.2163405247411774E-2</c:v>
                </c:pt>
                <c:pt idx="572">
                  <c:v>1.220679376467082E-2</c:v>
                </c:pt>
                <c:pt idx="573">
                  <c:v>1.2250160941560395E-2</c:v>
                </c:pt>
                <c:pt idx="574">
                  <c:v>1.2293506778000562E-2</c:v>
                </c:pt>
                <c:pt idx="575">
                  <c:v>1.2349629260608452E-2</c:v>
                </c:pt>
                <c:pt idx="576">
                  <c:v>1.2380134429772482E-2</c:v>
                </c:pt>
                <c:pt idx="577">
                  <c:v>1.2423416244944363E-2</c:v>
                </c:pt>
                <c:pt idx="578">
                  <c:v>1.2466676719746772E-2</c:v>
                </c:pt>
                <c:pt idx="579">
                  <c:v>1.2509915854099773E-2</c:v>
                </c:pt>
                <c:pt idx="580">
                  <c:v>1.2553133648083303E-2</c:v>
                </c:pt>
                <c:pt idx="581">
                  <c:v>1.259633010153749E-2</c:v>
                </c:pt>
                <c:pt idx="582">
                  <c:v>1.2639505214542268E-2</c:v>
                </c:pt>
                <c:pt idx="583">
                  <c:v>1.2682658987097639E-2</c:v>
                </c:pt>
                <c:pt idx="584">
                  <c:v>1.2725791419203603E-2</c:v>
                </c:pt>
                <c:pt idx="585">
                  <c:v>1.2768902510860158E-2</c:v>
                </c:pt>
                <c:pt idx="586">
                  <c:v>1.2811992261987371E-2</c:v>
                </c:pt>
                <c:pt idx="587">
                  <c:v>1.2855060672585239E-2</c:v>
                </c:pt>
                <c:pt idx="588">
                  <c:v>1.28981077427337E-2</c:v>
                </c:pt>
                <c:pt idx="589">
                  <c:v>1.2941133472352817E-2</c:v>
                </c:pt>
                <c:pt idx="590">
                  <c:v>1.2984137861442591E-2</c:v>
                </c:pt>
                <c:pt idx="591">
                  <c:v>1.3027120910003021E-2</c:v>
                </c:pt>
                <c:pt idx="592">
                  <c:v>1.3070082618034107E-2</c:v>
                </c:pt>
                <c:pt idx="593">
                  <c:v>1.3113022985535849E-2</c:v>
                </c:pt>
                <c:pt idx="594">
                  <c:v>1.3155942012508248E-2</c:v>
                </c:pt>
                <c:pt idx="595">
                  <c:v>1.3198839698951303E-2</c:v>
                </c:pt>
                <c:pt idx="596">
                  <c:v>1.3254450335660195E-2</c:v>
                </c:pt>
                <c:pt idx="597">
                  <c:v>1.3284571050009575E-2</c:v>
                </c:pt>
                <c:pt idx="598">
                  <c:v>1.3327404714704727E-2</c:v>
                </c:pt>
                <c:pt idx="599">
                  <c:v>1.3370217038790599E-2</c:v>
                </c:pt>
                <c:pt idx="600">
                  <c:v>1.3437450431323938E-2</c:v>
                </c:pt>
                <c:pt idx="601">
                  <c:v>1.346849735688771E-2</c:v>
                </c:pt>
                <c:pt idx="602">
                  <c:v>1.3498525967472474E-2</c:v>
                </c:pt>
                <c:pt idx="603">
                  <c:v>1.3541252929121228E-2</c:v>
                </c:pt>
                <c:pt idx="604">
                  <c:v>1.3583958550160702E-2</c:v>
                </c:pt>
                <c:pt idx="605">
                  <c:v>1.3626642830590896E-2</c:v>
                </c:pt>
                <c:pt idx="606">
                  <c:v>1.3669305770331874E-2</c:v>
                </c:pt>
                <c:pt idx="607">
                  <c:v>1.3711947369543509E-2</c:v>
                </c:pt>
                <c:pt idx="608">
                  <c:v>1.3754567627985992E-2</c:v>
                </c:pt>
                <c:pt idx="609">
                  <c:v>1.3797166545819195E-2</c:v>
                </c:pt>
                <c:pt idx="610">
                  <c:v>1.3839744122963182E-2</c:v>
                </c:pt>
                <c:pt idx="611">
                  <c:v>1.3882300359417954E-2</c:v>
                </c:pt>
                <c:pt idx="612">
                  <c:v>1.392483525518351E-2</c:v>
                </c:pt>
                <c:pt idx="613">
                  <c:v>1.3967348810339786E-2</c:v>
                </c:pt>
                <c:pt idx="614">
                  <c:v>1.4009841024646974E-2</c:v>
                </c:pt>
                <c:pt idx="615">
                  <c:v>1.4065541057552977E-2</c:v>
                </c:pt>
                <c:pt idx="616">
                  <c:v>1.4094761431273639E-2</c:v>
                </c:pt>
                <c:pt idx="617">
                  <c:v>1.4137189623593116E-2</c:v>
                </c:pt>
                <c:pt idx="618">
                  <c:v>1.4179596475063505E-2</c:v>
                </c:pt>
                <c:pt idx="619">
                  <c:v>1.422199226274401E-2</c:v>
                </c:pt>
                <c:pt idx="620">
                  <c:v>1.4264492736444367E-2</c:v>
                </c:pt>
                <c:pt idx="621">
                  <c:v>1.4307130890571784E-2</c:v>
                </c:pt>
                <c:pt idx="622">
                  <c:v>1.4349906724886452E-2</c:v>
                </c:pt>
                <c:pt idx="623">
                  <c:v>1.4392820239708115E-2</c:v>
                </c:pt>
                <c:pt idx="624">
                  <c:v>1.4435871435036773E-2</c:v>
                </c:pt>
                <c:pt idx="625">
                  <c:v>1.4479060310792491E-2</c:v>
                </c:pt>
                <c:pt idx="626">
                  <c:v>1.452238686713514E-2</c:v>
                </c:pt>
                <c:pt idx="627">
                  <c:v>1.4576069711564887E-2</c:v>
                </c:pt>
                <c:pt idx="628">
                  <c:v>1.4609453021581231E-2</c:v>
                </c:pt>
                <c:pt idx="629">
                  <c:v>1.4653192619844546E-2</c:v>
                </c:pt>
                <c:pt idx="630">
                  <c:v>1.4697069898854664E-2</c:v>
                </c:pt>
                <c:pt idx="631">
                  <c:v>1.4741084858691522E-2</c:v>
                </c:pt>
                <c:pt idx="632">
                  <c:v>1.4785237499355119E-2</c:v>
                </c:pt>
                <c:pt idx="633">
                  <c:v>1.4829527821005328E-2</c:v>
                </c:pt>
                <c:pt idx="634">
                  <c:v>1.4873955823482277E-2</c:v>
                </c:pt>
                <c:pt idx="635">
                  <c:v>1.4918521507025773E-2</c:v>
                </c:pt>
                <c:pt idx="636">
                  <c:v>1.4963224871635816E-2</c:v>
                </c:pt>
                <c:pt idx="637">
                  <c:v>1.5008065917312408E-2</c:v>
                </c:pt>
                <c:pt idx="638">
                  <c:v>1.5053044644135483E-2</c:v>
                </c:pt>
                <c:pt idx="639">
                  <c:v>1.5098161052264913E-2</c:v>
                </c:pt>
                <c:pt idx="640">
                  <c:v>1.5143415141540828E-2</c:v>
                </c:pt>
                <c:pt idx="641">
                  <c:v>1.5188806912203034E-2</c:v>
                </c:pt>
                <c:pt idx="642">
                  <c:v>1.5234336364171597E-2</c:v>
                </c:pt>
                <c:pt idx="643">
                  <c:v>1.5280003497606387E-2</c:v>
                </c:pt>
                <c:pt idx="644">
                  <c:v>1.5325808312507405E-2</c:v>
                </c:pt>
                <c:pt idx="645">
                  <c:v>1.5371750808954587E-2</c:v>
                </c:pt>
                <c:pt idx="646">
                  <c:v>1.5417830986947934E-2</c:v>
                </c:pt>
                <c:pt idx="647">
                  <c:v>1.546404884656738E-2</c:v>
                </c:pt>
                <c:pt idx="648">
                  <c:v>1.5524344464239448E-2</c:v>
                </c:pt>
                <c:pt idx="649">
                  <c:v>1.5556897610924381E-2</c:v>
                </c:pt>
                <c:pt idx="650">
                  <c:v>1.5603528515741871E-2</c:v>
                </c:pt>
                <c:pt idx="651">
                  <c:v>1.5650297102345334E-2</c:v>
                </c:pt>
                <c:pt idx="652">
                  <c:v>1.5712004564461424E-2</c:v>
                </c:pt>
                <c:pt idx="653">
                  <c:v>1.5755382031423792E-2</c:v>
                </c:pt>
                <c:pt idx="654">
                  <c:v>1.5791428953910724E-2</c:v>
                </c:pt>
                <c:pt idx="655">
                  <c:v>1.5838748268537373E-2</c:v>
                </c:pt>
                <c:pt idx="656">
                  <c:v>1.5886205265269737E-2</c:v>
                </c:pt>
                <c:pt idx="657">
                  <c:v>1.5933799944027882E-2</c:v>
                </c:pt>
                <c:pt idx="658">
                  <c:v>1.5981532305131552E-2</c:v>
                </c:pt>
                <c:pt idx="659">
                  <c:v>1.6029402348420874E-2</c:v>
                </c:pt>
                <c:pt idx="660">
                  <c:v>1.6077410074135656E-2</c:v>
                </c:pt>
                <c:pt idx="661">
                  <c:v>1.6125555482195963E-2</c:v>
                </c:pt>
                <c:pt idx="662">
                  <c:v>1.6173838572681731E-2</c:v>
                </c:pt>
                <c:pt idx="663">
                  <c:v>1.6222259345672896E-2</c:v>
                </c:pt>
                <c:pt idx="664">
                  <c:v>1.6270817801169457E-2</c:v>
                </c:pt>
                <c:pt idx="665">
                  <c:v>1.6319513939411223E-2</c:v>
                </c:pt>
                <c:pt idx="666">
                  <c:v>1.6383819450455306E-2</c:v>
                </c:pt>
                <c:pt idx="667">
                  <c:v>1.641731926373069E-2</c:v>
                </c:pt>
                <c:pt idx="668">
                  <c:v>1.6466428450048198E-2</c:v>
                </c:pt>
                <c:pt idx="669">
                  <c:v>1.6515675319190848E-2</c:v>
                </c:pt>
                <c:pt idx="670">
                  <c:v>1.6565059871238574E-2</c:v>
                </c:pt>
                <c:pt idx="671">
                  <c:v>1.6614567959267745E-2</c:v>
                </c:pt>
                <c:pt idx="672">
                  <c:v>1.6663803468137672E-2</c:v>
                </c:pt>
                <c:pt idx="673">
                  <c:v>1.6712582487121708E-2</c:v>
                </c:pt>
                <c:pt idx="674">
                  <c:v>1.6760905016139915E-2</c:v>
                </c:pt>
                <c:pt idx="675">
                  <c:v>1.6808771054872551E-2</c:v>
                </c:pt>
                <c:pt idx="676">
                  <c:v>1.6856180603159743E-2</c:v>
                </c:pt>
                <c:pt idx="677">
                  <c:v>1.6903133660921554E-2</c:v>
                </c:pt>
                <c:pt idx="678">
                  <c:v>1.6949630227998114E-2</c:v>
                </c:pt>
                <c:pt idx="679">
                  <c:v>1.6995670303989741E-2</c:v>
                </c:pt>
                <c:pt idx="680">
                  <c:v>1.7041253888896435E-2</c:v>
                </c:pt>
                <c:pt idx="681">
                  <c:v>1.7086380982478389E-2</c:v>
                </c:pt>
                <c:pt idx="682">
                  <c:v>1.7131051584655665E-2</c:v>
                </c:pt>
                <c:pt idx="683">
                  <c:v>1.7175265695188457E-2</c:v>
                </c:pt>
                <c:pt idx="684">
                  <c:v>1.7219023313916892E-2</c:v>
                </c:pt>
                <c:pt idx="685">
                  <c:v>1.7262324440601162E-2</c:v>
                </c:pt>
                <c:pt idx="686">
                  <c:v>1.7305169075241267E-2</c:v>
                </c:pt>
                <c:pt idx="687">
                  <c:v>1.7347557217517462E-2</c:v>
                </c:pt>
                <c:pt idx="688">
                  <c:v>1.7389488867429748E-2</c:v>
                </c:pt>
                <c:pt idx="689">
                  <c:v>1.7430964024578444E-2</c:v>
                </c:pt>
                <c:pt idx="690">
                  <c:v>1.7471982689043486E-2</c:v>
                </c:pt>
                <c:pt idx="691">
                  <c:v>1.7512544860585066E-2</c:v>
                </c:pt>
                <c:pt idx="692">
                  <c:v>1.7552650538963377E-2</c:v>
                </c:pt>
                <c:pt idx="693">
                  <c:v>1.7592299724178417E-2</c:v>
                </c:pt>
                <c:pt idx="694">
                  <c:v>1.763149241599038E-2</c:v>
                </c:pt>
                <c:pt idx="695">
                  <c:v>1.7670228614239392E-2</c:v>
                </c:pt>
                <c:pt idx="696">
                  <c:v>1.7708508318845517E-2</c:v>
                </c:pt>
                <c:pt idx="697">
                  <c:v>1.7746331529489012E-2</c:v>
                </c:pt>
                <c:pt idx="698">
                  <c:v>1.7795167060574713E-2</c:v>
                </c:pt>
                <c:pt idx="699">
                  <c:v>1.7820608468968047E-2</c:v>
                </c:pt>
                <c:pt idx="700">
                  <c:v>1.7868277399530896E-2</c:v>
                </c:pt>
                <c:pt idx="701">
                  <c:v>1.7893059431317582E-2</c:v>
                </c:pt>
                <c:pt idx="702">
                  <c:v>1.7928600170789011E-2</c:v>
                </c:pt>
                <c:pt idx="703">
                  <c:v>1.7963684415498449E-2</c:v>
                </c:pt>
                <c:pt idx="704">
                  <c:v>1.8012807792437968E-2</c:v>
                </c:pt>
                <c:pt idx="705">
                  <c:v>1.8056611973067405E-2</c:v>
                </c:pt>
                <c:pt idx="706">
                  <c:v>1.8076651623086804E-2</c:v>
                </c:pt>
                <c:pt idx="707">
                  <c:v>1.8112584724121472E-2</c:v>
                </c:pt>
                <c:pt idx="708">
                  <c:v>1.8142457422642977E-2</c:v>
                </c:pt>
                <c:pt idx="709">
                  <c:v>1.8174675519153638E-2</c:v>
                </c:pt>
                <c:pt idx="710">
                  <c:v>1.8206437079655302E-2</c:v>
                </c:pt>
                <c:pt idx="711">
                  <c:v>1.8237742103748289E-2</c:v>
                </c:pt>
                <c:pt idx="712">
                  <c:v>1.8271237492324399E-2</c:v>
                </c:pt>
                <c:pt idx="713">
                  <c:v>1.8298982541455899E-2</c:v>
                </c:pt>
                <c:pt idx="714">
                  <c:v>1.8328917954351098E-2</c:v>
                </c:pt>
                <c:pt idx="715">
                  <c:v>1.8358396829425416E-2</c:v>
                </c:pt>
                <c:pt idx="716">
                  <c:v>1.8387419166465691E-2</c:v>
                </c:pt>
                <c:pt idx="717">
                  <c:v>1.841598496501895E-2</c:v>
                </c:pt>
                <c:pt idx="718">
                  <c:v>1.8444094224818741E-2</c:v>
                </c:pt>
                <c:pt idx="719">
                  <c:v>1.8471746945518674E-2</c:v>
                </c:pt>
                <c:pt idx="720">
                  <c:v>1.8509510293354126E-2</c:v>
                </c:pt>
                <c:pt idx="721">
                  <c:v>1.8525682768473217E-2</c:v>
                </c:pt>
                <c:pt idx="722">
                  <c:v>1.8554301147979402E-2</c:v>
                </c:pt>
                <c:pt idx="723">
                  <c:v>1.857783150524206E-2</c:v>
                </c:pt>
                <c:pt idx="724">
                  <c:v>1.8603670413162021E-2</c:v>
                </c:pt>
                <c:pt idx="725">
                  <c:v>1.8629599815600528E-2</c:v>
                </c:pt>
                <c:pt idx="726">
                  <c:v>1.8657965735973114E-2</c:v>
                </c:pt>
                <c:pt idx="727">
                  <c:v>1.8681730104352923E-2</c:v>
                </c:pt>
                <c:pt idx="728">
                  <c:v>1.8707930990746746E-2</c:v>
                </c:pt>
                <c:pt idx="729">
                  <c:v>1.8734222371898923E-2</c:v>
                </c:pt>
                <c:pt idx="730">
                  <c:v>1.876060424788939E-2</c:v>
                </c:pt>
                <c:pt idx="731">
                  <c:v>1.8789461799930685E-2</c:v>
                </c:pt>
                <c:pt idx="732">
                  <c:v>1.8813639484598355E-2</c:v>
                </c:pt>
                <c:pt idx="733">
                  <c:v>1.884029284545008E-2</c:v>
                </c:pt>
                <c:pt idx="734">
                  <c:v>1.8867036701326612E-2</c:v>
                </c:pt>
                <c:pt idx="735">
                  <c:v>1.8893871052361177E-2</c:v>
                </c:pt>
                <c:pt idx="736">
                  <c:v>1.8920795898580423E-2</c:v>
                </c:pt>
                <c:pt idx="737">
                  <c:v>1.8947811240037638E-2</c:v>
                </c:pt>
                <c:pt idx="738">
                  <c:v>1.8974917076786113E-2</c:v>
                </c:pt>
                <c:pt idx="739">
                  <c:v>1.9004561591089431E-2</c:v>
                </c:pt>
                <c:pt idx="740">
                  <c:v>1.9031856324382979E-2</c:v>
                </c:pt>
                <c:pt idx="741">
                  <c:v>1.9056777559578464E-2</c:v>
                </c:pt>
                <c:pt idx="742">
                  <c:v>1.9084245378211406E-2</c:v>
                </c:pt>
                <c:pt idx="743">
                  <c:v>1.9111803692481999E-2</c:v>
                </c:pt>
                <c:pt idx="744">
                  <c:v>1.9139452502390242E-2</c:v>
                </c:pt>
                <c:pt idx="745">
                  <c:v>1.9169687527833545E-2</c:v>
                </c:pt>
                <c:pt idx="746">
                  <c:v>1.9195021609546004E-2</c:v>
                </c:pt>
                <c:pt idx="747">
                  <c:v>1.9222941906873459E-2</c:v>
                </c:pt>
                <c:pt idx="748">
                  <c:v>1.9250952700158308E-2</c:v>
                </c:pt>
                <c:pt idx="749">
                  <c:v>1.9279053989427197E-2</c:v>
                </c:pt>
                <c:pt idx="750">
                  <c:v>1.931428033204341E-2</c:v>
                </c:pt>
                <c:pt idx="751">
                  <c:v>1.9335528056210194E-2</c:v>
                </c:pt>
                <c:pt idx="752">
                  <c:v>1.9363900833857528E-2</c:v>
                </c:pt>
                <c:pt idx="753">
                  <c:v>1.9392364107782001E-2</c:v>
                </c:pt>
                <c:pt idx="754">
                  <c:v>1.9420917877983612E-2</c:v>
                </c:pt>
                <c:pt idx="755">
                  <c:v>1.9449562144568944E-2</c:v>
                </c:pt>
                <c:pt idx="756">
                  <c:v>1.9483464818671692E-2</c:v>
                </c:pt>
                <c:pt idx="757">
                  <c:v>1.9509713719296773E-2</c:v>
                </c:pt>
                <c:pt idx="758">
                  <c:v>1.9536037923266747E-2</c:v>
                </c:pt>
                <c:pt idx="759">
                  <c:v>1.9567651800389552E-2</c:v>
                </c:pt>
                <c:pt idx="760">
                  <c:v>1.9594140925489612E-2</c:v>
                </c:pt>
                <c:pt idx="761">
                  <c:v>1.9623328171736176E-2</c:v>
                </c:pt>
                <c:pt idx="762">
                  <c:v>1.9652605914792787E-2</c:v>
                </c:pt>
                <c:pt idx="763">
                  <c:v>1.968197415479267E-2</c:v>
                </c:pt>
                <c:pt idx="764">
                  <c:v>1.971408082419579E-2</c:v>
                </c:pt>
                <c:pt idx="765">
                  <c:v>1.9740982125728834E-2</c:v>
                </c:pt>
                <c:pt idx="766">
                  <c:v>1.9770621856824988E-2</c:v>
                </c:pt>
                <c:pt idx="767">
                  <c:v>1.9800352085077577E-2</c:v>
                </c:pt>
                <c:pt idx="768">
                  <c:v>1.9830172810593183E-2</c:v>
                </c:pt>
                <c:pt idx="769">
                  <c:v>1.9860084033398451E-2</c:v>
                </c:pt>
                <c:pt idx="770">
                  <c:v>1.9890085753573317E-2</c:v>
                </c:pt>
                <c:pt idx="771">
                  <c:v>1.9931998135112039E-2</c:v>
                </c:pt>
                <c:pt idx="772">
                  <c:v>1.9950360686324942E-2</c:v>
                </c:pt>
                <c:pt idx="773">
                  <c:v>1.9980633899034927E-2</c:v>
                </c:pt>
                <c:pt idx="774">
                  <c:v>2.001372671427637E-2</c:v>
                </c:pt>
                <c:pt idx="775">
                  <c:v>2.0041437133375695E-2</c:v>
                </c:pt>
                <c:pt idx="776">
                  <c:v>2.0071639210454961E-2</c:v>
                </c:pt>
                <c:pt idx="777">
                  <c:v>2.0101452104821504E-2</c:v>
                </c:pt>
                <c:pt idx="778">
                  <c:v>2.0133523246830265E-2</c:v>
                </c:pt>
                <c:pt idx="779">
                  <c:v>2.0159910344270671E-2</c:v>
                </c:pt>
                <c:pt idx="780">
                  <c:v>2.018855568874045E-2</c:v>
                </c:pt>
                <c:pt idx="781">
                  <c:v>2.0216811849378402E-2</c:v>
                </c:pt>
                <c:pt idx="782">
                  <c:v>2.0244678825891427E-2</c:v>
                </c:pt>
                <c:pt idx="783">
                  <c:v>2.0272156617986425E-2</c:v>
                </c:pt>
                <c:pt idx="784">
                  <c:v>2.029924522542359E-2</c:v>
                </c:pt>
                <c:pt idx="785">
                  <c:v>2.0325944647936467E-2</c:v>
                </c:pt>
                <c:pt idx="786">
                  <c:v>2.0352254885231957E-2</c:v>
                </c:pt>
                <c:pt idx="787">
                  <c:v>2.0378175937096898E-2</c:v>
                </c:pt>
                <c:pt idx="788">
                  <c:v>2.0403707803291482E-2</c:v>
                </c:pt>
                <c:pt idx="789">
                  <c:v>2.0428850483495964E-2</c:v>
                </c:pt>
                <c:pt idx="790">
                  <c:v>2.0453603977523827E-2</c:v>
                </c:pt>
                <c:pt idx="791">
                  <c:v>2.048027388643181E-2</c:v>
                </c:pt>
                <c:pt idx="792">
                  <c:v>2.0504222571327002E-2</c:v>
                </c:pt>
                <c:pt idx="793">
                  <c:v>2.0525529340069681E-2</c:v>
                </c:pt>
                <c:pt idx="794">
                  <c:v>2.054872608696634E-2</c:v>
                </c:pt>
                <c:pt idx="795">
                  <c:v>2.0571533646487339E-2</c:v>
                </c:pt>
                <c:pt idx="796">
                  <c:v>2.059395201844616E-2</c:v>
                </c:pt>
                <c:pt idx="797">
                  <c:v>2.0618127877054526E-2</c:v>
                </c:pt>
                <c:pt idx="798">
                  <c:v>2.0637621198744682E-2</c:v>
                </c:pt>
                <c:pt idx="799">
                  <c:v>2.0658872006658058E-2</c:v>
                </c:pt>
                <c:pt idx="800">
                  <c:v>2.0679733626156604E-2</c:v>
                </c:pt>
                <c:pt idx="801">
                  <c:v>2.0700206057000514E-2</c:v>
                </c:pt>
                <c:pt idx="802">
                  <c:v>2.0724765409418922E-2</c:v>
                </c:pt>
                <c:pt idx="803">
                  <c:v>2.0739983352004998E-2</c:v>
                </c:pt>
                <c:pt idx="804">
                  <c:v>2.0759288215792537E-2</c:v>
                </c:pt>
                <c:pt idx="805">
                  <c:v>2.0778203890152724E-2</c:v>
                </c:pt>
                <c:pt idx="806">
                  <c:v>2.0796730374952332E-2</c:v>
                </c:pt>
                <c:pt idx="807">
                  <c:v>2.0814867669951553E-2</c:v>
                </c:pt>
                <c:pt idx="808">
                  <c:v>2.0836319968417172E-2</c:v>
                </c:pt>
                <c:pt idx="809">
                  <c:v>2.0851801230641342E-2</c:v>
                </c:pt>
                <c:pt idx="810">
                  <c:v>2.0866944414601463E-2</c:v>
                </c:pt>
                <c:pt idx="811">
                  <c:v>2.0885297832313743E-2</c:v>
                </c:pt>
                <c:pt idx="812">
                  <c:v>2.0899716292399617E-2</c:v>
                </c:pt>
                <c:pt idx="813">
                  <c:v>2.091551844518591E-2</c:v>
                </c:pt>
                <c:pt idx="814">
                  <c:v>2.0930931407079356E-2</c:v>
                </c:pt>
                <c:pt idx="815">
                  <c:v>2.0945955177893438E-2</c:v>
                </c:pt>
                <c:pt idx="816">
                  <c:v>2.0962228114838055E-2</c:v>
                </c:pt>
                <c:pt idx="817">
                  <c:v>2.0974835145697313E-2</c:v>
                </c:pt>
                <c:pt idx="818">
                  <c:v>2.0988691342420651E-2</c:v>
                </c:pt>
                <c:pt idx="819">
                  <c:v>2.1002158347478428E-2</c:v>
                </c:pt>
                <c:pt idx="820">
                  <c:v>2.1015236160817352E-2</c:v>
                </c:pt>
                <c:pt idx="821">
                  <c:v>2.1027924782224261E-2</c:v>
                </c:pt>
                <c:pt idx="822">
                  <c:v>2.1044148722735301E-2</c:v>
                </c:pt>
                <c:pt idx="823">
                  <c:v>2.1052134448868998E-2</c:v>
                </c:pt>
                <c:pt idx="824">
                  <c:v>2.1063655493840372E-2</c:v>
                </c:pt>
                <c:pt idx="825">
                  <c:v>2.1074787346480051E-2</c:v>
                </c:pt>
                <c:pt idx="826">
                  <c:v>2.1085530006628161E-2</c:v>
                </c:pt>
                <c:pt idx="827">
                  <c:v>2.1097223922550423E-2</c:v>
                </c:pt>
                <c:pt idx="828">
                  <c:v>2.1106011586207174E-2</c:v>
                </c:pt>
                <c:pt idx="829">
                  <c:v>2.111646046631499E-2</c:v>
                </c:pt>
                <c:pt idx="830">
                  <c:v>2.1128694456489239E-2</c:v>
                </c:pt>
                <c:pt idx="831">
                  <c:v>2.1138484368403709E-2</c:v>
                </c:pt>
                <c:pt idx="832">
                  <c:v>2.1150059390544484E-2</c:v>
                </c:pt>
                <c:pt idx="833">
                  <c:v>2.1162009793584957E-2</c:v>
                </c:pt>
                <c:pt idx="834">
                  <c:v>2.1174335577631709E-2</c:v>
                </c:pt>
                <c:pt idx="835">
                  <c:v>2.1187036742817966E-2</c:v>
                </c:pt>
                <c:pt idx="836">
                  <c:v>2.1200113289223665E-2</c:v>
                </c:pt>
                <c:pt idx="837">
                  <c:v>2.1213565217008679E-2</c:v>
                </c:pt>
                <c:pt idx="838">
                  <c:v>2.1227392526279587E-2</c:v>
                </c:pt>
                <c:pt idx="839">
                  <c:v>2.1241595217142972E-2</c:v>
                </c:pt>
                <c:pt idx="840">
                  <c:v>2.1256173289785352E-2</c:v>
                </c:pt>
                <c:pt idx="841">
                  <c:v>2.1271126744313307E-2</c:v>
                </c:pt>
                <c:pt idx="842">
                  <c:v>2.1286455580860064E-2</c:v>
                </c:pt>
                <c:pt idx="843">
                  <c:v>2.1303928423306306E-2</c:v>
                </c:pt>
                <c:pt idx="844">
                  <c:v>2.1320035790786118E-2</c:v>
                </c:pt>
                <c:pt idx="845">
                  <c:v>2.1334694384131936E-2</c:v>
                </c:pt>
                <c:pt idx="846">
                  <c:v>2.1351524750272688E-2</c:v>
                </c:pt>
                <c:pt idx="847">
                  <c:v>2.1368730499204958E-2</c:v>
                </c:pt>
                <c:pt idx="848">
                  <c:v>2.1386311631088617E-2</c:v>
                </c:pt>
                <c:pt idx="849">
                  <c:v>2.1404268146030248E-2</c:v>
                </c:pt>
                <c:pt idx="850">
                  <c:v>2.1424563517500328E-2</c:v>
                </c:pt>
                <c:pt idx="851">
                  <c:v>2.1441307325993364E-2</c:v>
                </c:pt>
                <c:pt idx="852">
                  <c:v>2.1460389991307949E-2</c:v>
                </c:pt>
                <c:pt idx="853">
                  <c:v>2.147984804045322E-2</c:v>
                </c:pt>
                <c:pt idx="854">
                  <c:v>2.1501756800845762E-2</c:v>
                </c:pt>
                <c:pt idx="855">
                  <c:v>2.1519890290848664E-2</c:v>
                </c:pt>
                <c:pt idx="856">
                  <c:v>2.1540474492498518E-2</c:v>
                </c:pt>
                <c:pt idx="857">
                  <c:v>2.1561434078725128E-2</c:v>
                </c:pt>
                <c:pt idx="858">
                  <c:v>2.1582769049688366E-2</c:v>
                </c:pt>
                <c:pt idx="859">
                  <c:v>2.1604479405601396E-2</c:v>
                </c:pt>
                <c:pt idx="860">
                  <c:v>2.1626565146677379E-2</c:v>
                </c:pt>
                <c:pt idx="861">
                  <c:v>2.1659744433342176E-2</c:v>
                </c:pt>
                <c:pt idx="862">
                  <c:v>2.1680456523105462E-2</c:v>
                </c:pt>
                <c:pt idx="863">
                  <c:v>2.1703826484111843E-2</c:v>
                </c:pt>
                <c:pt idx="864">
                  <c:v>2.1727571782879096E-2</c:v>
                </c:pt>
                <c:pt idx="865">
                  <c:v>2.1751692419567092E-2</c:v>
                </c:pt>
                <c:pt idx="866">
                  <c:v>2.1776188394175833E-2</c:v>
                </c:pt>
                <c:pt idx="867">
                  <c:v>2.1801059706705317E-2</c:v>
                </c:pt>
                <c:pt idx="868">
                  <c:v>2.1826306357235481E-2</c:v>
                </c:pt>
                <c:pt idx="869">
                  <c:v>2.1851928346006133E-2</c:v>
                </c:pt>
                <c:pt idx="870">
                  <c:v>2.1877925672937337E-2</c:v>
                </c:pt>
                <c:pt idx="871">
                  <c:v>2.1904298338188966E-2</c:v>
                </c:pt>
                <c:pt idx="872">
                  <c:v>2.1931046341840954E-2</c:v>
                </c:pt>
                <c:pt idx="873">
                  <c:v>2.1958169683973239E-2</c:v>
                </c:pt>
                <c:pt idx="874">
                  <c:v>2.1985668364665756E-2</c:v>
                </c:pt>
                <c:pt idx="875">
                  <c:v>2.2013542383918505E-2</c:v>
                </c:pt>
                <c:pt idx="876">
                  <c:v>2.2041791741971295E-2</c:v>
                </c:pt>
                <c:pt idx="877">
                  <c:v>2.2078663863487336E-2</c:v>
                </c:pt>
                <c:pt idx="878">
                  <c:v>2.2107771138957233E-2</c:v>
                </c:pt>
                <c:pt idx="879">
                  <c:v>2.2137210440034139E-2</c:v>
                </c:pt>
                <c:pt idx="880">
                  <c:v>2.2166493921593755E-2</c:v>
                </c:pt>
                <c:pt idx="881">
                  <c:v>2.2195482524791643E-2</c:v>
                </c:pt>
                <c:pt idx="882">
                  <c:v>2.2224176249627803E-2</c:v>
                </c:pt>
                <c:pt idx="883">
                  <c:v>2.2252575096022298E-2</c:v>
                </c:pt>
                <c:pt idx="884">
                  <c:v>2.2280679063895192E-2</c:v>
                </c:pt>
                <c:pt idx="885">
                  <c:v>2.230848815316655E-2</c:v>
                </c:pt>
                <c:pt idx="886">
                  <c:v>2.2336002363756435E-2</c:v>
                </c:pt>
                <c:pt idx="887">
                  <c:v>2.2371097256628225E-2</c:v>
                </c:pt>
                <c:pt idx="888">
                  <c:v>2.2390146148651979E-2</c:v>
                </c:pt>
                <c:pt idx="889">
                  <c:v>2.2416775722797766E-2</c:v>
                </c:pt>
                <c:pt idx="890">
                  <c:v>2.2443110418022272E-2</c:v>
                </c:pt>
                <c:pt idx="891">
                  <c:v>2.2469150234245561E-2</c:v>
                </c:pt>
                <c:pt idx="892">
                  <c:v>2.2494895171387697E-2</c:v>
                </c:pt>
                <c:pt idx="893">
                  <c:v>2.2520345229448679E-2</c:v>
                </c:pt>
                <c:pt idx="894">
                  <c:v>2.2545500408268637E-2</c:v>
                </c:pt>
                <c:pt idx="895">
                  <c:v>2.257036070784757E-2</c:v>
                </c:pt>
                <c:pt idx="896">
                  <c:v>2.2594926128105541E-2</c:v>
                </c:pt>
                <c:pt idx="897">
                  <c:v>2.2619196669042552E-2</c:v>
                </c:pt>
                <c:pt idx="898">
                  <c:v>2.2643172330498729E-2</c:v>
                </c:pt>
                <c:pt idx="899">
                  <c:v>2.2666853112474072E-2</c:v>
                </c:pt>
                <c:pt idx="900">
                  <c:v>2.2690239014888647E-2</c:v>
                </c:pt>
                <c:pt idx="901">
                  <c:v>2.2713330037742452E-2</c:v>
                </c:pt>
                <c:pt idx="902">
                  <c:v>2.2736126180875615E-2</c:v>
                </c:pt>
                <c:pt idx="903">
                  <c:v>2.2758627444368074E-2</c:v>
                </c:pt>
                <c:pt idx="904">
                  <c:v>2.2780833827980018E-2</c:v>
                </c:pt>
                <c:pt idx="905">
                  <c:v>2.2802745331791385E-2</c:v>
                </c:pt>
                <c:pt idx="906">
                  <c:v>2.2824361955722239E-2</c:v>
                </c:pt>
                <c:pt idx="907">
                  <c:v>2.2845683699772579E-2</c:v>
                </c:pt>
                <c:pt idx="908">
                  <c:v>2.2874115320856703E-2</c:v>
                </c:pt>
                <c:pt idx="909">
                  <c:v>2.2887442547752102E-2</c:v>
                </c:pt>
                <c:pt idx="910">
                  <c:v>2.2907879651601348E-2</c:v>
                </c:pt>
                <c:pt idx="911">
                  <c:v>2.2928021875410209E-2</c:v>
                </c:pt>
                <c:pt idx="912">
                  <c:v>2.2959078162791968E-2</c:v>
                </c:pt>
                <c:pt idx="913">
                  <c:v>2.2974417954122472E-2</c:v>
                </c:pt>
                <c:pt idx="914">
                  <c:v>2.2986679265235566E-2</c:v>
                </c:pt>
                <c:pt idx="915">
                  <c:v>2.3005641967843715E-2</c:v>
                </c:pt>
                <c:pt idx="916">
                  <c:v>2.3024309790251607E-2</c:v>
                </c:pt>
                <c:pt idx="917">
                  <c:v>2.3042682732059561E-2</c:v>
                </c:pt>
                <c:pt idx="918">
                  <c:v>2.3060760793427448E-2</c:v>
                </c:pt>
                <c:pt idx="919">
                  <c:v>2.3078543974275334E-2</c:v>
                </c:pt>
                <c:pt idx="920">
                  <c:v>2.3096032274683154E-2</c:v>
                </c:pt>
                <c:pt idx="921">
                  <c:v>2.3113225694331163E-2</c:v>
                </c:pt>
                <c:pt idx="922">
                  <c:v>2.3130124233379235E-2</c:v>
                </c:pt>
                <c:pt idx="923">
                  <c:v>2.3146727891747432E-2</c:v>
                </c:pt>
                <c:pt idx="924">
                  <c:v>2.3163036669355819E-2</c:v>
                </c:pt>
                <c:pt idx="925">
                  <c:v>2.3179050566284332E-2</c:v>
                </c:pt>
                <c:pt idx="926">
                  <c:v>2.3202190758830454E-2</c:v>
                </c:pt>
                <c:pt idx="927">
                  <c:v>2.3210193717542182E-2</c:v>
                </c:pt>
                <c:pt idx="928">
                  <c:v>2.322532297187152E-2</c:v>
                </c:pt>
                <c:pt idx="929">
                  <c:v>2.3240157345281176E-2</c:v>
                </c:pt>
                <c:pt idx="930">
                  <c:v>2.3254696837691213E-2</c:v>
                </c:pt>
                <c:pt idx="931">
                  <c:v>2.3268952215209637E-2</c:v>
                </c:pt>
                <c:pt idx="932">
                  <c:v>2.3283044737159031E-2</c:v>
                </c:pt>
                <c:pt idx="933">
                  <c:v>2.3297008968290456E-2</c:v>
                </c:pt>
                <c:pt idx="934">
                  <c:v>2.3310844908523976E-2</c:v>
                </c:pt>
                <c:pt idx="935">
                  <c:v>2.332455255785959E-2</c:v>
                </c:pt>
                <c:pt idx="936">
                  <c:v>2.3338131916217364E-2</c:v>
                </c:pt>
                <c:pt idx="937">
                  <c:v>2.3351582983677233E-2</c:v>
                </c:pt>
                <c:pt idx="938">
                  <c:v>2.336490576015926E-2</c:v>
                </c:pt>
                <c:pt idx="939">
                  <c:v>2.3383187185632703E-2</c:v>
                </c:pt>
                <c:pt idx="940">
                  <c:v>2.3391166440269728E-2</c:v>
                </c:pt>
                <c:pt idx="941">
                  <c:v>2.3404104343818233E-2</c:v>
                </c:pt>
                <c:pt idx="942">
                  <c:v>2.341691395630896E-2</c:v>
                </c:pt>
                <c:pt idx="943">
                  <c:v>2.3429595277901782E-2</c:v>
                </c:pt>
                <c:pt idx="944">
                  <c:v>2.3442148308356892E-2</c:v>
                </c:pt>
                <c:pt idx="945">
                  <c:v>2.345457304783416E-2</c:v>
                </c:pt>
                <c:pt idx="946">
                  <c:v>2.3466869496253651E-2</c:v>
                </c:pt>
                <c:pt idx="947">
                  <c:v>2.3479037653535428E-2</c:v>
                </c:pt>
                <c:pt idx="948">
                  <c:v>2.3491077519759429E-2</c:v>
                </c:pt>
                <c:pt idx="949">
                  <c:v>2.3502989094845717E-2</c:v>
                </c:pt>
                <c:pt idx="950">
                  <c:v>2.3514772378874227E-2</c:v>
                </c:pt>
                <c:pt idx="951">
                  <c:v>2.3526427371685088E-2</c:v>
                </c:pt>
                <c:pt idx="952">
                  <c:v>2.3537954073438172E-2</c:v>
                </c:pt>
                <c:pt idx="953">
                  <c:v>2.3549352484053543E-2</c:v>
                </c:pt>
                <c:pt idx="954">
                  <c:v>2.3560622603531201E-2</c:v>
                </c:pt>
                <c:pt idx="955">
                  <c:v>2.3571764431711273E-2</c:v>
                </c:pt>
                <c:pt idx="956">
                  <c:v>2.3582777968833568E-2</c:v>
                </c:pt>
                <c:pt idx="957">
                  <c:v>2.3593663214658278E-2</c:v>
                </c:pt>
                <c:pt idx="958">
                  <c:v>2.3604420169345275E-2</c:v>
                </c:pt>
                <c:pt idx="959">
                  <c:v>2.3615048832734686E-2</c:v>
                </c:pt>
                <c:pt idx="960">
                  <c:v>2.3630075762062219E-2</c:v>
                </c:pt>
                <c:pt idx="961">
                  <c:v>2.3635921285860562E-2</c:v>
                </c:pt>
                <c:pt idx="962">
                  <c:v>2.3646165075517089E-2</c:v>
                </c:pt>
                <c:pt idx="963">
                  <c:v>2.3656280573955968E-2</c:v>
                </c:pt>
                <c:pt idx="964">
                  <c:v>2.3672207658647082E-2</c:v>
                </c:pt>
                <c:pt idx="965">
                  <c:v>2.3680557172547356E-2</c:v>
                </c:pt>
                <c:pt idx="966">
                  <c:v>2.3685857321487092E-2</c:v>
                </c:pt>
                <c:pt idx="967">
                  <c:v>2.3695459654815565E-2</c:v>
                </c:pt>
                <c:pt idx="968">
                  <c:v>2.3704933696766517E-2</c:v>
                </c:pt>
                <c:pt idx="969">
                  <c:v>2.3714279447339948E-2</c:v>
                </c:pt>
                <c:pt idx="970">
                  <c:v>2.3723496906535857E-2</c:v>
                </c:pt>
                <c:pt idx="971">
                  <c:v>2.3732586074434181E-2</c:v>
                </c:pt>
                <c:pt idx="972">
                  <c:v>2.3741546951114856E-2</c:v>
                </c:pt>
                <c:pt idx="973">
                  <c:v>2.3750379536258137E-2</c:v>
                </c:pt>
                <c:pt idx="974">
                  <c:v>2.3759083830023897E-2</c:v>
                </c:pt>
                <c:pt idx="975">
                  <c:v>2.3767659832492072E-2</c:v>
                </c:pt>
                <c:pt idx="976">
                  <c:v>2.3776107543502789E-2</c:v>
                </c:pt>
                <c:pt idx="977">
                  <c:v>2.3789921359226085E-2</c:v>
                </c:pt>
                <c:pt idx="978">
                  <c:v>2.3792618091311724E-2</c:v>
                </c:pt>
                <c:pt idx="979">
                  <c:v>2.3800680928030005E-2</c:v>
                </c:pt>
                <c:pt idx="980">
                  <c:v>2.3808615473370764E-2</c:v>
                </c:pt>
                <c:pt idx="981">
                  <c:v>2.3816421727334003E-2</c:v>
                </c:pt>
                <c:pt idx="982">
                  <c:v>2.3824099689759848E-2</c:v>
                </c:pt>
                <c:pt idx="983">
                  <c:v>2.3831649360808171E-2</c:v>
                </c:pt>
                <c:pt idx="984">
                  <c:v>2.3839070740319102E-2</c:v>
                </c:pt>
                <c:pt idx="985">
                  <c:v>2.3846363828372574E-2</c:v>
                </c:pt>
                <c:pt idx="986">
                  <c:v>2.385352862496859E-2</c:v>
                </c:pt>
                <c:pt idx="987">
                  <c:v>2.3860565130027211E-2</c:v>
                </c:pt>
                <c:pt idx="988">
                  <c:v>2.3867473343628376E-2</c:v>
                </c:pt>
                <c:pt idx="989">
                  <c:v>2.3874253265772083E-2</c:v>
                </c:pt>
                <c:pt idx="990">
                  <c:v>2.388090489629846E-2</c:v>
                </c:pt>
                <c:pt idx="991">
                  <c:v>2.3887428235367381E-2</c:v>
                </c:pt>
                <c:pt idx="992">
                  <c:v>2.3893823282898907E-2</c:v>
                </c:pt>
                <c:pt idx="993">
                  <c:v>2.390009003889304E-2</c:v>
                </c:pt>
                <c:pt idx="994">
                  <c:v>2.390622850334978E-2</c:v>
                </c:pt>
                <c:pt idx="995">
                  <c:v>2.3912238676269126E-2</c:v>
                </c:pt>
                <c:pt idx="996">
                  <c:v>2.3918120557651079E-2</c:v>
                </c:pt>
                <c:pt idx="997">
                  <c:v>2.3923874147415702E-2</c:v>
                </c:pt>
                <c:pt idx="998">
                  <c:v>2.3929499445642932E-2</c:v>
                </c:pt>
                <c:pt idx="999">
                  <c:v>2.3934996452412705E-2</c:v>
                </c:pt>
                <c:pt idx="1000">
                  <c:v>2.3940365167485211E-2</c:v>
                </c:pt>
                <c:pt idx="1001">
                  <c:v>2.3945605591020325E-2</c:v>
                </c:pt>
                <c:pt idx="1002">
                  <c:v>2.3950717722938109E-2</c:v>
                </c:pt>
                <c:pt idx="1003">
                  <c:v>2.3955701563318499E-2</c:v>
                </c:pt>
                <c:pt idx="1004">
                  <c:v>2.396055711208156E-2</c:v>
                </c:pt>
                <c:pt idx="1005">
                  <c:v>2.3965284369227291E-2</c:v>
                </c:pt>
                <c:pt idx="1006">
                  <c:v>2.3969883334755693E-2</c:v>
                </c:pt>
                <c:pt idx="1007">
                  <c:v>2.3974354008666765E-2</c:v>
                </c:pt>
                <c:pt idx="1008">
                  <c:v>2.3978696390960508E-2</c:v>
                </c:pt>
                <c:pt idx="1009">
                  <c:v>2.3982910481636921E-2</c:v>
                </c:pt>
                <c:pt idx="1010">
                  <c:v>2.3989737669785072E-2</c:v>
                </c:pt>
                <c:pt idx="1011">
                  <c:v>2.3990953788137759E-2</c:v>
                </c:pt>
                <c:pt idx="1012">
                  <c:v>2.3997452111643724E-2</c:v>
                </c:pt>
                <c:pt idx="1013">
                  <c:v>2.3998483928009406E-2</c:v>
                </c:pt>
                <c:pt idx="1014">
                  <c:v>2.4002056560519236E-2</c:v>
                </c:pt>
                <c:pt idx="1015">
                  <c:v>2.40055009013318E-2</c:v>
                </c:pt>
                <c:pt idx="1016">
                  <c:v>2.4013970023415432E-2</c:v>
                </c:pt>
                <c:pt idx="1017">
                  <c:v>2.4014203131867973E-2</c:v>
                </c:pt>
                <c:pt idx="1018">
                  <c:v>2.401751602883806E-2</c:v>
                </c:pt>
                <c:pt idx="1019">
                  <c:v>2.4021413379067269E-2</c:v>
                </c:pt>
                <c:pt idx="1020">
                  <c:v>2.4023177531491413E-2</c:v>
                </c:pt>
                <c:pt idx="1021">
                  <c:v>2.4025815819692653E-2</c:v>
                </c:pt>
                <c:pt idx="1022">
                  <c:v>2.4028325799116956E-2</c:v>
                </c:pt>
                <c:pt idx="1023">
                  <c:v>2.4030707469817614E-2</c:v>
                </c:pt>
                <c:pt idx="1024">
                  <c:v>2.4033918286197054E-2</c:v>
                </c:pt>
                <c:pt idx="1025">
                  <c:v>2.4035085884834828E-2</c:v>
                </c:pt>
                <c:pt idx="1026">
                  <c:v>2.4037082629204676E-2</c:v>
                </c:pt>
                <c:pt idx="1027">
                  <c:v>2.4038951064770941E-2</c:v>
                </c:pt>
                <c:pt idx="1028">
                  <c:v>2.404069119150698E-2</c:v>
                </c:pt>
                <c:pt idx="1029">
                  <c:v>2.4042303009466082E-2</c:v>
                </c:pt>
                <c:pt idx="1030">
                  <c:v>2.4043786518568311E-2</c:v>
                </c:pt>
                <c:pt idx="1031">
                  <c:v>2.4045141718893603E-2</c:v>
                </c:pt>
                <c:pt idx="1032">
                  <c:v>2.4045249940831681E-2</c:v>
                </c:pt>
                <c:pt idx="1033">
                  <c:v>2.4047467193080152E-2</c:v>
                </c:pt>
                <c:pt idx="1034">
                  <c:v>2.404930429958041E-2</c:v>
                </c:pt>
                <c:pt idx="1035">
                  <c:v>2.4049282983531484E-2</c:v>
                </c:pt>
                <c:pt idx="1036">
                  <c:v>2.4050079510242739E-2</c:v>
                </c:pt>
                <c:pt idx="1037">
                  <c:v>2.4050863746865048E-2</c:v>
                </c:pt>
                <c:pt idx="1038">
                  <c:v>2.405249370292184E-2</c:v>
                </c:pt>
                <c:pt idx="1039">
                  <c:v>2.405239534981618E-2</c:v>
                </c:pt>
                <c:pt idx="1040">
                  <c:v>2.4053142716145004E-2</c:v>
                </c:pt>
                <c:pt idx="1041">
                  <c:v>2.4053877792358236E-2</c:v>
                </c:pt>
                <c:pt idx="1042">
                  <c:v>2.4054600578509167E-2</c:v>
                </c:pt>
                <c:pt idx="1043">
                  <c:v>2.4055311074544505E-2</c:v>
                </c:pt>
                <c:pt idx="1044">
                  <c:v>2.4056009280490898E-2</c:v>
                </c:pt>
                <c:pt idx="1045">
                  <c:v>2.4056695196348343E-2</c:v>
                </c:pt>
                <c:pt idx="1046">
                  <c:v>2.4057368822090197E-2</c:v>
                </c:pt>
                <c:pt idx="1047">
                  <c:v>2.4058030157743104E-2</c:v>
                </c:pt>
                <c:pt idx="1048">
                  <c:v>2.405867920328042E-2</c:v>
                </c:pt>
                <c:pt idx="1049">
                  <c:v>2.4059315958755434E-2</c:v>
                </c:pt>
                <c:pt idx="1050">
                  <c:v>2.4059940424114856E-2</c:v>
                </c:pt>
                <c:pt idx="1051">
                  <c:v>2.4061399791748261E-2</c:v>
                </c:pt>
                <c:pt idx="1052">
                  <c:v>2.4061998839080001E-2</c:v>
                </c:pt>
                <c:pt idx="1053">
                  <c:v>2.4061740079606153E-2</c:v>
                </c:pt>
                <c:pt idx="1054">
                  <c:v>2.4062315384583144E-2</c:v>
                </c:pt>
                <c:pt idx="1055">
                  <c:v>2.4062878399444543E-2</c:v>
                </c:pt>
                <c:pt idx="1056">
                  <c:v>2.4063429124216995E-2</c:v>
                </c:pt>
                <c:pt idx="1057">
                  <c:v>2.406480971195446E-2</c:v>
                </c:pt>
                <c:pt idx="1058">
                  <c:v>2.4064493703441769E-2</c:v>
                </c:pt>
                <c:pt idx="1059">
                  <c:v>2.4065007557920737E-2</c:v>
                </c:pt>
                <c:pt idx="1060">
                  <c:v>2.4065509122284112E-2</c:v>
                </c:pt>
                <c:pt idx="1061">
                  <c:v>2.4065998396558541E-2</c:v>
                </c:pt>
                <c:pt idx="1062">
                  <c:v>2.4065000773800804E-2</c:v>
                </c:pt>
                <c:pt idx="1063">
                  <c:v>2.4066940074813914E-2</c:v>
                </c:pt>
                <c:pt idx="1064">
                  <c:v>2.4067392478768213E-2</c:v>
                </c:pt>
                <c:pt idx="1065">
                  <c:v>2.4067832592633565E-2</c:v>
                </c:pt>
                <c:pt idx="1066">
                  <c:v>2.406826041640997E-2</c:v>
                </c:pt>
                <c:pt idx="1067">
                  <c:v>2.4068675950070784E-2</c:v>
                </c:pt>
                <c:pt idx="1068">
                  <c:v>2.407074482487559E-2</c:v>
                </c:pt>
                <c:pt idx="1069">
                  <c:v>2.4070302132932486E-2</c:v>
                </c:pt>
                <c:pt idx="1070">
                  <c:v>2.40698488104929E-2</c:v>
                </c:pt>
                <c:pt idx="1071">
                  <c:v>2.4071045463529561E-2</c:v>
                </c:pt>
                <c:pt idx="1072">
                  <c:v>2.4070569266907427E-2</c:v>
                </c:pt>
                <c:pt idx="1073">
                  <c:v>2.4070911059954625E-2</c:v>
                </c:pt>
                <c:pt idx="1074">
                  <c:v>2.4071240562939522E-2</c:v>
                </c:pt>
                <c:pt idx="1075">
                  <c:v>2.4071557775782182E-2</c:v>
                </c:pt>
                <c:pt idx="1076">
                  <c:v>2.407268869885737E-2</c:v>
                </c:pt>
                <c:pt idx="1077">
                  <c:v>2.4072155331200662E-2</c:v>
                </c:pt>
                <c:pt idx="1078">
                  <c:v>2.4072435673749837E-2</c:v>
                </c:pt>
                <c:pt idx="1079">
                  <c:v>2.4072703726210065E-2</c:v>
                </c:pt>
                <c:pt idx="1080">
                  <c:v>2.4072959488554702E-2</c:v>
                </c:pt>
                <c:pt idx="1081">
                  <c:v>2.4073202960810391E-2</c:v>
                </c:pt>
                <c:pt idx="1082">
                  <c:v>2.4071919902750594E-2</c:v>
                </c:pt>
                <c:pt idx="1083">
                  <c:v>2.4073653035001641E-2</c:v>
                </c:pt>
                <c:pt idx="1084">
                  <c:v>2.40738596369372E-2</c:v>
                </c:pt>
                <c:pt idx="1085">
                  <c:v>2.4074053948757168E-2</c:v>
                </c:pt>
                <c:pt idx="1086">
                  <c:v>2.4074235970488189E-2</c:v>
                </c:pt>
                <c:pt idx="1087">
                  <c:v>2.407522221533398E-2</c:v>
                </c:pt>
                <c:pt idx="1088">
                  <c:v>2.4074563143656746E-2</c:v>
                </c:pt>
                <c:pt idx="1089">
                  <c:v>2.4074708295094283E-2</c:v>
                </c:pt>
                <c:pt idx="1090">
                  <c:v>2.4075655064970114E-2</c:v>
                </c:pt>
                <c:pt idx="1091">
                  <c:v>2.4074961727622579E-2</c:v>
                </c:pt>
                <c:pt idx="1092">
                  <c:v>2.407507000876663E-2</c:v>
                </c:pt>
                <c:pt idx="1093">
                  <c:v>2.4075165999768444E-2</c:v>
                </c:pt>
                <c:pt idx="1094">
                  <c:v>2.4075249700681312E-2</c:v>
                </c:pt>
                <c:pt idx="1095">
                  <c:v>2.4075321111478587E-2</c:v>
                </c:pt>
                <c:pt idx="1096">
                  <c:v>2.4075380232186916E-2</c:v>
                </c:pt>
                <c:pt idx="1097">
                  <c:v>2.4075427062806298E-2</c:v>
                </c:pt>
                <c:pt idx="1098">
                  <c:v>2.4075461603310089E-2</c:v>
                </c:pt>
                <c:pt idx="1099">
                  <c:v>2.4075483853724933E-2</c:v>
                </c:pt>
                <c:pt idx="1100">
                  <c:v>2.4075493813997539E-2</c:v>
                </c:pt>
                <c:pt idx="1101">
                  <c:v>2.4075491484207845E-2</c:v>
                </c:pt>
                <c:pt idx="1102">
                  <c:v>2.4075476864302559E-2</c:v>
                </c:pt>
                <c:pt idx="1103">
                  <c:v>2.407625249053913E-2</c:v>
                </c:pt>
                <c:pt idx="1104">
                  <c:v>2.4076212409880338E-2</c:v>
                </c:pt>
                <c:pt idx="1105">
                  <c:v>2.4075359263946439E-2</c:v>
                </c:pt>
                <c:pt idx="1106">
                  <c:v>2.4075295483632075E-2</c:v>
                </c:pt>
                <c:pt idx="1107">
                  <c:v>2.407521941320212E-2</c:v>
                </c:pt>
                <c:pt idx="1108">
                  <c:v>2.4075131052656573E-2</c:v>
                </c:pt>
                <c:pt idx="1109">
                  <c:v>2.4075827642702219E-2</c:v>
                </c:pt>
                <c:pt idx="1110">
                  <c:v>2.4074917461298639E-2</c:v>
                </c:pt>
                <c:pt idx="1111">
                  <c:v>2.4074792230486253E-2</c:v>
                </c:pt>
                <c:pt idx="1112">
                  <c:v>2.4074654709531629E-2</c:v>
                </c:pt>
                <c:pt idx="1113">
                  <c:v>2.4074504898488058E-2</c:v>
                </c:pt>
                <c:pt idx="1114">
                  <c:v>2.4075135602417141E-2</c:v>
                </c:pt>
                <c:pt idx="1115">
                  <c:v>2.4074168406107432E-2</c:v>
                </c:pt>
                <c:pt idx="1116">
                  <c:v>2.4073981724743732E-2</c:v>
                </c:pt>
                <c:pt idx="1117">
                  <c:v>2.4073782753291084E-2</c:v>
                </c:pt>
                <c:pt idx="1118">
                  <c:v>2.4073571491776136E-2</c:v>
                </c:pt>
                <c:pt idx="1119">
                  <c:v>2.4073347940092304E-2</c:v>
                </c:pt>
                <c:pt idx="1120">
                  <c:v>2.4073112098319527E-2</c:v>
                </c:pt>
                <c:pt idx="1121">
                  <c:v>2.4071967634649027E-2</c:v>
                </c:pt>
                <c:pt idx="1122">
                  <c:v>2.4070917458942631E-2</c:v>
                </c:pt>
                <c:pt idx="1123">
                  <c:v>2.4070641272349036E-2</c:v>
                </c:pt>
                <c:pt idx="1124">
                  <c:v>2.4070310583512722E-2</c:v>
                </c:pt>
                <c:pt idx="1125">
                  <c:v>2.4070052033851042E-2</c:v>
                </c:pt>
                <c:pt idx="1126">
                  <c:v>2.4069738981866706E-2</c:v>
                </c:pt>
                <c:pt idx="1127">
                  <c:v>2.4069413641472082E-2</c:v>
                </c:pt>
                <c:pt idx="1128">
                  <c:v>2.4069026776771807E-2</c:v>
                </c:pt>
                <c:pt idx="1129">
                  <c:v>2.4068726095212156E-2</c:v>
                </c:pt>
                <c:pt idx="1130">
                  <c:v>2.4068363889426792E-2</c:v>
                </c:pt>
                <c:pt idx="1131">
                  <c:v>2.4067989395151201E-2</c:v>
                </c:pt>
                <c:pt idx="1132">
                  <c:v>2.4067602612465322E-2</c:v>
                </c:pt>
                <c:pt idx="1133">
                  <c:v>2.4067203541289217E-2</c:v>
                </c:pt>
                <c:pt idx="1134">
                  <c:v>2.4066792181622887E-2</c:v>
                </c:pt>
                <c:pt idx="1135">
                  <c:v>2.4066368533626203E-2</c:v>
                </c:pt>
                <c:pt idx="1136">
                  <c:v>2.4065932596979422E-2</c:v>
                </c:pt>
                <c:pt idx="1137">
                  <c:v>2.406535405064858E-2</c:v>
                </c:pt>
                <c:pt idx="1138">
                  <c:v>2.4065023858534929E-2</c:v>
                </c:pt>
                <c:pt idx="1139">
                  <c:v>2.4064482510288698E-2</c:v>
                </c:pt>
                <c:pt idx="1140">
                  <c:v>2.4064065966209469E-2</c:v>
                </c:pt>
                <c:pt idx="1141">
                  <c:v>2.4063568587351369E-2</c:v>
                </c:pt>
                <c:pt idx="1142">
                  <c:v>2.4062985107287105E-2</c:v>
                </c:pt>
                <c:pt idx="1143">
                  <c:v>2.406253696424443E-2</c:v>
                </c:pt>
                <c:pt idx="1144">
                  <c:v>2.4062002720155462E-2</c:v>
                </c:pt>
                <c:pt idx="1145">
                  <c:v>2.4061456187416397E-2</c:v>
                </c:pt>
                <c:pt idx="1146">
                  <c:v>2.4060897366267042E-2</c:v>
                </c:pt>
                <c:pt idx="1147">
                  <c:v>2.4060326256627462E-2</c:v>
                </c:pt>
                <c:pt idx="1148">
                  <c:v>2.4059742858657529E-2</c:v>
                </c:pt>
                <c:pt idx="1149">
                  <c:v>2.4059147172037498E-2</c:v>
                </c:pt>
                <c:pt idx="1150">
                  <c:v>2.405853919716705E-2</c:v>
                </c:pt>
                <c:pt idx="1151">
                  <c:v>2.4057918933726441E-2</c:v>
                </c:pt>
                <c:pt idx="1152">
                  <c:v>2.4057286381795606E-2</c:v>
                </c:pt>
                <c:pt idx="1153">
                  <c:v>2.4056641541534418E-2</c:v>
                </c:pt>
                <c:pt idx="1154">
                  <c:v>2.4055984412703069E-2</c:v>
                </c:pt>
                <c:pt idx="1155">
                  <c:v>2.405521836132074E-2</c:v>
                </c:pt>
                <c:pt idx="1156">
                  <c:v>2.4054534900033175E-2</c:v>
                </c:pt>
                <c:pt idx="1157">
                  <c:v>2.4053939295507476E-2</c:v>
                </c:pt>
                <c:pt idx="1158">
                  <c:v>2.4053233012875097E-2</c:v>
                </c:pt>
                <c:pt idx="1159">
                  <c:v>2.4052514441832429E-2</c:v>
                </c:pt>
                <c:pt idx="1160">
                  <c:v>2.4051783582299535E-2</c:v>
                </c:pt>
                <c:pt idx="1161">
                  <c:v>2.4051040434276416E-2</c:v>
                </c:pt>
                <c:pt idx="1162">
                  <c:v>2.4050176075212093E-2</c:v>
                </c:pt>
                <c:pt idx="1163">
                  <c:v>2.4049517272919374E-2</c:v>
                </c:pt>
                <c:pt idx="1164">
                  <c:v>2.4048737259585451E-2</c:v>
                </c:pt>
                <c:pt idx="1165">
                  <c:v>2.4047944957761302E-2</c:v>
                </c:pt>
                <c:pt idx="1166">
                  <c:v>2.4047024422833019E-2</c:v>
                </c:pt>
                <c:pt idx="1167">
                  <c:v>2.4046323488722265E-2</c:v>
                </c:pt>
                <c:pt idx="1168">
                  <c:v>2.4045494321507377E-2</c:v>
                </c:pt>
                <c:pt idx="1169">
                  <c:v>2.4044652865882199E-2</c:v>
                </c:pt>
                <c:pt idx="1170">
                  <c:v>2.4043799121766796E-2</c:v>
                </c:pt>
                <c:pt idx="1171">
                  <c:v>2.4042933089161167E-2</c:v>
                </c:pt>
                <c:pt idx="1172">
                  <c:v>2.4042054768145249E-2</c:v>
                </c:pt>
                <c:pt idx="1173">
                  <c:v>2.4041774417482564E-2</c:v>
                </c:pt>
                <c:pt idx="1174">
                  <c:v>2.4040131272222709E-2</c:v>
                </c:pt>
                <c:pt idx="1175">
                  <c:v>2.403921433026035E-2</c:v>
                </c:pt>
                <c:pt idx="1176">
                  <c:v>2.4038285099967638E-2</c:v>
                </c:pt>
                <c:pt idx="1177">
                  <c:v>2.4037343581264636E-2</c:v>
                </c:pt>
                <c:pt idx="1178">
                  <c:v>2.4036389773911537E-2</c:v>
                </c:pt>
                <c:pt idx="1179">
                  <c:v>2.4035423678228085E-2</c:v>
                </c:pt>
                <c:pt idx="1180">
                  <c:v>2.4034445294054407E-2</c:v>
                </c:pt>
                <c:pt idx="1181">
                  <c:v>2.403345462147044E-2</c:v>
                </c:pt>
                <c:pt idx="1182">
                  <c:v>2.4032451660396248E-2</c:v>
                </c:pt>
                <c:pt idx="1183">
                  <c:v>2.403143641083183E-2</c:v>
                </c:pt>
                <c:pt idx="1184">
                  <c:v>2.4030408872857123E-2</c:v>
                </c:pt>
                <c:pt idx="1185">
                  <c:v>2.4029369046392191E-2</c:v>
                </c:pt>
                <c:pt idx="1186">
                  <c:v>2.4028316931516969E-2</c:v>
                </c:pt>
                <c:pt idx="1187">
                  <c:v>2.4027252528151521E-2</c:v>
                </c:pt>
                <c:pt idx="1188">
                  <c:v>2.402586595305678E-2</c:v>
                </c:pt>
                <c:pt idx="1189">
                  <c:v>2.4024773461839288E-2</c:v>
                </c:pt>
                <c:pt idx="1190">
                  <c:v>2.4023668682131571E-2</c:v>
                </c:pt>
                <c:pt idx="1191">
                  <c:v>2.4022550932878417E-2</c:v>
                </c:pt>
                <c:pt idx="1192">
                  <c:v>2.402141254261636E-2</c:v>
                </c:pt>
                <c:pt idx="1193">
                  <c:v>2.4020251324534669E-2</c:v>
                </c:pt>
                <c:pt idx="1194">
                  <c:v>2.401906727871328E-2</c:v>
                </c:pt>
                <c:pt idx="1195">
                  <c:v>2.4017860405152192E-2</c:v>
                </c:pt>
                <c:pt idx="1196">
                  <c:v>2.4016630703771469E-2</c:v>
                </c:pt>
                <c:pt idx="1197">
                  <c:v>2.4015378174730984E-2</c:v>
                </c:pt>
                <c:pt idx="1198">
                  <c:v>2.4014102817870864E-2</c:v>
                </c:pt>
                <c:pt idx="1199">
                  <c:v>2.4014925801891795E-2</c:v>
                </c:pt>
                <c:pt idx="1200">
                  <c:v>2.4011483620931529E-2</c:v>
                </c:pt>
                <c:pt idx="1201">
                  <c:v>2.4010139780772377E-2</c:v>
                </c:pt>
                <c:pt idx="1202">
                  <c:v>2.4008773112953463E-2</c:v>
                </c:pt>
                <c:pt idx="1203">
                  <c:v>2.4007383617314915E-2</c:v>
                </c:pt>
                <c:pt idx="1204">
                  <c:v>2.4005971293936668E-2</c:v>
                </c:pt>
                <c:pt idx="1205">
                  <c:v>2.4004536142818722E-2</c:v>
                </c:pt>
                <c:pt idx="1206">
                  <c:v>2.4003078163881142E-2</c:v>
                </c:pt>
                <c:pt idx="1207">
                  <c:v>2.4001597357203863E-2</c:v>
                </c:pt>
                <c:pt idx="1208">
                  <c:v>2.4000093722786886E-2</c:v>
                </c:pt>
                <c:pt idx="1209">
                  <c:v>2.3998567260710146E-2</c:v>
                </c:pt>
                <c:pt idx="1210">
                  <c:v>2.3997017970733836E-2</c:v>
                </c:pt>
                <c:pt idx="1211">
                  <c:v>2.3995445853097763E-2</c:v>
                </c:pt>
                <c:pt idx="1212">
                  <c:v>2.3993850907642056E-2</c:v>
                </c:pt>
                <c:pt idx="1213">
                  <c:v>2.399223313444665E-2</c:v>
                </c:pt>
                <c:pt idx="1214">
                  <c:v>2.3990592533511546E-2</c:v>
                </c:pt>
                <c:pt idx="1215">
                  <c:v>2.3988929104916679E-2</c:v>
                </c:pt>
                <c:pt idx="1216">
                  <c:v>2.3987242848422241E-2</c:v>
                </c:pt>
                <c:pt idx="1217">
                  <c:v>2.3985533764268041E-2</c:v>
                </c:pt>
                <c:pt idx="1218">
                  <c:v>2.3983801852294206E-2</c:v>
                </c:pt>
                <c:pt idx="1219">
                  <c:v>2.3982047112660609E-2</c:v>
                </c:pt>
                <c:pt idx="1220">
                  <c:v>2.3981354658220155E-2</c:v>
                </c:pt>
                <c:pt idx="1221">
                  <c:v>2.3978469149934512E-2</c:v>
                </c:pt>
                <c:pt idx="1222">
                  <c:v>2.3976645927081819E-2</c:v>
                </c:pt>
                <c:pt idx="1223">
                  <c:v>2.3974799876329556E-2</c:v>
                </c:pt>
                <c:pt idx="1224">
                  <c:v>2.3971852818212014E-2</c:v>
                </c:pt>
                <c:pt idx="1225">
                  <c:v>2.3972090559851722E-2</c:v>
                </c:pt>
                <c:pt idx="1226">
                  <c:v>2.3969124757794447E-2</c:v>
                </c:pt>
                <c:pt idx="1227">
                  <c:v>2.3967187396083389E-2</c:v>
                </c:pt>
                <c:pt idx="1228">
                  <c:v>2.3965227206632633E-2</c:v>
                </c:pt>
                <c:pt idx="1229">
                  <c:v>2.3963244189442179E-2</c:v>
                </c:pt>
                <c:pt idx="1230">
                  <c:v>2.3961238344512026E-2</c:v>
                </c:pt>
                <c:pt idx="1231">
                  <c:v>2.3959209671842174E-2</c:v>
                </c:pt>
                <c:pt idx="1232">
                  <c:v>2.3957158171432624E-2</c:v>
                </c:pt>
                <c:pt idx="1233">
                  <c:v>2.3955083843283376E-2</c:v>
                </c:pt>
                <c:pt idx="1234">
                  <c:v>2.3952986687314493E-2</c:v>
                </c:pt>
                <c:pt idx="1235">
                  <c:v>2.3950866703685847E-2</c:v>
                </c:pt>
                <c:pt idx="1236">
                  <c:v>2.3948723892237567E-2</c:v>
                </c:pt>
                <c:pt idx="1237">
                  <c:v>2.3949120651087341E-2</c:v>
                </c:pt>
                <c:pt idx="1238">
                  <c:v>2.3944369786201847E-2</c:v>
                </c:pt>
                <c:pt idx="1239">
                  <c:v>2.3942158491534471E-2</c:v>
                </c:pt>
                <c:pt idx="1240">
                  <c:v>2.3939924369127397E-2</c:v>
                </c:pt>
                <c:pt idx="1241">
                  <c:v>2.393766741906056E-2</c:v>
                </c:pt>
                <c:pt idx="1242">
                  <c:v>2.3935387641174088E-2</c:v>
                </c:pt>
                <c:pt idx="1243">
                  <c:v>2.3933085035547919E-2</c:v>
                </c:pt>
                <c:pt idx="1244">
                  <c:v>2.3930759602102114E-2</c:v>
                </c:pt>
                <c:pt idx="1245">
                  <c:v>2.3928411341076483E-2</c:v>
                </c:pt>
                <c:pt idx="1246">
                  <c:v>2.3926040252231218E-2</c:v>
                </c:pt>
                <c:pt idx="1247">
                  <c:v>2.3923646335646254E-2</c:v>
                </c:pt>
                <c:pt idx="1248">
                  <c:v>2.3921229591321591E-2</c:v>
                </c:pt>
                <c:pt idx="1249">
                  <c:v>2.3918790019337166E-2</c:v>
                </c:pt>
                <c:pt idx="1250">
                  <c:v>2.391632761945317E-2</c:v>
                </c:pt>
                <c:pt idx="1251">
                  <c:v>2.3913842391909412E-2</c:v>
                </c:pt>
                <c:pt idx="1252">
                  <c:v>2.3911334336625956E-2</c:v>
                </c:pt>
                <c:pt idx="1253">
                  <c:v>2.39088034536028E-2</c:v>
                </c:pt>
                <c:pt idx="1254">
                  <c:v>2.3906249742839947E-2</c:v>
                </c:pt>
                <c:pt idx="1255">
                  <c:v>2.3903673204417331E-2</c:v>
                </c:pt>
                <c:pt idx="1256">
                  <c:v>2.390107383817508E-2</c:v>
                </c:pt>
                <c:pt idx="1257">
                  <c:v>2.3898451644193131E-2</c:v>
                </c:pt>
                <c:pt idx="1258">
                  <c:v>2.3895806622471483E-2</c:v>
                </c:pt>
                <c:pt idx="1259">
                  <c:v>2.3893138773010136E-2</c:v>
                </c:pt>
                <c:pt idx="1260">
                  <c:v>2.3890448095889028E-2</c:v>
                </c:pt>
                <c:pt idx="1261">
                  <c:v>2.388773459102822E-2</c:v>
                </c:pt>
                <c:pt idx="1262">
                  <c:v>2.3884998258347778E-2</c:v>
                </c:pt>
                <c:pt idx="1263">
                  <c:v>2.3882239098007574E-2</c:v>
                </c:pt>
                <c:pt idx="1264">
                  <c:v>2.3879457109847735E-2</c:v>
                </c:pt>
                <c:pt idx="1265">
                  <c:v>2.3876652294108069E-2</c:v>
                </c:pt>
                <c:pt idx="1266">
                  <c:v>2.3873824650468833E-2</c:v>
                </c:pt>
                <c:pt idx="1267">
                  <c:v>2.3870974179169835E-2</c:v>
                </c:pt>
                <c:pt idx="1268">
                  <c:v>2.3868100880211074E-2</c:v>
                </c:pt>
                <c:pt idx="1269">
                  <c:v>2.3865204753432678E-2</c:v>
                </c:pt>
                <c:pt idx="1270">
                  <c:v>2.3863029078405873E-2</c:v>
                </c:pt>
                <c:pt idx="1271">
                  <c:v>2.3859344016736728E-2</c:v>
                </c:pt>
                <c:pt idx="1272">
                  <c:v>2.385710885723924E-2</c:v>
                </c:pt>
                <c:pt idx="1273">
                  <c:v>2.3853391969161919E-2</c:v>
                </c:pt>
                <c:pt idx="1274">
                  <c:v>2.3850381703764967E-2</c:v>
                </c:pt>
                <c:pt idx="1275">
                  <c:v>2.3847348610628316E-2</c:v>
                </c:pt>
                <c:pt idx="1276">
                  <c:v>2.3847143328969977E-2</c:v>
                </c:pt>
                <c:pt idx="1277">
                  <c:v>2.3839000858938419E-2</c:v>
                </c:pt>
                <c:pt idx="1278">
                  <c:v>2.3838800256843484E-2</c:v>
                </c:pt>
                <c:pt idx="1279">
                  <c:v>2.3836233271679053E-2</c:v>
                </c:pt>
                <c:pt idx="1280">
                  <c:v>2.3832514744492883E-2</c:v>
                </c:pt>
                <c:pt idx="1281">
                  <c:v>2.3829337742284906E-2</c:v>
                </c:pt>
                <c:pt idx="1282">
                  <c:v>2.3826137909379597E-2</c:v>
                </c:pt>
                <c:pt idx="1283">
                  <c:v>2.3822915245776954E-2</c:v>
                </c:pt>
                <c:pt idx="1284">
                  <c:v>2.3820224893955633E-2</c:v>
                </c:pt>
                <c:pt idx="1285">
                  <c:v>2.3816401426559608E-2</c:v>
                </c:pt>
                <c:pt idx="1286">
                  <c:v>2.3813110270918258E-2</c:v>
                </c:pt>
                <c:pt idx="1287">
                  <c:v>2.3809796284606222E-2</c:v>
                </c:pt>
                <c:pt idx="1288">
                  <c:v>2.3806459467623498E-2</c:v>
                </c:pt>
                <c:pt idx="1289">
                  <c:v>2.3803099819943441E-2</c:v>
                </c:pt>
                <c:pt idx="1290">
                  <c:v>2.3799717341619342E-2</c:v>
                </c:pt>
                <c:pt idx="1291">
                  <c:v>2.3796312032624556E-2</c:v>
                </c:pt>
                <c:pt idx="1292">
                  <c:v>2.3789835721137464E-2</c:v>
                </c:pt>
                <c:pt idx="1293">
                  <c:v>2.3789432922596276E-2</c:v>
                </c:pt>
                <c:pt idx="1294">
                  <c:v>2.3786495726596524E-2</c:v>
                </c:pt>
                <c:pt idx="1295">
                  <c:v>2.3782462489938538E-2</c:v>
                </c:pt>
                <c:pt idx="1296">
                  <c:v>2.3778943027590316E-2</c:v>
                </c:pt>
                <c:pt idx="1297">
                  <c:v>2.3775400734598051E-2</c:v>
                </c:pt>
                <c:pt idx="1298">
                  <c:v>2.377236475967992E-2</c:v>
                </c:pt>
                <c:pt idx="1299">
                  <c:v>2.3768247656681396E-2</c:v>
                </c:pt>
                <c:pt idx="1300">
                  <c:v>2.3764636871757006E-2</c:v>
                </c:pt>
                <c:pt idx="1301">
                  <c:v>2.3761003256135282E-2</c:v>
                </c:pt>
                <c:pt idx="1302">
                  <c:v>2.3757346809896163E-2</c:v>
                </c:pt>
                <c:pt idx="1303">
                  <c:v>2.3754187328199894E-2</c:v>
                </c:pt>
                <c:pt idx="1304">
                  <c:v>2.3749965425459152E-2</c:v>
                </c:pt>
                <c:pt idx="1305">
                  <c:v>2.3746240487261261E-2</c:v>
                </c:pt>
                <c:pt idx="1306">
                  <c:v>2.3742492718445973E-2</c:v>
                </c:pt>
                <c:pt idx="1307">
                  <c:v>2.3738722118986644E-2</c:v>
                </c:pt>
                <c:pt idx="1308">
                  <c:v>2.3734928688909918E-2</c:v>
                </c:pt>
                <c:pt idx="1309">
                  <c:v>2.3731112428189149E-2</c:v>
                </c:pt>
                <c:pt idx="1310">
                  <c:v>2.3727273336824339E-2</c:v>
                </c:pt>
                <c:pt idx="1311">
                  <c:v>2.3723916168181258E-2</c:v>
                </c:pt>
                <c:pt idx="1312">
                  <c:v>2.3720029528730979E-2</c:v>
                </c:pt>
                <c:pt idx="1313">
                  <c:v>2.3715619078972239E-2</c:v>
                </c:pt>
                <c:pt idx="1314">
                  <c:v>2.3711688665111197E-2</c:v>
                </c:pt>
                <c:pt idx="1315">
                  <c:v>2.3707735420632758E-2</c:v>
                </c:pt>
                <c:pt idx="1316">
                  <c:v>2.3703759345536923E-2</c:v>
                </c:pt>
                <c:pt idx="1317">
                  <c:v>2.3700253850296171E-2</c:v>
                </c:pt>
                <c:pt idx="1318">
                  <c:v>2.3695738703493063E-2</c:v>
                </c:pt>
                <c:pt idx="1319">
                  <c:v>2.3691694136545038E-2</c:v>
                </c:pt>
                <c:pt idx="1320">
                  <c:v>2.3687626739006262E-2</c:v>
                </c:pt>
                <c:pt idx="1321">
                  <c:v>2.3683536510823444E-2</c:v>
                </c:pt>
                <c:pt idx="1322">
                  <c:v>2.3676687038234334E-2</c:v>
                </c:pt>
                <c:pt idx="1323">
                  <c:v>2.3675287562685554E-2</c:v>
                </c:pt>
                <c:pt idx="1324">
                  <c:v>2.3671128842757128E-2</c:v>
                </c:pt>
                <c:pt idx="1325">
                  <c:v>2.3666947292211304E-2</c:v>
                </c:pt>
                <c:pt idx="1326">
                  <c:v>2.3662742911048085E-2</c:v>
                </c:pt>
                <c:pt idx="1327">
                  <c:v>2.3658515699294114E-2</c:v>
                </c:pt>
                <c:pt idx="1328">
                  <c:v>2.3655210453723541E-2</c:v>
                </c:pt>
                <c:pt idx="1329">
                  <c:v>2.3650463351512219E-2</c:v>
                </c:pt>
                <c:pt idx="1330">
                  <c:v>2.3645697080514338E-2</c:v>
                </c:pt>
                <c:pt idx="1331">
                  <c:v>2.3641845286410668E-2</c:v>
                </c:pt>
                <c:pt idx="1332">
                  <c:v>2.3637037181769571E-2</c:v>
                </c:pt>
                <c:pt idx="1333">
                  <c:v>2.3632672986524383E-2</c:v>
                </c:pt>
                <c:pt idx="1334">
                  <c:v>2.3628285960688444E-2</c:v>
                </c:pt>
                <c:pt idx="1335">
                  <c:v>2.3623876104315045E-2</c:v>
                </c:pt>
                <c:pt idx="1336">
                  <c:v>2.3619900563331964E-2</c:v>
                </c:pt>
                <c:pt idx="1337">
                  <c:v>2.3614987899822637E-2</c:v>
                </c:pt>
                <c:pt idx="1338">
                  <c:v>2.3610509551703629E-2</c:v>
                </c:pt>
                <c:pt idx="1339">
                  <c:v>2.360600837304716E-2</c:v>
                </c:pt>
                <c:pt idx="1340">
                  <c:v>2.3601484363826586E-2</c:v>
                </c:pt>
                <c:pt idx="1341">
                  <c:v>2.3596937524041905E-2</c:v>
                </c:pt>
                <c:pt idx="1342">
                  <c:v>2.359236785374641E-2</c:v>
                </c:pt>
                <c:pt idx="1343">
                  <c:v>2.3584255223312312E-2</c:v>
                </c:pt>
                <c:pt idx="1344">
                  <c:v>2.358316002140981E-2</c:v>
                </c:pt>
                <c:pt idx="1345">
                  <c:v>2.3578521859421997E-2</c:v>
                </c:pt>
                <c:pt idx="1346">
                  <c:v>2.3574298716733111E-2</c:v>
                </c:pt>
                <c:pt idx="1347">
                  <c:v>2.3569177043860634E-2</c:v>
                </c:pt>
                <c:pt idx="1348">
                  <c:v>2.3564470390233794E-2</c:v>
                </c:pt>
                <c:pt idx="1349">
                  <c:v>2.3559740906096138E-2</c:v>
                </c:pt>
                <c:pt idx="1350">
                  <c:v>2.3555418682577045E-2</c:v>
                </c:pt>
                <c:pt idx="1351">
                  <c:v>2.3550213446208446E-2</c:v>
                </c:pt>
                <c:pt idx="1352">
                  <c:v>2.3545415470458408E-2</c:v>
                </c:pt>
                <c:pt idx="1353">
                  <c:v>2.3540594664224201E-2</c:v>
                </c:pt>
                <c:pt idx="1354">
                  <c:v>2.3535751027425889E-2</c:v>
                </c:pt>
                <c:pt idx="1355">
                  <c:v>2.353088456011676E-2</c:v>
                </c:pt>
                <c:pt idx="1356">
                  <c:v>2.3525995262323462E-2</c:v>
                </c:pt>
                <c:pt idx="1357">
                  <c:v>2.3521083133992704E-2</c:v>
                </c:pt>
                <c:pt idx="1358">
                  <c:v>2.351614817515113E-2</c:v>
                </c:pt>
                <c:pt idx="1359">
                  <c:v>2.3511190385798741E-2</c:v>
                </c:pt>
                <c:pt idx="1360">
                  <c:v>2.3506209765935537E-2</c:v>
                </c:pt>
                <c:pt idx="1361">
                  <c:v>2.3501206315534873E-2</c:v>
                </c:pt>
                <c:pt idx="1362">
                  <c:v>2.3496180034703329E-2</c:v>
                </c:pt>
                <c:pt idx="1363">
                  <c:v>2.3491535641120276E-2</c:v>
                </c:pt>
                <c:pt idx="1364">
                  <c:v>2.3486461737503017E-2</c:v>
                </c:pt>
                <c:pt idx="1365">
                  <c:v>2.3480964209143806E-2</c:v>
                </c:pt>
                <c:pt idx="1366">
                  <c:v>2.3475846606322293E-2</c:v>
                </c:pt>
                <c:pt idx="1367">
                  <c:v>2.3470706172989964E-2</c:v>
                </c:pt>
                <c:pt idx="1368">
                  <c:v>2.3465542909173465E-2</c:v>
                </c:pt>
                <c:pt idx="1369">
                  <c:v>2.3460749740931153E-2</c:v>
                </c:pt>
                <c:pt idx="1370">
                  <c:v>2.3455147890141248E-2</c:v>
                </c:pt>
                <c:pt idx="1371">
                  <c:v>2.3449916134898885E-2</c:v>
                </c:pt>
                <c:pt idx="1372">
                  <c:v>2.3444661549198997E-2</c:v>
                </c:pt>
                <c:pt idx="1373">
                  <c:v>2.3439384133041585E-2</c:v>
                </c:pt>
                <c:pt idx="1374">
                  <c:v>2.3431040421186822E-2</c:v>
                </c:pt>
                <c:pt idx="1375">
                  <c:v>2.3428760809327542E-2</c:v>
                </c:pt>
                <c:pt idx="1376">
                  <c:v>2.3423414901744266E-2</c:v>
                </c:pt>
                <c:pt idx="1377">
                  <c:v>2.3418046163730111E-2</c:v>
                </c:pt>
                <c:pt idx="1378">
                  <c:v>2.3412654595285076E-2</c:v>
                </c:pt>
                <c:pt idx="1379">
                  <c:v>2.3407240196355872E-2</c:v>
                </c:pt>
                <c:pt idx="1380">
                  <c:v>2.3402545145799536E-2</c:v>
                </c:pt>
                <c:pt idx="1381">
                  <c:v>2.3396712097383254E-2</c:v>
                </c:pt>
                <c:pt idx="1382">
                  <c:v>2.3390860016956339E-2</c:v>
                </c:pt>
                <c:pt idx="1383">
                  <c:v>2.3385719510822245E-2</c:v>
                </c:pt>
                <c:pt idx="1384">
                  <c:v>2.3379825745166727E-2</c:v>
                </c:pt>
                <c:pt idx="1385">
                  <c:v>2.3374274363625602E-2</c:v>
                </c:pt>
                <c:pt idx="1386">
                  <c:v>2.3368700151653599E-2</c:v>
                </c:pt>
                <c:pt idx="1387">
                  <c:v>2.3363103109250716E-2</c:v>
                </c:pt>
                <c:pt idx="1388">
                  <c:v>2.3357838487452209E-2</c:v>
                </c:pt>
                <c:pt idx="1389">
                  <c:v>2.3351840533178958E-2</c:v>
                </c:pt>
                <c:pt idx="1390">
                  <c:v>2.3346174999510083E-2</c:v>
                </c:pt>
                <c:pt idx="1391">
                  <c:v>2.334048663546362E-2</c:v>
                </c:pt>
                <c:pt idx="1392">
                  <c:v>2.3334775440986277E-2</c:v>
                </c:pt>
                <c:pt idx="1393">
                  <c:v>2.3325065836479197E-2</c:v>
                </c:pt>
                <c:pt idx="1394">
                  <c:v>2.3323284560818891E-2</c:v>
                </c:pt>
                <c:pt idx="1395">
                  <c:v>2.3317504875155493E-2</c:v>
                </c:pt>
                <c:pt idx="1396">
                  <c:v>2.331170235908786E-2</c:v>
                </c:pt>
                <c:pt idx="1397">
                  <c:v>2.3305877012615994E-2</c:v>
                </c:pt>
                <c:pt idx="1398">
                  <c:v>2.330002883576654E-2</c:v>
                </c:pt>
                <c:pt idx="1399">
                  <c:v>2.3294491037466614E-2</c:v>
                </c:pt>
                <c:pt idx="1400">
                  <c:v>2.328826399090822E-2</c:v>
                </c:pt>
                <c:pt idx="1401">
                  <c:v>2.3282347322899355E-2</c:v>
                </c:pt>
                <c:pt idx="1402">
                  <c:v>2.3276734992931924E-2</c:v>
                </c:pt>
                <c:pt idx="1403">
                  <c:v>2.3270445495775505E-2</c:v>
                </c:pt>
                <c:pt idx="1404">
                  <c:v>2.326446033666052E-2</c:v>
                </c:pt>
                <c:pt idx="1405">
                  <c:v>2.3258452347194591E-2</c:v>
                </c:pt>
                <c:pt idx="1406">
                  <c:v>2.3252421527351075E-2</c:v>
                </c:pt>
                <c:pt idx="1407">
                  <c:v>2.324636787712997E-2</c:v>
                </c:pt>
                <c:pt idx="1408">
                  <c:v>2.3240291396584567E-2</c:v>
                </c:pt>
                <c:pt idx="1409">
                  <c:v>2.3234192085688221E-2</c:v>
                </c:pt>
                <c:pt idx="1410">
                  <c:v>2.3228069944440932E-2</c:v>
                </c:pt>
                <c:pt idx="1411">
                  <c:v>2.32219249728427E-2</c:v>
                </c:pt>
                <c:pt idx="1412">
                  <c:v>2.3215757170893525E-2</c:v>
                </c:pt>
                <c:pt idx="1413">
                  <c:v>2.3209566538620052E-2</c:v>
                </c:pt>
                <c:pt idx="1414">
                  <c:v>2.3203353076022282E-2</c:v>
                </c:pt>
                <c:pt idx="1415">
                  <c:v>2.3197417632951911E-2</c:v>
                </c:pt>
                <c:pt idx="1416">
                  <c:v>2.3191156475639296E-2</c:v>
                </c:pt>
                <c:pt idx="1417">
                  <c:v>2.3184575706229893E-2</c:v>
                </c:pt>
                <c:pt idx="1418">
                  <c:v>2.3178270922308286E-2</c:v>
                </c:pt>
                <c:pt idx="1419">
                  <c:v>2.3171943308062382E-2</c:v>
                </c:pt>
                <c:pt idx="1420">
                  <c:v>2.316559286354547E-2</c:v>
                </c:pt>
                <c:pt idx="1421">
                  <c:v>2.3159508213788094E-2</c:v>
                </c:pt>
                <c:pt idx="1422">
                  <c:v>2.3152823483538754E-2</c:v>
                </c:pt>
                <c:pt idx="1423">
                  <c:v>2.314640454810224E-2</c:v>
                </c:pt>
                <c:pt idx="1424">
                  <c:v>2.3139962782341428E-2</c:v>
                </c:pt>
                <c:pt idx="1425">
                  <c:v>2.3133498186309609E-2</c:v>
                </c:pt>
                <c:pt idx="1426">
                  <c:v>2.3127289160422837E-2</c:v>
                </c:pt>
                <c:pt idx="1427">
                  <c:v>2.3120500503353014E-2</c:v>
                </c:pt>
                <c:pt idx="1428">
                  <c:v>2.3113967416454884E-2</c:v>
                </c:pt>
                <c:pt idx="1429">
                  <c:v>2.3107411499285746E-2</c:v>
                </c:pt>
                <c:pt idx="1430">
                  <c:v>2.3100832751792311E-2</c:v>
                </c:pt>
                <c:pt idx="1431">
                  <c:v>2.3094231174081159E-2</c:v>
                </c:pt>
                <c:pt idx="1432">
                  <c:v>2.3087606766072355E-2</c:v>
                </c:pt>
                <c:pt idx="1433">
                  <c:v>2.307784039040417E-2</c:v>
                </c:pt>
                <c:pt idx="1434">
                  <c:v>2.3070901137831612E-2</c:v>
                </c:pt>
                <c:pt idx="1435">
                  <c:v>2.3064202574607506E-2</c:v>
                </c:pt>
                <c:pt idx="1436">
                  <c:v>2.3056519121613661E-2</c:v>
                </c:pt>
                <c:pt idx="1437">
                  <c:v>2.3050736965419816E-2</c:v>
                </c:pt>
                <c:pt idx="1438">
                  <c:v>2.3043969919376295E-2</c:v>
                </c:pt>
                <c:pt idx="1439">
                  <c:v>2.303718004591282E-2</c:v>
                </c:pt>
                <c:pt idx="1440">
                  <c:v>2.3029392238314017E-2</c:v>
                </c:pt>
                <c:pt idx="1441">
                  <c:v>2.3023531816086518E-2</c:v>
                </c:pt>
                <c:pt idx="1442">
                  <c:v>2.3016673459803627E-2</c:v>
                </c:pt>
                <c:pt idx="1443">
                  <c:v>2.3009792276020846E-2</c:v>
                </c:pt>
                <c:pt idx="1444">
                  <c:v>2.3002888264658239E-2</c:v>
                </c:pt>
                <c:pt idx="1445">
                  <c:v>2.2995961425715805E-2</c:v>
                </c:pt>
                <c:pt idx="1446">
                  <c:v>2.2989011759273481E-2</c:v>
                </c:pt>
                <c:pt idx="1447">
                  <c:v>2.2982039265091458E-2</c:v>
                </c:pt>
                <c:pt idx="1448">
                  <c:v>2.2973041087368529E-2</c:v>
                </c:pt>
                <c:pt idx="1449">
                  <c:v>2.2968025794307678E-2</c:v>
                </c:pt>
                <c:pt idx="1450">
                  <c:v>2.2960984817625985E-2</c:v>
                </c:pt>
                <c:pt idx="1451">
                  <c:v>2.295291019545509E-2</c:v>
                </c:pt>
                <c:pt idx="1452">
                  <c:v>2.2946854770653502E-2</c:v>
                </c:pt>
                <c:pt idx="1453">
                  <c:v>2.2939812740414567E-2</c:v>
                </c:pt>
                <c:pt idx="1454">
                  <c:v>2.2931794550222762E-2</c:v>
                </c:pt>
                <c:pt idx="1455">
                  <c:v>2.2925801798567846E-2</c:v>
                </c:pt>
                <c:pt idx="1456">
                  <c:v>2.2918832886960061E-2</c:v>
                </c:pt>
                <c:pt idx="1457">
                  <c:v>2.2911888348176035E-2</c:v>
                </c:pt>
                <c:pt idx="1458">
                  <c:v>2.2904968182215768E-2</c:v>
                </c:pt>
                <c:pt idx="1459">
                  <c:v>2.2898072389159196E-2</c:v>
                </c:pt>
                <c:pt idx="1460">
                  <c:v>2.289120096900632E-2</c:v>
                </c:pt>
                <c:pt idx="1461">
                  <c:v>2.2884353921597267E-2</c:v>
                </c:pt>
                <c:pt idx="1462">
                  <c:v>2.2877531247091909E-2</c:v>
                </c:pt>
                <c:pt idx="1463">
                  <c:v>2.2870732945490246E-2</c:v>
                </c:pt>
                <c:pt idx="1464">
                  <c:v>2.2863959016712343E-2</c:v>
                </c:pt>
                <c:pt idx="1465">
                  <c:v>2.2857209460758199E-2</c:v>
                </c:pt>
                <c:pt idx="1466">
                  <c:v>2.285048427770775E-2</c:v>
                </c:pt>
                <c:pt idx="1467">
                  <c:v>2.2842828198417209E-2</c:v>
                </c:pt>
                <c:pt idx="1468">
                  <c:v>2.2836155242869083E-2</c:v>
                </c:pt>
                <c:pt idx="1469">
                  <c:v>2.2830454965419023E-2</c:v>
                </c:pt>
                <c:pt idx="1470">
                  <c:v>2.2823827273743547E-2</c:v>
                </c:pt>
                <c:pt idx="1471">
                  <c:v>2.281722395489183E-2</c:v>
                </c:pt>
                <c:pt idx="1472">
                  <c:v>2.2810645008863872E-2</c:v>
                </c:pt>
                <c:pt idx="1473">
                  <c:v>2.280409043573961E-2</c:v>
                </c:pt>
                <c:pt idx="1474">
                  <c:v>2.2796629339199015E-2</c:v>
                </c:pt>
                <c:pt idx="1475">
                  <c:v>2.2791054407882427E-2</c:v>
                </c:pt>
                <c:pt idx="1476">
                  <c:v>2.2784572953229443E-2</c:v>
                </c:pt>
                <c:pt idx="1477">
                  <c:v>2.2778115871400217E-2</c:v>
                </c:pt>
                <c:pt idx="1478">
                  <c:v>2.2771944856740944E-2</c:v>
                </c:pt>
                <c:pt idx="1479">
                  <c:v>2.276527482629298E-2</c:v>
                </c:pt>
                <c:pt idx="1480">
                  <c:v>2.2758890862935033E-2</c:v>
                </c:pt>
                <c:pt idx="1481">
                  <c:v>2.275253127248078E-2</c:v>
                </c:pt>
                <c:pt idx="1482">
                  <c:v>2.2746196054770351E-2</c:v>
                </c:pt>
                <c:pt idx="1483">
                  <c:v>2.2739885209883681E-2</c:v>
                </c:pt>
                <c:pt idx="1484">
                  <c:v>2.2733598737900707E-2</c:v>
                </c:pt>
                <c:pt idx="1485">
                  <c:v>2.2725823408080714E-2</c:v>
                </c:pt>
                <c:pt idx="1486">
                  <c:v>2.2719321181483565E-2</c:v>
                </c:pt>
                <c:pt idx="1487">
                  <c:v>2.2713114791521605E-2</c:v>
                </c:pt>
                <c:pt idx="1488">
                  <c:v>2.2706932774543276E-2</c:v>
                </c:pt>
                <c:pt idx="1489">
                  <c:v>2.2700775130228834E-2</c:v>
                </c:pt>
                <c:pt idx="1490">
                  <c:v>2.2694641858818088E-2</c:v>
                </c:pt>
                <c:pt idx="1491">
                  <c:v>2.26885329602311E-2</c:v>
                </c:pt>
                <c:pt idx="1492">
                  <c:v>2.2682448434387936E-2</c:v>
                </c:pt>
                <c:pt idx="1493">
                  <c:v>2.2676388281448467E-2</c:v>
                </c:pt>
                <c:pt idx="1494">
                  <c:v>2.2670352501252822E-2</c:v>
                </c:pt>
                <c:pt idx="1495">
                  <c:v>2.2664341093880935E-2</c:v>
                </c:pt>
                <c:pt idx="1496">
                  <c:v>2.2658354059332808E-2</c:v>
                </c:pt>
                <c:pt idx="1497">
                  <c:v>2.265239139760844E-2</c:v>
                </c:pt>
                <c:pt idx="1498">
                  <c:v>2.2646453108627895E-2</c:v>
                </c:pt>
                <c:pt idx="1499">
                  <c:v>2.2639696337005688E-2</c:v>
                </c:pt>
                <c:pt idx="1500">
                  <c:v>2.2633810275527466E-2</c:v>
                </c:pt>
                <c:pt idx="1501">
                  <c:v>2.2627948586873003E-2</c:v>
                </c:pt>
                <c:pt idx="1502">
                  <c:v>2.2622111270962364E-2</c:v>
                </c:pt>
                <c:pt idx="1503">
                  <c:v>2.2616298327875484E-2</c:v>
                </c:pt>
                <c:pt idx="1504">
                  <c:v>2.2610509757612363E-2</c:v>
                </c:pt>
                <c:pt idx="1505">
                  <c:v>2.2604745560173001E-2</c:v>
                </c:pt>
                <c:pt idx="1506">
                  <c:v>2.2599005735477462E-2</c:v>
                </c:pt>
                <c:pt idx="1507">
                  <c:v>2.2593290283605683E-2</c:v>
                </c:pt>
                <c:pt idx="1508">
                  <c:v>2.2587599204557662E-2</c:v>
                </c:pt>
                <c:pt idx="1509">
                  <c:v>2.2581932498173529E-2</c:v>
                </c:pt>
                <c:pt idx="1510">
                  <c:v>2.2576290164773027E-2</c:v>
                </c:pt>
                <c:pt idx="1511">
                  <c:v>2.2571594346918467E-2</c:v>
                </c:pt>
                <c:pt idx="1512">
                  <c:v>2.2565078616123557E-2</c:v>
                </c:pt>
                <c:pt idx="1513">
                  <c:v>2.2559509400954525E-2</c:v>
                </c:pt>
                <c:pt idx="1514">
                  <c:v>2.2553964558689188E-2</c:v>
                </c:pt>
                <c:pt idx="1515">
                  <c:v>2.2548444089087738E-2</c:v>
                </c:pt>
                <c:pt idx="1516">
                  <c:v>2.2542947992389983E-2</c:v>
                </c:pt>
                <c:pt idx="1517">
                  <c:v>2.2537476268356116E-2</c:v>
                </c:pt>
                <c:pt idx="1518">
                  <c:v>2.2532028917225944E-2</c:v>
                </c:pt>
                <c:pt idx="1519">
                  <c:v>2.2526605938839595E-2</c:v>
                </c:pt>
                <c:pt idx="1520">
                  <c:v>2.2521207333197069E-2</c:v>
                </c:pt>
                <c:pt idx="1521">
                  <c:v>2.2515833100378302E-2</c:v>
                </c:pt>
                <c:pt idx="1522">
                  <c:v>2.2510483240303358E-2</c:v>
                </c:pt>
                <c:pt idx="1523">
                  <c:v>2.2505157752972238E-2</c:v>
                </c:pt>
                <c:pt idx="1524">
                  <c:v>2.2499856638624749E-2</c:v>
                </c:pt>
                <c:pt idx="1525">
                  <c:v>2.2494579896861211E-2</c:v>
                </c:pt>
                <c:pt idx="1526">
                  <c:v>2.2489327527841496E-2</c:v>
                </c:pt>
                <c:pt idx="1527">
                  <c:v>2.2484099531725477E-2</c:v>
                </c:pt>
                <c:pt idx="1528">
                  <c:v>2.247889590835328E-2</c:v>
                </c:pt>
                <c:pt idx="1529">
                  <c:v>2.2473716657644971E-2</c:v>
                </c:pt>
                <c:pt idx="1530">
                  <c:v>2.2468561779840357E-2</c:v>
                </c:pt>
                <c:pt idx="1531">
                  <c:v>2.246343127469963E-2</c:v>
                </c:pt>
                <c:pt idx="1532">
                  <c:v>2.2458271783092343E-2</c:v>
                </c:pt>
                <c:pt idx="1533">
                  <c:v>2.245324338296939E-2</c:v>
                </c:pt>
                <c:pt idx="1534">
                  <c:v>2.2448185996140069E-2</c:v>
                </c:pt>
                <c:pt idx="1535">
                  <c:v>2.2443152982134507E-2</c:v>
                </c:pt>
                <c:pt idx="1536">
                  <c:v>2.2439515150690426E-2</c:v>
                </c:pt>
                <c:pt idx="1537">
                  <c:v>2.2434192245921469E-2</c:v>
                </c:pt>
                <c:pt idx="1538">
                  <c:v>2.2428200176740631E-2</c:v>
                </c:pt>
                <c:pt idx="1539">
                  <c:v>2.2423264653790298E-2</c:v>
                </c:pt>
                <c:pt idx="1540">
                  <c:v>2.2418353503583788E-2</c:v>
                </c:pt>
                <c:pt idx="1541">
                  <c:v>2.2413466726121101E-2</c:v>
                </c:pt>
                <c:pt idx="1542">
                  <c:v>2.2408604321482173E-2</c:v>
                </c:pt>
                <c:pt idx="1543">
                  <c:v>2.2403766289587068E-2</c:v>
                </c:pt>
                <c:pt idx="1544">
                  <c:v>2.2398952630355851E-2</c:v>
                </c:pt>
                <c:pt idx="1545">
                  <c:v>2.2394163344028328E-2</c:v>
                </c:pt>
                <c:pt idx="1546">
                  <c:v>2.2389398430444629E-2</c:v>
                </c:pt>
                <c:pt idx="1547">
                  <c:v>2.2384657889444881E-2</c:v>
                </c:pt>
                <c:pt idx="1548">
                  <c:v>2.2379941721428764E-2</c:v>
                </c:pt>
                <c:pt idx="1549">
                  <c:v>2.2375249925996599E-2</c:v>
                </c:pt>
                <c:pt idx="1550">
                  <c:v>2.2370582503388192E-2</c:v>
                </c:pt>
                <c:pt idx="1551">
                  <c:v>2.2365939453443673E-2</c:v>
                </c:pt>
                <c:pt idx="1552">
                  <c:v>2.2361320776402849E-2</c:v>
                </c:pt>
                <c:pt idx="1553">
                  <c:v>2.2358195430884464E-2</c:v>
                </c:pt>
                <c:pt idx="1554">
                  <c:v>2.2352156540392798E-2</c:v>
                </c:pt>
                <c:pt idx="1555">
                  <c:v>2.2347610981503507E-2</c:v>
                </c:pt>
                <c:pt idx="1556">
                  <c:v>2.234308979535804E-2</c:v>
                </c:pt>
                <c:pt idx="1557">
                  <c:v>2.2338592981956396E-2</c:v>
                </c:pt>
                <c:pt idx="1558">
                  <c:v>2.2334120541298574E-2</c:v>
                </c:pt>
                <c:pt idx="1559">
                  <c:v>2.2329672473384576E-2</c:v>
                </c:pt>
                <c:pt idx="1560">
                  <c:v>2.2325248778294338E-2</c:v>
                </c:pt>
                <c:pt idx="1561">
                  <c:v>2.2320849455867986E-2</c:v>
                </c:pt>
                <c:pt idx="1562">
                  <c:v>2.2316474506185457E-2</c:v>
                </c:pt>
                <c:pt idx="1563">
                  <c:v>2.2312123929246752E-2</c:v>
                </c:pt>
                <c:pt idx="1564">
                  <c:v>2.2307797725131806E-2</c:v>
                </c:pt>
                <c:pt idx="1565">
                  <c:v>2.2303495893520875E-2</c:v>
                </c:pt>
                <c:pt idx="1566">
                  <c:v>2.2299218434893575E-2</c:v>
                </c:pt>
                <c:pt idx="1567">
                  <c:v>2.2294965348930162E-2</c:v>
                </c:pt>
                <c:pt idx="1568">
                  <c:v>2.2290736635630637E-2</c:v>
                </c:pt>
                <c:pt idx="1569">
                  <c:v>2.2286532295154871E-2</c:v>
                </c:pt>
                <c:pt idx="1570">
                  <c:v>2.2282352327342991E-2</c:v>
                </c:pt>
                <c:pt idx="1571">
                  <c:v>2.2278196732274935E-2</c:v>
                </c:pt>
                <c:pt idx="1572">
                  <c:v>2.2274065510030638E-2</c:v>
                </c:pt>
                <c:pt idx="1573">
                  <c:v>2.2269958660450229E-2</c:v>
                </c:pt>
                <c:pt idx="1574">
                  <c:v>2.2265876183533706E-2</c:v>
                </c:pt>
                <c:pt idx="1575">
                  <c:v>2.2261818079440943E-2</c:v>
                </c:pt>
                <c:pt idx="1576">
                  <c:v>2.2257784348012066E-2</c:v>
                </c:pt>
                <c:pt idx="1577">
                  <c:v>2.2253774989327013E-2</c:v>
                </c:pt>
                <c:pt idx="1578">
                  <c:v>2.2249790003385783E-2</c:v>
                </c:pt>
                <c:pt idx="1579">
                  <c:v>2.2245829390188376E-2</c:v>
                </c:pt>
                <c:pt idx="1580">
                  <c:v>2.2241893149734793E-2</c:v>
                </c:pt>
                <c:pt idx="1581">
                  <c:v>2.2237981281945096E-2</c:v>
                </c:pt>
                <c:pt idx="1582">
                  <c:v>2.2234360816284493E-2</c:v>
                </c:pt>
                <c:pt idx="1583">
                  <c:v>2.2230230664597173E-2</c:v>
                </c:pt>
                <c:pt idx="1584">
                  <c:v>2.2226671922176422E-2</c:v>
                </c:pt>
                <c:pt idx="1585">
                  <c:v>2.2222577538224542E-2</c:v>
                </c:pt>
                <c:pt idx="1586">
                  <c:v>2.2218787534074025E-2</c:v>
                </c:pt>
                <c:pt idx="1587">
                  <c:v>2.2215021902587395E-2</c:v>
                </c:pt>
                <c:pt idx="1588">
                  <c:v>2.2213376962842979E-2</c:v>
                </c:pt>
                <c:pt idx="1589">
                  <c:v>2.2204923761464102E-2</c:v>
                </c:pt>
                <c:pt idx="1590">
                  <c:v>2.2204190259351719E-2</c:v>
                </c:pt>
                <c:pt idx="1591">
                  <c:v>2.2200952652182693E-2</c:v>
                </c:pt>
                <c:pt idx="1592">
                  <c:v>2.2196891378145622E-2</c:v>
                </c:pt>
                <c:pt idx="1593">
                  <c:v>2.2193278501214664E-2</c:v>
                </c:pt>
                <c:pt idx="1594">
                  <c:v>2.2189690000091744E-2</c:v>
                </c:pt>
                <c:pt idx="1595">
                  <c:v>2.2186125874776863E-2</c:v>
                </c:pt>
                <c:pt idx="1596">
                  <c:v>2.2183017746821854E-2</c:v>
                </c:pt>
                <c:pt idx="1597">
                  <c:v>2.2179070751491281E-2</c:v>
                </c:pt>
                <c:pt idx="1598">
                  <c:v>2.217557975352058E-2</c:v>
                </c:pt>
                <c:pt idx="1599">
                  <c:v>2.2172113131331272E-2</c:v>
                </c:pt>
                <c:pt idx="1600">
                  <c:v>2.2168670884896713E-2</c:v>
                </c:pt>
                <c:pt idx="1601">
                  <c:v>2.2165253014243547E-2</c:v>
                </c:pt>
                <c:pt idx="1602">
                  <c:v>2.2161859519398419E-2</c:v>
                </c:pt>
                <c:pt idx="1603">
                  <c:v>2.2155690219660684E-2</c:v>
                </c:pt>
                <c:pt idx="1604">
                  <c:v>2.2155145656972408E-2</c:v>
                </c:pt>
                <c:pt idx="1605">
                  <c:v>2.2151825289444815E-2</c:v>
                </c:pt>
                <c:pt idx="1606">
                  <c:v>2.2148976234792617E-2</c:v>
                </c:pt>
                <c:pt idx="1607">
                  <c:v>2.2145257681627228E-2</c:v>
                </c:pt>
                <c:pt idx="1608">
                  <c:v>2.214201044136388E-2</c:v>
                </c:pt>
                <c:pt idx="1609">
                  <c:v>2.2138787576881924E-2</c:v>
                </c:pt>
                <c:pt idx="1610">
                  <c:v>2.2136042194373928E-2</c:v>
                </c:pt>
                <c:pt idx="1611">
                  <c:v>2.2132414975128967E-2</c:v>
                </c:pt>
                <c:pt idx="1612">
                  <c:v>2.2129265237911255E-2</c:v>
                </c:pt>
                <c:pt idx="1613">
                  <c:v>2.2126139876421647E-2</c:v>
                </c:pt>
                <c:pt idx="1614">
                  <c:v>2.2123038890740077E-2</c:v>
                </c:pt>
                <c:pt idx="1615">
                  <c:v>2.2120423132689915E-2</c:v>
                </c:pt>
                <c:pt idx="1616">
                  <c:v>2.2116910046534599E-2</c:v>
                </c:pt>
                <c:pt idx="1617">
                  <c:v>2.2113882188010692E-2</c:v>
                </c:pt>
                <c:pt idx="1618">
                  <c:v>2.2110878705294823E-2</c:v>
                </c:pt>
                <c:pt idx="1619">
                  <c:v>2.2107899598280412E-2</c:v>
                </c:pt>
                <c:pt idx="1620">
                  <c:v>2.2104944867020748E-2</c:v>
                </c:pt>
                <c:pt idx="1621">
                  <c:v>2.2102014511515833E-2</c:v>
                </c:pt>
                <c:pt idx="1622">
                  <c:v>2.2099108531685729E-2</c:v>
                </c:pt>
                <c:pt idx="1623">
                  <c:v>2.2096700251950097E-2</c:v>
                </c:pt>
                <c:pt idx="1624">
                  <c:v>2.209384458952357E-2</c:v>
                </c:pt>
                <c:pt idx="1625">
                  <c:v>2.2090536846750553E-2</c:v>
                </c:pt>
                <c:pt idx="1626">
                  <c:v>2.208772836988615E-2</c:v>
                </c:pt>
                <c:pt idx="1627">
                  <c:v>2.2084944268749851E-2</c:v>
                </c:pt>
                <c:pt idx="1628">
                  <c:v>2.20821845433683E-2</c:v>
                </c:pt>
                <c:pt idx="1629">
                  <c:v>2.2079931935994335E-2</c:v>
                </c:pt>
                <c:pt idx="1630">
                  <c:v>2.2076738219709569E-2</c:v>
                </c:pt>
                <c:pt idx="1631">
                  <c:v>2.207405162148568E-2</c:v>
                </c:pt>
                <c:pt idx="1632">
                  <c:v>2.2071389398936603E-2</c:v>
                </c:pt>
                <c:pt idx="1633">
                  <c:v>2.2068751552142274E-2</c:v>
                </c:pt>
                <c:pt idx="1634">
                  <c:v>2.2064043375387143E-2</c:v>
                </c:pt>
                <c:pt idx="1635">
                  <c:v>2.2063548985711279E-2</c:v>
                </c:pt>
                <c:pt idx="1636">
                  <c:v>2.2060984266047967E-2</c:v>
                </c:pt>
                <c:pt idx="1637">
                  <c:v>2.2058443922086113E-2</c:v>
                </c:pt>
                <c:pt idx="1638">
                  <c:v>2.2055927953852361E-2</c:v>
                </c:pt>
                <c:pt idx="1639">
                  <c:v>2.2053436361320067E-2</c:v>
                </c:pt>
                <c:pt idx="1640">
                  <c:v>2.2051969617201905E-2</c:v>
                </c:pt>
                <c:pt idx="1641">
                  <c:v>2.2049028045347807E-2</c:v>
                </c:pt>
                <c:pt idx="1642">
                  <c:v>2.2046107837931928E-2</c:v>
                </c:pt>
                <c:pt idx="1643">
                  <c:v>2.2044218677983451E-2</c:v>
                </c:pt>
                <c:pt idx="1644">
                  <c:v>2.20413440342071E-2</c:v>
                </c:pt>
                <c:pt idx="1645">
                  <c:v>2.2038998695910195E-2</c:v>
                </c:pt>
                <c:pt idx="1646">
                  <c:v>2.2036677733314747E-2</c:v>
                </c:pt>
                <c:pt idx="1647">
                  <c:v>2.2034381146394111E-2</c:v>
                </c:pt>
                <c:pt idx="1648">
                  <c:v>2.2032621860677004E-2</c:v>
                </c:pt>
                <c:pt idx="1649">
                  <c:v>2.202986109960392E-2</c:v>
                </c:pt>
                <c:pt idx="1650">
                  <c:v>2.2027637639787656E-2</c:v>
                </c:pt>
                <c:pt idx="1651">
                  <c:v>2.2025438555619559E-2</c:v>
                </c:pt>
                <c:pt idx="1652">
                  <c:v>2.2023263847152919E-2</c:v>
                </c:pt>
                <c:pt idx="1653">
                  <c:v>2.202111351436109E-2</c:v>
                </c:pt>
                <c:pt idx="1654">
                  <c:v>2.2016737210561743E-2</c:v>
                </c:pt>
                <c:pt idx="1655">
                  <c:v>2.2016885975908451E-2</c:v>
                </c:pt>
                <c:pt idx="1656">
                  <c:v>2.201480877019435E-2</c:v>
                </c:pt>
                <c:pt idx="1657">
                  <c:v>2.2012755940181705E-2</c:v>
                </c:pt>
                <c:pt idx="1658">
                  <c:v>2.2010727485790582E-2</c:v>
                </c:pt>
                <c:pt idx="1659">
                  <c:v>2.2009254055825878E-2</c:v>
                </c:pt>
                <c:pt idx="1660">
                  <c:v>2.2006743704139353E-2</c:v>
                </c:pt>
                <c:pt idx="1661">
                  <c:v>2.2004788376825957E-2</c:v>
                </c:pt>
                <c:pt idx="1662">
                  <c:v>2.2003392939013988E-2</c:v>
                </c:pt>
                <c:pt idx="1663">
                  <c:v>2.2000950849250245E-2</c:v>
                </c:pt>
                <c:pt idx="1664">
                  <c:v>2.1999068648934639E-2</c:v>
                </c:pt>
                <c:pt idx="1665">
                  <c:v>2.199721082432049E-2</c:v>
                </c:pt>
                <c:pt idx="1666">
                  <c:v>2.1995377375381153E-2</c:v>
                </c:pt>
                <c:pt idx="1667">
                  <c:v>2.1993568302116628E-2</c:v>
                </c:pt>
                <c:pt idx="1668">
                  <c:v>2.1991783604526915E-2</c:v>
                </c:pt>
                <c:pt idx="1669">
                  <c:v>2.1990023282585369E-2</c:v>
                </c:pt>
                <c:pt idx="1670">
                  <c:v>2.198828733634528E-2</c:v>
                </c:pt>
                <c:pt idx="1671">
                  <c:v>2.1986575765726712E-2</c:v>
                </c:pt>
                <c:pt idx="1672">
                  <c:v>2.1984888570809602E-2</c:v>
                </c:pt>
                <c:pt idx="1673">
                  <c:v>2.1983225751540658E-2</c:v>
                </c:pt>
                <c:pt idx="1674">
                  <c:v>2.1981587307946526E-2</c:v>
                </c:pt>
                <c:pt idx="1675">
                  <c:v>2.1980529991898479E-2</c:v>
                </c:pt>
                <c:pt idx="1676">
                  <c:v>2.1978941943785468E-2</c:v>
                </c:pt>
                <c:pt idx="1677">
                  <c:v>2.1976818231106421E-2</c:v>
                </c:pt>
                <c:pt idx="1678">
                  <c:v>2.1975277290131601E-2</c:v>
                </c:pt>
                <c:pt idx="1679">
                  <c:v>2.1973760724858238E-2</c:v>
                </c:pt>
                <c:pt idx="1680">
                  <c:v>2.1972268535179751E-2</c:v>
                </c:pt>
                <c:pt idx="1681">
                  <c:v>2.1971367360604788E-2</c:v>
                </c:pt>
                <c:pt idx="1682">
                  <c:v>2.1969357282900503E-2</c:v>
                </c:pt>
                <c:pt idx="1683">
                  <c:v>2.1967938220219807E-2</c:v>
                </c:pt>
                <c:pt idx="1684">
                  <c:v>2.1966543533187277E-2</c:v>
                </c:pt>
                <c:pt idx="1685">
                  <c:v>2.1965173221856205E-2</c:v>
                </c:pt>
                <c:pt idx="1686">
                  <c:v>2.196440220615159E-2</c:v>
                </c:pt>
                <c:pt idx="1687">
                  <c:v>2.1962505726058623E-2</c:v>
                </c:pt>
                <c:pt idx="1688">
                  <c:v>2.196120854167205E-2</c:v>
                </c:pt>
                <c:pt idx="1689">
                  <c:v>2.1959935732906999E-2</c:v>
                </c:pt>
                <c:pt idx="1690">
                  <c:v>2.1958687299790114E-2</c:v>
                </c:pt>
                <c:pt idx="1691">
                  <c:v>2.1957463242348041E-2</c:v>
                </c:pt>
                <c:pt idx="1692">
                  <c:v>2.1956263560527489E-2</c:v>
                </c:pt>
                <c:pt idx="1693">
                  <c:v>2.1954004905091473E-2</c:v>
                </c:pt>
                <c:pt idx="1694">
                  <c:v>2.1952274153029805E-2</c:v>
                </c:pt>
                <c:pt idx="1695">
                  <c:v>2.1951154699140218E-2</c:v>
                </c:pt>
                <c:pt idx="1696">
                  <c:v>2.1949905167462092E-2</c:v>
                </c:pt>
                <c:pt idx="1697">
                  <c:v>2.1948988909352707E-2</c:v>
                </c:pt>
                <c:pt idx="1698">
                  <c:v>2.1947942573534718E-2</c:v>
                </c:pt>
                <c:pt idx="1699">
                  <c:v>2.1946920610380616E-2</c:v>
                </c:pt>
                <c:pt idx="1700">
                  <c:v>2.1945782496457511E-2</c:v>
                </c:pt>
                <c:pt idx="1701">
                  <c:v>2.1944949801904201E-2</c:v>
                </c:pt>
                <c:pt idx="1702">
                  <c:v>2.1944000956661824E-2</c:v>
                </c:pt>
                <c:pt idx="1703">
                  <c:v>2.1943076484083335E-2</c:v>
                </c:pt>
                <c:pt idx="1704">
                  <c:v>2.1942176384248668E-2</c:v>
                </c:pt>
                <c:pt idx="1705">
                  <c:v>2.1941300656997953E-2</c:v>
                </c:pt>
                <c:pt idx="1706">
                  <c:v>2.1940449302411125E-2</c:v>
                </c:pt>
                <c:pt idx="1707">
                  <c:v>2.193962232056812E-2</c:v>
                </c:pt>
                <c:pt idx="1708">
                  <c:v>2.1938819711309065E-2</c:v>
                </c:pt>
                <c:pt idx="1709">
                  <c:v>2.1937823598117134E-2</c:v>
                </c:pt>
                <c:pt idx="1710">
                  <c:v>2.1937287610782619E-2</c:v>
                </c:pt>
                <c:pt idx="1711">
                  <c:v>2.1936455807516353E-2</c:v>
                </c:pt>
                <c:pt idx="1712">
                  <c:v>2.1935841748232932E-2</c:v>
                </c:pt>
                <c:pt idx="1713">
                  <c:v>2.1935123788381361E-2</c:v>
                </c:pt>
                <c:pt idx="1714">
                  <c:v>2.1934301209256546E-2</c:v>
                </c:pt>
                <c:pt idx="1715">
                  <c:v>2.1933682837422808E-2</c:v>
                </c:pt>
                <c:pt idx="1716">
                  <c:v>2.1932959846395761E-2</c:v>
                </c:pt>
                <c:pt idx="1717">
                  <c:v>2.1932235178230286E-2</c:v>
                </c:pt>
                <c:pt idx="1718">
                  <c:v>2.1931508832926383E-2</c:v>
                </c:pt>
                <c:pt idx="1719">
                  <c:v>2.1930780810563988E-2</c:v>
                </c:pt>
                <c:pt idx="1720">
                  <c:v>2.1930051111063165E-2</c:v>
                </c:pt>
                <c:pt idx="1721">
                  <c:v>2.1929319734663721E-2</c:v>
                </c:pt>
                <c:pt idx="1722">
                  <c:v>2.1928586681045914E-2</c:v>
                </c:pt>
                <c:pt idx="1723">
                  <c:v>2.1927851950369615E-2</c:v>
                </c:pt>
                <c:pt idx="1724">
                  <c:v>2.1927115542554887E-2</c:v>
                </c:pt>
                <c:pt idx="1725">
                  <c:v>2.1926377457761603E-2</c:v>
                </c:pt>
                <c:pt idx="1726">
                  <c:v>2.1925637695749955E-2</c:v>
                </c:pt>
                <c:pt idx="1727">
                  <c:v>2.192479019999638E-2</c:v>
                </c:pt>
                <c:pt idx="1728">
                  <c:v>2.1924046844379319E-2</c:v>
                </c:pt>
                <c:pt idx="1729">
                  <c:v>2.1923408347523932E-2</c:v>
                </c:pt>
                <c:pt idx="1730">
                  <c:v>2.1922661877358252E-2</c:v>
                </c:pt>
                <c:pt idx="1731">
                  <c:v>2.1921913729974207E-2</c:v>
                </c:pt>
                <c:pt idx="1732">
                  <c:v>2.1921163905531671E-2</c:v>
                </c:pt>
                <c:pt idx="1733">
                  <c:v>2.1920412404030643E-2</c:v>
                </c:pt>
                <c:pt idx="1734">
                  <c:v>2.1919551491649258E-2</c:v>
                </c:pt>
                <c:pt idx="1735">
                  <c:v>2.1918904369773173E-2</c:v>
                </c:pt>
                <c:pt idx="1736">
                  <c:v>2.1918147837096669E-2</c:v>
                </c:pt>
                <c:pt idx="1737">
                  <c:v>2.1917389627121864E-2</c:v>
                </c:pt>
                <c:pt idx="1738">
                  <c:v>2.1916521048153115E-2</c:v>
                </c:pt>
                <c:pt idx="1739">
                  <c:v>2.1915868176316522E-2</c:v>
                </c:pt>
                <c:pt idx="1740">
                  <c:v>2.1915104935166241E-2</c:v>
                </c:pt>
                <c:pt idx="1741">
                  <c:v>2.1914340017037404E-2</c:v>
                </c:pt>
                <c:pt idx="1742">
                  <c:v>2.1913573421690202E-2</c:v>
                </c:pt>
                <c:pt idx="1743">
                  <c:v>2.1912805149444381E-2</c:v>
                </c:pt>
                <c:pt idx="1744">
                  <c:v>2.1912035200060132E-2</c:v>
                </c:pt>
                <c:pt idx="1745">
                  <c:v>2.1911764802795552E-2</c:v>
                </c:pt>
                <c:pt idx="1746">
                  <c:v>2.1910379661074231E-2</c:v>
                </c:pt>
                <c:pt idx="1747">
                  <c:v>2.1909604440866204E-2</c:v>
                </c:pt>
                <c:pt idx="1748">
                  <c:v>2.1908827543519749E-2</c:v>
                </c:pt>
                <c:pt idx="1749">
                  <c:v>2.1908048969114802E-2</c:v>
                </c:pt>
                <c:pt idx="1750">
                  <c:v>2.1907268717651363E-2</c:v>
                </c:pt>
                <c:pt idx="1751">
                  <c:v>2.1906486789049495E-2</c:v>
                </c:pt>
                <c:pt idx="1752">
                  <c:v>2.1905703183389136E-2</c:v>
                </c:pt>
                <c:pt idx="1753">
                  <c:v>2.1904917900670284E-2</c:v>
                </c:pt>
                <c:pt idx="1754">
                  <c:v>2.1904130940813005E-2</c:v>
                </c:pt>
                <c:pt idx="1755">
                  <c:v>2.1903342303897233E-2</c:v>
                </c:pt>
                <c:pt idx="1756">
                  <c:v>2.1902551989922969E-2</c:v>
                </c:pt>
                <c:pt idx="1757">
                  <c:v>2.1901759998890213E-2</c:v>
                </c:pt>
                <c:pt idx="1758">
                  <c:v>2.1900966330639093E-2</c:v>
                </c:pt>
                <c:pt idx="1759">
                  <c:v>2.1899943435910174E-2</c:v>
                </c:pt>
                <c:pt idx="1760">
                  <c:v>2.189914593440534E-2</c:v>
                </c:pt>
                <c:pt idx="1761">
                  <c:v>2.1898346755762077E-2</c:v>
                </c:pt>
                <c:pt idx="1762">
                  <c:v>2.1897545900220194E-2</c:v>
                </c:pt>
                <c:pt idx="1763">
                  <c:v>2.1896743367459948E-2</c:v>
                </c:pt>
                <c:pt idx="1764">
                  <c:v>2.1895939157641209E-2</c:v>
                </c:pt>
                <c:pt idx="1765">
                  <c:v>2.1895133270763978E-2</c:v>
                </c:pt>
                <c:pt idx="1766">
                  <c:v>2.1894325706828255E-2</c:v>
                </c:pt>
                <c:pt idx="1767">
                  <c:v>2.1893516465754104E-2</c:v>
                </c:pt>
                <c:pt idx="1768">
                  <c:v>2.1892705547461588E-2</c:v>
                </c:pt>
                <c:pt idx="1769">
                  <c:v>2.1891892952350389E-2</c:v>
                </c:pt>
                <c:pt idx="1770">
                  <c:v>2.1891078680020826E-2</c:v>
                </c:pt>
                <c:pt idx="1771">
                  <c:v>2.189208429205447E-2</c:v>
                </c:pt>
                <c:pt idx="1772">
                  <c:v>2.1889445104106287E-2</c:v>
                </c:pt>
                <c:pt idx="1773">
                  <c:v>2.1888625800521311E-2</c:v>
                </c:pt>
                <c:pt idx="1774">
                  <c:v>2.1887804819877843E-2</c:v>
                </c:pt>
                <c:pt idx="1775">
                  <c:v>2.1886982162095947E-2</c:v>
                </c:pt>
                <c:pt idx="1776">
                  <c:v>2.1886157827415431E-2</c:v>
                </c:pt>
                <c:pt idx="1777">
                  <c:v>2.1885331815516551E-2</c:v>
                </c:pt>
                <c:pt idx="1778">
                  <c:v>2.1884504126559179E-2</c:v>
                </c:pt>
                <c:pt idx="1779">
                  <c:v>2.1883674760463379E-2</c:v>
                </c:pt>
                <c:pt idx="1780">
                  <c:v>2.1882843717309086E-2</c:v>
                </c:pt>
                <c:pt idx="1781">
                  <c:v>2.1882010997096302E-2</c:v>
                </c:pt>
                <c:pt idx="1782">
                  <c:v>2.1881176599825025E-2</c:v>
                </c:pt>
                <c:pt idx="1783">
                  <c:v>2.188034052541532E-2</c:v>
                </c:pt>
                <c:pt idx="1784">
                  <c:v>2.1879502773947124E-2</c:v>
                </c:pt>
                <c:pt idx="1785">
                  <c:v>2.1878663345420435E-2</c:v>
                </c:pt>
                <c:pt idx="1786">
                  <c:v>2.1877822239755318E-2</c:v>
                </c:pt>
                <c:pt idx="1787">
                  <c:v>2.1876979457111645E-2</c:v>
                </c:pt>
                <c:pt idx="1788">
                  <c:v>2.1876134997249608E-2</c:v>
                </c:pt>
                <c:pt idx="1789">
                  <c:v>2.1875288860409015E-2</c:v>
                </c:pt>
                <c:pt idx="1790">
                  <c:v>2.1874441046429993E-2</c:v>
                </c:pt>
                <c:pt idx="1791">
                  <c:v>2.1873591555472416E-2</c:v>
                </c:pt>
                <c:pt idx="1792">
                  <c:v>2.1873825809741732E-2</c:v>
                </c:pt>
                <c:pt idx="1793">
                  <c:v>2.1871887542062041E-2</c:v>
                </c:pt>
                <c:pt idx="1794">
                  <c:v>2.1871033019769115E-2</c:v>
                </c:pt>
                <c:pt idx="1795">
                  <c:v>2.1870176820417697E-2</c:v>
                </c:pt>
                <c:pt idx="1796">
                  <c:v>2.1868827975861649E-2</c:v>
                </c:pt>
                <c:pt idx="1797">
                  <c:v>2.1869541896570865E-2</c:v>
                </c:pt>
                <c:pt idx="1798">
                  <c:v>2.1867598159772683E-2</c:v>
                </c:pt>
                <c:pt idx="1799">
                  <c:v>2.1866735252107361E-2</c:v>
                </c:pt>
                <c:pt idx="1800">
                  <c:v>2.1865870667303611E-2</c:v>
                </c:pt>
                <c:pt idx="1801">
                  <c:v>2.1865004405361432E-2</c:v>
                </c:pt>
                <c:pt idx="1802">
                  <c:v>2.1864136466440698E-2</c:v>
                </c:pt>
                <c:pt idx="1803">
                  <c:v>2.1863266850461471E-2</c:v>
                </c:pt>
                <c:pt idx="1804">
                  <c:v>2.1862395557343817E-2</c:v>
                </c:pt>
                <c:pt idx="1805">
                  <c:v>2.186152258716767E-2</c:v>
                </c:pt>
                <c:pt idx="1806">
                  <c:v>2.1860647939853095E-2</c:v>
                </c:pt>
                <c:pt idx="1807">
                  <c:v>2.1859771615559964E-2</c:v>
                </c:pt>
                <c:pt idx="1808">
                  <c:v>2.1858893614048469E-2</c:v>
                </c:pt>
                <c:pt idx="1809">
                  <c:v>2.186041664979399E-2</c:v>
                </c:pt>
                <c:pt idx="1810">
                  <c:v>2.1857132579929939E-2</c:v>
                </c:pt>
                <c:pt idx="1811">
                  <c:v>2.1856249547242967E-2</c:v>
                </c:pt>
                <c:pt idx="1812">
                  <c:v>2.1855364837497504E-2</c:v>
                </c:pt>
                <c:pt idx="1813">
                  <c:v>2.1854478450613612E-2</c:v>
                </c:pt>
                <c:pt idx="1814">
                  <c:v>2.1853590386751165E-2</c:v>
                </c:pt>
                <c:pt idx="1815">
                  <c:v>2.1852700645670353E-2</c:v>
                </c:pt>
                <c:pt idx="1816">
                  <c:v>2.1851809227610985E-2</c:v>
                </c:pt>
                <c:pt idx="1817">
                  <c:v>2.185091613241319E-2</c:v>
                </c:pt>
                <c:pt idx="1818">
                  <c:v>2.1850021360156902E-2</c:v>
                </c:pt>
                <c:pt idx="1819">
                  <c:v>2.1849124910842121E-2</c:v>
                </c:pt>
                <c:pt idx="1820">
                  <c:v>2.1848226784468849E-2</c:v>
                </c:pt>
                <c:pt idx="1821">
                  <c:v>2.1847326980877213E-2</c:v>
                </c:pt>
                <c:pt idx="1822">
                  <c:v>2.1846425500227085E-2</c:v>
                </c:pt>
                <c:pt idx="1823">
                  <c:v>2.1847317059633387E-2</c:v>
                </c:pt>
                <c:pt idx="1824">
                  <c:v>2.1844617507831288E-2</c:v>
                </c:pt>
                <c:pt idx="1825">
                  <c:v>2.1843710996085619E-2</c:v>
                </c:pt>
                <c:pt idx="1826">
                  <c:v>2.1842802807201522E-2</c:v>
                </c:pt>
                <c:pt idx="1827">
                  <c:v>2.1841892941099061E-2</c:v>
                </c:pt>
                <c:pt idx="1828">
                  <c:v>2.1840981398018045E-2</c:v>
                </c:pt>
                <c:pt idx="1829">
                  <c:v>2.1840068177878535E-2</c:v>
                </c:pt>
                <c:pt idx="1830">
                  <c:v>2.1839153280680534E-2</c:v>
                </c:pt>
                <c:pt idx="1831">
                  <c:v>2.1838236706344105E-2</c:v>
                </c:pt>
                <c:pt idx="1832">
                  <c:v>2.1837318454949184E-2</c:v>
                </c:pt>
                <c:pt idx="1833">
                  <c:v>2.1836398526495771E-2</c:v>
                </c:pt>
                <c:pt idx="1834">
                  <c:v>2.1835476920823993E-2</c:v>
                </c:pt>
                <c:pt idx="1835">
                  <c:v>2.1834553638253595E-2</c:v>
                </c:pt>
                <c:pt idx="1836">
                  <c:v>2.183362867854477E-2</c:v>
                </c:pt>
                <c:pt idx="1837">
                  <c:v>2.183270204161758E-2</c:v>
                </c:pt>
                <c:pt idx="1838">
                  <c:v>2.183177372779177E-2</c:v>
                </c:pt>
                <c:pt idx="1839">
                  <c:v>2.1830843736827532E-2</c:v>
                </c:pt>
                <c:pt idx="1840">
                  <c:v>2.1829912068804802E-2</c:v>
                </c:pt>
                <c:pt idx="1841">
                  <c:v>2.182897872372358E-2</c:v>
                </c:pt>
                <c:pt idx="1842">
                  <c:v>2.1828043701423994E-2</c:v>
                </c:pt>
                <c:pt idx="1843">
                  <c:v>2.1827107002065915E-2</c:v>
                </c:pt>
                <c:pt idx="1844">
                  <c:v>2.182722347527033E-2</c:v>
                </c:pt>
                <c:pt idx="1845">
                  <c:v>2.1825228572254218E-2</c:v>
                </c:pt>
                <c:pt idx="1846">
                  <c:v>2.1824286841720664E-2</c:v>
                </c:pt>
                <c:pt idx="1847">
                  <c:v>2.1823343434048681E-2</c:v>
                </c:pt>
                <c:pt idx="1848">
                  <c:v>2.1824773728107871E-2</c:v>
                </c:pt>
                <c:pt idx="1849">
                  <c:v>2.1823232579323282E-2</c:v>
                </c:pt>
                <c:pt idx="1850">
                  <c:v>2.182050314868178E-2</c:v>
                </c:pt>
                <c:pt idx="1851">
                  <c:v>2.1819553032775829E-2</c:v>
                </c:pt>
                <c:pt idx="1852">
                  <c:v>2.1818601239811386E-2</c:v>
                </c:pt>
                <c:pt idx="1853">
                  <c:v>2.1817647769548643E-2</c:v>
                </c:pt>
                <c:pt idx="1854">
                  <c:v>2.1816692622387279E-2</c:v>
                </c:pt>
                <c:pt idx="1855">
                  <c:v>2.1815735798087488E-2</c:v>
                </c:pt>
                <c:pt idx="1856">
                  <c:v>2.181477729680914E-2</c:v>
                </c:pt>
                <c:pt idx="1857">
                  <c:v>2.1813817118232492E-2</c:v>
                </c:pt>
                <c:pt idx="1858">
                  <c:v>2.1812855262757225E-2</c:v>
                </c:pt>
                <c:pt idx="1859">
                  <c:v>2.1811891730143529E-2</c:v>
                </c:pt>
                <c:pt idx="1860">
                  <c:v>2.1810926520471341E-2</c:v>
                </c:pt>
                <c:pt idx="1861">
                  <c:v>2.1809959633660725E-2</c:v>
                </c:pt>
                <c:pt idx="1862">
                  <c:v>2.1808991069791617E-2</c:v>
                </c:pt>
                <c:pt idx="1863">
                  <c:v>2.1808020828943953E-2</c:v>
                </c:pt>
                <c:pt idx="1864">
                  <c:v>2.1809412900346103E-2</c:v>
                </c:pt>
                <c:pt idx="1865">
                  <c:v>2.180607531583334E-2</c:v>
                </c:pt>
                <c:pt idx="1866">
                  <c:v>2.1805100043730263E-2</c:v>
                </c:pt>
                <c:pt idx="1867">
                  <c:v>2.1804123094408823E-2</c:v>
                </c:pt>
                <c:pt idx="1868">
                  <c:v>2.180314446802889E-2</c:v>
                </c:pt>
                <c:pt idx="1869">
                  <c:v>2.1802164164590465E-2</c:v>
                </c:pt>
                <c:pt idx="1870">
                  <c:v>2.1801182184013612E-2</c:v>
                </c:pt>
                <c:pt idx="1871">
                  <c:v>2.1800198526538139E-2</c:v>
                </c:pt>
                <c:pt idx="1872">
                  <c:v>2.1799213191924238E-2</c:v>
                </c:pt>
                <c:pt idx="1873">
                  <c:v>2.1798226180171909E-2</c:v>
                </c:pt>
                <c:pt idx="1874">
                  <c:v>2.1797237491281152E-2</c:v>
                </c:pt>
                <c:pt idx="1875">
                  <c:v>2.1796247125491774E-2</c:v>
                </c:pt>
                <c:pt idx="1876">
                  <c:v>2.1795255082484033E-2</c:v>
                </c:pt>
                <c:pt idx="1877">
                  <c:v>2.1794261362337863E-2</c:v>
                </c:pt>
                <c:pt idx="1878">
                  <c:v>2.1793265965213138E-2</c:v>
                </c:pt>
                <c:pt idx="1879">
                  <c:v>2.1792268890949984E-2</c:v>
                </c:pt>
                <c:pt idx="1880">
                  <c:v>2.1791270139628338E-2</c:v>
                </c:pt>
                <c:pt idx="1881">
                  <c:v>2.17902697112482E-2</c:v>
                </c:pt>
                <c:pt idx="1882">
                  <c:v>2.178926760580957E-2</c:v>
                </c:pt>
                <c:pt idx="1883">
                  <c:v>2.1788263823312448E-2</c:v>
                </c:pt>
                <c:pt idx="1884">
                  <c:v>2.1787258363596962E-2</c:v>
                </c:pt>
                <c:pt idx="1885">
                  <c:v>2.1786251226822984E-2</c:v>
                </c:pt>
                <c:pt idx="1886">
                  <c:v>2.1785242413070449E-2</c:v>
                </c:pt>
                <c:pt idx="1887">
                  <c:v>2.1784231922179487E-2</c:v>
                </c:pt>
                <c:pt idx="1888">
                  <c:v>2.1783219754230032E-2</c:v>
                </c:pt>
                <c:pt idx="1889">
                  <c:v>2.1782205909142149E-2</c:v>
                </c:pt>
                <c:pt idx="1890">
                  <c:v>2.1781190387155647E-2</c:v>
                </c:pt>
                <c:pt idx="1891">
                  <c:v>2.1780173187790908E-2</c:v>
                </c:pt>
                <c:pt idx="1892">
                  <c:v>2.1779154311687421E-2</c:v>
                </c:pt>
                <c:pt idx="1893">
                  <c:v>2.1778133758285634E-2</c:v>
                </c:pt>
                <c:pt idx="1894">
                  <c:v>2.1778868289501485E-2</c:v>
                </c:pt>
                <c:pt idx="1895">
                  <c:v>2.1776087620306583E-2</c:v>
                </c:pt>
                <c:pt idx="1896">
                  <c:v>2.1776085775648824E-2</c:v>
                </c:pt>
                <c:pt idx="1897">
                  <c:v>2.1774034773933693E-2</c:v>
                </c:pt>
                <c:pt idx="1898">
                  <c:v>2.1773005835159509E-2</c:v>
                </c:pt>
                <c:pt idx="1899">
                  <c:v>2.1771975219326833E-2</c:v>
                </c:pt>
                <c:pt idx="1900">
                  <c:v>2.1770942926435666E-2</c:v>
                </c:pt>
                <c:pt idx="1901">
                  <c:v>2.177151396998811E-2</c:v>
                </c:pt>
                <c:pt idx="1902">
                  <c:v>2.1769893425416242E-2</c:v>
                </c:pt>
                <c:pt idx="1903">
                  <c:v>2.1769439424532688E-2</c:v>
                </c:pt>
                <c:pt idx="1904">
                  <c:v>2.1767815890445519E-2</c:v>
                </c:pt>
                <c:pt idx="1905">
                  <c:v>2.1766774607039352E-2</c:v>
                </c:pt>
                <c:pt idx="1906">
                  <c:v>2.176573164636153E-2</c:v>
                </c:pt>
                <c:pt idx="1907">
                  <c:v>2.1764687008412054E-2</c:v>
                </c:pt>
                <c:pt idx="1908">
                  <c:v>2.1764223706794983E-2</c:v>
                </c:pt>
                <c:pt idx="1909">
                  <c:v>2.1762592700644845E-2</c:v>
                </c:pt>
                <c:pt idx="1910">
                  <c:v>2.1761543030853758E-2</c:v>
                </c:pt>
                <c:pt idx="1911">
                  <c:v>2.1760491683791017E-2</c:v>
                </c:pt>
                <c:pt idx="1912">
                  <c:v>2.1759438659429975E-2</c:v>
                </c:pt>
                <c:pt idx="1913">
                  <c:v>2.1758383957823924E-2</c:v>
                </c:pt>
                <c:pt idx="1914">
                  <c:v>2.1757327578919572E-2</c:v>
                </c:pt>
                <c:pt idx="1915">
                  <c:v>2.1754500935067256E-2</c:v>
                </c:pt>
                <c:pt idx="1916">
                  <c:v>2.1755209789269259E-2</c:v>
                </c:pt>
                <c:pt idx="1917">
                  <c:v>2.1754148378576588E-2</c:v>
                </c:pt>
                <c:pt idx="1918">
                  <c:v>2.1753666468131705E-2</c:v>
                </c:pt>
                <c:pt idx="1919">
                  <c:v>2.17520205252697E-2</c:v>
                </c:pt>
                <c:pt idx="1920">
                  <c:v>2.1750954082708773E-2</c:v>
                </c:pt>
                <c:pt idx="1921">
                  <c:v>2.1749885962849547E-2</c:v>
                </c:pt>
                <c:pt idx="1922">
                  <c:v>2.174939660614772E-2</c:v>
                </c:pt>
                <c:pt idx="1923">
                  <c:v>2.1747744691369419E-2</c:v>
                </c:pt>
                <c:pt idx="1924">
                  <c:v>2.1746671539695228E-2</c:v>
                </c:pt>
                <c:pt idx="1925">
                  <c:v>2.1745596710749382E-2</c:v>
                </c:pt>
                <c:pt idx="1926">
                  <c:v>2.1744520204531881E-2</c:v>
                </c:pt>
                <c:pt idx="1927">
                  <c:v>2.1743442021016079E-2</c:v>
                </c:pt>
                <c:pt idx="1928">
                  <c:v>2.1742362160255269E-2</c:v>
                </c:pt>
                <c:pt idx="1929">
                  <c:v>2.1741280622196157E-2</c:v>
                </c:pt>
                <c:pt idx="1930">
                  <c:v>2.1740197406865391E-2</c:v>
                </c:pt>
                <c:pt idx="1931">
                  <c:v>2.173911251426297E-2</c:v>
                </c:pt>
                <c:pt idx="1932">
                  <c:v>2.1738025944362249E-2</c:v>
                </c:pt>
                <c:pt idx="1933">
                  <c:v>2.1736937697243164E-2</c:v>
                </c:pt>
                <c:pt idx="1934">
                  <c:v>2.1735847772799133E-2</c:v>
                </c:pt>
                <c:pt idx="1935">
                  <c:v>2.1735334204844303E-2</c:v>
                </c:pt>
                <c:pt idx="1936">
                  <c:v>2.1734240740045596E-2</c:v>
                </c:pt>
                <c:pt idx="1937">
                  <c:v>2.173256793583711E-2</c:v>
                </c:pt>
                <c:pt idx="1938">
                  <c:v>2.173147130230646E-2</c:v>
                </c:pt>
                <c:pt idx="1939">
                  <c:v>2.1730372991504154E-2</c:v>
                </c:pt>
                <c:pt idx="1940">
                  <c:v>2.1729273003403549E-2</c:v>
                </c:pt>
                <c:pt idx="1941">
                  <c:v>2.1728748255458452E-2</c:v>
                </c:pt>
                <c:pt idx="1942">
                  <c:v>2.1727067995387372E-2</c:v>
                </c:pt>
                <c:pt idx="1943">
                  <c:v>2.1725962975471802E-2</c:v>
                </c:pt>
                <c:pt idx="1944">
                  <c:v>2.1724856278257931E-2</c:v>
                </c:pt>
                <c:pt idx="1945">
                  <c:v>2.1723747903825696E-2</c:v>
                </c:pt>
                <c:pt idx="1946">
                  <c:v>2.1721009809514413E-2</c:v>
                </c:pt>
                <c:pt idx="1947">
                  <c:v>2.1721526123039681E-2</c:v>
                </c:pt>
                <c:pt idx="1948">
                  <c:v>2.172041271673919E-2</c:v>
                </c:pt>
                <c:pt idx="1949">
                  <c:v>2.171929763319369E-2</c:v>
                </c:pt>
                <c:pt idx="1950">
                  <c:v>2.171818087234989E-2</c:v>
                </c:pt>
                <c:pt idx="1951">
                  <c:v>2.1717062434234435E-2</c:v>
                </c:pt>
                <c:pt idx="1952">
                  <c:v>2.1717092047367714E-2</c:v>
                </c:pt>
                <c:pt idx="1953">
                  <c:v>2.1715395200316845E-2</c:v>
                </c:pt>
                <c:pt idx="1954">
                  <c:v>2.1713697056178205E-2</c:v>
                </c:pt>
                <c:pt idx="1955">
                  <c:v>2.1713146207904543E-2</c:v>
                </c:pt>
                <c:pt idx="1956">
                  <c:v>2.1711445084475756E-2</c:v>
                </c:pt>
                <c:pt idx="1957">
                  <c:v>2.1710316582703726E-2</c:v>
                </c:pt>
                <c:pt idx="1958">
                  <c:v>2.1709186403686687E-2</c:v>
                </c:pt>
                <c:pt idx="1959">
                  <c:v>2.1708054547318056E-2</c:v>
                </c:pt>
                <c:pt idx="1960">
                  <c:v>2.1707494372824598E-2</c:v>
                </c:pt>
                <c:pt idx="1961">
                  <c:v>2.1705785802872413E-2</c:v>
                </c:pt>
                <c:pt idx="1962">
                  <c:v>2.1704648914715463E-2</c:v>
                </c:pt>
                <c:pt idx="1963">
                  <c:v>2.1703510349286859E-2</c:v>
                </c:pt>
                <c:pt idx="1964">
                  <c:v>2.1702370106613245E-2</c:v>
                </c:pt>
                <c:pt idx="1965">
                  <c:v>2.1699430304851219E-2</c:v>
                </c:pt>
                <c:pt idx="1966">
                  <c:v>2.1700084589371116E-2</c:v>
                </c:pt>
                <c:pt idx="1967">
                  <c:v>2.1698939314829246E-2</c:v>
                </c:pt>
                <c:pt idx="1968">
                  <c:v>2.1697792363042367E-2</c:v>
                </c:pt>
                <c:pt idx="1969">
                  <c:v>2.1696643733983834E-2</c:v>
                </c:pt>
                <c:pt idx="1970">
                  <c:v>2.1695493427600354E-2</c:v>
                </c:pt>
                <c:pt idx="1971">
                  <c:v>2.169491272691948E-2</c:v>
                </c:pt>
                <c:pt idx="1972">
                  <c:v>2.1693186343876292E-2</c:v>
                </c:pt>
                <c:pt idx="1973">
                  <c:v>2.16920233298179E-2</c:v>
                </c:pt>
                <c:pt idx="1974">
                  <c:v>2.1691421310243708E-2</c:v>
                </c:pt>
                <c:pt idx="1975">
                  <c:v>2.1689672120670522E-2</c:v>
                </c:pt>
                <c:pt idx="1976">
                  <c:v>2.1688483925581536E-2</c:v>
                </c:pt>
                <c:pt idx="1977">
                  <c:v>2.1687287336780159E-2</c:v>
                </c:pt>
                <c:pt idx="1978">
                  <c:v>2.168608235431968E-2</c:v>
                </c:pt>
                <c:pt idx="1979">
                  <c:v>2.168486897814681E-2</c:v>
                </c:pt>
                <c:pt idx="1980">
                  <c:v>2.1683647208341483E-2</c:v>
                </c:pt>
                <c:pt idx="1981">
                  <c:v>2.1682417044850411E-2</c:v>
                </c:pt>
                <c:pt idx="1982">
                  <c:v>2.1681178487673591E-2</c:v>
                </c:pt>
                <c:pt idx="1983">
                  <c:v>2.1679931536811026E-2</c:v>
                </c:pt>
                <c:pt idx="1984">
                  <c:v>2.1678676192262714E-2</c:v>
                </c:pt>
                <c:pt idx="1985">
                  <c:v>2.1677412454081946E-2</c:v>
                </c:pt>
                <c:pt idx="1986">
                  <c:v>2.1676140322162141E-2</c:v>
                </c:pt>
                <c:pt idx="1987">
                  <c:v>2.1675420427005321E-2</c:v>
                </c:pt>
                <c:pt idx="1988">
                  <c:v>2.1674130830575677E-2</c:v>
                </c:pt>
                <c:pt idx="1989">
                  <c:v>2.1672273564474764E-2</c:v>
                </c:pt>
                <c:pt idx="1990">
                  <c:v>2.1670967857865264E-2</c:v>
                </c:pt>
                <c:pt idx="1991">
                  <c:v>2.1669653757596663E-2</c:v>
                </c:pt>
                <c:pt idx="1992">
                  <c:v>2.1668331263642315E-2</c:v>
                </c:pt>
                <c:pt idx="1993">
                  <c:v>2.1667556935787147E-2</c:v>
                </c:pt>
                <c:pt idx="1994">
                  <c:v>2.1665661094729671E-2</c:v>
                </c:pt>
                <c:pt idx="1995">
                  <c:v>2.166431341974473E-2</c:v>
                </c:pt>
                <c:pt idx="1996">
                  <c:v>2.1662957351100687E-2</c:v>
                </c:pt>
                <c:pt idx="1997">
                  <c:v>2.1661592888770898E-2</c:v>
                </c:pt>
                <c:pt idx="1998">
                  <c:v>2.166077318668469E-2</c:v>
                </c:pt>
                <c:pt idx="1999">
                  <c:v>2.165883878310737E-2</c:v>
                </c:pt>
                <c:pt idx="2000">
                  <c:v>2.1657449139746987E-2</c:v>
                </c:pt>
                <c:pt idx="2001">
                  <c:v>2.1656051102754148E-2</c:v>
                </c:pt>
                <c:pt idx="2002">
                  <c:v>2.1654644672048917E-2</c:v>
                </c:pt>
                <c:pt idx="2003">
                  <c:v>2.1653229847711231E-2</c:v>
                </c:pt>
                <c:pt idx="2004">
                  <c:v>2.1651806629661152E-2</c:v>
                </c:pt>
                <c:pt idx="2005">
                  <c:v>2.1649210786627293E-2</c:v>
                </c:pt>
                <c:pt idx="2006">
                  <c:v>2.164722039917244E-2</c:v>
                </c:pt>
                <c:pt idx="2007">
                  <c:v>2.164576977627064E-2</c:v>
                </c:pt>
                <c:pt idx="2008">
                  <c:v>2.1644101644957559E-2</c:v>
                </c:pt>
                <c:pt idx="2009">
                  <c:v>2.1642843352767116E-2</c:v>
                </c:pt>
                <c:pt idx="2010">
                  <c:v>2.1641367552005519E-2</c:v>
                </c:pt>
                <c:pt idx="2011">
                  <c:v>2.1639883358437473E-2</c:v>
                </c:pt>
                <c:pt idx="2012">
                  <c:v>2.1638176860614422E-2</c:v>
                </c:pt>
                <c:pt idx="2013">
                  <c:v>2.1636889793521519E-2</c:v>
                </c:pt>
                <c:pt idx="2014">
                  <c:v>2.1635380422013739E-2</c:v>
                </c:pt>
                <c:pt idx="2015">
                  <c:v>2.1633862657859382E-2</c:v>
                </c:pt>
                <c:pt idx="2016">
                  <c:v>2.1632336500978511E-2</c:v>
                </c:pt>
                <c:pt idx="2017">
                  <c:v>2.1630801951451062E-2</c:v>
                </c:pt>
                <c:pt idx="2018">
                  <c:v>2.1629259009277035E-2</c:v>
                </c:pt>
                <c:pt idx="2019">
                  <c:v>2.1627707674376495E-2</c:v>
                </c:pt>
                <c:pt idx="2020">
                  <c:v>2.1625700768934664E-2</c:v>
                </c:pt>
                <c:pt idx="2021">
                  <c:v>2.1624579826635681E-2</c:v>
                </c:pt>
                <c:pt idx="2022">
                  <c:v>2.1623003313795408E-2</c:v>
                </c:pt>
                <c:pt idx="2023">
                  <c:v>2.1621191307970022E-2</c:v>
                </c:pt>
                <c:pt idx="2024">
                  <c:v>2.1619825110015256E-2</c:v>
                </c:pt>
                <c:pt idx="2025">
                  <c:v>2.1618223419155314E-2</c:v>
                </c:pt>
                <c:pt idx="2026">
                  <c:v>2.1616382638507403E-2</c:v>
                </c:pt>
                <c:pt idx="2027">
                  <c:v>2.1614994859335823E-2</c:v>
                </c:pt>
                <c:pt idx="2028">
                  <c:v>2.1613367990456211E-2</c:v>
                </c:pt>
                <c:pt idx="2029">
                  <c:v>2.161173272877015E-2</c:v>
                </c:pt>
                <c:pt idx="2030">
                  <c:v>2.1610089074677319E-2</c:v>
                </c:pt>
                <c:pt idx="2031">
                  <c:v>2.1608437027618166E-2</c:v>
                </c:pt>
                <c:pt idx="2032">
                  <c:v>2.1606776588152243E-2</c:v>
                </c:pt>
                <c:pt idx="2033">
                  <c:v>2.1605107755799935E-2</c:v>
                </c:pt>
                <c:pt idx="2034">
                  <c:v>2.1603430530880985E-2</c:v>
                </c:pt>
                <c:pt idx="2035">
                  <c:v>2.1601744913315457E-2</c:v>
                </c:pt>
                <c:pt idx="2036">
                  <c:v>2.1600050903023416E-2</c:v>
                </c:pt>
                <c:pt idx="2037">
                  <c:v>2.1598348500084796E-2</c:v>
                </c:pt>
                <c:pt idx="2038">
                  <c:v>2.1596637704419663E-2</c:v>
                </c:pt>
                <c:pt idx="2039">
                  <c:v>2.1594672232634338E-2</c:v>
                </c:pt>
                <c:pt idx="2040">
                  <c:v>2.1592943452874991E-2</c:v>
                </c:pt>
                <c:pt idx="2041">
                  <c:v>2.1591454961624734E-2</c:v>
                </c:pt>
                <c:pt idx="2042">
                  <c:v>2.1589710595213418E-2</c:v>
                </c:pt>
                <c:pt idx="2043">
                  <c:v>2.1587957836235461E-2</c:v>
                </c:pt>
                <c:pt idx="2044">
                  <c:v>2.1586196684770798E-2</c:v>
                </c:pt>
                <c:pt idx="2045">
                  <c:v>2.1584427140419749E-2</c:v>
                </c:pt>
                <c:pt idx="2046">
                  <c:v>2.1582394527381865E-2</c:v>
                </c:pt>
                <c:pt idx="2047">
                  <c:v>2.1580862873697981E-2</c:v>
                </c:pt>
                <c:pt idx="2048">
                  <c:v>2.1579068151407199E-2</c:v>
                </c:pt>
                <c:pt idx="2049">
                  <c:v>2.1577265036389903E-2</c:v>
                </c:pt>
                <c:pt idx="2050">
                  <c:v>2.1575194056921987E-2</c:v>
                </c:pt>
                <c:pt idx="2051">
                  <c:v>2.1573633628495514E-2</c:v>
                </c:pt>
                <c:pt idx="2052">
                  <c:v>2.1571805335538485E-2</c:v>
                </c:pt>
                <c:pt idx="2053">
                  <c:v>2.1569968649934879E-2</c:v>
                </c:pt>
                <c:pt idx="2054">
                  <c:v>2.1568123571604758E-2</c:v>
                </c:pt>
                <c:pt idx="2055">
                  <c:v>2.156627010062806E-2</c:v>
                </c:pt>
                <c:pt idx="2056">
                  <c:v>2.1564408236924848E-2</c:v>
                </c:pt>
                <c:pt idx="2057">
                  <c:v>2.1562781828197153E-2</c:v>
                </c:pt>
                <c:pt idx="2058">
                  <c:v>2.1560390268007268E-2</c:v>
                </c:pt>
                <c:pt idx="2059">
                  <c:v>2.1558502027403392E-2</c:v>
                </c:pt>
                <c:pt idx="2060">
                  <c:v>2.1556605394232875E-2</c:v>
                </c:pt>
                <c:pt idx="2061">
                  <c:v>2.1554700368175972E-2</c:v>
                </c:pt>
                <c:pt idx="2062">
                  <c:v>2.1552786949552427E-2</c:v>
                </c:pt>
                <c:pt idx="2063">
                  <c:v>2.1550865138282305E-2</c:v>
                </c:pt>
                <c:pt idx="2064">
                  <c:v>2.1548934934365604E-2</c:v>
                </c:pt>
                <c:pt idx="2065">
                  <c:v>2.1546996337722391E-2</c:v>
                </c:pt>
                <c:pt idx="2066">
                  <c:v>2.1545049348432599E-2</c:v>
                </c:pt>
                <c:pt idx="2067">
                  <c:v>2.1543093966576166E-2</c:v>
                </c:pt>
                <c:pt idx="2068">
                  <c:v>2.1541130191913282E-2</c:v>
                </c:pt>
                <c:pt idx="2069">
                  <c:v>2.1539158024603822E-2</c:v>
                </c:pt>
                <c:pt idx="2070">
                  <c:v>2.1537177464647783E-2</c:v>
                </c:pt>
                <c:pt idx="2071">
                  <c:v>2.1534618698328956E-2</c:v>
                </c:pt>
                <c:pt idx="2072">
                  <c:v>2.1532618955157901E-2</c:v>
                </c:pt>
                <c:pt idx="2073">
                  <c:v>2.1530610819340268E-2</c:v>
                </c:pt>
                <c:pt idx="2074">
                  <c:v>2.1528594290876057E-2</c:v>
                </c:pt>
                <c:pt idx="2075">
                  <c:v>2.1526569369685333E-2</c:v>
                </c:pt>
                <c:pt idx="2076">
                  <c:v>2.1524536055768095E-2</c:v>
                </c:pt>
                <c:pt idx="2077">
                  <c:v>2.1522494349284216E-2</c:v>
                </c:pt>
                <c:pt idx="2078">
                  <c:v>2.1520444250153759E-2</c:v>
                </c:pt>
                <c:pt idx="2079">
                  <c:v>2.1518385758216851E-2</c:v>
                </c:pt>
                <c:pt idx="2080">
                  <c:v>2.1516318873793239E-2</c:v>
                </c:pt>
                <c:pt idx="2081">
                  <c:v>2.1514243596563176E-2</c:v>
                </c:pt>
                <c:pt idx="2082">
                  <c:v>2.1512159926846408E-2</c:v>
                </c:pt>
                <c:pt idx="2083">
                  <c:v>2.1511546208370369E-2</c:v>
                </c:pt>
                <c:pt idx="2084">
                  <c:v>2.1507967409073458E-2</c:v>
                </c:pt>
                <c:pt idx="2085">
                  <c:v>2.1505858561257085E-2</c:v>
                </c:pt>
                <c:pt idx="2086">
                  <c:v>2.150374132087407E-2</c:v>
                </c:pt>
                <c:pt idx="2087">
                  <c:v>2.1501615687684605E-2</c:v>
                </c:pt>
                <c:pt idx="2088">
                  <c:v>2.1499481661768627E-2</c:v>
                </c:pt>
                <c:pt idx="2089">
                  <c:v>2.1497339243365943E-2</c:v>
                </c:pt>
                <c:pt idx="2090">
                  <c:v>2.1495188432316681E-2</c:v>
                </c:pt>
                <c:pt idx="2091">
                  <c:v>2.1493029228381033E-2</c:v>
                </c:pt>
                <c:pt idx="2092">
                  <c:v>2.1490861631878744E-2</c:v>
                </c:pt>
                <c:pt idx="2093">
                  <c:v>2.1488685642809813E-2</c:v>
                </c:pt>
                <c:pt idx="2094">
                  <c:v>2.1486501261014368E-2</c:v>
                </c:pt>
                <c:pt idx="2095">
                  <c:v>2.1484308486492409E-2</c:v>
                </c:pt>
                <c:pt idx="2096">
                  <c:v>2.1482107319483745E-2</c:v>
                </c:pt>
                <c:pt idx="2097">
                  <c:v>2.1479897759748567E-2</c:v>
                </c:pt>
                <c:pt idx="2098">
                  <c:v>2.147767980720694E-2</c:v>
                </c:pt>
                <c:pt idx="2099">
                  <c:v>2.147545346209867E-2</c:v>
                </c:pt>
                <c:pt idx="2100">
                  <c:v>2.1473218724423759E-2</c:v>
                </c:pt>
                <c:pt idx="2101">
                  <c:v>2.1470975593862462E-2</c:v>
                </c:pt>
                <c:pt idx="2102">
                  <c:v>2.1468724070894396E-2</c:v>
                </c:pt>
                <c:pt idx="2103">
                  <c:v>2.146646415511988E-2</c:v>
                </c:pt>
                <c:pt idx="2104">
                  <c:v>2.1464825862684833E-2</c:v>
                </c:pt>
                <c:pt idx="2105">
                  <c:v>2.1461919145631114E-2</c:v>
                </c:pt>
                <c:pt idx="2106">
                  <c:v>2.1459634051836929E-2</c:v>
                </c:pt>
                <c:pt idx="2107">
                  <c:v>2.1457340565556038E-2</c:v>
                </c:pt>
                <c:pt idx="2108">
                  <c:v>2.1456936615162903E-2</c:v>
                </c:pt>
                <c:pt idx="2109">
                  <c:v>2.1454149726503058E-2</c:v>
                </c:pt>
                <c:pt idx="2110">
                  <c:v>2.1450409750354282E-2</c:v>
                </c:pt>
                <c:pt idx="2111">
                  <c:v>2.1448082693407144E-2</c:v>
                </c:pt>
                <c:pt idx="2112">
                  <c:v>2.1445747243653557E-2</c:v>
                </c:pt>
                <c:pt idx="2113">
                  <c:v>2.1443403401253391E-2</c:v>
                </c:pt>
                <c:pt idx="2114">
                  <c:v>2.144105116636652E-2</c:v>
                </c:pt>
                <c:pt idx="2115">
                  <c:v>2.14386905386732E-2</c:v>
                </c:pt>
                <c:pt idx="2116">
                  <c:v>2.1436321518333301E-2</c:v>
                </c:pt>
                <c:pt idx="2117">
                  <c:v>2.1433944105266889E-2</c:v>
                </c:pt>
                <c:pt idx="2118">
                  <c:v>2.1431558299633835E-2</c:v>
                </c:pt>
                <c:pt idx="2119">
                  <c:v>2.1429164101354203E-2</c:v>
                </c:pt>
                <c:pt idx="2120">
                  <c:v>2.1426761510348058E-2</c:v>
                </c:pt>
                <c:pt idx="2121">
                  <c:v>2.1424350526775271E-2</c:v>
                </c:pt>
                <c:pt idx="2122">
                  <c:v>2.142193115047597E-2</c:v>
                </c:pt>
                <c:pt idx="2123">
                  <c:v>2.1419503381610028E-2</c:v>
                </c:pt>
                <c:pt idx="2124">
                  <c:v>2.1418917728627918E-2</c:v>
                </c:pt>
                <c:pt idx="2125">
                  <c:v>2.1414622665698602E-2</c:v>
                </c:pt>
                <c:pt idx="2126">
                  <c:v>2.141216971881299E-2</c:v>
                </c:pt>
                <c:pt idx="2127">
                  <c:v>2.1409708379280801E-2</c:v>
                </c:pt>
                <c:pt idx="2128">
                  <c:v>2.1407238646942162E-2</c:v>
                </c:pt>
                <c:pt idx="2129">
                  <c:v>2.1404760522116817E-2</c:v>
                </c:pt>
                <c:pt idx="2130">
                  <c:v>2.1402274004644894E-2</c:v>
                </c:pt>
                <c:pt idx="2131">
                  <c:v>2.1399779094446458E-2</c:v>
                </c:pt>
                <c:pt idx="2132">
                  <c:v>2.1397275791521508E-2</c:v>
                </c:pt>
                <c:pt idx="2133">
                  <c:v>2.1394764096029917E-2</c:v>
                </c:pt>
                <c:pt idx="2134">
                  <c:v>2.1392244007891748E-2</c:v>
                </c:pt>
                <c:pt idx="2135">
                  <c:v>2.1389715527027064E-2</c:v>
                </c:pt>
                <c:pt idx="2136">
                  <c:v>2.138717865359574E-2</c:v>
                </c:pt>
                <c:pt idx="2137">
                  <c:v>2.1384633387437901E-2</c:v>
                </c:pt>
                <c:pt idx="2138">
                  <c:v>2.1382079728713421E-2</c:v>
                </c:pt>
                <c:pt idx="2139">
                  <c:v>2.1379517677182491E-2</c:v>
                </c:pt>
                <c:pt idx="2140">
                  <c:v>2.1376947233164856E-2</c:v>
                </c:pt>
                <c:pt idx="2141">
                  <c:v>2.1374368396420707E-2</c:v>
                </c:pt>
                <c:pt idx="2142">
                  <c:v>2.1371781166950043E-2</c:v>
                </c:pt>
                <c:pt idx="2143">
                  <c:v>2.1369185544992675E-2</c:v>
                </c:pt>
                <c:pt idx="2144">
                  <c:v>2.1366581530228856E-2</c:v>
                </c:pt>
                <c:pt idx="2145">
                  <c:v>2.1363969122898396E-2</c:v>
                </c:pt>
                <c:pt idx="2146">
                  <c:v>2.1361348322841422E-2</c:v>
                </c:pt>
                <c:pt idx="2147">
                  <c:v>2.1358719130217807E-2</c:v>
                </c:pt>
                <c:pt idx="2148">
                  <c:v>2.1356081544867678E-2</c:v>
                </c:pt>
                <c:pt idx="2149">
                  <c:v>2.1353435566870971E-2</c:v>
                </c:pt>
                <c:pt idx="2150">
                  <c:v>2.1350781196227686E-2</c:v>
                </c:pt>
                <c:pt idx="2151">
                  <c:v>2.1348118432937824E-2</c:v>
                </c:pt>
                <c:pt idx="2152">
                  <c:v>2.134544727708132E-2</c:v>
                </c:pt>
                <c:pt idx="2153">
                  <c:v>2.1342767728418366E-2</c:v>
                </c:pt>
                <c:pt idx="2154">
                  <c:v>2.1340575136337137E-2</c:v>
                </c:pt>
                <c:pt idx="2155">
                  <c:v>2.1337383453312597E-2</c:v>
                </c:pt>
                <c:pt idx="2156">
                  <c:v>2.1335168639327051E-2</c:v>
                </c:pt>
                <c:pt idx="2157">
                  <c:v>2.1331965607620518E-2</c:v>
                </c:pt>
                <c:pt idx="2158">
                  <c:v>2.1329244095724675E-2</c:v>
                </c:pt>
                <c:pt idx="2159">
                  <c:v>2.1326514191182255E-2</c:v>
                </c:pt>
                <c:pt idx="2160">
                  <c:v>2.1325953268740427E-2</c:v>
                </c:pt>
                <c:pt idx="2161">
                  <c:v>2.1319062144602441E-2</c:v>
                </c:pt>
                <c:pt idx="2162">
                  <c:v>2.1318747701650764E-2</c:v>
                </c:pt>
                <c:pt idx="2163">
                  <c:v>2.131641457849609E-2</c:v>
                </c:pt>
                <c:pt idx="2164">
                  <c:v>2.1313206906921067E-2</c:v>
                </c:pt>
                <c:pt idx="2165">
                  <c:v>2.131042391913418E-2</c:v>
                </c:pt>
                <c:pt idx="2166">
                  <c:v>2.1307632537821419E-2</c:v>
                </c:pt>
                <c:pt idx="2167">
                  <c:v>2.1304832762849557E-2</c:v>
                </c:pt>
                <c:pt idx="2168">
                  <c:v>2.1302453847724667E-2</c:v>
                </c:pt>
                <c:pt idx="2169">
                  <c:v>2.1299208032141692E-2</c:v>
                </c:pt>
                <c:pt idx="2170">
                  <c:v>2.1296383076405689E-2</c:v>
                </c:pt>
                <c:pt idx="2171">
                  <c:v>2.1293549727037231E-2</c:v>
                </c:pt>
                <c:pt idx="2172">
                  <c:v>2.1290707984036317E-2</c:v>
                </c:pt>
                <c:pt idx="2173">
                  <c:v>2.1287857847509528E-2</c:v>
                </c:pt>
                <c:pt idx="2174">
                  <c:v>2.1284999317376929E-2</c:v>
                </c:pt>
                <c:pt idx="2175">
                  <c:v>2.1279643332547948E-2</c:v>
                </c:pt>
                <c:pt idx="2176">
                  <c:v>2.1279257076320945E-2</c:v>
                </c:pt>
                <c:pt idx="2177">
                  <c:v>2.1276373365397561E-2</c:v>
                </c:pt>
                <c:pt idx="2178">
                  <c:v>2.1273902830794E-2</c:v>
                </c:pt>
                <c:pt idx="2179">
                  <c:v>2.1270580762760005E-2</c:v>
                </c:pt>
                <c:pt idx="2180">
                  <c:v>2.1267671871045835E-2</c:v>
                </c:pt>
                <c:pt idx="2181">
                  <c:v>2.1264754585752499E-2</c:v>
                </c:pt>
                <c:pt idx="2182">
                  <c:v>2.126224739016136E-2</c:v>
                </c:pt>
                <c:pt idx="2183">
                  <c:v>2.1258894834375042E-2</c:v>
                </c:pt>
                <c:pt idx="2184">
                  <c:v>2.1255952368344211E-2</c:v>
                </c:pt>
                <c:pt idx="2185">
                  <c:v>2.1253001508680924E-2</c:v>
                </c:pt>
                <c:pt idx="2186">
                  <c:v>2.1250042255438473E-2</c:v>
                </c:pt>
                <c:pt idx="2187">
                  <c:v>2.1247489222953053E-2</c:v>
                </c:pt>
                <c:pt idx="2188">
                  <c:v>2.1244098568189429E-2</c:v>
                </c:pt>
                <c:pt idx="2189">
                  <c:v>2.1241114134209482E-2</c:v>
                </c:pt>
                <c:pt idx="2190">
                  <c:v>2.123812130659708E-2</c:v>
                </c:pt>
                <c:pt idx="2191">
                  <c:v>2.1235120085405512E-2</c:v>
                </c:pt>
                <c:pt idx="2192">
                  <c:v>2.1232110470661425E-2</c:v>
                </c:pt>
                <c:pt idx="2193">
                  <c:v>2.1229092462311527E-2</c:v>
                </c:pt>
                <c:pt idx="2194">
                  <c:v>2.1226066060382465E-2</c:v>
                </c:pt>
                <c:pt idx="2195">
                  <c:v>2.1223439664488364E-2</c:v>
                </c:pt>
                <c:pt idx="2196">
                  <c:v>2.1220395696450733E-2</c:v>
                </c:pt>
                <c:pt idx="2197">
                  <c:v>2.1216936493120286E-2</c:v>
                </c:pt>
                <c:pt idx="2198">
                  <c:v>2.1213876516847918E-2</c:v>
                </c:pt>
                <c:pt idx="2199">
                  <c:v>2.1210808147049676E-2</c:v>
                </c:pt>
                <c:pt idx="2200">
                  <c:v>2.1207731383618977E-2</c:v>
                </c:pt>
                <c:pt idx="2201">
                  <c:v>2.1205049945460797E-2</c:v>
                </c:pt>
                <c:pt idx="2202">
                  <c:v>2.1201552676073376E-2</c:v>
                </c:pt>
                <c:pt idx="2203">
                  <c:v>2.1198450731905183E-2</c:v>
                </c:pt>
                <c:pt idx="2204">
                  <c:v>2.119534039418447E-2</c:v>
                </c:pt>
                <c:pt idx="2205">
                  <c:v>2.1192221662884592E-2</c:v>
                </c:pt>
                <c:pt idx="2206">
                  <c:v>2.1186952656453428E-2</c:v>
                </c:pt>
                <c:pt idx="2207">
                  <c:v>2.1185959019573986E-2</c:v>
                </c:pt>
                <c:pt idx="2208">
                  <c:v>2.1182815107509967E-2</c:v>
                </c:pt>
                <c:pt idx="2209">
                  <c:v>2.1179662801946719E-2</c:v>
                </c:pt>
                <c:pt idx="2210">
                  <c:v>2.1176502102751016E-2</c:v>
                </c:pt>
                <c:pt idx="2211">
                  <c:v>2.1173333010029438E-2</c:v>
                </c:pt>
                <c:pt idx="2212">
                  <c:v>2.117094565170774E-2</c:v>
                </c:pt>
                <c:pt idx="2213">
                  <c:v>2.1167363950636009E-2</c:v>
                </c:pt>
                <c:pt idx="2214">
                  <c:v>2.1163775370363069E-2</c:v>
                </c:pt>
                <c:pt idx="2215">
                  <c:v>2.1160965434958712E-2</c:v>
                </c:pt>
                <c:pt idx="2216">
                  <c:v>2.1157361642734074E-2</c:v>
                </c:pt>
                <c:pt idx="2217">
                  <c:v>2.1154142188564151E-2</c:v>
                </c:pt>
                <c:pt idx="2218">
                  <c:v>2.1150914340841709E-2</c:v>
                </c:pt>
                <c:pt idx="2219">
                  <c:v>2.1147678099513456E-2</c:v>
                </c:pt>
                <c:pt idx="2220">
                  <c:v>2.1144822250189765E-2</c:v>
                </c:pt>
                <c:pt idx="2221">
                  <c:v>2.1141180436226037E-2</c:v>
                </c:pt>
                <c:pt idx="2222">
                  <c:v>2.1137919014240225E-2</c:v>
                </c:pt>
                <c:pt idx="2223">
                  <c:v>2.1134649198701894E-2</c:v>
                </c:pt>
                <c:pt idx="2224">
                  <c:v>2.1131370989557752E-2</c:v>
                </c:pt>
                <c:pt idx="2225">
                  <c:v>2.112808438686109E-2</c:v>
                </c:pt>
                <c:pt idx="2226">
                  <c:v>2.1122135422233512E-2</c:v>
                </c:pt>
                <c:pt idx="2227">
                  <c:v>2.1121486000810208E-2</c:v>
                </c:pt>
                <c:pt idx="2228">
                  <c:v>2.1118174217455987E-2</c:v>
                </c:pt>
                <c:pt idx="2229">
                  <c:v>2.1114854040522602E-2</c:v>
                </c:pt>
                <c:pt idx="2230">
                  <c:v>2.1111906328601382E-2</c:v>
                </c:pt>
                <c:pt idx="2231">
                  <c:v>2.1108188505971626E-2</c:v>
                </c:pt>
                <c:pt idx="2232">
                  <c:v>2.1104843148354036E-2</c:v>
                </c:pt>
                <c:pt idx="2233">
                  <c:v>2.1101489397183926E-2</c:v>
                </c:pt>
                <c:pt idx="2234">
                  <c:v>2.1098504927352657E-2</c:v>
                </c:pt>
                <c:pt idx="2235">
                  <c:v>2.1094756714212792E-2</c:v>
                </c:pt>
                <c:pt idx="2236">
                  <c:v>2.1091377782385123E-2</c:v>
                </c:pt>
                <c:pt idx="2237">
                  <c:v>2.1087990456951644E-2</c:v>
                </c:pt>
                <c:pt idx="2238">
                  <c:v>2.1084594738045581E-2</c:v>
                </c:pt>
                <c:pt idx="2239">
                  <c:v>2.1081190625560353E-2</c:v>
                </c:pt>
                <c:pt idx="2240">
                  <c:v>2.1077778119522605E-2</c:v>
                </c:pt>
                <c:pt idx="2241">
                  <c:v>2.1074357219879047E-2</c:v>
                </c:pt>
                <c:pt idx="2242">
                  <c:v>2.1070927926762906E-2</c:v>
                </c:pt>
                <c:pt idx="2243">
                  <c:v>2.1067490240067599E-2</c:v>
                </c:pt>
                <c:pt idx="2244">
                  <c:v>2.1064044159819773E-2</c:v>
                </c:pt>
                <c:pt idx="2245">
                  <c:v>2.1060589686019426E-2</c:v>
                </c:pt>
                <c:pt idx="2246">
                  <c:v>2.1057126818666561E-2</c:v>
                </c:pt>
                <c:pt idx="2247">
                  <c:v>2.1054022834823272E-2</c:v>
                </c:pt>
                <c:pt idx="2248">
                  <c:v>2.1050542377321069E-2</c:v>
                </c:pt>
                <c:pt idx="2249">
                  <c:v>2.1046687855372781E-2</c:v>
                </c:pt>
                <c:pt idx="2250">
                  <c:v>2.1043191413836482E-2</c:v>
                </c:pt>
                <c:pt idx="2251">
                  <c:v>2.1039686578774308E-2</c:v>
                </c:pt>
                <c:pt idx="2252">
                  <c:v>2.103617335013297E-2</c:v>
                </c:pt>
                <c:pt idx="2253">
                  <c:v>2.103301417990755E-2</c:v>
                </c:pt>
                <c:pt idx="2254">
                  <c:v>2.1029121712299315E-2</c:v>
                </c:pt>
                <c:pt idx="2255">
                  <c:v>2.1025583303027062E-2</c:v>
                </c:pt>
                <c:pt idx="2256">
                  <c:v>2.1022036500255581E-2</c:v>
                </c:pt>
                <c:pt idx="2257">
                  <c:v>2.101848130393158E-2</c:v>
                </c:pt>
                <c:pt idx="2258">
                  <c:v>2.1012671558340301E-2</c:v>
                </c:pt>
                <c:pt idx="2259">
                  <c:v>2.1011345730652664E-2</c:v>
                </c:pt>
                <c:pt idx="2260">
                  <c:v>2.100776535375104E-2</c:v>
                </c:pt>
                <c:pt idx="2261">
                  <c:v>2.1004176583270251E-2</c:v>
                </c:pt>
                <c:pt idx="2262">
                  <c:v>2.1000579419263588E-2</c:v>
                </c:pt>
                <c:pt idx="2263">
                  <c:v>2.099697386173105E-2</c:v>
                </c:pt>
                <c:pt idx="2264">
                  <c:v>2.0994066973859304E-2</c:v>
                </c:pt>
                <c:pt idx="2265">
                  <c:v>2.0990090318582233E-2</c:v>
                </c:pt>
                <c:pt idx="2266">
                  <c:v>2.0986106827844964E-2</c:v>
                </c:pt>
                <c:pt idx="2267">
                  <c:v>2.0982818825834304E-2</c:v>
                </c:pt>
                <c:pt idx="2268">
                  <c:v>2.0978820170967083E-2</c:v>
                </c:pt>
                <c:pt idx="2269">
                  <c:v>2.0975164252226008E-2</c:v>
                </c:pt>
                <c:pt idx="2270">
                  <c:v>2.097149993995906E-2</c:v>
                </c:pt>
                <c:pt idx="2271">
                  <c:v>2.0967827234139591E-2</c:v>
                </c:pt>
                <c:pt idx="2272">
                  <c:v>2.0964493199298051E-2</c:v>
                </c:pt>
                <c:pt idx="2273">
                  <c:v>2.0960456641923031E-2</c:v>
                </c:pt>
                <c:pt idx="2274">
                  <c:v>2.095675875557923E-2</c:v>
                </c:pt>
                <c:pt idx="2275">
                  <c:v>2.095305247568291E-2</c:v>
                </c:pt>
                <c:pt idx="2276">
                  <c:v>2.0949337802234069E-2</c:v>
                </c:pt>
                <c:pt idx="2277">
                  <c:v>2.0945614735259355E-2</c:v>
                </c:pt>
                <c:pt idx="2278">
                  <c:v>2.0941883274785411E-2</c:v>
                </c:pt>
                <c:pt idx="2279">
                  <c:v>2.0938143420758948E-2</c:v>
                </c:pt>
                <c:pt idx="2280">
                  <c:v>2.0934395173233256E-2</c:v>
                </c:pt>
                <c:pt idx="2281">
                  <c:v>2.0927809415027809E-2</c:v>
                </c:pt>
                <c:pt idx="2282">
                  <c:v>2.0926873497604248E-2</c:v>
                </c:pt>
                <c:pt idx="2283">
                  <c:v>2.0923438150937113E-2</c:v>
                </c:pt>
                <c:pt idx="2284">
                  <c:v>2.0919318247925034E-2</c:v>
                </c:pt>
                <c:pt idx="2285">
                  <c:v>2.0915528032796615E-2</c:v>
                </c:pt>
                <c:pt idx="2286">
                  <c:v>2.0912065046199135E-2</c:v>
                </c:pt>
                <c:pt idx="2287">
                  <c:v>2.090792242193551E-2</c:v>
                </c:pt>
                <c:pt idx="2288">
                  <c:v>2.0904107026256113E-2</c:v>
                </c:pt>
                <c:pt idx="2289">
                  <c:v>2.0900283237077488E-2</c:v>
                </c:pt>
                <c:pt idx="2290">
                  <c:v>2.0896451054372989E-2</c:v>
                </c:pt>
                <c:pt idx="2291">
                  <c:v>2.089261047816926E-2</c:v>
                </c:pt>
                <c:pt idx="2292">
                  <c:v>2.0888761508413012E-2</c:v>
                </c:pt>
                <c:pt idx="2293">
                  <c:v>2.0884904145157535E-2</c:v>
                </c:pt>
                <c:pt idx="2294">
                  <c:v>2.0881038388402828E-2</c:v>
                </c:pt>
                <c:pt idx="2295">
                  <c:v>2.0877164238122248E-2</c:v>
                </c:pt>
                <c:pt idx="2296">
                  <c:v>2.0873281694342438E-2</c:v>
                </c:pt>
                <c:pt idx="2297">
                  <c:v>2.08693907570634E-2</c:v>
                </c:pt>
                <c:pt idx="2298">
                  <c:v>2.0865491426285132E-2</c:v>
                </c:pt>
                <c:pt idx="2299">
                  <c:v>2.0861908620426473E-2</c:v>
                </c:pt>
                <c:pt idx="2300">
                  <c:v>2.0857991676177523E-2</c:v>
                </c:pt>
                <c:pt idx="2301">
                  <c:v>2.0853743072848374E-2</c:v>
                </c:pt>
                <c:pt idx="2302">
                  <c:v>2.0849810167993255E-2</c:v>
                </c:pt>
                <c:pt idx="2303">
                  <c:v>2.0845868869692197E-2</c:v>
                </c:pt>
                <c:pt idx="2304">
                  <c:v>2.0841919177865265E-2</c:v>
                </c:pt>
                <c:pt idx="2305">
                  <c:v>2.0837961092539103E-2</c:v>
                </c:pt>
                <c:pt idx="2306">
                  <c:v>2.083431373760769E-2</c:v>
                </c:pt>
                <c:pt idx="2307">
                  <c:v>2.0830019741389094E-2</c:v>
                </c:pt>
                <c:pt idx="2308">
                  <c:v>2.0826036475538601E-2</c:v>
                </c:pt>
                <c:pt idx="2309">
                  <c:v>2.0822044816215524E-2</c:v>
                </c:pt>
                <c:pt idx="2310">
                  <c:v>2.0818360566383642E-2</c:v>
                </c:pt>
                <c:pt idx="2311">
                  <c:v>2.0814036317071682E-2</c:v>
                </c:pt>
                <c:pt idx="2312">
                  <c:v>2.0810019477250918E-2</c:v>
                </c:pt>
                <c:pt idx="2313">
                  <c:v>2.0805994243930925E-2</c:v>
                </c:pt>
                <c:pt idx="2314">
                  <c:v>2.0801960617111703E-2</c:v>
                </c:pt>
                <c:pt idx="2315">
                  <c:v>2.0797918596819898E-2</c:v>
                </c:pt>
                <c:pt idx="2316">
                  <c:v>2.0793868183028863E-2</c:v>
                </c:pt>
                <c:pt idx="2317">
                  <c:v>2.0787176723535694E-2</c:v>
                </c:pt>
                <c:pt idx="2318">
                  <c:v>2.0782796762821576E-2</c:v>
                </c:pt>
                <c:pt idx="2319">
                  <c:v>2.0778718042180344E-2</c:v>
                </c:pt>
                <c:pt idx="2320">
                  <c:v>2.0774630928972471E-2</c:v>
                </c:pt>
                <c:pt idx="2321">
                  <c:v>2.0770535423277892E-2</c:v>
                </c:pt>
                <c:pt idx="2322">
                  <c:v>2.0766431524776863E-2</c:v>
                </c:pt>
                <c:pt idx="2323">
                  <c:v>2.0762319233789128E-2</c:v>
                </c:pt>
                <c:pt idx="2324">
                  <c:v>2.0758198550154816E-2</c:v>
                </c:pt>
                <c:pt idx="2325">
                  <c:v>2.0754069473873926E-2</c:v>
                </c:pt>
                <c:pt idx="2326">
                  <c:v>2.0749932004946459E-2</c:v>
                </c:pt>
                <c:pt idx="2327">
                  <c:v>2.0745786143532285E-2</c:v>
                </c:pt>
                <c:pt idx="2328">
                  <c:v>2.0741631889471535E-2</c:v>
                </c:pt>
                <c:pt idx="2329">
                  <c:v>2.0737469242764206E-2</c:v>
                </c:pt>
                <c:pt idx="2330">
                  <c:v>2.07332982034103E-2</c:v>
                </c:pt>
                <c:pt idx="2331">
                  <c:v>2.0727923106642621E-2</c:v>
                </c:pt>
                <c:pt idx="2332">
                  <c:v>2.0723732884153634E-2</c:v>
                </c:pt>
                <c:pt idx="2333">
                  <c:v>2.0719534269098006E-2</c:v>
                </c:pt>
                <c:pt idx="2334">
                  <c:v>2.0715327261555672E-2</c:v>
                </c:pt>
                <c:pt idx="2335">
                  <c:v>2.0711111861286824E-2</c:v>
                </c:pt>
                <c:pt idx="2336">
                  <c:v>2.0706888068451335E-2</c:v>
                </c:pt>
                <c:pt idx="2337">
                  <c:v>2.0702655882969268E-2</c:v>
                </c:pt>
                <c:pt idx="2338">
                  <c:v>2.0698415305000495E-2</c:v>
                </c:pt>
                <c:pt idx="2339">
                  <c:v>2.0694166334225272E-2</c:v>
                </c:pt>
                <c:pt idx="2340">
                  <c:v>2.0689908970963344E-2</c:v>
                </c:pt>
                <c:pt idx="2341">
                  <c:v>2.0685643215054839E-2</c:v>
                </c:pt>
                <c:pt idx="2342">
                  <c:v>2.0681369066659627E-2</c:v>
                </c:pt>
                <c:pt idx="2343">
                  <c:v>2.0677948973650828E-2</c:v>
                </c:pt>
                <c:pt idx="2344">
                  <c:v>2.0672795591769599E-2</c:v>
                </c:pt>
                <c:pt idx="2345">
                  <c:v>2.0668496265514591E-2</c:v>
                </c:pt>
                <c:pt idx="2346">
                  <c:v>2.0664188546613005E-2</c:v>
                </c:pt>
                <c:pt idx="2347">
                  <c:v>2.0659872434984905E-2</c:v>
                </c:pt>
                <c:pt idx="2348">
                  <c:v>2.0655547930950036E-2</c:v>
                </c:pt>
                <c:pt idx="2349">
                  <c:v>2.0651215034188652E-2</c:v>
                </c:pt>
                <c:pt idx="2350">
                  <c:v>2.0646873744860628E-2</c:v>
                </c:pt>
                <c:pt idx="2351">
                  <c:v>2.0642524062965961E-2</c:v>
                </c:pt>
                <c:pt idx="2352">
                  <c:v>2.0638165988424717E-2</c:v>
                </c:pt>
                <c:pt idx="2353">
                  <c:v>2.0633799521236895E-2</c:v>
                </c:pt>
                <c:pt idx="2354">
                  <c:v>2.0629424661482432E-2</c:v>
                </c:pt>
                <c:pt idx="2355">
                  <c:v>2.062504140908139E-2</c:v>
                </c:pt>
                <c:pt idx="2356">
                  <c:v>2.0620649764193644E-2</c:v>
                </c:pt>
                <c:pt idx="2357">
                  <c:v>2.0616249726659319E-2</c:v>
                </c:pt>
                <c:pt idx="2358">
                  <c:v>2.0611841296478417E-2</c:v>
                </c:pt>
                <c:pt idx="2359">
                  <c:v>2.0607424473730873E-2</c:v>
                </c:pt>
                <c:pt idx="2360">
                  <c:v>2.0602999258336752E-2</c:v>
                </c:pt>
                <c:pt idx="2361">
                  <c:v>2.0598565650375988E-2</c:v>
                </c:pt>
                <c:pt idx="2362">
                  <c:v>2.0594123649848584E-2</c:v>
                </c:pt>
                <c:pt idx="2363">
                  <c:v>2.0589673256754537E-2</c:v>
                </c:pt>
                <c:pt idx="2364">
                  <c:v>2.0585115896398776E-2</c:v>
                </c:pt>
                <c:pt idx="2365">
                  <c:v>2.0580747292546775E-2</c:v>
                </c:pt>
                <c:pt idx="2366">
                  <c:v>2.0576271721672867E-2</c:v>
                </c:pt>
                <c:pt idx="2367">
                  <c:v>2.0571787758152382E-2</c:v>
                </c:pt>
                <c:pt idx="2368">
                  <c:v>2.0564724573235438E-2</c:v>
                </c:pt>
                <c:pt idx="2369">
                  <c:v>2.0562681525344573E-2</c:v>
                </c:pt>
                <c:pt idx="2370">
                  <c:v>2.0558285511871333E-2</c:v>
                </c:pt>
                <c:pt idx="2371">
                  <c:v>2.0553767977924409E-2</c:v>
                </c:pt>
                <c:pt idx="2372">
                  <c:v>2.0549242051330907E-2</c:v>
                </c:pt>
                <c:pt idx="2373">
                  <c:v>2.0544707732170764E-2</c:v>
                </c:pt>
                <c:pt idx="2374">
                  <c:v>2.0540165020523915E-2</c:v>
                </c:pt>
                <c:pt idx="2375">
                  <c:v>2.0535613916150552E-2</c:v>
                </c:pt>
                <c:pt idx="2376">
                  <c:v>2.0531054419210548E-2</c:v>
                </c:pt>
                <c:pt idx="2377">
                  <c:v>2.0526486529783838E-2</c:v>
                </c:pt>
                <c:pt idx="2378">
                  <c:v>2.0521910247630615E-2</c:v>
                </c:pt>
                <c:pt idx="2379">
                  <c:v>2.0517325572830813E-2</c:v>
                </c:pt>
                <c:pt idx="2380">
                  <c:v>2.0512732505464371E-2</c:v>
                </c:pt>
                <c:pt idx="2381">
                  <c:v>2.0509151037845896E-2</c:v>
                </c:pt>
                <c:pt idx="2382">
                  <c:v>2.0503521193111496E-2</c:v>
                </c:pt>
                <c:pt idx="2383">
                  <c:v>2.0498902947965192E-2</c:v>
                </c:pt>
                <c:pt idx="2384">
                  <c:v>2.0494276310412118E-2</c:v>
                </c:pt>
                <c:pt idx="2385">
                  <c:v>2.0489641280132531E-2</c:v>
                </c:pt>
                <c:pt idx="2386">
                  <c:v>2.0484997857286302E-2</c:v>
                </c:pt>
                <c:pt idx="2387">
                  <c:v>2.048034604171356E-2</c:v>
                </c:pt>
                <c:pt idx="2388">
                  <c:v>2.0475685833734047E-2</c:v>
                </c:pt>
                <c:pt idx="2389">
                  <c:v>2.0471017233107958E-2</c:v>
                </c:pt>
                <c:pt idx="2390">
                  <c:v>2.046634023983529E-2</c:v>
                </c:pt>
                <c:pt idx="2391">
                  <c:v>2.0461654853995981E-2</c:v>
                </c:pt>
                <c:pt idx="2392">
                  <c:v>2.045696107559003E-2</c:v>
                </c:pt>
                <c:pt idx="2393">
                  <c:v>2.0452258904537501E-2</c:v>
                </c:pt>
                <c:pt idx="2394">
                  <c:v>2.0447548340998267E-2</c:v>
                </c:pt>
                <c:pt idx="2395">
                  <c:v>2.0443558163050213E-2</c:v>
                </c:pt>
                <c:pt idx="2396">
                  <c:v>2.0438102036060002E-2</c:v>
                </c:pt>
                <c:pt idx="2397">
                  <c:v>2.0433366294660971E-2</c:v>
                </c:pt>
                <c:pt idx="2398">
                  <c:v>2.0428622160695298E-2</c:v>
                </c:pt>
                <c:pt idx="2399">
                  <c:v>2.0423869634162983E-2</c:v>
                </c:pt>
                <c:pt idx="2400">
                  <c:v>2.0419108715064027E-2</c:v>
                </c:pt>
                <c:pt idx="2401">
                  <c:v>2.0414339403238557E-2</c:v>
                </c:pt>
                <c:pt idx="2402">
                  <c:v>2.0409561699006318E-2</c:v>
                </c:pt>
                <c:pt idx="2403">
                  <c:v>2.0404775602127501E-2</c:v>
                </c:pt>
                <c:pt idx="2404">
                  <c:v>2.0399981112682042E-2</c:v>
                </c:pt>
                <c:pt idx="2405">
                  <c:v>2.0395178230510069E-2</c:v>
                </c:pt>
                <c:pt idx="2406">
                  <c:v>2.0390366955931327E-2</c:v>
                </c:pt>
                <c:pt idx="2407">
                  <c:v>2.0385547288706007E-2</c:v>
                </c:pt>
                <c:pt idx="2408">
                  <c:v>2.038071922883411E-2</c:v>
                </c:pt>
                <c:pt idx="2409">
                  <c:v>2.0375882776475507E-2</c:v>
                </c:pt>
                <c:pt idx="2410">
                  <c:v>2.0371037931550262E-2</c:v>
                </c:pt>
                <c:pt idx="2411">
                  <c:v>2.0366184693898504E-2</c:v>
                </c:pt>
                <c:pt idx="2412">
                  <c:v>2.0361323063600167E-2</c:v>
                </c:pt>
                <c:pt idx="2413">
                  <c:v>2.0356453041054934E-2</c:v>
                </c:pt>
                <c:pt idx="2414">
                  <c:v>2.035157462570325E-2</c:v>
                </c:pt>
                <c:pt idx="2415">
                  <c:v>2.0346687817784925E-2</c:v>
                </c:pt>
                <c:pt idx="2416">
                  <c:v>2.0341541665933605E-2</c:v>
                </c:pt>
                <c:pt idx="2417">
                  <c:v>2.0336889024168414E-2</c:v>
                </c:pt>
                <c:pt idx="2418">
                  <c:v>2.0331977038550164E-2</c:v>
                </c:pt>
                <c:pt idx="2419">
                  <c:v>2.0327056660285336E-2</c:v>
                </c:pt>
                <c:pt idx="2420">
                  <c:v>2.0323012150262443E-2</c:v>
                </c:pt>
                <c:pt idx="2421">
                  <c:v>2.031785139991138E-2</c:v>
                </c:pt>
                <c:pt idx="2422">
                  <c:v>2.0312245170091003E-2</c:v>
                </c:pt>
                <c:pt idx="2423">
                  <c:v>2.0307291221479673E-2</c:v>
                </c:pt>
                <c:pt idx="2424">
                  <c:v>2.0302328880381637E-2</c:v>
                </c:pt>
                <c:pt idx="2425">
                  <c:v>2.0297358146637023E-2</c:v>
                </c:pt>
                <c:pt idx="2426">
                  <c:v>2.0292379020325768E-2</c:v>
                </c:pt>
                <c:pt idx="2427">
                  <c:v>2.0287391501447871E-2</c:v>
                </c:pt>
                <c:pt idx="2428">
                  <c:v>2.0282395590003333E-2</c:v>
                </c:pt>
                <c:pt idx="2429">
                  <c:v>2.0277391285912216E-2</c:v>
                </c:pt>
                <c:pt idx="2430">
                  <c:v>2.0272378589334394E-2</c:v>
                </c:pt>
                <c:pt idx="2431">
                  <c:v>2.0267357500189931E-2</c:v>
                </c:pt>
                <c:pt idx="2432">
                  <c:v>2.026232801839889E-2</c:v>
                </c:pt>
                <c:pt idx="2433">
                  <c:v>2.0257290144041207E-2</c:v>
                </c:pt>
                <c:pt idx="2434">
                  <c:v>2.0252243877116882E-2</c:v>
                </c:pt>
                <c:pt idx="2435">
                  <c:v>2.0247189217625916E-2</c:v>
                </c:pt>
                <c:pt idx="2436">
                  <c:v>2.0242954022423376E-2</c:v>
                </c:pt>
                <c:pt idx="2437">
                  <c:v>2.0237054720864123E-2</c:v>
                </c:pt>
                <c:pt idx="2438">
                  <c:v>2.0231974883593296E-2</c:v>
                </c:pt>
                <c:pt idx="2439">
                  <c:v>2.0226886653915699E-2</c:v>
                </c:pt>
                <c:pt idx="2440">
                  <c:v>2.0221790031431652E-2</c:v>
                </c:pt>
                <c:pt idx="2441">
                  <c:v>2.0216685016540836E-2</c:v>
                </c:pt>
                <c:pt idx="2442">
                  <c:v>2.0211571609003443E-2</c:v>
                </c:pt>
                <c:pt idx="2443">
                  <c:v>2.0206449808979343E-2</c:v>
                </c:pt>
                <c:pt idx="2444">
                  <c:v>2.020131961622873E-2</c:v>
                </c:pt>
                <c:pt idx="2445">
                  <c:v>2.0196181030991411E-2</c:v>
                </c:pt>
                <c:pt idx="2446">
                  <c:v>2.0191034053267387E-2</c:v>
                </c:pt>
                <c:pt idx="2447">
                  <c:v>2.0185878682896785E-2</c:v>
                </c:pt>
                <c:pt idx="2448">
                  <c:v>2.0180714919879605E-2</c:v>
                </c:pt>
                <c:pt idx="2449">
                  <c:v>2.0175542764295784E-2</c:v>
                </c:pt>
                <c:pt idx="2450">
                  <c:v>2.0170362216305193E-2</c:v>
                </c:pt>
                <c:pt idx="2451">
                  <c:v>2.0165173275588089E-2</c:v>
                </c:pt>
                <c:pt idx="2452">
                  <c:v>2.0159975942304342E-2</c:v>
                </c:pt>
                <c:pt idx="2453">
                  <c:v>2.0154770216613827E-2</c:v>
                </c:pt>
                <c:pt idx="2454">
                  <c:v>2.0149556098196797E-2</c:v>
                </c:pt>
                <c:pt idx="2455">
                  <c:v>2.0144333587213126E-2</c:v>
                </c:pt>
                <c:pt idx="2456">
                  <c:v>2.0139102683662813E-2</c:v>
                </c:pt>
                <c:pt idx="2457">
                  <c:v>2.013386338770573E-2</c:v>
                </c:pt>
                <c:pt idx="2458">
                  <c:v>2.0128615699022134E-2</c:v>
                </c:pt>
                <c:pt idx="2459">
                  <c:v>2.012335961769196E-2</c:v>
                </c:pt>
                <c:pt idx="2460">
                  <c:v>2.0118095143955017E-2</c:v>
                </c:pt>
                <c:pt idx="2461">
                  <c:v>2.0112822277651432E-2</c:v>
                </c:pt>
                <c:pt idx="2462">
                  <c:v>2.0107541018701269E-2</c:v>
                </c:pt>
                <c:pt idx="2463">
                  <c:v>2.0102251367184465E-2</c:v>
                </c:pt>
                <c:pt idx="2464">
                  <c:v>2.0096953323260891E-2</c:v>
                </c:pt>
                <c:pt idx="2465">
                  <c:v>2.0091646886610803E-2</c:v>
                </c:pt>
                <c:pt idx="2466">
                  <c:v>2.0085932511690885E-2</c:v>
                </c:pt>
                <c:pt idx="2467">
                  <c:v>2.0081008835610703E-2</c:v>
                </c:pt>
                <c:pt idx="2468">
                  <c:v>2.007527169071821E-2</c:v>
                </c:pt>
                <c:pt idx="2469">
                  <c:v>2.0070337214503908E-2</c:v>
                </c:pt>
                <c:pt idx="2470">
                  <c:v>2.0064988815020612E-2</c:v>
                </c:pt>
                <c:pt idx="2471">
                  <c:v>2.0059632023050611E-2</c:v>
                </c:pt>
                <c:pt idx="2472">
                  <c:v>2.0055140962886853E-2</c:v>
                </c:pt>
                <c:pt idx="2473">
                  <c:v>2.0045049853578689E-2</c:v>
                </c:pt>
                <c:pt idx="2474">
                  <c:v>2.0043087787735558E-2</c:v>
                </c:pt>
                <c:pt idx="2475">
                  <c:v>2.0037866425566264E-2</c:v>
                </c:pt>
                <c:pt idx="2476">
                  <c:v>2.003229267341311E-2</c:v>
                </c:pt>
                <c:pt idx="2477">
                  <c:v>2.0026882526202883E-2</c:v>
                </c:pt>
                <c:pt idx="2478">
                  <c:v>2.0021463985706589E-2</c:v>
                </c:pt>
                <c:pt idx="2479">
                  <c:v>2.0016037051897584E-2</c:v>
                </c:pt>
                <c:pt idx="2480">
                  <c:v>2.0010769218428148E-2</c:v>
                </c:pt>
                <c:pt idx="2481">
                  <c:v>2.0005158004208212E-2</c:v>
                </c:pt>
                <c:pt idx="2482">
                  <c:v>1.9999705890381136E-2</c:v>
                </c:pt>
                <c:pt idx="2483">
                  <c:v>1.9994245383267994E-2</c:v>
                </c:pt>
                <c:pt idx="2484">
                  <c:v>1.998877648278885E-2</c:v>
                </c:pt>
                <c:pt idx="2485">
                  <c:v>1.9983299188996995E-2</c:v>
                </c:pt>
                <c:pt idx="2486">
                  <c:v>1.9974351697209514E-2</c:v>
                </c:pt>
                <c:pt idx="2487">
                  <c:v>1.9972319421448503E-2</c:v>
                </c:pt>
                <c:pt idx="2488">
                  <c:v>1.9966816947691868E-2</c:v>
                </c:pt>
                <c:pt idx="2489">
                  <c:v>1.9961306080595875E-2</c:v>
                </c:pt>
                <c:pt idx="2490">
                  <c:v>1.9955945275882403E-2</c:v>
                </c:pt>
                <c:pt idx="2491">
                  <c:v>1.9950259747973931E-2</c:v>
                </c:pt>
                <c:pt idx="2492">
                  <c:v>1.9944737267634238E-2</c:v>
                </c:pt>
                <c:pt idx="2493">
                  <c:v>1.9939225387268777E-2</c:v>
                </c:pt>
                <c:pt idx="2494">
                  <c:v>1.9933883464664515E-2</c:v>
                </c:pt>
                <c:pt idx="2495">
                  <c:v>1.9928233426727004E-2</c:v>
                </c:pt>
                <c:pt idx="2496">
                  <c:v>1.9922753346444111E-2</c:v>
                </c:pt>
                <c:pt idx="2497">
                  <c:v>1.9917283866215385E-2</c:v>
                </c:pt>
                <c:pt idx="2498">
                  <c:v>1.9911824985960891E-2</c:v>
                </c:pt>
                <c:pt idx="2499">
                  <c:v>1.990637670578721E-2</c:v>
                </c:pt>
                <c:pt idx="2500">
                  <c:v>1.9900939025561115E-2</c:v>
                </c:pt>
                <c:pt idx="2501">
                  <c:v>1.9895511945389188E-2</c:v>
                </c:pt>
                <c:pt idx="2502">
                  <c:v>1.9890095465218138E-2</c:v>
                </c:pt>
                <c:pt idx="2503">
                  <c:v>1.9884689585047965E-2</c:v>
                </c:pt>
                <c:pt idx="2504">
                  <c:v>1.987929430487867E-2</c:v>
                </c:pt>
                <c:pt idx="2505">
                  <c:v>1.9873909624736896E-2</c:v>
                </c:pt>
                <c:pt idx="2506">
                  <c:v>1.9868535544569355E-2</c:v>
                </c:pt>
                <c:pt idx="2507">
                  <c:v>1.9863337366141653E-2</c:v>
                </c:pt>
                <c:pt idx="2508">
                  <c:v>1.9857984947893037E-2</c:v>
                </c:pt>
                <c:pt idx="2509">
                  <c:v>1.9852476904151928E-2</c:v>
                </c:pt>
                <c:pt idx="2510">
                  <c:v>1.9847145223987894E-2</c:v>
                </c:pt>
                <c:pt idx="2511">
                  <c:v>1.9841824143851383E-2</c:v>
                </c:pt>
                <c:pt idx="2512">
                  <c:v>1.9836513663715749E-2</c:v>
                </c:pt>
                <c:pt idx="2513">
                  <c:v>1.9831381866635134E-2</c:v>
                </c:pt>
                <c:pt idx="2514">
                  <c:v>1.9825924503420467E-2</c:v>
                </c:pt>
                <c:pt idx="2515">
                  <c:v>1.9820645823234173E-2</c:v>
                </c:pt>
                <c:pt idx="2516">
                  <c:v>1.9815377743048757E-2</c:v>
                </c:pt>
                <c:pt idx="2517">
                  <c:v>1.9810120262864217E-2</c:v>
                </c:pt>
                <c:pt idx="2518">
                  <c:v>1.9802286877377284E-2</c:v>
                </c:pt>
                <c:pt idx="2519">
                  <c:v>1.9799637102444478E-2</c:v>
                </c:pt>
                <c:pt idx="2520">
                  <c:v>1.9794411422235925E-2</c:v>
                </c:pt>
                <c:pt idx="2521">
                  <c:v>1.9789196341974957E-2</c:v>
                </c:pt>
                <c:pt idx="2522">
                  <c:v>1.9783991861714867E-2</c:v>
                </c:pt>
                <c:pt idx="2523">
                  <c:v>1.9778797981455654E-2</c:v>
                </c:pt>
                <c:pt idx="2524">
                  <c:v>1.9773961240485249E-2</c:v>
                </c:pt>
                <c:pt idx="2525">
                  <c:v>1.9768615737920658E-2</c:v>
                </c:pt>
                <c:pt idx="2526">
                  <c:v>1.9763279940470113E-2</c:v>
                </c:pt>
                <c:pt idx="2527">
                  <c:v>1.9758303125436694E-2</c:v>
                </c:pt>
                <c:pt idx="2528">
                  <c:v>1.9752987579693126E-2</c:v>
                </c:pt>
                <c:pt idx="2529">
                  <c:v>1.9747857299279303E-2</c:v>
                </c:pt>
                <c:pt idx="2530">
                  <c:v>1.9742737618839712E-2</c:v>
                </c:pt>
                <c:pt idx="2531">
                  <c:v>1.9737628538374352E-2</c:v>
                </c:pt>
                <c:pt idx="2532">
                  <c:v>1.9732707105173386E-2</c:v>
                </c:pt>
                <c:pt idx="2533">
                  <c:v>1.9727442177313037E-2</c:v>
                </c:pt>
                <c:pt idx="2534">
                  <c:v>1.9722364896717082E-2</c:v>
                </c:pt>
                <c:pt idx="2535">
                  <c:v>1.9717298216095358E-2</c:v>
                </c:pt>
                <c:pt idx="2536">
                  <c:v>1.9712242135447866E-2</c:v>
                </c:pt>
                <c:pt idx="2537">
                  <c:v>1.9707196654774606E-2</c:v>
                </c:pt>
                <c:pt idx="2538">
                  <c:v>1.9702161774075577E-2</c:v>
                </c:pt>
                <c:pt idx="2539">
                  <c:v>1.9697137493270844E-2</c:v>
                </c:pt>
                <c:pt idx="2540">
                  <c:v>1.9692123812466988E-2</c:v>
                </c:pt>
                <c:pt idx="2541">
                  <c:v>1.9683903440403938E-2</c:v>
                </c:pt>
                <c:pt idx="2542">
                  <c:v>1.9682128250728681E-2</c:v>
                </c:pt>
                <c:pt idx="2543">
                  <c:v>1.9677328714839959E-2</c:v>
                </c:pt>
                <c:pt idx="2544">
                  <c:v>1.9672175088780719E-2</c:v>
                </c:pt>
                <c:pt idx="2545">
                  <c:v>1.9667214407768085E-2</c:v>
                </c:pt>
                <c:pt idx="2546">
                  <c:v>1.9662448130195465E-2</c:v>
                </c:pt>
                <c:pt idx="2547">
                  <c:v>1.9657324845505642E-2</c:v>
                </c:pt>
                <c:pt idx="2548">
                  <c:v>1.9652395964335767E-2</c:v>
                </c:pt>
                <c:pt idx="2549">
                  <c:v>1.9647477683086834E-2</c:v>
                </c:pt>
                <c:pt idx="2550">
                  <c:v>1.9642570001812132E-2</c:v>
                </c:pt>
                <c:pt idx="2551">
                  <c:v>1.9637672920431726E-2</c:v>
                </c:pt>
                <c:pt idx="2552">
                  <c:v>1.9632786439025551E-2</c:v>
                </c:pt>
                <c:pt idx="2553">
                  <c:v>1.9627910557566963E-2</c:v>
                </c:pt>
                <c:pt idx="2554">
                  <c:v>1.9623045276002671E-2</c:v>
                </c:pt>
                <c:pt idx="2555">
                  <c:v>1.961819059441261E-2</c:v>
                </c:pt>
                <c:pt idx="2556">
                  <c:v>1.9613346512770136E-2</c:v>
                </c:pt>
                <c:pt idx="2557">
                  <c:v>1.9608513031021957E-2</c:v>
                </c:pt>
                <c:pt idx="2558">
                  <c:v>1.960369014924801E-2</c:v>
                </c:pt>
                <c:pt idx="2559">
                  <c:v>1.9599068058104852E-2</c:v>
                </c:pt>
                <c:pt idx="2560">
                  <c:v>1.9594266872016153E-2</c:v>
                </c:pt>
                <c:pt idx="2561">
                  <c:v>1.958928510347846E-2</c:v>
                </c:pt>
                <c:pt idx="2562">
                  <c:v>1.9584504621414922E-2</c:v>
                </c:pt>
                <c:pt idx="2563">
                  <c:v>1.9579734739298971E-2</c:v>
                </c:pt>
                <c:pt idx="2564">
                  <c:v>1.9574975457077315E-2</c:v>
                </c:pt>
                <c:pt idx="2565">
                  <c:v>1.9570419950019069E-2</c:v>
                </c:pt>
                <c:pt idx="2566">
                  <c:v>1.9565488692450117E-2</c:v>
                </c:pt>
                <c:pt idx="2567">
                  <c:v>1.956076121001793E-2</c:v>
                </c:pt>
                <c:pt idx="2568">
                  <c:v>1.9556044327506683E-2</c:v>
                </c:pt>
                <c:pt idx="2569">
                  <c:v>1.9551338044916378E-2</c:v>
                </c:pt>
                <c:pt idx="2570">
                  <c:v>1.9546838042112658E-2</c:v>
                </c:pt>
                <c:pt idx="2571">
                  <c:v>1.954195727949859E-2</c:v>
                </c:pt>
                <c:pt idx="2572">
                  <c:v>1.9537282796644462E-2</c:v>
                </c:pt>
                <c:pt idx="2573">
                  <c:v>1.953261891373792E-2</c:v>
                </c:pt>
                <c:pt idx="2574">
                  <c:v>1.9527965630725674E-2</c:v>
                </c:pt>
                <c:pt idx="2575">
                  <c:v>1.9523322947661015E-2</c:v>
                </c:pt>
                <c:pt idx="2576">
                  <c:v>1.951869086443736E-2</c:v>
                </c:pt>
                <c:pt idx="2577">
                  <c:v>1.9511892615380333E-2</c:v>
                </c:pt>
                <c:pt idx="2578">
                  <c:v>1.9507085940562163E-2</c:v>
                </c:pt>
                <c:pt idx="2579">
                  <c:v>1.9502489183746974E-2</c:v>
                </c:pt>
                <c:pt idx="2580">
                  <c:v>1.9497248725359739E-2</c:v>
                </c:pt>
                <c:pt idx="2581">
                  <c:v>1.9493327466042487E-2</c:v>
                </c:pt>
                <c:pt idx="2582">
                  <c:v>1.9488762505233126E-2</c:v>
                </c:pt>
                <c:pt idx="2583">
                  <c:v>1.9484208142985793E-2</c:v>
                </c:pt>
                <c:pt idx="2584">
                  <c:v>1.9479016135521832E-2</c:v>
                </c:pt>
                <c:pt idx="2585">
                  <c:v>1.9475131214496955E-2</c:v>
                </c:pt>
                <c:pt idx="2586">
                  <c:v>1.9470608648175514E-2</c:v>
                </c:pt>
                <c:pt idx="2587">
                  <c:v>1.9466096680496037E-2</c:v>
                </c:pt>
                <c:pt idx="2588">
                  <c:v>1.9461595311378588E-2</c:v>
                </c:pt>
                <c:pt idx="2589">
                  <c:v>1.9457104541062975E-2</c:v>
                </c:pt>
                <c:pt idx="2590">
                  <c:v>1.9452624369389326E-2</c:v>
                </c:pt>
                <c:pt idx="2591">
                  <c:v>1.9448154796117834E-2</c:v>
                </c:pt>
                <c:pt idx="2592">
                  <c:v>1.944242377573957E-2</c:v>
                </c:pt>
                <c:pt idx="2593">
                  <c:v>1.9439247445820484E-2</c:v>
                </c:pt>
                <c:pt idx="2594">
                  <c:v>1.9434809668634756E-2</c:v>
                </c:pt>
                <c:pt idx="2595">
                  <c:v>1.9429750901149845E-2</c:v>
                </c:pt>
                <c:pt idx="2596">
                  <c:v>1.9425965910189191E-2</c:v>
                </c:pt>
                <c:pt idx="2597">
                  <c:v>1.9421559928849419E-2</c:v>
                </c:pt>
                <c:pt idx="2598">
                  <c:v>1.9416537499576947E-2</c:v>
                </c:pt>
                <c:pt idx="2599">
                  <c:v>1.9412779762095767E-2</c:v>
                </c:pt>
                <c:pt idx="2600">
                  <c:v>1.9408405576761822E-2</c:v>
                </c:pt>
                <c:pt idx="2601">
                  <c:v>1.9404041989989906E-2</c:v>
                </c:pt>
                <c:pt idx="2602">
                  <c:v>1.9399689001780018E-2</c:v>
                </c:pt>
                <c:pt idx="2603">
                  <c:v>1.939534661229203E-2</c:v>
                </c:pt>
                <c:pt idx="2604">
                  <c:v>1.9391014821446007E-2</c:v>
                </c:pt>
                <c:pt idx="2605">
                  <c:v>1.9386693629241947E-2</c:v>
                </c:pt>
                <c:pt idx="2606">
                  <c:v>1.9382383035519979E-2</c:v>
                </c:pt>
                <c:pt idx="2607">
                  <c:v>1.9378083040599847E-2</c:v>
                </c:pt>
                <c:pt idx="2608">
                  <c:v>1.9373793644241744E-2</c:v>
                </c:pt>
                <c:pt idx="2609">
                  <c:v>1.9369514846445668E-2</c:v>
                </c:pt>
                <c:pt idx="2610">
                  <c:v>1.9365246647371492E-2</c:v>
                </c:pt>
                <c:pt idx="2611">
                  <c:v>1.9360381683499739E-2</c:v>
                </c:pt>
                <c:pt idx="2612">
                  <c:v>1.9356136195778362E-2</c:v>
                </c:pt>
                <c:pt idx="2613">
                  <c:v>1.9352505641920814E-2</c:v>
                </c:pt>
                <c:pt idx="2614">
                  <c:v>1.9348279837414495E-2</c:v>
                </c:pt>
                <c:pt idx="2615">
                  <c:v>1.9344064631390268E-2</c:v>
                </c:pt>
                <c:pt idx="2616">
                  <c:v>1.933986002408794E-2</c:v>
                </c:pt>
                <c:pt idx="2617">
                  <c:v>1.9335666015347641E-2</c:v>
                </c:pt>
                <c:pt idx="2618">
                  <c:v>1.9330885840451728E-2</c:v>
                </c:pt>
                <c:pt idx="2619">
                  <c:v>1.9327309793952807E-2</c:v>
                </c:pt>
                <c:pt idx="2620">
                  <c:v>1.9323147581058464E-2</c:v>
                </c:pt>
                <c:pt idx="2621">
                  <c:v>1.9318995966886021E-2</c:v>
                </c:pt>
                <c:pt idx="2622">
                  <c:v>1.9314264242833445E-2</c:v>
                </c:pt>
                <c:pt idx="2623">
                  <c:v>1.9310724534387091E-2</c:v>
                </c:pt>
                <c:pt idx="2624">
                  <c:v>1.9306604716060605E-2</c:v>
                </c:pt>
                <c:pt idx="2625">
                  <c:v>1.9302495496376082E-2</c:v>
                </c:pt>
                <c:pt idx="2626">
                  <c:v>1.9298396875333523E-2</c:v>
                </c:pt>
                <c:pt idx="2627">
                  <c:v>1.9294308852852993E-2</c:v>
                </c:pt>
                <c:pt idx="2628">
                  <c:v>1.9290231429014426E-2</c:v>
                </c:pt>
                <c:pt idx="2629">
                  <c:v>1.9285811106386497E-2</c:v>
                </c:pt>
                <c:pt idx="2630">
                  <c:v>1.9281529781531859E-2</c:v>
                </c:pt>
                <c:pt idx="2631">
                  <c:v>1.9277485667608119E-2</c:v>
                </c:pt>
                <c:pt idx="2632">
                  <c:v>1.9273452152406279E-2</c:v>
                </c:pt>
                <c:pt idx="2633">
                  <c:v>1.9269429235766466E-2</c:v>
                </c:pt>
                <c:pt idx="2634">
                  <c:v>1.9265416917768619E-2</c:v>
                </c:pt>
                <c:pt idx="2635">
                  <c:v>1.9261415198492671E-2</c:v>
                </c:pt>
                <c:pt idx="2636">
                  <c:v>1.9257424077618879E-2</c:v>
                </c:pt>
                <c:pt idx="2637">
                  <c:v>1.9253443555546923E-2</c:v>
                </c:pt>
                <c:pt idx="2638">
                  <c:v>1.9249473631957059E-2</c:v>
                </c:pt>
                <c:pt idx="2639">
                  <c:v>1.9245514307009159E-2</c:v>
                </c:pt>
                <c:pt idx="2640">
                  <c:v>1.9241565580703224E-2</c:v>
                </c:pt>
                <c:pt idx="2641">
                  <c:v>1.9237627453119188E-2</c:v>
                </c:pt>
                <c:pt idx="2642">
                  <c:v>1.9232579719528076E-2</c:v>
                </c:pt>
                <c:pt idx="2643">
                  <c:v>1.9228665817285773E-2</c:v>
                </c:pt>
                <c:pt idx="2644">
                  <c:v>1.922476251376537E-2</c:v>
                </c:pt>
                <c:pt idx="2645">
                  <c:v>1.9220869808647123E-2</c:v>
                </c:pt>
                <c:pt idx="2646">
                  <c:v>1.9216987702250776E-2</c:v>
                </c:pt>
                <c:pt idx="2647">
                  <c:v>1.9213116194496394E-2</c:v>
                </c:pt>
                <c:pt idx="2648">
                  <c:v>1.9209255285304039E-2</c:v>
                </c:pt>
                <c:pt idx="2649">
                  <c:v>1.9205404974753648E-2</c:v>
                </c:pt>
                <c:pt idx="2650">
                  <c:v>1.9201565262765286E-2</c:v>
                </c:pt>
                <c:pt idx="2651">
                  <c:v>1.9197736149498823E-2</c:v>
                </c:pt>
                <c:pt idx="2652">
                  <c:v>1.9193917634794389E-2</c:v>
                </c:pt>
                <c:pt idx="2653">
                  <c:v>1.9190109718651982E-2</c:v>
                </c:pt>
                <c:pt idx="2654">
                  <c:v>1.9186312401231476E-2</c:v>
                </c:pt>
                <c:pt idx="2655">
                  <c:v>1.9183248887009174E-2</c:v>
                </c:pt>
                <c:pt idx="2656">
                  <c:v>1.9178749562076547E-2</c:v>
                </c:pt>
                <c:pt idx="2657">
                  <c:v>1.9174984040422061E-2</c:v>
                </c:pt>
                <c:pt idx="2658">
                  <c:v>1.9171229117409538E-2</c:v>
                </c:pt>
                <c:pt idx="2659">
                  <c:v>1.9167484792959044E-2</c:v>
                </c:pt>
                <c:pt idx="2660">
                  <c:v>1.9163751067070578E-2</c:v>
                </c:pt>
                <c:pt idx="2661">
                  <c:v>1.9160027939904012E-2</c:v>
                </c:pt>
                <c:pt idx="2662">
                  <c:v>1.915631541137941E-2</c:v>
                </c:pt>
                <c:pt idx="2663">
                  <c:v>1.9152613481416836E-2</c:v>
                </c:pt>
                <c:pt idx="2664">
                  <c:v>1.9148922149936354E-2</c:v>
                </c:pt>
                <c:pt idx="2665">
                  <c:v>1.9145241417257708E-2</c:v>
                </c:pt>
                <c:pt idx="2666">
                  <c:v>1.9141571283061154E-2</c:v>
                </c:pt>
                <c:pt idx="2667">
                  <c:v>1.9137911747666436E-2</c:v>
                </c:pt>
                <c:pt idx="2668">
                  <c:v>1.9134262810593938E-2</c:v>
                </c:pt>
                <c:pt idx="2669">
                  <c:v>1.9130624472403213E-2</c:v>
                </c:pt>
                <c:pt idx="2670">
                  <c:v>1.9126996732614643E-2</c:v>
                </c:pt>
                <c:pt idx="2671">
                  <c:v>1.9123379591468037E-2</c:v>
                </c:pt>
                <c:pt idx="2672">
                  <c:v>1.9119773048963395E-2</c:v>
                </c:pt>
                <c:pt idx="2673">
                  <c:v>1.9116177105180654E-2</c:v>
                </c:pt>
                <c:pt idx="2674">
                  <c:v>1.9112591759880004E-2</c:v>
                </c:pt>
                <c:pt idx="2675">
                  <c:v>1.9109017013141383E-2</c:v>
                </c:pt>
                <c:pt idx="2676">
                  <c:v>1.9105450405705326E-2</c:v>
                </c:pt>
                <c:pt idx="2677">
                  <c:v>1.9101899315669968E-2</c:v>
                </c:pt>
                <c:pt idx="2678">
                  <c:v>1.9098356364697366E-2</c:v>
                </c:pt>
                <c:pt idx="2679">
                  <c:v>1.9094824012446665E-2</c:v>
                </c:pt>
                <c:pt idx="2680">
                  <c:v>1.9089294586729366E-2</c:v>
                </c:pt>
                <c:pt idx="2681">
                  <c:v>1.9087801913224567E-2</c:v>
                </c:pt>
                <c:pt idx="2682">
                  <c:v>1.9084290547386473E-2</c:v>
                </c:pt>
                <c:pt idx="2683">
                  <c:v>1.9080800589623692E-2</c:v>
                </c:pt>
                <c:pt idx="2684">
                  <c:v>1.9077321230422939E-2</c:v>
                </c:pt>
                <c:pt idx="2685">
                  <c:v>1.9073852469704278E-2</c:v>
                </c:pt>
                <c:pt idx="2686">
                  <c:v>1.9070394307707517E-2</c:v>
                </c:pt>
                <c:pt idx="2687">
                  <c:v>1.906694674435272E-2</c:v>
                </c:pt>
                <c:pt idx="2688">
                  <c:v>1.9063509779480015E-2</c:v>
                </c:pt>
                <c:pt idx="2689">
                  <c:v>1.9060083413249274E-2</c:v>
                </c:pt>
                <c:pt idx="2690">
                  <c:v>1.9056667645660497E-2</c:v>
                </c:pt>
                <c:pt idx="2691">
                  <c:v>1.9053262476713684E-2</c:v>
                </c:pt>
                <c:pt idx="2692">
                  <c:v>1.9049867906248963E-2</c:v>
                </c:pt>
                <c:pt idx="2693">
                  <c:v>1.9046483934426206E-2</c:v>
                </c:pt>
                <c:pt idx="2694">
                  <c:v>1.9043110561325349E-2</c:v>
                </c:pt>
                <c:pt idx="2695">
                  <c:v>1.9039747786706585E-2</c:v>
                </c:pt>
                <c:pt idx="2696">
                  <c:v>1.903745315985006E-2</c:v>
                </c:pt>
                <c:pt idx="2697">
                  <c:v>1.9033054033235075E-2</c:v>
                </c:pt>
                <c:pt idx="2698">
                  <c:v>1.9029723054462266E-2</c:v>
                </c:pt>
                <c:pt idx="2699">
                  <c:v>1.9026402674251486E-2</c:v>
                </c:pt>
                <c:pt idx="2700">
                  <c:v>1.9023092892682669E-2</c:v>
                </c:pt>
                <c:pt idx="2701">
                  <c:v>1.9019793709675881E-2</c:v>
                </c:pt>
                <c:pt idx="2702">
                  <c:v>1.9016505125311056E-2</c:v>
                </c:pt>
                <c:pt idx="2703">
                  <c:v>1.9013227139428324E-2</c:v>
                </c:pt>
                <c:pt idx="2704">
                  <c:v>1.9009959752187555E-2</c:v>
                </c:pt>
                <c:pt idx="2705">
                  <c:v>1.9006702963748623E-2</c:v>
                </c:pt>
                <c:pt idx="2706">
                  <c:v>1.9003456773711846E-2</c:v>
                </c:pt>
                <c:pt idx="2707">
                  <c:v>1.9000221182157162E-2</c:v>
                </c:pt>
                <c:pt idx="2708">
                  <c:v>1.8996996189404314E-2</c:v>
                </c:pt>
                <c:pt idx="2709">
                  <c:v>1.8993781795213494E-2</c:v>
                </c:pt>
                <c:pt idx="2710">
                  <c:v>1.8990577999584701E-2</c:v>
                </c:pt>
                <c:pt idx="2711">
                  <c:v>1.8987384802517937E-2</c:v>
                </c:pt>
                <c:pt idx="2712">
                  <c:v>1.8984202204173073E-2</c:v>
                </c:pt>
                <c:pt idx="2713">
                  <c:v>1.8981030204310301E-2</c:v>
                </c:pt>
                <c:pt idx="2714">
                  <c:v>1.8977868803009557E-2</c:v>
                </c:pt>
                <c:pt idx="2715">
                  <c:v>1.8974718000350776E-2</c:v>
                </c:pt>
                <c:pt idx="2716">
                  <c:v>1.897157779633396E-2</c:v>
                </c:pt>
                <c:pt idx="2717">
                  <c:v>1.8968448190879172E-2</c:v>
                </c:pt>
                <c:pt idx="2718">
                  <c:v>1.8965329183986412E-2</c:v>
                </c:pt>
                <c:pt idx="2719">
                  <c:v>1.8962220775735616E-2</c:v>
                </c:pt>
                <c:pt idx="2720">
                  <c:v>1.8959122966046849E-2</c:v>
                </c:pt>
                <c:pt idx="2721">
                  <c:v>1.8956035755000045E-2</c:v>
                </c:pt>
                <c:pt idx="2722">
                  <c:v>1.8952959142515269E-2</c:v>
                </c:pt>
                <c:pt idx="2723">
                  <c:v>1.8949893128672457E-2</c:v>
                </c:pt>
                <c:pt idx="2724">
                  <c:v>1.8946837713311737E-2</c:v>
                </c:pt>
                <c:pt idx="2725">
                  <c:v>1.8943792896592981E-2</c:v>
                </c:pt>
                <c:pt idx="2726">
                  <c:v>1.8940890238532404E-2</c:v>
                </c:pt>
                <c:pt idx="2727">
                  <c:v>1.8937735059001426E-2</c:v>
                </c:pt>
                <c:pt idx="2728">
                  <c:v>1.8934859019941186E-2</c:v>
                </c:pt>
                <c:pt idx="2729">
                  <c:v>1.8931719615657983E-2</c:v>
                </c:pt>
                <c:pt idx="2730">
                  <c:v>1.8928727791989175E-2</c:v>
                </c:pt>
                <c:pt idx="2731">
                  <c:v>1.8925746566722523E-2</c:v>
                </c:pt>
                <c:pt idx="2732">
                  <c:v>1.892420438953657E-2</c:v>
                </c:pt>
                <c:pt idx="2733">
                  <c:v>1.8917708095393948E-2</c:v>
                </c:pt>
                <c:pt idx="2734">
                  <c:v>1.8917019758273312E-2</c:v>
                </c:pt>
                <c:pt idx="2735">
                  <c:v>1.8914371229890037E-2</c:v>
                </c:pt>
                <c:pt idx="2736">
                  <c:v>1.8911158135752615E-2</c:v>
                </c:pt>
                <c:pt idx="2737">
                  <c:v>1.8908243224133869E-2</c:v>
                </c:pt>
                <c:pt idx="2738">
                  <c:v>1.8905338912222902E-2</c:v>
                </c:pt>
                <c:pt idx="2739">
                  <c:v>1.8902445200073004E-2</c:v>
                </c:pt>
                <c:pt idx="2740">
                  <c:v>1.8899852693656793E-2</c:v>
                </c:pt>
                <c:pt idx="2741">
                  <c:v>1.8896689575029768E-2</c:v>
                </c:pt>
                <c:pt idx="2742">
                  <c:v>1.8893827662136431E-2</c:v>
                </c:pt>
                <c:pt idx="2743">
                  <c:v>1.8890976349004163E-2</c:v>
                </c:pt>
                <c:pt idx="2744">
                  <c:v>1.8888135635553027E-2</c:v>
                </c:pt>
                <c:pt idx="2745">
                  <c:v>1.8885305521916251E-2</c:v>
                </c:pt>
                <c:pt idx="2746">
                  <c:v>1.8882486007987254E-2</c:v>
                </c:pt>
                <c:pt idx="2747">
                  <c:v>1.887748654130661E-2</c:v>
                </c:pt>
                <c:pt idx="2748">
                  <c:v>1.8876878779359174E-2</c:v>
                </c:pt>
                <c:pt idx="2749">
                  <c:v>1.8874091064686738E-2</c:v>
                </c:pt>
                <c:pt idx="2750">
                  <c:v>1.8871610645516679E-2</c:v>
                </c:pt>
                <c:pt idx="2751">
                  <c:v>1.8868547434465199E-2</c:v>
                </c:pt>
                <c:pt idx="2752">
                  <c:v>1.8865791518996033E-2</c:v>
                </c:pt>
                <c:pt idx="2753">
                  <c:v>1.8863046203261291E-2</c:v>
                </c:pt>
                <c:pt idx="2754">
                  <c:v>1.886061063517408E-2</c:v>
                </c:pt>
                <c:pt idx="2755">
                  <c:v>1.8857587370995077E-2</c:v>
                </c:pt>
                <c:pt idx="2756">
                  <c:v>1.8854873854463605E-2</c:v>
                </c:pt>
                <c:pt idx="2757">
                  <c:v>1.8852170937639912E-2</c:v>
                </c:pt>
                <c:pt idx="2758">
                  <c:v>1.8849478620577287E-2</c:v>
                </c:pt>
                <c:pt idx="2759">
                  <c:v>1.8847099129239986E-2</c:v>
                </c:pt>
                <c:pt idx="2760">
                  <c:v>1.8844125785628663E-2</c:v>
                </c:pt>
                <c:pt idx="2761">
                  <c:v>1.8841465267769308E-2</c:v>
                </c:pt>
                <c:pt idx="2762">
                  <c:v>1.8838815349644378E-2</c:v>
                </c:pt>
                <c:pt idx="2763">
                  <c:v>1.8836176031227225E-2</c:v>
                </c:pt>
                <c:pt idx="2764">
                  <c:v>1.8833547312571142E-2</c:v>
                </c:pt>
                <c:pt idx="2765">
                  <c:v>1.8830929193622836E-2</c:v>
                </c:pt>
                <c:pt idx="2766">
                  <c:v>1.8828321674382309E-2</c:v>
                </c:pt>
                <c:pt idx="2767">
                  <c:v>1.8826031935730292E-2</c:v>
                </c:pt>
                <c:pt idx="2768">
                  <c:v>1.8823446237874464E-2</c:v>
                </c:pt>
                <c:pt idx="2769">
                  <c:v>1.8820562715093914E-2</c:v>
                </c:pt>
                <c:pt idx="2770">
                  <c:v>1.8817997594764435E-2</c:v>
                </c:pt>
                <c:pt idx="2771">
                  <c:v>1.8815443074222671E-2</c:v>
                </c:pt>
                <c:pt idx="2772">
                  <c:v>1.8812899153362039E-2</c:v>
                </c:pt>
                <c:pt idx="2773">
                  <c:v>1.8810676753224786E-2</c:v>
                </c:pt>
                <c:pt idx="2774">
                  <c:v>1.8807843110790756E-2</c:v>
                </c:pt>
                <c:pt idx="2775">
                  <c:v>1.880533098910675E-2</c:v>
                </c:pt>
                <c:pt idx="2776">
                  <c:v>1.8802829467130522E-2</c:v>
                </c:pt>
                <c:pt idx="2777">
                  <c:v>1.8800338544888717E-2</c:v>
                </c:pt>
                <c:pt idx="2778">
                  <c:v>1.8796170038735127E-2</c:v>
                </c:pt>
                <c:pt idx="2779">
                  <c:v>1.8795388499555088E-2</c:v>
                </c:pt>
                <c:pt idx="2780">
                  <c:v>1.8792929376463263E-2</c:v>
                </c:pt>
                <c:pt idx="2781">
                  <c:v>1.8790480853105862E-2</c:v>
                </c:pt>
                <c:pt idx="2782">
                  <c:v>1.8788042929429594E-2</c:v>
                </c:pt>
                <c:pt idx="2783">
                  <c:v>1.8785615605514394E-2</c:v>
                </c:pt>
                <c:pt idx="2784">
                  <c:v>1.8783834615300421E-2</c:v>
                </c:pt>
                <c:pt idx="2785">
                  <c:v>1.8781111219823288E-2</c:v>
                </c:pt>
                <c:pt idx="2786">
                  <c:v>1.8778397231988819E-2</c:v>
                </c:pt>
                <c:pt idx="2787">
                  <c:v>1.8776332034955434E-2</c:v>
                </c:pt>
                <c:pt idx="2788">
                  <c:v>1.8773637981555069E-2</c:v>
                </c:pt>
                <c:pt idx="2789">
                  <c:v>1.8771274255939829E-2</c:v>
                </c:pt>
                <c:pt idx="2790">
                  <c:v>1.8768921130005722E-2</c:v>
                </c:pt>
                <c:pt idx="2791">
                  <c:v>1.8766578603779394E-2</c:v>
                </c:pt>
                <c:pt idx="2792">
                  <c:v>1.876456957768724E-2</c:v>
                </c:pt>
                <c:pt idx="2793">
                  <c:v>1.8761925350503361E-2</c:v>
                </c:pt>
                <c:pt idx="2794">
                  <c:v>1.8759614623400367E-2</c:v>
                </c:pt>
                <c:pt idx="2795">
                  <c:v>1.8757314496005151E-2</c:v>
                </c:pt>
                <c:pt idx="2796">
                  <c:v>1.8755024968344358E-2</c:v>
                </c:pt>
                <c:pt idx="2797">
                  <c:v>1.8750795867275016E-2</c:v>
                </c:pt>
                <c:pt idx="2798">
                  <c:v>1.8750477712146107E-2</c:v>
                </c:pt>
                <c:pt idx="2799">
                  <c:v>1.8748219983582004E-2</c:v>
                </c:pt>
                <c:pt idx="2800">
                  <c:v>1.8745972854778969E-2</c:v>
                </c:pt>
                <c:pt idx="2801">
                  <c:v>1.8743736325630422E-2</c:v>
                </c:pt>
                <c:pt idx="2802">
                  <c:v>1.8741839683940054E-2</c:v>
                </c:pt>
                <c:pt idx="2803">
                  <c:v>1.8739295066483308E-2</c:v>
                </c:pt>
                <c:pt idx="2804">
                  <c:v>1.8737090336458095E-2</c:v>
                </c:pt>
                <c:pt idx="2805">
                  <c:v>1.8734896206140661E-2</c:v>
                </c:pt>
                <c:pt idx="2806">
                  <c:v>1.8733044534031684E-2</c:v>
                </c:pt>
                <c:pt idx="2807">
                  <c:v>1.8730539744629127E-2</c:v>
                </c:pt>
                <c:pt idx="2808">
                  <c:v>1.8728377413435027E-2</c:v>
                </c:pt>
                <c:pt idx="2809">
                  <c:v>1.872622568192206E-2</c:v>
                </c:pt>
                <c:pt idx="2810">
                  <c:v>1.8724084550116871E-2</c:v>
                </c:pt>
                <c:pt idx="2811">
                  <c:v>1.872195401801946E-2</c:v>
                </c:pt>
                <c:pt idx="2812">
                  <c:v>1.8719834085603182E-2</c:v>
                </c:pt>
                <c:pt idx="2813">
                  <c:v>1.8717724752921328E-2</c:v>
                </c:pt>
                <c:pt idx="2814">
                  <c:v>1.8715626019893961E-2</c:v>
                </c:pt>
                <c:pt idx="2815">
                  <c:v>1.8713537886601017E-2</c:v>
                </c:pt>
                <c:pt idx="2816">
                  <c:v>1.8711460352989207E-2</c:v>
                </c:pt>
                <c:pt idx="2817">
                  <c:v>1.8709393419058529E-2</c:v>
                </c:pt>
                <c:pt idx="2818">
                  <c:v>1.870733708488892E-2</c:v>
                </c:pt>
                <c:pt idx="2819">
                  <c:v>1.8705631626187991E-2</c:v>
                </c:pt>
                <c:pt idx="2820">
                  <c:v>1.8703597142806228E-2</c:v>
                </c:pt>
                <c:pt idx="2821">
                  <c:v>1.8701231680386954E-2</c:v>
                </c:pt>
                <c:pt idx="2822">
                  <c:v>1.8699217744968522E-2</c:v>
                </c:pt>
                <c:pt idx="2823">
                  <c:v>1.8697214409204577E-2</c:v>
                </c:pt>
                <c:pt idx="2824">
                  <c:v>1.869522167314841E-2</c:v>
                </c:pt>
                <c:pt idx="2825">
                  <c:v>1.8693583729647578E-2</c:v>
                </c:pt>
                <c:pt idx="2826">
                  <c:v>1.8691268000132766E-2</c:v>
                </c:pt>
                <c:pt idx="2827">
                  <c:v>1.8689307063173288E-2</c:v>
                </c:pt>
                <c:pt idx="2828">
                  <c:v>1.8687356725868298E-2</c:v>
                </c:pt>
                <c:pt idx="2829">
                  <c:v>1.8685416988297732E-2</c:v>
                </c:pt>
                <c:pt idx="2830">
                  <c:v>1.8681969037359636E-2</c:v>
                </c:pt>
                <c:pt idx="2831">
                  <c:v>1.8681569312199997E-2</c:v>
                </c:pt>
                <c:pt idx="2832">
                  <c:v>1.8679661373672829E-2</c:v>
                </c:pt>
                <c:pt idx="2833">
                  <c:v>1.8677764034826794E-2</c:v>
                </c:pt>
                <c:pt idx="2834">
                  <c:v>1.8675877295688537E-2</c:v>
                </c:pt>
                <c:pt idx="2835">
                  <c:v>1.8674001156231412E-2</c:v>
                </c:pt>
                <c:pt idx="2836">
                  <c:v>1.8672838544453896E-2</c:v>
                </c:pt>
                <c:pt idx="2837">
                  <c:v>1.8670632763799766E-2</c:v>
                </c:pt>
                <c:pt idx="2838">
                  <c:v>1.8668436335973482E-2</c:v>
                </c:pt>
                <c:pt idx="2839">
                  <c:v>1.8666956006241353E-2</c:v>
                </c:pt>
                <c:pt idx="2840">
                  <c:v>1.8664779454216074E-2</c:v>
                </c:pt>
                <c:pt idx="2841">
                  <c:v>1.8662966912872392E-2</c:v>
                </c:pt>
                <c:pt idx="2842">
                  <c:v>1.8661164971209843E-2</c:v>
                </c:pt>
                <c:pt idx="2843">
                  <c:v>1.8659373629255072E-2</c:v>
                </c:pt>
                <c:pt idx="2844">
                  <c:v>1.8657949616767144E-2</c:v>
                </c:pt>
                <c:pt idx="2845">
                  <c:v>1.8655822744362283E-2</c:v>
                </c:pt>
                <c:pt idx="2846">
                  <c:v>1.8654063201424265E-2</c:v>
                </c:pt>
                <c:pt idx="2847">
                  <c:v>1.8652314258194025E-2</c:v>
                </c:pt>
                <c:pt idx="2848">
                  <c:v>1.8650575914591627E-2</c:v>
                </c:pt>
                <c:pt idx="2849">
                  <c:v>1.8648848170750298E-2</c:v>
                </c:pt>
                <c:pt idx="2850">
                  <c:v>1.8647131026536812E-2</c:v>
                </c:pt>
                <c:pt idx="2851">
                  <c:v>1.8645424482004458E-2</c:v>
                </c:pt>
                <c:pt idx="2852">
                  <c:v>1.8642039510634589E-2</c:v>
                </c:pt>
                <c:pt idx="2853">
                  <c:v>1.8642043191983149E-2</c:v>
                </c:pt>
                <c:pt idx="2854">
                  <c:v>1.8640368446520839E-2</c:v>
                </c:pt>
                <c:pt idx="2855">
                  <c:v>1.863906838087237E-2</c:v>
                </c:pt>
                <c:pt idx="2856">
                  <c:v>1.8637050754559681E-2</c:v>
                </c:pt>
                <c:pt idx="2857">
                  <c:v>1.8635407808087479E-2</c:v>
                </c:pt>
                <c:pt idx="2858">
                  <c:v>1.863414155784282E-2</c:v>
                </c:pt>
                <c:pt idx="2859">
                  <c:v>1.8632153714239763E-2</c:v>
                </c:pt>
                <c:pt idx="2860">
                  <c:v>1.8630542566837605E-2</c:v>
                </c:pt>
                <c:pt idx="2861">
                  <c:v>1.8628942019089934E-2</c:v>
                </c:pt>
                <c:pt idx="2862">
                  <c:v>1.862735207099675E-2</c:v>
                </c:pt>
                <c:pt idx="2863">
                  <c:v>1.8625772722611345E-2</c:v>
                </c:pt>
                <c:pt idx="2864">
                  <c:v>1.8624203973880427E-2</c:v>
                </c:pt>
                <c:pt idx="2865">
                  <c:v>1.8622645824830641E-2</c:v>
                </c:pt>
                <c:pt idx="2866">
                  <c:v>1.8621098275461989E-2</c:v>
                </c:pt>
                <c:pt idx="2867">
                  <c:v>1.8619561325747824E-2</c:v>
                </c:pt>
                <c:pt idx="2868">
                  <c:v>1.8618034975714792E-2</c:v>
                </c:pt>
                <c:pt idx="2869">
                  <c:v>1.8616519225362893E-2</c:v>
                </c:pt>
                <c:pt idx="2870">
                  <c:v>1.8615014074665481E-2</c:v>
                </c:pt>
                <c:pt idx="2871">
                  <c:v>1.8613894415380194E-2</c:v>
                </c:pt>
                <c:pt idx="2872">
                  <c:v>1.8612411144474095E-2</c:v>
                </c:pt>
                <c:pt idx="2873">
                  <c:v>1.8610562220606752E-2</c:v>
                </c:pt>
                <c:pt idx="2874">
                  <c:v>1.8609099468633872E-2</c:v>
                </c:pt>
                <c:pt idx="2875">
                  <c:v>1.8607647316288833E-2</c:v>
                </c:pt>
                <c:pt idx="2876">
                  <c:v>1.8606205763624928E-2</c:v>
                </c:pt>
                <c:pt idx="2877">
                  <c:v>1.8605153793314066E-2</c:v>
                </c:pt>
                <c:pt idx="2878">
                  <c:v>1.8603354457287224E-2</c:v>
                </c:pt>
                <c:pt idx="2879">
                  <c:v>1.8601944703666717E-2</c:v>
                </c:pt>
                <c:pt idx="2880">
                  <c:v>1.8600545549674052E-2</c:v>
                </c:pt>
                <c:pt idx="2881">
                  <c:v>1.8599156995335875E-2</c:v>
                </c:pt>
                <c:pt idx="2882">
                  <c:v>1.8598161447671568E-2</c:v>
                </c:pt>
                <c:pt idx="2883">
                  <c:v>1.8596411685676273E-2</c:v>
                </c:pt>
                <c:pt idx="2884">
                  <c:v>1.8595054930381494E-2</c:v>
                </c:pt>
                <c:pt idx="2885">
                  <c:v>1.8593708774714557E-2</c:v>
                </c:pt>
                <c:pt idx="2886">
                  <c:v>1.8592373218728753E-2</c:v>
                </c:pt>
                <c:pt idx="2887">
                  <c:v>1.8591048262397436E-2</c:v>
                </c:pt>
                <c:pt idx="2888">
                  <c:v>1.8589733905720607E-2</c:v>
                </c:pt>
                <c:pt idx="2889">
                  <c:v>1.8587487199486219E-2</c:v>
                </c:pt>
                <c:pt idx="2890">
                  <c:v>1.8585809841953349E-2</c:v>
                </c:pt>
                <c:pt idx="2891">
                  <c:v>1.8584530444885061E-2</c:v>
                </c:pt>
                <c:pt idx="2892">
                  <c:v>1.8583081254437417E-2</c:v>
                </c:pt>
                <c:pt idx="2893">
                  <c:v>1.8582003446354634E-2</c:v>
                </c:pt>
                <c:pt idx="2894">
                  <c:v>1.8580755844892494E-2</c:v>
                </c:pt>
                <c:pt idx="2895">
                  <c:v>1.8579518842072318E-2</c:v>
                </c:pt>
                <c:pt idx="2896">
                  <c:v>1.8578118102388075E-2</c:v>
                </c:pt>
                <c:pt idx="2897">
                  <c:v>1.8577076632038114E-2</c:v>
                </c:pt>
                <c:pt idx="2898">
                  <c:v>1.8575871424824086E-2</c:v>
                </c:pt>
                <c:pt idx="2899">
                  <c:v>1.8574676816331959E-2</c:v>
                </c:pt>
                <c:pt idx="2900">
                  <c:v>1.8573492806241987E-2</c:v>
                </c:pt>
                <c:pt idx="2901">
                  <c:v>1.8572319394714043E-2</c:v>
                </c:pt>
                <c:pt idx="2902">
                  <c:v>1.8571156581828063E-2</c:v>
                </c:pt>
                <c:pt idx="2903">
                  <c:v>1.8569677110003013E-2</c:v>
                </c:pt>
                <c:pt idx="2904">
                  <c:v>1.8568862751582316E-2</c:v>
                </c:pt>
                <c:pt idx="2905">
                  <c:v>1.8567731734302484E-2</c:v>
                </c:pt>
                <c:pt idx="2906">
                  <c:v>1.8566611315664616E-2</c:v>
                </c:pt>
                <c:pt idx="2907">
                  <c:v>1.856534381500019E-2</c:v>
                </c:pt>
                <c:pt idx="2908">
                  <c:v>1.8564402273835157E-2</c:v>
                </c:pt>
                <c:pt idx="2909">
                  <c:v>1.8563313650803437E-2</c:v>
                </c:pt>
                <c:pt idx="2910">
                  <c:v>1.8562082488111642E-2</c:v>
                </c:pt>
                <c:pt idx="2911">
                  <c:v>1.8561168200585954E-2</c:v>
                </c:pt>
                <c:pt idx="2912">
                  <c:v>1.8560111373160382E-2</c:v>
                </c:pt>
                <c:pt idx="2913">
                  <c:v>1.855906514445671E-2</c:v>
                </c:pt>
                <c:pt idx="2914">
                  <c:v>1.8558029514155194E-2</c:v>
                </c:pt>
                <c:pt idx="2915">
                  <c:v>1.8557004482495643E-2</c:v>
                </c:pt>
                <c:pt idx="2916">
                  <c:v>1.8555990049318183E-2</c:v>
                </c:pt>
                <c:pt idx="2917">
                  <c:v>1.8554986214862623E-2</c:v>
                </c:pt>
                <c:pt idx="2918">
                  <c:v>1.8553992978809219E-2</c:v>
                </c:pt>
                <c:pt idx="2919">
                  <c:v>1.8553010341317844E-2</c:v>
                </c:pt>
                <c:pt idx="2920">
                  <c:v>1.8552038302468432E-2</c:v>
                </c:pt>
                <c:pt idx="2921">
                  <c:v>1.8551076862181048E-2</c:v>
                </c:pt>
                <c:pt idx="2922">
                  <c:v>1.8550126020455693E-2</c:v>
                </c:pt>
                <c:pt idx="2923">
                  <c:v>1.8549052321965576E-2</c:v>
                </c:pt>
                <c:pt idx="2924">
                  <c:v>1.8548124191273274E-2</c:v>
                </c:pt>
                <c:pt idx="2925">
                  <c:v>1.8547337086411986E-2</c:v>
                </c:pt>
                <c:pt idx="2926">
                  <c:v>1.8546428638934742E-2</c:v>
                </c:pt>
                <c:pt idx="2927">
                  <c:v>1.8545530789859654E-2</c:v>
                </c:pt>
                <c:pt idx="2928">
                  <c:v>1.8544643539506467E-2</c:v>
                </c:pt>
                <c:pt idx="2929">
                  <c:v>1.8543766887635371E-2</c:v>
                </c:pt>
                <c:pt idx="2930">
                  <c:v>1.8542777977561542E-2</c:v>
                </c:pt>
                <c:pt idx="2931">
                  <c:v>1.8542045379579264E-2</c:v>
                </c:pt>
                <c:pt idx="2932">
                  <c:v>1.8541200523474188E-2</c:v>
                </c:pt>
                <c:pt idx="2933">
                  <c:v>1.8540366265611397E-2</c:v>
                </c:pt>
                <c:pt idx="2934">
                  <c:v>1.8539961584842501E-2</c:v>
                </c:pt>
                <c:pt idx="2935">
                  <c:v>1.8538729546131449E-2</c:v>
                </c:pt>
                <c:pt idx="2936">
                  <c:v>1.8537927084114614E-2</c:v>
                </c:pt>
                <c:pt idx="2937">
                  <c:v>1.853713522057987E-2</c:v>
                </c:pt>
                <c:pt idx="2938">
                  <c:v>1.8536353955926899E-2</c:v>
                </c:pt>
                <c:pt idx="2939">
                  <c:v>1.8535583289516211E-2</c:v>
                </c:pt>
                <c:pt idx="2940">
                  <c:v>1.8534823221747487E-2</c:v>
                </c:pt>
                <c:pt idx="2941">
                  <c:v>1.8534285766786951E-2</c:v>
                </c:pt>
                <c:pt idx="2942">
                  <c:v>1.8533125722646204E-2</c:v>
                </c:pt>
                <c:pt idx="2943">
                  <c:v>1.8532400478781241E-2</c:v>
                </c:pt>
                <c:pt idx="2944">
                  <c:v>1.8531685833318434E-2</c:v>
                </c:pt>
                <c:pt idx="2945">
                  <c:v>1.8530981786577527E-2</c:v>
                </c:pt>
                <c:pt idx="2946">
                  <c:v>1.8530288338318712E-2</c:v>
                </c:pt>
                <c:pt idx="2947">
                  <c:v>1.8529605488541989E-2</c:v>
                </c:pt>
                <c:pt idx="2948">
                  <c:v>1.852893323740723E-2</c:v>
                </c:pt>
                <c:pt idx="2949">
                  <c:v>1.8528271584994371E-2</c:v>
                </c:pt>
                <c:pt idx="2950">
                  <c:v>1.8527620530823796E-2</c:v>
                </c:pt>
                <c:pt idx="2951">
                  <c:v>1.8526980075295185E-2</c:v>
                </c:pt>
                <c:pt idx="2952">
                  <c:v>1.8526350218488474E-2</c:v>
                </c:pt>
                <c:pt idx="2953">
                  <c:v>1.8525730960163855E-2</c:v>
                </c:pt>
                <c:pt idx="2954">
                  <c:v>1.8525036214143142E-2</c:v>
                </c:pt>
                <c:pt idx="2955">
                  <c:v>1.8524439666851578E-2</c:v>
                </c:pt>
                <c:pt idx="2956">
                  <c:v>1.8523853718122041E-2</c:v>
                </c:pt>
                <c:pt idx="2957">
                  <c:v>1.852327836819434E-2</c:v>
                </c:pt>
                <c:pt idx="2958">
                  <c:v>1.852271361658886E-2</c:v>
                </c:pt>
                <c:pt idx="2959">
                  <c:v>1.8522159463625343E-2</c:v>
                </c:pt>
                <c:pt idx="2960">
                  <c:v>1.8521615909223854E-2</c:v>
                </c:pt>
                <c:pt idx="2961">
                  <c:v>1.852108295346433E-2</c:v>
                </c:pt>
                <c:pt idx="2962">
                  <c:v>1.8520560596106961E-2</c:v>
                </c:pt>
                <c:pt idx="2963">
                  <c:v>1.8520048837391556E-2</c:v>
                </c:pt>
                <c:pt idx="2964">
                  <c:v>1.851954767723818E-2</c:v>
                </c:pt>
                <c:pt idx="2965">
                  <c:v>1.8519057115566895E-2</c:v>
                </c:pt>
                <c:pt idx="2966">
                  <c:v>1.8518577152457638E-2</c:v>
                </c:pt>
                <c:pt idx="2967">
                  <c:v>1.8519437592277033E-2</c:v>
                </c:pt>
                <c:pt idx="2968">
                  <c:v>1.8517649021925209E-2</c:v>
                </c:pt>
                <c:pt idx="2969">
                  <c:v>1.8517200854581972E-2</c:v>
                </c:pt>
                <c:pt idx="2970">
                  <c:v>1.8516763285720828E-2</c:v>
                </c:pt>
                <c:pt idx="2971">
                  <c:v>1.8516336315421711E-2</c:v>
                </c:pt>
                <c:pt idx="2972">
                  <c:v>1.8515919943684622E-2</c:v>
                </c:pt>
                <c:pt idx="2973">
                  <c:v>1.8515514170509562E-2</c:v>
                </c:pt>
                <c:pt idx="2974">
                  <c:v>1.8515118995736657E-2</c:v>
                </c:pt>
                <c:pt idx="2975">
                  <c:v>1.8514734419685652E-2</c:v>
                </c:pt>
                <c:pt idx="2976">
                  <c:v>1.8514360442196676E-2</c:v>
                </c:pt>
                <c:pt idx="2977">
                  <c:v>1.8513997063109855E-2</c:v>
                </c:pt>
                <c:pt idx="2978">
                  <c:v>1.8513644282744934E-2</c:v>
                </c:pt>
                <c:pt idx="2979">
                  <c:v>1.8513302100942042E-2</c:v>
                </c:pt>
                <c:pt idx="2980">
                  <c:v>1.8512970517541305E-2</c:v>
                </c:pt>
                <c:pt idx="2981">
                  <c:v>1.8512649532782532E-2</c:v>
                </c:pt>
                <c:pt idx="2982">
                  <c:v>1.8512339146585788E-2</c:v>
                </c:pt>
                <c:pt idx="2983">
                  <c:v>1.8512039358951071E-2</c:v>
                </c:pt>
                <c:pt idx="2984">
                  <c:v>1.8511750169798447E-2</c:v>
                </c:pt>
                <c:pt idx="2985">
                  <c:v>1.851147157920785E-2</c:v>
                </c:pt>
                <c:pt idx="2986">
                  <c:v>1.8511203587259217E-2</c:v>
                </c:pt>
                <c:pt idx="2987">
                  <c:v>1.8510946193872613E-2</c:v>
                </c:pt>
                <c:pt idx="2988">
                  <c:v>1.8511582708553576E-2</c:v>
                </c:pt>
                <c:pt idx="2989">
                  <c:v>1.8510463202545679E-2</c:v>
                </c:pt>
                <c:pt idx="2990">
                  <c:v>1.8510237604845159E-2</c:v>
                </c:pt>
                <c:pt idx="2991">
                  <c:v>1.8510022605546794E-2</c:v>
                </c:pt>
                <c:pt idx="2992">
                  <c:v>1.8511665461574012E-2</c:v>
                </c:pt>
                <c:pt idx="2993">
                  <c:v>1.8511011956388046E-2</c:v>
                </c:pt>
                <c:pt idx="2994">
                  <c:v>1.850944119918374E-2</c:v>
                </c:pt>
                <c:pt idx="2995">
                  <c:v>1.8509268594133488E-2</c:v>
                </c:pt>
                <c:pt idx="2996">
                  <c:v>1.8509106587645263E-2</c:v>
                </c:pt>
                <c:pt idx="2997">
                  <c:v>1.8508955179799003E-2</c:v>
                </c:pt>
                <c:pt idx="2998">
                  <c:v>1.8508814370434834E-2</c:v>
                </c:pt>
                <c:pt idx="2999">
                  <c:v>1.8508684159712629E-2</c:v>
                </c:pt>
                <c:pt idx="3000">
                  <c:v>1.8508564547472517E-2</c:v>
                </c:pt>
                <c:pt idx="3001">
                  <c:v>1.8508455533794432E-2</c:v>
                </c:pt>
                <c:pt idx="3002">
                  <c:v>1.850835711859844E-2</c:v>
                </c:pt>
                <c:pt idx="3003">
                  <c:v>1.8508269301964475E-2</c:v>
                </c:pt>
                <c:pt idx="3004">
                  <c:v>1.8508192083972475E-2</c:v>
                </c:pt>
                <c:pt idx="3005">
                  <c:v>1.8508125464462566E-2</c:v>
                </c:pt>
                <c:pt idx="3006">
                  <c:v>1.8508069443514685E-2</c:v>
                </c:pt>
                <c:pt idx="3007">
                  <c:v>1.8509916340581967E-2</c:v>
                </c:pt>
                <c:pt idx="3008">
                  <c:v>1.850798919746488E-2</c:v>
                </c:pt>
                <c:pt idx="3009">
                  <c:v>1.8507964972123148E-2</c:v>
                </c:pt>
                <c:pt idx="3010">
                  <c:v>1.8507951345423379E-2</c:v>
                </c:pt>
                <c:pt idx="3011">
                  <c:v>1.8507948064847568E-2</c:v>
                </c:pt>
                <c:pt idx="3012">
                  <c:v>1.8507948064927504E-2</c:v>
                </c:pt>
                <c:pt idx="3013">
                  <c:v>1.8507948064927504E-2</c:v>
                </c:pt>
                <c:pt idx="3014">
                  <c:v>1.8507948064847568E-2</c:v>
                </c:pt>
                <c:pt idx="3015">
                  <c:v>1.8507948064927504E-2</c:v>
                </c:pt>
                <c:pt idx="3016">
                  <c:v>1.8507948064927504E-2</c:v>
                </c:pt>
                <c:pt idx="3017">
                  <c:v>1.8507948064847568E-2</c:v>
                </c:pt>
                <c:pt idx="3018">
                  <c:v>1.8507948064847568E-2</c:v>
                </c:pt>
                <c:pt idx="3019">
                  <c:v>1.8507948064927504E-2</c:v>
                </c:pt>
                <c:pt idx="3020">
                  <c:v>1.8507948064847568E-2</c:v>
                </c:pt>
                <c:pt idx="3021">
                  <c:v>1.8507948064847568E-2</c:v>
                </c:pt>
                <c:pt idx="3022">
                  <c:v>1.8507948064847568E-2</c:v>
                </c:pt>
                <c:pt idx="3023">
                  <c:v>1.8507948064847568E-2</c:v>
                </c:pt>
                <c:pt idx="3024">
                  <c:v>1.8507948064847568E-2</c:v>
                </c:pt>
                <c:pt idx="3025">
                  <c:v>1.8507948064927504E-2</c:v>
                </c:pt>
                <c:pt idx="3026">
                  <c:v>1.8507948064927504E-2</c:v>
                </c:pt>
                <c:pt idx="3027">
                  <c:v>1.8507948064927504E-2</c:v>
                </c:pt>
                <c:pt idx="3028">
                  <c:v>1.8507948064847568E-2</c:v>
                </c:pt>
                <c:pt idx="3029">
                  <c:v>1.8507948064847568E-2</c:v>
                </c:pt>
                <c:pt idx="3030">
                  <c:v>1.8507948064927504E-2</c:v>
                </c:pt>
                <c:pt idx="3031">
                  <c:v>1.8507948064927504E-2</c:v>
                </c:pt>
                <c:pt idx="3032">
                  <c:v>1.8507948064847568E-2</c:v>
                </c:pt>
                <c:pt idx="3033">
                  <c:v>1.8507948064927504E-2</c:v>
                </c:pt>
                <c:pt idx="3034">
                  <c:v>1.8507948064847568E-2</c:v>
                </c:pt>
                <c:pt idx="3035">
                  <c:v>1.8507948064847568E-2</c:v>
                </c:pt>
                <c:pt idx="3036">
                  <c:v>1.8507948064927504E-2</c:v>
                </c:pt>
                <c:pt idx="3037">
                  <c:v>1.8507948064927504E-2</c:v>
                </c:pt>
                <c:pt idx="3038">
                  <c:v>1.8508899592717398E-2</c:v>
                </c:pt>
                <c:pt idx="3039">
                  <c:v>1.8507948064927504E-2</c:v>
                </c:pt>
                <c:pt idx="3040">
                  <c:v>1.8508899592690753E-2</c:v>
                </c:pt>
                <c:pt idx="3041">
                  <c:v>1.8507948064927504E-2</c:v>
                </c:pt>
                <c:pt idx="3042">
                  <c:v>1.8507948064767632E-2</c:v>
                </c:pt>
                <c:pt idx="3043">
                  <c:v>1.8507948064927504E-2</c:v>
                </c:pt>
                <c:pt idx="3044">
                  <c:v>1.8510327006731053E-2</c:v>
                </c:pt>
                <c:pt idx="3045">
                  <c:v>1.8507948064927504E-2</c:v>
                </c:pt>
                <c:pt idx="3046">
                  <c:v>1.8508899592717398E-2</c:v>
                </c:pt>
                <c:pt idx="3047">
                  <c:v>1.8509375381072779E-2</c:v>
                </c:pt>
                <c:pt idx="3048">
                  <c:v>1.8508899592717398E-2</c:v>
                </c:pt>
                <c:pt idx="3049">
                  <c:v>1.8508899592690753E-2</c:v>
                </c:pt>
                <c:pt idx="3050">
                  <c:v>1.8508899592690753E-2</c:v>
                </c:pt>
                <c:pt idx="3051">
                  <c:v>1.8508899592690753E-2</c:v>
                </c:pt>
                <c:pt idx="3052">
                  <c:v>1.8509375381052795E-2</c:v>
                </c:pt>
                <c:pt idx="3053">
                  <c:v>1.8508899592717398E-2</c:v>
                </c:pt>
                <c:pt idx="3054">
                  <c:v>1.8508899592717398E-2</c:v>
                </c:pt>
                <c:pt idx="3055">
                  <c:v>1.8508899592690753E-2</c:v>
                </c:pt>
                <c:pt idx="3056">
                  <c:v>1.8508899592717398E-2</c:v>
                </c:pt>
                <c:pt idx="3057">
                  <c:v>1.8508899592717398E-2</c:v>
                </c:pt>
                <c:pt idx="3058">
                  <c:v>1.8507948064927504E-2</c:v>
                </c:pt>
                <c:pt idx="3059">
                  <c:v>1.8508899592690753E-2</c:v>
                </c:pt>
                <c:pt idx="3060">
                  <c:v>1.8508899592717398E-2</c:v>
                </c:pt>
                <c:pt idx="3061">
                  <c:v>1.8508899592717398E-2</c:v>
                </c:pt>
                <c:pt idx="3062">
                  <c:v>1.8509375381052795E-2</c:v>
                </c:pt>
                <c:pt idx="3063">
                  <c:v>1.8508899592690753E-2</c:v>
                </c:pt>
                <c:pt idx="3064">
                  <c:v>1.8508899592690753E-2</c:v>
                </c:pt>
                <c:pt idx="3065">
                  <c:v>1.8508899592717398E-2</c:v>
                </c:pt>
                <c:pt idx="3066">
                  <c:v>1.8509375381072779E-2</c:v>
                </c:pt>
                <c:pt idx="3067">
                  <c:v>1.8508899592717398E-2</c:v>
                </c:pt>
                <c:pt idx="3068">
                  <c:v>1.8508899592690753E-2</c:v>
                </c:pt>
                <c:pt idx="3069">
                  <c:v>1.8508899592664108E-2</c:v>
                </c:pt>
                <c:pt idx="3070">
                  <c:v>1.8508899592717398E-2</c:v>
                </c:pt>
                <c:pt idx="3071">
                  <c:v>1.8509375381072779E-2</c:v>
                </c:pt>
                <c:pt idx="3072">
                  <c:v>1.8508899592690753E-2</c:v>
                </c:pt>
                <c:pt idx="3073">
                  <c:v>1.8508899592717398E-2</c:v>
                </c:pt>
                <c:pt idx="3074">
                  <c:v>1.8508899592690753E-2</c:v>
                </c:pt>
                <c:pt idx="3075">
                  <c:v>1.8508899592690753E-2</c:v>
                </c:pt>
                <c:pt idx="3076">
                  <c:v>1.8508899592664108E-2</c:v>
                </c:pt>
                <c:pt idx="3077">
                  <c:v>1.8508899592690753E-2</c:v>
                </c:pt>
                <c:pt idx="3078">
                  <c:v>1.8508899592690753E-2</c:v>
                </c:pt>
                <c:pt idx="3079">
                  <c:v>1.8509375381052795E-2</c:v>
                </c:pt>
                <c:pt idx="3080">
                  <c:v>1.8509375381052795E-2</c:v>
                </c:pt>
                <c:pt idx="3081">
                  <c:v>1.8508899592690753E-2</c:v>
                </c:pt>
                <c:pt idx="3082">
                  <c:v>1.8508899592717398E-2</c:v>
                </c:pt>
                <c:pt idx="3083">
                  <c:v>1.8508899592717398E-2</c:v>
                </c:pt>
                <c:pt idx="3084">
                  <c:v>1.8508899592717398E-2</c:v>
                </c:pt>
                <c:pt idx="3085">
                  <c:v>1.8509375381052795E-2</c:v>
                </c:pt>
                <c:pt idx="3086">
                  <c:v>1.8508899592690753E-2</c:v>
                </c:pt>
                <c:pt idx="3087">
                  <c:v>1.8508899592690753E-2</c:v>
                </c:pt>
                <c:pt idx="3088">
                  <c:v>1.8508899592717398E-2</c:v>
                </c:pt>
                <c:pt idx="3089">
                  <c:v>1.8508899592690753E-2</c:v>
                </c:pt>
                <c:pt idx="3090">
                  <c:v>1.8507948064927504E-2</c:v>
                </c:pt>
                <c:pt idx="3091">
                  <c:v>1.8508899592717398E-2</c:v>
                </c:pt>
                <c:pt idx="3092">
                  <c:v>1.8508899592690753E-2</c:v>
                </c:pt>
                <c:pt idx="3093">
                  <c:v>1.8508899592717398E-2</c:v>
                </c:pt>
                <c:pt idx="3094">
                  <c:v>1.8508899592717398E-2</c:v>
                </c:pt>
                <c:pt idx="3095">
                  <c:v>1.8508899592717398E-2</c:v>
                </c:pt>
                <c:pt idx="3096">
                  <c:v>1.8509851185740445E-2</c:v>
                </c:pt>
                <c:pt idx="3097">
                  <c:v>1.8509375381072779E-2</c:v>
                </c:pt>
                <c:pt idx="3098">
                  <c:v>1.8508899592664108E-2</c:v>
                </c:pt>
                <c:pt idx="3099">
                  <c:v>1.8509375381052795E-2</c:v>
                </c:pt>
                <c:pt idx="3100">
                  <c:v>1.8508899592717398E-2</c:v>
                </c:pt>
                <c:pt idx="3101">
                  <c:v>1.8508899592717398E-2</c:v>
                </c:pt>
                <c:pt idx="3102">
                  <c:v>1.8508899592690753E-2</c:v>
                </c:pt>
                <c:pt idx="3103">
                  <c:v>1.8508899592690753E-2</c:v>
                </c:pt>
                <c:pt idx="3104">
                  <c:v>1.8509375381072779E-2</c:v>
                </c:pt>
                <c:pt idx="3105">
                  <c:v>1.8508899592690753E-2</c:v>
                </c:pt>
                <c:pt idx="3106">
                  <c:v>1.8508899592690753E-2</c:v>
                </c:pt>
                <c:pt idx="3107">
                  <c:v>1.8508899592744044E-2</c:v>
                </c:pt>
                <c:pt idx="3108">
                  <c:v>1.8508899592690753E-2</c:v>
                </c:pt>
                <c:pt idx="3109">
                  <c:v>1.8508899592690753E-2</c:v>
                </c:pt>
                <c:pt idx="3110">
                  <c:v>1.8508899592717398E-2</c:v>
                </c:pt>
                <c:pt idx="3111">
                  <c:v>1.8508899592690753E-2</c:v>
                </c:pt>
                <c:pt idx="3112">
                  <c:v>1.8508899592690753E-2</c:v>
                </c:pt>
                <c:pt idx="3113">
                  <c:v>1.8507948064847568E-2</c:v>
                </c:pt>
                <c:pt idx="3114">
                  <c:v>1.8508899592717398E-2</c:v>
                </c:pt>
                <c:pt idx="3115">
                  <c:v>1.8509375381072779E-2</c:v>
                </c:pt>
                <c:pt idx="3116">
                  <c:v>1.8508899592690753E-2</c:v>
                </c:pt>
                <c:pt idx="3117">
                  <c:v>1.8508899592717398E-2</c:v>
                </c:pt>
                <c:pt idx="3118">
                  <c:v>1.8509375381072779E-2</c:v>
                </c:pt>
                <c:pt idx="3119">
                  <c:v>1.8508899592717398E-2</c:v>
                </c:pt>
                <c:pt idx="3120">
                  <c:v>1.8508899592690753E-2</c:v>
                </c:pt>
                <c:pt idx="3121">
                  <c:v>1.8508899592690753E-2</c:v>
                </c:pt>
                <c:pt idx="3122">
                  <c:v>1.8508899592717398E-2</c:v>
                </c:pt>
                <c:pt idx="3123">
                  <c:v>1.8508899592690753E-2</c:v>
                </c:pt>
                <c:pt idx="3124">
                  <c:v>1.8508899592690753E-2</c:v>
                </c:pt>
                <c:pt idx="3125">
                  <c:v>1.8508899592717398E-2</c:v>
                </c:pt>
                <c:pt idx="3126">
                  <c:v>1.8508899592690753E-2</c:v>
                </c:pt>
                <c:pt idx="3127">
                  <c:v>1.8508899592690753E-2</c:v>
                </c:pt>
                <c:pt idx="3128">
                  <c:v>1.8508899592690753E-2</c:v>
                </c:pt>
                <c:pt idx="3129">
                  <c:v>1.8508899592717398E-2</c:v>
                </c:pt>
                <c:pt idx="3130">
                  <c:v>1.8508899592690753E-2</c:v>
                </c:pt>
                <c:pt idx="3131">
                  <c:v>1.8509375381072779E-2</c:v>
                </c:pt>
                <c:pt idx="3132">
                  <c:v>1.8509375381052795E-2</c:v>
                </c:pt>
                <c:pt idx="3133">
                  <c:v>1.8508899592690753E-2</c:v>
                </c:pt>
                <c:pt idx="3134">
                  <c:v>1.8508899592664108E-2</c:v>
                </c:pt>
                <c:pt idx="3135">
                  <c:v>1.8508899592717398E-2</c:v>
                </c:pt>
                <c:pt idx="3136">
                  <c:v>1.8508899592690753E-2</c:v>
                </c:pt>
                <c:pt idx="3137">
                  <c:v>1.8509375381072779E-2</c:v>
                </c:pt>
                <c:pt idx="3138">
                  <c:v>1.8508899592717398E-2</c:v>
                </c:pt>
                <c:pt idx="3139">
                  <c:v>1.8508899592690753E-2</c:v>
                </c:pt>
                <c:pt idx="3140">
                  <c:v>1.8508899592690753E-2</c:v>
                </c:pt>
                <c:pt idx="3141">
                  <c:v>1.8508899592690753E-2</c:v>
                </c:pt>
                <c:pt idx="3142">
                  <c:v>1.8509375381072779E-2</c:v>
                </c:pt>
                <c:pt idx="3143">
                  <c:v>1.8508899592717398E-2</c:v>
                </c:pt>
                <c:pt idx="3144">
                  <c:v>1.8508899592690753E-2</c:v>
                </c:pt>
                <c:pt idx="3145">
                  <c:v>1.8508899592690753E-2</c:v>
                </c:pt>
                <c:pt idx="3146">
                  <c:v>1.8508899592664108E-2</c:v>
                </c:pt>
                <c:pt idx="3147">
                  <c:v>1.8508899592717398E-2</c:v>
                </c:pt>
                <c:pt idx="3148">
                  <c:v>1.8508899592717398E-2</c:v>
                </c:pt>
                <c:pt idx="3149">
                  <c:v>1.8508423820642328E-2</c:v>
                </c:pt>
                <c:pt idx="3150">
                  <c:v>1.8507948064927504E-2</c:v>
                </c:pt>
                <c:pt idx="3151">
                  <c:v>1.8507948064927504E-2</c:v>
                </c:pt>
                <c:pt idx="3152">
                  <c:v>1.8507948064927504E-2</c:v>
                </c:pt>
                <c:pt idx="3153">
                  <c:v>1.8507948064847568E-2</c:v>
                </c:pt>
                <c:pt idx="3154">
                  <c:v>1.8507948064927504E-2</c:v>
                </c:pt>
                <c:pt idx="3155">
                  <c:v>1.8507948064927504E-2</c:v>
                </c:pt>
                <c:pt idx="3156">
                  <c:v>1.8507948064927504E-2</c:v>
                </c:pt>
                <c:pt idx="3157">
                  <c:v>1.8507948064847568E-2</c:v>
                </c:pt>
                <c:pt idx="3158">
                  <c:v>1.8507948064927504E-2</c:v>
                </c:pt>
                <c:pt idx="3159">
                  <c:v>1.8507948064927504E-2</c:v>
                </c:pt>
                <c:pt idx="3160">
                  <c:v>1.8507948064847568E-2</c:v>
                </c:pt>
                <c:pt idx="3161">
                  <c:v>1.8507948064927504E-2</c:v>
                </c:pt>
                <c:pt idx="3162">
                  <c:v>1.8507948064847568E-2</c:v>
                </c:pt>
                <c:pt idx="3163">
                  <c:v>1.850794806500744E-2</c:v>
                </c:pt>
                <c:pt idx="3164">
                  <c:v>1.8507948064847568E-2</c:v>
                </c:pt>
                <c:pt idx="3165">
                  <c:v>1.8507948064927504E-2</c:v>
                </c:pt>
                <c:pt idx="3166">
                  <c:v>1.8507948064927504E-2</c:v>
                </c:pt>
                <c:pt idx="3167">
                  <c:v>1.8507948064927504E-2</c:v>
                </c:pt>
                <c:pt idx="3168">
                  <c:v>1.8507948064847568E-2</c:v>
                </c:pt>
                <c:pt idx="3169">
                  <c:v>1.8507948064847568E-2</c:v>
                </c:pt>
                <c:pt idx="3170">
                  <c:v>1.8507948064927504E-2</c:v>
                </c:pt>
                <c:pt idx="3171">
                  <c:v>1.8507948064927504E-2</c:v>
                </c:pt>
                <c:pt idx="3172">
                  <c:v>1.8507948064927504E-2</c:v>
                </c:pt>
                <c:pt idx="3173">
                  <c:v>1.8507948064927504E-2</c:v>
                </c:pt>
                <c:pt idx="3174">
                  <c:v>1.8507948064927504E-2</c:v>
                </c:pt>
                <c:pt idx="3175">
                  <c:v>1.8507948064927504E-2</c:v>
                </c:pt>
                <c:pt idx="3176">
                  <c:v>1.8507948064927504E-2</c:v>
                </c:pt>
                <c:pt idx="3177">
                  <c:v>1.8507948064847568E-2</c:v>
                </c:pt>
                <c:pt idx="3178">
                  <c:v>1.8507948064847568E-2</c:v>
                </c:pt>
                <c:pt idx="3179">
                  <c:v>1.8507948064847568E-2</c:v>
                </c:pt>
                <c:pt idx="3180">
                  <c:v>1.8507948064927504E-2</c:v>
                </c:pt>
                <c:pt idx="3181">
                  <c:v>1.8507948064847568E-2</c:v>
                </c:pt>
                <c:pt idx="3182">
                  <c:v>1.8507948064847568E-2</c:v>
                </c:pt>
                <c:pt idx="3183">
                  <c:v>1.8507948064847568E-2</c:v>
                </c:pt>
                <c:pt idx="3184">
                  <c:v>1.8507948064847568E-2</c:v>
                </c:pt>
                <c:pt idx="3185">
                  <c:v>1.8507948064847568E-2</c:v>
                </c:pt>
                <c:pt idx="3186">
                  <c:v>1.8507948064847568E-2</c:v>
                </c:pt>
                <c:pt idx="3187">
                  <c:v>1.8507948064927504E-2</c:v>
                </c:pt>
                <c:pt idx="3188">
                  <c:v>1.8507948064927504E-2</c:v>
                </c:pt>
                <c:pt idx="3189">
                  <c:v>1.8507948064847568E-2</c:v>
                </c:pt>
                <c:pt idx="3190">
                  <c:v>1.8507948064847568E-2</c:v>
                </c:pt>
                <c:pt idx="3191">
                  <c:v>1.8507948064847568E-2</c:v>
                </c:pt>
                <c:pt idx="3192">
                  <c:v>1.8507948064927504E-2</c:v>
                </c:pt>
                <c:pt idx="3193">
                  <c:v>1.8507948064847568E-2</c:v>
                </c:pt>
                <c:pt idx="3194">
                  <c:v>1.8507948064767632E-2</c:v>
                </c:pt>
                <c:pt idx="3195">
                  <c:v>1.8507948064847568E-2</c:v>
                </c:pt>
                <c:pt idx="3196">
                  <c:v>1.8507948064847568E-2</c:v>
                </c:pt>
                <c:pt idx="3197">
                  <c:v>1.8507948064847568E-2</c:v>
                </c:pt>
                <c:pt idx="3198">
                  <c:v>1.8507948064927504E-2</c:v>
                </c:pt>
                <c:pt idx="3199">
                  <c:v>1.8507948064927504E-2</c:v>
                </c:pt>
                <c:pt idx="3200">
                  <c:v>1.8507948064847568E-2</c:v>
                </c:pt>
                <c:pt idx="3201">
                  <c:v>1.8508423820642328E-2</c:v>
                </c:pt>
                <c:pt idx="3202">
                  <c:v>1.8507948064847568E-2</c:v>
                </c:pt>
                <c:pt idx="3203">
                  <c:v>1.8507948064927504E-2</c:v>
                </c:pt>
                <c:pt idx="3204">
                  <c:v>1.8507948064927504E-2</c:v>
                </c:pt>
                <c:pt idx="3205">
                  <c:v>1.8507948064847568E-2</c:v>
                </c:pt>
                <c:pt idx="3206">
                  <c:v>1.8507948064927504E-2</c:v>
                </c:pt>
                <c:pt idx="3207">
                  <c:v>1.8507948064927504E-2</c:v>
                </c:pt>
                <c:pt idx="3208">
                  <c:v>1.8507948064847568E-2</c:v>
                </c:pt>
                <c:pt idx="3209">
                  <c:v>1.8507948064847568E-2</c:v>
                </c:pt>
                <c:pt idx="3210">
                  <c:v>1.8507948064927504E-2</c:v>
                </c:pt>
                <c:pt idx="3211">
                  <c:v>1.8507948064927504E-2</c:v>
                </c:pt>
                <c:pt idx="3212">
                  <c:v>1.8507948064847568E-2</c:v>
                </c:pt>
                <c:pt idx="3213">
                  <c:v>1.8507948064927504E-2</c:v>
                </c:pt>
                <c:pt idx="3214">
                  <c:v>1.8507948064927504E-2</c:v>
                </c:pt>
                <c:pt idx="3215">
                  <c:v>1.8507948064927504E-2</c:v>
                </c:pt>
                <c:pt idx="3216">
                  <c:v>1.8507948064927504E-2</c:v>
                </c:pt>
                <c:pt idx="3217">
                  <c:v>1.8507948064927504E-2</c:v>
                </c:pt>
                <c:pt idx="3218">
                  <c:v>1.8507948064927504E-2</c:v>
                </c:pt>
                <c:pt idx="3219">
                  <c:v>1.8507948064927504E-2</c:v>
                </c:pt>
                <c:pt idx="3220">
                  <c:v>1.8507948064927504E-2</c:v>
                </c:pt>
                <c:pt idx="3221">
                  <c:v>1.8507948064927504E-2</c:v>
                </c:pt>
                <c:pt idx="3222">
                  <c:v>1.8507948064847568E-2</c:v>
                </c:pt>
                <c:pt idx="3223">
                  <c:v>1.8507948064847568E-2</c:v>
                </c:pt>
                <c:pt idx="3224">
                  <c:v>1.8507948064927504E-2</c:v>
                </c:pt>
                <c:pt idx="3225">
                  <c:v>1.8507948064927504E-2</c:v>
                </c:pt>
                <c:pt idx="3226">
                  <c:v>1.8507948064847568E-2</c:v>
                </c:pt>
                <c:pt idx="3227">
                  <c:v>1.8509375381072779E-2</c:v>
                </c:pt>
                <c:pt idx="3228">
                  <c:v>1.8507948064927504E-2</c:v>
                </c:pt>
                <c:pt idx="3229">
                  <c:v>1.8507948064927504E-2</c:v>
                </c:pt>
                <c:pt idx="3230">
                  <c:v>1.8507948064927504E-2</c:v>
                </c:pt>
                <c:pt idx="3231">
                  <c:v>1.8507948064847568E-2</c:v>
                </c:pt>
                <c:pt idx="3232">
                  <c:v>1.8507948064927504E-2</c:v>
                </c:pt>
                <c:pt idx="3233">
                  <c:v>1.8507948064847568E-2</c:v>
                </c:pt>
                <c:pt idx="3234">
                  <c:v>1.8507948064927504E-2</c:v>
                </c:pt>
                <c:pt idx="3235">
                  <c:v>1.8507948064847568E-2</c:v>
                </c:pt>
                <c:pt idx="3236">
                  <c:v>1.8507948064847568E-2</c:v>
                </c:pt>
                <c:pt idx="3237">
                  <c:v>1.8507948064847568E-2</c:v>
                </c:pt>
                <c:pt idx="3238">
                  <c:v>1.8507948064847568E-2</c:v>
                </c:pt>
                <c:pt idx="3239">
                  <c:v>1.8507948064927504E-2</c:v>
                </c:pt>
                <c:pt idx="3240">
                  <c:v>1.8507948064847568E-2</c:v>
                </c:pt>
                <c:pt idx="3241">
                  <c:v>1.8507948064847568E-2</c:v>
                </c:pt>
                <c:pt idx="3242">
                  <c:v>1.8507948064927504E-2</c:v>
                </c:pt>
                <c:pt idx="3243">
                  <c:v>1.850794806500744E-2</c:v>
                </c:pt>
                <c:pt idx="3244">
                  <c:v>1.8507948064847568E-2</c:v>
                </c:pt>
                <c:pt idx="3245">
                  <c:v>1.8507948064847568E-2</c:v>
                </c:pt>
                <c:pt idx="3246">
                  <c:v>1.8507948064927504E-2</c:v>
                </c:pt>
                <c:pt idx="3247">
                  <c:v>1.8507948064847568E-2</c:v>
                </c:pt>
                <c:pt idx="3248">
                  <c:v>1.8508899592717398E-2</c:v>
                </c:pt>
                <c:pt idx="3249">
                  <c:v>1.8507948064927504E-2</c:v>
                </c:pt>
                <c:pt idx="3250">
                  <c:v>1.8507948064927504E-2</c:v>
                </c:pt>
                <c:pt idx="3251">
                  <c:v>1.8507948064847568E-2</c:v>
                </c:pt>
                <c:pt idx="3252">
                  <c:v>1.8507948064927504E-2</c:v>
                </c:pt>
                <c:pt idx="3253">
                  <c:v>1.8508899592690753E-2</c:v>
                </c:pt>
                <c:pt idx="3254">
                  <c:v>1.8507948064927504E-2</c:v>
                </c:pt>
                <c:pt idx="3255">
                  <c:v>1.8507948064927504E-2</c:v>
                </c:pt>
                <c:pt idx="3256">
                  <c:v>1.8507948064927504E-2</c:v>
                </c:pt>
                <c:pt idx="3257">
                  <c:v>1.8507948064927504E-2</c:v>
                </c:pt>
                <c:pt idx="3258">
                  <c:v>1.8507948064927504E-2</c:v>
                </c:pt>
                <c:pt idx="3259">
                  <c:v>1.8507948064847568E-2</c:v>
                </c:pt>
                <c:pt idx="3260">
                  <c:v>1.8507948064927504E-2</c:v>
                </c:pt>
                <c:pt idx="3261">
                  <c:v>1.8507948064927504E-2</c:v>
                </c:pt>
                <c:pt idx="3262">
                  <c:v>1.8507948064847568E-2</c:v>
                </c:pt>
                <c:pt idx="3263">
                  <c:v>1.8507948064927504E-2</c:v>
                </c:pt>
                <c:pt idx="3264">
                  <c:v>1.8507948064847568E-2</c:v>
                </c:pt>
                <c:pt idx="3265">
                  <c:v>1.8507948064847568E-2</c:v>
                </c:pt>
                <c:pt idx="3266">
                  <c:v>1.8507948064847568E-2</c:v>
                </c:pt>
                <c:pt idx="3267">
                  <c:v>1.8507948064927504E-2</c:v>
                </c:pt>
                <c:pt idx="3268">
                  <c:v>1.8509851185724457E-2</c:v>
                </c:pt>
                <c:pt idx="3269">
                  <c:v>1.8507948064847568E-2</c:v>
                </c:pt>
                <c:pt idx="3270">
                  <c:v>1.8507948064847568E-2</c:v>
                </c:pt>
                <c:pt idx="3271">
                  <c:v>1.8507948064927504E-2</c:v>
                </c:pt>
                <c:pt idx="3272">
                  <c:v>1.8507948064927504E-2</c:v>
                </c:pt>
                <c:pt idx="3273">
                  <c:v>1.8507948064847568E-2</c:v>
                </c:pt>
                <c:pt idx="3274">
                  <c:v>1.8507948064927504E-2</c:v>
                </c:pt>
                <c:pt idx="3275">
                  <c:v>1.8507948064847568E-2</c:v>
                </c:pt>
                <c:pt idx="3276">
                  <c:v>1.8507948064927504E-2</c:v>
                </c:pt>
                <c:pt idx="3277">
                  <c:v>1.8507948064847568E-2</c:v>
                </c:pt>
                <c:pt idx="3278">
                  <c:v>1.8507948064927504E-2</c:v>
                </c:pt>
                <c:pt idx="3279">
                  <c:v>1.8509375381072779E-2</c:v>
                </c:pt>
                <c:pt idx="3280">
                  <c:v>1.8507948064847568E-2</c:v>
                </c:pt>
                <c:pt idx="3281">
                  <c:v>1.8507948064927504E-2</c:v>
                </c:pt>
                <c:pt idx="3282">
                  <c:v>1.8507948064847568E-2</c:v>
                </c:pt>
                <c:pt idx="3283">
                  <c:v>1.8507948064927504E-2</c:v>
                </c:pt>
                <c:pt idx="3284">
                  <c:v>1.8507948064847568E-2</c:v>
                </c:pt>
                <c:pt idx="3285">
                  <c:v>1.850794806500744E-2</c:v>
                </c:pt>
                <c:pt idx="3286">
                  <c:v>1.8507948064927504E-2</c:v>
                </c:pt>
                <c:pt idx="3287">
                  <c:v>1.8507948064927504E-2</c:v>
                </c:pt>
                <c:pt idx="3288">
                  <c:v>1.8507948064927504E-2</c:v>
                </c:pt>
                <c:pt idx="3289">
                  <c:v>1.8507948064927504E-2</c:v>
                </c:pt>
                <c:pt idx="3290">
                  <c:v>1.8507948064927504E-2</c:v>
                </c:pt>
                <c:pt idx="3291">
                  <c:v>1.8507948064847568E-2</c:v>
                </c:pt>
                <c:pt idx="3292">
                  <c:v>1.8507948064927504E-2</c:v>
                </c:pt>
                <c:pt idx="3293">
                  <c:v>1.8507948064927504E-2</c:v>
                </c:pt>
                <c:pt idx="3294">
                  <c:v>1.8507948064847568E-2</c:v>
                </c:pt>
                <c:pt idx="3295">
                  <c:v>1.8507948064847568E-2</c:v>
                </c:pt>
                <c:pt idx="3296">
                  <c:v>1.8507948064927504E-2</c:v>
                </c:pt>
                <c:pt idx="3297">
                  <c:v>1.8507948064927504E-2</c:v>
                </c:pt>
                <c:pt idx="3298">
                  <c:v>1.8507948064927504E-2</c:v>
                </c:pt>
                <c:pt idx="3299">
                  <c:v>1.8507948064927504E-2</c:v>
                </c:pt>
                <c:pt idx="3300">
                  <c:v>1.8508899592717398E-2</c:v>
                </c:pt>
                <c:pt idx="3301">
                  <c:v>1.8507948064927504E-2</c:v>
                </c:pt>
                <c:pt idx="3302">
                  <c:v>1.8507948064847568E-2</c:v>
                </c:pt>
                <c:pt idx="3303">
                  <c:v>1.8507948064847568E-2</c:v>
                </c:pt>
                <c:pt idx="3304">
                  <c:v>1.8509851185740445E-2</c:v>
                </c:pt>
                <c:pt idx="3305">
                  <c:v>1.8509375381072779E-2</c:v>
                </c:pt>
                <c:pt idx="3306">
                  <c:v>1.8507948064927504E-2</c:v>
                </c:pt>
                <c:pt idx="3307">
                  <c:v>1.8507948064927504E-2</c:v>
                </c:pt>
                <c:pt idx="3308">
                  <c:v>1.8507948064927504E-2</c:v>
                </c:pt>
                <c:pt idx="3309">
                  <c:v>1.8507948064847568E-2</c:v>
                </c:pt>
                <c:pt idx="3310">
                  <c:v>1.8507948064927504E-2</c:v>
                </c:pt>
                <c:pt idx="3311">
                  <c:v>1.8507948064927504E-2</c:v>
                </c:pt>
                <c:pt idx="3312">
                  <c:v>1.8507948064927504E-2</c:v>
                </c:pt>
                <c:pt idx="3313">
                  <c:v>1.8507948064847568E-2</c:v>
                </c:pt>
                <c:pt idx="3314">
                  <c:v>1.8507948064927504E-2</c:v>
                </c:pt>
                <c:pt idx="3315">
                  <c:v>1.8507948064927504E-2</c:v>
                </c:pt>
                <c:pt idx="3316">
                  <c:v>1.8507948064847568E-2</c:v>
                </c:pt>
                <c:pt idx="3317">
                  <c:v>1.8507948064927504E-2</c:v>
                </c:pt>
                <c:pt idx="3318">
                  <c:v>1.8507948064927504E-2</c:v>
                </c:pt>
                <c:pt idx="3319">
                  <c:v>1.8509851185756432E-2</c:v>
                </c:pt>
                <c:pt idx="3320">
                  <c:v>1.8507948064927504E-2</c:v>
                </c:pt>
                <c:pt idx="3321">
                  <c:v>1.8507948064927504E-2</c:v>
                </c:pt>
                <c:pt idx="3322">
                  <c:v>1.8507948064927504E-2</c:v>
                </c:pt>
                <c:pt idx="3323">
                  <c:v>1.8507948064847568E-2</c:v>
                </c:pt>
                <c:pt idx="3324">
                  <c:v>1.8507948064927504E-2</c:v>
                </c:pt>
                <c:pt idx="3325">
                  <c:v>1.8507948064927504E-2</c:v>
                </c:pt>
                <c:pt idx="3326">
                  <c:v>1.850794806500744E-2</c:v>
                </c:pt>
                <c:pt idx="3327">
                  <c:v>1.8507948064927504E-2</c:v>
                </c:pt>
                <c:pt idx="3328">
                  <c:v>1.8507948064927504E-2</c:v>
                </c:pt>
                <c:pt idx="3329">
                  <c:v>1.8507948064927504E-2</c:v>
                </c:pt>
                <c:pt idx="3330">
                  <c:v>1.8507948064927504E-2</c:v>
                </c:pt>
                <c:pt idx="3331">
                  <c:v>1.8507948064847568E-2</c:v>
                </c:pt>
                <c:pt idx="3332">
                  <c:v>1.8507948064927504E-2</c:v>
                </c:pt>
                <c:pt idx="3333">
                  <c:v>1.8507948064927504E-2</c:v>
                </c:pt>
                <c:pt idx="3334">
                  <c:v>1.8507948064847568E-2</c:v>
                </c:pt>
                <c:pt idx="3335">
                  <c:v>1.8507948064927504E-2</c:v>
                </c:pt>
                <c:pt idx="3336">
                  <c:v>1.8507948064927504E-2</c:v>
                </c:pt>
                <c:pt idx="3337">
                  <c:v>1.8507948064927504E-2</c:v>
                </c:pt>
                <c:pt idx="3338">
                  <c:v>1.8507948064847568E-2</c:v>
                </c:pt>
                <c:pt idx="3339">
                  <c:v>1.8507948064847568E-2</c:v>
                </c:pt>
                <c:pt idx="3340">
                  <c:v>1.8507948064847568E-2</c:v>
                </c:pt>
                <c:pt idx="3341">
                  <c:v>1.8507948064847568E-2</c:v>
                </c:pt>
                <c:pt idx="3342">
                  <c:v>1.8507948064847568E-2</c:v>
                </c:pt>
                <c:pt idx="3343">
                  <c:v>1.8507948064927504E-2</c:v>
                </c:pt>
                <c:pt idx="3344">
                  <c:v>1.8507948064927504E-2</c:v>
                </c:pt>
                <c:pt idx="3345">
                  <c:v>1.8507948064927504E-2</c:v>
                </c:pt>
                <c:pt idx="3346">
                  <c:v>1.8507948064927504E-2</c:v>
                </c:pt>
                <c:pt idx="3347">
                  <c:v>1.8507948064847568E-2</c:v>
                </c:pt>
                <c:pt idx="3348">
                  <c:v>1.8507948064927504E-2</c:v>
                </c:pt>
                <c:pt idx="3349">
                  <c:v>1.8507948064847568E-2</c:v>
                </c:pt>
                <c:pt idx="3350">
                  <c:v>1.8509375381072779E-2</c:v>
                </c:pt>
                <c:pt idx="3351">
                  <c:v>1.8507948064927504E-2</c:v>
                </c:pt>
                <c:pt idx="3352">
                  <c:v>1.8508899592690753E-2</c:v>
                </c:pt>
                <c:pt idx="3353">
                  <c:v>1.8507948064847568E-2</c:v>
                </c:pt>
                <c:pt idx="3354">
                  <c:v>1.8507948064847568E-2</c:v>
                </c:pt>
                <c:pt idx="3355">
                  <c:v>1.8507948064927504E-2</c:v>
                </c:pt>
                <c:pt idx="3356">
                  <c:v>1.8507948064847568E-2</c:v>
                </c:pt>
                <c:pt idx="3357">
                  <c:v>1.8509375381072779E-2</c:v>
                </c:pt>
                <c:pt idx="3358">
                  <c:v>1.8508899592690753E-2</c:v>
                </c:pt>
                <c:pt idx="3359">
                  <c:v>1.8509375381072779E-2</c:v>
                </c:pt>
                <c:pt idx="3360">
                  <c:v>1.8508899592690753E-2</c:v>
                </c:pt>
                <c:pt idx="3361">
                  <c:v>1.8508899592717398E-2</c:v>
                </c:pt>
                <c:pt idx="3362">
                  <c:v>1.8508899592717398E-2</c:v>
                </c:pt>
                <c:pt idx="3363">
                  <c:v>1.8508899592717398E-2</c:v>
                </c:pt>
                <c:pt idx="3364">
                  <c:v>1.8509375381072779E-2</c:v>
                </c:pt>
                <c:pt idx="3365">
                  <c:v>1.8508899592717398E-2</c:v>
                </c:pt>
                <c:pt idx="3366">
                  <c:v>1.8508899592690753E-2</c:v>
                </c:pt>
                <c:pt idx="3367">
                  <c:v>1.8508899592690753E-2</c:v>
                </c:pt>
                <c:pt idx="3368">
                  <c:v>1.8508899592690753E-2</c:v>
                </c:pt>
                <c:pt idx="3369">
                  <c:v>1.8507948064847568E-2</c:v>
                </c:pt>
                <c:pt idx="3370">
                  <c:v>1.8508899592717398E-2</c:v>
                </c:pt>
                <c:pt idx="3371">
                  <c:v>1.8508899592690753E-2</c:v>
                </c:pt>
                <c:pt idx="3372">
                  <c:v>1.8508899592690753E-2</c:v>
                </c:pt>
                <c:pt idx="3373">
                  <c:v>1.8508899592717398E-2</c:v>
                </c:pt>
                <c:pt idx="3374">
                  <c:v>1.8509375381072779E-2</c:v>
                </c:pt>
                <c:pt idx="3375">
                  <c:v>1.8508899592690753E-2</c:v>
                </c:pt>
                <c:pt idx="3376">
                  <c:v>1.8508899592690753E-2</c:v>
                </c:pt>
                <c:pt idx="3377">
                  <c:v>1.8508899592690753E-2</c:v>
                </c:pt>
                <c:pt idx="3378">
                  <c:v>1.8509375381072779E-2</c:v>
                </c:pt>
                <c:pt idx="3379">
                  <c:v>1.8508899592690753E-2</c:v>
                </c:pt>
                <c:pt idx="3380">
                  <c:v>1.8508899592717398E-2</c:v>
                </c:pt>
                <c:pt idx="3381">
                  <c:v>1.8508899592690753E-2</c:v>
                </c:pt>
                <c:pt idx="3382">
                  <c:v>1.8508899592717398E-2</c:v>
                </c:pt>
                <c:pt idx="3383">
                  <c:v>1.8508899592690753E-2</c:v>
                </c:pt>
                <c:pt idx="3384">
                  <c:v>1.8508899592690753E-2</c:v>
                </c:pt>
                <c:pt idx="3385">
                  <c:v>1.8508899592690753E-2</c:v>
                </c:pt>
                <c:pt idx="3386">
                  <c:v>1.8508899592690753E-2</c:v>
                </c:pt>
                <c:pt idx="3387">
                  <c:v>1.8508899592717398E-2</c:v>
                </c:pt>
                <c:pt idx="3388">
                  <c:v>1.8508899592717398E-2</c:v>
                </c:pt>
                <c:pt idx="3389">
                  <c:v>1.8508899592717398E-2</c:v>
                </c:pt>
                <c:pt idx="3390">
                  <c:v>1.8508899592690753E-2</c:v>
                </c:pt>
                <c:pt idx="3391">
                  <c:v>1.8509375381052795E-2</c:v>
                </c:pt>
                <c:pt idx="3392">
                  <c:v>1.8509375381072779E-2</c:v>
                </c:pt>
                <c:pt idx="3393">
                  <c:v>1.8508899592664108E-2</c:v>
                </c:pt>
                <c:pt idx="3394">
                  <c:v>1.8508899592717398E-2</c:v>
                </c:pt>
                <c:pt idx="3395">
                  <c:v>1.8508899592717398E-2</c:v>
                </c:pt>
                <c:pt idx="3396">
                  <c:v>1.8508899592717398E-2</c:v>
                </c:pt>
                <c:pt idx="3397">
                  <c:v>1.8509375381072779E-2</c:v>
                </c:pt>
                <c:pt idx="3398">
                  <c:v>1.8508899592690753E-2</c:v>
                </c:pt>
                <c:pt idx="3399">
                  <c:v>1.8508899592717398E-2</c:v>
                </c:pt>
                <c:pt idx="3400">
                  <c:v>1.8508899592690753E-2</c:v>
                </c:pt>
                <c:pt idx="3401">
                  <c:v>1.8508899592717398E-2</c:v>
                </c:pt>
                <c:pt idx="3402">
                  <c:v>1.8507948064847568E-2</c:v>
                </c:pt>
                <c:pt idx="3403">
                  <c:v>1.8508899592717398E-2</c:v>
                </c:pt>
                <c:pt idx="3404">
                  <c:v>1.8508899592664108E-2</c:v>
                </c:pt>
                <c:pt idx="3405">
                  <c:v>1.8508899592717398E-2</c:v>
                </c:pt>
                <c:pt idx="3406">
                  <c:v>1.8508899592690753E-2</c:v>
                </c:pt>
                <c:pt idx="3407">
                  <c:v>1.8508899592717398E-2</c:v>
                </c:pt>
                <c:pt idx="3408">
                  <c:v>1.8509851185740445E-2</c:v>
                </c:pt>
                <c:pt idx="3409">
                  <c:v>1.8509375381052795E-2</c:v>
                </c:pt>
                <c:pt idx="3410">
                  <c:v>1.8508899592690753E-2</c:v>
                </c:pt>
                <c:pt idx="3411">
                  <c:v>1.8509375381072779E-2</c:v>
                </c:pt>
                <c:pt idx="3412">
                  <c:v>1.8508899592690753E-2</c:v>
                </c:pt>
                <c:pt idx="3413">
                  <c:v>1.8508899592717398E-2</c:v>
                </c:pt>
                <c:pt idx="3414">
                  <c:v>1.8508899592717398E-2</c:v>
                </c:pt>
                <c:pt idx="3415">
                  <c:v>1.8508899592690753E-2</c:v>
                </c:pt>
                <c:pt idx="3416">
                  <c:v>1.8509375381072779E-2</c:v>
                </c:pt>
                <c:pt idx="3417">
                  <c:v>1.8508899592690753E-2</c:v>
                </c:pt>
                <c:pt idx="3418">
                  <c:v>1.8508899592690753E-2</c:v>
                </c:pt>
                <c:pt idx="3419">
                  <c:v>1.8508899592690753E-2</c:v>
                </c:pt>
                <c:pt idx="3420">
                  <c:v>1.8508899592717398E-2</c:v>
                </c:pt>
                <c:pt idx="3421">
                  <c:v>1.8508899592717398E-2</c:v>
                </c:pt>
                <c:pt idx="3422">
                  <c:v>1.8508899592664108E-2</c:v>
                </c:pt>
                <c:pt idx="3423">
                  <c:v>1.8508899592690753E-2</c:v>
                </c:pt>
                <c:pt idx="3424">
                  <c:v>1.8507948064927504E-2</c:v>
                </c:pt>
                <c:pt idx="3425">
                  <c:v>1.8508899592717398E-2</c:v>
                </c:pt>
                <c:pt idx="3426">
                  <c:v>1.8508899592717398E-2</c:v>
                </c:pt>
                <c:pt idx="3427">
                  <c:v>1.8509375381072779E-2</c:v>
                </c:pt>
                <c:pt idx="3428">
                  <c:v>1.8508899592690753E-2</c:v>
                </c:pt>
                <c:pt idx="3429">
                  <c:v>1.8508899592690753E-2</c:v>
                </c:pt>
                <c:pt idx="3430">
                  <c:v>1.8509375381052795E-2</c:v>
                </c:pt>
                <c:pt idx="3431">
                  <c:v>1.8508899592690753E-2</c:v>
                </c:pt>
                <c:pt idx="3432">
                  <c:v>1.8508899592690753E-2</c:v>
                </c:pt>
                <c:pt idx="3433">
                  <c:v>1.8508899592690753E-2</c:v>
                </c:pt>
                <c:pt idx="3434">
                  <c:v>1.8508899592690753E-2</c:v>
                </c:pt>
                <c:pt idx="3435">
                  <c:v>1.8508899592717398E-2</c:v>
                </c:pt>
                <c:pt idx="3436">
                  <c:v>1.8508899592717398E-2</c:v>
                </c:pt>
                <c:pt idx="3437">
                  <c:v>1.8508899592690753E-2</c:v>
                </c:pt>
                <c:pt idx="3438">
                  <c:v>1.8508899592690753E-2</c:v>
                </c:pt>
                <c:pt idx="3439">
                  <c:v>1.8508899592690753E-2</c:v>
                </c:pt>
                <c:pt idx="3440">
                  <c:v>1.8508899592690753E-2</c:v>
                </c:pt>
                <c:pt idx="3441">
                  <c:v>1.8508899592717398E-2</c:v>
                </c:pt>
                <c:pt idx="3442">
                  <c:v>1.8508899592717398E-2</c:v>
                </c:pt>
                <c:pt idx="3443">
                  <c:v>1.8509375381072779E-2</c:v>
                </c:pt>
                <c:pt idx="3444">
                  <c:v>1.8509375381052795E-2</c:v>
                </c:pt>
                <c:pt idx="3445">
                  <c:v>1.8508899592717398E-2</c:v>
                </c:pt>
                <c:pt idx="3446">
                  <c:v>1.8508899592690753E-2</c:v>
                </c:pt>
                <c:pt idx="3447">
                  <c:v>1.8508899592717398E-2</c:v>
                </c:pt>
                <c:pt idx="3448">
                  <c:v>1.8508899592690753E-2</c:v>
                </c:pt>
                <c:pt idx="3449">
                  <c:v>1.8509375381072779E-2</c:v>
                </c:pt>
                <c:pt idx="3450">
                  <c:v>1.8508899592690753E-2</c:v>
                </c:pt>
                <c:pt idx="3451">
                  <c:v>1.8508899592717398E-2</c:v>
                </c:pt>
                <c:pt idx="3452">
                  <c:v>1.8508899592717398E-2</c:v>
                </c:pt>
                <c:pt idx="3453">
                  <c:v>1.8508899592717398E-2</c:v>
                </c:pt>
                <c:pt idx="3454">
                  <c:v>1.8509375381072779E-2</c:v>
                </c:pt>
                <c:pt idx="3455">
                  <c:v>1.8508899592717398E-2</c:v>
                </c:pt>
                <c:pt idx="3456">
                  <c:v>1.8508899592717398E-2</c:v>
                </c:pt>
                <c:pt idx="3457">
                  <c:v>1.8508899592690753E-2</c:v>
                </c:pt>
                <c:pt idx="3458">
                  <c:v>1.8508899592690753E-2</c:v>
                </c:pt>
                <c:pt idx="3459">
                  <c:v>1.8508899592717398E-2</c:v>
                </c:pt>
                <c:pt idx="3460">
                  <c:v>1.8508899592717398E-2</c:v>
                </c:pt>
                <c:pt idx="3461">
                  <c:v>1.8508423820642328E-2</c:v>
                </c:pt>
                <c:pt idx="3462">
                  <c:v>1.8507948064927504E-2</c:v>
                </c:pt>
                <c:pt idx="3463">
                  <c:v>1.8507948064847568E-2</c:v>
                </c:pt>
                <c:pt idx="3464">
                  <c:v>1.8507948064847568E-2</c:v>
                </c:pt>
                <c:pt idx="3465">
                  <c:v>1.8507948064927504E-2</c:v>
                </c:pt>
                <c:pt idx="3466">
                  <c:v>1.8507948064847568E-2</c:v>
                </c:pt>
                <c:pt idx="3467">
                  <c:v>1.8507948064847568E-2</c:v>
                </c:pt>
                <c:pt idx="3468">
                  <c:v>1.8507948064847568E-2</c:v>
                </c:pt>
                <c:pt idx="3469">
                  <c:v>1.8507948064927504E-2</c:v>
                </c:pt>
                <c:pt idx="3470">
                  <c:v>1.8507948064847568E-2</c:v>
                </c:pt>
                <c:pt idx="3471">
                  <c:v>1.8507948064927504E-2</c:v>
                </c:pt>
                <c:pt idx="3472">
                  <c:v>1.8507948064927504E-2</c:v>
                </c:pt>
                <c:pt idx="3473">
                  <c:v>1.8507948064927504E-2</c:v>
                </c:pt>
                <c:pt idx="3474">
                  <c:v>1.8507948064847568E-2</c:v>
                </c:pt>
                <c:pt idx="3475">
                  <c:v>1.8507948064847568E-2</c:v>
                </c:pt>
                <c:pt idx="3476">
                  <c:v>1.850794806500744E-2</c:v>
                </c:pt>
                <c:pt idx="3477">
                  <c:v>1.8507948064847568E-2</c:v>
                </c:pt>
                <c:pt idx="3478">
                  <c:v>1.8507948064847568E-2</c:v>
                </c:pt>
                <c:pt idx="3479">
                  <c:v>1.8507948064927504E-2</c:v>
                </c:pt>
                <c:pt idx="3480">
                  <c:v>1.8507948064927504E-2</c:v>
                </c:pt>
                <c:pt idx="3481">
                  <c:v>1.8507948064767632E-2</c:v>
                </c:pt>
                <c:pt idx="3482">
                  <c:v>1.8507948064847568E-2</c:v>
                </c:pt>
                <c:pt idx="3483">
                  <c:v>1.8507948064847568E-2</c:v>
                </c:pt>
                <c:pt idx="3484">
                  <c:v>1.8507948064847568E-2</c:v>
                </c:pt>
                <c:pt idx="3485">
                  <c:v>1.8507948064847568E-2</c:v>
                </c:pt>
                <c:pt idx="3486">
                  <c:v>1.8507948064927504E-2</c:v>
                </c:pt>
                <c:pt idx="3487">
                  <c:v>1.850794806500744E-2</c:v>
                </c:pt>
                <c:pt idx="3488">
                  <c:v>1.8507948064847568E-2</c:v>
                </c:pt>
                <c:pt idx="3489">
                  <c:v>1.8507948064927504E-2</c:v>
                </c:pt>
                <c:pt idx="3490">
                  <c:v>1.8507948064847568E-2</c:v>
                </c:pt>
                <c:pt idx="3491">
                  <c:v>1.8507948064847568E-2</c:v>
                </c:pt>
                <c:pt idx="3492">
                  <c:v>1.8507948064927504E-2</c:v>
                </c:pt>
                <c:pt idx="3493">
                  <c:v>1.8507948064927504E-2</c:v>
                </c:pt>
                <c:pt idx="3494">
                  <c:v>1.8507948064927504E-2</c:v>
                </c:pt>
                <c:pt idx="3495">
                  <c:v>1.8507948064927504E-2</c:v>
                </c:pt>
                <c:pt idx="3496">
                  <c:v>1.8507948064927504E-2</c:v>
                </c:pt>
                <c:pt idx="3497">
                  <c:v>1.8507948064927504E-2</c:v>
                </c:pt>
                <c:pt idx="3498">
                  <c:v>1.8507948064927504E-2</c:v>
                </c:pt>
                <c:pt idx="3499">
                  <c:v>1.8507948064847568E-2</c:v>
                </c:pt>
                <c:pt idx="3500">
                  <c:v>1.8507948064847568E-2</c:v>
                </c:pt>
                <c:pt idx="3501">
                  <c:v>1.8507948064927504E-2</c:v>
                </c:pt>
                <c:pt idx="3502">
                  <c:v>1.8507948064927504E-2</c:v>
                </c:pt>
                <c:pt idx="3503">
                  <c:v>1.8507948064847568E-2</c:v>
                </c:pt>
                <c:pt idx="3504">
                  <c:v>1.8507948064927504E-2</c:v>
                </c:pt>
                <c:pt idx="3505">
                  <c:v>1.8507948064927504E-2</c:v>
                </c:pt>
                <c:pt idx="3506">
                  <c:v>1.8507948064847568E-2</c:v>
                </c:pt>
                <c:pt idx="3507">
                  <c:v>1.8507948064927504E-2</c:v>
                </c:pt>
                <c:pt idx="3508">
                  <c:v>1.8507948064927504E-2</c:v>
                </c:pt>
                <c:pt idx="3509">
                  <c:v>1.8507948064847568E-2</c:v>
                </c:pt>
                <c:pt idx="3510">
                  <c:v>1.8507948064847568E-2</c:v>
                </c:pt>
                <c:pt idx="3511">
                  <c:v>1.8507948064927504E-2</c:v>
                </c:pt>
                <c:pt idx="3512">
                  <c:v>1.8507948064847568E-2</c:v>
                </c:pt>
                <c:pt idx="3513">
                  <c:v>1.8508423820642328E-2</c:v>
                </c:pt>
                <c:pt idx="3514">
                  <c:v>1.8507948064927504E-2</c:v>
                </c:pt>
                <c:pt idx="3515">
                  <c:v>1.8507948064927504E-2</c:v>
                </c:pt>
                <c:pt idx="3516">
                  <c:v>1.8507948064927504E-2</c:v>
                </c:pt>
                <c:pt idx="3517">
                  <c:v>1.8507948064927504E-2</c:v>
                </c:pt>
                <c:pt idx="3518">
                  <c:v>1.8507948064847568E-2</c:v>
                </c:pt>
                <c:pt idx="3519">
                  <c:v>1.8507948064847568E-2</c:v>
                </c:pt>
                <c:pt idx="3520">
                  <c:v>1.8507948064927504E-2</c:v>
                </c:pt>
                <c:pt idx="3521">
                  <c:v>1.8507948064927504E-2</c:v>
                </c:pt>
                <c:pt idx="3522">
                  <c:v>1.8507948064927504E-2</c:v>
                </c:pt>
                <c:pt idx="3523">
                  <c:v>1.8507948064927504E-2</c:v>
                </c:pt>
                <c:pt idx="3524">
                  <c:v>1.8507948064847568E-2</c:v>
                </c:pt>
                <c:pt idx="3525">
                  <c:v>1.8507948064847568E-2</c:v>
                </c:pt>
                <c:pt idx="3526">
                  <c:v>1.8507948064847568E-2</c:v>
                </c:pt>
                <c:pt idx="3527">
                  <c:v>1.8507948064927504E-2</c:v>
                </c:pt>
                <c:pt idx="3528">
                  <c:v>1.8507948064927504E-2</c:v>
                </c:pt>
                <c:pt idx="3529">
                  <c:v>1.8507948064847568E-2</c:v>
                </c:pt>
                <c:pt idx="3530">
                  <c:v>1.8507948064927504E-2</c:v>
                </c:pt>
                <c:pt idx="3531">
                  <c:v>1.8507948064927504E-2</c:v>
                </c:pt>
                <c:pt idx="3532">
                  <c:v>1.8507948064927504E-2</c:v>
                </c:pt>
                <c:pt idx="3533">
                  <c:v>1.8507948064927504E-2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62656"/>
        <c:axId val="484264192"/>
      </c:lineChart>
      <c:dateAx>
        <c:axId val="48426265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641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84264192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8426265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42495</c:v>
                </c:pt>
                <c:pt idx="1">
                  <c:v>42496</c:v>
                </c:pt>
                <c:pt idx="2">
                  <c:v>42499</c:v>
                </c:pt>
                <c:pt idx="3">
                  <c:v>42500</c:v>
                </c:pt>
                <c:pt idx="4">
                  <c:v>42501</c:v>
                </c:pt>
                <c:pt idx="5">
                  <c:v>42502</c:v>
                </c:pt>
                <c:pt idx="6">
                  <c:v>42503</c:v>
                </c:pt>
                <c:pt idx="7">
                  <c:v>42506</c:v>
                </c:pt>
                <c:pt idx="8">
                  <c:v>42507</c:v>
                </c:pt>
                <c:pt idx="9">
                  <c:v>42508</c:v>
                </c:pt>
                <c:pt idx="10">
                  <c:v>42509</c:v>
                </c:pt>
                <c:pt idx="11">
                  <c:v>42510</c:v>
                </c:pt>
                <c:pt idx="12">
                  <c:v>42513</c:v>
                </c:pt>
                <c:pt idx="13">
                  <c:v>42514</c:v>
                </c:pt>
                <c:pt idx="14">
                  <c:v>42515</c:v>
                </c:pt>
                <c:pt idx="15">
                  <c:v>42516</c:v>
                </c:pt>
                <c:pt idx="16">
                  <c:v>42517</c:v>
                </c:pt>
                <c:pt idx="17">
                  <c:v>42521</c:v>
                </c:pt>
                <c:pt idx="18">
                  <c:v>42522</c:v>
                </c:pt>
                <c:pt idx="19">
                  <c:v>42523</c:v>
                </c:pt>
                <c:pt idx="20">
                  <c:v>42524</c:v>
                </c:pt>
                <c:pt idx="21">
                  <c:v>42527</c:v>
                </c:pt>
                <c:pt idx="22">
                  <c:v>42528</c:v>
                </c:pt>
                <c:pt idx="23">
                  <c:v>42529</c:v>
                </c:pt>
                <c:pt idx="24">
                  <c:v>42530</c:v>
                </c:pt>
                <c:pt idx="25">
                  <c:v>42531</c:v>
                </c:pt>
                <c:pt idx="26">
                  <c:v>42534</c:v>
                </c:pt>
                <c:pt idx="27">
                  <c:v>42535</c:v>
                </c:pt>
                <c:pt idx="28">
                  <c:v>42536</c:v>
                </c:pt>
                <c:pt idx="29">
                  <c:v>42537</c:v>
                </c:pt>
                <c:pt idx="30">
                  <c:v>42538</c:v>
                </c:pt>
                <c:pt idx="31">
                  <c:v>42541</c:v>
                </c:pt>
                <c:pt idx="32">
                  <c:v>42542</c:v>
                </c:pt>
                <c:pt idx="33">
                  <c:v>42543</c:v>
                </c:pt>
                <c:pt idx="34">
                  <c:v>42544</c:v>
                </c:pt>
                <c:pt idx="35">
                  <c:v>42545</c:v>
                </c:pt>
                <c:pt idx="36">
                  <c:v>42548</c:v>
                </c:pt>
                <c:pt idx="37">
                  <c:v>42549</c:v>
                </c:pt>
                <c:pt idx="38">
                  <c:v>42550</c:v>
                </c:pt>
                <c:pt idx="39">
                  <c:v>42551</c:v>
                </c:pt>
                <c:pt idx="40">
                  <c:v>42552</c:v>
                </c:pt>
                <c:pt idx="41">
                  <c:v>42556</c:v>
                </c:pt>
                <c:pt idx="42">
                  <c:v>42556</c:v>
                </c:pt>
                <c:pt idx="43">
                  <c:v>42557</c:v>
                </c:pt>
                <c:pt idx="44">
                  <c:v>42558</c:v>
                </c:pt>
                <c:pt idx="45">
                  <c:v>42559</c:v>
                </c:pt>
                <c:pt idx="46">
                  <c:v>42562</c:v>
                </c:pt>
                <c:pt idx="47">
                  <c:v>42563</c:v>
                </c:pt>
                <c:pt idx="48">
                  <c:v>42564</c:v>
                </c:pt>
                <c:pt idx="49">
                  <c:v>42565</c:v>
                </c:pt>
                <c:pt idx="50">
                  <c:v>42566</c:v>
                </c:pt>
                <c:pt idx="51">
                  <c:v>42569</c:v>
                </c:pt>
                <c:pt idx="52">
                  <c:v>42570</c:v>
                </c:pt>
                <c:pt idx="53">
                  <c:v>42571</c:v>
                </c:pt>
                <c:pt idx="54">
                  <c:v>42572</c:v>
                </c:pt>
                <c:pt idx="55">
                  <c:v>42573</c:v>
                </c:pt>
                <c:pt idx="56">
                  <c:v>42576</c:v>
                </c:pt>
                <c:pt idx="57">
                  <c:v>42577</c:v>
                </c:pt>
                <c:pt idx="58">
                  <c:v>42578</c:v>
                </c:pt>
                <c:pt idx="59">
                  <c:v>42579</c:v>
                </c:pt>
                <c:pt idx="60">
                  <c:v>42580</c:v>
                </c:pt>
                <c:pt idx="61">
                  <c:v>42583</c:v>
                </c:pt>
                <c:pt idx="62">
                  <c:v>42584</c:v>
                </c:pt>
                <c:pt idx="63">
                  <c:v>42585</c:v>
                </c:pt>
                <c:pt idx="64">
                  <c:v>42586</c:v>
                </c:pt>
                <c:pt idx="65">
                  <c:v>42587</c:v>
                </c:pt>
                <c:pt idx="66">
                  <c:v>42590</c:v>
                </c:pt>
                <c:pt idx="67">
                  <c:v>42591</c:v>
                </c:pt>
                <c:pt idx="68">
                  <c:v>42592</c:v>
                </c:pt>
                <c:pt idx="69">
                  <c:v>42593</c:v>
                </c:pt>
                <c:pt idx="70">
                  <c:v>42594</c:v>
                </c:pt>
                <c:pt idx="71">
                  <c:v>42597</c:v>
                </c:pt>
                <c:pt idx="72">
                  <c:v>42598</c:v>
                </c:pt>
                <c:pt idx="73">
                  <c:v>42599</c:v>
                </c:pt>
                <c:pt idx="74">
                  <c:v>42600</c:v>
                </c:pt>
                <c:pt idx="75">
                  <c:v>42601</c:v>
                </c:pt>
                <c:pt idx="76">
                  <c:v>42604</c:v>
                </c:pt>
                <c:pt idx="77">
                  <c:v>42605</c:v>
                </c:pt>
                <c:pt idx="78">
                  <c:v>42606</c:v>
                </c:pt>
                <c:pt idx="79">
                  <c:v>42607</c:v>
                </c:pt>
                <c:pt idx="80">
                  <c:v>42608</c:v>
                </c:pt>
                <c:pt idx="81">
                  <c:v>42612</c:v>
                </c:pt>
                <c:pt idx="82">
                  <c:v>42613</c:v>
                </c:pt>
                <c:pt idx="83">
                  <c:v>42614</c:v>
                </c:pt>
                <c:pt idx="84">
                  <c:v>42615</c:v>
                </c:pt>
                <c:pt idx="85">
                  <c:v>42619</c:v>
                </c:pt>
                <c:pt idx="86">
                  <c:v>42619</c:v>
                </c:pt>
                <c:pt idx="87">
                  <c:v>42620</c:v>
                </c:pt>
                <c:pt idx="88">
                  <c:v>42621</c:v>
                </c:pt>
                <c:pt idx="89">
                  <c:v>42622</c:v>
                </c:pt>
                <c:pt idx="90">
                  <c:v>42625</c:v>
                </c:pt>
                <c:pt idx="91">
                  <c:v>42626</c:v>
                </c:pt>
                <c:pt idx="92">
                  <c:v>42627</c:v>
                </c:pt>
                <c:pt idx="93">
                  <c:v>42628</c:v>
                </c:pt>
                <c:pt idx="94">
                  <c:v>42629</c:v>
                </c:pt>
                <c:pt idx="95">
                  <c:v>42632</c:v>
                </c:pt>
                <c:pt idx="96">
                  <c:v>42633</c:v>
                </c:pt>
                <c:pt idx="97">
                  <c:v>42634</c:v>
                </c:pt>
                <c:pt idx="98">
                  <c:v>42635</c:v>
                </c:pt>
                <c:pt idx="99">
                  <c:v>42636</c:v>
                </c:pt>
                <c:pt idx="100">
                  <c:v>42639</c:v>
                </c:pt>
                <c:pt idx="101">
                  <c:v>42640</c:v>
                </c:pt>
                <c:pt idx="102">
                  <c:v>42641</c:v>
                </c:pt>
                <c:pt idx="103">
                  <c:v>42642</c:v>
                </c:pt>
                <c:pt idx="104">
                  <c:v>42643</c:v>
                </c:pt>
                <c:pt idx="105">
                  <c:v>42646</c:v>
                </c:pt>
                <c:pt idx="106">
                  <c:v>42647</c:v>
                </c:pt>
                <c:pt idx="107">
                  <c:v>42648</c:v>
                </c:pt>
                <c:pt idx="108">
                  <c:v>42649</c:v>
                </c:pt>
                <c:pt idx="109">
                  <c:v>42650</c:v>
                </c:pt>
                <c:pt idx="110">
                  <c:v>42654</c:v>
                </c:pt>
                <c:pt idx="111">
                  <c:v>42654</c:v>
                </c:pt>
                <c:pt idx="112">
                  <c:v>42655</c:v>
                </c:pt>
                <c:pt idx="113">
                  <c:v>42656</c:v>
                </c:pt>
                <c:pt idx="114">
                  <c:v>42657</c:v>
                </c:pt>
                <c:pt idx="115">
                  <c:v>42660</c:v>
                </c:pt>
                <c:pt idx="116">
                  <c:v>42661</c:v>
                </c:pt>
                <c:pt idx="117">
                  <c:v>42662</c:v>
                </c:pt>
                <c:pt idx="118">
                  <c:v>42663</c:v>
                </c:pt>
                <c:pt idx="119">
                  <c:v>42664</c:v>
                </c:pt>
                <c:pt idx="120">
                  <c:v>42667</c:v>
                </c:pt>
                <c:pt idx="121">
                  <c:v>42668</c:v>
                </c:pt>
                <c:pt idx="122">
                  <c:v>42669</c:v>
                </c:pt>
                <c:pt idx="123">
                  <c:v>42670</c:v>
                </c:pt>
                <c:pt idx="124">
                  <c:v>42671</c:v>
                </c:pt>
                <c:pt idx="125">
                  <c:v>42674</c:v>
                </c:pt>
                <c:pt idx="126">
                  <c:v>42675</c:v>
                </c:pt>
                <c:pt idx="127">
                  <c:v>42676</c:v>
                </c:pt>
                <c:pt idx="128">
                  <c:v>42677</c:v>
                </c:pt>
                <c:pt idx="129">
                  <c:v>42678</c:v>
                </c:pt>
                <c:pt idx="130">
                  <c:v>42681</c:v>
                </c:pt>
                <c:pt idx="131">
                  <c:v>42682</c:v>
                </c:pt>
                <c:pt idx="132">
                  <c:v>42683</c:v>
                </c:pt>
                <c:pt idx="133">
                  <c:v>42684</c:v>
                </c:pt>
                <c:pt idx="134">
                  <c:v>42688</c:v>
                </c:pt>
                <c:pt idx="135">
                  <c:v>42688</c:v>
                </c:pt>
                <c:pt idx="136">
                  <c:v>42689</c:v>
                </c:pt>
                <c:pt idx="137">
                  <c:v>42690</c:v>
                </c:pt>
                <c:pt idx="138">
                  <c:v>42691</c:v>
                </c:pt>
                <c:pt idx="139">
                  <c:v>42692</c:v>
                </c:pt>
                <c:pt idx="140">
                  <c:v>42695</c:v>
                </c:pt>
                <c:pt idx="141">
                  <c:v>42696</c:v>
                </c:pt>
                <c:pt idx="142">
                  <c:v>42697</c:v>
                </c:pt>
                <c:pt idx="143">
                  <c:v>42699</c:v>
                </c:pt>
                <c:pt idx="144">
                  <c:v>42699</c:v>
                </c:pt>
                <c:pt idx="145">
                  <c:v>42702</c:v>
                </c:pt>
                <c:pt idx="146">
                  <c:v>42703</c:v>
                </c:pt>
                <c:pt idx="147">
                  <c:v>42704</c:v>
                </c:pt>
                <c:pt idx="148">
                  <c:v>42705</c:v>
                </c:pt>
                <c:pt idx="149">
                  <c:v>42706</c:v>
                </c:pt>
                <c:pt idx="150">
                  <c:v>42709</c:v>
                </c:pt>
                <c:pt idx="151">
                  <c:v>42710</c:v>
                </c:pt>
                <c:pt idx="152">
                  <c:v>42711</c:v>
                </c:pt>
                <c:pt idx="153">
                  <c:v>42712</c:v>
                </c:pt>
                <c:pt idx="154">
                  <c:v>42713</c:v>
                </c:pt>
                <c:pt idx="155">
                  <c:v>42716</c:v>
                </c:pt>
                <c:pt idx="156">
                  <c:v>42717</c:v>
                </c:pt>
                <c:pt idx="157">
                  <c:v>42718</c:v>
                </c:pt>
                <c:pt idx="158">
                  <c:v>42719</c:v>
                </c:pt>
                <c:pt idx="159">
                  <c:v>42720</c:v>
                </c:pt>
                <c:pt idx="160">
                  <c:v>42723</c:v>
                </c:pt>
                <c:pt idx="161">
                  <c:v>42724</c:v>
                </c:pt>
                <c:pt idx="162">
                  <c:v>42725</c:v>
                </c:pt>
                <c:pt idx="163">
                  <c:v>42726</c:v>
                </c:pt>
                <c:pt idx="164">
                  <c:v>42727</c:v>
                </c:pt>
                <c:pt idx="165">
                  <c:v>42732</c:v>
                </c:pt>
                <c:pt idx="166">
                  <c:v>42733</c:v>
                </c:pt>
                <c:pt idx="167">
                  <c:v>42734</c:v>
                </c:pt>
                <c:pt idx="168">
                  <c:v>42738</c:v>
                </c:pt>
                <c:pt idx="169">
                  <c:v>42739</c:v>
                </c:pt>
                <c:pt idx="170">
                  <c:v>42740</c:v>
                </c:pt>
                <c:pt idx="171">
                  <c:v>42741</c:v>
                </c:pt>
                <c:pt idx="172">
                  <c:v>42744</c:v>
                </c:pt>
                <c:pt idx="173">
                  <c:v>42745</c:v>
                </c:pt>
                <c:pt idx="174">
                  <c:v>42746</c:v>
                </c:pt>
                <c:pt idx="175">
                  <c:v>42747</c:v>
                </c:pt>
                <c:pt idx="176">
                  <c:v>42748</c:v>
                </c:pt>
                <c:pt idx="177">
                  <c:v>42752</c:v>
                </c:pt>
                <c:pt idx="178">
                  <c:v>42752</c:v>
                </c:pt>
                <c:pt idx="179">
                  <c:v>42753</c:v>
                </c:pt>
                <c:pt idx="180">
                  <c:v>42754</c:v>
                </c:pt>
                <c:pt idx="181">
                  <c:v>42755</c:v>
                </c:pt>
                <c:pt idx="182">
                  <c:v>42758</c:v>
                </c:pt>
                <c:pt idx="183">
                  <c:v>42759</c:v>
                </c:pt>
                <c:pt idx="184">
                  <c:v>42760</c:v>
                </c:pt>
                <c:pt idx="185">
                  <c:v>42761</c:v>
                </c:pt>
                <c:pt idx="186">
                  <c:v>42762</c:v>
                </c:pt>
                <c:pt idx="187">
                  <c:v>42765</c:v>
                </c:pt>
                <c:pt idx="188">
                  <c:v>42766</c:v>
                </c:pt>
                <c:pt idx="189">
                  <c:v>42767</c:v>
                </c:pt>
                <c:pt idx="190">
                  <c:v>42768</c:v>
                </c:pt>
                <c:pt idx="191">
                  <c:v>42769</c:v>
                </c:pt>
                <c:pt idx="192">
                  <c:v>42772</c:v>
                </c:pt>
                <c:pt idx="193">
                  <c:v>42773</c:v>
                </c:pt>
                <c:pt idx="194">
                  <c:v>42774</c:v>
                </c:pt>
                <c:pt idx="195">
                  <c:v>42775</c:v>
                </c:pt>
                <c:pt idx="196">
                  <c:v>42776</c:v>
                </c:pt>
                <c:pt idx="197">
                  <c:v>42779</c:v>
                </c:pt>
                <c:pt idx="198">
                  <c:v>42780</c:v>
                </c:pt>
                <c:pt idx="199">
                  <c:v>42781</c:v>
                </c:pt>
                <c:pt idx="200">
                  <c:v>42782</c:v>
                </c:pt>
                <c:pt idx="201">
                  <c:v>42783</c:v>
                </c:pt>
                <c:pt idx="202">
                  <c:v>42787</c:v>
                </c:pt>
                <c:pt idx="203">
                  <c:v>42787</c:v>
                </c:pt>
                <c:pt idx="204">
                  <c:v>42788</c:v>
                </c:pt>
                <c:pt idx="205">
                  <c:v>42789</c:v>
                </c:pt>
                <c:pt idx="206">
                  <c:v>42790</c:v>
                </c:pt>
                <c:pt idx="207">
                  <c:v>42793</c:v>
                </c:pt>
                <c:pt idx="208">
                  <c:v>42794</c:v>
                </c:pt>
                <c:pt idx="209">
                  <c:v>42795</c:v>
                </c:pt>
                <c:pt idx="210">
                  <c:v>42796</c:v>
                </c:pt>
                <c:pt idx="211">
                  <c:v>42797</c:v>
                </c:pt>
                <c:pt idx="212">
                  <c:v>42800</c:v>
                </c:pt>
                <c:pt idx="213">
                  <c:v>42801</c:v>
                </c:pt>
                <c:pt idx="214">
                  <c:v>42802</c:v>
                </c:pt>
                <c:pt idx="215">
                  <c:v>42803</c:v>
                </c:pt>
                <c:pt idx="216">
                  <c:v>42804</c:v>
                </c:pt>
                <c:pt idx="217">
                  <c:v>42807</c:v>
                </c:pt>
                <c:pt idx="218">
                  <c:v>42808</c:v>
                </c:pt>
                <c:pt idx="219">
                  <c:v>42809</c:v>
                </c:pt>
                <c:pt idx="220">
                  <c:v>42810</c:v>
                </c:pt>
                <c:pt idx="221">
                  <c:v>42811</c:v>
                </c:pt>
                <c:pt idx="222">
                  <c:v>42814</c:v>
                </c:pt>
                <c:pt idx="223">
                  <c:v>42815</c:v>
                </c:pt>
                <c:pt idx="224">
                  <c:v>42816</c:v>
                </c:pt>
                <c:pt idx="225">
                  <c:v>42817</c:v>
                </c:pt>
                <c:pt idx="226">
                  <c:v>42818</c:v>
                </c:pt>
                <c:pt idx="227">
                  <c:v>42821</c:v>
                </c:pt>
                <c:pt idx="228">
                  <c:v>42822</c:v>
                </c:pt>
                <c:pt idx="229">
                  <c:v>42823</c:v>
                </c:pt>
                <c:pt idx="230">
                  <c:v>42824</c:v>
                </c:pt>
                <c:pt idx="231">
                  <c:v>42825</c:v>
                </c:pt>
                <c:pt idx="232">
                  <c:v>42828</c:v>
                </c:pt>
                <c:pt idx="233">
                  <c:v>42829</c:v>
                </c:pt>
                <c:pt idx="234">
                  <c:v>42830</c:v>
                </c:pt>
                <c:pt idx="235">
                  <c:v>42831</c:v>
                </c:pt>
                <c:pt idx="236">
                  <c:v>42832</c:v>
                </c:pt>
                <c:pt idx="237">
                  <c:v>42835</c:v>
                </c:pt>
                <c:pt idx="238">
                  <c:v>42836</c:v>
                </c:pt>
                <c:pt idx="239">
                  <c:v>42837</c:v>
                </c:pt>
                <c:pt idx="240">
                  <c:v>42838</c:v>
                </c:pt>
                <c:pt idx="241">
                  <c:v>42843</c:v>
                </c:pt>
                <c:pt idx="242">
                  <c:v>42844</c:v>
                </c:pt>
                <c:pt idx="243">
                  <c:v>42845</c:v>
                </c:pt>
                <c:pt idx="244">
                  <c:v>42846</c:v>
                </c:pt>
                <c:pt idx="245">
                  <c:v>42849</c:v>
                </c:pt>
                <c:pt idx="246">
                  <c:v>42850</c:v>
                </c:pt>
                <c:pt idx="247">
                  <c:v>42851</c:v>
                </c:pt>
                <c:pt idx="248">
                  <c:v>42852</c:v>
                </c:pt>
                <c:pt idx="249">
                  <c:v>42853</c:v>
                </c:pt>
                <c:pt idx="250">
                  <c:v>42857</c:v>
                </c:pt>
                <c:pt idx="251">
                  <c:v>42858</c:v>
                </c:pt>
                <c:pt idx="252">
                  <c:v>42859</c:v>
                </c:pt>
                <c:pt idx="253">
                  <c:v>42860</c:v>
                </c:pt>
                <c:pt idx="254">
                  <c:v>42863</c:v>
                </c:pt>
                <c:pt idx="255">
                  <c:v>42864</c:v>
                </c:pt>
                <c:pt idx="256">
                  <c:v>42865</c:v>
                </c:pt>
                <c:pt idx="257">
                  <c:v>42866</c:v>
                </c:pt>
                <c:pt idx="258">
                  <c:v>42867</c:v>
                </c:pt>
                <c:pt idx="259">
                  <c:v>42870</c:v>
                </c:pt>
                <c:pt idx="260">
                  <c:v>42871</c:v>
                </c:pt>
                <c:pt idx="261">
                  <c:v>42872</c:v>
                </c:pt>
                <c:pt idx="262">
                  <c:v>42873</c:v>
                </c:pt>
                <c:pt idx="263">
                  <c:v>42874</c:v>
                </c:pt>
                <c:pt idx="264">
                  <c:v>42877</c:v>
                </c:pt>
                <c:pt idx="265">
                  <c:v>42878</c:v>
                </c:pt>
                <c:pt idx="266">
                  <c:v>42879</c:v>
                </c:pt>
                <c:pt idx="267">
                  <c:v>42880</c:v>
                </c:pt>
                <c:pt idx="268">
                  <c:v>42881</c:v>
                </c:pt>
                <c:pt idx="269">
                  <c:v>42885</c:v>
                </c:pt>
                <c:pt idx="270">
                  <c:v>42886</c:v>
                </c:pt>
                <c:pt idx="271">
                  <c:v>42887</c:v>
                </c:pt>
                <c:pt idx="272">
                  <c:v>42888</c:v>
                </c:pt>
                <c:pt idx="273">
                  <c:v>42891</c:v>
                </c:pt>
                <c:pt idx="274">
                  <c:v>42892</c:v>
                </c:pt>
                <c:pt idx="275">
                  <c:v>42893</c:v>
                </c:pt>
                <c:pt idx="276">
                  <c:v>42894</c:v>
                </c:pt>
                <c:pt idx="277">
                  <c:v>42895</c:v>
                </c:pt>
                <c:pt idx="278">
                  <c:v>42898</c:v>
                </c:pt>
                <c:pt idx="279">
                  <c:v>42899</c:v>
                </c:pt>
                <c:pt idx="280">
                  <c:v>42900</c:v>
                </c:pt>
                <c:pt idx="281">
                  <c:v>42901</c:v>
                </c:pt>
                <c:pt idx="282">
                  <c:v>42902</c:v>
                </c:pt>
                <c:pt idx="283">
                  <c:v>42905</c:v>
                </c:pt>
                <c:pt idx="284">
                  <c:v>42906</c:v>
                </c:pt>
                <c:pt idx="285">
                  <c:v>42907</c:v>
                </c:pt>
                <c:pt idx="286">
                  <c:v>42908</c:v>
                </c:pt>
                <c:pt idx="287">
                  <c:v>42909</c:v>
                </c:pt>
                <c:pt idx="288">
                  <c:v>42912</c:v>
                </c:pt>
                <c:pt idx="289">
                  <c:v>42913</c:v>
                </c:pt>
                <c:pt idx="290">
                  <c:v>42914</c:v>
                </c:pt>
                <c:pt idx="291">
                  <c:v>42915</c:v>
                </c:pt>
                <c:pt idx="292">
                  <c:v>42916</c:v>
                </c:pt>
                <c:pt idx="293">
                  <c:v>42919</c:v>
                </c:pt>
                <c:pt idx="294">
                  <c:v>42921</c:v>
                </c:pt>
                <c:pt idx="295">
                  <c:v>42921</c:v>
                </c:pt>
                <c:pt idx="296">
                  <c:v>42922</c:v>
                </c:pt>
                <c:pt idx="297">
                  <c:v>42923</c:v>
                </c:pt>
                <c:pt idx="298">
                  <c:v>42926</c:v>
                </c:pt>
                <c:pt idx="299">
                  <c:v>42927</c:v>
                </c:pt>
                <c:pt idx="300">
                  <c:v>42928</c:v>
                </c:pt>
                <c:pt idx="301">
                  <c:v>42929</c:v>
                </c:pt>
                <c:pt idx="302">
                  <c:v>42930</c:v>
                </c:pt>
                <c:pt idx="303">
                  <c:v>42933</c:v>
                </c:pt>
                <c:pt idx="304">
                  <c:v>42934</c:v>
                </c:pt>
                <c:pt idx="305">
                  <c:v>42935</c:v>
                </c:pt>
                <c:pt idx="306">
                  <c:v>42936</c:v>
                </c:pt>
                <c:pt idx="307">
                  <c:v>42937</c:v>
                </c:pt>
                <c:pt idx="308">
                  <c:v>42940</c:v>
                </c:pt>
                <c:pt idx="309">
                  <c:v>42941</c:v>
                </c:pt>
                <c:pt idx="310">
                  <c:v>42942</c:v>
                </c:pt>
                <c:pt idx="311">
                  <c:v>42943</c:v>
                </c:pt>
                <c:pt idx="312">
                  <c:v>42944</c:v>
                </c:pt>
                <c:pt idx="313">
                  <c:v>42947</c:v>
                </c:pt>
                <c:pt idx="314">
                  <c:v>42948</c:v>
                </c:pt>
                <c:pt idx="315">
                  <c:v>42949</c:v>
                </c:pt>
                <c:pt idx="316">
                  <c:v>42950</c:v>
                </c:pt>
                <c:pt idx="317">
                  <c:v>42951</c:v>
                </c:pt>
                <c:pt idx="318">
                  <c:v>42954</c:v>
                </c:pt>
                <c:pt idx="319">
                  <c:v>42955</c:v>
                </c:pt>
                <c:pt idx="320">
                  <c:v>42956</c:v>
                </c:pt>
                <c:pt idx="321">
                  <c:v>42957</c:v>
                </c:pt>
                <c:pt idx="322">
                  <c:v>42958</c:v>
                </c:pt>
                <c:pt idx="323">
                  <c:v>42961</c:v>
                </c:pt>
                <c:pt idx="324">
                  <c:v>42962</c:v>
                </c:pt>
                <c:pt idx="325">
                  <c:v>42963</c:v>
                </c:pt>
                <c:pt idx="326">
                  <c:v>42964</c:v>
                </c:pt>
                <c:pt idx="327">
                  <c:v>42965</c:v>
                </c:pt>
                <c:pt idx="328">
                  <c:v>42968</c:v>
                </c:pt>
                <c:pt idx="329">
                  <c:v>42969</c:v>
                </c:pt>
                <c:pt idx="330">
                  <c:v>42970</c:v>
                </c:pt>
                <c:pt idx="331">
                  <c:v>42971</c:v>
                </c:pt>
                <c:pt idx="332">
                  <c:v>42972</c:v>
                </c:pt>
                <c:pt idx="333">
                  <c:v>42976</c:v>
                </c:pt>
                <c:pt idx="334">
                  <c:v>42977</c:v>
                </c:pt>
                <c:pt idx="335">
                  <c:v>42978</c:v>
                </c:pt>
                <c:pt idx="336">
                  <c:v>42979</c:v>
                </c:pt>
                <c:pt idx="337">
                  <c:v>42983</c:v>
                </c:pt>
                <c:pt idx="338">
                  <c:v>42983</c:v>
                </c:pt>
                <c:pt idx="339">
                  <c:v>42984</c:v>
                </c:pt>
                <c:pt idx="340">
                  <c:v>42985</c:v>
                </c:pt>
                <c:pt idx="341">
                  <c:v>42986</c:v>
                </c:pt>
                <c:pt idx="342">
                  <c:v>42989</c:v>
                </c:pt>
                <c:pt idx="343">
                  <c:v>42990</c:v>
                </c:pt>
                <c:pt idx="344">
                  <c:v>42991</c:v>
                </c:pt>
                <c:pt idx="345">
                  <c:v>42992</c:v>
                </c:pt>
                <c:pt idx="346">
                  <c:v>42993</c:v>
                </c:pt>
                <c:pt idx="347">
                  <c:v>42996</c:v>
                </c:pt>
                <c:pt idx="348">
                  <c:v>42997</c:v>
                </c:pt>
                <c:pt idx="349">
                  <c:v>42998</c:v>
                </c:pt>
                <c:pt idx="350">
                  <c:v>42999</c:v>
                </c:pt>
                <c:pt idx="351">
                  <c:v>43000</c:v>
                </c:pt>
                <c:pt idx="352">
                  <c:v>43003</c:v>
                </c:pt>
                <c:pt idx="353">
                  <c:v>43004</c:v>
                </c:pt>
                <c:pt idx="354">
                  <c:v>43005</c:v>
                </c:pt>
                <c:pt idx="355">
                  <c:v>43006</c:v>
                </c:pt>
                <c:pt idx="356">
                  <c:v>43007</c:v>
                </c:pt>
                <c:pt idx="357">
                  <c:v>43010</c:v>
                </c:pt>
                <c:pt idx="358">
                  <c:v>43011</c:v>
                </c:pt>
                <c:pt idx="359">
                  <c:v>43012</c:v>
                </c:pt>
                <c:pt idx="360">
                  <c:v>43013</c:v>
                </c:pt>
                <c:pt idx="361">
                  <c:v>43014</c:v>
                </c:pt>
                <c:pt idx="362">
                  <c:v>43018</c:v>
                </c:pt>
                <c:pt idx="363">
                  <c:v>43018</c:v>
                </c:pt>
                <c:pt idx="364">
                  <c:v>43019</c:v>
                </c:pt>
                <c:pt idx="365">
                  <c:v>43020</c:v>
                </c:pt>
                <c:pt idx="366">
                  <c:v>43021</c:v>
                </c:pt>
                <c:pt idx="367">
                  <c:v>43024</c:v>
                </c:pt>
                <c:pt idx="368">
                  <c:v>43025</c:v>
                </c:pt>
                <c:pt idx="369">
                  <c:v>43026</c:v>
                </c:pt>
                <c:pt idx="370">
                  <c:v>43027</c:v>
                </c:pt>
                <c:pt idx="371">
                  <c:v>43028</c:v>
                </c:pt>
                <c:pt idx="372">
                  <c:v>43031</c:v>
                </c:pt>
                <c:pt idx="373">
                  <c:v>43032</c:v>
                </c:pt>
                <c:pt idx="374">
                  <c:v>43033</c:v>
                </c:pt>
                <c:pt idx="375">
                  <c:v>43034</c:v>
                </c:pt>
                <c:pt idx="376">
                  <c:v>43035</c:v>
                </c:pt>
                <c:pt idx="377">
                  <c:v>43038</c:v>
                </c:pt>
                <c:pt idx="378">
                  <c:v>43039</c:v>
                </c:pt>
                <c:pt idx="379">
                  <c:v>43040</c:v>
                </c:pt>
                <c:pt idx="380">
                  <c:v>43041</c:v>
                </c:pt>
                <c:pt idx="381">
                  <c:v>43042</c:v>
                </c:pt>
                <c:pt idx="382">
                  <c:v>43045</c:v>
                </c:pt>
                <c:pt idx="383">
                  <c:v>43046</c:v>
                </c:pt>
                <c:pt idx="384">
                  <c:v>43047</c:v>
                </c:pt>
                <c:pt idx="385">
                  <c:v>43048</c:v>
                </c:pt>
                <c:pt idx="386">
                  <c:v>43052</c:v>
                </c:pt>
                <c:pt idx="387">
                  <c:v>43052</c:v>
                </c:pt>
                <c:pt idx="388">
                  <c:v>43053</c:v>
                </c:pt>
                <c:pt idx="389">
                  <c:v>43054</c:v>
                </c:pt>
                <c:pt idx="390">
                  <c:v>43055</c:v>
                </c:pt>
                <c:pt idx="391">
                  <c:v>43056</c:v>
                </c:pt>
                <c:pt idx="392">
                  <c:v>43059</c:v>
                </c:pt>
                <c:pt idx="393">
                  <c:v>43060</c:v>
                </c:pt>
                <c:pt idx="394">
                  <c:v>43061</c:v>
                </c:pt>
                <c:pt idx="395">
                  <c:v>43063</c:v>
                </c:pt>
                <c:pt idx="396">
                  <c:v>43063</c:v>
                </c:pt>
                <c:pt idx="397">
                  <c:v>43066</c:v>
                </c:pt>
                <c:pt idx="398">
                  <c:v>43067</c:v>
                </c:pt>
                <c:pt idx="399">
                  <c:v>43068</c:v>
                </c:pt>
                <c:pt idx="400">
                  <c:v>43069</c:v>
                </c:pt>
                <c:pt idx="401">
                  <c:v>43070</c:v>
                </c:pt>
                <c:pt idx="402">
                  <c:v>43073</c:v>
                </c:pt>
                <c:pt idx="403">
                  <c:v>43074</c:v>
                </c:pt>
                <c:pt idx="404">
                  <c:v>43075</c:v>
                </c:pt>
                <c:pt idx="405">
                  <c:v>43076</c:v>
                </c:pt>
                <c:pt idx="406">
                  <c:v>43077</c:v>
                </c:pt>
                <c:pt idx="407">
                  <c:v>43080</c:v>
                </c:pt>
                <c:pt idx="408">
                  <c:v>43081</c:v>
                </c:pt>
                <c:pt idx="409">
                  <c:v>43082</c:v>
                </c:pt>
                <c:pt idx="410">
                  <c:v>43083</c:v>
                </c:pt>
                <c:pt idx="411">
                  <c:v>43084</c:v>
                </c:pt>
                <c:pt idx="412">
                  <c:v>43087</c:v>
                </c:pt>
                <c:pt idx="413">
                  <c:v>43088</c:v>
                </c:pt>
                <c:pt idx="414">
                  <c:v>43089</c:v>
                </c:pt>
                <c:pt idx="415">
                  <c:v>43090</c:v>
                </c:pt>
                <c:pt idx="416">
                  <c:v>43091</c:v>
                </c:pt>
                <c:pt idx="417">
                  <c:v>43096</c:v>
                </c:pt>
                <c:pt idx="418">
                  <c:v>43097</c:v>
                </c:pt>
                <c:pt idx="419">
                  <c:v>43098</c:v>
                </c:pt>
                <c:pt idx="420">
                  <c:v>43102</c:v>
                </c:pt>
                <c:pt idx="421">
                  <c:v>43103</c:v>
                </c:pt>
                <c:pt idx="422">
                  <c:v>43104</c:v>
                </c:pt>
                <c:pt idx="423">
                  <c:v>43105</c:v>
                </c:pt>
                <c:pt idx="424">
                  <c:v>43108</c:v>
                </c:pt>
                <c:pt idx="425">
                  <c:v>43109</c:v>
                </c:pt>
                <c:pt idx="426">
                  <c:v>43110</c:v>
                </c:pt>
                <c:pt idx="427">
                  <c:v>43111</c:v>
                </c:pt>
                <c:pt idx="428">
                  <c:v>43112</c:v>
                </c:pt>
                <c:pt idx="429">
                  <c:v>43116</c:v>
                </c:pt>
                <c:pt idx="430">
                  <c:v>43116</c:v>
                </c:pt>
                <c:pt idx="431">
                  <c:v>43117</c:v>
                </c:pt>
                <c:pt idx="432">
                  <c:v>43118</c:v>
                </c:pt>
                <c:pt idx="433">
                  <c:v>43119</c:v>
                </c:pt>
                <c:pt idx="434">
                  <c:v>43122</c:v>
                </c:pt>
                <c:pt idx="435">
                  <c:v>43123</c:v>
                </c:pt>
                <c:pt idx="436">
                  <c:v>43124</c:v>
                </c:pt>
                <c:pt idx="437">
                  <c:v>43125</c:v>
                </c:pt>
                <c:pt idx="438">
                  <c:v>43126</c:v>
                </c:pt>
                <c:pt idx="439">
                  <c:v>43129</c:v>
                </c:pt>
                <c:pt idx="440">
                  <c:v>43130</c:v>
                </c:pt>
                <c:pt idx="441">
                  <c:v>43131</c:v>
                </c:pt>
                <c:pt idx="442">
                  <c:v>43132</c:v>
                </c:pt>
                <c:pt idx="443">
                  <c:v>43133</c:v>
                </c:pt>
                <c:pt idx="444">
                  <c:v>43136</c:v>
                </c:pt>
                <c:pt idx="445">
                  <c:v>43137</c:v>
                </c:pt>
                <c:pt idx="446">
                  <c:v>43138</c:v>
                </c:pt>
                <c:pt idx="447">
                  <c:v>43139</c:v>
                </c:pt>
                <c:pt idx="448">
                  <c:v>43140</c:v>
                </c:pt>
                <c:pt idx="449">
                  <c:v>43143</c:v>
                </c:pt>
                <c:pt idx="450">
                  <c:v>43144</c:v>
                </c:pt>
                <c:pt idx="451">
                  <c:v>43145</c:v>
                </c:pt>
                <c:pt idx="452">
                  <c:v>43146</c:v>
                </c:pt>
                <c:pt idx="453">
                  <c:v>43147</c:v>
                </c:pt>
                <c:pt idx="454">
                  <c:v>43151</c:v>
                </c:pt>
                <c:pt idx="455">
                  <c:v>43151</c:v>
                </c:pt>
                <c:pt idx="456">
                  <c:v>43152</c:v>
                </c:pt>
                <c:pt idx="457">
                  <c:v>43153</c:v>
                </c:pt>
                <c:pt idx="458">
                  <c:v>43154</c:v>
                </c:pt>
                <c:pt idx="459">
                  <c:v>43157</c:v>
                </c:pt>
                <c:pt idx="460">
                  <c:v>43158</c:v>
                </c:pt>
                <c:pt idx="461">
                  <c:v>43159</c:v>
                </c:pt>
                <c:pt idx="462">
                  <c:v>43160</c:v>
                </c:pt>
                <c:pt idx="463">
                  <c:v>43161</c:v>
                </c:pt>
                <c:pt idx="464">
                  <c:v>43164</c:v>
                </c:pt>
                <c:pt idx="465">
                  <c:v>43165</c:v>
                </c:pt>
                <c:pt idx="466">
                  <c:v>43166</c:v>
                </c:pt>
                <c:pt idx="467">
                  <c:v>43167</c:v>
                </c:pt>
                <c:pt idx="468">
                  <c:v>43168</c:v>
                </c:pt>
                <c:pt idx="469">
                  <c:v>43171</c:v>
                </c:pt>
                <c:pt idx="470">
                  <c:v>43172</c:v>
                </c:pt>
                <c:pt idx="471">
                  <c:v>43173</c:v>
                </c:pt>
                <c:pt idx="472">
                  <c:v>43174</c:v>
                </c:pt>
                <c:pt idx="473">
                  <c:v>43175</c:v>
                </c:pt>
                <c:pt idx="474">
                  <c:v>43178</c:v>
                </c:pt>
                <c:pt idx="475">
                  <c:v>43179</c:v>
                </c:pt>
                <c:pt idx="476">
                  <c:v>43180</c:v>
                </c:pt>
                <c:pt idx="477">
                  <c:v>43181</c:v>
                </c:pt>
                <c:pt idx="478">
                  <c:v>43182</c:v>
                </c:pt>
                <c:pt idx="479">
                  <c:v>43185</c:v>
                </c:pt>
                <c:pt idx="480">
                  <c:v>43186</c:v>
                </c:pt>
                <c:pt idx="481">
                  <c:v>43187</c:v>
                </c:pt>
                <c:pt idx="482">
                  <c:v>43188</c:v>
                </c:pt>
                <c:pt idx="483">
                  <c:v>43193</c:v>
                </c:pt>
                <c:pt idx="484">
                  <c:v>43194</c:v>
                </c:pt>
                <c:pt idx="485">
                  <c:v>43195</c:v>
                </c:pt>
                <c:pt idx="486">
                  <c:v>43196</c:v>
                </c:pt>
                <c:pt idx="487">
                  <c:v>43199</c:v>
                </c:pt>
                <c:pt idx="488">
                  <c:v>43200</c:v>
                </c:pt>
                <c:pt idx="489">
                  <c:v>43201</c:v>
                </c:pt>
                <c:pt idx="490">
                  <c:v>43202</c:v>
                </c:pt>
                <c:pt idx="491">
                  <c:v>43203</c:v>
                </c:pt>
                <c:pt idx="492">
                  <c:v>43206</c:v>
                </c:pt>
                <c:pt idx="493">
                  <c:v>43207</c:v>
                </c:pt>
                <c:pt idx="494">
                  <c:v>43208</c:v>
                </c:pt>
                <c:pt idx="495">
                  <c:v>43209</c:v>
                </c:pt>
                <c:pt idx="496">
                  <c:v>43210</c:v>
                </c:pt>
                <c:pt idx="497">
                  <c:v>43213</c:v>
                </c:pt>
                <c:pt idx="498">
                  <c:v>43214</c:v>
                </c:pt>
                <c:pt idx="499">
                  <c:v>43215</c:v>
                </c:pt>
                <c:pt idx="500">
                  <c:v>43216</c:v>
                </c:pt>
                <c:pt idx="501">
                  <c:v>43217</c:v>
                </c:pt>
                <c:pt idx="502">
                  <c:v>43220</c:v>
                </c:pt>
                <c:pt idx="503">
                  <c:v>43221</c:v>
                </c:pt>
                <c:pt idx="504">
                  <c:v>43222</c:v>
                </c:pt>
                <c:pt idx="505">
                  <c:v>43223</c:v>
                </c:pt>
                <c:pt idx="506">
                  <c:v>43224</c:v>
                </c:pt>
                <c:pt idx="507">
                  <c:v>43228</c:v>
                </c:pt>
                <c:pt idx="508">
                  <c:v>43229</c:v>
                </c:pt>
                <c:pt idx="509">
                  <c:v>43230</c:v>
                </c:pt>
                <c:pt idx="510">
                  <c:v>43231</c:v>
                </c:pt>
                <c:pt idx="511">
                  <c:v>43234</c:v>
                </c:pt>
                <c:pt idx="512">
                  <c:v>43235</c:v>
                </c:pt>
                <c:pt idx="513">
                  <c:v>43236</c:v>
                </c:pt>
                <c:pt idx="514">
                  <c:v>43237</c:v>
                </c:pt>
                <c:pt idx="515">
                  <c:v>43238</c:v>
                </c:pt>
                <c:pt idx="516">
                  <c:v>43241</c:v>
                </c:pt>
                <c:pt idx="517">
                  <c:v>43242</c:v>
                </c:pt>
                <c:pt idx="518">
                  <c:v>43250</c:v>
                </c:pt>
                <c:pt idx="519">
                  <c:v>43256</c:v>
                </c:pt>
                <c:pt idx="520">
                  <c:v>43263</c:v>
                </c:pt>
                <c:pt idx="521">
                  <c:v>43270</c:v>
                </c:pt>
                <c:pt idx="522">
                  <c:v>43277</c:v>
                </c:pt>
                <c:pt idx="523">
                  <c:v>43284</c:v>
                </c:pt>
                <c:pt idx="524">
                  <c:v>43291</c:v>
                </c:pt>
                <c:pt idx="525">
                  <c:v>43298</c:v>
                </c:pt>
                <c:pt idx="526">
                  <c:v>43305</c:v>
                </c:pt>
                <c:pt idx="527">
                  <c:v>43312</c:v>
                </c:pt>
                <c:pt idx="528">
                  <c:v>43319</c:v>
                </c:pt>
                <c:pt idx="529">
                  <c:v>43326</c:v>
                </c:pt>
                <c:pt idx="530">
                  <c:v>43333</c:v>
                </c:pt>
                <c:pt idx="531">
                  <c:v>43341</c:v>
                </c:pt>
                <c:pt idx="532">
                  <c:v>43347</c:v>
                </c:pt>
                <c:pt idx="533">
                  <c:v>43354</c:v>
                </c:pt>
                <c:pt idx="534">
                  <c:v>43361</c:v>
                </c:pt>
                <c:pt idx="535">
                  <c:v>43368</c:v>
                </c:pt>
                <c:pt idx="536">
                  <c:v>43375</c:v>
                </c:pt>
                <c:pt idx="537">
                  <c:v>43382</c:v>
                </c:pt>
                <c:pt idx="538">
                  <c:v>43389</c:v>
                </c:pt>
                <c:pt idx="539">
                  <c:v>43396</c:v>
                </c:pt>
                <c:pt idx="540">
                  <c:v>43403</c:v>
                </c:pt>
                <c:pt idx="541">
                  <c:v>43410</c:v>
                </c:pt>
                <c:pt idx="542">
                  <c:v>43417</c:v>
                </c:pt>
                <c:pt idx="543">
                  <c:v>43424</c:v>
                </c:pt>
                <c:pt idx="544">
                  <c:v>43431</c:v>
                </c:pt>
                <c:pt idx="545">
                  <c:v>43438</c:v>
                </c:pt>
                <c:pt idx="546">
                  <c:v>43445</c:v>
                </c:pt>
                <c:pt idx="547">
                  <c:v>43452</c:v>
                </c:pt>
                <c:pt idx="548">
                  <c:v>43461</c:v>
                </c:pt>
                <c:pt idx="549">
                  <c:v>43467</c:v>
                </c:pt>
                <c:pt idx="550">
                  <c:v>43473</c:v>
                </c:pt>
                <c:pt idx="551">
                  <c:v>43480</c:v>
                </c:pt>
                <c:pt idx="552">
                  <c:v>43487</c:v>
                </c:pt>
                <c:pt idx="553">
                  <c:v>43494</c:v>
                </c:pt>
                <c:pt idx="554">
                  <c:v>43501</c:v>
                </c:pt>
                <c:pt idx="555">
                  <c:v>43508</c:v>
                </c:pt>
                <c:pt idx="556">
                  <c:v>43515</c:v>
                </c:pt>
                <c:pt idx="557">
                  <c:v>43522</c:v>
                </c:pt>
                <c:pt idx="558">
                  <c:v>43529</c:v>
                </c:pt>
                <c:pt idx="559">
                  <c:v>43536</c:v>
                </c:pt>
                <c:pt idx="560">
                  <c:v>43543</c:v>
                </c:pt>
                <c:pt idx="561">
                  <c:v>43550</c:v>
                </c:pt>
                <c:pt idx="562">
                  <c:v>43557</c:v>
                </c:pt>
                <c:pt idx="563">
                  <c:v>43564</c:v>
                </c:pt>
                <c:pt idx="564">
                  <c:v>43571</c:v>
                </c:pt>
                <c:pt idx="565">
                  <c:v>43580</c:v>
                </c:pt>
                <c:pt idx="566">
                  <c:v>43587</c:v>
                </c:pt>
                <c:pt idx="567">
                  <c:v>43594</c:v>
                </c:pt>
                <c:pt idx="568">
                  <c:v>43601</c:v>
                </c:pt>
                <c:pt idx="569">
                  <c:v>43608</c:v>
                </c:pt>
                <c:pt idx="570">
                  <c:v>43615</c:v>
                </c:pt>
                <c:pt idx="571">
                  <c:v>43622</c:v>
                </c:pt>
                <c:pt idx="572">
                  <c:v>43629</c:v>
                </c:pt>
                <c:pt idx="573">
                  <c:v>43636</c:v>
                </c:pt>
                <c:pt idx="574">
                  <c:v>43643</c:v>
                </c:pt>
                <c:pt idx="575">
                  <c:v>43651</c:v>
                </c:pt>
                <c:pt idx="576">
                  <c:v>43657</c:v>
                </c:pt>
                <c:pt idx="577">
                  <c:v>43664</c:v>
                </c:pt>
                <c:pt idx="578">
                  <c:v>43671</c:v>
                </c:pt>
                <c:pt idx="579">
                  <c:v>43678</c:v>
                </c:pt>
                <c:pt idx="580">
                  <c:v>43685</c:v>
                </c:pt>
                <c:pt idx="581">
                  <c:v>43692</c:v>
                </c:pt>
                <c:pt idx="582">
                  <c:v>43699</c:v>
                </c:pt>
                <c:pt idx="583">
                  <c:v>43706</c:v>
                </c:pt>
                <c:pt idx="584">
                  <c:v>43713</c:v>
                </c:pt>
                <c:pt idx="585">
                  <c:v>43720</c:v>
                </c:pt>
                <c:pt idx="586">
                  <c:v>43727</c:v>
                </c:pt>
                <c:pt idx="587">
                  <c:v>43734</c:v>
                </c:pt>
                <c:pt idx="588">
                  <c:v>43741</c:v>
                </c:pt>
                <c:pt idx="589">
                  <c:v>43748</c:v>
                </c:pt>
                <c:pt idx="590">
                  <c:v>43755</c:v>
                </c:pt>
                <c:pt idx="591">
                  <c:v>43762</c:v>
                </c:pt>
                <c:pt idx="592">
                  <c:v>43769</c:v>
                </c:pt>
                <c:pt idx="593">
                  <c:v>43776</c:v>
                </c:pt>
                <c:pt idx="594">
                  <c:v>43783</c:v>
                </c:pt>
                <c:pt idx="595">
                  <c:v>43790</c:v>
                </c:pt>
                <c:pt idx="596">
                  <c:v>43798</c:v>
                </c:pt>
                <c:pt idx="597">
                  <c:v>43804</c:v>
                </c:pt>
                <c:pt idx="598">
                  <c:v>43811</c:v>
                </c:pt>
                <c:pt idx="599">
                  <c:v>43818</c:v>
                </c:pt>
                <c:pt idx="600">
                  <c:v>43829</c:v>
                </c:pt>
                <c:pt idx="601">
                  <c:v>43833</c:v>
                </c:pt>
                <c:pt idx="602">
                  <c:v>43839</c:v>
                </c:pt>
                <c:pt idx="603">
                  <c:v>43846</c:v>
                </c:pt>
                <c:pt idx="604">
                  <c:v>43853</c:v>
                </c:pt>
                <c:pt idx="605">
                  <c:v>43860</c:v>
                </c:pt>
                <c:pt idx="606">
                  <c:v>43867</c:v>
                </c:pt>
                <c:pt idx="607">
                  <c:v>43874</c:v>
                </c:pt>
                <c:pt idx="608">
                  <c:v>43881</c:v>
                </c:pt>
                <c:pt idx="609">
                  <c:v>43888</c:v>
                </c:pt>
                <c:pt idx="610">
                  <c:v>43895</c:v>
                </c:pt>
                <c:pt idx="611">
                  <c:v>43902</c:v>
                </c:pt>
                <c:pt idx="612">
                  <c:v>43909</c:v>
                </c:pt>
                <c:pt idx="613">
                  <c:v>43916</c:v>
                </c:pt>
                <c:pt idx="614">
                  <c:v>43923</c:v>
                </c:pt>
                <c:pt idx="615">
                  <c:v>43930</c:v>
                </c:pt>
                <c:pt idx="616">
                  <c:v>43937</c:v>
                </c:pt>
                <c:pt idx="617">
                  <c:v>43944</c:v>
                </c:pt>
                <c:pt idx="618">
                  <c:v>43951</c:v>
                </c:pt>
                <c:pt idx="619">
                  <c:v>43958</c:v>
                </c:pt>
                <c:pt idx="620">
                  <c:v>43965</c:v>
                </c:pt>
                <c:pt idx="621">
                  <c:v>43972</c:v>
                </c:pt>
                <c:pt idx="622">
                  <c:v>43979</c:v>
                </c:pt>
                <c:pt idx="623">
                  <c:v>43986</c:v>
                </c:pt>
                <c:pt idx="624">
                  <c:v>43993</c:v>
                </c:pt>
                <c:pt idx="625">
                  <c:v>44000</c:v>
                </c:pt>
                <c:pt idx="626">
                  <c:v>44007</c:v>
                </c:pt>
                <c:pt idx="627">
                  <c:v>44014</c:v>
                </c:pt>
                <c:pt idx="628">
                  <c:v>44021</c:v>
                </c:pt>
                <c:pt idx="629">
                  <c:v>44028</c:v>
                </c:pt>
                <c:pt idx="630">
                  <c:v>44035</c:v>
                </c:pt>
                <c:pt idx="631">
                  <c:v>44042</c:v>
                </c:pt>
                <c:pt idx="632">
                  <c:v>44049</c:v>
                </c:pt>
                <c:pt idx="633">
                  <c:v>44056</c:v>
                </c:pt>
                <c:pt idx="634">
                  <c:v>44063</c:v>
                </c:pt>
                <c:pt idx="635">
                  <c:v>44070</c:v>
                </c:pt>
                <c:pt idx="636">
                  <c:v>44077</c:v>
                </c:pt>
                <c:pt idx="637">
                  <c:v>44084</c:v>
                </c:pt>
                <c:pt idx="638">
                  <c:v>44091</c:v>
                </c:pt>
                <c:pt idx="639">
                  <c:v>44098</c:v>
                </c:pt>
                <c:pt idx="640">
                  <c:v>44105</c:v>
                </c:pt>
                <c:pt idx="641">
                  <c:v>44112</c:v>
                </c:pt>
                <c:pt idx="642">
                  <c:v>44119</c:v>
                </c:pt>
                <c:pt idx="643">
                  <c:v>44126</c:v>
                </c:pt>
                <c:pt idx="644">
                  <c:v>44133</c:v>
                </c:pt>
                <c:pt idx="645">
                  <c:v>44140</c:v>
                </c:pt>
                <c:pt idx="646">
                  <c:v>44147</c:v>
                </c:pt>
                <c:pt idx="647">
                  <c:v>44154</c:v>
                </c:pt>
                <c:pt idx="648">
                  <c:v>44162</c:v>
                </c:pt>
                <c:pt idx="649">
                  <c:v>44168</c:v>
                </c:pt>
                <c:pt idx="650">
                  <c:v>44175</c:v>
                </c:pt>
                <c:pt idx="651">
                  <c:v>44182</c:v>
                </c:pt>
                <c:pt idx="652">
                  <c:v>44189</c:v>
                </c:pt>
                <c:pt idx="653">
                  <c:v>44196</c:v>
                </c:pt>
                <c:pt idx="654">
                  <c:v>44203</c:v>
                </c:pt>
                <c:pt idx="655">
                  <c:v>44210</c:v>
                </c:pt>
                <c:pt idx="656">
                  <c:v>44217</c:v>
                </c:pt>
                <c:pt idx="657">
                  <c:v>44224</c:v>
                </c:pt>
                <c:pt idx="658">
                  <c:v>44231</c:v>
                </c:pt>
                <c:pt idx="659">
                  <c:v>44238</c:v>
                </c:pt>
                <c:pt idx="660">
                  <c:v>44245</c:v>
                </c:pt>
                <c:pt idx="661">
                  <c:v>44252</c:v>
                </c:pt>
                <c:pt idx="662">
                  <c:v>44259</c:v>
                </c:pt>
                <c:pt idx="663">
                  <c:v>44266</c:v>
                </c:pt>
                <c:pt idx="664">
                  <c:v>44273</c:v>
                </c:pt>
                <c:pt idx="665">
                  <c:v>44280</c:v>
                </c:pt>
                <c:pt idx="666">
                  <c:v>44287</c:v>
                </c:pt>
                <c:pt idx="667">
                  <c:v>44294</c:v>
                </c:pt>
                <c:pt idx="668">
                  <c:v>44301</c:v>
                </c:pt>
                <c:pt idx="669">
                  <c:v>44308</c:v>
                </c:pt>
                <c:pt idx="670">
                  <c:v>44315</c:v>
                </c:pt>
                <c:pt idx="671">
                  <c:v>44322</c:v>
                </c:pt>
                <c:pt idx="672">
                  <c:v>44329</c:v>
                </c:pt>
                <c:pt idx="673">
                  <c:v>44336</c:v>
                </c:pt>
                <c:pt idx="674">
                  <c:v>44343</c:v>
                </c:pt>
                <c:pt idx="675">
                  <c:v>44350</c:v>
                </c:pt>
                <c:pt idx="676">
                  <c:v>44357</c:v>
                </c:pt>
                <c:pt idx="677">
                  <c:v>44364</c:v>
                </c:pt>
                <c:pt idx="678">
                  <c:v>44371</c:v>
                </c:pt>
                <c:pt idx="679">
                  <c:v>44378</c:v>
                </c:pt>
                <c:pt idx="680">
                  <c:v>44385</c:v>
                </c:pt>
                <c:pt idx="681">
                  <c:v>44392</c:v>
                </c:pt>
                <c:pt idx="682">
                  <c:v>44399</c:v>
                </c:pt>
                <c:pt idx="683">
                  <c:v>44406</c:v>
                </c:pt>
                <c:pt idx="684">
                  <c:v>44413</c:v>
                </c:pt>
                <c:pt idx="685">
                  <c:v>44420</c:v>
                </c:pt>
                <c:pt idx="686">
                  <c:v>44427</c:v>
                </c:pt>
                <c:pt idx="687">
                  <c:v>44434</c:v>
                </c:pt>
                <c:pt idx="688">
                  <c:v>44441</c:v>
                </c:pt>
                <c:pt idx="689">
                  <c:v>44448</c:v>
                </c:pt>
                <c:pt idx="690">
                  <c:v>44455</c:v>
                </c:pt>
                <c:pt idx="691">
                  <c:v>44462</c:v>
                </c:pt>
                <c:pt idx="692">
                  <c:v>44469</c:v>
                </c:pt>
                <c:pt idx="693">
                  <c:v>44476</c:v>
                </c:pt>
                <c:pt idx="694">
                  <c:v>44483</c:v>
                </c:pt>
                <c:pt idx="695">
                  <c:v>44490</c:v>
                </c:pt>
                <c:pt idx="696">
                  <c:v>44497</c:v>
                </c:pt>
                <c:pt idx="697">
                  <c:v>44504</c:v>
                </c:pt>
                <c:pt idx="698">
                  <c:v>44512</c:v>
                </c:pt>
                <c:pt idx="699">
                  <c:v>44518</c:v>
                </c:pt>
                <c:pt idx="700">
                  <c:v>44526</c:v>
                </c:pt>
                <c:pt idx="701">
                  <c:v>44532</c:v>
                </c:pt>
                <c:pt idx="702">
                  <c:v>44539</c:v>
                </c:pt>
                <c:pt idx="703">
                  <c:v>44546</c:v>
                </c:pt>
                <c:pt idx="704">
                  <c:v>44553</c:v>
                </c:pt>
                <c:pt idx="705">
                  <c:v>44565</c:v>
                </c:pt>
                <c:pt idx="706">
                  <c:v>44568</c:v>
                </c:pt>
                <c:pt idx="707">
                  <c:v>44575</c:v>
                </c:pt>
                <c:pt idx="708">
                  <c:v>44582</c:v>
                </c:pt>
                <c:pt idx="709">
                  <c:v>44589</c:v>
                </c:pt>
                <c:pt idx="710">
                  <c:v>44596</c:v>
                </c:pt>
                <c:pt idx="711">
                  <c:v>44603</c:v>
                </c:pt>
                <c:pt idx="712">
                  <c:v>44610</c:v>
                </c:pt>
                <c:pt idx="713">
                  <c:v>44617</c:v>
                </c:pt>
                <c:pt idx="714">
                  <c:v>44624</c:v>
                </c:pt>
                <c:pt idx="715">
                  <c:v>44631</c:v>
                </c:pt>
                <c:pt idx="716">
                  <c:v>44638</c:v>
                </c:pt>
                <c:pt idx="717">
                  <c:v>44645</c:v>
                </c:pt>
                <c:pt idx="718">
                  <c:v>44652</c:v>
                </c:pt>
                <c:pt idx="719">
                  <c:v>44659</c:v>
                </c:pt>
                <c:pt idx="720">
                  <c:v>44670</c:v>
                </c:pt>
                <c:pt idx="721">
                  <c:v>44673</c:v>
                </c:pt>
                <c:pt idx="722">
                  <c:v>44680</c:v>
                </c:pt>
                <c:pt idx="723">
                  <c:v>44687</c:v>
                </c:pt>
                <c:pt idx="724">
                  <c:v>44694</c:v>
                </c:pt>
                <c:pt idx="725">
                  <c:v>44701</c:v>
                </c:pt>
                <c:pt idx="726">
                  <c:v>44708</c:v>
                </c:pt>
                <c:pt idx="727">
                  <c:v>44715</c:v>
                </c:pt>
                <c:pt idx="728">
                  <c:v>44722</c:v>
                </c:pt>
                <c:pt idx="729">
                  <c:v>44729</c:v>
                </c:pt>
                <c:pt idx="730">
                  <c:v>44736</c:v>
                </c:pt>
                <c:pt idx="731">
                  <c:v>44743</c:v>
                </c:pt>
                <c:pt idx="732">
                  <c:v>44750</c:v>
                </c:pt>
                <c:pt idx="733">
                  <c:v>44757</c:v>
                </c:pt>
                <c:pt idx="734">
                  <c:v>44764</c:v>
                </c:pt>
                <c:pt idx="735">
                  <c:v>44771</c:v>
                </c:pt>
                <c:pt idx="736">
                  <c:v>44778</c:v>
                </c:pt>
                <c:pt idx="737">
                  <c:v>44785</c:v>
                </c:pt>
                <c:pt idx="738">
                  <c:v>44792</c:v>
                </c:pt>
                <c:pt idx="739">
                  <c:v>44799</c:v>
                </c:pt>
                <c:pt idx="740">
                  <c:v>44806</c:v>
                </c:pt>
                <c:pt idx="741">
                  <c:v>44813</c:v>
                </c:pt>
                <c:pt idx="742">
                  <c:v>44820</c:v>
                </c:pt>
                <c:pt idx="743">
                  <c:v>44827</c:v>
                </c:pt>
                <c:pt idx="744">
                  <c:v>44834</c:v>
                </c:pt>
                <c:pt idx="745">
                  <c:v>44841</c:v>
                </c:pt>
                <c:pt idx="746">
                  <c:v>44848</c:v>
                </c:pt>
                <c:pt idx="747">
                  <c:v>44855</c:v>
                </c:pt>
                <c:pt idx="748">
                  <c:v>44862</c:v>
                </c:pt>
                <c:pt idx="749">
                  <c:v>44869</c:v>
                </c:pt>
                <c:pt idx="750">
                  <c:v>44879</c:v>
                </c:pt>
                <c:pt idx="751">
                  <c:v>44883</c:v>
                </c:pt>
                <c:pt idx="752">
                  <c:v>44890</c:v>
                </c:pt>
                <c:pt idx="753">
                  <c:v>44897</c:v>
                </c:pt>
                <c:pt idx="754">
                  <c:v>44904</c:v>
                </c:pt>
                <c:pt idx="755">
                  <c:v>44911</c:v>
                </c:pt>
                <c:pt idx="756">
                  <c:v>44918</c:v>
                </c:pt>
                <c:pt idx="757">
                  <c:v>44925</c:v>
                </c:pt>
                <c:pt idx="758">
                  <c:v>44932</c:v>
                </c:pt>
                <c:pt idx="759">
                  <c:v>44939</c:v>
                </c:pt>
                <c:pt idx="760">
                  <c:v>44946</c:v>
                </c:pt>
                <c:pt idx="761">
                  <c:v>44953</c:v>
                </c:pt>
                <c:pt idx="762">
                  <c:v>44960</c:v>
                </c:pt>
                <c:pt idx="763">
                  <c:v>44967</c:v>
                </c:pt>
                <c:pt idx="764">
                  <c:v>44974</c:v>
                </c:pt>
                <c:pt idx="765">
                  <c:v>44981</c:v>
                </c:pt>
                <c:pt idx="766">
                  <c:v>44988</c:v>
                </c:pt>
                <c:pt idx="767">
                  <c:v>44995</c:v>
                </c:pt>
                <c:pt idx="768">
                  <c:v>45002</c:v>
                </c:pt>
                <c:pt idx="769">
                  <c:v>45009</c:v>
                </c:pt>
                <c:pt idx="770">
                  <c:v>45016</c:v>
                </c:pt>
                <c:pt idx="771">
                  <c:v>45027</c:v>
                </c:pt>
                <c:pt idx="772">
                  <c:v>45030</c:v>
                </c:pt>
                <c:pt idx="773">
                  <c:v>45037</c:v>
                </c:pt>
                <c:pt idx="774">
                  <c:v>45044</c:v>
                </c:pt>
                <c:pt idx="775">
                  <c:v>45051</c:v>
                </c:pt>
                <c:pt idx="776">
                  <c:v>45058</c:v>
                </c:pt>
                <c:pt idx="777">
                  <c:v>45065</c:v>
                </c:pt>
                <c:pt idx="778">
                  <c:v>45072</c:v>
                </c:pt>
                <c:pt idx="779">
                  <c:v>45079</c:v>
                </c:pt>
                <c:pt idx="780">
                  <c:v>45086</c:v>
                </c:pt>
                <c:pt idx="781">
                  <c:v>45093</c:v>
                </c:pt>
                <c:pt idx="782">
                  <c:v>45100</c:v>
                </c:pt>
                <c:pt idx="783">
                  <c:v>45107</c:v>
                </c:pt>
                <c:pt idx="784">
                  <c:v>45114</c:v>
                </c:pt>
                <c:pt idx="785">
                  <c:v>45121</c:v>
                </c:pt>
                <c:pt idx="786">
                  <c:v>45128</c:v>
                </c:pt>
                <c:pt idx="787">
                  <c:v>45135</c:v>
                </c:pt>
                <c:pt idx="788">
                  <c:v>45142</c:v>
                </c:pt>
                <c:pt idx="789">
                  <c:v>45149</c:v>
                </c:pt>
                <c:pt idx="790">
                  <c:v>45156</c:v>
                </c:pt>
                <c:pt idx="791">
                  <c:v>45163</c:v>
                </c:pt>
                <c:pt idx="792">
                  <c:v>45170</c:v>
                </c:pt>
                <c:pt idx="793">
                  <c:v>45177</c:v>
                </c:pt>
                <c:pt idx="794">
                  <c:v>45184</c:v>
                </c:pt>
                <c:pt idx="795">
                  <c:v>45191</c:v>
                </c:pt>
                <c:pt idx="796">
                  <c:v>45198</c:v>
                </c:pt>
                <c:pt idx="797">
                  <c:v>45205</c:v>
                </c:pt>
                <c:pt idx="798">
                  <c:v>45212</c:v>
                </c:pt>
                <c:pt idx="799">
                  <c:v>45219</c:v>
                </c:pt>
                <c:pt idx="800">
                  <c:v>45226</c:v>
                </c:pt>
                <c:pt idx="801">
                  <c:v>45233</c:v>
                </c:pt>
                <c:pt idx="802">
                  <c:v>45243</c:v>
                </c:pt>
                <c:pt idx="803">
                  <c:v>45247</c:v>
                </c:pt>
                <c:pt idx="804">
                  <c:v>45254</c:v>
                </c:pt>
                <c:pt idx="805">
                  <c:v>45261</c:v>
                </c:pt>
                <c:pt idx="806">
                  <c:v>45268</c:v>
                </c:pt>
                <c:pt idx="807">
                  <c:v>45275</c:v>
                </c:pt>
                <c:pt idx="808">
                  <c:v>45282</c:v>
                </c:pt>
                <c:pt idx="809">
                  <c:v>45289</c:v>
                </c:pt>
                <c:pt idx="810">
                  <c:v>45296</c:v>
                </c:pt>
                <c:pt idx="811">
                  <c:v>45303</c:v>
                </c:pt>
                <c:pt idx="812">
                  <c:v>45310</c:v>
                </c:pt>
                <c:pt idx="813">
                  <c:v>45317</c:v>
                </c:pt>
                <c:pt idx="814">
                  <c:v>45324</c:v>
                </c:pt>
                <c:pt idx="815">
                  <c:v>45331</c:v>
                </c:pt>
                <c:pt idx="816">
                  <c:v>45338</c:v>
                </c:pt>
                <c:pt idx="817">
                  <c:v>45345</c:v>
                </c:pt>
                <c:pt idx="818">
                  <c:v>45352</c:v>
                </c:pt>
                <c:pt idx="819">
                  <c:v>45359</c:v>
                </c:pt>
                <c:pt idx="820">
                  <c:v>45366</c:v>
                </c:pt>
                <c:pt idx="821">
                  <c:v>45373</c:v>
                </c:pt>
                <c:pt idx="822">
                  <c:v>45384</c:v>
                </c:pt>
                <c:pt idx="823">
                  <c:v>45387</c:v>
                </c:pt>
                <c:pt idx="824">
                  <c:v>45394</c:v>
                </c:pt>
                <c:pt idx="825">
                  <c:v>45401</c:v>
                </c:pt>
                <c:pt idx="826">
                  <c:v>45408</c:v>
                </c:pt>
                <c:pt idx="827">
                  <c:v>45415</c:v>
                </c:pt>
                <c:pt idx="828">
                  <c:v>45422</c:v>
                </c:pt>
                <c:pt idx="829">
                  <c:v>45429</c:v>
                </c:pt>
                <c:pt idx="830">
                  <c:v>45436</c:v>
                </c:pt>
                <c:pt idx="831">
                  <c:v>45443</c:v>
                </c:pt>
                <c:pt idx="832">
                  <c:v>45450</c:v>
                </c:pt>
                <c:pt idx="833">
                  <c:v>45457</c:v>
                </c:pt>
                <c:pt idx="834">
                  <c:v>45464</c:v>
                </c:pt>
                <c:pt idx="835">
                  <c:v>45471</c:v>
                </c:pt>
                <c:pt idx="836">
                  <c:v>45478</c:v>
                </c:pt>
                <c:pt idx="837">
                  <c:v>45485</c:v>
                </c:pt>
                <c:pt idx="838">
                  <c:v>45492</c:v>
                </c:pt>
                <c:pt idx="839">
                  <c:v>45499</c:v>
                </c:pt>
                <c:pt idx="840">
                  <c:v>45506</c:v>
                </c:pt>
                <c:pt idx="841">
                  <c:v>45513</c:v>
                </c:pt>
                <c:pt idx="842">
                  <c:v>45520</c:v>
                </c:pt>
                <c:pt idx="843">
                  <c:v>45527</c:v>
                </c:pt>
                <c:pt idx="844">
                  <c:v>45534</c:v>
                </c:pt>
                <c:pt idx="845">
                  <c:v>45541</c:v>
                </c:pt>
                <c:pt idx="846">
                  <c:v>45548</c:v>
                </c:pt>
                <c:pt idx="847">
                  <c:v>45555</c:v>
                </c:pt>
                <c:pt idx="848">
                  <c:v>45562</c:v>
                </c:pt>
                <c:pt idx="849">
                  <c:v>45569</c:v>
                </c:pt>
                <c:pt idx="850">
                  <c:v>45576</c:v>
                </c:pt>
                <c:pt idx="851">
                  <c:v>45583</c:v>
                </c:pt>
                <c:pt idx="852">
                  <c:v>45590</c:v>
                </c:pt>
                <c:pt idx="853">
                  <c:v>45597</c:v>
                </c:pt>
                <c:pt idx="854">
                  <c:v>45604</c:v>
                </c:pt>
                <c:pt idx="855">
                  <c:v>45611</c:v>
                </c:pt>
                <c:pt idx="856">
                  <c:v>45618</c:v>
                </c:pt>
                <c:pt idx="857">
                  <c:v>45625</c:v>
                </c:pt>
                <c:pt idx="858">
                  <c:v>45632</c:v>
                </c:pt>
                <c:pt idx="859">
                  <c:v>45639</c:v>
                </c:pt>
                <c:pt idx="860">
                  <c:v>45646</c:v>
                </c:pt>
                <c:pt idx="861">
                  <c:v>45657</c:v>
                </c:pt>
                <c:pt idx="862">
                  <c:v>45664</c:v>
                </c:pt>
                <c:pt idx="863">
                  <c:v>45671</c:v>
                </c:pt>
                <c:pt idx="864">
                  <c:v>45678</c:v>
                </c:pt>
                <c:pt idx="865">
                  <c:v>45685</c:v>
                </c:pt>
                <c:pt idx="866">
                  <c:v>45692</c:v>
                </c:pt>
                <c:pt idx="867">
                  <c:v>45699</c:v>
                </c:pt>
                <c:pt idx="868">
                  <c:v>45706</c:v>
                </c:pt>
                <c:pt idx="869">
                  <c:v>45713</c:v>
                </c:pt>
                <c:pt idx="870">
                  <c:v>45720</c:v>
                </c:pt>
                <c:pt idx="871">
                  <c:v>45727</c:v>
                </c:pt>
                <c:pt idx="872">
                  <c:v>45734</c:v>
                </c:pt>
                <c:pt idx="873">
                  <c:v>45741</c:v>
                </c:pt>
                <c:pt idx="874">
                  <c:v>45748</c:v>
                </c:pt>
                <c:pt idx="875">
                  <c:v>45755</c:v>
                </c:pt>
                <c:pt idx="876">
                  <c:v>45762</c:v>
                </c:pt>
                <c:pt idx="877">
                  <c:v>45771</c:v>
                </c:pt>
                <c:pt idx="878">
                  <c:v>45778</c:v>
                </c:pt>
                <c:pt idx="879">
                  <c:v>45785</c:v>
                </c:pt>
                <c:pt idx="880">
                  <c:v>45792</c:v>
                </c:pt>
                <c:pt idx="881">
                  <c:v>45799</c:v>
                </c:pt>
                <c:pt idx="882">
                  <c:v>45806</c:v>
                </c:pt>
                <c:pt idx="883">
                  <c:v>45813</c:v>
                </c:pt>
                <c:pt idx="884">
                  <c:v>45820</c:v>
                </c:pt>
                <c:pt idx="885">
                  <c:v>45827</c:v>
                </c:pt>
                <c:pt idx="886">
                  <c:v>45834</c:v>
                </c:pt>
                <c:pt idx="887">
                  <c:v>45841</c:v>
                </c:pt>
                <c:pt idx="888">
                  <c:v>45848</c:v>
                </c:pt>
                <c:pt idx="889">
                  <c:v>45855</c:v>
                </c:pt>
                <c:pt idx="890">
                  <c:v>45862</c:v>
                </c:pt>
                <c:pt idx="891">
                  <c:v>45869</c:v>
                </c:pt>
                <c:pt idx="892">
                  <c:v>45876</c:v>
                </c:pt>
                <c:pt idx="893">
                  <c:v>45883</c:v>
                </c:pt>
                <c:pt idx="894">
                  <c:v>45890</c:v>
                </c:pt>
                <c:pt idx="895">
                  <c:v>45897</c:v>
                </c:pt>
                <c:pt idx="896">
                  <c:v>45904</c:v>
                </c:pt>
                <c:pt idx="897">
                  <c:v>45911</c:v>
                </c:pt>
                <c:pt idx="898">
                  <c:v>45918</c:v>
                </c:pt>
                <c:pt idx="899">
                  <c:v>45925</c:v>
                </c:pt>
                <c:pt idx="900">
                  <c:v>45932</c:v>
                </c:pt>
                <c:pt idx="901">
                  <c:v>45939</c:v>
                </c:pt>
                <c:pt idx="902">
                  <c:v>45946</c:v>
                </c:pt>
                <c:pt idx="903">
                  <c:v>45953</c:v>
                </c:pt>
                <c:pt idx="904">
                  <c:v>45960</c:v>
                </c:pt>
                <c:pt idx="905">
                  <c:v>45967</c:v>
                </c:pt>
                <c:pt idx="906">
                  <c:v>45974</c:v>
                </c:pt>
                <c:pt idx="907">
                  <c:v>45981</c:v>
                </c:pt>
                <c:pt idx="908">
                  <c:v>45989</c:v>
                </c:pt>
                <c:pt idx="909">
                  <c:v>45995</c:v>
                </c:pt>
                <c:pt idx="910">
                  <c:v>46002</c:v>
                </c:pt>
                <c:pt idx="911">
                  <c:v>46009</c:v>
                </c:pt>
                <c:pt idx="912">
                  <c:v>46020</c:v>
                </c:pt>
                <c:pt idx="913">
                  <c:v>46024</c:v>
                </c:pt>
                <c:pt idx="914">
                  <c:v>46030</c:v>
                </c:pt>
                <c:pt idx="915">
                  <c:v>46037</c:v>
                </c:pt>
                <c:pt idx="916">
                  <c:v>46044</c:v>
                </c:pt>
                <c:pt idx="917">
                  <c:v>46051</c:v>
                </c:pt>
                <c:pt idx="918">
                  <c:v>46058</c:v>
                </c:pt>
                <c:pt idx="919">
                  <c:v>46065</c:v>
                </c:pt>
                <c:pt idx="920">
                  <c:v>46072</c:v>
                </c:pt>
                <c:pt idx="921">
                  <c:v>46079</c:v>
                </c:pt>
                <c:pt idx="922">
                  <c:v>46086</c:v>
                </c:pt>
                <c:pt idx="923">
                  <c:v>46093</c:v>
                </c:pt>
                <c:pt idx="924">
                  <c:v>46100</c:v>
                </c:pt>
                <c:pt idx="925">
                  <c:v>46107</c:v>
                </c:pt>
                <c:pt idx="926">
                  <c:v>46114</c:v>
                </c:pt>
                <c:pt idx="927">
                  <c:v>46121</c:v>
                </c:pt>
                <c:pt idx="928">
                  <c:v>46128</c:v>
                </c:pt>
                <c:pt idx="929">
                  <c:v>46135</c:v>
                </c:pt>
                <c:pt idx="930">
                  <c:v>46142</c:v>
                </c:pt>
                <c:pt idx="931">
                  <c:v>46149</c:v>
                </c:pt>
                <c:pt idx="932">
                  <c:v>46156</c:v>
                </c:pt>
                <c:pt idx="933">
                  <c:v>46163</c:v>
                </c:pt>
                <c:pt idx="934">
                  <c:v>46170</c:v>
                </c:pt>
                <c:pt idx="935">
                  <c:v>46177</c:v>
                </c:pt>
                <c:pt idx="936">
                  <c:v>46184</c:v>
                </c:pt>
                <c:pt idx="937">
                  <c:v>46191</c:v>
                </c:pt>
                <c:pt idx="938">
                  <c:v>46198</c:v>
                </c:pt>
                <c:pt idx="939">
                  <c:v>46205</c:v>
                </c:pt>
                <c:pt idx="940">
                  <c:v>46212</c:v>
                </c:pt>
                <c:pt idx="941">
                  <c:v>46219</c:v>
                </c:pt>
                <c:pt idx="942">
                  <c:v>46226</c:v>
                </c:pt>
                <c:pt idx="943">
                  <c:v>46233</c:v>
                </c:pt>
                <c:pt idx="944">
                  <c:v>46240</c:v>
                </c:pt>
                <c:pt idx="945">
                  <c:v>46247</c:v>
                </c:pt>
                <c:pt idx="946">
                  <c:v>46254</c:v>
                </c:pt>
                <c:pt idx="947">
                  <c:v>46261</c:v>
                </c:pt>
                <c:pt idx="948">
                  <c:v>46268</c:v>
                </c:pt>
                <c:pt idx="949">
                  <c:v>46275</c:v>
                </c:pt>
                <c:pt idx="950">
                  <c:v>46282</c:v>
                </c:pt>
                <c:pt idx="951">
                  <c:v>46289</c:v>
                </c:pt>
                <c:pt idx="952">
                  <c:v>46296</c:v>
                </c:pt>
                <c:pt idx="953">
                  <c:v>46303</c:v>
                </c:pt>
                <c:pt idx="954">
                  <c:v>46310</c:v>
                </c:pt>
                <c:pt idx="955">
                  <c:v>46317</c:v>
                </c:pt>
                <c:pt idx="956">
                  <c:v>46324</c:v>
                </c:pt>
                <c:pt idx="957">
                  <c:v>46331</c:v>
                </c:pt>
                <c:pt idx="958">
                  <c:v>46338</c:v>
                </c:pt>
                <c:pt idx="959">
                  <c:v>46345</c:v>
                </c:pt>
                <c:pt idx="960">
                  <c:v>46353</c:v>
                </c:pt>
                <c:pt idx="961">
                  <c:v>46359</c:v>
                </c:pt>
                <c:pt idx="962">
                  <c:v>46366</c:v>
                </c:pt>
                <c:pt idx="963">
                  <c:v>46373</c:v>
                </c:pt>
                <c:pt idx="964">
                  <c:v>46380</c:v>
                </c:pt>
                <c:pt idx="965">
                  <c:v>46387</c:v>
                </c:pt>
                <c:pt idx="966">
                  <c:v>46394</c:v>
                </c:pt>
                <c:pt idx="967">
                  <c:v>46401</c:v>
                </c:pt>
                <c:pt idx="968">
                  <c:v>46408</c:v>
                </c:pt>
                <c:pt idx="969">
                  <c:v>46415</c:v>
                </c:pt>
                <c:pt idx="970">
                  <c:v>46422</c:v>
                </c:pt>
                <c:pt idx="971">
                  <c:v>46429</c:v>
                </c:pt>
                <c:pt idx="972">
                  <c:v>46436</c:v>
                </c:pt>
                <c:pt idx="973">
                  <c:v>46443</c:v>
                </c:pt>
                <c:pt idx="974">
                  <c:v>46450</c:v>
                </c:pt>
                <c:pt idx="975">
                  <c:v>46457</c:v>
                </c:pt>
                <c:pt idx="976">
                  <c:v>46464</c:v>
                </c:pt>
                <c:pt idx="977">
                  <c:v>46471</c:v>
                </c:pt>
                <c:pt idx="978">
                  <c:v>46478</c:v>
                </c:pt>
                <c:pt idx="979">
                  <c:v>46485</c:v>
                </c:pt>
                <c:pt idx="980">
                  <c:v>46492</c:v>
                </c:pt>
                <c:pt idx="981">
                  <c:v>46499</c:v>
                </c:pt>
                <c:pt idx="982">
                  <c:v>46506</c:v>
                </c:pt>
                <c:pt idx="983">
                  <c:v>46513</c:v>
                </c:pt>
                <c:pt idx="984">
                  <c:v>46520</c:v>
                </c:pt>
                <c:pt idx="985">
                  <c:v>46527</c:v>
                </c:pt>
                <c:pt idx="986">
                  <c:v>46534</c:v>
                </c:pt>
                <c:pt idx="987">
                  <c:v>46541</c:v>
                </c:pt>
                <c:pt idx="988">
                  <c:v>46548</c:v>
                </c:pt>
                <c:pt idx="989">
                  <c:v>46555</c:v>
                </c:pt>
                <c:pt idx="990">
                  <c:v>46562</c:v>
                </c:pt>
                <c:pt idx="991">
                  <c:v>46569</c:v>
                </c:pt>
                <c:pt idx="992">
                  <c:v>46576</c:v>
                </c:pt>
                <c:pt idx="993">
                  <c:v>46583</c:v>
                </c:pt>
                <c:pt idx="994">
                  <c:v>46590</c:v>
                </c:pt>
                <c:pt idx="995">
                  <c:v>46597</c:v>
                </c:pt>
                <c:pt idx="996">
                  <c:v>46604</c:v>
                </c:pt>
                <c:pt idx="997">
                  <c:v>46611</c:v>
                </c:pt>
                <c:pt idx="998">
                  <c:v>46618</c:v>
                </c:pt>
                <c:pt idx="999">
                  <c:v>46625</c:v>
                </c:pt>
                <c:pt idx="1000">
                  <c:v>46632</c:v>
                </c:pt>
                <c:pt idx="1001">
                  <c:v>46639</c:v>
                </c:pt>
                <c:pt idx="1002">
                  <c:v>46646</c:v>
                </c:pt>
                <c:pt idx="1003">
                  <c:v>46653</c:v>
                </c:pt>
                <c:pt idx="1004">
                  <c:v>46660</c:v>
                </c:pt>
                <c:pt idx="1005">
                  <c:v>46667</c:v>
                </c:pt>
                <c:pt idx="1006">
                  <c:v>46674</c:v>
                </c:pt>
                <c:pt idx="1007">
                  <c:v>46681</c:v>
                </c:pt>
                <c:pt idx="1008">
                  <c:v>46688</c:v>
                </c:pt>
                <c:pt idx="1009">
                  <c:v>46695</c:v>
                </c:pt>
                <c:pt idx="1010">
                  <c:v>46703</c:v>
                </c:pt>
                <c:pt idx="1011">
                  <c:v>46709</c:v>
                </c:pt>
                <c:pt idx="1012">
                  <c:v>46717</c:v>
                </c:pt>
                <c:pt idx="1013">
                  <c:v>46723</c:v>
                </c:pt>
                <c:pt idx="1014">
                  <c:v>46730</c:v>
                </c:pt>
                <c:pt idx="1015">
                  <c:v>46737</c:v>
                </c:pt>
                <c:pt idx="1016">
                  <c:v>46744</c:v>
                </c:pt>
                <c:pt idx="1017">
                  <c:v>46756</c:v>
                </c:pt>
                <c:pt idx="1018">
                  <c:v>46759</c:v>
                </c:pt>
                <c:pt idx="1019">
                  <c:v>46766</c:v>
                </c:pt>
                <c:pt idx="1020">
                  <c:v>46773</c:v>
                </c:pt>
                <c:pt idx="1021">
                  <c:v>46780</c:v>
                </c:pt>
                <c:pt idx="1022">
                  <c:v>46787</c:v>
                </c:pt>
                <c:pt idx="1023">
                  <c:v>46794</c:v>
                </c:pt>
                <c:pt idx="1024">
                  <c:v>46801</c:v>
                </c:pt>
                <c:pt idx="1025">
                  <c:v>46808</c:v>
                </c:pt>
                <c:pt idx="1026">
                  <c:v>46815</c:v>
                </c:pt>
                <c:pt idx="1027">
                  <c:v>46822</c:v>
                </c:pt>
                <c:pt idx="1028">
                  <c:v>46829</c:v>
                </c:pt>
                <c:pt idx="1029">
                  <c:v>46836</c:v>
                </c:pt>
                <c:pt idx="1030">
                  <c:v>46843</c:v>
                </c:pt>
                <c:pt idx="1031">
                  <c:v>46850</c:v>
                </c:pt>
                <c:pt idx="1032">
                  <c:v>46861</c:v>
                </c:pt>
                <c:pt idx="1033">
                  <c:v>46864</c:v>
                </c:pt>
                <c:pt idx="1034">
                  <c:v>46871</c:v>
                </c:pt>
                <c:pt idx="1035">
                  <c:v>46878</c:v>
                </c:pt>
                <c:pt idx="1036">
                  <c:v>46885</c:v>
                </c:pt>
                <c:pt idx="1037">
                  <c:v>46892</c:v>
                </c:pt>
                <c:pt idx="1038">
                  <c:v>46899</c:v>
                </c:pt>
                <c:pt idx="1039">
                  <c:v>46906</c:v>
                </c:pt>
                <c:pt idx="1040">
                  <c:v>46913</c:v>
                </c:pt>
                <c:pt idx="1041">
                  <c:v>46920</c:v>
                </c:pt>
                <c:pt idx="1042">
                  <c:v>46927</c:v>
                </c:pt>
                <c:pt idx="1043">
                  <c:v>46934</c:v>
                </c:pt>
                <c:pt idx="1044">
                  <c:v>46941</c:v>
                </c:pt>
                <c:pt idx="1045">
                  <c:v>46948</c:v>
                </c:pt>
                <c:pt idx="1046">
                  <c:v>46955</c:v>
                </c:pt>
                <c:pt idx="1047">
                  <c:v>46962</c:v>
                </c:pt>
                <c:pt idx="1048">
                  <c:v>46969</c:v>
                </c:pt>
                <c:pt idx="1049">
                  <c:v>46976</c:v>
                </c:pt>
                <c:pt idx="1050">
                  <c:v>46983</c:v>
                </c:pt>
                <c:pt idx="1051">
                  <c:v>46990</c:v>
                </c:pt>
                <c:pt idx="1052">
                  <c:v>46997</c:v>
                </c:pt>
                <c:pt idx="1053">
                  <c:v>47004</c:v>
                </c:pt>
                <c:pt idx="1054">
                  <c:v>47011</c:v>
                </c:pt>
                <c:pt idx="1055">
                  <c:v>47018</c:v>
                </c:pt>
                <c:pt idx="1056">
                  <c:v>47025</c:v>
                </c:pt>
                <c:pt idx="1057">
                  <c:v>47032</c:v>
                </c:pt>
                <c:pt idx="1058">
                  <c:v>47039</c:v>
                </c:pt>
                <c:pt idx="1059">
                  <c:v>47046</c:v>
                </c:pt>
                <c:pt idx="1060">
                  <c:v>47053</c:v>
                </c:pt>
                <c:pt idx="1061">
                  <c:v>47060</c:v>
                </c:pt>
                <c:pt idx="1062">
                  <c:v>47070</c:v>
                </c:pt>
                <c:pt idx="1063">
                  <c:v>47074</c:v>
                </c:pt>
                <c:pt idx="1064">
                  <c:v>47081</c:v>
                </c:pt>
                <c:pt idx="1065">
                  <c:v>47088</c:v>
                </c:pt>
                <c:pt idx="1066">
                  <c:v>47095</c:v>
                </c:pt>
                <c:pt idx="1067">
                  <c:v>47102</c:v>
                </c:pt>
                <c:pt idx="1068">
                  <c:v>47109</c:v>
                </c:pt>
                <c:pt idx="1069">
                  <c:v>47116</c:v>
                </c:pt>
                <c:pt idx="1070">
                  <c:v>47123</c:v>
                </c:pt>
                <c:pt idx="1071">
                  <c:v>47130</c:v>
                </c:pt>
                <c:pt idx="1072">
                  <c:v>47137</c:v>
                </c:pt>
                <c:pt idx="1073">
                  <c:v>47144</c:v>
                </c:pt>
                <c:pt idx="1074">
                  <c:v>47151</c:v>
                </c:pt>
                <c:pt idx="1075">
                  <c:v>47158</c:v>
                </c:pt>
                <c:pt idx="1076">
                  <c:v>47165</c:v>
                </c:pt>
                <c:pt idx="1077">
                  <c:v>47172</c:v>
                </c:pt>
                <c:pt idx="1078">
                  <c:v>47179</c:v>
                </c:pt>
                <c:pt idx="1079">
                  <c:v>47186</c:v>
                </c:pt>
                <c:pt idx="1080">
                  <c:v>47193</c:v>
                </c:pt>
                <c:pt idx="1081">
                  <c:v>47200</c:v>
                </c:pt>
                <c:pt idx="1082">
                  <c:v>47211</c:v>
                </c:pt>
                <c:pt idx="1083">
                  <c:v>47214</c:v>
                </c:pt>
                <c:pt idx="1084">
                  <c:v>47221</c:v>
                </c:pt>
                <c:pt idx="1085">
                  <c:v>47228</c:v>
                </c:pt>
                <c:pt idx="1086">
                  <c:v>47235</c:v>
                </c:pt>
                <c:pt idx="1087">
                  <c:v>47242</c:v>
                </c:pt>
                <c:pt idx="1088">
                  <c:v>47249</c:v>
                </c:pt>
                <c:pt idx="1089">
                  <c:v>47256</c:v>
                </c:pt>
                <c:pt idx="1090">
                  <c:v>47263</c:v>
                </c:pt>
                <c:pt idx="1091">
                  <c:v>47270</c:v>
                </c:pt>
                <c:pt idx="1092">
                  <c:v>47277</c:v>
                </c:pt>
                <c:pt idx="1093">
                  <c:v>47284</c:v>
                </c:pt>
                <c:pt idx="1094">
                  <c:v>47291</c:v>
                </c:pt>
                <c:pt idx="1095">
                  <c:v>47298</c:v>
                </c:pt>
                <c:pt idx="1096">
                  <c:v>47305</c:v>
                </c:pt>
                <c:pt idx="1097">
                  <c:v>47312</c:v>
                </c:pt>
                <c:pt idx="1098">
                  <c:v>47319</c:v>
                </c:pt>
                <c:pt idx="1099">
                  <c:v>47326</c:v>
                </c:pt>
                <c:pt idx="1100">
                  <c:v>47333</c:v>
                </c:pt>
                <c:pt idx="1101">
                  <c:v>47340</c:v>
                </c:pt>
                <c:pt idx="1102">
                  <c:v>47347</c:v>
                </c:pt>
                <c:pt idx="1103">
                  <c:v>47354</c:v>
                </c:pt>
                <c:pt idx="1104">
                  <c:v>47361</c:v>
                </c:pt>
                <c:pt idx="1105">
                  <c:v>47368</c:v>
                </c:pt>
                <c:pt idx="1106">
                  <c:v>47375</c:v>
                </c:pt>
                <c:pt idx="1107">
                  <c:v>47382</c:v>
                </c:pt>
                <c:pt idx="1108">
                  <c:v>47389</c:v>
                </c:pt>
                <c:pt idx="1109">
                  <c:v>47396</c:v>
                </c:pt>
                <c:pt idx="1110">
                  <c:v>47403</c:v>
                </c:pt>
                <c:pt idx="1111">
                  <c:v>47410</c:v>
                </c:pt>
                <c:pt idx="1112">
                  <c:v>47417</c:v>
                </c:pt>
                <c:pt idx="1113">
                  <c:v>47424</c:v>
                </c:pt>
                <c:pt idx="1114">
                  <c:v>47431</c:v>
                </c:pt>
                <c:pt idx="1115">
                  <c:v>47438</c:v>
                </c:pt>
                <c:pt idx="1116">
                  <c:v>47445</c:v>
                </c:pt>
                <c:pt idx="1117">
                  <c:v>47452</c:v>
                </c:pt>
                <c:pt idx="1118">
                  <c:v>47459</c:v>
                </c:pt>
                <c:pt idx="1119">
                  <c:v>47466</c:v>
                </c:pt>
                <c:pt idx="1120">
                  <c:v>47473</c:v>
                </c:pt>
                <c:pt idx="1121">
                  <c:v>47483</c:v>
                </c:pt>
                <c:pt idx="1122">
                  <c:v>47490</c:v>
                </c:pt>
                <c:pt idx="1123">
                  <c:v>47497</c:v>
                </c:pt>
                <c:pt idx="1124">
                  <c:v>47505</c:v>
                </c:pt>
                <c:pt idx="1125">
                  <c:v>47511</c:v>
                </c:pt>
                <c:pt idx="1126">
                  <c:v>47518</c:v>
                </c:pt>
                <c:pt idx="1127">
                  <c:v>47525</c:v>
                </c:pt>
                <c:pt idx="1128">
                  <c:v>47533</c:v>
                </c:pt>
                <c:pt idx="1129">
                  <c:v>47539</c:v>
                </c:pt>
                <c:pt idx="1130">
                  <c:v>47546</c:v>
                </c:pt>
                <c:pt idx="1131">
                  <c:v>47553</c:v>
                </c:pt>
                <c:pt idx="1132">
                  <c:v>47560</c:v>
                </c:pt>
                <c:pt idx="1133">
                  <c:v>47567</c:v>
                </c:pt>
                <c:pt idx="1134">
                  <c:v>47574</c:v>
                </c:pt>
                <c:pt idx="1135">
                  <c:v>47581</c:v>
                </c:pt>
                <c:pt idx="1136">
                  <c:v>47588</c:v>
                </c:pt>
                <c:pt idx="1137">
                  <c:v>47597</c:v>
                </c:pt>
                <c:pt idx="1138">
                  <c:v>47602</c:v>
                </c:pt>
                <c:pt idx="1139">
                  <c:v>47610</c:v>
                </c:pt>
                <c:pt idx="1140">
                  <c:v>47616</c:v>
                </c:pt>
                <c:pt idx="1141">
                  <c:v>47623</c:v>
                </c:pt>
                <c:pt idx="1142">
                  <c:v>47631</c:v>
                </c:pt>
                <c:pt idx="1143">
                  <c:v>47637</c:v>
                </c:pt>
                <c:pt idx="1144">
                  <c:v>47644</c:v>
                </c:pt>
                <c:pt idx="1145">
                  <c:v>47651</c:v>
                </c:pt>
                <c:pt idx="1146">
                  <c:v>47658</c:v>
                </c:pt>
                <c:pt idx="1147">
                  <c:v>47665</c:v>
                </c:pt>
                <c:pt idx="1148">
                  <c:v>47672</c:v>
                </c:pt>
                <c:pt idx="1149">
                  <c:v>47679</c:v>
                </c:pt>
                <c:pt idx="1150">
                  <c:v>47686</c:v>
                </c:pt>
                <c:pt idx="1151">
                  <c:v>47693</c:v>
                </c:pt>
                <c:pt idx="1152">
                  <c:v>47700</c:v>
                </c:pt>
                <c:pt idx="1153">
                  <c:v>47707</c:v>
                </c:pt>
                <c:pt idx="1154">
                  <c:v>47714</c:v>
                </c:pt>
                <c:pt idx="1155">
                  <c:v>47722</c:v>
                </c:pt>
                <c:pt idx="1156">
                  <c:v>47729</c:v>
                </c:pt>
                <c:pt idx="1157">
                  <c:v>47735</c:v>
                </c:pt>
                <c:pt idx="1158">
                  <c:v>47742</c:v>
                </c:pt>
                <c:pt idx="1159">
                  <c:v>47749</c:v>
                </c:pt>
                <c:pt idx="1160">
                  <c:v>47756</c:v>
                </c:pt>
                <c:pt idx="1161">
                  <c:v>47763</c:v>
                </c:pt>
                <c:pt idx="1162">
                  <c:v>47771</c:v>
                </c:pt>
                <c:pt idx="1163">
                  <c:v>47777</c:v>
                </c:pt>
                <c:pt idx="1164">
                  <c:v>47784</c:v>
                </c:pt>
                <c:pt idx="1165">
                  <c:v>47791</c:v>
                </c:pt>
                <c:pt idx="1166">
                  <c:v>47799</c:v>
                </c:pt>
                <c:pt idx="1167">
                  <c:v>47805</c:v>
                </c:pt>
                <c:pt idx="1168">
                  <c:v>47812</c:v>
                </c:pt>
                <c:pt idx="1169">
                  <c:v>47819</c:v>
                </c:pt>
                <c:pt idx="1170">
                  <c:v>47826</c:v>
                </c:pt>
                <c:pt idx="1171">
                  <c:v>47833</c:v>
                </c:pt>
                <c:pt idx="1172">
                  <c:v>47840</c:v>
                </c:pt>
                <c:pt idx="1173">
                  <c:v>47848</c:v>
                </c:pt>
                <c:pt idx="1174">
                  <c:v>47855</c:v>
                </c:pt>
                <c:pt idx="1175">
                  <c:v>47862</c:v>
                </c:pt>
                <c:pt idx="1176">
                  <c:v>47869</c:v>
                </c:pt>
                <c:pt idx="1177">
                  <c:v>47876</c:v>
                </c:pt>
                <c:pt idx="1178">
                  <c:v>47883</c:v>
                </c:pt>
                <c:pt idx="1179">
                  <c:v>47890</c:v>
                </c:pt>
                <c:pt idx="1180">
                  <c:v>47897</c:v>
                </c:pt>
                <c:pt idx="1181">
                  <c:v>47904</c:v>
                </c:pt>
                <c:pt idx="1182">
                  <c:v>47911</c:v>
                </c:pt>
                <c:pt idx="1183">
                  <c:v>47918</c:v>
                </c:pt>
                <c:pt idx="1184">
                  <c:v>47925</c:v>
                </c:pt>
                <c:pt idx="1185">
                  <c:v>47932</c:v>
                </c:pt>
                <c:pt idx="1186">
                  <c:v>47939</c:v>
                </c:pt>
                <c:pt idx="1187">
                  <c:v>47946</c:v>
                </c:pt>
                <c:pt idx="1188">
                  <c:v>47955</c:v>
                </c:pt>
                <c:pt idx="1189">
                  <c:v>47962</c:v>
                </c:pt>
                <c:pt idx="1190">
                  <c:v>47969</c:v>
                </c:pt>
                <c:pt idx="1191">
                  <c:v>47976</c:v>
                </c:pt>
                <c:pt idx="1192">
                  <c:v>47983</c:v>
                </c:pt>
                <c:pt idx="1193">
                  <c:v>47990</c:v>
                </c:pt>
                <c:pt idx="1194">
                  <c:v>47997</c:v>
                </c:pt>
                <c:pt idx="1195">
                  <c:v>48004</c:v>
                </c:pt>
                <c:pt idx="1196">
                  <c:v>48011</c:v>
                </c:pt>
                <c:pt idx="1197">
                  <c:v>48018</c:v>
                </c:pt>
                <c:pt idx="1198">
                  <c:v>48025</c:v>
                </c:pt>
                <c:pt idx="1199">
                  <c:v>48032</c:v>
                </c:pt>
                <c:pt idx="1200">
                  <c:v>48039</c:v>
                </c:pt>
                <c:pt idx="1201">
                  <c:v>48046</c:v>
                </c:pt>
                <c:pt idx="1202">
                  <c:v>48053</c:v>
                </c:pt>
                <c:pt idx="1203">
                  <c:v>48060</c:v>
                </c:pt>
                <c:pt idx="1204">
                  <c:v>48067</c:v>
                </c:pt>
                <c:pt idx="1205">
                  <c:v>48074</c:v>
                </c:pt>
                <c:pt idx="1206">
                  <c:v>48081</c:v>
                </c:pt>
                <c:pt idx="1207">
                  <c:v>48088</c:v>
                </c:pt>
                <c:pt idx="1208">
                  <c:v>48095</c:v>
                </c:pt>
                <c:pt idx="1209">
                  <c:v>48102</c:v>
                </c:pt>
                <c:pt idx="1210">
                  <c:v>48109</c:v>
                </c:pt>
                <c:pt idx="1211">
                  <c:v>48116</c:v>
                </c:pt>
                <c:pt idx="1212">
                  <c:v>48123</c:v>
                </c:pt>
                <c:pt idx="1213">
                  <c:v>48130</c:v>
                </c:pt>
                <c:pt idx="1214">
                  <c:v>48137</c:v>
                </c:pt>
                <c:pt idx="1215">
                  <c:v>48144</c:v>
                </c:pt>
                <c:pt idx="1216">
                  <c:v>48151</c:v>
                </c:pt>
                <c:pt idx="1217">
                  <c:v>48158</c:v>
                </c:pt>
                <c:pt idx="1218">
                  <c:v>48165</c:v>
                </c:pt>
                <c:pt idx="1219">
                  <c:v>48172</c:v>
                </c:pt>
                <c:pt idx="1220">
                  <c:v>48180</c:v>
                </c:pt>
                <c:pt idx="1221">
                  <c:v>48186</c:v>
                </c:pt>
                <c:pt idx="1222">
                  <c:v>48193</c:v>
                </c:pt>
                <c:pt idx="1223">
                  <c:v>48200</c:v>
                </c:pt>
                <c:pt idx="1224">
                  <c:v>48211</c:v>
                </c:pt>
                <c:pt idx="1225">
                  <c:v>48215</c:v>
                </c:pt>
                <c:pt idx="1226">
                  <c:v>48221</c:v>
                </c:pt>
                <c:pt idx="1227">
                  <c:v>48228</c:v>
                </c:pt>
                <c:pt idx="1228">
                  <c:v>48235</c:v>
                </c:pt>
                <c:pt idx="1229">
                  <c:v>48242</c:v>
                </c:pt>
                <c:pt idx="1230">
                  <c:v>48249</c:v>
                </c:pt>
                <c:pt idx="1231">
                  <c:v>48256</c:v>
                </c:pt>
                <c:pt idx="1232">
                  <c:v>48263</c:v>
                </c:pt>
                <c:pt idx="1233">
                  <c:v>48270</c:v>
                </c:pt>
                <c:pt idx="1234">
                  <c:v>48277</c:v>
                </c:pt>
                <c:pt idx="1235">
                  <c:v>48284</c:v>
                </c:pt>
                <c:pt idx="1236">
                  <c:v>48291</c:v>
                </c:pt>
                <c:pt idx="1237">
                  <c:v>48298</c:v>
                </c:pt>
                <c:pt idx="1238">
                  <c:v>48305</c:v>
                </c:pt>
                <c:pt idx="1239">
                  <c:v>48312</c:v>
                </c:pt>
                <c:pt idx="1240">
                  <c:v>48319</c:v>
                </c:pt>
                <c:pt idx="1241">
                  <c:v>48326</c:v>
                </c:pt>
                <c:pt idx="1242">
                  <c:v>48333</c:v>
                </c:pt>
                <c:pt idx="1243">
                  <c:v>48340</c:v>
                </c:pt>
                <c:pt idx="1244">
                  <c:v>48347</c:v>
                </c:pt>
                <c:pt idx="1245">
                  <c:v>48354</c:v>
                </c:pt>
                <c:pt idx="1246">
                  <c:v>48361</c:v>
                </c:pt>
                <c:pt idx="1247">
                  <c:v>48368</c:v>
                </c:pt>
                <c:pt idx="1248">
                  <c:v>48375</c:v>
                </c:pt>
                <c:pt idx="1249">
                  <c:v>48382</c:v>
                </c:pt>
                <c:pt idx="1250">
                  <c:v>48389</c:v>
                </c:pt>
                <c:pt idx="1251">
                  <c:v>48396</c:v>
                </c:pt>
                <c:pt idx="1252">
                  <c:v>48403</c:v>
                </c:pt>
                <c:pt idx="1253">
                  <c:v>48410</c:v>
                </c:pt>
                <c:pt idx="1254">
                  <c:v>48417</c:v>
                </c:pt>
                <c:pt idx="1255">
                  <c:v>48424</c:v>
                </c:pt>
                <c:pt idx="1256">
                  <c:v>48431</c:v>
                </c:pt>
                <c:pt idx="1257">
                  <c:v>48438</c:v>
                </c:pt>
                <c:pt idx="1258">
                  <c:v>48445</c:v>
                </c:pt>
                <c:pt idx="1259">
                  <c:v>48452</c:v>
                </c:pt>
                <c:pt idx="1260">
                  <c:v>48459</c:v>
                </c:pt>
                <c:pt idx="1261">
                  <c:v>48466</c:v>
                </c:pt>
                <c:pt idx="1262">
                  <c:v>48473</c:v>
                </c:pt>
                <c:pt idx="1263">
                  <c:v>48480</c:v>
                </c:pt>
                <c:pt idx="1264">
                  <c:v>48487</c:v>
                </c:pt>
                <c:pt idx="1265">
                  <c:v>48494</c:v>
                </c:pt>
                <c:pt idx="1266">
                  <c:v>48501</c:v>
                </c:pt>
                <c:pt idx="1267">
                  <c:v>48508</c:v>
                </c:pt>
                <c:pt idx="1268">
                  <c:v>48515</c:v>
                </c:pt>
                <c:pt idx="1269">
                  <c:v>48522</c:v>
                </c:pt>
                <c:pt idx="1270">
                  <c:v>48530</c:v>
                </c:pt>
                <c:pt idx="1271">
                  <c:v>48536</c:v>
                </c:pt>
                <c:pt idx="1272">
                  <c:v>48544</c:v>
                </c:pt>
                <c:pt idx="1273">
                  <c:v>48550</c:v>
                </c:pt>
                <c:pt idx="1274">
                  <c:v>48557</c:v>
                </c:pt>
                <c:pt idx="1275">
                  <c:v>48564</c:v>
                </c:pt>
                <c:pt idx="1276">
                  <c:v>48571</c:v>
                </c:pt>
                <c:pt idx="1277">
                  <c:v>48583</c:v>
                </c:pt>
                <c:pt idx="1278">
                  <c:v>48586</c:v>
                </c:pt>
                <c:pt idx="1279">
                  <c:v>48593</c:v>
                </c:pt>
                <c:pt idx="1280">
                  <c:v>48600</c:v>
                </c:pt>
                <c:pt idx="1281">
                  <c:v>48607</c:v>
                </c:pt>
                <c:pt idx="1282">
                  <c:v>48614</c:v>
                </c:pt>
                <c:pt idx="1283">
                  <c:v>48621</c:v>
                </c:pt>
                <c:pt idx="1284">
                  <c:v>48628</c:v>
                </c:pt>
                <c:pt idx="1285">
                  <c:v>48635</c:v>
                </c:pt>
                <c:pt idx="1286">
                  <c:v>48642</c:v>
                </c:pt>
                <c:pt idx="1287">
                  <c:v>48649</c:v>
                </c:pt>
                <c:pt idx="1288">
                  <c:v>48656</c:v>
                </c:pt>
                <c:pt idx="1289">
                  <c:v>48663</c:v>
                </c:pt>
                <c:pt idx="1290">
                  <c:v>48670</c:v>
                </c:pt>
                <c:pt idx="1291">
                  <c:v>48677</c:v>
                </c:pt>
                <c:pt idx="1292">
                  <c:v>48688</c:v>
                </c:pt>
                <c:pt idx="1293">
                  <c:v>48691</c:v>
                </c:pt>
                <c:pt idx="1294">
                  <c:v>48698</c:v>
                </c:pt>
                <c:pt idx="1295">
                  <c:v>48705</c:v>
                </c:pt>
                <c:pt idx="1296">
                  <c:v>48712</c:v>
                </c:pt>
                <c:pt idx="1297">
                  <c:v>48719</c:v>
                </c:pt>
                <c:pt idx="1298">
                  <c:v>48726</c:v>
                </c:pt>
                <c:pt idx="1299">
                  <c:v>48733</c:v>
                </c:pt>
                <c:pt idx="1300">
                  <c:v>48740</c:v>
                </c:pt>
                <c:pt idx="1301">
                  <c:v>48747</c:v>
                </c:pt>
                <c:pt idx="1302">
                  <c:v>48754</c:v>
                </c:pt>
                <c:pt idx="1303">
                  <c:v>48761</c:v>
                </c:pt>
                <c:pt idx="1304">
                  <c:v>48768</c:v>
                </c:pt>
                <c:pt idx="1305">
                  <c:v>48775</c:v>
                </c:pt>
                <c:pt idx="1306">
                  <c:v>48782</c:v>
                </c:pt>
                <c:pt idx="1307">
                  <c:v>48789</c:v>
                </c:pt>
                <c:pt idx="1308">
                  <c:v>48796</c:v>
                </c:pt>
                <c:pt idx="1309">
                  <c:v>48803</c:v>
                </c:pt>
                <c:pt idx="1310">
                  <c:v>48810</c:v>
                </c:pt>
                <c:pt idx="1311">
                  <c:v>48817</c:v>
                </c:pt>
                <c:pt idx="1312">
                  <c:v>48824</c:v>
                </c:pt>
                <c:pt idx="1313">
                  <c:v>48831</c:v>
                </c:pt>
                <c:pt idx="1314">
                  <c:v>48838</c:v>
                </c:pt>
                <c:pt idx="1315">
                  <c:v>48845</c:v>
                </c:pt>
                <c:pt idx="1316">
                  <c:v>48852</c:v>
                </c:pt>
                <c:pt idx="1317">
                  <c:v>48859</c:v>
                </c:pt>
                <c:pt idx="1318">
                  <c:v>48866</c:v>
                </c:pt>
                <c:pt idx="1319">
                  <c:v>48873</c:v>
                </c:pt>
                <c:pt idx="1320">
                  <c:v>48880</c:v>
                </c:pt>
                <c:pt idx="1321">
                  <c:v>48887</c:v>
                </c:pt>
                <c:pt idx="1322">
                  <c:v>48897</c:v>
                </c:pt>
                <c:pt idx="1323">
                  <c:v>48901</c:v>
                </c:pt>
                <c:pt idx="1324">
                  <c:v>48908</c:v>
                </c:pt>
                <c:pt idx="1325">
                  <c:v>48915</c:v>
                </c:pt>
                <c:pt idx="1326">
                  <c:v>48922</c:v>
                </c:pt>
                <c:pt idx="1327">
                  <c:v>48929</c:v>
                </c:pt>
                <c:pt idx="1328">
                  <c:v>48936</c:v>
                </c:pt>
                <c:pt idx="1329">
                  <c:v>48943</c:v>
                </c:pt>
                <c:pt idx="1330">
                  <c:v>48950</c:v>
                </c:pt>
                <c:pt idx="1331">
                  <c:v>48957</c:v>
                </c:pt>
                <c:pt idx="1332">
                  <c:v>48964</c:v>
                </c:pt>
                <c:pt idx="1333">
                  <c:v>48971</c:v>
                </c:pt>
                <c:pt idx="1334">
                  <c:v>48978</c:v>
                </c:pt>
                <c:pt idx="1335">
                  <c:v>48985</c:v>
                </c:pt>
                <c:pt idx="1336">
                  <c:v>48992</c:v>
                </c:pt>
                <c:pt idx="1337">
                  <c:v>48999</c:v>
                </c:pt>
                <c:pt idx="1338">
                  <c:v>49006</c:v>
                </c:pt>
                <c:pt idx="1339">
                  <c:v>49013</c:v>
                </c:pt>
                <c:pt idx="1340">
                  <c:v>49020</c:v>
                </c:pt>
                <c:pt idx="1341">
                  <c:v>49027</c:v>
                </c:pt>
                <c:pt idx="1342">
                  <c:v>49034</c:v>
                </c:pt>
                <c:pt idx="1343">
                  <c:v>49045</c:v>
                </c:pt>
                <c:pt idx="1344">
                  <c:v>49048</c:v>
                </c:pt>
                <c:pt idx="1345">
                  <c:v>49055</c:v>
                </c:pt>
                <c:pt idx="1346">
                  <c:v>49062</c:v>
                </c:pt>
                <c:pt idx="1347">
                  <c:v>49069</c:v>
                </c:pt>
                <c:pt idx="1348">
                  <c:v>49076</c:v>
                </c:pt>
                <c:pt idx="1349">
                  <c:v>49083</c:v>
                </c:pt>
                <c:pt idx="1350">
                  <c:v>49090</c:v>
                </c:pt>
                <c:pt idx="1351">
                  <c:v>49097</c:v>
                </c:pt>
                <c:pt idx="1352">
                  <c:v>49104</c:v>
                </c:pt>
                <c:pt idx="1353">
                  <c:v>49111</c:v>
                </c:pt>
                <c:pt idx="1354">
                  <c:v>49118</c:v>
                </c:pt>
                <c:pt idx="1355">
                  <c:v>49125</c:v>
                </c:pt>
                <c:pt idx="1356">
                  <c:v>49132</c:v>
                </c:pt>
                <c:pt idx="1357">
                  <c:v>49139</c:v>
                </c:pt>
                <c:pt idx="1358">
                  <c:v>49146</c:v>
                </c:pt>
                <c:pt idx="1359">
                  <c:v>49153</c:v>
                </c:pt>
                <c:pt idx="1360">
                  <c:v>49160</c:v>
                </c:pt>
                <c:pt idx="1361">
                  <c:v>49167</c:v>
                </c:pt>
                <c:pt idx="1362">
                  <c:v>49174</c:v>
                </c:pt>
                <c:pt idx="1363">
                  <c:v>49181</c:v>
                </c:pt>
                <c:pt idx="1364">
                  <c:v>49188</c:v>
                </c:pt>
                <c:pt idx="1365">
                  <c:v>49195</c:v>
                </c:pt>
                <c:pt idx="1366">
                  <c:v>49202</c:v>
                </c:pt>
                <c:pt idx="1367">
                  <c:v>49209</c:v>
                </c:pt>
                <c:pt idx="1368">
                  <c:v>49216</c:v>
                </c:pt>
                <c:pt idx="1369">
                  <c:v>49223</c:v>
                </c:pt>
                <c:pt idx="1370">
                  <c:v>49230</c:v>
                </c:pt>
                <c:pt idx="1371">
                  <c:v>49237</c:v>
                </c:pt>
                <c:pt idx="1372">
                  <c:v>49244</c:v>
                </c:pt>
                <c:pt idx="1373">
                  <c:v>49251</c:v>
                </c:pt>
                <c:pt idx="1374">
                  <c:v>49261</c:v>
                </c:pt>
                <c:pt idx="1375">
                  <c:v>49265</c:v>
                </c:pt>
                <c:pt idx="1376">
                  <c:v>49272</c:v>
                </c:pt>
                <c:pt idx="1377">
                  <c:v>49279</c:v>
                </c:pt>
                <c:pt idx="1378">
                  <c:v>49286</c:v>
                </c:pt>
                <c:pt idx="1379">
                  <c:v>49293</c:v>
                </c:pt>
                <c:pt idx="1380">
                  <c:v>49300</c:v>
                </c:pt>
                <c:pt idx="1381">
                  <c:v>49307</c:v>
                </c:pt>
                <c:pt idx="1382">
                  <c:v>49314</c:v>
                </c:pt>
                <c:pt idx="1383">
                  <c:v>49321</c:v>
                </c:pt>
                <c:pt idx="1384">
                  <c:v>49328</c:v>
                </c:pt>
                <c:pt idx="1385">
                  <c:v>49335</c:v>
                </c:pt>
                <c:pt idx="1386">
                  <c:v>49342</c:v>
                </c:pt>
                <c:pt idx="1387">
                  <c:v>49349</c:v>
                </c:pt>
                <c:pt idx="1388">
                  <c:v>49356</c:v>
                </c:pt>
                <c:pt idx="1389">
                  <c:v>49363</c:v>
                </c:pt>
                <c:pt idx="1390">
                  <c:v>49370</c:v>
                </c:pt>
                <c:pt idx="1391">
                  <c:v>49377</c:v>
                </c:pt>
                <c:pt idx="1392">
                  <c:v>49384</c:v>
                </c:pt>
                <c:pt idx="1393">
                  <c:v>49395</c:v>
                </c:pt>
                <c:pt idx="1394">
                  <c:v>49398</c:v>
                </c:pt>
                <c:pt idx="1395">
                  <c:v>49405</c:v>
                </c:pt>
                <c:pt idx="1396">
                  <c:v>49412</c:v>
                </c:pt>
                <c:pt idx="1397">
                  <c:v>49419</c:v>
                </c:pt>
                <c:pt idx="1398">
                  <c:v>49426</c:v>
                </c:pt>
                <c:pt idx="1399">
                  <c:v>49433</c:v>
                </c:pt>
                <c:pt idx="1400">
                  <c:v>49440</c:v>
                </c:pt>
                <c:pt idx="1401">
                  <c:v>49447</c:v>
                </c:pt>
                <c:pt idx="1402">
                  <c:v>49454</c:v>
                </c:pt>
                <c:pt idx="1403">
                  <c:v>49461</c:v>
                </c:pt>
                <c:pt idx="1404">
                  <c:v>49468</c:v>
                </c:pt>
                <c:pt idx="1405">
                  <c:v>49475</c:v>
                </c:pt>
                <c:pt idx="1406">
                  <c:v>49482</c:v>
                </c:pt>
                <c:pt idx="1407">
                  <c:v>49489</c:v>
                </c:pt>
                <c:pt idx="1408">
                  <c:v>49496</c:v>
                </c:pt>
                <c:pt idx="1409">
                  <c:v>49503</c:v>
                </c:pt>
                <c:pt idx="1410">
                  <c:v>49510</c:v>
                </c:pt>
                <c:pt idx="1411">
                  <c:v>49517</c:v>
                </c:pt>
                <c:pt idx="1412">
                  <c:v>49524</c:v>
                </c:pt>
                <c:pt idx="1413">
                  <c:v>49531</c:v>
                </c:pt>
                <c:pt idx="1414">
                  <c:v>49538</c:v>
                </c:pt>
                <c:pt idx="1415">
                  <c:v>49545</c:v>
                </c:pt>
                <c:pt idx="1416">
                  <c:v>49552</c:v>
                </c:pt>
                <c:pt idx="1417">
                  <c:v>49559</c:v>
                </c:pt>
                <c:pt idx="1418">
                  <c:v>49566</c:v>
                </c:pt>
                <c:pt idx="1419">
                  <c:v>49573</c:v>
                </c:pt>
                <c:pt idx="1420">
                  <c:v>49580</c:v>
                </c:pt>
                <c:pt idx="1421">
                  <c:v>49587</c:v>
                </c:pt>
                <c:pt idx="1422">
                  <c:v>49594</c:v>
                </c:pt>
                <c:pt idx="1423">
                  <c:v>49601</c:v>
                </c:pt>
                <c:pt idx="1424">
                  <c:v>49608</c:v>
                </c:pt>
                <c:pt idx="1425">
                  <c:v>49615</c:v>
                </c:pt>
                <c:pt idx="1426">
                  <c:v>49622</c:v>
                </c:pt>
                <c:pt idx="1427">
                  <c:v>49629</c:v>
                </c:pt>
                <c:pt idx="1428">
                  <c:v>49636</c:v>
                </c:pt>
                <c:pt idx="1429">
                  <c:v>49643</c:v>
                </c:pt>
                <c:pt idx="1430">
                  <c:v>49650</c:v>
                </c:pt>
                <c:pt idx="1431">
                  <c:v>49657</c:v>
                </c:pt>
                <c:pt idx="1432">
                  <c:v>49664</c:v>
                </c:pt>
                <c:pt idx="1433">
                  <c:v>49674</c:v>
                </c:pt>
                <c:pt idx="1434">
                  <c:v>49681</c:v>
                </c:pt>
                <c:pt idx="1435">
                  <c:v>49688</c:v>
                </c:pt>
                <c:pt idx="1436">
                  <c:v>49696</c:v>
                </c:pt>
                <c:pt idx="1437">
                  <c:v>49702</c:v>
                </c:pt>
                <c:pt idx="1438">
                  <c:v>49709</c:v>
                </c:pt>
                <c:pt idx="1439">
                  <c:v>49716</c:v>
                </c:pt>
                <c:pt idx="1440">
                  <c:v>49724</c:v>
                </c:pt>
                <c:pt idx="1441">
                  <c:v>49730</c:v>
                </c:pt>
                <c:pt idx="1442">
                  <c:v>49737</c:v>
                </c:pt>
                <c:pt idx="1443">
                  <c:v>49744</c:v>
                </c:pt>
                <c:pt idx="1444">
                  <c:v>49751</c:v>
                </c:pt>
                <c:pt idx="1445">
                  <c:v>49758</c:v>
                </c:pt>
                <c:pt idx="1446">
                  <c:v>49765</c:v>
                </c:pt>
                <c:pt idx="1447">
                  <c:v>49772</c:v>
                </c:pt>
                <c:pt idx="1448">
                  <c:v>49781</c:v>
                </c:pt>
                <c:pt idx="1449">
                  <c:v>49786</c:v>
                </c:pt>
                <c:pt idx="1450">
                  <c:v>49793</c:v>
                </c:pt>
                <c:pt idx="1451">
                  <c:v>49801</c:v>
                </c:pt>
                <c:pt idx="1452">
                  <c:v>49807</c:v>
                </c:pt>
                <c:pt idx="1453">
                  <c:v>49814</c:v>
                </c:pt>
                <c:pt idx="1454">
                  <c:v>49822</c:v>
                </c:pt>
                <c:pt idx="1455">
                  <c:v>49828</c:v>
                </c:pt>
                <c:pt idx="1456">
                  <c:v>49835</c:v>
                </c:pt>
                <c:pt idx="1457">
                  <c:v>49842</c:v>
                </c:pt>
                <c:pt idx="1458">
                  <c:v>49849</c:v>
                </c:pt>
                <c:pt idx="1459">
                  <c:v>49856</c:v>
                </c:pt>
                <c:pt idx="1460">
                  <c:v>49863</c:v>
                </c:pt>
                <c:pt idx="1461">
                  <c:v>49870</c:v>
                </c:pt>
                <c:pt idx="1462">
                  <c:v>49877</c:v>
                </c:pt>
                <c:pt idx="1463">
                  <c:v>49884</c:v>
                </c:pt>
                <c:pt idx="1464">
                  <c:v>49891</c:v>
                </c:pt>
                <c:pt idx="1465">
                  <c:v>49898</c:v>
                </c:pt>
                <c:pt idx="1466">
                  <c:v>49905</c:v>
                </c:pt>
                <c:pt idx="1467">
                  <c:v>49913</c:v>
                </c:pt>
                <c:pt idx="1468">
                  <c:v>49920</c:v>
                </c:pt>
                <c:pt idx="1469">
                  <c:v>49926</c:v>
                </c:pt>
                <c:pt idx="1470">
                  <c:v>49933</c:v>
                </c:pt>
                <c:pt idx="1471">
                  <c:v>49940</c:v>
                </c:pt>
                <c:pt idx="1472">
                  <c:v>49947</c:v>
                </c:pt>
                <c:pt idx="1473">
                  <c:v>49954</c:v>
                </c:pt>
                <c:pt idx="1474">
                  <c:v>49962</c:v>
                </c:pt>
                <c:pt idx="1475">
                  <c:v>49968</c:v>
                </c:pt>
                <c:pt idx="1476">
                  <c:v>49975</c:v>
                </c:pt>
                <c:pt idx="1477">
                  <c:v>49982</c:v>
                </c:pt>
                <c:pt idx="1478">
                  <c:v>49989</c:v>
                </c:pt>
                <c:pt idx="1479">
                  <c:v>49996</c:v>
                </c:pt>
                <c:pt idx="1480">
                  <c:v>50003</c:v>
                </c:pt>
                <c:pt idx="1481">
                  <c:v>50010</c:v>
                </c:pt>
                <c:pt idx="1482">
                  <c:v>50017</c:v>
                </c:pt>
                <c:pt idx="1483">
                  <c:v>50024</c:v>
                </c:pt>
                <c:pt idx="1484">
                  <c:v>50031</c:v>
                </c:pt>
                <c:pt idx="1485">
                  <c:v>50040</c:v>
                </c:pt>
                <c:pt idx="1486">
                  <c:v>50047</c:v>
                </c:pt>
                <c:pt idx="1487">
                  <c:v>50054</c:v>
                </c:pt>
                <c:pt idx="1488">
                  <c:v>50061</c:v>
                </c:pt>
                <c:pt idx="1489">
                  <c:v>50068</c:v>
                </c:pt>
                <c:pt idx="1490">
                  <c:v>50075</c:v>
                </c:pt>
                <c:pt idx="1491">
                  <c:v>50082</c:v>
                </c:pt>
                <c:pt idx="1492">
                  <c:v>50089</c:v>
                </c:pt>
                <c:pt idx="1493">
                  <c:v>50096</c:v>
                </c:pt>
                <c:pt idx="1494">
                  <c:v>50103</c:v>
                </c:pt>
                <c:pt idx="1495">
                  <c:v>50110</c:v>
                </c:pt>
                <c:pt idx="1496">
                  <c:v>50117</c:v>
                </c:pt>
                <c:pt idx="1497">
                  <c:v>50124</c:v>
                </c:pt>
                <c:pt idx="1498">
                  <c:v>50131</c:v>
                </c:pt>
                <c:pt idx="1499">
                  <c:v>50139</c:v>
                </c:pt>
                <c:pt idx="1500">
                  <c:v>50146</c:v>
                </c:pt>
                <c:pt idx="1501">
                  <c:v>50153</c:v>
                </c:pt>
                <c:pt idx="1502">
                  <c:v>50160</c:v>
                </c:pt>
                <c:pt idx="1503">
                  <c:v>50167</c:v>
                </c:pt>
                <c:pt idx="1504">
                  <c:v>50174</c:v>
                </c:pt>
                <c:pt idx="1505">
                  <c:v>50181</c:v>
                </c:pt>
                <c:pt idx="1506">
                  <c:v>50188</c:v>
                </c:pt>
                <c:pt idx="1507">
                  <c:v>50195</c:v>
                </c:pt>
                <c:pt idx="1508">
                  <c:v>50202</c:v>
                </c:pt>
                <c:pt idx="1509">
                  <c:v>50209</c:v>
                </c:pt>
                <c:pt idx="1510">
                  <c:v>50216</c:v>
                </c:pt>
                <c:pt idx="1511">
                  <c:v>50223</c:v>
                </c:pt>
                <c:pt idx="1512">
                  <c:v>50230</c:v>
                </c:pt>
                <c:pt idx="1513">
                  <c:v>50237</c:v>
                </c:pt>
                <c:pt idx="1514">
                  <c:v>50244</c:v>
                </c:pt>
                <c:pt idx="1515">
                  <c:v>50251</c:v>
                </c:pt>
                <c:pt idx="1516">
                  <c:v>50258</c:v>
                </c:pt>
                <c:pt idx="1517">
                  <c:v>50265</c:v>
                </c:pt>
                <c:pt idx="1518">
                  <c:v>50272</c:v>
                </c:pt>
                <c:pt idx="1519">
                  <c:v>50279</c:v>
                </c:pt>
                <c:pt idx="1520">
                  <c:v>50286</c:v>
                </c:pt>
                <c:pt idx="1521">
                  <c:v>50293</c:v>
                </c:pt>
                <c:pt idx="1522">
                  <c:v>50300</c:v>
                </c:pt>
                <c:pt idx="1523">
                  <c:v>50307</c:v>
                </c:pt>
                <c:pt idx="1524">
                  <c:v>50314</c:v>
                </c:pt>
                <c:pt idx="1525">
                  <c:v>50321</c:v>
                </c:pt>
                <c:pt idx="1526">
                  <c:v>50328</c:v>
                </c:pt>
                <c:pt idx="1527">
                  <c:v>50335</c:v>
                </c:pt>
                <c:pt idx="1528">
                  <c:v>50342</c:v>
                </c:pt>
                <c:pt idx="1529">
                  <c:v>50349</c:v>
                </c:pt>
                <c:pt idx="1530">
                  <c:v>50356</c:v>
                </c:pt>
                <c:pt idx="1531">
                  <c:v>50363</c:v>
                </c:pt>
                <c:pt idx="1532">
                  <c:v>50371</c:v>
                </c:pt>
                <c:pt idx="1533">
                  <c:v>50377</c:v>
                </c:pt>
                <c:pt idx="1534">
                  <c:v>50384</c:v>
                </c:pt>
                <c:pt idx="1535">
                  <c:v>50391</c:v>
                </c:pt>
                <c:pt idx="1536">
                  <c:v>50398</c:v>
                </c:pt>
                <c:pt idx="1537">
                  <c:v>50405</c:v>
                </c:pt>
                <c:pt idx="1538">
                  <c:v>50412</c:v>
                </c:pt>
                <c:pt idx="1539">
                  <c:v>50419</c:v>
                </c:pt>
                <c:pt idx="1540">
                  <c:v>50426</c:v>
                </c:pt>
                <c:pt idx="1541">
                  <c:v>50433</c:v>
                </c:pt>
                <c:pt idx="1542">
                  <c:v>50440</c:v>
                </c:pt>
                <c:pt idx="1543">
                  <c:v>50447</c:v>
                </c:pt>
                <c:pt idx="1544">
                  <c:v>50454</c:v>
                </c:pt>
                <c:pt idx="1545">
                  <c:v>50461</c:v>
                </c:pt>
                <c:pt idx="1546">
                  <c:v>50468</c:v>
                </c:pt>
                <c:pt idx="1547">
                  <c:v>50475</c:v>
                </c:pt>
                <c:pt idx="1548">
                  <c:v>50482</c:v>
                </c:pt>
                <c:pt idx="1549">
                  <c:v>50489</c:v>
                </c:pt>
                <c:pt idx="1550">
                  <c:v>50496</c:v>
                </c:pt>
                <c:pt idx="1551">
                  <c:v>50503</c:v>
                </c:pt>
                <c:pt idx="1552">
                  <c:v>50510</c:v>
                </c:pt>
                <c:pt idx="1553">
                  <c:v>50517</c:v>
                </c:pt>
                <c:pt idx="1554">
                  <c:v>50524</c:v>
                </c:pt>
                <c:pt idx="1555">
                  <c:v>50531</c:v>
                </c:pt>
                <c:pt idx="1556">
                  <c:v>50538</c:v>
                </c:pt>
                <c:pt idx="1557">
                  <c:v>50545</c:v>
                </c:pt>
                <c:pt idx="1558">
                  <c:v>50552</c:v>
                </c:pt>
                <c:pt idx="1559">
                  <c:v>50559</c:v>
                </c:pt>
                <c:pt idx="1560">
                  <c:v>50566</c:v>
                </c:pt>
                <c:pt idx="1561">
                  <c:v>50573</c:v>
                </c:pt>
                <c:pt idx="1562">
                  <c:v>50580</c:v>
                </c:pt>
                <c:pt idx="1563">
                  <c:v>50587</c:v>
                </c:pt>
                <c:pt idx="1564">
                  <c:v>50594</c:v>
                </c:pt>
                <c:pt idx="1565">
                  <c:v>50601</c:v>
                </c:pt>
                <c:pt idx="1566">
                  <c:v>50608</c:v>
                </c:pt>
                <c:pt idx="1567">
                  <c:v>50615</c:v>
                </c:pt>
                <c:pt idx="1568">
                  <c:v>50622</c:v>
                </c:pt>
                <c:pt idx="1569">
                  <c:v>50629</c:v>
                </c:pt>
                <c:pt idx="1570">
                  <c:v>50636</c:v>
                </c:pt>
                <c:pt idx="1571">
                  <c:v>50643</c:v>
                </c:pt>
                <c:pt idx="1572">
                  <c:v>50650</c:v>
                </c:pt>
                <c:pt idx="1573">
                  <c:v>50657</c:v>
                </c:pt>
                <c:pt idx="1574">
                  <c:v>50664</c:v>
                </c:pt>
                <c:pt idx="1575">
                  <c:v>50671</c:v>
                </c:pt>
                <c:pt idx="1576">
                  <c:v>50678</c:v>
                </c:pt>
                <c:pt idx="1577">
                  <c:v>50685</c:v>
                </c:pt>
                <c:pt idx="1578">
                  <c:v>50692</c:v>
                </c:pt>
                <c:pt idx="1579">
                  <c:v>50699</c:v>
                </c:pt>
                <c:pt idx="1580">
                  <c:v>50706</c:v>
                </c:pt>
                <c:pt idx="1581">
                  <c:v>50713</c:v>
                </c:pt>
                <c:pt idx="1582">
                  <c:v>50721</c:v>
                </c:pt>
                <c:pt idx="1583">
                  <c:v>50727</c:v>
                </c:pt>
                <c:pt idx="1584">
                  <c:v>50735</c:v>
                </c:pt>
                <c:pt idx="1585">
                  <c:v>50741</c:v>
                </c:pt>
                <c:pt idx="1586">
                  <c:v>50748</c:v>
                </c:pt>
                <c:pt idx="1587">
                  <c:v>50755</c:v>
                </c:pt>
                <c:pt idx="1588">
                  <c:v>50762</c:v>
                </c:pt>
                <c:pt idx="1589">
                  <c:v>50774</c:v>
                </c:pt>
                <c:pt idx="1590">
                  <c:v>50777</c:v>
                </c:pt>
                <c:pt idx="1591">
                  <c:v>50784</c:v>
                </c:pt>
                <c:pt idx="1592">
                  <c:v>50791</c:v>
                </c:pt>
                <c:pt idx="1593">
                  <c:v>50798</c:v>
                </c:pt>
                <c:pt idx="1594">
                  <c:v>50805</c:v>
                </c:pt>
                <c:pt idx="1595">
                  <c:v>50812</c:v>
                </c:pt>
                <c:pt idx="1596">
                  <c:v>50819</c:v>
                </c:pt>
                <c:pt idx="1597">
                  <c:v>50826</c:v>
                </c:pt>
                <c:pt idx="1598">
                  <c:v>50833</c:v>
                </c:pt>
                <c:pt idx="1599">
                  <c:v>50840</c:v>
                </c:pt>
                <c:pt idx="1600">
                  <c:v>50847</c:v>
                </c:pt>
                <c:pt idx="1601">
                  <c:v>50854</c:v>
                </c:pt>
                <c:pt idx="1602">
                  <c:v>50861</c:v>
                </c:pt>
                <c:pt idx="1603">
                  <c:v>50872</c:v>
                </c:pt>
                <c:pt idx="1604">
                  <c:v>50875</c:v>
                </c:pt>
                <c:pt idx="1605">
                  <c:v>50882</c:v>
                </c:pt>
                <c:pt idx="1606">
                  <c:v>50889</c:v>
                </c:pt>
                <c:pt idx="1607">
                  <c:v>50896</c:v>
                </c:pt>
                <c:pt idx="1608">
                  <c:v>50903</c:v>
                </c:pt>
                <c:pt idx="1609">
                  <c:v>50910</c:v>
                </c:pt>
                <c:pt idx="1610">
                  <c:v>50917</c:v>
                </c:pt>
                <c:pt idx="1611">
                  <c:v>50924</c:v>
                </c:pt>
                <c:pt idx="1612">
                  <c:v>50931</c:v>
                </c:pt>
                <c:pt idx="1613">
                  <c:v>50938</c:v>
                </c:pt>
                <c:pt idx="1614">
                  <c:v>50945</c:v>
                </c:pt>
                <c:pt idx="1615">
                  <c:v>50952</c:v>
                </c:pt>
                <c:pt idx="1616">
                  <c:v>50959</c:v>
                </c:pt>
                <c:pt idx="1617">
                  <c:v>50966</c:v>
                </c:pt>
                <c:pt idx="1618">
                  <c:v>50973</c:v>
                </c:pt>
                <c:pt idx="1619">
                  <c:v>50980</c:v>
                </c:pt>
                <c:pt idx="1620">
                  <c:v>50987</c:v>
                </c:pt>
                <c:pt idx="1621">
                  <c:v>50994</c:v>
                </c:pt>
                <c:pt idx="1622">
                  <c:v>51001</c:v>
                </c:pt>
                <c:pt idx="1623">
                  <c:v>51008</c:v>
                </c:pt>
                <c:pt idx="1624">
                  <c:v>51015</c:v>
                </c:pt>
                <c:pt idx="1625">
                  <c:v>51022</c:v>
                </c:pt>
                <c:pt idx="1626">
                  <c:v>51029</c:v>
                </c:pt>
                <c:pt idx="1627">
                  <c:v>51036</c:v>
                </c:pt>
                <c:pt idx="1628">
                  <c:v>51043</c:v>
                </c:pt>
                <c:pt idx="1629">
                  <c:v>51050</c:v>
                </c:pt>
                <c:pt idx="1630">
                  <c:v>51057</c:v>
                </c:pt>
                <c:pt idx="1631">
                  <c:v>51064</c:v>
                </c:pt>
                <c:pt idx="1632">
                  <c:v>51071</c:v>
                </c:pt>
                <c:pt idx="1633">
                  <c:v>51078</c:v>
                </c:pt>
                <c:pt idx="1634">
                  <c:v>51088</c:v>
                </c:pt>
                <c:pt idx="1635">
                  <c:v>51092</c:v>
                </c:pt>
                <c:pt idx="1636">
                  <c:v>51099</c:v>
                </c:pt>
                <c:pt idx="1637">
                  <c:v>51106</c:v>
                </c:pt>
                <c:pt idx="1638">
                  <c:v>51113</c:v>
                </c:pt>
                <c:pt idx="1639">
                  <c:v>51120</c:v>
                </c:pt>
                <c:pt idx="1640">
                  <c:v>51127</c:v>
                </c:pt>
                <c:pt idx="1641">
                  <c:v>51134</c:v>
                </c:pt>
                <c:pt idx="1642">
                  <c:v>51141</c:v>
                </c:pt>
                <c:pt idx="1643">
                  <c:v>51148</c:v>
                </c:pt>
                <c:pt idx="1644">
                  <c:v>51155</c:v>
                </c:pt>
                <c:pt idx="1645">
                  <c:v>51162</c:v>
                </c:pt>
                <c:pt idx="1646">
                  <c:v>51169</c:v>
                </c:pt>
                <c:pt idx="1647">
                  <c:v>51176</c:v>
                </c:pt>
                <c:pt idx="1648">
                  <c:v>51183</c:v>
                </c:pt>
                <c:pt idx="1649">
                  <c:v>51190</c:v>
                </c:pt>
                <c:pt idx="1650">
                  <c:v>51197</c:v>
                </c:pt>
                <c:pt idx="1651">
                  <c:v>51204</c:v>
                </c:pt>
                <c:pt idx="1652">
                  <c:v>51211</c:v>
                </c:pt>
                <c:pt idx="1653">
                  <c:v>51218</c:v>
                </c:pt>
                <c:pt idx="1654">
                  <c:v>51229</c:v>
                </c:pt>
                <c:pt idx="1655">
                  <c:v>51232</c:v>
                </c:pt>
                <c:pt idx="1656">
                  <c:v>51239</c:v>
                </c:pt>
                <c:pt idx="1657">
                  <c:v>51246</c:v>
                </c:pt>
                <c:pt idx="1658">
                  <c:v>51253</c:v>
                </c:pt>
                <c:pt idx="1659">
                  <c:v>51260</c:v>
                </c:pt>
                <c:pt idx="1660">
                  <c:v>51267</c:v>
                </c:pt>
                <c:pt idx="1661">
                  <c:v>51274</c:v>
                </c:pt>
                <c:pt idx="1662">
                  <c:v>51281</c:v>
                </c:pt>
                <c:pt idx="1663">
                  <c:v>51288</c:v>
                </c:pt>
                <c:pt idx="1664">
                  <c:v>51295</c:v>
                </c:pt>
                <c:pt idx="1665">
                  <c:v>51302</c:v>
                </c:pt>
                <c:pt idx="1666">
                  <c:v>51309</c:v>
                </c:pt>
                <c:pt idx="1667">
                  <c:v>51316</c:v>
                </c:pt>
                <c:pt idx="1668">
                  <c:v>51323</c:v>
                </c:pt>
                <c:pt idx="1669">
                  <c:v>51330</c:v>
                </c:pt>
                <c:pt idx="1670">
                  <c:v>51337</c:v>
                </c:pt>
                <c:pt idx="1671">
                  <c:v>51344</c:v>
                </c:pt>
                <c:pt idx="1672">
                  <c:v>51351</c:v>
                </c:pt>
                <c:pt idx="1673">
                  <c:v>51358</c:v>
                </c:pt>
                <c:pt idx="1674">
                  <c:v>51365</c:v>
                </c:pt>
                <c:pt idx="1675">
                  <c:v>51372</c:v>
                </c:pt>
                <c:pt idx="1676">
                  <c:v>51379</c:v>
                </c:pt>
                <c:pt idx="1677">
                  <c:v>51386</c:v>
                </c:pt>
                <c:pt idx="1678">
                  <c:v>51393</c:v>
                </c:pt>
                <c:pt idx="1679">
                  <c:v>51400</c:v>
                </c:pt>
                <c:pt idx="1680">
                  <c:v>51407</c:v>
                </c:pt>
                <c:pt idx="1681">
                  <c:v>51414</c:v>
                </c:pt>
                <c:pt idx="1682">
                  <c:v>51421</c:v>
                </c:pt>
                <c:pt idx="1683">
                  <c:v>51428</c:v>
                </c:pt>
                <c:pt idx="1684">
                  <c:v>51435</c:v>
                </c:pt>
                <c:pt idx="1685">
                  <c:v>51442</c:v>
                </c:pt>
                <c:pt idx="1686">
                  <c:v>51449</c:v>
                </c:pt>
                <c:pt idx="1687">
                  <c:v>51456</c:v>
                </c:pt>
                <c:pt idx="1688">
                  <c:v>51463</c:v>
                </c:pt>
                <c:pt idx="1689">
                  <c:v>51470</c:v>
                </c:pt>
                <c:pt idx="1690">
                  <c:v>51477</c:v>
                </c:pt>
                <c:pt idx="1691">
                  <c:v>51484</c:v>
                </c:pt>
                <c:pt idx="1692">
                  <c:v>51491</c:v>
                </c:pt>
                <c:pt idx="1693">
                  <c:v>51501</c:v>
                </c:pt>
                <c:pt idx="1694">
                  <c:v>51508</c:v>
                </c:pt>
                <c:pt idx="1695">
                  <c:v>51515</c:v>
                </c:pt>
                <c:pt idx="1696">
                  <c:v>51523</c:v>
                </c:pt>
                <c:pt idx="1697">
                  <c:v>51529</c:v>
                </c:pt>
                <c:pt idx="1698">
                  <c:v>51536</c:v>
                </c:pt>
                <c:pt idx="1699">
                  <c:v>51543</c:v>
                </c:pt>
                <c:pt idx="1700">
                  <c:v>51551</c:v>
                </c:pt>
                <c:pt idx="1701">
                  <c:v>51557</c:v>
                </c:pt>
                <c:pt idx="1702">
                  <c:v>51564</c:v>
                </c:pt>
                <c:pt idx="1703">
                  <c:v>51571</c:v>
                </c:pt>
                <c:pt idx="1704">
                  <c:v>51578</c:v>
                </c:pt>
                <c:pt idx="1705">
                  <c:v>51585</c:v>
                </c:pt>
                <c:pt idx="1706">
                  <c:v>51592</c:v>
                </c:pt>
                <c:pt idx="1707">
                  <c:v>51599</c:v>
                </c:pt>
                <c:pt idx="1708">
                  <c:v>51606</c:v>
                </c:pt>
                <c:pt idx="1709">
                  <c:v>51615</c:v>
                </c:pt>
                <c:pt idx="1710">
                  <c:v>51620</c:v>
                </c:pt>
                <c:pt idx="1711">
                  <c:v>51628</c:v>
                </c:pt>
                <c:pt idx="1712">
                  <c:v>51634</c:v>
                </c:pt>
                <c:pt idx="1713">
                  <c:v>51641</c:v>
                </c:pt>
                <c:pt idx="1714">
                  <c:v>51649</c:v>
                </c:pt>
                <c:pt idx="1715">
                  <c:v>51655</c:v>
                </c:pt>
                <c:pt idx="1716">
                  <c:v>51662</c:v>
                </c:pt>
                <c:pt idx="1717">
                  <c:v>51669</c:v>
                </c:pt>
                <c:pt idx="1718">
                  <c:v>51676</c:v>
                </c:pt>
                <c:pt idx="1719">
                  <c:v>51683</c:v>
                </c:pt>
                <c:pt idx="1720">
                  <c:v>51690</c:v>
                </c:pt>
                <c:pt idx="1721">
                  <c:v>51697</c:v>
                </c:pt>
                <c:pt idx="1722">
                  <c:v>51704</c:v>
                </c:pt>
                <c:pt idx="1723">
                  <c:v>51711</c:v>
                </c:pt>
                <c:pt idx="1724">
                  <c:v>51718</c:v>
                </c:pt>
                <c:pt idx="1725">
                  <c:v>51725</c:v>
                </c:pt>
                <c:pt idx="1726">
                  <c:v>51732</c:v>
                </c:pt>
                <c:pt idx="1727">
                  <c:v>51740</c:v>
                </c:pt>
                <c:pt idx="1728">
                  <c:v>51747</c:v>
                </c:pt>
                <c:pt idx="1729">
                  <c:v>51753</c:v>
                </c:pt>
                <c:pt idx="1730">
                  <c:v>51760</c:v>
                </c:pt>
                <c:pt idx="1731">
                  <c:v>51767</c:v>
                </c:pt>
                <c:pt idx="1732">
                  <c:v>51774</c:v>
                </c:pt>
                <c:pt idx="1733">
                  <c:v>51781</c:v>
                </c:pt>
                <c:pt idx="1734">
                  <c:v>51789</c:v>
                </c:pt>
                <c:pt idx="1735">
                  <c:v>51795</c:v>
                </c:pt>
                <c:pt idx="1736">
                  <c:v>51802</c:v>
                </c:pt>
                <c:pt idx="1737">
                  <c:v>51809</c:v>
                </c:pt>
                <c:pt idx="1738">
                  <c:v>51817</c:v>
                </c:pt>
                <c:pt idx="1739">
                  <c:v>51823</c:v>
                </c:pt>
                <c:pt idx="1740">
                  <c:v>51830</c:v>
                </c:pt>
                <c:pt idx="1741">
                  <c:v>51837</c:v>
                </c:pt>
                <c:pt idx="1742">
                  <c:v>51844</c:v>
                </c:pt>
                <c:pt idx="1743">
                  <c:v>51851</c:v>
                </c:pt>
                <c:pt idx="1744">
                  <c:v>51858</c:v>
                </c:pt>
                <c:pt idx="1745">
                  <c:v>51866</c:v>
                </c:pt>
                <c:pt idx="1746">
                  <c:v>51873</c:v>
                </c:pt>
                <c:pt idx="1747">
                  <c:v>51880</c:v>
                </c:pt>
                <c:pt idx="1748">
                  <c:v>51887</c:v>
                </c:pt>
                <c:pt idx="1749">
                  <c:v>51894</c:v>
                </c:pt>
                <c:pt idx="1750">
                  <c:v>51901</c:v>
                </c:pt>
                <c:pt idx="1751">
                  <c:v>51908</c:v>
                </c:pt>
                <c:pt idx="1752">
                  <c:v>51915</c:v>
                </c:pt>
                <c:pt idx="1753">
                  <c:v>51922</c:v>
                </c:pt>
                <c:pt idx="1754">
                  <c:v>51929</c:v>
                </c:pt>
                <c:pt idx="1755">
                  <c:v>51936</c:v>
                </c:pt>
                <c:pt idx="1756">
                  <c:v>51943</c:v>
                </c:pt>
                <c:pt idx="1757">
                  <c:v>51950</c:v>
                </c:pt>
                <c:pt idx="1758">
                  <c:v>51957</c:v>
                </c:pt>
                <c:pt idx="1759">
                  <c:v>51966</c:v>
                </c:pt>
                <c:pt idx="1760">
                  <c:v>51973</c:v>
                </c:pt>
                <c:pt idx="1761">
                  <c:v>51980</c:v>
                </c:pt>
                <c:pt idx="1762">
                  <c:v>51987</c:v>
                </c:pt>
                <c:pt idx="1763">
                  <c:v>51994</c:v>
                </c:pt>
                <c:pt idx="1764">
                  <c:v>52001</c:v>
                </c:pt>
                <c:pt idx="1765">
                  <c:v>52008</c:v>
                </c:pt>
                <c:pt idx="1766">
                  <c:v>52015</c:v>
                </c:pt>
                <c:pt idx="1767">
                  <c:v>52022</c:v>
                </c:pt>
                <c:pt idx="1768">
                  <c:v>52029</c:v>
                </c:pt>
                <c:pt idx="1769">
                  <c:v>52036</c:v>
                </c:pt>
                <c:pt idx="1770">
                  <c:v>52043</c:v>
                </c:pt>
                <c:pt idx="1771">
                  <c:v>52050</c:v>
                </c:pt>
                <c:pt idx="1772">
                  <c:v>52057</c:v>
                </c:pt>
                <c:pt idx="1773">
                  <c:v>52064</c:v>
                </c:pt>
                <c:pt idx="1774">
                  <c:v>52071</c:v>
                </c:pt>
                <c:pt idx="1775">
                  <c:v>52078</c:v>
                </c:pt>
                <c:pt idx="1776">
                  <c:v>52085</c:v>
                </c:pt>
                <c:pt idx="1777">
                  <c:v>52092</c:v>
                </c:pt>
                <c:pt idx="1778">
                  <c:v>52099</c:v>
                </c:pt>
                <c:pt idx="1779">
                  <c:v>52106</c:v>
                </c:pt>
                <c:pt idx="1780">
                  <c:v>52113</c:v>
                </c:pt>
                <c:pt idx="1781">
                  <c:v>52120</c:v>
                </c:pt>
                <c:pt idx="1782">
                  <c:v>52127</c:v>
                </c:pt>
                <c:pt idx="1783">
                  <c:v>52134</c:v>
                </c:pt>
                <c:pt idx="1784">
                  <c:v>52141</c:v>
                </c:pt>
                <c:pt idx="1785">
                  <c:v>52148</c:v>
                </c:pt>
                <c:pt idx="1786">
                  <c:v>52155</c:v>
                </c:pt>
                <c:pt idx="1787">
                  <c:v>52162</c:v>
                </c:pt>
                <c:pt idx="1788">
                  <c:v>52169</c:v>
                </c:pt>
                <c:pt idx="1789">
                  <c:v>52176</c:v>
                </c:pt>
                <c:pt idx="1790">
                  <c:v>52183</c:v>
                </c:pt>
                <c:pt idx="1791">
                  <c:v>52190</c:v>
                </c:pt>
                <c:pt idx="1792">
                  <c:v>52198</c:v>
                </c:pt>
                <c:pt idx="1793">
                  <c:v>52204</c:v>
                </c:pt>
                <c:pt idx="1794">
                  <c:v>52211</c:v>
                </c:pt>
                <c:pt idx="1795">
                  <c:v>52218</c:v>
                </c:pt>
                <c:pt idx="1796">
                  <c:v>52229</c:v>
                </c:pt>
                <c:pt idx="1797">
                  <c:v>52233</c:v>
                </c:pt>
                <c:pt idx="1798">
                  <c:v>52239</c:v>
                </c:pt>
                <c:pt idx="1799">
                  <c:v>52246</c:v>
                </c:pt>
                <c:pt idx="1800">
                  <c:v>52253</c:v>
                </c:pt>
                <c:pt idx="1801">
                  <c:v>52260</c:v>
                </c:pt>
                <c:pt idx="1802">
                  <c:v>52267</c:v>
                </c:pt>
                <c:pt idx="1803">
                  <c:v>52274</c:v>
                </c:pt>
                <c:pt idx="1804">
                  <c:v>52281</c:v>
                </c:pt>
                <c:pt idx="1805">
                  <c:v>52288</c:v>
                </c:pt>
                <c:pt idx="1806">
                  <c:v>52295</c:v>
                </c:pt>
                <c:pt idx="1807">
                  <c:v>52302</c:v>
                </c:pt>
                <c:pt idx="1808">
                  <c:v>52309</c:v>
                </c:pt>
                <c:pt idx="1809">
                  <c:v>52316</c:v>
                </c:pt>
                <c:pt idx="1810">
                  <c:v>52323</c:v>
                </c:pt>
                <c:pt idx="1811">
                  <c:v>52330</c:v>
                </c:pt>
                <c:pt idx="1812">
                  <c:v>52337</c:v>
                </c:pt>
                <c:pt idx="1813">
                  <c:v>52344</c:v>
                </c:pt>
                <c:pt idx="1814">
                  <c:v>52351</c:v>
                </c:pt>
                <c:pt idx="1815">
                  <c:v>52358</c:v>
                </c:pt>
                <c:pt idx="1816">
                  <c:v>52365</c:v>
                </c:pt>
                <c:pt idx="1817">
                  <c:v>52372</c:v>
                </c:pt>
                <c:pt idx="1818">
                  <c:v>52379</c:v>
                </c:pt>
                <c:pt idx="1819">
                  <c:v>52386</c:v>
                </c:pt>
                <c:pt idx="1820">
                  <c:v>52393</c:v>
                </c:pt>
                <c:pt idx="1821">
                  <c:v>52400</c:v>
                </c:pt>
                <c:pt idx="1822">
                  <c:v>52407</c:v>
                </c:pt>
                <c:pt idx="1823">
                  <c:v>52414</c:v>
                </c:pt>
                <c:pt idx="1824">
                  <c:v>52421</c:v>
                </c:pt>
                <c:pt idx="1825">
                  <c:v>52428</c:v>
                </c:pt>
                <c:pt idx="1826">
                  <c:v>52435</c:v>
                </c:pt>
                <c:pt idx="1827">
                  <c:v>52442</c:v>
                </c:pt>
                <c:pt idx="1828">
                  <c:v>52449</c:v>
                </c:pt>
                <c:pt idx="1829">
                  <c:v>52456</c:v>
                </c:pt>
                <c:pt idx="1830">
                  <c:v>52463</c:v>
                </c:pt>
                <c:pt idx="1831">
                  <c:v>52470</c:v>
                </c:pt>
                <c:pt idx="1832">
                  <c:v>52477</c:v>
                </c:pt>
                <c:pt idx="1833">
                  <c:v>52484</c:v>
                </c:pt>
                <c:pt idx="1834">
                  <c:v>52491</c:v>
                </c:pt>
                <c:pt idx="1835">
                  <c:v>52498</c:v>
                </c:pt>
                <c:pt idx="1836">
                  <c:v>52505</c:v>
                </c:pt>
                <c:pt idx="1837">
                  <c:v>52512</c:v>
                </c:pt>
                <c:pt idx="1838">
                  <c:v>52519</c:v>
                </c:pt>
                <c:pt idx="1839">
                  <c:v>52526</c:v>
                </c:pt>
                <c:pt idx="1840">
                  <c:v>52533</c:v>
                </c:pt>
                <c:pt idx="1841">
                  <c:v>52540</c:v>
                </c:pt>
                <c:pt idx="1842">
                  <c:v>52547</c:v>
                </c:pt>
                <c:pt idx="1843">
                  <c:v>52554</c:v>
                </c:pt>
                <c:pt idx="1844">
                  <c:v>52562</c:v>
                </c:pt>
                <c:pt idx="1845">
                  <c:v>52568</c:v>
                </c:pt>
                <c:pt idx="1846">
                  <c:v>52575</c:v>
                </c:pt>
                <c:pt idx="1847">
                  <c:v>52582</c:v>
                </c:pt>
                <c:pt idx="1848">
                  <c:v>52589</c:v>
                </c:pt>
                <c:pt idx="1849">
                  <c:v>52596</c:v>
                </c:pt>
                <c:pt idx="1850">
                  <c:v>52603</c:v>
                </c:pt>
                <c:pt idx="1851">
                  <c:v>52610</c:v>
                </c:pt>
                <c:pt idx="1852">
                  <c:v>52617</c:v>
                </c:pt>
                <c:pt idx="1853">
                  <c:v>52624</c:v>
                </c:pt>
                <c:pt idx="1854">
                  <c:v>52631</c:v>
                </c:pt>
                <c:pt idx="1855">
                  <c:v>52638</c:v>
                </c:pt>
                <c:pt idx="1856">
                  <c:v>52645</c:v>
                </c:pt>
                <c:pt idx="1857">
                  <c:v>52652</c:v>
                </c:pt>
                <c:pt idx="1858">
                  <c:v>52659</c:v>
                </c:pt>
                <c:pt idx="1859">
                  <c:v>52666</c:v>
                </c:pt>
                <c:pt idx="1860">
                  <c:v>52673</c:v>
                </c:pt>
                <c:pt idx="1861">
                  <c:v>52680</c:v>
                </c:pt>
                <c:pt idx="1862">
                  <c:v>52687</c:v>
                </c:pt>
                <c:pt idx="1863">
                  <c:v>52694</c:v>
                </c:pt>
                <c:pt idx="1864">
                  <c:v>52701</c:v>
                </c:pt>
                <c:pt idx="1865">
                  <c:v>52708</c:v>
                </c:pt>
                <c:pt idx="1866">
                  <c:v>52715</c:v>
                </c:pt>
                <c:pt idx="1867">
                  <c:v>52722</c:v>
                </c:pt>
                <c:pt idx="1868">
                  <c:v>52729</c:v>
                </c:pt>
                <c:pt idx="1869">
                  <c:v>52736</c:v>
                </c:pt>
                <c:pt idx="1870">
                  <c:v>52743</c:v>
                </c:pt>
                <c:pt idx="1871">
                  <c:v>52750</c:v>
                </c:pt>
                <c:pt idx="1872">
                  <c:v>52757</c:v>
                </c:pt>
                <c:pt idx="1873">
                  <c:v>52764</c:v>
                </c:pt>
                <c:pt idx="1874">
                  <c:v>52771</c:v>
                </c:pt>
                <c:pt idx="1875">
                  <c:v>52778</c:v>
                </c:pt>
                <c:pt idx="1876">
                  <c:v>52785</c:v>
                </c:pt>
                <c:pt idx="1877">
                  <c:v>52792</c:v>
                </c:pt>
                <c:pt idx="1878">
                  <c:v>52799</c:v>
                </c:pt>
                <c:pt idx="1879">
                  <c:v>52806</c:v>
                </c:pt>
                <c:pt idx="1880">
                  <c:v>52813</c:v>
                </c:pt>
                <c:pt idx="1881">
                  <c:v>52820</c:v>
                </c:pt>
                <c:pt idx="1882">
                  <c:v>52827</c:v>
                </c:pt>
                <c:pt idx="1883">
                  <c:v>52834</c:v>
                </c:pt>
                <c:pt idx="1884">
                  <c:v>52841</c:v>
                </c:pt>
                <c:pt idx="1885">
                  <c:v>52848</c:v>
                </c:pt>
                <c:pt idx="1886">
                  <c:v>52855</c:v>
                </c:pt>
                <c:pt idx="1887">
                  <c:v>52862</c:v>
                </c:pt>
                <c:pt idx="1888">
                  <c:v>52869</c:v>
                </c:pt>
                <c:pt idx="1889">
                  <c:v>52876</c:v>
                </c:pt>
                <c:pt idx="1890">
                  <c:v>52883</c:v>
                </c:pt>
                <c:pt idx="1891">
                  <c:v>52890</c:v>
                </c:pt>
                <c:pt idx="1892">
                  <c:v>52897</c:v>
                </c:pt>
                <c:pt idx="1893">
                  <c:v>52904</c:v>
                </c:pt>
                <c:pt idx="1894">
                  <c:v>52911</c:v>
                </c:pt>
                <c:pt idx="1895">
                  <c:v>52918</c:v>
                </c:pt>
                <c:pt idx="1896">
                  <c:v>52926</c:v>
                </c:pt>
                <c:pt idx="1897">
                  <c:v>52932</c:v>
                </c:pt>
                <c:pt idx="1898">
                  <c:v>52939</c:v>
                </c:pt>
                <c:pt idx="1899">
                  <c:v>52946</c:v>
                </c:pt>
                <c:pt idx="1900">
                  <c:v>52953</c:v>
                </c:pt>
                <c:pt idx="1901">
                  <c:v>52961</c:v>
                </c:pt>
                <c:pt idx="1902">
                  <c:v>52968</c:v>
                </c:pt>
                <c:pt idx="1903">
                  <c:v>52975</c:v>
                </c:pt>
                <c:pt idx="1904">
                  <c:v>52982</c:v>
                </c:pt>
                <c:pt idx="1905">
                  <c:v>52989</c:v>
                </c:pt>
                <c:pt idx="1906">
                  <c:v>52996</c:v>
                </c:pt>
                <c:pt idx="1907">
                  <c:v>53003</c:v>
                </c:pt>
                <c:pt idx="1908">
                  <c:v>53010</c:v>
                </c:pt>
                <c:pt idx="1909">
                  <c:v>53017</c:v>
                </c:pt>
                <c:pt idx="1910">
                  <c:v>53024</c:v>
                </c:pt>
                <c:pt idx="1911">
                  <c:v>53031</c:v>
                </c:pt>
                <c:pt idx="1912">
                  <c:v>53038</c:v>
                </c:pt>
                <c:pt idx="1913">
                  <c:v>53045</c:v>
                </c:pt>
                <c:pt idx="1914">
                  <c:v>53052</c:v>
                </c:pt>
                <c:pt idx="1915">
                  <c:v>53063</c:v>
                </c:pt>
                <c:pt idx="1916">
                  <c:v>53066</c:v>
                </c:pt>
                <c:pt idx="1917">
                  <c:v>53073</c:v>
                </c:pt>
                <c:pt idx="1918">
                  <c:v>53080</c:v>
                </c:pt>
                <c:pt idx="1919">
                  <c:v>53087</c:v>
                </c:pt>
                <c:pt idx="1920">
                  <c:v>53094</c:v>
                </c:pt>
                <c:pt idx="1921">
                  <c:v>53101</c:v>
                </c:pt>
                <c:pt idx="1922">
                  <c:v>53108</c:v>
                </c:pt>
                <c:pt idx="1923">
                  <c:v>53115</c:v>
                </c:pt>
                <c:pt idx="1924">
                  <c:v>53122</c:v>
                </c:pt>
                <c:pt idx="1925">
                  <c:v>53129</c:v>
                </c:pt>
                <c:pt idx="1926">
                  <c:v>53136</c:v>
                </c:pt>
                <c:pt idx="1927">
                  <c:v>53143</c:v>
                </c:pt>
                <c:pt idx="1928">
                  <c:v>53150</c:v>
                </c:pt>
                <c:pt idx="1929">
                  <c:v>53157</c:v>
                </c:pt>
                <c:pt idx="1930">
                  <c:v>53164</c:v>
                </c:pt>
                <c:pt idx="1931">
                  <c:v>53171</c:v>
                </c:pt>
                <c:pt idx="1932">
                  <c:v>53178</c:v>
                </c:pt>
                <c:pt idx="1933">
                  <c:v>53185</c:v>
                </c:pt>
                <c:pt idx="1934">
                  <c:v>53192</c:v>
                </c:pt>
                <c:pt idx="1935">
                  <c:v>53199</c:v>
                </c:pt>
                <c:pt idx="1936">
                  <c:v>53206</c:v>
                </c:pt>
                <c:pt idx="1937">
                  <c:v>53213</c:v>
                </c:pt>
                <c:pt idx="1938">
                  <c:v>53220</c:v>
                </c:pt>
                <c:pt idx="1939">
                  <c:v>53227</c:v>
                </c:pt>
                <c:pt idx="1940">
                  <c:v>53234</c:v>
                </c:pt>
                <c:pt idx="1941">
                  <c:v>53241</c:v>
                </c:pt>
                <c:pt idx="1942">
                  <c:v>53248</c:v>
                </c:pt>
                <c:pt idx="1943">
                  <c:v>53255</c:v>
                </c:pt>
                <c:pt idx="1944">
                  <c:v>53262</c:v>
                </c:pt>
                <c:pt idx="1945">
                  <c:v>53269</c:v>
                </c:pt>
                <c:pt idx="1946">
                  <c:v>53279</c:v>
                </c:pt>
                <c:pt idx="1947">
                  <c:v>53283</c:v>
                </c:pt>
                <c:pt idx="1948">
                  <c:v>53290</c:v>
                </c:pt>
                <c:pt idx="1949">
                  <c:v>53297</c:v>
                </c:pt>
                <c:pt idx="1950">
                  <c:v>53304</c:v>
                </c:pt>
                <c:pt idx="1951">
                  <c:v>53311</c:v>
                </c:pt>
                <c:pt idx="1952">
                  <c:v>53318</c:v>
                </c:pt>
                <c:pt idx="1953">
                  <c:v>53325</c:v>
                </c:pt>
                <c:pt idx="1954">
                  <c:v>53332</c:v>
                </c:pt>
                <c:pt idx="1955">
                  <c:v>53339</c:v>
                </c:pt>
                <c:pt idx="1956">
                  <c:v>53346</c:v>
                </c:pt>
                <c:pt idx="1957">
                  <c:v>53353</c:v>
                </c:pt>
                <c:pt idx="1958">
                  <c:v>53360</c:v>
                </c:pt>
                <c:pt idx="1959">
                  <c:v>53367</c:v>
                </c:pt>
                <c:pt idx="1960">
                  <c:v>53374</c:v>
                </c:pt>
                <c:pt idx="1961">
                  <c:v>53381</c:v>
                </c:pt>
                <c:pt idx="1962">
                  <c:v>53388</c:v>
                </c:pt>
                <c:pt idx="1963">
                  <c:v>53395</c:v>
                </c:pt>
                <c:pt idx="1964">
                  <c:v>53402</c:v>
                </c:pt>
                <c:pt idx="1965">
                  <c:v>53413</c:v>
                </c:pt>
                <c:pt idx="1966">
                  <c:v>53416</c:v>
                </c:pt>
                <c:pt idx="1967">
                  <c:v>53423</c:v>
                </c:pt>
                <c:pt idx="1968">
                  <c:v>53430</c:v>
                </c:pt>
                <c:pt idx="1969">
                  <c:v>53437</c:v>
                </c:pt>
                <c:pt idx="1970">
                  <c:v>53444</c:v>
                </c:pt>
                <c:pt idx="1971">
                  <c:v>53451</c:v>
                </c:pt>
                <c:pt idx="1972">
                  <c:v>53458</c:v>
                </c:pt>
                <c:pt idx="1973">
                  <c:v>53465</c:v>
                </c:pt>
                <c:pt idx="1974">
                  <c:v>53472</c:v>
                </c:pt>
                <c:pt idx="1975">
                  <c:v>53479</c:v>
                </c:pt>
                <c:pt idx="1976">
                  <c:v>53486</c:v>
                </c:pt>
                <c:pt idx="1977">
                  <c:v>53493</c:v>
                </c:pt>
                <c:pt idx="1978">
                  <c:v>53500</c:v>
                </c:pt>
                <c:pt idx="1979">
                  <c:v>53507</c:v>
                </c:pt>
                <c:pt idx="1980">
                  <c:v>53514</c:v>
                </c:pt>
                <c:pt idx="1981">
                  <c:v>53521</c:v>
                </c:pt>
                <c:pt idx="1982">
                  <c:v>53528</c:v>
                </c:pt>
                <c:pt idx="1983">
                  <c:v>53535</c:v>
                </c:pt>
                <c:pt idx="1984">
                  <c:v>53542</c:v>
                </c:pt>
                <c:pt idx="1985">
                  <c:v>53549</c:v>
                </c:pt>
                <c:pt idx="1986">
                  <c:v>53556</c:v>
                </c:pt>
                <c:pt idx="1987">
                  <c:v>53563</c:v>
                </c:pt>
                <c:pt idx="1988">
                  <c:v>53570</c:v>
                </c:pt>
                <c:pt idx="1989">
                  <c:v>53577</c:v>
                </c:pt>
                <c:pt idx="1990">
                  <c:v>53584</c:v>
                </c:pt>
                <c:pt idx="1991">
                  <c:v>53591</c:v>
                </c:pt>
                <c:pt idx="1992">
                  <c:v>53598</c:v>
                </c:pt>
                <c:pt idx="1993">
                  <c:v>53605</c:v>
                </c:pt>
                <c:pt idx="1994">
                  <c:v>53612</c:v>
                </c:pt>
                <c:pt idx="1995">
                  <c:v>53619</c:v>
                </c:pt>
                <c:pt idx="1996">
                  <c:v>53626</c:v>
                </c:pt>
                <c:pt idx="1997">
                  <c:v>53633</c:v>
                </c:pt>
                <c:pt idx="1998">
                  <c:v>53640</c:v>
                </c:pt>
                <c:pt idx="1999">
                  <c:v>53647</c:v>
                </c:pt>
                <c:pt idx="2000">
                  <c:v>53654</c:v>
                </c:pt>
                <c:pt idx="2001">
                  <c:v>53661</c:v>
                </c:pt>
                <c:pt idx="2002">
                  <c:v>53668</c:v>
                </c:pt>
                <c:pt idx="2003">
                  <c:v>53675</c:v>
                </c:pt>
                <c:pt idx="2004">
                  <c:v>53682</c:v>
                </c:pt>
                <c:pt idx="2005">
                  <c:v>53692</c:v>
                </c:pt>
                <c:pt idx="2006">
                  <c:v>53699</c:v>
                </c:pt>
                <c:pt idx="2007">
                  <c:v>53706</c:v>
                </c:pt>
                <c:pt idx="2008">
                  <c:v>53714</c:v>
                </c:pt>
                <c:pt idx="2009">
                  <c:v>53720</c:v>
                </c:pt>
                <c:pt idx="2010">
                  <c:v>53727</c:v>
                </c:pt>
                <c:pt idx="2011">
                  <c:v>53734</c:v>
                </c:pt>
                <c:pt idx="2012">
                  <c:v>53742</c:v>
                </c:pt>
                <c:pt idx="2013">
                  <c:v>53748</c:v>
                </c:pt>
                <c:pt idx="2014">
                  <c:v>53755</c:v>
                </c:pt>
                <c:pt idx="2015">
                  <c:v>53762</c:v>
                </c:pt>
                <c:pt idx="2016">
                  <c:v>53769</c:v>
                </c:pt>
                <c:pt idx="2017">
                  <c:v>53776</c:v>
                </c:pt>
                <c:pt idx="2018">
                  <c:v>53783</c:v>
                </c:pt>
                <c:pt idx="2019">
                  <c:v>53790</c:v>
                </c:pt>
                <c:pt idx="2020">
                  <c:v>53799</c:v>
                </c:pt>
                <c:pt idx="2021">
                  <c:v>53804</c:v>
                </c:pt>
                <c:pt idx="2022">
                  <c:v>53811</c:v>
                </c:pt>
                <c:pt idx="2023">
                  <c:v>53819</c:v>
                </c:pt>
                <c:pt idx="2024">
                  <c:v>53825</c:v>
                </c:pt>
                <c:pt idx="2025">
                  <c:v>53832</c:v>
                </c:pt>
                <c:pt idx="2026">
                  <c:v>53840</c:v>
                </c:pt>
                <c:pt idx="2027">
                  <c:v>53846</c:v>
                </c:pt>
                <c:pt idx="2028">
                  <c:v>53853</c:v>
                </c:pt>
                <c:pt idx="2029">
                  <c:v>53860</c:v>
                </c:pt>
                <c:pt idx="2030">
                  <c:v>53867</c:v>
                </c:pt>
                <c:pt idx="2031">
                  <c:v>53874</c:v>
                </c:pt>
                <c:pt idx="2032">
                  <c:v>53881</c:v>
                </c:pt>
                <c:pt idx="2033">
                  <c:v>53888</c:v>
                </c:pt>
                <c:pt idx="2034">
                  <c:v>53895</c:v>
                </c:pt>
                <c:pt idx="2035">
                  <c:v>53902</c:v>
                </c:pt>
                <c:pt idx="2036">
                  <c:v>53909</c:v>
                </c:pt>
                <c:pt idx="2037">
                  <c:v>53916</c:v>
                </c:pt>
                <c:pt idx="2038">
                  <c:v>53923</c:v>
                </c:pt>
                <c:pt idx="2039">
                  <c:v>53931</c:v>
                </c:pt>
                <c:pt idx="2040">
                  <c:v>53938</c:v>
                </c:pt>
                <c:pt idx="2041">
                  <c:v>53944</c:v>
                </c:pt>
                <c:pt idx="2042">
                  <c:v>53951</c:v>
                </c:pt>
                <c:pt idx="2043">
                  <c:v>53958</c:v>
                </c:pt>
                <c:pt idx="2044">
                  <c:v>53965</c:v>
                </c:pt>
                <c:pt idx="2045">
                  <c:v>53972</c:v>
                </c:pt>
                <c:pt idx="2046">
                  <c:v>53980</c:v>
                </c:pt>
                <c:pt idx="2047">
                  <c:v>53986</c:v>
                </c:pt>
                <c:pt idx="2048">
                  <c:v>53993</c:v>
                </c:pt>
                <c:pt idx="2049">
                  <c:v>54000</c:v>
                </c:pt>
                <c:pt idx="2050">
                  <c:v>54008</c:v>
                </c:pt>
                <c:pt idx="2051">
                  <c:v>54014</c:v>
                </c:pt>
                <c:pt idx="2052">
                  <c:v>54021</c:v>
                </c:pt>
                <c:pt idx="2053">
                  <c:v>54028</c:v>
                </c:pt>
                <c:pt idx="2054">
                  <c:v>54035</c:v>
                </c:pt>
                <c:pt idx="2055">
                  <c:v>54042</c:v>
                </c:pt>
                <c:pt idx="2056">
                  <c:v>54049</c:v>
                </c:pt>
                <c:pt idx="2057">
                  <c:v>54057</c:v>
                </c:pt>
                <c:pt idx="2058">
                  <c:v>54064</c:v>
                </c:pt>
                <c:pt idx="2059">
                  <c:v>54071</c:v>
                </c:pt>
                <c:pt idx="2060">
                  <c:v>54078</c:v>
                </c:pt>
                <c:pt idx="2061">
                  <c:v>54085</c:v>
                </c:pt>
                <c:pt idx="2062">
                  <c:v>54092</c:v>
                </c:pt>
                <c:pt idx="2063">
                  <c:v>54099</c:v>
                </c:pt>
                <c:pt idx="2064">
                  <c:v>54106</c:v>
                </c:pt>
                <c:pt idx="2065">
                  <c:v>54113</c:v>
                </c:pt>
                <c:pt idx="2066">
                  <c:v>54120</c:v>
                </c:pt>
                <c:pt idx="2067">
                  <c:v>54127</c:v>
                </c:pt>
                <c:pt idx="2068">
                  <c:v>54134</c:v>
                </c:pt>
                <c:pt idx="2069">
                  <c:v>54141</c:v>
                </c:pt>
                <c:pt idx="2070">
                  <c:v>54148</c:v>
                </c:pt>
                <c:pt idx="2071">
                  <c:v>54157</c:v>
                </c:pt>
                <c:pt idx="2072">
                  <c:v>54164</c:v>
                </c:pt>
                <c:pt idx="2073">
                  <c:v>54171</c:v>
                </c:pt>
                <c:pt idx="2074">
                  <c:v>54178</c:v>
                </c:pt>
                <c:pt idx="2075">
                  <c:v>54185</c:v>
                </c:pt>
                <c:pt idx="2076">
                  <c:v>54192</c:v>
                </c:pt>
                <c:pt idx="2077">
                  <c:v>54199</c:v>
                </c:pt>
                <c:pt idx="2078">
                  <c:v>54206</c:v>
                </c:pt>
                <c:pt idx="2079">
                  <c:v>54213</c:v>
                </c:pt>
                <c:pt idx="2080">
                  <c:v>54220</c:v>
                </c:pt>
                <c:pt idx="2081">
                  <c:v>54227</c:v>
                </c:pt>
                <c:pt idx="2082">
                  <c:v>54234</c:v>
                </c:pt>
                <c:pt idx="2083">
                  <c:v>54241</c:v>
                </c:pt>
                <c:pt idx="2084">
                  <c:v>54248</c:v>
                </c:pt>
                <c:pt idx="2085">
                  <c:v>54255</c:v>
                </c:pt>
                <c:pt idx="2086">
                  <c:v>54262</c:v>
                </c:pt>
                <c:pt idx="2087">
                  <c:v>54269</c:v>
                </c:pt>
                <c:pt idx="2088">
                  <c:v>54276</c:v>
                </c:pt>
                <c:pt idx="2089">
                  <c:v>54283</c:v>
                </c:pt>
                <c:pt idx="2090">
                  <c:v>54290</c:v>
                </c:pt>
                <c:pt idx="2091">
                  <c:v>54297</c:v>
                </c:pt>
                <c:pt idx="2092">
                  <c:v>54304</c:v>
                </c:pt>
                <c:pt idx="2093">
                  <c:v>54311</c:v>
                </c:pt>
                <c:pt idx="2094">
                  <c:v>54318</c:v>
                </c:pt>
                <c:pt idx="2095">
                  <c:v>54325</c:v>
                </c:pt>
                <c:pt idx="2096">
                  <c:v>54332</c:v>
                </c:pt>
                <c:pt idx="2097">
                  <c:v>54339</c:v>
                </c:pt>
                <c:pt idx="2098">
                  <c:v>54346</c:v>
                </c:pt>
                <c:pt idx="2099">
                  <c:v>54353</c:v>
                </c:pt>
                <c:pt idx="2100">
                  <c:v>54360</c:v>
                </c:pt>
                <c:pt idx="2101">
                  <c:v>54367</c:v>
                </c:pt>
                <c:pt idx="2102">
                  <c:v>54374</c:v>
                </c:pt>
                <c:pt idx="2103">
                  <c:v>54381</c:v>
                </c:pt>
                <c:pt idx="2104">
                  <c:v>54389</c:v>
                </c:pt>
                <c:pt idx="2105">
                  <c:v>54395</c:v>
                </c:pt>
                <c:pt idx="2106">
                  <c:v>54402</c:v>
                </c:pt>
                <c:pt idx="2107">
                  <c:v>54409</c:v>
                </c:pt>
                <c:pt idx="2108">
                  <c:v>54416</c:v>
                </c:pt>
                <c:pt idx="2109">
                  <c:v>54423</c:v>
                </c:pt>
                <c:pt idx="2110">
                  <c:v>54430</c:v>
                </c:pt>
                <c:pt idx="2111">
                  <c:v>54437</c:v>
                </c:pt>
                <c:pt idx="2112">
                  <c:v>54444</c:v>
                </c:pt>
                <c:pt idx="2113">
                  <c:v>54451</c:v>
                </c:pt>
                <c:pt idx="2114">
                  <c:v>54458</c:v>
                </c:pt>
                <c:pt idx="2115">
                  <c:v>54465</c:v>
                </c:pt>
                <c:pt idx="2116">
                  <c:v>54472</c:v>
                </c:pt>
                <c:pt idx="2117">
                  <c:v>54479</c:v>
                </c:pt>
                <c:pt idx="2118">
                  <c:v>54486</c:v>
                </c:pt>
                <c:pt idx="2119">
                  <c:v>54493</c:v>
                </c:pt>
                <c:pt idx="2120">
                  <c:v>54500</c:v>
                </c:pt>
                <c:pt idx="2121">
                  <c:v>54507</c:v>
                </c:pt>
                <c:pt idx="2122">
                  <c:v>54514</c:v>
                </c:pt>
                <c:pt idx="2123">
                  <c:v>54521</c:v>
                </c:pt>
                <c:pt idx="2124">
                  <c:v>54528</c:v>
                </c:pt>
                <c:pt idx="2125">
                  <c:v>54535</c:v>
                </c:pt>
                <c:pt idx="2126">
                  <c:v>54542</c:v>
                </c:pt>
                <c:pt idx="2127">
                  <c:v>54549</c:v>
                </c:pt>
                <c:pt idx="2128">
                  <c:v>54556</c:v>
                </c:pt>
                <c:pt idx="2129">
                  <c:v>54563</c:v>
                </c:pt>
                <c:pt idx="2130">
                  <c:v>54570</c:v>
                </c:pt>
                <c:pt idx="2131">
                  <c:v>54577</c:v>
                </c:pt>
                <c:pt idx="2132">
                  <c:v>54584</c:v>
                </c:pt>
                <c:pt idx="2133">
                  <c:v>54591</c:v>
                </c:pt>
                <c:pt idx="2134">
                  <c:v>54598</c:v>
                </c:pt>
                <c:pt idx="2135">
                  <c:v>54605</c:v>
                </c:pt>
                <c:pt idx="2136">
                  <c:v>54612</c:v>
                </c:pt>
                <c:pt idx="2137">
                  <c:v>54619</c:v>
                </c:pt>
                <c:pt idx="2138">
                  <c:v>54626</c:v>
                </c:pt>
                <c:pt idx="2139">
                  <c:v>54633</c:v>
                </c:pt>
                <c:pt idx="2140">
                  <c:v>54640</c:v>
                </c:pt>
                <c:pt idx="2141">
                  <c:v>54647</c:v>
                </c:pt>
                <c:pt idx="2142">
                  <c:v>54654</c:v>
                </c:pt>
                <c:pt idx="2143">
                  <c:v>54661</c:v>
                </c:pt>
                <c:pt idx="2144">
                  <c:v>54668</c:v>
                </c:pt>
                <c:pt idx="2145">
                  <c:v>54675</c:v>
                </c:pt>
                <c:pt idx="2146">
                  <c:v>54682</c:v>
                </c:pt>
                <c:pt idx="2147">
                  <c:v>54689</c:v>
                </c:pt>
                <c:pt idx="2148">
                  <c:v>54696</c:v>
                </c:pt>
                <c:pt idx="2149">
                  <c:v>54703</c:v>
                </c:pt>
                <c:pt idx="2150">
                  <c:v>54710</c:v>
                </c:pt>
                <c:pt idx="2151">
                  <c:v>54717</c:v>
                </c:pt>
                <c:pt idx="2152">
                  <c:v>54724</c:v>
                </c:pt>
                <c:pt idx="2153">
                  <c:v>54731</c:v>
                </c:pt>
                <c:pt idx="2154">
                  <c:v>54739</c:v>
                </c:pt>
                <c:pt idx="2155">
                  <c:v>54745</c:v>
                </c:pt>
                <c:pt idx="2156">
                  <c:v>54753</c:v>
                </c:pt>
                <c:pt idx="2157">
                  <c:v>54759</c:v>
                </c:pt>
                <c:pt idx="2158">
                  <c:v>54766</c:v>
                </c:pt>
                <c:pt idx="2159">
                  <c:v>54773</c:v>
                </c:pt>
                <c:pt idx="2160">
                  <c:v>54780</c:v>
                </c:pt>
                <c:pt idx="2161">
                  <c:v>54792</c:v>
                </c:pt>
                <c:pt idx="2162">
                  <c:v>54795</c:v>
                </c:pt>
                <c:pt idx="2163">
                  <c:v>54802</c:v>
                </c:pt>
                <c:pt idx="2164">
                  <c:v>54809</c:v>
                </c:pt>
                <c:pt idx="2165">
                  <c:v>54816</c:v>
                </c:pt>
                <c:pt idx="2166">
                  <c:v>54823</c:v>
                </c:pt>
                <c:pt idx="2167">
                  <c:v>54830</c:v>
                </c:pt>
                <c:pt idx="2168">
                  <c:v>54837</c:v>
                </c:pt>
                <c:pt idx="2169">
                  <c:v>54844</c:v>
                </c:pt>
                <c:pt idx="2170">
                  <c:v>54851</c:v>
                </c:pt>
                <c:pt idx="2171">
                  <c:v>54858</c:v>
                </c:pt>
                <c:pt idx="2172">
                  <c:v>54865</c:v>
                </c:pt>
                <c:pt idx="2173">
                  <c:v>54872</c:v>
                </c:pt>
                <c:pt idx="2174">
                  <c:v>54879</c:v>
                </c:pt>
                <c:pt idx="2175">
                  <c:v>54890</c:v>
                </c:pt>
                <c:pt idx="2176">
                  <c:v>54893</c:v>
                </c:pt>
                <c:pt idx="2177">
                  <c:v>54900</c:v>
                </c:pt>
                <c:pt idx="2178">
                  <c:v>54907</c:v>
                </c:pt>
                <c:pt idx="2179">
                  <c:v>54914</c:v>
                </c:pt>
                <c:pt idx="2180">
                  <c:v>54921</c:v>
                </c:pt>
                <c:pt idx="2181">
                  <c:v>54928</c:v>
                </c:pt>
                <c:pt idx="2182">
                  <c:v>54935</c:v>
                </c:pt>
                <c:pt idx="2183">
                  <c:v>54942</c:v>
                </c:pt>
                <c:pt idx="2184">
                  <c:v>54949</c:v>
                </c:pt>
                <c:pt idx="2185">
                  <c:v>54956</c:v>
                </c:pt>
                <c:pt idx="2186">
                  <c:v>54963</c:v>
                </c:pt>
                <c:pt idx="2187">
                  <c:v>54970</c:v>
                </c:pt>
                <c:pt idx="2188">
                  <c:v>54977</c:v>
                </c:pt>
                <c:pt idx="2189">
                  <c:v>54984</c:v>
                </c:pt>
                <c:pt idx="2190">
                  <c:v>54991</c:v>
                </c:pt>
                <c:pt idx="2191">
                  <c:v>54998</c:v>
                </c:pt>
                <c:pt idx="2192">
                  <c:v>55005</c:v>
                </c:pt>
                <c:pt idx="2193">
                  <c:v>55012</c:v>
                </c:pt>
                <c:pt idx="2194">
                  <c:v>55019</c:v>
                </c:pt>
                <c:pt idx="2195">
                  <c:v>55026</c:v>
                </c:pt>
                <c:pt idx="2196">
                  <c:v>55033</c:v>
                </c:pt>
                <c:pt idx="2197">
                  <c:v>55040</c:v>
                </c:pt>
                <c:pt idx="2198">
                  <c:v>55047</c:v>
                </c:pt>
                <c:pt idx="2199">
                  <c:v>55054</c:v>
                </c:pt>
                <c:pt idx="2200">
                  <c:v>55061</c:v>
                </c:pt>
                <c:pt idx="2201">
                  <c:v>55068</c:v>
                </c:pt>
                <c:pt idx="2202">
                  <c:v>55075</c:v>
                </c:pt>
                <c:pt idx="2203">
                  <c:v>55082</c:v>
                </c:pt>
                <c:pt idx="2204">
                  <c:v>55089</c:v>
                </c:pt>
                <c:pt idx="2205">
                  <c:v>55096</c:v>
                </c:pt>
                <c:pt idx="2206">
                  <c:v>55106</c:v>
                </c:pt>
                <c:pt idx="2207">
                  <c:v>55110</c:v>
                </c:pt>
                <c:pt idx="2208">
                  <c:v>55117</c:v>
                </c:pt>
                <c:pt idx="2209">
                  <c:v>55124</c:v>
                </c:pt>
                <c:pt idx="2210">
                  <c:v>55131</c:v>
                </c:pt>
                <c:pt idx="2211">
                  <c:v>55138</c:v>
                </c:pt>
                <c:pt idx="2212">
                  <c:v>55145</c:v>
                </c:pt>
                <c:pt idx="2213">
                  <c:v>55152</c:v>
                </c:pt>
                <c:pt idx="2214">
                  <c:v>55159</c:v>
                </c:pt>
                <c:pt idx="2215">
                  <c:v>55166</c:v>
                </c:pt>
                <c:pt idx="2216">
                  <c:v>55173</c:v>
                </c:pt>
                <c:pt idx="2217">
                  <c:v>55180</c:v>
                </c:pt>
                <c:pt idx="2218">
                  <c:v>55187</c:v>
                </c:pt>
                <c:pt idx="2219">
                  <c:v>55194</c:v>
                </c:pt>
                <c:pt idx="2220">
                  <c:v>55201</c:v>
                </c:pt>
                <c:pt idx="2221">
                  <c:v>55208</c:v>
                </c:pt>
                <c:pt idx="2222">
                  <c:v>55215</c:v>
                </c:pt>
                <c:pt idx="2223">
                  <c:v>55222</c:v>
                </c:pt>
                <c:pt idx="2224">
                  <c:v>55229</c:v>
                </c:pt>
                <c:pt idx="2225">
                  <c:v>55236</c:v>
                </c:pt>
                <c:pt idx="2226">
                  <c:v>55247</c:v>
                </c:pt>
                <c:pt idx="2227">
                  <c:v>55250</c:v>
                </c:pt>
                <c:pt idx="2228">
                  <c:v>55257</c:v>
                </c:pt>
                <c:pt idx="2229">
                  <c:v>55264</c:v>
                </c:pt>
                <c:pt idx="2230">
                  <c:v>55271</c:v>
                </c:pt>
                <c:pt idx="2231">
                  <c:v>55278</c:v>
                </c:pt>
                <c:pt idx="2232">
                  <c:v>55285</c:v>
                </c:pt>
                <c:pt idx="2233">
                  <c:v>55292</c:v>
                </c:pt>
                <c:pt idx="2234">
                  <c:v>55299</c:v>
                </c:pt>
                <c:pt idx="2235">
                  <c:v>55306</c:v>
                </c:pt>
                <c:pt idx="2236">
                  <c:v>55313</c:v>
                </c:pt>
                <c:pt idx="2237">
                  <c:v>55320</c:v>
                </c:pt>
                <c:pt idx="2238">
                  <c:v>55327</c:v>
                </c:pt>
                <c:pt idx="2239">
                  <c:v>55334</c:v>
                </c:pt>
                <c:pt idx="2240">
                  <c:v>55341</c:v>
                </c:pt>
                <c:pt idx="2241">
                  <c:v>55348</c:v>
                </c:pt>
                <c:pt idx="2242">
                  <c:v>55355</c:v>
                </c:pt>
                <c:pt idx="2243">
                  <c:v>55362</c:v>
                </c:pt>
                <c:pt idx="2244">
                  <c:v>55369</c:v>
                </c:pt>
                <c:pt idx="2245">
                  <c:v>55376</c:v>
                </c:pt>
                <c:pt idx="2246">
                  <c:v>55383</c:v>
                </c:pt>
                <c:pt idx="2247">
                  <c:v>55390</c:v>
                </c:pt>
                <c:pt idx="2248">
                  <c:v>55397</c:v>
                </c:pt>
                <c:pt idx="2249">
                  <c:v>55404</c:v>
                </c:pt>
                <c:pt idx="2250">
                  <c:v>55411</c:v>
                </c:pt>
                <c:pt idx="2251">
                  <c:v>55418</c:v>
                </c:pt>
                <c:pt idx="2252">
                  <c:v>55425</c:v>
                </c:pt>
                <c:pt idx="2253">
                  <c:v>55432</c:v>
                </c:pt>
                <c:pt idx="2254">
                  <c:v>55439</c:v>
                </c:pt>
                <c:pt idx="2255">
                  <c:v>55446</c:v>
                </c:pt>
                <c:pt idx="2256">
                  <c:v>55453</c:v>
                </c:pt>
                <c:pt idx="2257">
                  <c:v>55460</c:v>
                </c:pt>
                <c:pt idx="2258">
                  <c:v>55470</c:v>
                </c:pt>
                <c:pt idx="2259">
                  <c:v>55474</c:v>
                </c:pt>
                <c:pt idx="2260">
                  <c:v>55481</c:v>
                </c:pt>
                <c:pt idx="2261">
                  <c:v>55488</c:v>
                </c:pt>
                <c:pt idx="2262">
                  <c:v>55495</c:v>
                </c:pt>
                <c:pt idx="2263">
                  <c:v>55502</c:v>
                </c:pt>
                <c:pt idx="2264">
                  <c:v>55509</c:v>
                </c:pt>
                <c:pt idx="2265">
                  <c:v>55516</c:v>
                </c:pt>
                <c:pt idx="2266">
                  <c:v>55523</c:v>
                </c:pt>
                <c:pt idx="2267">
                  <c:v>55530</c:v>
                </c:pt>
                <c:pt idx="2268">
                  <c:v>55537</c:v>
                </c:pt>
                <c:pt idx="2269">
                  <c:v>55544</c:v>
                </c:pt>
                <c:pt idx="2270">
                  <c:v>55551</c:v>
                </c:pt>
                <c:pt idx="2271">
                  <c:v>55558</c:v>
                </c:pt>
                <c:pt idx="2272">
                  <c:v>55565</c:v>
                </c:pt>
                <c:pt idx="2273">
                  <c:v>55572</c:v>
                </c:pt>
                <c:pt idx="2274">
                  <c:v>55579</c:v>
                </c:pt>
                <c:pt idx="2275">
                  <c:v>55586</c:v>
                </c:pt>
                <c:pt idx="2276">
                  <c:v>55593</c:v>
                </c:pt>
                <c:pt idx="2277">
                  <c:v>55600</c:v>
                </c:pt>
                <c:pt idx="2278">
                  <c:v>55607</c:v>
                </c:pt>
                <c:pt idx="2279">
                  <c:v>55614</c:v>
                </c:pt>
                <c:pt idx="2280">
                  <c:v>55621</c:v>
                </c:pt>
                <c:pt idx="2281">
                  <c:v>55632</c:v>
                </c:pt>
                <c:pt idx="2282">
                  <c:v>55635</c:v>
                </c:pt>
                <c:pt idx="2283">
                  <c:v>55642</c:v>
                </c:pt>
                <c:pt idx="2284">
                  <c:v>55649</c:v>
                </c:pt>
                <c:pt idx="2285">
                  <c:v>55656</c:v>
                </c:pt>
                <c:pt idx="2286">
                  <c:v>55663</c:v>
                </c:pt>
                <c:pt idx="2287">
                  <c:v>55670</c:v>
                </c:pt>
                <c:pt idx="2288">
                  <c:v>55677</c:v>
                </c:pt>
                <c:pt idx="2289">
                  <c:v>55684</c:v>
                </c:pt>
                <c:pt idx="2290">
                  <c:v>55691</c:v>
                </c:pt>
                <c:pt idx="2291">
                  <c:v>55698</c:v>
                </c:pt>
                <c:pt idx="2292">
                  <c:v>55705</c:v>
                </c:pt>
                <c:pt idx="2293">
                  <c:v>55712</c:v>
                </c:pt>
                <c:pt idx="2294">
                  <c:v>55719</c:v>
                </c:pt>
                <c:pt idx="2295">
                  <c:v>55726</c:v>
                </c:pt>
                <c:pt idx="2296">
                  <c:v>55733</c:v>
                </c:pt>
                <c:pt idx="2297">
                  <c:v>55740</c:v>
                </c:pt>
                <c:pt idx="2298">
                  <c:v>55747</c:v>
                </c:pt>
                <c:pt idx="2299">
                  <c:v>55754</c:v>
                </c:pt>
                <c:pt idx="2300">
                  <c:v>55761</c:v>
                </c:pt>
                <c:pt idx="2301">
                  <c:v>55768</c:v>
                </c:pt>
                <c:pt idx="2302">
                  <c:v>55775</c:v>
                </c:pt>
                <c:pt idx="2303">
                  <c:v>55782</c:v>
                </c:pt>
                <c:pt idx="2304">
                  <c:v>55789</c:v>
                </c:pt>
                <c:pt idx="2305">
                  <c:v>55796</c:v>
                </c:pt>
                <c:pt idx="2306">
                  <c:v>55803</c:v>
                </c:pt>
                <c:pt idx="2307">
                  <c:v>55810</c:v>
                </c:pt>
                <c:pt idx="2308">
                  <c:v>55817</c:v>
                </c:pt>
                <c:pt idx="2309">
                  <c:v>55824</c:v>
                </c:pt>
                <c:pt idx="2310">
                  <c:v>55831</c:v>
                </c:pt>
                <c:pt idx="2311">
                  <c:v>55838</c:v>
                </c:pt>
                <c:pt idx="2312">
                  <c:v>55845</c:v>
                </c:pt>
                <c:pt idx="2313">
                  <c:v>55852</c:v>
                </c:pt>
                <c:pt idx="2314">
                  <c:v>55859</c:v>
                </c:pt>
                <c:pt idx="2315">
                  <c:v>55866</c:v>
                </c:pt>
                <c:pt idx="2316">
                  <c:v>55873</c:v>
                </c:pt>
                <c:pt idx="2317">
                  <c:v>55884</c:v>
                </c:pt>
                <c:pt idx="2318">
                  <c:v>55891</c:v>
                </c:pt>
                <c:pt idx="2319">
                  <c:v>55898</c:v>
                </c:pt>
                <c:pt idx="2320">
                  <c:v>55905</c:v>
                </c:pt>
                <c:pt idx="2321">
                  <c:v>55912</c:v>
                </c:pt>
                <c:pt idx="2322">
                  <c:v>55919</c:v>
                </c:pt>
                <c:pt idx="2323">
                  <c:v>55926</c:v>
                </c:pt>
                <c:pt idx="2324">
                  <c:v>55933</c:v>
                </c:pt>
                <c:pt idx="2325">
                  <c:v>55940</c:v>
                </c:pt>
                <c:pt idx="2326">
                  <c:v>55947</c:v>
                </c:pt>
                <c:pt idx="2327">
                  <c:v>55954</c:v>
                </c:pt>
                <c:pt idx="2328">
                  <c:v>55961</c:v>
                </c:pt>
                <c:pt idx="2329">
                  <c:v>55968</c:v>
                </c:pt>
                <c:pt idx="2330">
                  <c:v>55975</c:v>
                </c:pt>
                <c:pt idx="2331">
                  <c:v>55984</c:v>
                </c:pt>
                <c:pt idx="2332">
                  <c:v>55991</c:v>
                </c:pt>
                <c:pt idx="2333">
                  <c:v>55998</c:v>
                </c:pt>
                <c:pt idx="2334">
                  <c:v>56005</c:v>
                </c:pt>
                <c:pt idx="2335">
                  <c:v>56012</c:v>
                </c:pt>
                <c:pt idx="2336">
                  <c:v>56019</c:v>
                </c:pt>
                <c:pt idx="2337">
                  <c:v>56026</c:v>
                </c:pt>
                <c:pt idx="2338">
                  <c:v>56033</c:v>
                </c:pt>
                <c:pt idx="2339">
                  <c:v>56040</c:v>
                </c:pt>
                <c:pt idx="2340">
                  <c:v>56047</c:v>
                </c:pt>
                <c:pt idx="2341">
                  <c:v>56054</c:v>
                </c:pt>
                <c:pt idx="2342">
                  <c:v>56061</c:v>
                </c:pt>
                <c:pt idx="2343">
                  <c:v>56068</c:v>
                </c:pt>
                <c:pt idx="2344">
                  <c:v>56075</c:v>
                </c:pt>
                <c:pt idx="2345">
                  <c:v>56082</c:v>
                </c:pt>
                <c:pt idx="2346">
                  <c:v>56089</c:v>
                </c:pt>
                <c:pt idx="2347">
                  <c:v>56096</c:v>
                </c:pt>
                <c:pt idx="2348">
                  <c:v>56103</c:v>
                </c:pt>
                <c:pt idx="2349">
                  <c:v>56110</c:v>
                </c:pt>
                <c:pt idx="2350">
                  <c:v>56117</c:v>
                </c:pt>
                <c:pt idx="2351">
                  <c:v>56124</c:v>
                </c:pt>
                <c:pt idx="2352">
                  <c:v>56131</c:v>
                </c:pt>
                <c:pt idx="2353">
                  <c:v>56138</c:v>
                </c:pt>
                <c:pt idx="2354">
                  <c:v>56145</c:v>
                </c:pt>
                <c:pt idx="2355">
                  <c:v>56152</c:v>
                </c:pt>
                <c:pt idx="2356">
                  <c:v>56159</c:v>
                </c:pt>
                <c:pt idx="2357">
                  <c:v>56166</c:v>
                </c:pt>
                <c:pt idx="2358">
                  <c:v>56173</c:v>
                </c:pt>
                <c:pt idx="2359">
                  <c:v>56180</c:v>
                </c:pt>
                <c:pt idx="2360">
                  <c:v>56187</c:v>
                </c:pt>
                <c:pt idx="2361">
                  <c:v>56194</c:v>
                </c:pt>
                <c:pt idx="2362">
                  <c:v>56201</c:v>
                </c:pt>
                <c:pt idx="2363">
                  <c:v>56208</c:v>
                </c:pt>
                <c:pt idx="2364">
                  <c:v>56216</c:v>
                </c:pt>
                <c:pt idx="2365">
                  <c:v>56222</c:v>
                </c:pt>
                <c:pt idx="2366">
                  <c:v>56229</c:v>
                </c:pt>
                <c:pt idx="2367">
                  <c:v>56236</c:v>
                </c:pt>
                <c:pt idx="2368">
                  <c:v>56247</c:v>
                </c:pt>
                <c:pt idx="2369">
                  <c:v>56251</c:v>
                </c:pt>
                <c:pt idx="2370">
                  <c:v>56257</c:v>
                </c:pt>
                <c:pt idx="2371">
                  <c:v>56264</c:v>
                </c:pt>
                <c:pt idx="2372">
                  <c:v>56271</c:v>
                </c:pt>
                <c:pt idx="2373">
                  <c:v>56278</c:v>
                </c:pt>
                <c:pt idx="2374">
                  <c:v>56285</c:v>
                </c:pt>
                <c:pt idx="2375">
                  <c:v>56292</c:v>
                </c:pt>
                <c:pt idx="2376">
                  <c:v>56299</c:v>
                </c:pt>
                <c:pt idx="2377">
                  <c:v>56306</c:v>
                </c:pt>
                <c:pt idx="2378">
                  <c:v>56313</c:v>
                </c:pt>
                <c:pt idx="2379">
                  <c:v>56320</c:v>
                </c:pt>
                <c:pt idx="2380">
                  <c:v>56327</c:v>
                </c:pt>
                <c:pt idx="2381">
                  <c:v>56334</c:v>
                </c:pt>
                <c:pt idx="2382">
                  <c:v>56341</c:v>
                </c:pt>
                <c:pt idx="2383">
                  <c:v>56348</c:v>
                </c:pt>
                <c:pt idx="2384">
                  <c:v>56355</c:v>
                </c:pt>
                <c:pt idx="2385">
                  <c:v>56362</c:v>
                </c:pt>
                <c:pt idx="2386">
                  <c:v>56369</c:v>
                </c:pt>
                <c:pt idx="2387">
                  <c:v>56376</c:v>
                </c:pt>
                <c:pt idx="2388">
                  <c:v>56383</c:v>
                </c:pt>
                <c:pt idx="2389">
                  <c:v>56390</c:v>
                </c:pt>
                <c:pt idx="2390">
                  <c:v>56397</c:v>
                </c:pt>
                <c:pt idx="2391">
                  <c:v>56404</c:v>
                </c:pt>
                <c:pt idx="2392">
                  <c:v>56411</c:v>
                </c:pt>
                <c:pt idx="2393">
                  <c:v>56418</c:v>
                </c:pt>
                <c:pt idx="2394">
                  <c:v>56425</c:v>
                </c:pt>
                <c:pt idx="2395">
                  <c:v>56432</c:v>
                </c:pt>
                <c:pt idx="2396">
                  <c:v>56439</c:v>
                </c:pt>
                <c:pt idx="2397">
                  <c:v>56446</c:v>
                </c:pt>
                <c:pt idx="2398">
                  <c:v>56453</c:v>
                </c:pt>
                <c:pt idx="2399">
                  <c:v>56460</c:v>
                </c:pt>
                <c:pt idx="2400">
                  <c:v>56467</c:v>
                </c:pt>
                <c:pt idx="2401">
                  <c:v>56474</c:v>
                </c:pt>
                <c:pt idx="2402">
                  <c:v>56481</c:v>
                </c:pt>
                <c:pt idx="2403">
                  <c:v>56488</c:v>
                </c:pt>
                <c:pt idx="2404">
                  <c:v>56495</c:v>
                </c:pt>
                <c:pt idx="2405">
                  <c:v>56502</c:v>
                </c:pt>
                <c:pt idx="2406">
                  <c:v>56509</c:v>
                </c:pt>
                <c:pt idx="2407">
                  <c:v>56516</c:v>
                </c:pt>
                <c:pt idx="2408">
                  <c:v>56523</c:v>
                </c:pt>
                <c:pt idx="2409">
                  <c:v>56530</c:v>
                </c:pt>
                <c:pt idx="2410">
                  <c:v>56537</c:v>
                </c:pt>
                <c:pt idx="2411">
                  <c:v>56544</c:v>
                </c:pt>
                <c:pt idx="2412">
                  <c:v>56551</c:v>
                </c:pt>
                <c:pt idx="2413">
                  <c:v>56558</c:v>
                </c:pt>
                <c:pt idx="2414">
                  <c:v>56565</c:v>
                </c:pt>
                <c:pt idx="2415">
                  <c:v>56572</c:v>
                </c:pt>
                <c:pt idx="2416">
                  <c:v>56580</c:v>
                </c:pt>
                <c:pt idx="2417">
                  <c:v>56586</c:v>
                </c:pt>
                <c:pt idx="2418">
                  <c:v>56593</c:v>
                </c:pt>
                <c:pt idx="2419">
                  <c:v>56600</c:v>
                </c:pt>
                <c:pt idx="2420">
                  <c:v>56607</c:v>
                </c:pt>
                <c:pt idx="2421">
                  <c:v>56614</c:v>
                </c:pt>
                <c:pt idx="2422">
                  <c:v>56621</c:v>
                </c:pt>
                <c:pt idx="2423">
                  <c:v>56628</c:v>
                </c:pt>
                <c:pt idx="2424">
                  <c:v>56635</c:v>
                </c:pt>
                <c:pt idx="2425">
                  <c:v>56642</c:v>
                </c:pt>
                <c:pt idx="2426">
                  <c:v>56649</c:v>
                </c:pt>
                <c:pt idx="2427">
                  <c:v>56656</c:v>
                </c:pt>
                <c:pt idx="2428">
                  <c:v>56663</c:v>
                </c:pt>
                <c:pt idx="2429">
                  <c:v>56670</c:v>
                </c:pt>
                <c:pt idx="2430">
                  <c:v>56677</c:v>
                </c:pt>
                <c:pt idx="2431">
                  <c:v>56684</c:v>
                </c:pt>
                <c:pt idx="2432">
                  <c:v>56691</c:v>
                </c:pt>
                <c:pt idx="2433">
                  <c:v>56698</c:v>
                </c:pt>
                <c:pt idx="2434">
                  <c:v>56705</c:v>
                </c:pt>
                <c:pt idx="2435">
                  <c:v>56712</c:v>
                </c:pt>
                <c:pt idx="2436">
                  <c:v>56719</c:v>
                </c:pt>
                <c:pt idx="2437">
                  <c:v>56726</c:v>
                </c:pt>
                <c:pt idx="2438">
                  <c:v>56733</c:v>
                </c:pt>
                <c:pt idx="2439">
                  <c:v>56740</c:v>
                </c:pt>
                <c:pt idx="2440">
                  <c:v>56747</c:v>
                </c:pt>
                <c:pt idx="2441">
                  <c:v>56754</c:v>
                </c:pt>
                <c:pt idx="2442">
                  <c:v>56761</c:v>
                </c:pt>
                <c:pt idx="2443">
                  <c:v>56768</c:v>
                </c:pt>
                <c:pt idx="2444">
                  <c:v>56775</c:v>
                </c:pt>
                <c:pt idx="2445">
                  <c:v>56782</c:v>
                </c:pt>
                <c:pt idx="2446">
                  <c:v>56789</c:v>
                </c:pt>
                <c:pt idx="2447">
                  <c:v>56796</c:v>
                </c:pt>
                <c:pt idx="2448">
                  <c:v>56803</c:v>
                </c:pt>
                <c:pt idx="2449">
                  <c:v>56810</c:v>
                </c:pt>
                <c:pt idx="2450">
                  <c:v>56817</c:v>
                </c:pt>
                <c:pt idx="2451">
                  <c:v>56824</c:v>
                </c:pt>
                <c:pt idx="2452">
                  <c:v>56831</c:v>
                </c:pt>
                <c:pt idx="2453">
                  <c:v>56838</c:v>
                </c:pt>
                <c:pt idx="2454">
                  <c:v>56845</c:v>
                </c:pt>
                <c:pt idx="2455">
                  <c:v>56852</c:v>
                </c:pt>
                <c:pt idx="2456">
                  <c:v>56859</c:v>
                </c:pt>
                <c:pt idx="2457">
                  <c:v>56866</c:v>
                </c:pt>
                <c:pt idx="2458">
                  <c:v>56873</c:v>
                </c:pt>
                <c:pt idx="2459">
                  <c:v>56880</c:v>
                </c:pt>
                <c:pt idx="2460">
                  <c:v>56887</c:v>
                </c:pt>
                <c:pt idx="2461">
                  <c:v>56894</c:v>
                </c:pt>
                <c:pt idx="2462">
                  <c:v>56901</c:v>
                </c:pt>
                <c:pt idx="2463">
                  <c:v>56908</c:v>
                </c:pt>
                <c:pt idx="2464">
                  <c:v>56915</c:v>
                </c:pt>
                <c:pt idx="2465">
                  <c:v>56922</c:v>
                </c:pt>
                <c:pt idx="2466">
                  <c:v>56930</c:v>
                </c:pt>
                <c:pt idx="2467">
                  <c:v>56936</c:v>
                </c:pt>
                <c:pt idx="2468">
                  <c:v>56944</c:v>
                </c:pt>
                <c:pt idx="2469">
                  <c:v>56950</c:v>
                </c:pt>
                <c:pt idx="2470">
                  <c:v>56957</c:v>
                </c:pt>
                <c:pt idx="2471">
                  <c:v>56964</c:v>
                </c:pt>
                <c:pt idx="2472">
                  <c:v>56971</c:v>
                </c:pt>
                <c:pt idx="2473">
                  <c:v>56983</c:v>
                </c:pt>
                <c:pt idx="2474">
                  <c:v>56986</c:v>
                </c:pt>
                <c:pt idx="2475">
                  <c:v>56993</c:v>
                </c:pt>
                <c:pt idx="2476">
                  <c:v>57000</c:v>
                </c:pt>
                <c:pt idx="2477">
                  <c:v>57007</c:v>
                </c:pt>
                <c:pt idx="2478">
                  <c:v>57014</c:v>
                </c:pt>
                <c:pt idx="2479">
                  <c:v>57021</c:v>
                </c:pt>
                <c:pt idx="2480">
                  <c:v>57028</c:v>
                </c:pt>
                <c:pt idx="2481">
                  <c:v>57035</c:v>
                </c:pt>
                <c:pt idx="2482">
                  <c:v>57042</c:v>
                </c:pt>
                <c:pt idx="2483">
                  <c:v>57049</c:v>
                </c:pt>
                <c:pt idx="2484">
                  <c:v>57056</c:v>
                </c:pt>
                <c:pt idx="2485">
                  <c:v>57063</c:v>
                </c:pt>
                <c:pt idx="2486">
                  <c:v>57074</c:v>
                </c:pt>
                <c:pt idx="2487">
                  <c:v>57077</c:v>
                </c:pt>
                <c:pt idx="2488">
                  <c:v>57084</c:v>
                </c:pt>
                <c:pt idx="2489">
                  <c:v>57091</c:v>
                </c:pt>
                <c:pt idx="2490">
                  <c:v>57098</c:v>
                </c:pt>
                <c:pt idx="2491">
                  <c:v>57105</c:v>
                </c:pt>
                <c:pt idx="2492">
                  <c:v>57112</c:v>
                </c:pt>
                <c:pt idx="2493">
                  <c:v>57119</c:v>
                </c:pt>
                <c:pt idx="2494">
                  <c:v>57126</c:v>
                </c:pt>
                <c:pt idx="2495">
                  <c:v>57133</c:v>
                </c:pt>
                <c:pt idx="2496">
                  <c:v>57140</c:v>
                </c:pt>
                <c:pt idx="2497">
                  <c:v>57147</c:v>
                </c:pt>
                <c:pt idx="2498">
                  <c:v>57154</c:v>
                </c:pt>
                <c:pt idx="2499">
                  <c:v>57161</c:v>
                </c:pt>
                <c:pt idx="2500">
                  <c:v>57168</c:v>
                </c:pt>
                <c:pt idx="2501">
                  <c:v>57175</c:v>
                </c:pt>
                <c:pt idx="2502">
                  <c:v>57182</c:v>
                </c:pt>
                <c:pt idx="2503">
                  <c:v>57189</c:v>
                </c:pt>
                <c:pt idx="2504">
                  <c:v>57196</c:v>
                </c:pt>
                <c:pt idx="2505">
                  <c:v>57203</c:v>
                </c:pt>
                <c:pt idx="2506">
                  <c:v>57210</c:v>
                </c:pt>
                <c:pt idx="2507">
                  <c:v>57217</c:v>
                </c:pt>
                <c:pt idx="2508">
                  <c:v>57224</c:v>
                </c:pt>
                <c:pt idx="2509">
                  <c:v>57231</c:v>
                </c:pt>
                <c:pt idx="2510">
                  <c:v>57238</c:v>
                </c:pt>
                <c:pt idx="2511">
                  <c:v>57245</c:v>
                </c:pt>
                <c:pt idx="2512">
                  <c:v>57252</c:v>
                </c:pt>
                <c:pt idx="2513">
                  <c:v>57259</c:v>
                </c:pt>
                <c:pt idx="2514">
                  <c:v>57266</c:v>
                </c:pt>
                <c:pt idx="2515">
                  <c:v>57273</c:v>
                </c:pt>
                <c:pt idx="2516">
                  <c:v>57280</c:v>
                </c:pt>
                <c:pt idx="2517">
                  <c:v>57287</c:v>
                </c:pt>
                <c:pt idx="2518">
                  <c:v>57297</c:v>
                </c:pt>
                <c:pt idx="2519">
                  <c:v>57301</c:v>
                </c:pt>
                <c:pt idx="2520">
                  <c:v>57308</c:v>
                </c:pt>
                <c:pt idx="2521">
                  <c:v>57315</c:v>
                </c:pt>
                <c:pt idx="2522">
                  <c:v>57322</c:v>
                </c:pt>
                <c:pt idx="2523">
                  <c:v>57329</c:v>
                </c:pt>
                <c:pt idx="2524">
                  <c:v>57336</c:v>
                </c:pt>
                <c:pt idx="2525">
                  <c:v>57343</c:v>
                </c:pt>
                <c:pt idx="2526">
                  <c:v>57350</c:v>
                </c:pt>
                <c:pt idx="2527">
                  <c:v>57357</c:v>
                </c:pt>
                <c:pt idx="2528">
                  <c:v>57364</c:v>
                </c:pt>
                <c:pt idx="2529">
                  <c:v>57371</c:v>
                </c:pt>
                <c:pt idx="2530">
                  <c:v>57378</c:v>
                </c:pt>
                <c:pt idx="2531">
                  <c:v>57385</c:v>
                </c:pt>
                <c:pt idx="2532">
                  <c:v>57392</c:v>
                </c:pt>
                <c:pt idx="2533">
                  <c:v>57399</c:v>
                </c:pt>
                <c:pt idx="2534">
                  <c:v>57406</c:v>
                </c:pt>
                <c:pt idx="2535">
                  <c:v>57413</c:v>
                </c:pt>
                <c:pt idx="2536">
                  <c:v>57420</c:v>
                </c:pt>
                <c:pt idx="2537">
                  <c:v>57427</c:v>
                </c:pt>
                <c:pt idx="2538">
                  <c:v>57434</c:v>
                </c:pt>
                <c:pt idx="2539">
                  <c:v>57441</c:v>
                </c:pt>
                <c:pt idx="2540">
                  <c:v>57448</c:v>
                </c:pt>
                <c:pt idx="2541">
                  <c:v>57459</c:v>
                </c:pt>
                <c:pt idx="2542">
                  <c:v>57462</c:v>
                </c:pt>
                <c:pt idx="2543">
                  <c:v>57469</c:v>
                </c:pt>
                <c:pt idx="2544">
                  <c:v>57476</c:v>
                </c:pt>
                <c:pt idx="2545">
                  <c:v>57483</c:v>
                </c:pt>
                <c:pt idx="2546">
                  <c:v>57490</c:v>
                </c:pt>
                <c:pt idx="2547">
                  <c:v>57497</c:v>
                </c:pt>
                <c:pt idx="2548">
                  <c:v>57504</c:v>
                </c:pt>
                <c:pt idx="2549">
                  <c:v>57511</c:v>
                </c:pt>
                <c:pt idx="2550">
                  <c:v>57518</c:v>
                </c:pt>
                <c:pt idx="2551">
                  <c:v>57525</c:v>
                </c:pt>
                <c:pt idx="2552">
                  <c:v>57532</c:v>
                </c:pt>
                <c:pt idx="2553">
                  <c:v>57539</c:v>
                </c:pt>
                <c:pt idx="2554">
                  <c:v>57546</c:v>
                </c:pt>
                <c:pt idx="2555">
                  <c:v>57553</c:v>
                </c:pt>
                <c:pt idx="2556">
                  <c:v>57560</c:v>
                </c:pt>
                <c:pt idx="2557">
                  <c:v>57567</c:v>
                </c:pt>
                <c:pt idx="2558">
                  <c:v>57574</c:v>
                </c:pt>
                <c:pt idx="2559">
                  <c:v>57581</c:v>
                </c:pt>
                <c:pt idx="2560">
                  <c:v>57588</c:v>
                </c:pt>
                <c:pt idx="2561">
                  <c:v>57595</c:v>
                </c:pt>
                <c:pt idx="2562">
                  <c:v>57602</c:v>
                </c:pt>
                <c:pt idx="2563">
                  <c:v>57609</c:v>
                </c:pt>
                <c:pt idx="2564">
                  <c:v>57616</c:v>
                </c:pt>
                <c:pt idx="2565">
                  <c:v>57623</c:v>
                </c:pt>
                <c:pt idx="2566">
                  <c:v>57630</c:v>
                </c:pt>
                <c:pt idx="2567">
                  <c:v>57637</c:v>
                </c:pt>
                <c:pt idx="2568">
                  <c:v>57644</c:v>
                </c:pt>
                <c:pt idx="2569">
                  <c:v>57651</c:v>
                </c:pt>
                <c:pt idx="2570">
                  <c:v>57658</c:v>
                </c:pt>
                <c:pt idx="2571">
                  <c:v>57665</c:v>
                </c:pt>
                <c:pt idx="2572">
                  <c:v>57672</c:v>
                </c:pt>
                <c:pt idx="2573">
                  <c:v>57679</c:v>
                </c:pt>
                <c:pt idx="2574">
                  <c:v>57686</c:v>
                </c:pt>
                <c:pt idx="2575">
                  <c:v>57693</c:v>
                </c:pt>
                <c:pt idx="2576">
                  <c:v>57700</c:v>
                </c:pt>
                <c:pt idx="2577">
                  <c:v>57710</c:v>
                </c:pt>
                <c:pt idx="2578">
                  <c:v>57717</c:v>
                </c:pt>
                <c:pt idx="2579">
                  <c:v>57724</c:v>
                </c:pt>
                <c:pt idx="2580">
                  <c:v>57732</c:v>
                </c:pt>
                <c:pt idx="2581">
                  <c:v>57738</c:v>
                </c:pt>
                <c:pt idx="2582">
                  <c:v>57745</c:v>
                </c:pt>
                <c:pt idx="2583">
                  <c:v>57752</c:v>
                </c:pt>
                <c:pt idx="2584">
                  <c:v>57760</c:v>
                </c:pt>
                <c:pt idx="2585">
                  <c:v>57766</c:v>
                </c:pt>
                <c:pt idx="2586">
                  <c:v>57773</c:v>
                </c:pt>
                <c:pt idx="2587">
                  <c:v>57780</c:v>
                </c:pt>
                <c:pt idx="2588">
                  <c:v>57787</c:v>
                </c:pt>
                <c:pt idx="2589">
                  <c:v>57794</c:v>
                </c:pt>
                <c:pt idx="2590">
                  <c:v>57801</c:v>
                </c:pt>
                <c:pt idx="2591">
                  <c:v>57808</c:v>
                </c:pt>
                <c:pt idx="2592">
                  <c:v>57817</c:v>
                </c:pt>
                <c:pt idx="2593">
                  <c:v>57822</c:v>
                </c:pt>
                <c:pt idx="2594">
                  <c:v>57829</c:v>
                </c:pt>
                <c:pt idx="2595">
                  <c:v>57837</c:v>
                </c:pt>
                <c:pt idx="2596">
                  <c:v>57843</c:v>
                </c:pt>
                <c:pt idx="2597">
                  <c:v>57850</c:v>
                </c:pt>
                <c:pt idx="2598">
                  <c:v>57858</c:v>
                </c:pt>
                <c:pt idx="2599">
                  <c:v>57864</c:v>
                </c:pt>
                <c:pt idx="2600">
                  <c:v>57871</c:v>
                </c:pt>
                <c:pt idx="2601">
                  <c:v>57878</c:v>
                </c:pt>
                <c:pt idx="2602">
                  <c:v>57885</c:v>
                </c:pt>
                <c:pt idx="2603">
                  <c:v>57892</c:v>
                </c:pt>
                <c:pt idx="2604">
                  <c:v>57899</c:v>
                </c:pt>
                <c:pt idx="2605">
                  <c:v>57906</c:v>
                </c:pt>
                <c:pt idx="2606">
                  <c:v>57913</c:v>
                </c:pt>
                <c:pt idx="2607">
                  <c:v>57920</c:v>
                </c:pt>
                <c:pt idx="2608">
                  <c:v>57927</c:v>
                </c:pt>
                <c:pt idx="2609">
                  <c:v>57934</c:v>
                </c:pt>
                <c:pt idx="2610">
                  <c:v>57941</c:v>
                </c:pt>
                <c:pt idx="2611">
                  <c:v>57949</c:v>
                </c:pt>
                <c:pt idx="2612">
                  <c:v>57956</c:v>
                </c:pt>
                <c:pt idx="2613">
                  <c:v>57962</c:v>
                </c:pt>
                <c:pt idx="2614">
                  <c:v>57969</c:v>
                </c:pt>
                <c:pt idx="2615">
                  <c:v>57976</c:v>
                </c:pt>
                <c:pt idx="2616">
                  <c:v>57983</c:v>
                </c:pt>
                <c:pt idx="2617">
                  <c:v>57990</c:v>
                </c:pt>
                <c:pt idx="2618">
                  <c:v>57998</c:v>
                </c:pt>
                <c:pt idx="2619">
                  <c:v>58004</c:v>
                </c:pt>
                <c:pt idx="2620">
                  <c:v>58011</c:v>
                </c:pt>
                <c:pt idx="2621">
                  <c:v>58018</c:v>
                </c:pt>
                <c:pt idx="2622">
                  <c:v>58026</c:v>
                </c:pt>
                <c:pt idx="2623">
                  <c:v>58032</c:v>
                </c:pt>
                <c:pt idx="2624">
                  <c:v>58039</c:v>
                </c:pt>
                <c:pt idx="2625">
                  <c:v>58046</c:v>
                </c:pt>
                <c:pt idx="2626">
                  <c:v>58053</c:v>
                </c:pt>
                <c:pt idx="2627">
                  <c:v>58060</c:v>
                </c:pt>
                <c:pt idx="2628">
                  <c:v>58067</c:v>
                </c:pt>
                <c:pt idx="2629">
                  <c:v>58075</c:v>
                </c:pt>
                <c:pt idx="2630">
                  <c:v>58082</c:v>
                </c:pt>
                <c:pt idx="2631">
                  <c:v>58089</c:v>
                </c:pt>
                <c:pt idx="2632">
                  <c:v>58096</c:v>
                </c:pt>
                <c:pt idx="2633">
                  <c:v>58103</c:v>
                </c:pt>
                <c:pt idx="2634">
                  <c:v>58110</c:v>
                </c:pt>
                <c:pt idx="2635">
                  <c:v>58117</c:v>
                </c:pt>
                <c:pt idx="2636">
                  <c:v>58124</c:v>
                </c:pt>
                <c:pt idx="2637">
                  <c:v>58131</c:v>
                </c:pt>
                <c:pt idx="2638">
                  <c:v>58138</c:v>
                </c:pt>
                <c:pt idx="2639">
                  <c:v>58145</c:v>
                </c:pt>
                <c:pt idx="2640">
                  <c:v>58152</c:v>
                </c:pt>
                <c:pt idx="2641">
                  <c:v>58159</c:v>
                </c:pt>
                <c:pt idx="2642">
                  <c:v>58168</c:v>
                </c:pt>
                <c:pt idx="2643">
                  <c:v>58175</c:v>
                </c:pt>
                <c:pt idx="2644">
                  <c:v>58182</c:v>
                </c:pt>
                <c:pt idx="2645">
                  <c:v>58189</c:v>
                </c:pt>
                <c:pt idx="2646">
                  <c:v>58196</c:v>
                </c:pt>
                <c:pt idx="2647">
                  <c:v>58203</c:v>
                </c:pt>
                <c:pt idx="2648">
                  <c:v>58210</c:v>
                </c:pt>
                <c:pt idx="2649">
                  <c:v>58217</c:v>
                </c:pt>
                <c:pt idx="2650">
                  <c:v>58224</c:v>
                </c:pt>
                <c:pt idx="2651">
                  <c:v>58231</c:v>
                </c:pt>
                <c:pt idx="2652">
                  <c:v>58238</c:v>
                </c:pt>
                <c:pt idx="2653">
                  <c:v>58245</c:v>
                </c:pt>
                <c:pt idx="2654">
                  <c:v>58252</c:v>
                </c:pt>
                <c:pt idx="2655">
                  <c:v>58259</c:v>
                </c:pt>
                <c:pt idx="2656">
                  <c:v>58266</c:v>
                </c:pt>
                <c:pt idx="2657">
                  <c:v>58273</c:v>
                </c:pt>
                <c:pt idx="2658">
                  <c:v>58280</c:v>
                </c:pt>
                <c:pt idx="2659">
                  <c:v>58287</c:v>
                </c:pt>
                <c:pt idx="2660">
                  <c:v>58294</c:v>
                </c:pt>
                <c:pt idx="2661">
                  <c:v>58301</c:v>
                </c:pt>
                <c:pt idx="2662">
                  <c:v>58308</c:v>
                </c:pt>
                <c:pt idx="2663">
                  <c:v>58315</c:v>
                </c:pt>
                <c:pt idx="2664">
                  <c:v>58322</c:v>
                </c:pt>
                <c:pt idx="2665">
                  <c:v>58329</c:v>
                </c:pt>
                <c:pt idx="2666">
                  <c:v>58336</c:v>
                </c:pt>
                <c:pt idx="2667">
                  <c:v>58343</c:v>
                </c:pt>
                <c:pt idx="2668">
                  <c:v>58350</c:v>
                </c:pt>
                <c:pt idx="2669">
                  <c:v>58357</c:v>
                </c:pt>
                <c:pt idx="2670">
                  <c:v>58364</c:v>
                </c:pt>
                <c:pt idx="2671">
                  <c:v>58371</c:v>
                </c:pt>
                <c:pt idx="2672">
                  <c:v>58378</c:v>
                </c:pt>
                <c:pt idx="2673">
                  <c:v>58385</c:v>
                </c:pt>
                <c:pt idx="2674">
                  <c:v>58392</c:v>
                </c:pt>
                <c:pt idx="2675">
                  <c:v>58399</c:v>
                </c:pt>
                <c:pt idx="2676">
                  <c:v>58407</c:v>
                </c:pt>
                <c:pt idx="2677">
                  <c:v>58413</c:v>
                </c:pt>
                <c:pt idx="2678">
                  <c:v>58420</c:v>
                </c:pt>
                <c:pt idx="2679">
                  <c:v>58427</c:v>
                </c:pt>
                <c:pt idx="2680">
                  <c:v>58438</c:v>
                </c:pt>
                <c:pt idx="2681">
                  <c:v>58442</c:v>
                </c:pt>
                <c:pt idx="2682">
                  <c:v>58448</c:v>
                </c:pt>
                <c:pt idx="2683">
                  <c:v>58455</c:v>
                </c:pt>
                <c:pt idx="2684">
                  <c:v>58462</c:v>
                </c:pt>
                <c:pt idx="2685">
                  <c:v>58469</c:v>
                </c:pt>
                <c:pt idx="2686">
                  <c:v>58476</c:v>
                </c:pt>
                <c:pt idx="2687">
                  <c:v>58483</c:v>
                </c:pt>
                <c:pt idx="2688">
                  <c:v>58490</c:v>
                </c:pt>
                <c:pt idx="2689">
                  <c:v>58497</c:v>
                </c:pt>
                <c:pt idx="2690">
                  <c:v>58504</c:v>
                </c:pt>
                <c:pt idx="2691">
                  <c:v>58511</c:v>
                </c:pt>
                <c:pt idx="2692">
                  <c:v>58518</c:v>
                </c:pt>
                <c:pt idx="2693">
                  <c:v>58525</c:v>
                </c:pt>
                <c:pt idx="2694">
                  <c:v>58532</c:v>
                </c:pt>
                <c:pt idx="2695">
                  <c:v>58539</c:v>
                </c:pt>
                <c:pt idx="2696">
                  <c:v>58546</c:v>
                </c:pt>
                <c:pt idx="2697">
                  <c:v>58553</c:v>
                </c:pt>
                <c:pt idx="2698">
                  <c:v>58560</c:v>
                </c:pt>
                <c:pt idx="2699">
                  <c:v>58567</c:v>
                </c:pt>
                <c:pt idx="2700">
                  <c:v>58574</c:v>
                </c:pt>
                <c:pt idx="2701">
                  <c:v>58581</c:v>
                </c:pt>
                <c:pt idx="2702">
                  <c:v>58588</c:v>
                </c:pt>
                <c:pt idx="2703">
                  <c:v>58595</c:v>
                </c:pt>
                <c:pt idx="2704">
                  <c:v>58602</c:v>
                </c:pt>
                <c:pt idx="2705">
                  <c:v>58609</c:v>
                </c:pt>
                <c:pt idx="2706">
                  <c:v>58616</c:v>
                </c:pt>
                <c:pt idx="2707">
                  <c:v>58623</c:v>
                </c:pt>
                <c:pt idx="2708">
                  <c:v>58630</c:v>
                </c:pt>
                <c:pt idx="2709">
                  <c:v>58637</c:v>
                </c:pt>
                <c:pt idx="2710">
                  <c:v>58644</c:v>
                </c:pt>
                <c:pt idx="2711">
                  <c:v>58651</c:v>
                </c:pt>
                <c:pt idx="2712">
                  <c:v>58658</c:v>
                </c:pt>
                <c:pt idx="2713">
                  <c:v>58665</c:v>
                </c:pt>
                <c:pt idx="2714">
                  <c:v>58672</c:v>
                </c:pt>
                <c:pt idx="2715">
                  <c:v>58679</c:v>
                </c:pt>
                <c:pt idx="2716">
                  <c:v>58686</c:v>
                </c:pt>
                <c:pt idx="2717">
                  <c:v>58693</c:v>
                </c:pt>
                <c:pt idx="2718">
                  <c:v>58700</c:v>
                </c:pt>
                <c:pt idx="2719">
                  <c:v>58707</c:v>
                </c:pt>
                <c:pt idx="2720">
                  <c:v>58714</c:v>
                </c:pt>
                <c:pt idx="2721">
                  <c:v>58721</c:v>
                </c:pt>
                <c:pt idx="2722">
                  <c:v>58728</c:v>
                </c:pt>
                <c:pt idx="2723">
                  <c:v>58735</c:v>
                </c:pt>
                <c:pt idx="2724">
                  <c:v>58742</c:v>
                </c:pt>
                <c:pt idx="2725">
                  <c:v>58749</c:v>
                </c:pt>
                <c:pt idx="2726">
                  <c:v>58757</c:v>
                </c:pt>
                <c:pt idx="2727">
                  <c:v>58763</c:v>
                </c:pt>
                <c:pt idx="2728">
                  <c:v>58771</c:v>
                </c:pt>
                <c:pt idx="2729">
                  <c:v>58777</c:v>
                </c:pt>
                <c:pt idx="2730">
                  <c:v>58784</c:v>
                </c:pt>
                <c:pt idx="2731">
                  <c:v>58791</c:v>
                </c:pt>
                <c:pt idx="2732">
                  <c:v>58798</c:v>
                </c:pt>
                <c:pt idx="2733">
                  <c:v>58810</c:v>
                </c:pt>
                <c:pt idx="2734">
                  <c:v>58813</c:v>
                </c:pt>
                <c:pt idx="2735">
                  <c:v>58820</c:v>
                </c:pt>
                <c:pt idx="2736">
                  <c:v>58827</c:v>
                </c:pt>
                <c:pt idx="2737">
                  <c:v>58834</c:v>
                </c:pt>
                <c:pt idx="2738">
                  <c:v>58841</c:v>
                </c:pt>
                <c:pt idx="2739">
                  <c:v>58848</c:v>
                </c:pt>
                <c:pt idx="2740">
                  <c:v>58855</c:v>
                </c:pt>
                <c:pt idx="2741">
                  <c:v>58862</c:v>
                </c:pt>
                <c:pt idx="2742">
                  <c:v>58869</c:v>
                </c:pt>
                <c:pt idx="2743">
                  <c:v>58876</c:v>
                </c:pt>
                <c:pt idx="2744">
                  <c:v>58883</c:v>
                </c:pt>
                <c:pt idx="2745">
                  <c:v>58890</c:v>
                </c:pt>
                <c:pt idx="2746">
                  <c:v>58897</c:v>
                </c:pt>
                <c:pt idx="2747">
                  <c:v>58908</c:v>
                </c:pt>
                <c:pt idx="2748">
                  <c:v>58911</c:v>
                </c:pt>
                <c:pt idx="2749">
                  <c:v>58918</c:v>
                </c:pt>
                <c:pt idx="2750">
                  <c:v>58925</c:v>
                </c:pt>
                <c:pt idx="2751">
                  <c:v>58932</c:v>
                </c:pt>
                <c:pt idx="2752">
                  <c:v>58939</c:v>
                </c:pt>
                <c:pt idx="2753">
                  <c:v>58946</c:v>
                </c:pt>
                <c:pt idx="2754">
                  <c:v>58953</c:v>
                </c:pt>
                <c:pt idx="2755">
                  <c:v>58960</c:v>
                </c:pt>
                <c:pt idx="2756">
                  <c:v>58967</c:v>
                </c:pt>
                <c:pt idx="2757">
                  <c:v>58974</c:v>
                </c:pt>
                <c:pt idx="2758">
                  <c:v>58981</c:v>
                </c:pt>
                <c:pt idx="2759">
                  <c:v>58988</c:v>
                </c:pt>
                <c:pt idx="2760">
                  <c:v>58995</c:v>
                </c:pt>
                <c:pt idx="2761">
                  <c:v>59002</c:v>
                </c:pt>
                <c:pt idx="2762">
                  <c:v>59009</c:v>
                </c:pt>
                <c:pt idx="2763">
                  <c:v>59016</c:v>
                </c:pt>
                <c:pt idx="2764">
                  <c:v>59023</c:v>
                </c:pt>
                <c:pt idx="2765">
                  <c:v>59030</c:v>
                </c:pt>
                <c:pt idx="2766">
                  <c:v>59037</c:v>
                </c:pt>
                <c:pt idx="2767">
                  <c:v>59044</c:v>
                </c:pt>
                <c:pt idx="2768">
                  <c:v>59051</c:v>
                </c:pt>
                <c:pt idx="2769">
                  <c:v>59058</c:v>
                </c:pt>
                <c:pt idx="2770">
                  <c:v>59065</c:v>
                </c:pt>
                <c:pt idx="2771">
                  <c:v>59072</c:v>
                </c:pt>
                <c:pt idx="2772">
                  <c:v>59079</c:v>
                </c:pt>
                <c:pt idx="2773">
                  <c:v>59086</c:v>
                </c:pt>
                <c:pt idx="2774">
                  <c:v>59093</c:v>
                </c:pt>
                <c:pt idx="2775">
                  <c:v>59100</c:v>
                </c:pt>
                <c:pt idx="2776">
                  <c:v>59107</c:v>
                </c:pt>
                <c:pt idx="2777">
                  <c:v>59114</c:v>
                </c:pt>
                <c:pt idx="2778">
                  <c:v>59124</c:v>
                </c:pt>
                <c:pt idx="2779">
                  <c:v>59128</c:v>
                </c:pt>
                <c:pt idx="2780">
                  <c:v>59135</c:v>
                </c:pt>
                <c:pt idx="2781">
                  <c:v>59142</c:v>
                </c:pt>
                <c:pt idx="2782">
                  <c:v>59149</c:v>
                </c:pt>
                <c:pt idx="2783">
                  <c:v>59156</c:v>
                </c:pt>
                <c:pt idx="2784">
                  <c:v>59163</c:v>
                </c:pt>
                <c:pt idx="2785">
                  <c:v>59170</c:v>
                </c:pt>
                <c:pt idx="2786">
                  <c:v>59177</c:v>
                </c:pt>
                <c:pt idx="2787">
                  <c:v>59184</c:v>
                </c:pt>
                <c:pt idx="2788">
                  <c:v>59191</c:v>
                </c:pt>
                <c:pt idx="2789">
                  <c:v>59198</c:v>
                </c:pt>
                <c:pt idx="2790">
                  <c:v>59205</c:v>
                </c:pt>
                <c:pt idx="2791">
                  <c:v>59212</c:v>
                </c:pt>
                <c:pt idx="2792">
                  <c:v>59219</c:v>
                </c:pt>
                <c:pt idx="2793">
                  <c:v>59226</c:v>
                </c:pt>
                <c:pt idx="2794">
                  <c:v>59233</c:v>
                </c:pt>
                <c:pt idx="2795">
                  <c:v>59240</c:v>
                </c:pt>
                <c:pt idx="2796">
                  <c:v>59247</c:v>
                </c:pt>
                <c:pt idx="2797">
                  <c:v>59258</c:v>
                </c:pt>
                <c:pt idx="2798">
                  <c:v>59261</c:v>
                </c:pt>
                <c:pt idx="2799">
                  <c:v>59268</c:v>
                </c:pt>
                <c:pt idx="2800">
                  <c:v>59275</c:v>
                </c:pt>
                <c:pt idx="2801">
                  <c:v>59282</c:v>
                </c:pt>
                <c:pt idx="2802">
                  <c:v>59289</c:v>
                </c:pt>
                <c:pt idx="2803">
                  <c:v>59296</c:v>
                </c:pt>
                <c:pt idx="2804">
                  <c:v>59303</c:v>
                </c:pt>
                <c:pt idx="2805">
                  <c:v>59310</c:v>
                </c:pt>
                <c:pt idx="2806">
                  <c:v>59317</c:v>
                </c:pt>
                <c:pt idx="2807">
                  <c:v>59324</c:v>
                </c:pt>
                <c:pt idx="2808">
                  <c:v>59331</c:v>
                </c:pt>
                <c:pt idx="2809">
                  <c:v>59338</c:v>
                </c:pt>
                <c:pt idx="2810">
                  <c:v>59345</c:v>
                </c:pt>
                <c:pt idx="2811">
                  <c:v>59352</c:v>
                </c:pt>
                <c:pt idx="2812">
                  <c:v>59359</c:v>
                </c:pt>
                <c:pt idx="2813">
                  <c:v>59366</c:v>
                </c:pt>
                <c:pt idx="2814">
                  <c:v>59373</c:v>
                </c:pt>
                <c:pt idx="2815">
                  <c:v>59380</c:v>
                </c:pt>
                <c:pt idx="2816">
                  <c:v>59387</c:v>
                </c:pt>
                <c:pt idx="2817">
                  <c:v>59394</c:v>
                </c:pt>
                <c:pt idx="2818">
                  <c:v>59401</c:v>
                </c:pt>
                <c:pt idx="2819">
                  <c:v>59408</c:v>
                </c:pt>
                <c:pt idx="2820">
                  <c:v>59415</c:v>
                </c:pt>
                <c:pt idx="2821">
                  <c:v>59422</c:v>
                </c:pt>
                <c:pt idx="2822">
                  <c:v>59429</c:v>
                </c:pt>
                <c:pt idx="2823">
                  <c:v>59436</c:v>
                </c:pt>
                <c:pt idx="2824">
                  <c:v>59443</c:v>
                </c:pt>
                <c:pt idx="2825">
                  <c:v>59450</c:v>
                </c:pt>
                <c:pt idx="2826">
                  <c:v>59457</c:v>
                </c:pt>
                <c:pt idx="2827">
                  <c:v>59464</c:v>
                </c:pt>
                <c:pt idx="2828">
                  <c:v>59471</c:v>
                </c:pt>
                <c:pt idx="2829">
                  <c:v>59478</c:v>
                </c:pt>
                <c:pt idx="2830">
                  <c:v>59488</c:v>
                </c:pt>
                <c:pt idx="2831">
                  <c:v>59492</c:v>
                </c:pt>
                <c:pt idx="2832">
                  <c:v>59499</c:v>
                </c:pt>
                <c:pt idx="2833">
                  <c:v>59506</c:v>
                </c:pt>
                <c:pt idx="2834">
                  <c:v>59513</c:v>
                </c:pt>
                <c:pt idx="2835">
                  <c:v>59520</c:v>
                </c:pt>
                <c:pt idx="2836">
                  <c:v>59527</c:v>
                </c:pt>
                <c:pt idx="2837">
                  <c:v>59534</c:v>
                </c:pt>
                <c:pt idx="2838">
                  <c:v>59541</c:v>
                </c:pt>
                <c:pt idx="2839">
                  <c:v>59548</c:v>
                </c:pt>
                <c:pt idx="2840">
                  <c:v>59555</c:v>
                </c:pt>
                <c:pt idx="2841">
                  <c:v>59562</c:v>
                </c:pt>
                <c:pt idx="2842">
                  <c:v>59569</c:v>
                </c:pt>
                <c:pt idx="2843">
                  <c:v>59576</c:v>
                </c:pt>
                <c:pt idx="2844">
                  <c:v>59583</c:v>
                </c:pt>
                <c:pt idx="2845">
                  <c:v>59590</c:v>
                </c:pt>
                <c:pt idx="2846">
                  <c:v>59597</c:v>
                </c:pt>
                <c:pt idx="2847">
                  <c:v>59604</c:v>
                </c:pt>
                <c:pt idx="2848">
                  <c:v>59611</c:v>
                </c:pt>
                <c:pt idx="2849">
                  <c:v>59618</c:v>
                </c:pt>
                <c:pt idx="2850">
                  <c:v>59625</c:v>
                </c:pt>
                <c:pt idx="2851">
                  <c:v>59632</c:v>
                </c:pt>
                <c:pt idx="2852">
                  <c:v>59643</c:v>
                </c:pt>
                <c:pt idx="2853">
                  <c:v>59646</c:v>
                </c:pt>
                <c:pt idx="2854">
                  <c:v>59653</c:v>
                </c:pt>
                <c:pt idx="2855">
                  <c:v>59660</c:v>
                </c:pt>
                <c:pt idx="2856">
                  <c:v>59667</c:v>
                </c:pt>
                <c:pt idx="2857">
                  <c:v>59674</c:v>
                </c:pt>
                <c:pt idx="2858">
                  <c:v>59681</c:v>
                </c:pt>
                <c:pt idx="2859">
                  <c:v>59688</c:v>
                </c:pt>
                <c:pt idx="2860">
                  <c:v>59695</c:v>
                </c:pt>
                <c:pt idx="2861">
                  <c:v>59702</c:v>
                </c:pt>
                <c:pt idx="2862">
                  <c:v>59709</c:v>
                </c:pt>
                <c:pt idx="2863">
                  <c:v>59716</c:v>
                </c:pt>
                <c:pt idx="2864">
                  <c:v>59723</c:v>
                </c:pt>
                <c:pt idx="2865">
                  <c:v>59730</c:v>
                </c:pt>
                <c:pt idx="2866">
                  <c:v>59737</c:v>
                </c:pt>
                <c:pt idx="2867">
                  <c:v>59744</c:v>
                </c:pt>
                <c:pt idx="2868">
                  <c:v>59751</c:v>
                </c:pt>
                <c:pt idx="2869">
                  <c:v>59758</c:v>
                </c:pt>
                <c:pt idx="2870">
                  <c:v>59765</c:v>
                </c:pt>
                <c:pt idx="2871">
                  <c:v>59772</c:v>
                </c:pt>
                <c:pt idx="2872">
                  <c:v>59779</c:v>
                </c:pt>
                <c:pt idx="2873">
                  <c:v>59786</c:v>
                </c:pt>
                <c:pt idx="2874">
                  <c:v>59793</c:v>
                </c:pt>
                <c:pt idx="2875">
                  <c:v>59800</c:v>
                </c:pt>
                <c:pt idx="2876">
                  <c:v>59807</c:v>
                </c:pt>
                <c:pt idx="2877">
                  <c:v>59814</c:v>
                </c:pt>
                <c:pt idx="2878">
                  <c:v>59821</c:v>
                </c:pt>
                <c:pt idx="2879">
                  <c:v>59828</c:v>
                </c:pt>
                <c:pt idx="2880">
                  <c:v>59835</c:v>
                </c:pt>
                <c:pt idx="2881">
                  <c:v>59842</c:v>
                </c:pt>
                <c:pt idx="2882">
                  <c:v>59849</c:v>
                </c:pt>
                <c:pt idx="2883">
                  <c:v>59856</c:v>
                </c:pt>
                <c:pt idx="2884">
                  <c:v>59863</c:v>
                </c:pt>
                <c:pt idx="2885">
                  <c:v>59870</c:v>
                </c:pt>
                <c:pt idx="2886">
                  <c:v>59877</c:v>
                </c:pt>
                <c:pt idx="2887">
                  <c:v>59884</c:v>
                </c:pt>
                <c:pt idx="2888">
                  <c:v>59891</c:v>
                </c:pt>
                <c:pt idx="2889">
                  <c:v>59901</c:v>
                </c:pt>
                <c:pt idx="2890">
                  <c:v>59908</c:v>
                </c:pt>
                <c:pt idx="2891">
                  <c:v>59915</c:v>
                </c:pt>
                <c:pt idx="2892">
                  <c:v>59923</c:v>
                </c:pt>
                <c:pt idx="2893">
                  <c:v>59929</c:v>
                </c:pt>
                <c:pt idx="2894">
                  <c:v>59936</c:v>
                </c:pt>
                <c:pt idx="2895">
                  <c:v>59943</c:v>
                </c:pt>
                <c:pt idx="2896">
                  <c:v>59951</c:v>
                </c:pt>
                <c:pt idx="2897">
                  <c:v>59957</c:v>
                </c:pt>
                <c:pt idx="2898">
                  <c:v>59964</c:v>
                </c:pt>
                <c:pt idx="2899">
                  <c:v>59971</c:v>
                </c:pt>
                <c:pt idx="2900">
                  <c:v>59978</c:v>
                </c:pt>
                <c:pt idx="2901">
                  <c:v>59985</c:v>
                </c:pt>
                <c:pt idx="2902">
                  <c:v>59992</c:v>
                </c:pt>
                <c:pt idx="2903">
                  <c:v>60001</c:v>
                </c:pt>
                <c:pt idx="2904">
                  <c:v>60006</c:v>
                </c:pt>
                <c:pt idx="2905">
                  <c:v>60013</c:v>
                </c:pt>
                <c:pt idx="2906">
                  <c:v>60020</c:v>
                </c:pt>
                <c:pt idx="2907">
                  <c:v>60028</c:v>
                </c:pt>
                <c:pt idx="2908">
                  <c:v>60034</c:v>
                </c:pt>
                <c:pt idx="2909">
                  <c:v>60041</c:v>
                </c:pt>
                <c:pt idx="2910">
                  <c:v>60049</c:v>
                </c:pt>
                <c:pt idx="2911">
                  <c:v>60055</c:v>
                </c:pt>
                <c:pt idx="2912">
                  <c:v>60062</c:v>
                </c:pt>
                <c:pt idx="2913">
                  <c:v>60069</c:v>
                </c:pt>
                <c:pt idx="2914">
                  <c:v>60076</c:v>
                </c:pt>
                <c:pt idx="2915">
                  <c:v>60083</c:v>
                </c:pt>
                <c:pt idx="2916">
                  <c:v>60090</c:v>
                </c:pt>
                <c:pt idx="2917">
                  <c:v>60097</c:v>
                </c:pt>
                <c:pt idx="2918">
                  <c:v>60104</c:v>
                </c:pt>
                <c:pt idx="2919">
                  <c:v>60111</c:v>
                </c:pt>
                <c:pt idx="2920">
                  <c:v>60118</c:v>
                </c:pt>
                <c:pt idx="2921">
                  <c:v>60125</c:v>
                </c:pt>
                <c:pt idx="2922">
                  <c:v>60132</c:v>
                </c:pt>
                <c:pt idx="2923">
                  <c:v>60140</c:v>
                </c:pt>
                <c:pt idx="2924">
                  <c:v>60147</c:v>
                </c:pt>
                <c:pt idx="2925">
                  <c:v>60153</c:v>
                </c:pt>
                <c:pt idx="2926">
                  <c:v>60160</c:v>
                </c:pt>
                <c:pt idx="2927">
                  <c:v>60167</c:v>
                </c:pt>
                <c:pt idx="2928">
                  <c:v>60174</c:v>
                </c:pt>
                <c:pt idx="2929">
                  <c:v>60181</c:v>
                </c:pt>
                <c:pt idx="2930">
                  <c:v>60189</c:v>
                </c:pt>
                <c:pt idx="2931">
                  <c:v>60195</c:v>
                </c:pt>
                <c:pt idx="2932">
                  <c:v>60202</c:v>
                </c:pt>
                <c:pt idx="2933">
                  <c:v>60209</c:v>
                </c:pt>
                <c:pt idx="2934">
                  <c:v>60216</c:v>
                </c:pt>
                <c:pt idx="2935">
                  <c:v>60223</c:v>
                </c:pt>
                <c:pt idx="2936">
                  <c:v>60230</c:v>
                </c:pt>
                <c:pt idx="2937">
                  <c:v>60237</c:v>
                </c:pt>
                <c:pt idx="2938">
                  <c:v>60244</c:v>
                </c:pt>
                <c:pt idx="2939">
                  <c:v>60251</c:v>
                </c:pt>
                <c:pt idx="2940">
                  <c:v>60258</c:v>
                </c:pt>
                <c:pt idx="2941">
                  <c:v>60267</c:v>
                </c:pt>
                <c:pt idx="2942">
                  <c:v>60274</c:v>
                </c:pt>
                <c:pt idx="2943">
                  <c:v>60281</c:v>
                </c:pt>
                <c:pt idx="2944">
                  <c:v>60288</c:v>
                </c:pt>
                <c:pt idx="2945">
                  <c:v>60295</c:v>
                </c:pt>
                <c:pt idx="2946">
                  <c:v>60302</c:v>
                </c:pt>
                <c:pt idx="2947">
                  <c:v>60309</c:v>
                </c:pt>
                <c:pt idx="2948">
                  <c:v>60316</c:v>
                </c:pt>
                <c:pt idx="2949">
                  <c:v>60323</c:v>
                </c:pt>
                <c:pt idx="2950">
                  <c:v>60330</c:v>
                </c:pt>
                <c:pt idx="2951">
                  <c:v>60337</c:v>
                </c:pt>
                <c:pt idx="2952">
                  <c:v>60344</c:v>
                </c:pt>
                <c:pt idx="2953">
                  <c:v>60351</c:v>
                </c:pt>
                <c:pt idx="2954">
                  <c:v>60359</c:v>
                </c:pt>
                <c:pt idx="2955">
                  <c:v>60366</c:v>
                </c:pt>
                <c:pt idx="2956">
                  <c:v>60373</c:v>
                </c:pt>
                <c:pt idx="2957">
                  <c:v>60380</c:v>
                </c:pt>
                <c:pt idx="2958">
                  <c:v>60387</c:v>
                </c:pt>
                <c:pt idx="2959">
                  <c:v>60394</c:v>
                </c:pt>
                <c:pt idx="2960">
                  <c:v>60401</c:v>
                </c:pt>
                <c:pt idx="2961">
                  <c:v>60408</c:v>
                </c:pt>
                <c:pt idx="2962">
                  <c:v>60415</c:v>
                </c:pt>
                <c:pt idx="2963">
                  <c:v>60422</c:v>
                </c:pt>
                <c:pt idx="2964">
                  <c:v>60429</c:v>
                </c:pt>
                <c:pt idx="2965">
                  <c:v>60436</c:v>
                </c:pt>
                <c:pt idx="2966">
                  <c:v>60443</c:v>
                </c:pt>
                <c:pt idx="2967">
                  <c:v>60450</c:v>
                </c:pt>
                <c:pt idx="2968">
                  <c:v>60457</c:v>
                </c:pt>
                <c:pt idx="2969">
                  <c:v>60464</c:v>
                </c:pt>
                <c:pt idx="2970">
                  <c:v>60471</c:v>
                </c:pt>
                <c:pt idx="2971">
                  <c:v>60478</c:v>
                </c:pt>
                <c:pt idx="2972">
                  <c:v>60485</c:v>
                </c:pt>
                <c:pt idx="2973">
                  <c:v>60492</c:v>
                </c:pt>
                <c:pt idx="2974">
                  <c:v>60499</c:v>
                </c:pt>
                <c:pt idx="2975">
                  <c:v>60506</c:v>
                </c:pt>
                <c:pt idx="2976">
                  <c:v>60513</c:v>
                </c:pt>
                <c:pt idx="2977">
                  <c:v>60520</c:v>
                </c:pt>
                <c:pt idx="2978">
                  <c:v>60527</c:v>
                </c:pt>
                <c:pt idx="2979">
                  <c:v>60534</c:v>
                </c:pt>
                <c:pt idx="2980">
                  <c:v>60541</c:v>
                </c:pt>
                <c:pt idx="2981">
                  <c:v>60548</c:v>
                </c:pt>
                <c:pt idx="2982">
                  <c:v>60555</c:v>
                </c:pt>
                <c:pt idx="2983">
                  <c:v>60562</c:v>
                </c:pt>
                <c:pt idx="2984">
                  <c:v>60569</c:v>
                </c:pt>
                <c:pt idx="2985">
                  <c:v>60576</c:v>
                </c:pt>
                <c:pt idx="2986">
                  <c:v>60583</c:v>
                </c:pt>
                <c:pt idx="2987">
                  <c:v>60590</c:v>
                </c:pt>
                <c:pt idx="2988">
                  <c:v>60598</c:v>
                </c:pt>
                <c:pt idx="2989">
                  <c:v>60604</c:v>
                </c:pt>
                <c:pt idx="2990">
                  <c:v>60611</c:v>
                </c:pt>
                <c:pt idx="2991">
                  <c:v>60618</c:v>
                </c:pt>
                <c:pt idx="2992">
                  <c:v>60625</c:v>
                </c:pt>
                <c:pt idx="2993">
                  <c:v>60632</c:v>
                </c:pt>
                <c:pt idx="2994">
                  <c:v>60639</c:v>
                </c:pt>
                <c:pt idx="2995">
                  <c:v>60646</c:v>
                </c:pt>
                <c:pt idx="2996">
                  <c:v>60653</c:v>
                </c:pt>
                <c:pt idx="2997">
                  <c:v>60660</c:v>
                </c:pt>
                <c:pt idx="2998">
                  <c:v>60667</c:v>
                </c:pt>
                <c:pt idx="2999">
                  <c:v>60674</c:v>
                </c:pt>
                <c:pt idx="3000">
                  <c:v>60681</c:v>
                </c:pt>
                <c:pt idx="3001">
                  <c:v>60688</c:v>
                </c:pt>
                <c:pt idx="3002">
                  <c:v>60695</c:v>
                </c:pt>
                <c:pt idx="3003">
                  <c:v>60702</c:v>
                </c:pt>
                <c:pt idx="3004">
                  <c:v>60709</c:v>
                </c:pt>
                <c:pt idx="3005">
                  <c:v>60716</c:v>
                </c:pt>
                <c:pt idx="3006">
                  <c:v>60723</c:v>
                </c:pt>
                <c:pt idx="3007">
                  <c:v>60730</c:v>
                </c:pt>
                <c:pt idx="3008">
                  <c:v>60737</c:v>
                </c:pt>
                <c:pt idx="3009">
                  <c:v>60744</c:v>
                </c:pt>
                <c:pt idx="3010">
                  <c:v>60751</c:v>
                </c:pt>
                <c:pt idx="3011">
                  <c:v>60758</c:v>
                </c:pt>
                <c:pt idx="3012">
                  <c:v>60765</c:v>
                </c:pt>
                <c:pt idx="3013">
                  <c:v>60772</c:v>
                </c:pt>
                <c:pt idx="3014">
                  <c:v>60779</c:v>
                </c:pt>
                <c:pt idx="3015">
                  <c:v>60786</c:v>
                </c:pt>
                <c:pt idx="3016">
                  <c:v>60793</c:v>
                </c:pt>
                <c:pt idx="3017">
                  <c:v>60800</c:v>
                </c:pt>
                <c:pt idx="3018">
                  <c:v>60807</c:v>
                </c:pt>
                <c:pt idx="3019">
                  <c:v>60814</c:v>
                </c:pt>
                <c:pt idx="3020">
                  <c:v>60821</c:v>
                </c:pt>
                <c:pt idx="3021">
                  <c:v>60828</c:v>
                </c:pt>
                <c:pt idx="3022">
                  <c:v>60835</c:v>
                </c:pt>
                <c:pt idx="3023">
                  <c:v>60842</c:v>
                </c:pt>
                <c:pt idx="3024">
                  <c:v>60849</c:v>
                </c:pt>
                <c:pt idx="3025">
                  <c:v>60856</c:v>
                </c:pt>
                <c:pt idx="3026">
                  <c:v>60863</c:v>
                </c:pt>
                <c:pt idx="3027">
                  <c:v>60870</c:v>
                </c:pt>
                <c:pt idx="3028">
                  <c:v>60877</c:v>
                </c:pt>
                <c:pt idx="3029">
                  <c:v>60884</c:v>
                </c:pt>
                <c:pt idx="3030">
                  <c:v>60891</c:v>
                </c:pt>
                <c:pt idx="3031">
                  <c:v>60898</c:v>
                </c:pt>
                <c:pt idx="3032">
                  <c:v>60905</c:v>
                </c:pt>
                <c:pt idx="3033">
                  <c:v>60912</c:v>
                </c:pt>
                <c:pt idx="3034">
                  <c:v>60919</c:v>
                </c:pt>
                <c:pt idx="3035">
                  <c:v>60926</c:v>
                </c:pt>
                <c:pt idx="3036">
                  <c:v>60933</c:v>
                </c:pt>
                <c:pt idx="3037">
                  <c:v>60940</c:v>
                </c:pt>
                <c:pt idx="3038">
                  <c:v>60948</c:v>
                </c:pt>
                <c:pt idx="3039">
                  <c:v>60954</c:v>
                </c:pt>
                <c:pt idx="3040">
                  <c:v>60962</c:v>
                </c:pt>
                <c:pt idx="3041">
                  <c:v>60968</c:v>
                </c:pt>
                <c:pt idx="3042">
                  <c:v>60975</c:v>
                </c:pt>
                <c:pt idx="3043">
                  <c:v>60982</c:v>
                </c:pt>
                <c:pt idx="3044">
                  <c:v>60989</c:v>
                </c:pt>
                <c:pt idx="3045">
                  <c:v>61001</c:v>
                </c:pt>
                <c:pt idx="3046">
                  <c:v>61004</c:v>
                </c:pt>
                <c:pt idx="3047">
                  <c:v>61011</c:v>
                </c:pt>
                <c:pt idx="3048">
                  <c:v>61018</c:v>
                </c:pt>
                <c:pt idx="3049">
                  <c:v>61025</c:v>
                </c:pt>
                <c:pt idx="3050">
                  <c:v>61032</c:v>
                </c:pt>
                <c:pt idx="3051">
                  <c:v>61039</c:v>
                </c:pt>
                <c:pt idx="3052">
                  <c:v>61046</c:v>
                </c:pt>
                <c:pt idx="3053">
                  <c:v>61053</c:v>
                </c:pt>
                <c:pt idx="3054">
                  <c:v>61060</c:v>
                </c:pt>
                <c:pt idx="3055">
                  <c:v>61067</c:v>
                </c:pt>
                <c:pt idx="3056">
                  <c:v>61074</c:v>
                </c:pt>
                <c:pt idx="3057">
                  <c:v>61081</c:v>
                </c:pt>
                <c:pt idx="3058">
                  <c:v>61092</c:v>
                </c:pt>
                <c:pt idx="3059">
                  <c:v>61095</c:v>
                </c:pt>
                <c:pt idx="3060">
                  <c:v>61102</c:v>
                </c:pt>
                <c:pt idx="3061">
                  <c:v>61109</c:v>
                </c:pt>
                <c:pt idx="3062">
                  <c:v>61116</c:v>
                </c:pt>
                <c:pt idx="3063">
                  <c:v>61123</c:v>
                </c:pt>
                <c:pt idx="3064">
                  <c:v>61130</c:v>
                </c:pt>
                <c:pt idx="3065">
                  <c:v>61137</c:v>
                </c:pt>
                <c:pt idx="3066">
                  <c:v>61144</c:v>
                </c:pt>
                <c:pt idx="3067">
                  <c:v>61151</c:v>
                </c:pt>
                <c:pt idx="3068">
                  <c:v>61158</c:v>
                </c:pt>
                <c:pt idx="3069">
                  <c:v>61165</c:v>
                </c:pt>
                <c:pt idx="3070">
                  <c:v>61172</c:v>
                </c:pt>
                <c:pt idx="3071">
                  <c:v>61179</c:v>
                </c:pt>
                <c:pt idx="3072">
                  <c:v>61186</c:v>
                </c:pt>
                <c:pt idx="3073">
                  <c:v>61193</c:v>
                </c:pt>
                <c:pt idx="3074">
                  <c:v>61200</c:v>
                </c:pt>
                <c:pt idx="3075">
                  <c:v>61207</c:v>
                </c:pt>
                <c:pt idx="3076">
                  <c:v>61214</c:v>
                </c:pt>
                <c:pt idx="3077">
                  <c:v>61221</c:v>
                </c:pt>
                <c:pt idx="3078">
                  <c:v>61228</c:v>
                </c:pt>
                <c:pt idx="3079">
                  <c:v>61235</c:v>
                </c:pt>
                <c:pt idx="3080">
                  <c:v>61242</c:v>
                </c:pt>
                <c:pt idx="3081">
                  <c:v>61249</c:v>
                </c:pt>
                <c:pt idx="3082">
                  <c:v>61256</c:v>
                </c:pt>
                <c:pt idx="3083">
                  <c:v>61263</c:v>
                </c:pt>
                <c:pt idx="3084">
                  <c:v>61270</c:v>
                </c:pt>
                <c:pt idx="3085">
                  <c:v>61277</c:v>
                </c:pt>
                <c:pt idx="3086">
                  <c:v>61284</c:v>
                </c:pt>
                <c:pt idx="3087">
                  <c:v>61291</c:v>
                </c:pt>
                <c:pt idx="3088">
                  <c:v>61298</c:v>
                </c:pt>
                <c:pt idx="3089">
                  <c:v>61305</c:v>
                </c:pt>
                <c:pt idx="3090">
                  <c:v>61315</c:v>
                </c:pt>
                <c:pt idx="3091">
                  <c:v>61319</c:v>
                </c:pt>
                <c:pt idx="3092">
                  <c:v>61326</c:v>
                </c:pt>
                <c:pt idx="3093">
                  <c:v>61333</c:v>
                </c:pt>
                <c:pt idx="3094">
                  <c:v>61340</c:v>
                </c:pt>
                <c:pt idx="3095">
                  <c:v>61347</c:v>
                </c:pt>
                <c:pt idx="3096">
                  <c:v>61354</c:v>
                </c:pt>
                <c:pt idx="3097">
                  <c:v>61361</c:v>
                </c:pt>
                <c:pt idx="3098">
                  <c:v>61368</c:v>
                </c:pt>
                <c:pt idx="3099">
                  <c:v>61375</c:v>
                </c:pt>
                <c:pt idx="3100">
                  <c:v>61382</c:v>
                </c:pt>
                <c:pt idx="3101">
                  <c:v>61389</c:v>
                </c:pt>
                <c:pt idx="3102">
                  <c:v>61396</c:v>
                </c:pt>
                <c:pt idx="3103">
                  <c:v>61403</c:v>
                </c:pt>
                <c:pt idx="3104">
                  <c:v>61410</c:v>
                </c:pt>
                <c:pt idx="3105">
                  <c:v>61417</c:v>
                </c:pt>
                <c:pt idx="3106">
                  <c:v>61424</c:v>
                </c:pt>
                <c:pt idx="3107">
                  <c:v>61431</c:v>
                </c:pt>
                <c:pt idx="3108">
                  <c:v>61438</c:v>
                </c:pt>
                <c:pt idx="3109">
                  <c:v>61445</c:v>
                </c:pt>
                <c:pt idx="3110">
                  <c:v>61452</c:v>
                </c:pt>
                <c:pt idx="3111">
                  <c:v>61459</c:v>
                </c:pt>
                <c:pt idx="3112">
                  <c:v>61466</c:v>
                </c:pt>
                <c:pt idx="3113">
                  <c:v>61477</c:v>
                </c:pt>
                <c:pt idx="3114">
                  <c:v>61480</c:v>
                </c:pt>
                <c:pt idx="3115">
                  <c:v>61487</c:v>
                </c:pt>
                <c:pt idx="3116">
                  <c:v>61494</c:v>
                </c:pt>
                <c:pt idx="3117">
                  <c:v>61501</c:v>
                </c:pt>
                <c:pt idx="3118">
                  <c:v>61508</c:v>
                </c:pt>
                <c:pt idx="3119">
                  <c:v>61515</c:v>
                </c:pt>
                <c:pt idx="3120">
                  <c:v>61522</c:v>
                </c:pt>
                <c:pt idx="3121">
                  <c:v>61529</c:v>
                </c:pt>
                <c:pt idx="3122">
                  <c:v>61536</c:v>
                </c:pt>
                <c:pt idx="3123">
                  <c:v>61543</c:v>
                </c:pt>
                <c:pt idx="3124">
                  <c:v>61550</c:v>
                </c:pt>
                <c:pt idx="3125">
                  <c:v>61557</c:v>
                </c:pt>
                <c:pt idx="3126">
                  <c:v>61564</c:v>
                </c:pt>
                <c:pt idx="3127">
                  <c:v>61571</c:v>
                </c:pt>
                <c:pt idx="3128">
                  <c:v>61578</c:v>
                </c:pt>
                <c:pt idx="3129">
                  <c:v>61585</c:v>
                </c:pt>
                <c:pt idx="3130">
                  <c:v>61592</c:v>
                </c:pt>
                <c:pt idx="3131">
                  <c:v>61599</c:v>
                </c:pt>
                <c:pt idx="3132">
                  <c:v>61606</c:v>
                </c:pt>
                <c:pt idx="3133">
                  <c:v>61613</c:v>
                </c:pt>
                <c:pt idx="3134">
                  <c:v>61620</c:v>
                </c:pt>
                <c:pt idx="3135">
                  <c:v>61627</c:v>
                </c:pt>
                <c:pt idx="3136">
                  <c:v>61634</c:v>
                </c:pt>
                <c:pt idx="3137">
                  <c:v>61641</c:v>
                </c:pt>
                <c:pt idx="3138">
                  <c:v>61648</c:v>
                </c:pt>
                <c:pt idx="3139">
                  <c:v>61655</c:v>
                </c:pt>
                <c:pt idx="3140">
                  <c:v>61662</c:v>
                </c:pt>
                <c:pt idx="3141">
                  <c:v>61669</c:v>
                </c:pt>
                <c:pt idx="3142">
                  <c:v>61676</c:v>
                </c:pt>
                <c:pt idx="3143">
                  <c:v>61683</c:v>
                </c:pt>
                <c:pt idx="3144">
                  <c:v>61690</c:v>
                </c:pt>
                <c:pt idx="3145">
                  <c:v>61697</c:v>
                </c:pt>
                <c:pt idx="3146">
                  <c:v>61704</c:v>
                </c:pt>
                <c:pt idx="3147">
                  <c:v>61711</c:v>
                </c:pt>
                <c:pt idx="3148">
                  <c:v>61718</c:v>
                </c:pt>
                <c:pt idx="3149">
                  <c:v>61728</c:v>
                </c:pt>
                <c:pt idx="3150">
                  <c:v>61735</c:v>
                </c:pt>
                <c:pt idx="3151">
                  <c:v>61742</c:v>
                </c:pt>
                <c:pt idx="3152">
                  <c:v>61750</c:v>
                </c:pt>
                <c:pt idx="3153">
                  <c:v>61756</c:v>
                </c:pt>
                <c:pt idx="3154">
                  <c:v>61763</c:v>
                </c:pt>
                <c:pt idx="3155">
                  <c:v>61770</c:v>
                </c:pt>
                <c:pt idx="3156">
                  <c:v>61778</c:v>
                </c:pt>
                <c:pt idx="3157">
                  <c:v>61784</c:v>
                </c:pt>
                <c:pt idx="3158">
                  <c:v>61791</c:v>
                </c:pt>
                <c:pt idx="3159">
                  <c:v>61798</c:v>
                </c:pt>
                <c:pt idx="3160">
                  <c:v>61805</c:v>
                </c:pt>
                <c:pt idx="3161">
                  <c:v>61812</c:v>
                </c:pt>
                <c:pt idx="3162">
                  <c:v>61819</c:v>
                </c:pt>
                <c:pt idx="3163">
                  <c:v>61826</c:v>
                </c:pt>
                <c:pt idx="3164">
                  <c:v>61835</c:v>
                </c:pt>
                <c:pt idx="3165">
                  <c:v>61840</c:v>
                </c:pt>
                <c:pt idx="3166">
                  <c:v>61847</c:v>
                </c:pt>
                <c:pt idx="3167">
                  <c:v>61855</c:v>
                </c:pt>
                <c:pt idx="3168">
                  <c:v>61861</c:v>
                </c:pt>
                <c:pt idx="3169">
                  <c:v>61868</c:v>
                </c:pt>
                <c:pt idx="3170">
                  <c:v>61876</c:v>
                </c:pt>
                <c:pt idx="3171">
                  <c:v>61882</c:v>
                </c:pt>
                <c:pt idx="3172">
                  <c:v>61889</c:v>
                </c:pt>
                <c:pt idx="3173">
                  <c:v>61896</c:v>
                </c:pt>
                <c:pt idx="3174">
                  <c:v>61903</c:v>
                </c:pt>
                <c:pt idx="3175">
                  <c:v>61910</c:v>
                </c:pt>
                <c:pt idx="3176">
                  <c:v>61917</c:v>
                </c:pt>
                <c:pt idx="3177">
                  <c:v>61924</c:v>
                </c:pt>
                <c:pt idx="3178">
                  <c:v>61931</c:v>
                </c:pt>
                <c:pt idx="3179">
                  <c:v>61938</c:v>
                </c:pt>
                <c:pt idx="3180">
                  <c:v>61945</c:v>
                </c:pt>
                <c:pt idx="3181">
                  <c:v>61952</c:v>
                </c:pt>
                <c:pt idx="3182">
                  <c:v>61959</c:v>
                </c:pt>
                <c:pt idx="3183">
                  <c:v>61967</c:v>
                </c:pt>
                <c:pt idx="3184">
                  <c:v>61974</c:v>
                </c:pt>
                <c:pt idx="3185">
                  <c:v>61980</c:v>
                </c:pt>
                <c:pt idx="3186">
                  <c:v>61987</c:v>
                </c:pt>
                <c:pt idx="3187">
                  <c:v>61994</c:v>
                </c:pt>
                <c:pt idx="3188">
                  <c:v>62001</c:v>
                </c:pt>
                <c:pt idx="3189">
                  <c:v>62008</c:v>
                </c:pt>
                <c:pt idx="3190">
                  <c:v>62016</c:v>
                </c:pt>
                <c:pt idx="3191">
                  <c:v>62022</c:v>
                </c:pt>
                <c:pt idx="3192">
                  <c:v>62029</c:v>
                </c:pt>
                <c:pt idx="3193">
                  <c:v>62036</c:v>
                </c:pt>
                <c:pt idx="3194">
                  <c:v>62044</c:v>
                </c:pt>
                <c:pt idx="3195">
                  <c:v>62050</c:v>
                </c:pt>
                <c:pt idx="3196">
                  <c:v>62057</c:v>
                </c:pt>
                <c:pt idx="3197">
                  <c:v>62064</c:v>
                </c:pt>
                <c:pt idx="3198">
                  <c:v>62071</c:v>
                </c:pt>
                <c:pt idx="3199">
                  <c:v>62078</c:v>
                </c:pt>
                <c:pt idx="3200">
                  <c:v>62085</c:v>
                </c:pt>
                <c:pt idx="3201">
                  <c:v>62093</c:v>
                </c:pt>
                <c:pt idx="3202">
                  <c:v>62100</c:v>
                </c:pt>
                <c:pt idx="3203">
                  <c:v>62107</c:v>
                </c:pt>
                <c:pt idx="3204">
                  <c:v>62114</c:v>
                </c:pt>
                <c:pt idx="3205">
                  <c:v>62121</c:v>
                </c:pt>
                <c:pt idx="3206">
                  <c:v>62128</c:v>
                </c:pt>
                <c:pt idx="3207">
                  <c:v>62135</c:v>
                </c:pt>
                <c:pt idx="3208">
                  <c:v>62142</c:v>
                </c:pt>
                <c:pt idx="3209">
                  <c:v>62149</c:v>
                </c:pt>
                <c:pt idx="3210">
                  <c:v>62156</c:v>
                </c:pt>
                <c:pt idx="3211">
                  <c:v>62163</c:v>
                </c:pt>
                <c:pt idx="3212">
                  <c:v>62170</c:v>
                </c:pt>
                <c:pt idx="3213">
                  <c:v>62177</c:v>
                </c:pt>
                <c:pt idx="3214">
                  <c:v>62186</c:v>
                </c:pt>
                <c:pt idx="3215">
                  <c:v>62193</c:v>
                </c:pt>
                <c:pt idx="3216">
                  <c:v>62200</c:v>
                </c:pt>
                <c:pt idx="3217">
                  <c:v>62207</c:v>
                </c:pt>
                <c:pt idx="3218">
                  <c:v>62214</c:v>
                </c:pt>
                <c:pt idx="3219">
                  <c:v>62221</c:v>
                </c:pt>
                <c:pt idx="3220">
                  <c:v>62228</c:v>
                </c:pt>
                <c:pt idx="3221">
                  <c:v>62235</c:v>
                </c:pt>
                <c:pt idx="3222">
                  <c:v>62242</c:v>
                </c:pt>
                <c:pt idx="3223">
                  <c:v>62249</c:v>
                </c:pt>
                <c:pt idx="3224">
                  <c:v>62256</c:v>
                </c:pt>
                <c:pt idx="3225">
                  <c:v>62263</c:v>
                </c:pt>
                <c:pt idx="3226">
                  <c:v>62270</c:v>
                </c:pt>
                <c:pt idx="3227">
                  <c:v>62277</c:v>
                </c:pt>
                <c:pt idx="3228">
                  <c:v>62284</c:v>
                </c:pt>
                <c:pt idx="3229">
                  <c:v>62291</c:v>
                </c:pt>
                <c:pt idx="3230">
                  <c:v>62298</c:v>
                </c:pt>
                <c:pt idx="3231">
                  <c:v>62305</c:v>
                </c:pt>
                <c:pt idx="3232">
                  <c:v>62312</c:v>
                </c:pt>
                <c:pt idx="3233">
                  <c:v>62319</c:v>
                </c:pt>
                <c:pt idx="3234">
                  <c:v>62326</c:v>
                </c:pt>
                <c:pt idx="3235">
                  <c:v>62333</c:v>
                </c:pt>
                <c:pt idx="3236">
                  <c:v>62340</c:v>
                </c:pt>
                <c:pt idx="3237">
                  <c:v>62347</c:v>
                </c:pt>
                <c:pt idx="3238">
                  <c:v>62354</c:v>
                </c:pt>
                <c:pt idx="3239">
                  <c:v>62361</c:v>
                </c:pt>
                <c:pt idx="3240">
                  <c:v>62368</c:v>
                </c:pt>
                <c:pt idx="3241">
                  <c:v>62375</c:v>
                </c:pt>
                <c:pt idx="3242">
                  <c:v>62382</c:v>
                </c:pt>
                <c:pt idx="3243">
                  <c:v>62389</c:v>
                </c:pt>
                <c:pt idx="3244">
                  <c:v>62396</c:v>
                </c:pt>
                <c:pt idx="3245">
                  <c:v>62403</c:v>
                </c:pt>
                <c:pt idx="3246">
                  <c:v>62410</c:v>
                </c:pt>
                <c:pt idx="3247">
                  <c:v>62417</c:v>
                </c:pt>
                <c:pt idx="3248">
                  <c:v>62425</c:v>
                </c:pt>
                <c:pt idx="3249">
                  <c:v>62431</c:v>
                </c:pt>
                <c:pt idx="3250">
                  <c:v>62438</c:v>
                </c:pt>
                <c:pt idx="3251">
                  <c:v>62445</c:v>
                </c:pt>
                <c:pt idx="3252">
                  <c:v>62456</c:v>
                </c:pt>
                <c:pt idx="3253">
                  <c:v>62460</c:v>
                </c:pt>
                <c:pt idx="3254">
                  <c:v>62466</c:v>
                </c:pt>
                <c:pt idx="3255">
                  <c:v>62473</c:v>
                </c:pt>
                <c:pt idx="3256">
                  <c:v>62480</c:v>
                </c:pt>
                <c:pt idx="3257">
                  <c:v>62487</c:v>
                </c:pt>
                <c:pt idx="3258">
                  <c:v>62494</c:v>
                </c:pt>
                <c:pt idx="3259">
                  <c:v>62501</c:v>
                </c:pt>
                <c:pt idx="3260">
                  <c:v>62508</c:v>
                </c:pt>
                <c:pt idx="3261">
                  <c:v>62515</c:v>
                </c:pt>
                <c:pt idx="3262">
                  <c:v>62522</c:v>
                </c:pt>
                <c:pt idx="3263">
                  <c:v>62529</c:v>
                </c:pt>
                <c:pt idx="3264">
                  <c:v>62536</c:v>
                </c:pt>
                <c:pt idx="3265">
                  <c:v>62543</c:v>
                </c:pt>
                <c:pt idx="3266">
                  <c:v>62550</c:v>
                </c:pt>
                <c:pt idx="3267">
                  <c:v>62557</c:v>
                </c:pt>
                <c:pt idx="3268">
                  <c:v>62564</c:v>
                </c:pt>
                <c:pt idx="3269">
                  <c:v>62571</c:v>
                </c:pt>
                <c:pt idx="3270">
                  <c:v>62578</c:v>
                </c:pt>
                <c:pt idx="3271">
                  <c:v>62585</c:v>
                </c:pt>
                <c:pt idx="3272">
                  <c:v>62592</c:v>
                </c:pt>
                <c:pt idx="3273">
                  <c:v>62599</c:v>
                </c:pt>
                <c:pt idx="3274">
                  <c:v>62606</c:v>
                </c:pt>
                <c:pt idx="3275">
                  <c:v>62613</c:v>
                </c:pt>
                <c:pt idx="3276">
                  <c:v>62620</c:v>
                </c:pt>
                <c:pt idx="3277">
                  <c:v>62627</c:v>
                </c:pt>
                <c:pt idx="3278">
                  <c:v>62634</c:v>
                </c:pt>
                <c:pt idx="3279">
                  <c:v>62641</c:v>
                </c:pt>
                <c:pt idx="3280">
                  <c:v>62648</c:v>
                </c:pt>
                <c:pt idx="3281">
                  <c:v>62655</c:v>
                </c:pt>
                <c:pt idx="3282">
                  <c:v>62662</c:v>
                </c:pt>
                <c:pt idx="3283">
                  <c:v>62669</c:v>
                </c:pt>
                <c:pt idx="3284">
                  <c:v>62676</c:v>
                </c:pt>
                <c:pt idx="3285">
                  <c:v>62683</c:v>
                </c:pt>
                <c:pt idx="3286">
                  <c:v>62690</c:v>
                </c:pt>
                <c:pt idx="3287">
                  <c:v>62697</c:v>
                </c:pt>
                <c:pt idx="3288">
                  <c:v>62704</c:v>
                </c:pt>
                <c:pt idx="3289">
                  <c:v>62711</c:v>
                </c:pt>
                <c:pt idx="3290">
                  <c:v>62718</c:v>
                </c:pt>
                <c:pt idx="3291">
                  <c:v>62725</c:v>
                </c:pt>
                <c:pt idx="3292">
                  <c:v>62732</c:v>
                </c:pt>
                <c:pt idx="3293">
                  <c:v>62739</c:v>
                </c:pt>
                <c:pt idx="3294">
                  <c:v>62746</c:v>
                </c:pt>
                <c:pt idx="3295">
                  <c:v>62753</c:v>
                </c:pt>
                <c:pt idx="3296">
                  <c:v>62760</c:v>
                </c:pt>
                <c:pt idx="3297">
                  <c:v>62767</c:v>
                </c:pt>
                <c:pt idx="3298">
                  <c:v>62774</c:v>
                </c:pt>
                <c:pt idx="3299">
                  <c:v>62781</c:v>
                </c:pt>
                <c:pt idx="3300">
                  <c:v>62789</c:v>
                </c:pt>
                <c:pt idx="3301">
                  <c:v>62795</c:v>
                </c:pt>
                <c:pt idx="3302">
                  <c:v>62802</c:v>
                </c:pt>
                <c:pt idx="3303">
                  <c:v>62809</c:v>
                </c:pt>
                <c:pt idx="3304">
                  <c:v>62816</c:v>
                </c:pt>
                <c:pt idx="3305">
                  <c:v>62823</c:v>
                </c:pt>
                <c:pt idx="3306">
                  <c:v>62830</c:v>
                </c:pt>
                <c:pt idx="3307">
                  <c:v>62837</c:v>
                </c:pt>
                <c:pt idx="3308">
                  <c:v>62844</c:v>
                </c:pt>
                <c:pt idx="3309">
                  <c:v>62851</c:v>
                </c:pt>
                <c:pt idx="3310">
                  <c:v>62858</c:v>
                </c:pt>
                <c:pt idx="3311">
                  <c:v>62865</c:v>
                </c:pt>
                <c:pt idx="3312">
                  <c:v>62872</c:v>
                </c:pt>
                <c:pt idx="3313">
                  <c:v>62879</c:v>
                </c:pt>
                <c:pt idx="3314">
                  <c:v>62886</c:v>
                </c:pt>
                <c:pt idx="3315">
                  <c:v>62893</c:v>
                </c:pt>
                <c:pt idx="3316">
                  <c:v>62900</c:v>
                </c:pt>
                <c:pt idx="3317">
                  <c:v>62907</c:v>
                </c:pt>
                <c:pt idx="3318">
                  <c:v>62914</c:v>
                </c:pt>
                <c:pt idx="3319">
                  <c:v>62921</c:v>
                </c:pt>
                <c:pt idx="3320">
                  <c:v>62928</c:v>
                </c:pt>
                <c:pt idx="3321">
                  <c:v>62935</c:v>
                </c:pt>
                <c:pt idx="3322">
                  <c:v>62942</c:v>
                </c:pt>
                <c:pt idx="3323">
                  <c:v>62949</c:v>
                </c:pt>
                <c:pt idx="3324">
                  <c:v>62956</c:v>
                </c:pt>
                <c:pt idx="3325">
                  <c:v>62963</c:v>
                </c:pt>
                <c:pt idx="3326">
                  <c:v>62970</c:v>
                </c:pt>
                <c:pt idx="3327">
                  <c:v>62977</c:v>
                </c:pt>
                <c:pt idx="3328">
                  <c:v>62984</c:v>
                </c:pt>
                <c:pt idx="3329">
                  <c:v>62991</c:v>
                </c:pt>
                <c:pt idx="3330">
                  <c:v>62998</c:v>
                </c:pt>
                <c:pt idx="3331">
                  <c:v>63005</c:v>
                </c:pt>
                <c:pt idx="3332">
                  <c:v>63012</c:v>
                </c:pt>
                <c:pt idx="3333">
                  <c:v>63019</c:v>
                </c:pt>
                <c:pt idx="3334">
                  <c:v>63026</c:v>
                </c:pt>
                <c:pt idx="3335">
                  <c:v>63033</c:v>
                </c:pt>
                <c:pt idx="3336">
                  <c:v>63040</c:v>
                </c:pt>
                <c:pt idx="3337">
                  <c:v>63047</c:v>
                </c:pt>
                <c:pt idx="3338">
                  <c:v>63054</c:v>
                </c:pt>
                <c:pt idx="3339">
                  <c:v>63061</c:v>
                </c:pt>
                <c:pt idx="3340">
                  <c:v>63068</c:v>
                </c:pt>
                <c:pt idx="3341">
                  <c:v>63075</c:v>
                </c:pt>
                <c:pt idx="3342">
                  <c:v>63082</c:v>
                </c:pt>
                <c:pt idx="3343">
                  <c:v>63089</c:v>
                </c:pt>
                <c:pt idx="3344">
                  <c:v>63096</c:v>
                </c:pt>
                <c:pt idx="3345">
                  <c:v>63103</c:v>
                </c:pt>
                <c:pt idx="3346">
                  <c:v>63110</c:v>
                </c:pt>
                <c:pt idx="3347">
                  <c:v>63117</c:v>
                </c:pt>
                <c:pt idx="3348">
                  <c:v>63124</c:v>
                </c:pt>
                <c:pt idx="3349">
                  <c:v>63131</c:v>
                </c:pt>
                <c:pt idx="3350">
                  <c:v>63138</c:v>
                </c:pt>
                <c:pt idx="3351">
                  <c:v>63145</c:v>
                </c:pt>
                <c:pt idx="3352">
                  <c:v>63153</c:v>
                </c:pt>
                <c:pt idx="3353">
                  <c:v>63159</c:v>
                </c:pt>
                <c:pt idx="3354">
                  <c:v>63166</c:v>
                </c:pt>
                <c:pt idx="3355">
                  <c:v>63173</c:v>
                </c:pt>
                <c:pt idx="3356">
                  <c:v>63180</c:v>
                </c:pt>
                <c:pt idx="3357">
                  <c:v>63188</c:v>
                </c:pt>
                <c:pt idx="3358">
                  <c:v>63195</c:v>
                </c:pt>
                <c:pt idx="3359">
                  <c:v>63202</c:v>
                </c:pt>
                <c:pt idx="3360">
                  <c:v>63209</c:v>
                </c:pt>
                <c:pt idx="3361">
                  <c:v>63216</c:v>
                </c:pt>
                <c:pt idx="3362">
                  <c:v>63223</c:v>
                </c:pt>
                <c:pt idx="3363">
                  <c:v>63230</c:v>
                </c:pt>
                <c:pt idx="3364">
                  <c:v>63237</c:v>
                </c:pt>
                <c:pt idx="3365">
                  <c:v>63244</c:v>
                </c:pt>
                <c:pt idx="3366">
                  <c:v>63251</c:v>
                </c:pt>
                <c:pt idx="3367">
                  <c:v>63258</c:v>
                </c:pt>
                <c:pt idx="3368">
                  <c:v>63265</c:v>
                </c:pt>
                <c:pt idx="3369">
                  <c:v>63276</c:v>
                </c:pt>
                <c:pt idx="3370">
                  <c:v>63279</c:v>
                </c:pt>
                <c:pt idx="3371">
                  <c:v>63286</c:v>
                </c:pt>
                <c:pt idx="3372">
                  <c:v>63293</c:v>
                </c:pt>
                <c:pt idx="3373">
                  <c:v>63300</c:v>
                </c:pt>
                <c:pt idx="3374">
                  <c:v>63307</c:v>
                </c:pt>
                <c:pt idx="3375">
                  <c:v>63314</c:v>
                </c:pt>
                <c:pt idx="3376">
                  <c:v>63321</c:v>
                </c:pt>
                <c:pt idx="3377">
                  <c:v>63328</c:v>
                </c:pt>
                <c:pt idx="3378">
                  <c:v>63335</c:v>
                </c:pt>
                <c:pt idx="3379">
                  <c:v>63342</c:v>
                </c:pt>
                <c:pt idx="3380">
                  <c:v>63349</c:v>
                </c:pt>
                <c:pt idx="3381">
                  <c:v>63356</c:v>
                </c:pt>
                <c:pt idx="3382">
                  <c:v>63363</c:v>
                </c:pt>
                <c:pt idx="3383">
                  <c:v>63370</c:v>
                </c:pt>
                <c:pt idx="3384">
                  <c:v>63377</c:v>
                </c:pt>
                <c:pt idx="3385">
                  <c:v>63384</c:v>
                </c:pt>
                <c:pt idx="3386">
                  <c:v>63391</c:v>
                </c:pt>
                <c:pt idx="3387">
                  <c:v>63398</c:v>
                </c:pt>
                <c:pt idx="3388">
                  <c:v>63405</c:v>
                </c:pt>
                <c:pt idx="3389">
                  <c:v>63412</c:v>
                </c:pt>
                <c:pt idx="3390">
                  <c:v>63419</c:v>
                </c:pt>
                <c:pt idx="3391">
                  <c:v>63426</c:v>
                </c:pt>
                <c:pt idx="3392">
                  <c:v>63433</c:v>
                </c:pt>
                <c:pt idx="3393">
                  <c:v>63440</c:v>
                </c:pt>
                <c:pt idx="3394">
                  <c:v>63447</c:v>
                </c:pt>
                <c:pt idx="3395">
                  <c:v>63454</c:v>
                </c:pt>
                <c:pt idx="3396">
                  <c:v>63461</c:v>
                </c:pt>
                <c:pt idx="3397">
                  <c:v>63468</c:v>
                </c:pt>
                <c:pt idx="3398">
                  <c:v>63475</c:v>
                </c:pt>
                <c:pt idx="3399">
                  <c:v>63482</c:v>
                </c:pt>
                <c:pt idx="3400">
                  <c:v>63489</c:v>
                </c:pt>
                <c:pt idx="3401">
                  <c:v>63496</c:v>
                </c:pt>
                <c:pt idx="3402">
                  <c:v>63506</c:v>
                </c:pt>
                <c:pt idx="3403">
                  <c:v>63510</c:v>
                </c:pt>
                <c:pt idx="3404">
                  <c:v>63517</c:v>
                </c:pt>
                <c:pt idx="3405">
                  <c:v>63524</c:v>
                </c:pt>
                <c:pt idx="3406">
                  <c:v>63531</c:v>
                </c:pt>
                <c:pt idx="3407">
                  <c:v>63538</c:v>
                </c:pt>
                <c:pt idx="3408">
                  <c:v>63545</c:v>
                </c:pt>
                <c:pt idx="3409">
                  <c:v>63552</c:v>
                </c:pt>
                <c:pt idx="3410">
                  <c:v>63559</c:v>
                </c:pt>
                <c:pt idx="3411">
                  <c:v>63566</c:v>
                </c:pt>
                <c:pt idx="3412">
                  <c:v>63573</c:v>
                </c:pt>
                <c:pt idx="3413">
                  <c:v>63580</c:v>
                </c:pt>
                <c:pt idx="3414">
                  <c:v>63587</c:v>
                </c:pt>
                <c:pt idx="3415">
                  <c:v>63594</c:v>
                </c:pt>
                <c:pt idx="3416">
                  <c:v>63601</c:v>
                </c:pt>
                <c:pt idx="3417">
                  <c:v>63608</c:v>
                </c:pt>
                <c:pt idx="3418">
                  <c:v>63615</c:v>
                </c:pt>
                <c:pt idx="3419">
                  <c:v>63622</c:v>
                </c:pt>
                <c:pt idx="3420">
                  <c:v>63629</c:v>
                </c:pt>
                <c:pt idx="3421">
                  <c:v>63636</c:v>
                </c:pt>
                <c:pt idx="3422">
                  <c:v>63643</c:v>
                </c:pt>
                <c:pt idx="3423">
                  <c:v>63650</c:v>
                </c:pt>
                <c:pt idx="3424">
                  <c:v>63661</c:v>
                </c:pt>
                <c:pt idx="3425">
                  <c:v>63664</c:v>
                </c:pt>
                <c:pt idx="3426">
                  <c:v>63671</c:v>
                </c:pt>
                <c:pt idx="3427">
                  <c:v>63678</c:v>
                </c:pt>
                <c:pt idx="3428">
                  <c:v>63685</c:v>
                </c:pt>
                <c:pt idx="3429">
                  <c:v>63692</c:v>
                </c:pt>
                <c:pt idx="3430">
                  <c:v>63699</c:v>
                </c:pt>
                <c:pt idx="3431">
                  <c:v>63706</c:v>
                </c:pt>
                <c:pt idx="3432">
                  <c:v>63713</c:v>
                </c:pt>
                <c:pt idx="3433">
                  <c:v>63720</c:v>
                </c:pt>
                <c:pt idx="3434">
                  <c:v>63727</c:v>
                </c:pt>
                <c:pt idx="3435">
                  <c:v>63734</c:v>
                </c:pt>
                <c:pt idx="3436">
                  <c:v>63741</c:v>
                </c:pt>
                <c:pt idx="3437">
                  <c:v>63748</c:v>
                </c:pt>
                <c:pt idx="3438">
                  <c:v>63755</c:v>
                </c:pt>
                <c:pt idx="3439">
                  <c:v>63762</c:v>
                </c:pt>
                <c:pt idx="3440">
                  <c:v>63769</c:v>
                </c:pt>
                <c:pt idx="3441">
                  <c:v>63776</c:v>
                </c:pt>
                <c:pt idx="3442">
                  <c:v>63783</c:v>
                </c:pt>
                <c:pt idx="3443">
                  <c:v>63790</c:v>
                </c:pt>
                <c:pt idx="3444">
                  <c:v>63797</c:v>
                </c:pt>
                <c:pt idx="3445">
                  <c:v>63804</c:v>
                </c:pt>
                <c:pt idx="3446">
                  <c:v>63811</c:v>
                </c:pt>
                <c:pt idx="3447">
                  <c:v>63818</c:v>
                </c:pt>
                <c:pt idx="3448">
                  <c:v>63825</c:v>
                </c:pt>
                <c:pt idx="3449">
                  <c:v>63832</c:v>
                </c:pt>
                <c:pt idx="3450">
                  <c:v>63839</c:v>
                </c:pt>
                <c:pt idx="3451">
                  <c:v>63846</c:v>
                </c:pt>
                <c:pt idx="3452">
                  <c:v>63853</c:v>
                </c:pt>
                <c:pt idx="3453">
                  <c:v>63860</c:v>
                </c:pt>
                <c:pt idx="3454">
                  <c:v>63867</c:v>
                </c:pt>
                <c:pt idx="3455">
                  <c:v>63874</c:v>
                </c:pt>
                <c:pt idx="3456">
                  <c:v>63881</c:v>
                </c:pt>
                <c:pt idx="3457">
                  <c:v>63888</c:v>
                </c:pt>
                <c:pt idx="3458">
                  <c:v>63895</c:v>
                </c:pt>
                <c:pt idx="3459">
                  <c:v>63902</c:v>
                </c:pt>
                <c:pt idx="3460">
                  <c:v>63909</c:v>
                </c:pt>
                <c:pt idx="3461">
                  <c:v>63919</c:v>
                </c:pt>
                <c:pt idx="3462">
                  <c:v>63926</c:v>
                </c:pt>
                <c:pt idx="3463">
                  <c:v>63933</c:v>
                </c:pt>
                <c:pt idx="3464">
                  <c:v>63941</c:v>
                </c:pt>
                <c:pt idx="3465">
                  <c:v>63947</c:v>
                </c:pt>
                <c:pt idx="3466">
                  <c:v>63954</c:v>
                </c:pt>
                <c:pt idx="3467">
                  <c:v>63961</c:v>
                </c:pt>
                <c:pt idx="3468">
                  <c:v>63969</c:v>
                </c:pt>
                <c:pt idx="3469">
                  <c:v>63975</c:v>
                </c:pt>
                <c:pt idx="3470">
                  <c:v>63982</c:v>
                </c:pt>
                <c:pt idx="3471">
                  <c:v>63989</c:v>
                </c:pt>
                <c:pt idx="3472">
                  <c:v>63996</c:v>
                </c:pt>
                <c:pt idx="3473">
                  <c:v>64003</c:v>
                </c:pt>
                <c:pt idx="3474">
                  <c:v>64010</c:v>
                </c:pt>
                <c:pt idx="3475">
                  <c:v>64019</c:v>
                </c:pt>
                <c:pt idx="3476">
                  <c:v>64024</c:v>
                </c:pt>
                <c:pt idx="3477">
                  <c:v>64031</c:v>
                </c:pt>
                <c:pt idx="3478">
                  <c:v>64038</c:v>
                </c:pt>
                <c:pt idx="3479">
                  <c:v>64046</c:v>
                </c:pt>
                <c:pt idx="3480">
                  <c:v>64052</c:v>
                </c:pt>
                <c:pt idx="3481">
                  <c:v>64059</c:v>
                </c:pt>
                <c:pt idx="3482">
                  <c:v>64067</c:v>
                </c:pt>
                <c:pt idx="3483">
                  <c:v>64073</c:v>
                </c:pt>
                <c:pt idx="3484">
                  <c:v>64080</c:v>
                </c:pt>
                <c:pt idx="3485">
                  <c:v>64087</c:v>
                </c:pt>
                <c:pt idx="3486">
                  <c:v>64094</c:v>
                </c:pt>
                <c:pt idx="3487">
                  <c:v>64101</c:v>
                </c:pt>
                <c:pt idx="3488">
                  <c:v>64108</c:v>
                </c:pt>
                <c:pt idx="3489">
                  <c:v>64115</c:v>
                </c:pt>
                <c:pt idx="3490">
                  <c:v>64122</c:v>
                </c:pt>
                <c:pt idx="3491">
                  <c:v>64129</c:v>
                </c:pt>
                <c:pt idx="3492">
                  <c:v>64136</c:v>
                </c:pt>
                <c:pt idx="3493">
                  <c:v>64143</c:v>
                </c:pt>
                <c:pt idx="3494">
                  <c:v>64150</c:v>
                </c:pt>
                <c:pt idx="3495">
                  <c:v>64158</c:v>
                </c:pt>
                <c:pt idx="3496">
                  <c:v>64165</c:v>
                </c:pt>
                <c:pt idx="3497">
                  <c:v>64171</c:v>
                </c:pt>
                <c:pt idx="3498">
                  <c:v>64178</c:v>
                </c:pt>
                <c:pt idx="3499">
                  <c:v>64185</c:v>
                </c:pt>
                <c:pt idx="3500">
                  <c:v>64192</c:v>
                </c:pt>
                <c:pt idx="3501">
                  <c:v>64199</c:v>
                </c:pt>
                <c:pt idx="3502">
                  <c:v>64207</c:v>
                </c:pt>
                <c:pt idx="3503">
                  <c:v>64213</c:v>
                </c:pt>
                <c:pt idx="3504">
                  <c:v>64220</c:v>
                </c:pt>
                <c:pt idx="3505">
                  <c:v>64227</c:v>
                </c:pt>
                <c:pt idx="3506">
                  <c:v>64235</c:v>
                </c:pt>
                <c:pt idx="3507">
                  <c:v>64241</c:v>
                </c:pt>
                <c:pt idx="3508">
                  <c:v>64248</c:v>
                </c:pt>
                <c:pt idx="3509">
                  <c:v>64255</c:v>
                </c:pt>
                <c:pt idx="3510">
                  <c:v>64262</c:v>
                </c:pt>
                <c:pt idx="3511">
                  <c:v>64269</c:v>
                </c:pt>
                <c:pt idx="3512">
                  <c:v>64276</c:v>
                </c:pt>
                <c:pt idx="3513">
                  <c:v>64284</c:v>
                </c:pt>
                <c:pt idx="3514">
                  <c:v>64291</c:v>
                </c:pt>
                <c:pt idx="3515">
                  <c:v>64298</c:v>
                </c:pt>
                <c:pt idx="3516">
                  <c:v>64305</c:v>
                </c:pt>
                <c:pt idx="3517">
                  <c:v>64312</c:v>
                </c:pt>
                <c:pt idx="3518">
                  <c:v>64319</c:v>
                </c:pt>
                <c:pt idx="3519">
                  <c:v>64326</c:v>
                </c:pt>
                <c:pt idx="3520">
                  <c:v>64333</c:v>
                </c:pt>
                <c:pt idx="3521">
                  <c:v>64340</c:v>
                </c:pt>
                <c:pt idx="3522">
                  <c:v>64347</c:v>
                </c:pt>
                <c:pt idx="3523">
                  <c:v>64354</c:v>
                </c:pt>
                <c:pt idx="3524">
                  <c:v>64361</c:v>
                </c:pt>
                <c:pt idx="3525">
                  <c:v>64368</c:v>
                </c:pt>
                <c:pt idx="3526">
                  <c:v>64375</c:v>
                </c:pt>
                <c:pt idx="3527">
                  <c:v>64382</c:v>
                </c:pt>
                <c:pt idx="3528">
                  <c:v>64389</c:v>
                </c:pt>
                <c:pt idx="3529">
                  <c:v>64398</c:v>
                </c:pt>
                <c:pt idx="3530">
                  <c:v>64405</c:v>
                </c:pt>
                <c:pt idx="3531">
                  <c:v>64412</c:v>
                </c:pt>
                <c:pt idx="3532">
                  <c:v>64419</c:v>
                </c:pt>
                <c:pt idx="3533">
                  <c:v>64426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6.3290000000000872E-3</c:v>
                </c:pt>
                <c:pt idx="1">
                  <c:v>6.3360613891220849E-3</c:v>
                </c:pt>
                <c:pt idx="2">
                  <c:v>6.344560172172573E-3</c:v>
                </c:pt>
                <c:pt idx="3">
                  <c:v>6.348467454857799E-3</c:v>
                </c:pt>
                <c:pt idx="4">
                  <c:v>6.3524720736743544E-3</c:v>
                </c:pt>
                <c:pt idx="5">
                  <c:v>6.3566192490835281E-3</c:v>
                </c:pt>
                <c:pt idx="6">
                  <c:v>6.3652205737413014E-3</c:v>
                </c:pt>
                <c:pt idx="7">
                  <c:v>6.3755379334852064E-3</c:v>
                </c:pt>
                <c:pt idx="8">
                  <c:v>6.3810762067217442E-3</c:v>
                </c:pt>
                <c:pt idx="9">
                  <c:v>6.387028364464949E-3</c:v>
                </c:pt>
                <c:pt idx="10">
                  <c:v>6.3934290751359981E-3</c:v>
                </c:pt>
                <c:pt idx="11">
                  <c:v>6.4093910111051823E-3</c:v>
                </c:pt>
                <c:pt idx="12">
                  <c:v>6.4232609574439055E-3</c:v>
                </c:pt>
                <c:pt idx="13">
                  <c:v>6.4316856804917848E-3</c:v>
                </c:pt>
                <c:pt idx="14">
                  <c:v>6.4404609014581792E-3</c:v>
                </c:pt>
                <c:pt idx="15">
                  <c:v>6.449568518716804E-3</c:v>
                </c:pt>
                <c:pt idx="16">
                  <c:v>6.4787287816310737E-3</c:v>
                </c:pt>
                <c:pt idx="17">
                  <c:v>6.4994589858821559E-3</c:v>
                </c:pt>
                <c:pt idx="18">
                  <c:v>6.5101808411544733E-3</c:v>
                </c:pt>
                <c:pt idx="19">
                  <c:v>6.5211083782783412E-3</c:v>
                </c:pt>
                <c:pt idx="20">
                  <c:v>6.5547542148152987E-3</c:v>
                </c:pt>
                <c:pt idx="21">
                  <c:v>6.5665132896751358E-3</c:v>
                </c:pt>
                <c:pt idx="22">
                  <c:v>6.5781974377164005E-3</c:v>
                </c:pt>
                <c:pt idx="23">
                  <c:v>6.5899771188912435E-3</c:v>
                </c:pt>
                <c:pt idx="24">
                  <c:v>6.6018326993294817E-3</c:v>
                </c:pt>
                <c:pt idx="25">
                  <c:v>6.6289785956480732E-3</c:v>
                </c:pt>
                <c:pt idx="26">
                  <c:v>6.6496213280715262E-3</c:v>
                </c:pt>
                <c:pt idx="27">
                  <c:v>6.6615618885171443E-3</c:v>
                </c:pt>
                <c:pt idx="28">
                  <c:v>6.6734605400325222E-3</c:v>
                </c:pt>
                <c:pt idx="29">
                  <c:v>6.685300576153623E-3</c:v>
                </c:pt>
                <c:pt idx="30">
                  <c:v>6.711098823551801E-3</c:v>
                </c:pt>
                <c:pt idx="31">
                  <c:v>6.7320040496734656E-3</c:v>
                </c:pt>
                <c:pt idx="32">
                  <c:v>6.7435054434951472E-3</c:v>
                </c:pt>
                <c:pt idx="33">
                  <c:v>6.7549329246938492E-3</c:v>
                </c:pt>
                <c:pt idx="34">
                  <c:v>6.7662844318342038E-3</c:v>
                </c:pt>
                <c:pt idx="35">
                  <c:v>6.7902566079692632E-3</c:v>
                </c:pt>
                <c:pt idx="36">
                  <c:v>6.810889490441778E-3</c:v>
                </c:pt>
                <c:pt idx="37">
                  <c:v>6.8218302050977557E-3</c:v>
                </c:pt>
                <c:pt idx="38">
                  <c:v>6.8326825766904329E-3</c:v>
                </c:pt>
                <c:pt idx="39">
                  <c:v>6.8434445436558484E-3</c:v>
                </c:pt>
                <c:pt idx="40">
                  <c:v>6.8656825017740205E-3</c:v>
                </c:pt>
                <c:pt idx="41">
                  <c:v>6.8958261532613566E-3</c:v>
                </c:pt>
                <c:pt idx="42">
                  <c:v>6.8958261532613566E-3</c:v>
                </c:pt>
                <c:pt idx="43">
                  <c:v>6.9060044119302914E-3</c:v>
                </c:pt>
                <c:pt idx="44">
                  <c:v>6.9160899136623127E-3</c:v>
                </c:pt>
                <c:pt idx="45">
                  <c:v>6.9419654830239425E-3</c:v>
                </c:pt>
                <c:pt idx="46">
                  <c:v>6.9557047027592259E-3</c:v>
                </c:pt>
                <c:pt idx="47">
                  <c:v>6.9654766843822418E-3</c:v>
                </c:pt>
                <c:pt idx="48">
                  <c:v>6.9752160156280737E-3</c:v>
                </c:pt>
                <c:pt idx="49">
                  <c:v>6.9849327146169664E-3</c:v>
                </c:pt>
                <c:pt idx="50">
                  <c:v>7.0045406909015132E-3</c:v>
                </c:pt>
                <c:pt idx="51">
                  <c:v>7.0237735538609784E-3</c:v>
                </c:pt>
                <c:pt idx="52">
                  <c:v>7.0335273668304561E-3</c:v>
                </c:pt>
                <c:pt idx="53">
                  <c:v>7.0433186583471561E-3</c:v>
                </c:pt>
                <c:pt idx="54">
                  <c:v>7.0531574472272899E-3</c:v>
                </c:pt>
                <c:pt idx="55">
                  <c:v>7.0723288255832399E-3</c:v>
                </c:pt>
                <c:pt idx="56">
                  <c:v>7.0931879563452191E-3</c:v>
                </c:pt>
                <c:pt idx="57">
                  <c:v>7.1034145179358164E-3</c:v>
                </c:pt>
                <c:pt idx="58">
                  <c:v>7.1137486919957841E-3</c:v>
                </c:pt>
                <c:pt idx="59">
                  <c:v>7.1242004980937752E-3</c:v>
                </c:pt>
                <c:pt idx="60">
                  <c:v>7.1434654751541642E-3</c:v>
                </c:pt>
                <c:pt idx="61">
                  <c:v>7.1673844384182988E-3</c:v>
                </c:pt>
                <c:pt idx="62">
                  <c:v>7.1785747024545668E-3</c:v>
                </c:pt>
                <c:pt idx="63">
                  <c:v>7.1899427185178446E-3</c:v>
                </c:pt>
                <c:pt idx="64">
                  <c:v>7.2014985070717229E-3</c:v>
                </c:pt>
                <c:pt idx="65">
                  <c:v>7.2213143474397536E-3</c:v>
                </c:pt>
                <c:pt idx="66">
                  <c:v>7.249548789445572E-3</c:v>
                </c:pt>
                <c:pt idx="67">
                  <c:v>7.2618497724968633E-3</c:v>
                </c:pt>
                <c:pt idx="68">
                  <c:v>7.274175529367672E-3</c:v>
                </c:pt>
                <c:pt idx="69">
                  <c:v>7.2977248729030391E-3</c:v>
                </c:pt>
                <c:pt idx="70">
                  <c:v>7.3061183521825421E-3</c:v>
                </c:pt>
                <c:pt idx="71">
                  <c:v>7.3345742517772414E-3</c:v>
                </c:pt>
                <c:pt idx="72">
                  <c:v>7.3460876421904695E-3</c:v>
                </c:pt>
                <c:pt idx="73">
                  <c:v>7.3573054648751433E-3</c:v>
                </c:pt>
                <c:pt idx="74">
                  <c:v>7.3681819546995812E-3</c:v>
                </c:pt>
                <c:pt idx="75">
                  <c:v>7.3856461262882533E-3</c:v>
                </c:pt>
                <c:pt idx="76">
                  <c:v>7.4080349028898098E-3</c:v>
                </c:pt>
                <c:pt idx="77">
                  <c:v>7.417162204858818E-3</c:v>
                </c:pt>
                <c:pt idx="78">
                  <c:v>7.4294404185352046E-3</c:v>
                </c:pt>
                <c:pt idx="79">
                  <c:v>7.4345367144046867E-3</c:v>
                </c:pt>
                <c:pt idx="80">
                  <c:v>7.449793122144637E-3</c:v>
                </c:pt>
                <c:pt idx="81">
                  <c:v>7.4736593201570846E-3</c:v>
                </c:pt>
                <c:pt idx="82">
                  <c:v>7.4773279296588193E-3</c:v>
                </c:pt>
                <c:pt idx="83">
                  <c:v>7.484362604569101E-3</c:v>
                </c:pt>
                <c:pt idx="84">
                  <c:v>7.4912535432090236E-3</c:v>
                </c:pt>
                <c:pt idx="85">
                  <c:v>7.5177353389692383E-3</c:v>
                </c:pt>
                <c:pt idx="86">
                  <c:v>7.5177353389692383E-3</c:v>
                </c:pt>
                <c:pt idx="87">
                  <c:v>7.5241741503082873E-3</c:v>
                </c:pt>
                <c:pt idx="88">
                  <c:v>7.5305758478759408E-3</c:v>
                </c:pt>
                <c:pt idx="89">
                  <c:v>7.5369582025119411E-3</c:v>
                </c:pt>
                <c:pt idx="90">
                  <c:v>7.5561669189465443E-3</c:v>
                </c:pt>
                <c:pt idx="91">
                  <c:v>7.5626496125495704E-3</c:v>
                </c:pt>
                <c:pt idx="92">
                  <c:v>7.5692018191475165E-3</c:v>
                </c:pt>
                <c:pt idx="93">
                  <c:v>7.5758413102793498E-3</c:v>
                </c:pt>
                <c:pt idx="94">
                  <c:v>7.5825828957371433E-3</c:v>
                </c:pt>
                <c:pt idx="95">
                  <c:v>7.6034379946298032E-3</c:v>
                </c:pt>
                <c:pt idx="96">
                  <c:v>7.6105998102767042E-3</c:v>
                </c:pt>
                <c:pt idx="97">
                  <c:v>7.6178666848741557E-3</c:v>
                </c:pt>
                <c:pt idx="98">
                  <c:v>7.6252382804867635E-3</c:v>
                </c:pt>
                <c:pt idx="99">
                  <c:v>7.6327129051387372E-3</c:v>
                </c:pt>
                <c:pt idx="100">
                  <c:v>7.6653344190283799E-3</c:v>
                </c:pt>
                <c:pt idx="101">
                  <c:v>7.6684299791034329E-3</c:v>
                </c:pt>
                <c:pt idx="102">
                  <c:v>7.6715603963608279E-3</c:v>
                </c:pt>
                <c:pt idx="103">
                  <c:v>7.6796105545553842E-3</c:v>
                </c:pt>
                <c:pt idx="104">
                  <c:v>7.6877495281427819E-3</c:v>
                </c:pt>
                <c:pt idx="105">
                  <c:v>7.7177152356992986E-3</c:v>
                </c:pt>
                <c:pt idx="106">
                  <c:v>7.7262174905038446E-3</c:v>
                </c:pt>
                <c:pt idx="107">
                  <c:v>7.7347966878172775E-3</c:v>
                </c:pt>
                <c:pt idx="108">
                  <c:v>7.7434508190480419E-3</c:v>
                </c:pt>
                <c:pt idx="109">
                  <c:v>7.7624763935210369E-3</c:v>
                </c:pt>
                <c:pt idx="110">
                  <c:v>7.7877751823017E-3</c:v>
                </c:pt>
                <c:pt idx="111">
                  <c:v>7.7877751823017E-3</c:v>
                </c:pt>
                <c:pt idx="112">
                  <c:v>7.7968367358379224E-3</c:v>
                </c:pt>
                <c:pt idx="113">
                  <c:v>7.8059591627570018E-3</c:v>
                </c:pt>
                <c:pt idx="114">
                  <c:v>7.8308988712273136E-3</c:v>
                </c:pt>
                <c:pt idx="115">
                  <c:v>7.8430174298328784E-3</c:v>
                </c:pt>
                <c:pt idx="116">
                  <c:v>7.8524140927050332E-3</c:v>
                </c:pt>
                <c:pt idx="117">
                  <c:v>7.8618595764593079E-3</c:v>
                </c:pt>
                <c:pt idx="118">
                  <c:v>7.8713518722869323E-3</c:v>
                </c:pt>
                <c:pt idx="119">
                  <c:v>7.8914649547335916E-3</c:v>
                </c:pt>
                <c:pt idx="120">
                  <c:v>7.9097489995220687E-3</c:v>
                </c:pt>
                <c:pt idx="121">
                  <c:v>7.9194452229488475E-3</c:v>
                </c:pt>
                <c:pt idx="122">
                  <c:v>7.9291762052123033E-3</c:v>
                </c:pt>
                <c:pt idx="123">
                  <c:v>7.938939937373336E-3</c:v>
                </c:pt>
                <c:pt idx="124">
                  <c:v>7.9592503255682939E-3</c:v>
                </c:pt>
                <c:pt idx="125">
                  <c:v>7.9782821855734418E-3</c:v>
                </c:pt>
                <c:pt idx="126">
                  <c:v>7.9881795324815673E-3</c:v>
                </c:pt>
                <c:pt idx="127">
                  <c:v>7.998097575252109E-3</c:v>
                </c:pt>
                <c:pt idx="128">
                  <c:v>8.008034304811288E-3</c:v>
                </c:pt>
                <c:pt idx="129">
                  <c:v>8.0283305274547381E-3</c:v>
                </c:pt>
                <c:pt idx="130">
                  <c:v>8.0479279087081433E-3</c:v>
                </c:pt>
                <c:pt idx="131">
                  <c:v>8.0579279353687958E-3</c:v>
                </c:pt>
                <c:pt idx="132">
                  <c:v>8.0679345939409907E-3</c:v>
                </c:pt>
                <c:pt idx="133">
                  <c:v>8.0779458752067157E-3</c:v>
                </c:pt>
                <c:pt idx="134">
                  <c:v>8.1179970421461859E-3</c:v>
                </c:pt>
                <c:pt idx="135">
                  <c:v>8.1179970421461859E-3</c:v>
                </c:pt>
                <c:pt idx="136">
                  <c:v>8.1280012979039109E-3</c:v>
                </c:pt>
                <c:pt idx="137">
                  <c:v>8.1379981206204967E-3</c:v>
                </c:pt>
                <c:pt idx="138">
                  <c:v>8.1479855009354389E-3</c:v>
                </c:pt>
                <c:pt idx="139">
                  <c:v>8.1724999510368011E-3</c:v>
                </c:pt>
                <c:pt idx="140">
                  <c:v>8.1878004102492706E-3</c:v>
                </c:pt>
                <c:pt idx="141">
                  <c:v>8.1977104374298809E-3</c:v>
                </c:pt>
                <c:pt idx="142">
                  <c:v>8.2075989656183387E-3</c:v>
                </c:pt>
                <c:pt idx="143">
                  <c:v>8.2365950825074308E-3</c:v>
                </c:pt>
                <c:pt idx="144">
                  <c:v>8.2365950825074308E-3</c:v>
                </c:pt>
                <c:pt idx="145">
                  <c:v>8.2566487883887259E-3</c:v>
                </c:pt>
                <c:pt idx="146">
                  <c:v>8.2618159675791267E-3</c:v>
                </c:pt>
                <c:pt idx="147">
                  <c:v>8.2669910695711835E-3</c:v>
                </c:pt>
                <c:pt idx="148">
                  <c:v>8.2767052059606883E-3</c:v>
                </c:pt>
                <c:pt idx="149">
                  <c:v>8.2863806518824745E-3</c:v>
                </c:pt>
                <c:pt idx="150">
                  <c:v>8.3195166347895064E-3</c:v>
                </c:pt>
                <c:pt idx="151">
                  <c:v>8.3246544462420857E-3</c:v>
                </c:pt>
                <c:pt idx="152">
                  <c:v>8.3341056261794222E-3</c:v>
                </c:pt>
                <c:pt idx="153">
                  <c:v>8.3435057900649312E-3</c:v>
                </c:pt>
                <c:pt idx="154">
                  <c:v>8.3528528835703497E-3</c:v>
                </c:pt>
                <c:pt idx="155">
                  <c:v>8.3846524927135464E-3</c:v>
                </c:pt>
                <c:pt idx="156">
                  <c:v>8.3896694666885097E-3</c:v>
                </c:pt>
                <c:pt idx="157">
                  <c:v>8.3987203928170828E-3</c:v>
                </c:pt>
                <c:pt idx="158">
                  <c:v>8.4077059222602557E-3</c:v>
                </c:pt>
                <c:pt idx="159">
                  <c:v>8.4166240005787429E-3</c:v>
                </c:pt>
                <c:pt idx="160">
                  <c:v>8.4467752183330427E-3</c:v>
                </c:pt>
                <c:pt idx="161">
                  <c:v>8.4515807132818921E-3</c:v>
                </c:pt>
                <c:pt idx="162">
                  <c:v>8.4601307188636454E-3</c:v>
                </c:pt>
                <c:pt idx="163">
                  <c:v>8.4686014595183323E-3</c:v>
                </c:pt>
                <c:pt idx="164">
                  <c:v>8.4769934464050678E-3</c:v>
                </c:pt>
                <c:pt idx="165">
                  <c:v>8.5178079256369443E-3</c:v>
                </c:pt>
                <c:pt idx="166">
                  <c:v>8.5257489008805365E-3</c:v>
                </c:pt>
                <c:pt idx="167">
                  <c:v>8.5370482918760045E-3</c:v>
                </c:pt>
                <c:pt idx="168">
                  <c:v>8.5644005152660796E-3</c:v>
                </c:pt>
                <c:pt idx="169">
                  <c:v>8.5719273567201881E-3</c:v>
                </c:pt>
                <c:pt idx="170">
                  <c:v>8.5793887614000752E-3</c:v>
                </c:pt>
                <c:pt idx="171">
                  <c:v>8.5867857537706982E-3</c:v>
                </c:pt>
                <c:pt idx="172">
                  <c:v>8.6117688075760673E-3</c:v>
                </c:pt>
                <c:pt idx="173">
                  <c:v>8.6157500898362827E-3</c:v>
                </c:pt>
                <c:pt idx="174">
                  <c:v>8.6228403880070914E-3</c:v>
                </c:pt>
                <c:pt idx="175">
                  <c:v>8.6298724208795363E-3</c:v>
                </c:pt>
                <c:pt idx="176">
                  <c:v>8.6368472129878526E-3</c:v>
                </c:pt>
                <c:pt idx="177">
                  <c:v>8.6672114250357507E-3</c:v>
                </c:pt>
                <c:pt idx="178">
                  <c:v>8.6672114250357507E-3</c:v>
                </c:pt>
                <c:pt idx="179">
                  <c:v>8.6708984215384532E-3</c:v>
                </c:pt>
                <c:pt idx="180">
                  <c:v>8.6775512848689118E-3</c:v>
                </c:pt>
                <c:pt idx="181">
                  <c:v>8.6841540794546646E-3</c:v>
                </c:pt>
                <c:pt idx="182">
                  <c:v>8.7066058114445601E-3</c:v>
                </c:pt>
                <c:pt idx="183">
                  <c:v>8.7100850626677939E-3</c:v>
                </c:pt>
                <c:pt idx="184">
                  <c:v>8.7164528828420629E-3</c:v>
                </c:pt>
                <c:pt idx="185">
                  <c:v>8.7227767820552415E-3</c:v>
                </c:pt>
                <c:pt idx="186">
                  <c:v>8.7290577849650219E-3</c:v>
                </c:pt>
                <c:pt idx="187">
                  <c:v>8.7419202110758133E-3</c:v>
                </c:pt>
                <c:pt idx="188">
                  <c:v>8.7451953911385581E-3</c:v>
                </c:pt>
                <c:pt idx="189">
                  <c:v>8.7598552185870204E-3</c:v>
                </c:pt>
                <c:pt idx="190">
                  <c:v>8.7630557533530922E-3</c:v>
                </c:pt>
                <c:pt idx="191">
                  <c:v>8.7690712546322127E-3</c:v>
                </c:pt>
                <c:pt idx="192">
                  <c:v>8.7925582863807219E-3</c:v>
                </c:pt>
                <c:pt idx="193">
                  <c:v>8.7956107211111245E-3</c:v>
                </c:pt>
                <c:pt idx="194">
                  <c:v>8.7986410703670762E-3</c:v>
                </c:pt>
                <c:pt idx="195">
                  <c:v>8.8044607489802511E-3</c:v>
                </c:pt>
                <c:pt idx="196">
                  <c:v>8.8102514173116087E-3</c:v>
                </c:pt>
                <c:pt idx="197">
                  <c:v>8.8330718522709305E-3</c:v>
                </c:pt>
                <c:pt idx="198">
                  <c:v>8.8359487256450819E-3</c:v>
                </c:pt>
                <c:pt idx="199">
                  <c:v>8.8388058739166629E-3</c:v>
                </c:pt>
                <c:pt idx="200">
                  <c:v>8.8444442421473993E-3</c:v>
                </c:pt>
                <c:pt idx="201">
                  <c:v>8.8500608540160296E-3</c:v>
                </c:pt>
                <c:pt idx="202">
                  <c:v>8.8751388375083451E-3</c:v>
                </c:pt>
                <c:pt idx="203">
                  <c:v>8.8751388375083451E-3</c:v>
                </c:pt>
                <c:pt idx="204">
                  <c:v>8.8778538386228203E-3</c:v>
                </c:pt>
                <c:pt idx="205">
                  <c:v>8.8833616748153436E-3</c:v>
                </c:pt>
                <c:pt idx="206">
                  <c:v>8.8888550088672569E-3</c:v>
                </c:pt>
                <c:pt idx="207">
                  <c:v>8.9137443497523255E-3</c:v>
                </c:pt>
                <c:pt idx="208">
                  <c:v>8.9192012973999917E-3</c:v>
                </c:pt>
                <c:pt idx="209">
                  <c:v>8.9246496339975244E-3</c:v>
                </c:pt>
                <c:pt idx="210">
                  <c:v>8.9300903621950586E-3</c:v>
                </c:pt>
                <c:pt idx="211">
                  <c:v>8.9412348429074775E-3</c:v>
                </c:pt>
                <c:pt idx="212">
                  <c:v>8.9517972442077903E-3</c:v>
                </c:pt>
                <c:pt idx="213">
                  <c:v>8.9572149703711357E-3</c:v>
                </c:pt>
                <c:pt idx="214">
                  <c:v>8.9626311041586838E-3</c:v>
                </c:pt>
                <c:pt idx="215">
                  <c:v>8.9680466482614084E-3</c:v>
                </c:pt>
                <c:pt idx="216">
                  <c:v>8.9792459680460013E-3</c:v>
                </c:pt>
                <c:pt idx="217">
                  <c:v>8.9897229818190708E-3</c:v>
                </c:pt>
                <c:pt idx="218">
                  <c:v>8.995150618043013E-3</c:v>
                </c:pt>
                <c:pt idx="219">
                  <c:v>9.0005836808400609E-3</c:v>
                </c:pt>
                <c:pt idx="220">
                  <c:v>9.006023168342224E-3</c:v>
                </c:pt>
                <c:pt idx="221">
                  <c:v>9.0173376889647865E-3</c:v>
                </c:pt>
                <c:pt idx="222">
                  <c:v>9.0278649146642402E-3</c:v>
                </c:pt>
                <c:pt idx="223">
                  <c:v>9.0333511761945314E-3</c:v>
                </c:pt>
                <c:pt idx="224">
                  <c:v>9.038849550954374E-3</c:v>
                </c:pt>
                <c:pt idx="225">
                  <c:v>9.0443601785390564E-3</c:v>
                </c:pt>
                <c:pt idx="226">
                  <c:v>9.0558371000826199E-3</c:v>
                </c:pt>
                <c:pt idx="227">
                  <c:v>9.066524666680429E-3</c:v>
                </c:pt>
                <c:pt idx="228">
                  <c:v>9.0720961455534686E-3</c:v>
                </c:pt>
                <c:pt idx="229">
                  <c:v>9.0776797121156182E-3</c:v>
                </c:pt>
                <c:pt idx="230">
                  <c:v>9.0832753388445462E-3</c:v>
                </c:pt>
                <c:pt idx="231">
                  <c:v>9.0858696869980052E-3</c:v>
                </c:pt>
                <c:pt idx="232">
                  <c:v>9.1027467721340235E-3</c:v>
                </c:pt>
                <c:pt idx="233">
                  <c:v>9.1114334116909855E-3</c:v>
                </c:pt>
                <c:pt idx="234">
                  <c:v>9.1140579298851186E-3</c:v>
                </c:pt>
                <c:pt idx="235">
                  <c:v>9.1197313555818321E-3</c:v>
                </c:pt>
                <c:pt idx="236">
                  <c:v>9.1254166420572762E-3</c:v>
                </c:pt>
                <c:pt idx="237">
                  <c:v>9.1425433878977117E-3</c:v>
                </c:pt>
                <c:pt idx="238">
                  <c:v>9.1482758392289146E-3</c:v>
                </c:pt>
                <c:pt idx="239">
                  <c:v>9.1540200122088231E-3</c:v>
                </c:pt>
                <c:pt idx="240">
                  <c:v>9.1597758790100264E-3</c:v>
                </c:pt>
                <c:pt idx="241">
                  <c:v>9.1887296464244258E-3</c:v>
                </c:pt>
                <c:pt idx="242">
                  <c:v>9.1945550918023766E-3</c:v>
                </c:pt>
                <c:pt idx="243">
                  <c:v>9.2003920362167761E-3</c:v>
                </c:pt>
                <c:pt idx="244">
                  <c:v>9.2062404518402138E-3</c:v>
                </c:pt>
                <c:pt idx="245">
                  <c:v>9.2238542476985475E-3</c:v>
                </c:pt>
                <c:pt idx="246">
                  <c:v>9.2297482698910551E-3</c:v>
                </c:pt>
                <c:pt idx="247">
                  <c:v>9.2356536241573039E-3</c:v>
                </c:pt>
                <c:pt idx="248">
                  <c:v>9.2415702826707611E-3</c:v>
                </c:pt>
                <c:pt idx="249">
                  <c:v>9.2570272166917454E-3</c:v>
                </c:pt>
                <c:pt idx="250">
                  <c:v>9.274516634810763E-3</c:v>
                </c:pt>
                <c:pt idx="251">
                  <c:v>9.2805059307768997E-3</c:v>
                </c:pt>
                <c:pt idx="252">
                  <c:v>9.2865063235760548E-3</c:v>
                </c:pt>
                <c:pt idx="253">
                  <c:v>9.2989496446557202E-3</c:v>
                </c:pt>
                <c:pt idx="254">
                  <c:v>9.3106183126214492E-3</c:v>
                </c:pt>
                <c:pt idx="255">
                  <c:v>9.3166737767168221E-3</c:v>
                </c:pt>
                <c:pt idx="256">
                  <c:v>9.322740172497318E-3</c:v>
                </c:pt>
                <c:pt idx="257">
                  <c:v>9.3288174724362582E-3</c:v>
                </c:pt>
                <c:pt idx="258">
                  <c:v>9.3414119814649865E-3</c:v>
                </c:pt>
                <c:pt idx="259">
                  <c:v>9.3532351632603268E-3</c:v>
                </c:pt>
                <c:pt idx="260">
                  <c:v>9.3593665711043817E-3</c:v>
                </c:pt>
                <c:pt idx="261">
                  <c:v>9.3655087179546417E-3</c:v>
                </c:pt>
                <c:pt idx="262">
                  <c:v>9.3716615762809551E-3</c:v>
                </c:pt>
                <c:pt idx="263">
                  <c:v>9.3844049870512574E-3</c:v>
                </c:pt>
                <c:pt idx="264">
                  <c:v>9.3963795738462377E-3</c:v>
                </c:pt>
                <c:pt idx="265">
                  <c:v>9.4025855766709191E-3</c:v>
                </c:pt>
                <c:pt idx="266">
                  <c:v>9.408802125815071E-3</c:v>
                </c:pt>
                <c:pt idx="267">
                  <c:v>9.4150291937528836E-3</c:v>
                </c:pt>
                <c:pt idx="268">
                  <c:v>9.431250977685374E-3</c:v>
                </c:pt>
                <c:pt idx="269">
                  <c:v>9.4463213519088585E-3</c:v>
                </c:pt>
                <c:pt idx="270">
                  <c:v>9.4526109545449623E-3</c:v>
                </c:pt>
                <c:pt idx="271">
                  <c:v>9.458910883285385E-3</c:v>
                </c:pt>
                <c:pt idx="272">
                  <c:v>9.475313727262397E-3</c:v>
                </c:pt>
                <c:pt idx="273">
                  <c:v>9.4842133087471789E-3</c:v>
                </c:pt>
                <c:pt idx="274">
                  <c:v>9.490564455099491E-3</c:v>
                </c:pt>
                <c:pt idx="275">
                  <c:v>9.4969257623908499E-3</c:v>
                </c:pt>
                <c:pt idx="276">
                  <c:v>9.5032972030945802E-3</c:v>
                </c:pt>
                <c:pt idx="277">
                  <c:v>9.5164756128528882E-3</c:v>
                </c:pt>
                <c:pt idx="278">
                  <c:v>9.5288837494570938E-3</c:v>
                </c:pt>
                <c:pt idx="279">
                  <c:v>9.5353054442947217E-3</c:v>
                </c:pt>
                <c:pt idx="280">
                  <c:v>9.5417371073724944E-3</c:v>
                </c:pt>
                <c:pt idx="281">
                  <c:v>9.5481787111646073E-3</c:v>
                </c:pt>
                <c:pt idx="282">
                  <c:v>9.5614988933499043E-3</c:v>
                </c:pt>
                <c:pt idx="283">
                  <c:v>9.5740442770467834E-3</c:v>
                </c:pt>
                <c:pt idx="284">
                  <c:v>9.5805354518453262E-3</c:v>
                </c:pt>
                <c:pt idx="285">
                  <c:v>9.5870365400722076E-3</c:v>
                </c:pt>
                <c:pt idx="286">
                  <c:v>9.5935475498687417E-3</c:v>
                </c:pt>
                <c:pt idx="287">
                  <c:v>9.6070094403617173E-3</c:v>
                </c:pt>
                <c:pt idx="288">
                  <c:v>9.6196916957265281E-3</c:v>
                </c:pt>
                <c:pt idx="289">
                  <c:v>9.6262530018319196E-3</c:v>
                </c:pt>
                <c:pt idx="290">
                  <c:v>9.6328245129862905E-3</c:v>
                </c:pt>
                <c:pt idx="291">
                  <c:v>9.639406277783813E-3</c:v>
                </c:pt>
                <c:pt idx="292">
                  <c:v>9.6424956985790462E-3</c:v>
                </c:pt>
                <c:pt idx="293">
                  <c:v>9.6658368453566412E-3</c:v>
                </c:pt>
                <c:pt idx="294">
                  <c:v>9.6791149145416741E-3</c:v>
                </c:pt>
                <c:pt idx="295">
                  <c:v>9.6791149145416741E-3</c:v>
                </c:pt>
                <c:pt idx="296">
                  <c:v>9.6857698155780013E-3</c:v>
                </c:pt>
                <c:pt idx="297">
                  <c:v>9.7030875445021907E-3</c:v>
                </c:pt>
                <c:pt idx="298">
                  <c:v>9.7124963300204478E-3</c:v>
                </c:pt>
                <c:pt idx="299">
                  <c:v>9.7192049292070485E-3</c:v>
                </c:pt>
                <c:pt idx="300">
                  <c:v>9.7259244138270737E-3</c:v>
                </c:pt>
                <c:pt idx="301">
                  <c:v>9.7326548324825155E-3</c:v>
                </c:pt>
                <c:pt idx="302">
                  <c:v>9.7465776951873636E-3</c:v>
                </c:pt>
                <c:pt idx="303">
                  <c:v>9.7596868195139255E-3</c:v>
                </c:pt>
                <c:pt idx="304">
                  <c:v>9.7664726373928364E-3</c:v>
                </c:pt>
                <c:pt idx="305">
                  <c:v>9.7732696809278048E-3</c:v>
                </c:pt>
                <c:pt idx="306">
                  <c:v>9.7800779987242976E-3</c:v>
                </c:pt>
                <c:pt idx="307">
                  <c:v>9.7941668261756053E-3</c:v>
                </c:pt>
                <c:pt idx="308">
                  <c:v>9.8074249846487639E-3</c:v>
                </c:pt>
                <c:pt idx="309">
                  <c:v>9.814290402846185E-3</c:v>
                </c:pt>
                <c:pt idx="310">
                  <c:v>9.8211673869457571E-3</c:v>
                </c:pt>
                <c:pt idx="311">
                  <c:v>9.8280559855555508E-3</c:v>
                </c:pt>
                <c:pt idx="312">
                  <c:v>9.8423163436942192E-3</c:v>
                </c:pt>
                <c:pt idx="313">
                  <c:v>9.8557274972679975E-3</c:v>
                </c:pt>
                <c:pt idx="314">
                  <c:v>9.8626748975639209E-3</c:v>
                </c:pt>
                <c:pt idx="315">
                  <c:v>9.8696342040280691E-3</c:v>
                </c:pt>
                <c:pt idx="316">
                  <c:v>9.8766054652702547E-3</c:v>
                </c:pt>
                <c:pt idx="317">
                  <c:v>9.8910425674190259E-3</c:v>
                </c:pt>
                <c:pt idx="318">
                  <c:v>9.9046110302781626E-3</c:v>
                </c:pt>
                <c:pt idx="319">
                  <c:v>9.9116427946028922E-3</c:v>
                </c:pt>
                <c:pt idx="320">
                  <c:v>9.9186868053845138E-3</c:v>
                </c:pt>
                <c:pt idx="321">
                  <c:v>9.9370546644042806E-3</c:v>
                </c:pt>
                <c:pt idx="322">
                  <c:v>9.9403618181092401E-3</c:v>
                </c:pt>
                <c:pt idx="323">
                  <c:v>9.954092257664927E-3</c:v>
                </c:pt>
                <c:pt idx="324">
                  <c:v>9.9612107681069026E-3</c:v>
                </c:pt>
                <c:pt idx="325">
                  <c:v>9.9683418653178976E-3</c:v>
                </c:pt>
                <c:pt idx="326">
                  <c:v>9.9754855979129337E-3</c:v>
                </c:pt>
                <c:pt idx="327">
                  <c:v>9.9902904176321222E-3</c:v>
                </c:pt>
                <c:pt idx="328">
                  <c:v>1.0004187854526118E-2</c:v>
                </c:pt>
                <c:pt idx="329">
                  <c:v>1.0011395493334518E-2</c:v>
                </c:pt>
                <c:pt idx="330">
                  <c:v>1.0022473458333179E-2</c:v>
                </c:pt>
                <c:pt idx="331">
                  <c:v>1.0025849600877554E-2</c:v>
                </c:pt>
                <c:pt idx="332">
                  <c:v>1.0040844688986795E-2</c:v>
                </c:pt>
                <c:pt idx="333">
                  <c:v>1.0062213646676444E-2</c:v>
                </c:pt>
                <c:pt idx="334">
                  <c:v>1.0069526063723975E-2</c:v>
                </c:pt>
                <c:pt idx="335">
                  <c:v>1.007294154064188E-2</c:v>
                </c:pt>
                <c:pt idx="336">
                  <c:v>1.0080273353308319E-2</c:v>
                </c:pt>
                <c:pt idx="337">
                  <c:v>1.010973511657294E-2</c:v>
                </c:pt>
                <c:pt idx="338">
                  <c:v>1.010973511657294E-2</c:v>
                </c:pt>
                <c:pt idx="339">
                  <c:v>1.0117134431327694E-2</c:v>
                </c:pt>
                <c:pt idx="340">
                  <c:v>1.0124547393976691E-2</c:v>
                </c:pt>
                <c:pt idx="341">
                  <c:v>1.0131974053677972E-2</c:v>
                </c:pt>
                <c:pt idx="342">
                  <c:v>1.0154336706705786E-2</c:v>
                </c:pt>
                <c:pt idx="343">
                  <c:v>1.0161818646228227E-2</c:v>
                </c:pt>
                <c:pt idx="344">
                  <c:v>1.0169314528608964E-2</c:v>
                </c:pt>
                <c:pt idx="345">
                  <c:v>1.0176824403012189E-2</c:v>
                </c:pt>
                <c:pt idx="346">
                  <c:v>1.0184348318602087E-2</c:v>
                </c:pt>
                <c:pt idx="347">
                  <c:v>1.0207004804125817E-2</c:v>
                </c:pt>
                <c:pt idx="348">
                  <c:v>1.0214585376101672E-2</c:v>
                </c:pt>
                <c:pt idx="349">
                  <c:v>1.0222180235087782E-2</c:v>
                </c:pt>
                <c:pt idx="350">
                  <c:v>1.0229789343825162E-2</c:v>
                </c:pt>
                <c:pt idx="351">
                  <c:v>1.0237412311168233E-2</c:v>
                </c:pt>
                <c:pt idx="352">
                  <c:v>1.0268535125704265E-2</c:v>
                </c:pt>
                <c:pt idx="353">
                  <c:v>1.0272123775823757E-2</c:v>
                </c:pt>
                <c:pt idx="354">
                  <c:v>1.0275717002781987E-2</c:v>
                </c:pt>
                <c:pt idx="355">
                  <c:v>1.0283412282652015E-2</c:v>
                </c:pt>
                <c:pt idx="356">
                  <c:v>1.0291117799876742E-2</c:v>
                </c:pt>
                <c:pt idx="357">
                  <c:v>1.0318398551708817E-2</c:v>
                </c:pt>
                <c:pt idx="358">
                  <c:v>1.0326141020687804E-2</c:v>
                </c:pt>
                <c:pt idx="359">
                  <c:v>1.0333890695177761E-2</c:v>
                </c:pt>
                <c:pt idx="360">
                  <c:v>1.0341647062270714E-2</c:v>
                </c:pt>
                <c:pt idx="361">
                  <c:v>1.0357622985495802E-2</c:v>
                </c:pt>
                <c:pt idx="362">
                  <c:v>1.0380511334786569E-2</c:v>
                </c:pt>
                <c:pt idx="363">
                  <c:v>1.0380511334786569E-2</c:v>
                </c:pt>
                <c:pt idx="364">
                  <c:v>1.0388297086239683E-2</c:v>
                </c:pt>
                <c:pt idx="365">
                  <c:v>1.0396085939838295E-2</c:v>
                </c:pt>
                <c:pt idx="366">
                  <c:v>1.0416143832854928E-2</c:v>
                </c:pt>
                <c:pt idx="367">
                  <c:v>1.042726211683568E-2</c:v>
                </c:pt>
                <c:pt idx="368">
                  <c:v>1.0435058786991257E-2</c:v>
                </c:pt>
                <c:pt idx="369">
                  <c:v>1.0442855481595974E-2</c:v>
                </c:pt>
                <c:pt idx="370">
                  <c:v>1.0450651687687112E-2</c:v>
                </c:pt>
                <c:pt idx="371">
                  <c:v>1.0466561807210768E-2</c:v>
                </c:pt>
                <c:pt idx="372">
                  <c:v>1.0481821367505181E-2</c:v>
                </c:pt>
                <c:pt idx="373">
                  <c:v>1.0489607436433037E-2</c:v>
                </c:pt>
                <c:pt idx="374">
                  <c:v>1.0497389938982396E-2</c:v>
                </c:pt>
                <c:pt idx="375">
                  <c:v>1.0505168362160134E-2</c:v>
                </c:pt>
                <c:pt idx="376">
                  <c:v>1.0520957089094653E-2</c:v>
                </c:pt>
                <c:pt idx="377">
                  <c:v>1.0536231001171549E-2</c:v>
                </c:pt>
                <c:pt idx="378">
                  <c:v>1.0543981332470028E-2</c:v>
                </c:pt>
                <c:pt idx="379">
                  <c:v>1.0551724506359928E-2</c:v>
                </c:pt>
                <c:pt idx="380">
                  <c:v>1.0559460009822056E-2</c:v>
                </c:pt>
                <c:pt idx="381">
                  <c:v>1.0575073324169048E-2</c:v>
                </c:pt>
                <c:pt idx="382">
                  <c:v>1.0590315058840449E-2</c:v>
                </c:pt>
                <c:pt idx="383">
                  <c:v>1.0598004514718573E-2</c:v>
                </c:pt>
                <c:pt idx="384">
                  <c:v>1.0605683221962536E-2</c:v>
                </c:pt>
                <c:pt idx="385">
                  <c:v>1.0613350667526219E-2</c:v>
                </c:pt>
                <c:pt idx="386">
                  <c:v>1.0643897571873963E-2</c:v>
                </c:pt>
                <c:pt idx="387">
                  <c:v>1.0643897571873963E-2</c:v>
                </c:pt>
                <c:pt idx="388">
                  <c:v>1.0651501013177491E-2</c:v>
                </c:pt>
                <c:pt idx="389">
                  <c:v>1.0659090114429266E-2</c:v>
                </c:pt>
                <c:pt idx="390">
                  <c:v>1.0666664362556222E-2</c:v>
                </c:pt>
                <c:pt idx="391">
                  <c:v>1.0685542899083848E-2</c:v>
                </c:pt>
                <c:pt idx="392">
                  <c:v>1.0696802562178252E-2</c:v>
                </c:pt>
                <c:pt idx="393">
                  <c:v>1.0704294848420105E-2</c:v>
                </c:pt>
                <c:pt idx="394">
                  <c:v>1.0711769203008403E-2</c:v>
                </c:pt>
                <c:pt idx="395">
                  <c:v>1.0734025374064171E-2</c:v>
                </c:pt>
                <c:pt idx="396">
                  <c:v>1.0734025374064171E-2</c:v>
                </c:pt>
                <c:pt idx="397">
                  <c:v>1.0748854042465096E-2</c:v>
                </c:pt>
                <c:pt idx="398">
                  <c:v>1.0756210031875735E-2</c:v>
                </c:pt>
                <c:pt idx="399">
                  <c:v>1.0759920394466273E-2</c:v>
                </c:pt>
                <c:pt idx="400">
                  <c:v>1.0763628162520078E-2</c:v>
                </c:pt>
                <c:pt idx="401">
                  <c:v>1.0770948247569301E-2</c:v>
                </c:pt>
                <c:pt idx="402">
                  <c:v>1.0796327998691747E-2</c:v>
                </c:pt>
                <c:pt idx="403">
                  <c:v>1.0799994892734865E-2</c:v>
                </c:pt>
                <c:pt idx="404">
                  <c:v>1.0807195507738676E-2</c:v>
                </c:pt>
                <c:pt idx="405">
                  <c:v>1.0814370655204186E-2</c:v>
                </c:pt>
                <c:pt idx="406">
                  <c:v>1.0821519810613189E-2</c:v>
                </c:pt>
                <c:pt idx="407">
                  <c:v>1.0846254640869621E-2</c:v>
                </c:pt>
                <c:pt idx="408">
                  <c:v>1.0849846021224074E-2</c:v>
                </c:pt>
                <c:pt idx="409">
                  <c:v>1.0856857348477966E-2</c:v>
                </c:pt>
                <c:pt idx="410">
                  <c:v>1.086383953650305E-2</c:v>
                </c:pt>
                <c:pt idx="411">
                  <c:v>1.0870792060759804E-2</c:v>
                </c:pt>
                <c:pt idx="412">
                  <c:v>1.0894802284760505E-2</c:v>
                </c:pt>
                <c:pt idx="413">
                  <c:v>1.0898295029217131E-2</c:v>
                </c:pt>
                <c:pt idx="414">
                  <c:v>1.09050913664408E-2</c:v>
                </c:pt>
                <c:pt idx="415">
                  <c:v>1.0911854974119173E-2</c:v>
                </c:pt>
                <c:pt idx="416">
                  <c:v>1.0918585735301356E-2</c:v>
                </c:pt>
                <c:pt idx="417">
                  <c:v>1.0951745603740015E-2</c:v>
                </c:pt>
                <c:pt idx="418">
                  <c:v>1.0958278541935762E-2</c:v>
                </c:pt>
                <c:pt idx="419">
                  <c:v>1.0964778385637253E-2</c:v>
                </c:pt>
                <c:pt idx="420">
                  <c:v>1.0993535857412676E-2</c:v>
                </c:pt>
                <c:pt idx="421">
                  <c:v>1.0996779946848001E-2</c:v>
                </c:pt>
                <c:pt idx="422">
                  <c:v>1.1003080479662586E-2</c:v>
                </c:pt>
                <c:pt idx="423">
                  <c:v>1.1009347670014158E-2</c:v>
                </c:pt>
                <c:pt idx="424">
                  <c:v>1.1030938129855831E-2</c:v>
                </c:pt>
                <c:pt idx="425">
                  <c:v>1.1034082298366776E-2</c:v>
                </c:pt>
                <c:pt idx="426">
                  <c:v>1.1040182245091401E-2</c:v>
                </c:pt>
                <c:pt idx="427">
                  <c:v>1.1046248636831457E-2</c:v>
                </c:pt>
                <c:pt idx="428">
                  <c:v>1.1052281438169942E-2</c:v>
                </c:pt>
                <c:pt idx="429">
                  <c:v>1.107607603116989E-2</c:v>
                </c:pt>
                <c:pt idx="430">
                  <c:v>1.107607603116989E-2</c:v>
                </c:pt>
                <c:pt idx="431">
                  <c:v>1.1081940349252584E-2</c:v>
                </c:pt>
                <c:pt idx="432">
                  <c:v>1.1087770864438795E-2</c:v>
                </c:pt>
                <c:pt idx="433">
                  <c:v>1.1093567541315075E-2</c:v>
                </c:pt>
                <c:pt idx="434">
                  <c:v>1.1113505248362521E-2</c:v>
                </c:pt>
                <c:pt idx="435">
                  <c:v>1.1116415157475856E-2</c:v>
                </c:pt>
                <c:pt idx="436">
                  <c:v>1.1122042111624708E-2</c:v>
                </c:pt>
                <c:pt idx="437">
                  <c:v>1.1127635014995363E-2</c:v>
                </c:pt>
                <c:pt idx="438">
                  <c:v>1.1133193832181476E-2</c:v>
                </c:pt>
                <c:pt idx="439">
                  <c:v>1.1152295588869682E-2</c:v>
                </c:pt>
                <c:pt idx="440">
                  <c:v>1.115508753091099E-2</c:v>
                </c:pt>
                <c:pt idx="441">
                  <c:v>1.1157868254014694E-2</c:v>
                </c:pt>
                <c:pt idx="442">
                  <c:v>1.1163239193286453E-2</c:v>
                </c:pt>
                <c:pt idx="443">
                  <c:v>1.1168575818203706E-2</c:v>
                </c:pt>
                <c:pt idx="444">
                  <c:v>1.1191904318498693E-2</c:v>
                </c:pt>
                <c:pt idx="445">
                  <c:v>1.1194571812084605E-2</c:v>
                </c:pt>
                <c:pt idx="446">
                  <c:v>1.1197228028012596E-2</c:v>
                </c:pt>
                <c:pt idx="447">
                  <c:v>1.1199872961664817E-2</c:v>
                </c:pt>
                <c:pt idx="448">
                  <c:v>1.1204968383815546E-2</c:v>
                </c:pt>
                <c:pt idx="449">
                  <c:v>1.1224829768078554E-2</c:v>
                </c:pt>
                <c:pt idx="450">
                  <c:v>1.1227383441722694E-2</c:v>
                </c:pt>
                <c:pt idx="451">
                  <c:v>1.122992576803054E-2</c:v>
                </c:pt>
                <c:pt idx="452">
                  <c:v>1.1234813049033808E-2</c:v>
                </c:pt>
                <c:pt idx="453">
                  <c:v>1.1239665514583184E-2</c:v>
                </c:pt>
                <c:pt idx="454">
                  <c:v>1.1260982694558663E-2</c:v>
                </c:pt>
                <c:pt idx="455">
                  <c:v>1.1260982694558663E-2</c:v>
                </c:pt>
                <c:pt idx="456">
                  <c:v>1.1263404357982062E-2</c:v>
                </c:pt>
                <c:pt idx="457">
                  <c:v>1.1268047179294187E-2</c:v>
                </c:pt>
                <c:pt idx="458">
                  <c:v>1.1272654934656168E-2</c:v>
                </c:pt>
                <c:pt idx="459">
                  <c:v>1.1292681308161525E-2</c:v>
                </c:pt>
                <c:pt idx="460">
                  <c:v>1.1294986810398337E-2</c:v>
                </c:pt>
                <c:pt idx="461">
                  <c:v>1.1301473687187239E-2</c:v>
                </c:pt>
                <c:pt idx="462">
                  <c:v>1.1305816933178791E-2</c:v>
                </c:pt>
                <c:pt idx="463">
                  <c:v>1.1314199130664485E-2</c:v>
                </c:pt>
                <c:pt idx="464">
                  <c:v>1.1322836152531742E-2</c:v>
                </c:pt>
                <c:pt idx="465">
                  <c:v>1.1327002343122517E-2</c:v>
                </c:pt>
                <c:pt idx="466">
                  <c:v>1.133113301878143E-2</c:v>
                </c:pt>
                <c:pt idx="467">
                  <c:v>1.133522814489008E-2</c:v>
                </c:pt>
                <c:pt idx="468">
                  <c:v>1.1343112357888825E-2</c:v>
                </c:pt>
                <c:pt idx="469">
                  <c:v>1.135125246154889E-2</c:v>
                </c:pt>
                <c:pt idx="470">
                  <c:v>1.1355169320704168E-2</c:v>
                </c:pt>
                <c:pt idx="471">
                  <c:v>1.135905042263357E-2</c:v>
                </c:pt>
                <c:pt idx="472">
                  <c:v>1.1362895732726521E-2</c:v>
                </c:pt>
                <c:pt idx="473">
                  <c:v>1.1370279758806667E-2</c:v>
                </c:pt>
                <c:pt idx="474">
                  <c:v>1.1377918362561409E-2</c:v>
                </c:pt>
                <c:pt idx="475">
                  <c:v>1.1381584194350836E-2</c:v>
                </c:pt>
                <c:pt idx="476">
                  <c:v>1.1385214032412265E-2</c:v>
                </c:pt>
                <c:pt idx="477">
                  <c:v>1.1388807970407297E-2</c:v>
                </c:pt>
                <c:pt idx="478">
                  <c:v>1.1395696098159824E-2</c:v>
                </c:pt>
                <c:pt idx="479">
                  <c:v>1.1402835666138384E-2</c:v>
                </c:pt>
                <c:pt idx="480">
                  <c:v>1.1406258560918172E-2</c:v>
                </c:pt>
                <c:pt idx="481">
                  <c:v>1.1409649038012034E-2</c:v>
                </c:pt>
                <c:pt idx="482">
                  <c:v>1.141300769441112E-2</c:v>
                </c:pt>
                <c:pt idx="483">
                  <c:v>1.1427816676552509E-2</c:v>
                </c:pt>
                <c:pt idx="484">
                  <c:v>1.1432524830153456E-2</c:v>
                </c:pt>
                <c:pt idx="485">
                  <c:v>1.1434170362959401E-2</c:v>
                </c:pt>
                <c:pt idx="486">
                  <c:v>1.1437305580875015E-2</c:v>
                </c:pt>
                <c:pt idx="487">
                  <c:v>1.1446551976164884E-2</c:v>
                </c:pt>
                <c:pt idx="488">
                  <c:v>1.1449583033649888E-2</c:v>
                </c:pt>
                <c:pt idx="489">
                  <c:v>1.1452589559939354E-2</c:v>
                </c:pt>
                <c:pt idx="490">
                  <c:v>1.1455572158601469E-2</c:v>
                </c:pt>
                <c:pt idx="491">
                  <c:v>1.145853143320881E-2</c:v>
                </c:pt>
                <c:pt idx="492">
                  <c:v>1.1467275348447265E-2</c:v>
                </c:pt>
                <c:pt idx="493">
                  <c:v>1.1470147362592891E-2</c:v>
                </c:pt>
                <c:pt idx="494">
                  <c:v>1.1472999070572977E-2</c:v>
                </c:pt>
                <c:pt idx="495">
                  <c:v>1.1475831075973275E-2</c:v>
                </c:pt>
                <c:pt idx="496">
                  <c:v>1.1478643982378661E-2</c:v>
                </c:pt>
                <c:pt idx="497">
                  <c:v>1.1486974143523274E-2</c:v>
                </c:pt>
                <c:pt idx="498">
                  <c:v>1.1489716689854847E-2</c:v>
                </c:pt>
                <c:pt idx="499">
                  <c:v>1.1492443155153652E-2</c:v>
                </c:pt>
                <c:pt idx="500">
                  <c:v>1.1495154143016861E-2</c:v>
                </c:pt>
                <c:pt idx="501">
                  <c:v>1.1497850257045156E-2</c:v>
                </c:pt>
                <c:pt idx="502">
                  <c:v>1.1507255908879568E-2</c:v>
                </c:pt>
                <c:pt idx="503">
                  <c:v>1.1509899411372126E-2</c:v>
                </c:pt>
                <c:pt idx="504">
                  <c:v>1.1512531392327045E-2</c:v>
                </c:pt>
                <c:pt idx="505">
                  <c:v>1.1515152448811941E-2</c:v>
                </c:pt>
                <c:pt idx="506">
                  <c:v>1.1520586409092815E-2</c:v>
                </c:pt>
                <c:pt idx="507">
                  <c:v>1.1528114761720198E-2</c:v>
                </c:pt>
                <c:pt idx="508">
                  <c:v>1.1530682809925589E-2</c:v>
                </c:pt>
                <c:pt idx="509">
                  <c:v>1.1533244113189853E-2</c:v>
                </c:pt>
                <c:pt idx="510">
                  <c:v>1.1538667934293326E-2</c:v>
                </c:pt>
                <c:pt idx="511">
                  <c:v>1.1543433818489388E-2</c:v>
                </c:pt>
                <c:pt idx="512">
                  <c:v>1.1545970353304621E-2</c:v>
                </c:pt>
                <c:pt idx="513">
                  <c:v>1.1548503725692142E-2</c:v>
                </c:pt>
                <c:pt idx="514">
                  <c:v>1.1551034532743894E-2</c:v>
                </c:pt>
                <c:pt idx="515">
                  <c:v>1.1556502980767049E-2</c:v>
                </c:pt>
                <c:pt idx="516">
                  <c:v>1.1561144049471995E-2</c:v>
                </c:pt>
                <c:pt idx="517">
                  <c:v>1.1563670986268326E-2</c:v>
                </c:pt>
                <c:pt idx="518">
                  <c:v>1.1583973258184128E-2</c:v>
                </c:pt>
                <c:pt idx="519">
                  <c:v>1.1599426595572117E-2</c:v>
                </c:pt>
                <c:pt idx="520">
                  <c:v>1.1617891190895282E-2</c:v>
                </c:pt>
                <c:pt idx="521">
                  <c:v>1.1637020065824552E-2</c:v>
                </c:pt>
                <c:pt idx="522">
                  <c:v>1.1657005600134647E-2</c:v>
                </c:pt>
                <c:pt idx="523">
                  <c:v>1.1677917968119766E-2</c:v>
                </c:pt>
                <c:pt idx="524">
                  <c:v>1.1699757980753806E-2</c:v>
                </c:pt>
                <c:pt idx="525">
                  <c:v>1.1722525653521774E-2</c:v>
                </c:pt>
                <c:pt idx="526">
                  <c:v>1.1746221002568146E-2</c:v>
                </c:pt>
                <c:pt idx="527">
                  <c:v>1.1770844044690788E-2</c:v>
                </c:pt>
                <c:pt idx="528">
                  <c:v>1.1796394797350517E-2</c:v>
                </c:pt>
                <c:pt idx="529">
                  <c:v>1.1822873278662407E-2</c:v>
                </c:pt>
                <c:pt idx="530">
                  <c:v>1.1850279507401007E-2</c:v>
                </c:pt>
                <c:pt idx="531">
                  <c:v>1.1882736953888027E-2</c:v>
                </c:pt>
                <c:pt idx="532">
                  <c:v>1.1905413381697412E-2</c:v>
                </c:pt>
                <c:pt idx="533">
                  <c:v>1.193553570221137E-2</c:v>
                </c:pt>
                <c:pt idx="534">
                  <c:v>1.1966585816936897E-2</c:v>
                </c:pt>
                <c:pt idx="535">
                  <c:v>1.2003897864102421E-2</c:v>
                </c:pt>
                <c:pt idx="536">
                  <c:v>1.2034200710041819E-2</c:v>
                </c:pt>
                <c:pt idx="537">
                  <c:v>1.2068101751709626E-2</c:v>
                </c:pt>
                <c:pt idx="538">
                  <c:v>1.2102930714683314E-2</c:v>
                </c:pt>
                <c:pt idx="539">
                  <c:v>1.2138687623659647E-2</c:v>
                </c:pt>
                <c:pt idx="540">
                  <c:v>1.2175372503991391E-2</c:v>
                </c:pt>
                <c:pt idx="541">
                  <c:v>1.2212985381692519E-2</c:v>
                </c:pt>
                <c:pt idx="542">
                  <c:v>1.2251526283433869E-2</c:v>
                </c:pt>
                <c:pt idx="543">
                  <c:v>1.229099523654228E-2</c:v>
                </c:pt>
                <c:pt idx="544">
                  <c:v>1.2331392269006664E-2</c:v>
                </c:pt>
                <c:pt idx="545">
                  <c:v>1.2366045503630296E-2</c:v>
                </c:pt>
                <c:pt idx="546">
                  <c:v>1.2408163291404151E-2</c:v>
                </c:pt>
                <c:pt idx="547">
                  <c:v>1.2451209168132138E-2</c:v>
                </c:pt>
                <c:pt idx="548">
                  <c:v>1.2507917637455179E-2</c:v>
                </c:pt>
                <c:pt idx="549">
                  <c:v>1.2546575669756699E-2</c:v>
                </c:pt>
                <c:pt idx="550">
                  <c:v>1.2585915633861688E-2</c:v>
                </c:pt>
                <c:pt idx="551">
                  <c:v>1.263267417144931E-2</c:v>
                </c:pt>
                <c:pt idx="552">
                  <c:v>1.2684168671464609E-2</c:v>
                </c:pt>
                <c:pt idx="553">
                  <c:v>1.2728976013796078E-2</c:v>
                </c:pt>
                <c:pt idx="554">
                  <c:v>1.2782463193766417E-2</c:v>
                </c:pt>
                <c:pt idx="555">
                  <c:v>1.2828980274011137E-2</c:v>
                </c:pt>
                <c:pt idx="556">
                  <c:v>1.2880281056884435E-2</c:v>
                </c:pt>
                <c:pt idx="557">
                  <c:v>1.2936408768150437E-2</c:v>
                </c:pt>
                <c:pt idx="558">
                  <c:v>1.2993220039983997E-2</c:v>
                </c:pt>
                <c:pt idx="559">
                  <c:v>1.3046449864015158E-2</c:v>
                </c:pt>
                <c:pt idx="560">
                  <c:v>1.3100089125564124E-2</c:v>
                </c:pt>
                <c:pt idx="561">
                  <c:v>1.3154036894474485E-2</c:v>
                </c:pt>
                <c:pt idx="562">
                  <c:v>1.3204071133551107E-2</c:v>
                </c:pt>
                <c:pt idx="563">
                  <c:v>1.325834827170827E-2</c:v>
                </c:pt>
                <c:pt idx="564">
                  <c:v>1.3312635523127751E-2</c:v>
                </c:pt>
                <c:pt idx="565">
                  <c:v>1.3382284033200013E-2</c:v>
                </c:pt>
                <c:pt idx="566">
                  <c:v>1.3440241998840217E-2</c:v>
                </c:pt>
                <c:pt idx="567">
                  <c:v>1.349381790596226E-2</c:v>
                </c:pt>
                <c:pt idx="568">
                  <c:v>1.3547001782294734E-2</c:v>
                </c:pt>
                <c:pt idx="569">
                  <c:v>1.3599787479819889E-2</c:v>
                </c:pt>
                <c:pt idx="570">
                  <c:v>1.3652174982460153E-2</c:v>
                </c:pt>
                <c:pt idx="571">
                  <c:v>1.3704164274258725E-2</c:v>
                </c:pt>
                <c:pt idx="572">
                  <c:v>1.3755755339380445E-2</c:v>
                </c:pt>
                <c:pt idx="573">
                  <c:v>1.3806948162111796E-2</c:v>
                </c:pt>
                <c:pt idx="574">
                  <c:v>1.3857742726859164E-2</c:v>
                </c:pt>
                <c:pt idx="575">
                  <c:v>1.3922876408641515E-2</c:v>
                </c:pt>
                <c:pt idx="576">
                  <c:v>1.3958137020634842E-2</c:v>
                </c:pt>
                <c:pt idx="577">
                  <c:v>1.4007736719085E-2</c:v>
                </c:pt>
                <c:pt idx="578">
                  <c:v>1.4056938098389666E-2</c:v>
                </c:pt>
                <c:pt idx="579">
                  <c:v>1.4105741143562566E-2</c:v>
                </c:pt>
                <c:pt idx="580">
                  <c:v>1.4154145839739937E-2</c:v>
                </c:pt>
                <c:pt idx="581">
                  <c:v>1.4202152172175315E-2</c:v>
                </c:pt>
                <c:pt idx="582">
                  <c:v>1.4249760126244746E-2</c:v>
                </c:pt>
                <c:pt idx="583">
                  <c:v>1.4296969687447652E-2</c:v>
                </c:pt>
                <c:pt idx="584">
                  <c:v>1.4340227212288411E-2</c:v>
                </c:pt>
                <c:pt idx="585">
                  <c:v>1.4386666555079001E-2</c:v>
                </c:pt>
                <c:pt idx="586">
                  <c:v>1.4432707473198752E-2</c:v>
                </c:pt>
                <c:pt idx="587">
                  <c:v>1.448182371778616E-2</c:v>
                </c:pt>
                <c:pt idx="588">
                  <c:v>1.4527041101363594E-2</c:v>
                </c:pt>
                <c:pt idx="589">
                  <c:v>1.4571860007607289E-2</c:v>
                </c:pt>
                <c:pt idx="590">
                  <c:v>1.4616280422863821E-2</c:v>
                </c:pt>
                <c:pt idx="591">
                  <c:v>1.4660302333601404E-2</c:v>
                </c:pt>
                <c:pt idx="592">
                  <c:v>1.4703925726408155E-2</c:v>
                </c:pt>
                <c:pt idx="593">
                  <c:v>1.474715058799558E-2</c:v>
                </c:pt>
                <c:pt idx="594">
                  <c:v>1.4789976905195946E-2</c:v>
                </c:pt>
                <c:pt idx="595">
                  <c:v>1.483240466496143E-2</c:v>
                </c:pt>
                <c:pt idx="596">
                  <c:v>1.4877175758479593E-2</c:v>
                </c:pt>
                <c:pt idx="597">
                  <c:v>1.4912857662344603E-2</c:v>
                </c:pt>
                <c:pt idx="598">
                  <c:v>1.4954116436635294E-2</c:v>
                </c:pt>
                <c:pt idx="599">
                  <c:v>1.4994976615265769E-2</c:v>
                </c:pt>
                <c:pt idx="600">
                  <c:v>1.505838011189803E-2</c:v>
                </c:pt>
                <c:pt idx="601">
                  <c:v>1.5081191873928139E-2</c:v>
                </c:pt>
                <c:pt idx="602">
                  <c:v>1.5115165454664478E-2</c:v>
                </c:pt>
                <c:pt idx="603">
                  <c:v>1.5154431128722621E-2</c:v>
                </c:pt>
                <c:pt idx="604">
                  <c:v>1.5193298146756526E-2</c:v>
                </c:pt>
                <c:pt idx="605">
                  <c:v>1.5231766497051612E-2</c:v>
                </c:pt>
                <c:pt idx="606">
                  <c:v>1.5266868257722166E-2</c:v>
                </c:pt>
                <c:pt idx="607">
                  <c:v>1.5304578087177667E-2</c:v>
                </c:pt>
                <c:pt idx="608">
                  <c:v>1.534194431492697E-2</c:v>
                </c:pt>
                <c:pt idx="609">
                  <c:v>1.5379015132418239E-2</c:v>
                </c:pt>
                <c:pt idx="610">
                  <c:v>1.5421668310001161E-2</c:v>
                </c:pt>
                <c:pt idx="611">
                  <c:v>1.545829220174655E-2</c:v>
                </c:pt>
                <c:pt idx="612">
                  <c:v>1.5494773347096365E-2</c:v>
                </c:pt>
                <c:pt idx="613">
                  <c:v>1.5531158901105251E-2</c:v>
                </c:pt>
                <c:pt idx="614">
                  <c:v>1.5564559689626001E-2</c:v>
                </c:pt>
                <c:pt idx="615">
                  <c:v>1.5600882798280494E-2</c:v>
                </c:pt>
                <c:pt idx="616">
                  <c:v>1.5637249860563418E-2</c:v>
                </c:pt>
                <c:pt idx="617">
                  <c:v>1.5673708554606106E-2</c:v>
                </c:pt>
                <c:pt idx="618">
                  <c:v>1.5713303350566699E-2</c:v>
                </c:pt>
                <c:pt idx="619">
                  <c:v>1.5750105527423976E-2</c:v>
                </c:pt>
                <c:pt idx="620">
                  <c:v>1.5787125907971156E-2</c:v>
                </c:pt>
                <c:pt idx="621">
                  <c:v>1.5824367362956223E-2</c:v>
                </c:pt>
                <c:pt idx="622">
                  <c:v>1.5861829898657632E-2</c:v>
                </c:pt>
                <c:pt idx="623">
                  <c:v>1.5899513521394674E-2</c:v>
                </c:pt>
                <c:pt idx="624">
                  <c:v>1.5937418237523142E-2</c:v>
                </c:pt>
                <c:pt idx="625">
                  <c:v>1.597554405343183E-2</c:v>
                </c:pt>
                <c:pt idx="626">
                  <c:v>1.6013890975552118E-2</c:v>
                </c:pt>
                <c:pt idx="627">
                  <c:v>1.605245901035101E-2</c:v>
                </c:pt>
                <c:pt idx="628">
                  <c:v>1.6091248164331124E-2</c:v>
                </c:pt>
                <c:pt idx="629">
                  <c:v>1.613025844403506E-2</c:v>
                </c:pt>
                <c:pt idx="630">
                  <c:v>1.6169489856041028E-2</c:v>
                </c:pt>
                <c:pt idx="631">
                  <c:v>1.6208942406965483E-2</c:v>
                </c:pt>
                <c:pt idx="632">
                  <c:v>1.6248616103461351E-2</c:v>
                </c:pt>
                <c:pt idx="633">
                  <c:v>1.6288510952218945E-2</c:v>
                </c:pt>
                <c:pt idx="634">
                  <c:v>1.6328626959966789E-2</c:v>
                </c:pt>
                <c:pt idx="635">
                  <c:v>1.6368964133469908E-2</c:v>
                </c:pt>
                <c:pt idx="636">
                  <c:v>1.6406210438691938E-2</c:v>
                </c:pt>
                <c:pt idx="637">
                  <c:v>1.6446972308906939E-2</c:v>
                </c:pt>
                <c:pt idx="638">
                  <c:v>1.6487955350199878E-2</c:v>
                </c:pt>
                <c:pt idx="639">
                  <c:v>1.6529159569403967E-2</c:v>
                </c:pt>
                <c:pt idx="640">
                  <c:v>1.6584126738025479E-2</c:v>
                </c:pt>
                <c:pt idx="641">
                  <c:v>1.6615632038926045E-2</c:v>
                </c:pt>
                <c:pt idx="642">
                  <c:v>1.6657517565286398E-2</c:v>
                </c:pt>
                <c:pt idx="643">
                  <c:v>1.6699624312870698E-2</c:v>
                </c:pt>
                <c:pt idx="644">
                  <c:v>1.6741952288779352E-2</c:v>
                </c:pt>
                <c:pt idx="645">
                  <c:v>1.6784501500151868E-2</c:v>
                </c:pt>
                <c:pt idx="646">
                  <c:v>1.6827271954165113E-2</c:v>
                </c:pt>
                <c:pt idx="647">
                  <c:v>1.6870263658031581E-2</c:v>
                </c:pt>
                <c:pt idx="648">
                  <c:v>1.6916140489028429E-2</c:v>
                </c:pt>
                <c:pt idx="649">
                  <c:v>1.6949827122190619E-2</c:v>
                </c:pt>
                <c:pt idx="650">
                  <c:v>1.6993446903555309E-2</c:v>
                </c:pt>
                <c:pt idx="651">
                  <c:v>1.7037287931518819E-2</c:v>
                </c:pt>
                <c:pt idx="652">
                  <c:v>1.7081350213315361E-2</c:v>
                </c:pt>
                <c:pt idx="653">
                  <c:v>1.7125633756215564E-2</c:v>
                </c:pt>
                <c:pt idx="654">
                  <c:v>1.7170138567525584E-2</c:v>
                </c:pt>
                <c:pt idx="655">
                  <c:v>1.7214864654588879E-2</c:v>
                </c:pt>
                <c:pt idx="656">
                  <c:v>1.7259812024786214E-2</c:v>
                </c:pt>
                <c:pt idx="657">
                  <c:v>1.7304980685532989E-2</c:v>
                </c:pt>
                <c:pt idx="658">
                  <c:v>1.7346670221721098E-2</c:v>
                </c:pt>
                <c:pt idx="659">
                  <c:v>1.7392258221935464E-2</c:v>
                </c:pt>
                <c:pt idx="660">
                  <c:v>1.7438024530750971E-2</c:v>
                </c:pt>
                <c:pt idx="661">
                  <c:v>1.7483919054521534E-2</c:v>
                </c:pt>
                <c:pt idx="662">
                  <c:v>1.7541057956438153E-2</c:v>
                </c:pt>
                <c:pt idx="663">
                  <c:v>1.7587033266669199E-2</c:v>
                </c:pt>
                <c:pt idx="664">
                  <c:v>1.7632973593139138E-2</c:v>
                </c:pt>
                <c:pt idx="665">
                  <c:v>1.7678830435635434E-2</c:v>
                </c:pt>
                <c:pt idx="666">
                  <c:v>1.7720892668693561E-2</c:v>
                </c:pt>
                <c:pt idx="667">
                  <c:v>1.7766459430689718E-2</c:v>
                </c:pt>
                <c:pt idx="668">
                  <c:v>1.7811799256541274E-2</c:v>
                </c:pt>
                <c:pt idx="669">
                  <c:v>1.7856863106739073E-2</c:v>
                </c:pt>
                <c:pt idx="670">
                  <c:v>1.7901601939596359E-2</c:v>
                </c:pt>
                <c:pt idx="671">
                  <c:v>1.7949502056135897E-2</c:v>
                </c:pt>
                <c:pt idx="672">
                  <c:v>1.7993428360644458E-2</c:v>
                </c:pt>
                <c:pt idx="673">
                  <c:v>1.8036938532705389E-2</c:v>
                </c:pt>
                <c:pt idx="674">
                  <c:v>1.8080032558490618E-2</c:v>
                </c:pt>
                <c:pt idx="675">
                  <c:v>1.8122710424302413E-2</c:v>
                </c:pt>
                <c:pt idx="676">
                  <c:v>1.81649721165777E-2</c:v>
                </c:pt>
                <c:pt idx="677">
                  <c:v>1.8206817621883756E-2</c:v>
                </c:pt>
                <c:pt idx="678">
                  <c:v>1.8248246926920779E-2</c:v>
                </c:pt>
                <c:pt idx="679">
                  <c:v>1.8289260018522782E-2</c:v>
                </c:pt>
                <c:pt idx="680">
                  <c:v>1.8329856883651494E-2</c:v>
                </c:pt>
                <c:pt idx="681">
                  <c:v>1.8370037509405936E-2</c:v>
                </c:pt>
                <c:pt idx="682">
                  <c:v>1.8409801883014585E-2</c:v>
                </c:pt>
                <c:pt idx="683">
                  <c:v>1.8449149991837981E-2</c:v>
                </c:pt>
                <c:pt idx="684">
                  <c:v>1.8488081823368741E-2</c:v>
                </c:pt>
                <c:pt idx="685">
                  <c:v>1.8526597365234154E-2</c:v>
                </c:pt>
                <c:pt idx="686">
                  <c:v>1.8564696605190969E-2</c:v>
                </c:pt>
                <c:pt idx="687">
                  <c:v>1.860237953113061E-2</c:v>
                </c:pt>
                <c:pt idx="688">
                  <c:v>1.8636581235179236E-2</c:v>
                </c:pt>
                <c:pt idx="689">
                  <c:v>1.8673459330135041E-2</c:v>
                </c:pt>
                <c:pt idx="690">
                  <c:v>1.8709921094188786E-2</c:v>
                </c:pt>
                <c:pt idx="691">
                  <c:v>1.8745966515877111E-2</c:v>
                </c:pt>
                <c:pt idx="692">
                  <c:v>1.8781595583866668E-2</c:v>
                </c:pt>
                <c:pt idx="693">
                  <c:v>1.8819733830895247E-2</c:v>
                </c:pt>
                <c:pt idx="694">
                  <c:v>1.8854502230740509E-2</c:v>
                </c:pt>
                <c:pt idx="695">
                  <c:v>1.8888854224449241E-2</c:v>
                </c:pt>
                <c:pt idx="696">
                  <c:v>1.8922789801102357E-2</c:v>
                </c:pt>
                <c:pt idx="697">
                  <c:v>1.8956308949913694E-2</c:v>
                </c:pt>
                <c:pt idx="698">
                  <c:v>1.899966231891977E-2</c:v>
                </c:pt>
                <c:pt idx="699">
                  <c:v>1.9022097921523293E-2</c:v>
                </c:pt>
                <c:pt idx="700">
                  <c:v>1.9064387228568722E-2</c:v>
                </c:pt>
                <c:pt idx="701">
                  <c:v>1.9080815309437504E-2</c:v>
                </c:pt>
                <c:pt idx="702">
                  <c:v>1.9112308327238203E-2</c:v>
                </c:pt>
                <c:pt idx="703">
                  <c:v>1.9143384895361493E-2</c:v>
                </c:pt>
                <c:pt idx="704">
                  <c:v>1.9174045004143103E-2</c:v>
                </c:pt>
                <c:pt idx="705">
                  <c:v>1.9225636257821144E-2</c:v>
                </c:pt>
                <c:pt idx="706">
                  <c:v>1.9238342829992483E-2</c:v>
                </c:pt>
                <c:pt idx="707">
                  <c:v>1.9267694005086433E-2</c:v>
                </c:pt>
                <c:pt idx="708">
                  <c:v>1.9296628682182515E-2</c:v>
                </c:pt>
                <c:pt idx="709">
                  <c:v>1.9325146852281705E-2</c:v>
                </c:pt>
                <c:pt idx="710">
                  <c:v>1.9350799231587328E-2</c:v>
                </c:pt>
                <c:pt idx="711">
                  <c:v>1.9378516040684173E-2</c:v>
                </c:pt>
                <c:pt idx="712">
                  <c:v>1.9405844236074412E-2</c:v>
                </c:pt>
                <c:pt idx="713">
                  <c:v>1.9432816324226568E-2</c:v>
                </c:pt>
                <c:pt idx="714">
                  <c:v>1.9471298479203557E-2</c:v>
                </c:pt>
                <c:pt idx="715">
                  <c:v>1.94976014751083E-2</c:v>
                </c:pt>
                <c:pt idx="716">
                  <c:v>1.9523659473916388E-2</c:v>
                </c:pt>
                <c:pt idx="717">
                  <c:v>1.9549503279650136E-2</c:v>
                </c:pt>
                <c:pt idx="718">
                  <c:v>1.9568149431419341E-2</c:v>
                </c:pt>
                <c:pt idx="719">
                  <c:v>1.9593663426894808E-2</c:v>
                </c:pt>
                <c:pt idx="720">
                  <c:v>1.9633515171924923E-2</c:v>
                </c:pt>
                <c:pt idx="721">
                  <c:v>1.9644346201244941E-2</c:v>
                </c:pt>
                <c:pt idx="722">
                  <c:v>1.966957861668376E-2</c:v>
                </c:pt>
                <c:pt idx="723">
                  <c:v>1.9701793177237133E-2</c:v>
                </c:pt>
                <c:pt idx="724">
                  <c:v>1.9726992565008487E-2</c:v>
                </c:pt>
                <c:pt idx="725">
                  <c:v>1.9752189009827573E-2</c:v>
                </c:pt>
                <c:pt idx="726">
                  <c:v>1.97797238678761E-2</c:v>
                </c:pt>
                <c:pt idx="727">
                  <c:v>1.9804915597752132E-2</c:v>
                </c:pt>
                <c:pt idx="728">
                  <c:v>1.982776068597427E-2</c:v>
                </c:pt>
                <c:pt idx="729">
                  <c:v>1.9852945358387331E-2</c:v>
                </c:pt>
                <c:pt idx="730">
                  <c:v>1.9878127087547937E-2</c:v>
                </c:pt>
                <c:pt idx="731">
                  <c:v>1.9903305873396566E-2</c:v>
                </c:pt>
                <c:pt idx="732">
                  <c:v>1.9930830122760781E-2</c:v>
                </c:pt>
                <c:pt idx="733">
                  <c:v>1.995365461492064E-2</c:v>
                </c:pt>
                <c:pt idx="734">
                  <c:v>1.9978824570476176E-2</c:v>
                </c:pt>
                <c:pt idx="735">
                  <c:v>2.0003991582479928E-2</c:v>
                </c:pt>
                <c:pt idx="736">
                  <c:v>2.002915565087237E-2</c:v>
                </c:pt>
                <c:pt idx="737">
                  <c:v>2.005431677559482E-2</c:v>
                </c:pt>
                <c:pt idx="738">
                  <c:v>2.0079474956586907E-2</c:v>
                </c:pt>
                <c:pt idx="739">
                  <c:v>2.0104630193787398E-2</c:v>
                </c:pt>
                <c:pt idx="740">
                  <c:v>2.0122710003081065E-2</c:v>
                </c:pt>
                <c:pt idx="741">
                  <c:v>2.014785577441261E-2</c:v>
                </c:pt>
                <c:pt idx="742">
                  <c:v>2.0172998597037379E-2</c:v>
                </c:pt>
                <c:pt idx="743">
                  <c:v>2.0198138470899157E-2</c:v>
                </c:pt>
                <c:pt idx="744">
                  <c:v>2.0223275395938212E-2</c:v>
                </c:pt>
                <c:pt idx="745">
                  <c:v>2.0255499794039337E-2</c:v>
                </c:pt>
                <c:pt idx="746">
                  <c:v>2.0282999503026502E-2</c:v>
                </c:pt>
                <c:pt idx="747">
                  <c:v>2.0305766107752449E-2</c:v>
                </c:pt>
                <c:pt idx="748">
                  <c:v>2.0330894848145639E-2</c:v>
                </c:pt>
                <c:pt idx="749">
                  <c:v>2.0356020644150267E-2</c:v>
                </c:pt>
                <c:pt idx="750">
                  <c:v>2.0387169305888315E-2</c:v>
                </c:pt>
                <c:pt idx="751">
                  <c:v>2.0408634512368955E-2</c:v>
                </c:pt>
                <c:pt idx="752">
                  <c:v>2.0431380365231556E-2</c:v>
                </c:pt>
                <c:pt idx="753">
                  <c:v>2.0447002301510864E-2</c:v>
                </c:pt>
                <c:pt idx="754">
                  <c:v>2.0472108522577415E-2</c:v>
                </c:pt>
                <c:pt idx="755">
                  <c:v>2.0497211792613435E-2</c:v>
                </c:pt>
                <c:pt idx="756">
                  <c:v>2.0522312111563856E-2</c:v>
                </c:pt>
                <c:pt idx="757">
                  <c:v>2.0549787052280773E-2</c:v>
                </c:pt>
                <c:pt idx="758">
                  <c:v>2.0572503895975203E-2</c:v>
                </c:pt>
                <c:pt idx="759">
                  <c:v>2.0597595361321552E-2</c:v>
                </c:pt>
                <c:pt idx="760">
                  <c:v>2.0622683875352266E-2</c:v>
                </c:pt>
                <c:pt idx="761">
                  <c:v>2.0647769438011387E-2</c:v>
                </c:pt>
                <c:pt idx="762">
                  <c:v>2.0670468573896823E-2</c:v>
                </c:pt>
                <c:pt idx="763">
                  <c:v>2.0695546228668475E-2</c:v>
                </c:pt>
                <c:pt idx="764">
                  <c:v>2.0720611724109508E-2</c:v>
                </c:pt>
                <c:pt idx="765">
                  <c:v>2.0745652290811916E-2</c:v>
                </c:pt>
                <c:pt idx="766">
                  <c:v>2.0782532880974137E-2</c:v>
                </c:pt>
                <c:pt idx="767">
                  <c:v>2.0807457705480599E-2</c:v>
                </c:pt>
                <c:pt idx="768">
                  <c:v>2.0832313674784671E-2</c:v>
                </c:pt>
                <c:pt idx="769">
                  <c:v>2.0857088646568558E-2</c:v>
                </c:pt>
                <c:pt idx="770">
                  <c:v>2.0874730215619284E-2</c:v>
                </c:pt>
                <c:pt idx="771">
                  <c:v>2.0913342102330527E-2</c:v>
                </c:pt>
                <c:pt idx="772">
                  <c:v>2.0923821960422185E-2</c:v>
                </c:pt>
                <c:pt idx="773">
                  <c:v>2.0948181576954449E-2</c:v>
                </c:pt>
                <c:pt idx="774">
                  <c:v>2.0979323540245256E-2</c:v>
                </c:pt>
                <c:pt idx="775">
                  <c:v>2.1003357521245519E-2</c:v>
                </c:pt>
                <c:pt idx="776">
                  <c:v>2.102722752365933E-2</c:v>
                </c:pt>
                <c:pt idx="777">
                  <c:v>2.1050931520838052E-2</c:v>
                </c:pt>
                <c:pt idx="778">
                  <c:v>2.1076733570437062E-2</c:v>
                </c:pt>
                <c:pt idx="779">
                  <c:v>2.1100095054388597E-2</c:v>
                </c:pt>
                <c:pt idx="780">
                  <c:v>2.112104745038983E-2</c:v>
                </c:pt>
                <c:pt idx="781">
                  <c:v>2.1144087396164898E-2</c:v>
                </c:pt>
                <c:pt idx="782">
                  <c:v>2.1166961321581655E-2</c:v>
                </c:pt>
                <c:pt idx="783">
                  <c:v>2.1183029187057903E-2</c:v>
                </c:pt>
                <c:pt idx="784">
                  <c:v>2.1214412071880379E-2</c:v>
                </c:pt>
                <c:pt idx="785">
                  <c:v>2.12345869461899E-2</c:v>
                </c:pt>
                <c:pt idx="786">
                  <c:v>2.1256796760787552E-2</c:v>
                </c:pt>
                <c:pt idx="787">
                  <c:v>2.1278840540441962E-2</c:v>
                </c:pt>
                <c:pt idx="788">
                  <c:v>2.1300718282299246E-2</c:v>
                </c:pt>
                <c:pt idx="789">
                  <c:v>2.1322429983530178E-2</c:v>
                </c:pt>
                <c:pt idx="790">
                  <c:v>2.1343975641323384E-2</c:v>
                </c:pt>
                <c:pt idx="791">
                  <c:v>2.1365355252890458E-2</c:v>
                </c:pt>
                <c:pt idx="792">
                  <c:v>2.1380214121139062E-2</c:v>
                </c:pt>
                <c:pt idx="793">
                  <c:v>2.1401293467414585E-2</c:v>
                </c:pt>
                <c:pt idx="794">
                  <c:v>2.1422206785684694E-2</c:v>
                </c:pt>
                <c:pt idx="795">
                  <c:v>2.1442954073331709E-2</c:v>
                </c:pt>
                <c:pt idx="796">
                  <c:v>2.1463535327753754E-2</c:v>
                </c:pt>
                <c:pt idx="797">
                  <c:v>2.149014579812562E-2</c:v>
                </c:pt>
                <c:pt idx="798">
                  <c:v>2.151241556540515E-2</c:v>
                </c:pt>
                <c:pt idx="799">
                  <c:v>2.1530414153812148E-2</c:v>
                </c:pt>
                <c:pt idx="800">
                  <c:v>2.1550299227423703E-2</c:v>
                </c:pt>
                <c:pt idx="801">
                  <c:v>2.1570018228108785E-2</c:v>
                </c:pt>
                <c:pt idx="802">
                  <c:v>2.1593886823408858E-2</c:v>
                </c:pt>
                <c:pt idx="803">
                  <c:v>2.1610957128249078E-2</c:v>
                </c:pt>
                <c:pt idx="804">
                  <c:v>2.1628178767192315E-2</c:v>
                </c:pt>
                <c:pt idx="805">
                  <c:v>2.1641294703885018E-2</c:v>
                </c:pt>
                <c:pt idx="806">
                  <c:v>2.1660215487680132E-2</c:v>
                </c:pt>
                <c:pt idx="807">
                  <c:v>2.1678970211033363E-2</c:v>
                </c:pt>
                <c:pt idx="808">
                  <c:v>2.1697558871591433E-2</c:v>
                </c:pt>
                <c:pt idx="809">
                  <c:v>2.1714042955381707E-2</c:v>
                </c:pt>
                <c:pt idx="810">
                  <c:v>2.1734237995033687E-2</c:v>
                </c:pt>
                <c:pt idx="811">
                  <c:v>2.1752328453321111E-2</c:v>
                </c:pt>
                <c:pt idx="812">
                  <c:v>2.1770252839624235E-2</c:v>
                </c:pt>
                <c:pt idx="813">
                  <c:v>2.178801115169695E-2</c:v>
                </c:pt>
                <c:pt idx="814">
                  <c:v>2.1803718782432924E-2</c:v>
                </c:pt>
                <c:pt idx="815">
                  <c:v>2.1821155850603624E-2</c:v>
                </c:pt>
                <c:pt idx="816">
                  <c:v>2.1838435932354905E-2</c:v>
                </c:pt>
                <c:pt idx="817">
                  <c:v>2.1855583656088307E-2</c:v>
                </c:pt>
                <c:pt idx="818">
                  <c:v>2.1880069881762297E-2</c:v>
                </c:pt>
                <c:pt idx="819">
                  <c:v>2.1897038589048397E-2</c:v>
                </c:pt>
                <c:pt idx="820">
                  <c:v>2.1913963161739797E-2</c:v>
                </c:pt>
                <c:pt idx="821">
                  <c:v>2.1930868713116457E-2</c:v>
                </c:pt>
                <c:pt idx="822">
                  <c:v>2.1951794449782132E-2</c:v>
                </c:pt>
                <c:pt idx="823">
                  <c:v>2.1959048129981919E-2</c:v>
                </c:pt>
                <c:pt idx="824">
                  <c:v>2.1976014429931936E-2</c:v>
                </c:pt>
                <c:pt idx="825">
                  <c:v>2.1993059192098017E-2</c:v>
                </c:pt>
                <c:pt idx="826">
                  <c:v>2.2010208355083518E-2</c:v>
                </c:pt>
                <c:pt idx="827">
                  <c:v>2.2033308973186869E-2</c:v>
                </c:pt>
                <c:pt idx="828">
                  <c:v>2.2050784254960862E-2</c:v>
                </c:pt>
                <c:pt idx="829">
                  <c:v>2.206842989323482E-2</c:v>
                </c:pt>
                <c:pt idx="830">
                  <c:v>2.2088229637089615E-2</c:v>
                </c:pt>
                <c:pt idx="831">
                  <c:v>2.2098253833791732E-2</c:v>
                </c:pt>
                <c:pt idx="832">
                  <c:v>2.2122393656781047E-2</c:v>
                </c:pt>
                <c:pt idx="833">
                  <c:v>2.2140723868861161E-2</c:v>
                </c:pt>
                <c:pt idx="834">
                  <c:v>2.2159225230440952E-2</c:v>
                </c:pt>
                <c:pt idx="835">
                  <c:v>2.2177897743987384E-2</c:v>
                </c:pt>
                <c:pt idx="836">
                  <c:v>2.2196741411987832E-2</c:v>
                </c:pt>
                <c:pt idx="837">
                  <c:v>2.2217832730839653E-2</c:v>
                </c:pt>
                <c:pt idx="838">
                  <c:v>2.2234942221416757E-2</c:v>
                </c:pt>
                <c:pt idx="839">
                  <c:v>2.2254299367936482E-2</c:v>
                </c:pt>
                <c:pt idx="840">
                  <c:v>2.2273827679091866E-2</c:v>
                </c:pt>
                <c:pt idx="841">
                  <c:v>2.2295657353366232E-2</c:v>
                </c:pt>
                <c:pt idx="842">
                  <c:v>2.231339780573615E-2</c:v>
                </c:pt>
                <c:pt idx="843">
                  <c:v>2.2333439626499984E-2</c:v>
                </c:pt>
                <c:pt idx="844">
                  <c:v>2.2347149086591737E-2</c:v>
                </c:pt>
                <c:pt idx="845">
                  <c:v>2.2367492798844112E-2</c:v>
                </c:pt>
                <c:pt idx="846">
                  <c:v>2.2388007655826523E-2</c:v>
                </c:pt>
                <c:pt idx="847">
                  <c:v>2.2408693660184765E-2</c:v>
                </c:pt>
                <c:pt idx="848">
                  <c:v>2.2429550814588351E-2</c:v>
                </c:pt>
                <c:pt idx="849">
                  <c:v>2.2457285324942851E-2</c:v>
                </c:pt>
                <c:pt idx="850">
                  <c:v>2.2478525429333051E-2</c:v>
                </c:pt>
                <c:pt idx="851">
                  <c:v>2.2502202012362495E-2</c:v>
                </c:pt>
                <c:pt idx="852">
                  <c:v>2.2521519224508142E-2</c:v>
                </c:pt>
                <c:pt idx="853">
                  <c:v>2.2543272921022917E-2</c:v>
                </c:pt>
                <c:pt idx="854">
                  <c:v>2.2565197820680418E-2</c:v>
                </c:pt>
                <c:pt idx="855">
                  <c:v>2.2589613584347371E-2</c:v>
                </c:pt>
                <c:pt idx="856">
                  <c:v>2.2609561241131684E-2</c:v>
                </c:pt>
                <c:pt idx="857">
                  <c:v>2.2624967407487893E-2</c:v>
                </c:pt>
                <c:pt idx="858">
                  <c:v>2.2645181249913549E-2</c:v>
                </c:pt>
                <c:pt idx="859">
                  <c:v>2.2667907583514335E-2</c:v>
                </c:pt>
                <c:pt idx="860">
                  <c:v>2.2690805088509514E-2</c:v>
                </c:pt>
                <c:pt idx="861">
                  <c:v>2.2727132725188781E-2</c:v>
                </c:pt>
                <c:pt idx="862">
                  <c:v>2.2750470398664291E-2</c:v>
                </c:pt>
                <c:pt idx="863">
                  <c:v>2.2773979254067989E-2</c:v>
                </c:pt>
                <c:pt idx="864">
                  <c:v>2.2800104210926517E-2</c:v>
                </c:pt>
                <c:pt idx="865">
                  <c:v>2.2821510522679667E-2</c:v>
                </c:pt>
                <c:pt idx="866">
                  <c:v>2.2848005342781409E-2</c:v>
                </c:pt>
                <c:pt idx="867">
                  <c:v>2.2869723661079533E-2</c:v>
                </c:pt>
                <c:pt idx="868">
                  <c:v>2.2894061927777543E-2</c:v>
                </c:pt>
                <c:pt idx="869">
                  <c:v>2.2921018364128968E-2</c:v>
                </c:pt>
                <c:pt idx="870">
                  <c:v>2.2948071324946459E-2</c:v>
                </c:pt>
                <c:pt idx="871">
                  <c:v>2.2972685453742505E-2</c:v>
                </c:pt>
                <c:pt idx="872">
                  <c:v>2.2997332059192088E-2</c:v>
                </c:pt>
                <c:pt idx="873">
                  <c:v>2.3021984161588051E-2</c:v>
                </c:pt>
                <c:pt idx="874">
                  <c:v>2.3044130905567707E-2</c:v>
                </c:pt>
                <c:pt idx="875">
                  <c:v>2.3068721573091932E-2</c:v>
                </c:pt>
                <c:pt idx="876">
                  <c:v>2.3093237983598042E-2</c:v>
                </c:pt>
                <c:pt idx="877">
                  <c:v>2.3124606072552494E-2</c:v>
                </c:pt>
                <c:pt idx="878">
                  <c:v>2.3151290921701321E-2</c:v>
                </c:pt>
                <c:pt idx="879">
                  <c:v>2.3175359858419793E-2</c:v>
                </c:pt>
                <c:pt idx="880">
                  <c:v>2.3199247053269756E-2</c:v>
                </c:pt>
                <c:pt idx="881">
                  <c:v>2.3222950864109131E-2</c:v>
                </c:pt>
                <c:pt idx="882">
                  <c:v>2.3246471287625789E-2</c:v>
                </c:pt>
                <c:pt idx="883">
                  <c:v>2.3269808320529318E-2</c:v>
                </c:pt>
                <c:pt idx="884">
                  <c:v>2.3292961959556237E-2</c:v>
                </c:pt>
                <c:pt idx="885">
                  <c:v>2.3315932201470012E-2</c:v>
                </c:pt>
                <c:pt idx="886">
                  <c:v>2.3338719043056688E-2</c:v>
                </c:pt>
                <c:pt idx="887">
                  <c:v>2.3361322481130115E-2</c:v>
                </c:pt>
                <c:pt idx="888">
                  <c:v>2.3383742512530215E-2</c:v>
                </c:pt>
                <c:pt idx="889">
                  <c:v>2.3405979134121239E-2</c:v>
                </c:pt>
                <c:pt idx="890">
                  <c:v>2.3428032342792626E-2</c:v>
                </c:pt>
                <c:pt idx="891">
                  <c:v>2.3449902135462494E-2</c:v>
                </c:pt>
                <c:pt idx="892">
                  <c:v>2.3471588509070686E-2</c:v>
                </c:pt>
                <c:pt idx="893">
                  <c:v>2.3493091460584842E-2</c:v>
                </c:pt>
                <c:pt idx="894">
                  <c:v>2.3514410986998673E-2</c:v>
                </c:pt>
                <c:pt idx="895">
                  <c:v>2.3535547085329348E-2</c:v>
                </c:pt>
                <c:pt idx="896">
                  <c:v>2.3554268726043753E-2</c:v>
                </c:pt>
                <c:pt idx="897">
                  <c:v>2.3575049705764951E-2</c:v>
                </c:pt>
                <c:pt idx="898">
                  <c:v>2.3595647259612103E-2</c:v>
                </c:pt>
                <c:pt idx="899">
                  <c:v>2.3624838231262699E-2</c:v>
                </c:pt>
                <c:pt idx="900">
                  <c:v>2.3638476053192161E-2</c:v>
                </c:pt>
                <c:pt idx="901">
                  <c:v>2.3658511521853692E-2</c:v>
                </c:pt>
                <c:pt idx="902">
                  <c:v>2.3678363542281228E-2</c:v>
                </c:pt>
                <c:pt idx="903">
                  <c:v>2.369803211169786E-2</c:v>
                </c:pt>
                <c:pt idx="904">
                  <c:v>2.3717517227352745E-2</c:v>
                </c:pt>
                <c:pt idx="905">
                  <c:v>2.3736818886521106E-2</c:v>
                </c:pt>
                <c:pt idx="906">
                  <c:v>2.3755937086503361E-2</c:v>
                </c:pt>
                <c:pt idx="907">
                  <c:v>2.3774871824626002E-2</c:v>
                </c:pt>
                <c:pt idx="908">
                  <c:v>2.3794199233808655E-2</c:v>
                </c:pt>
                <c:pt idx="909">
                  <c:v>2.3808034947201406E-2</c:v>
                </c:pt>
                <c:pt idx="910">
                  <c:v>2.3826443065681602E-2</c:v>
                </c:pt>
                <c:pt idx="911">
                  <c:v>2.3844667734586267E-2</c:v>
                </c:pt>
                <c:pt idx="912">
                  <c:v>2.3874971834518567E-2</c:v>
                </c:pt>
                <c:pt idx="913">
                  <c:v>2.3883102846597559E-2</c:v>
                </c:pt>
                <c:pt idx="914">
                  <c:v>2.3898241019039368E-2</c:v>
                </c:pt>
                <c:pt idx="915">
                  <c:v>2.3915731864959433E-2</c:v>
                </c:pt>
                <c:pt idx="916">
                  <c:v>2.3933039249087962E-2</c:v>
                </c:pt>
                <c:pt idx="917">
                  <c:v>2.395016316905707E-2</c:v>
                </c:pt>
                <c:pt idx="918">
                  <c:v>2.3965131487155344E-2</c:v>
                </c:pt>
                <c:pt idx="919">
                  <c:v>2.3981901219911939E-2</c:v>
                </c:pt>
                <c:pt idx="920">
                  <c:v>2.3998492031795812E-2</c:v>
                </c:pt>
                <c:pt idx="921">
                  <c:v>2.4014908459290506E-2</c:v>
                </c:pt>
                <c:pt idx="922">
                  <c:v>2.4036939304758455E-2</c:v>
                </c:pt>
                <c:pt idx="923">
                  <c:v>2.4052991831314288E-2</c:v>
                </c:pt>
                <c:pt idx="924">
                  <c:v>2.4068884695060196E-2</c:v>
                </c:pt>
                <c:pt idx="925">
                  <c:v>2.4084622285686523E-2</c:v>
                </c:pt>
                <c:pt idx="926">
                  <c:v>2.4098317893961576E-2</c:v>
                </c:pt>
                <c:pt idx="927">
                  <c:v>2.4113766492124926E-2</c:v>
                </c:pt>
                <c:pt idx="928">
                  <c:v>2.4129072816477085E-2</c:v>
                </c:pt>
                <c:pt idx="929">
                  <c:v>2.4144241305027569E-2</c:v>
                </c:pt>
                <c:pt idx="930">
                  <c:v>2.4161134787311394E-2</c:v>
                </c:pt>
                <c:pt idx="931">
                  <c:v>2.41760329105065E-2</c:v>
                </c:pt>
                <c:pt idx="932">
                  <c:v>2.4190804969278359E-2</c:v>
                </c:pt>
                <c:pt idx="933">
                  <c:v>2.4205451228958202E-2</c:v>
                </c:pt>
                <c:pt idx="934">
                  <c:v>2.4219971688141943E-2</c:v>
                </c:pt>
                <c:pt idx="935">
                  <c:v>2.4234366345435902E-2</c:v>
                </c:pt>
                <c:pt idx="936">
                  <c:v>2.4248635199461195E-2</c:v>
                </c:pt>
                <c:pt idx="937">
                  <c:v>2.4262778248849343E-2</c:v>
                </c:pt>
                <c:pt idx="938">
                  <c:v>2.4276795492244044E-2</c:v>
                </c:pt>
                <c:pt idx="939">
                  <c:v>2.429068692830115E-2</c:v>
                </c:pt>
                <c:pt idx="940">
                  <c:v>2.4304452555689561E-2</c:v>
                </c:pt>
                <c:pt idx="941">
                  <c:v>2.4318092373088584E-2</c:v>
                </c:pt>
                <c:pt idx="942">
                  <c:v>2.4331606379190577E-2</c:v>
                </c:pt>
                <c:pt idx="943">
                  <c:v>2.434499457270092E-2</c:v>
                </c:pt>
                <c:pt idx="944">
                  <c:v>2.4358256952333689E-2</c:v>
                </c:pt>
                <c:pt idx="945">
                  <c:v>2.437139351681859E-2</c:v>
                </c:pt>
                <c:pt idx="946">
                  <c:v>2.4384404264894896E-2</c:v>
                </c:pt>
                <c:pt idx="947">
                  <c:v>2.4397289195317515E-2</c:v>
                </c:pt>
                <c:pt idx="948">
                  <c:v>2.4408334923858771E-2</c:v>
                </c:pt>
                <c:pt idx="949">
                  <c:v>2.442097634781475E-2</c:v>
                </c:pt>
                <c:pt idx="950">
                  <c:v>2.4433491958600739E-2</c:v>
                </c:pt>
                <c:pt idx="951">
                  <c:v>2.4445881755033504E-2</c:v>
                </c:pt>
                <c:pt idx="952">
                  <c:v>2.4464864731199715E-2</c:v>
                </c:pt>
                <c:pt idx="953">
                  <c:v>2.4471956538749191E-2</c:v>
                </c:pt>
                <c:pt idx="954">
                  <c:v>2.4483960711667491E-2</c:v>
                </c:pt>
                <c:pt idx="955">
                  <c:v>2.4495839057384089E-2</c:v>
                </c:pt>
                <c:pt idx="956">
                  <c:v>2.4507591574760762E-2</c:v>
                </c:pt>
                <c:pt idx="957">
                  <c:v>2.4519218262669722E-2</c:v>
                </c:pt>
                <c:pt idx="958">
                  <c:v>2.4530719119997945E-2</c:v>
                </c:pt>
                <c:pt idx="959">
                  <c:v>2.4542094145640229E-2</c:v>
                </c:pt>
                <c:pt idx="960">
                  <c:v>2.4553326017795109E-2</c:v>
                </c:pt>
                <c:pt idx="961">
                  <c:v>2.4561251943720386E-2</c:v>
                </c:pt>
                <c:pt idx="962">
                  <c:v>2.4572265945685956E-2</c:v>
                </c:pt>
                <c:pt idx="963">
                  <c:v>2.4583154128288598E-2</c:v>
                </c:pt>
                <c:pt idx="964">
                  <c:v>2.4593916490504242E-2</c:v>
                </c:pt>
                <c:pt idx="965">
                  <c:v>2.4604553031325693E-2</c:v>
                </c:pt>
                <c:pt idx="966">
                  <c:v>2.4615063749753752E-2</c:v>
                </c:pt>
                <c:pt idx="967">
                  <c:v>2.4625448644804315E-2</c:v>
                </c:pt>
                <c:pt idx="968">
                  <c:v>2.46357077154995E-2</c:v>
                </c:pt>
                <c:pt idx="969">
                  <c:v>2.464584096088096E-2</c:v>
                </c:pt>
                <c:pt idx="970">
                  <c:v>2.4654314368401906E-2</c:v>
                </c:pt>
                <c:pt idx="971">
                  <c:v>2.4664204272643975E-2</c:v>
                </c:pt>
                <c:pt idx="972">
                  <c:v>2.4673968357145803E-2</c:v>
                </c:pt>
                <c:pt idx="973">
                  <c:v>2.4683606621004738E-2</c:v>
                </c:pt>
                <c:pt idx="974">
                  <c:v>2.4697619015146582E-2</c:v>
                </c:pt>
                <c:pt idx="975">
                  <c:v>2.4706980593700675E-2</c:v>
                </c:pt>
                <c:pt idx="976">
                  <c:v>2.4716216323668438E-2</c:v>
                </c:pt>
                <c:pt idx="977">
                  <c:v>2.4725326204165354E-2</c:v>
                </c:pt>
                <c:pt idx="978">
                  <c:v>2.4732844422088184E-2</c:v>
                </c:pt>
                <c:pt idx="979">
                  <c:v>2.4741710983090075E-2</c:v>
                </c:pt>
                <c:pt idx="980">
                  <c:v>2.4750451700504109E-2</c:v>
                </c:pt>
                <c:pt idx="981">
                  <c:v>2.4759066573500178E-2</c:v>
                </c:pt>
                <c:pt idx="982">
                  <c:v>2.4767555601262235E-2</c:v>
                </c:pt>
                <c:pt idx="983">
                  <c:v>2.4777342600162813E-2</c:v>
                </c:pt>
                <c:pt idx="984">
                  <c:v>2.4785571510574152E-2</c:v>
                </c:pt>
                <c:pt idx="985">
                  <c:v>2.4793674564861708E-2</c:v>
                </c:pt>
                <c:pt idx="986">
                  <c:v>2.4801651762251315E-2</c:v>
                </c:pt>
                <c:pt idx="987">
                  <c:v>2.4809503101976636E-2</c:v>
                </c:pt>
                <c:pt idx="988">
                  <c:v>2.4817228583284352E-2</c:v>
                </c:pt>
                <c:pt idx="989">
                  <c:v>2.4824828205435061E-2</c:v>
                </c:pt>
                <c:pt idx="990">
                  <c:v>2.4832301967698041E-2</c:v>
                </c:pt>
                <c:pt idx="991">
                  <c:v>2.4839649869358209E-2</c:v>
                </c:pt>
                <c:pt idx="992">
                  <c:v>2.4846871909711785E-2</c:v>
                </c:pt>
                <c:pt idx="993">
                  <c:v>2.4853968088063672E-2</c:v>
                </c:pt>
                <c:pt idx="994">
                  <c:v>2.486093840373441E-2</c:v>
                </c:pt>
                <c:pt idx="995">
                  <c:v>2.486778285605671E-2</c:v>
                </c:pt>
                <c:pt idx="996">
                  <c:v>2.4874501444373701E-2</c:v>
                </c:pt>
                <c:pt idx="997">
                  <c:v>2.4881094168039821E-2</c:v>
                </c:pt>
                <c:pt idx="998">
                  <c:v>2.4887561026424265E-2</c:v>
                </c:pt>
                <c:pt idx="999">
                  <c:v>2.4893902018906656E-2</c:v>
                </c:pt>
                <c:pt idx="1000">
                  <c:v>2.4898837705827185E-2</c:v>
                </c:pt>
                <c:pt idx="1001">
                  <c:v>2.4904935534759969E-2</c:v>
                </c:pt>
                <c:pt idx="1002">
                  <c:v>2.4910907504621892E-2</c:v>
                </c:pt>
                <c:pt idx="1003">
                  <c:v>2.4916753614848137E-2</c:v>
                </c:pt>
                <c:pt idx="1004">
                  <c:v>2.4922473864882663E-2</c:v>
                </c:pt>
                <c:pt idx="1005">
                  <c:v>2.4929304756648913E-2</c:v>
                </c:pt>
                <c:pt idx="1006">
                  <c:v>2.4934764671466565E-2</c:v>
                </c:pt>
                <c:pt idx="1007">
                  <c:v>2.4940098715854488E-2</c:v>
                </c:pt>
                <c:pt idx="1008">
                  <c:v>2.4945306889304391E-2</c:v>
                </c:pt>
                <c:pt idx="1009">
                  <c:v>2.4950389191313198E-2</c:v>
                </c:pt>
                <c:pt idx="1010">
                  <c:v>2.4958425321591642E-2</c:v>
                </c:pt>
                <c:pt idx="1011">
                  <c:v>2.4960176179075155E-2</c:v>
                </c:pt>
                <c:pt idx="1012">
                  <c:v>2.4967889944846132E-2</c:v>
                </c:pt>
                <c:pt idx="1013">
                  <c:v>2.4968292321018635E-2</c:v>
                </c:pt>
                <c:pt idx="1014">
                  <c:v>2.4972753941272543E-2</c:v>
                </c:pt>
                <c:pt idx="1015">
                  <c:v>2.4977089696023816E-2</c:v>
                </c:pt>
                <c:pt idx="1016">
                  <c:v>2.4981299584859597E-2</c:v>
                </c:pt>
                <c:pt idx="1017">
                  <c:v>2.498822370510731E-2</c:v>
                </c:pt>
                <c:pt idx="1018">
                  <c:v>2.4989896939184318E-2</c:v>
                </c:pt>
                <c:pt idx="1019">
                  <c:v>2.4998162080850619E-2</c:v>
                </c:pt>
                <c:pt idx="1020">
                  <c:v>2.4997399687107034E-2</c:v>
                </c:pt>
                <c:pt idx="1021">
                  <c:v>2.5000962259482163E-2</c:v>
                </c:pt>
                <c:pt idx="1022">
                  <c:v>2.5003310530129497E-2</c:v>
                </c:pt>
                <c:pt idx="1023">
                  <c:v>2.5006631169526727E-2</c:v>
                </c:pt>
                <c:pt idx="1024">
                  <c:v>2.5009834470933079E-2</c:v>
                </c:pt>
                <c:pt idx="1025">
                  <c:v>2.5012930366092867E-2</c:v>
                </c:pt>
                <c:pt idx="1026">
                  <c:v>2.5020180123622865E-2</c:v>
                </c:pt>
                <c:pt idx="1027">
                  <c:v>2.5023077068343572E-2</c:v>
                </c:pt>
                <c:pt idx="1028">
                  <c:v>2.5025899778996871E-2</c:v>
                </c:pt>
                <c:pt idx="1029">
                  <c:v>2.5028657772090353E-2</c:v>
                </c:pt>
                <c:pt idx="1030">
                  <c:v>2.5028199993568818E-2</c:v>
                </c:pt>
                <c:pt idx="1031">
                  <c:v>2.5030859330952088E-2</c:v>
                </c:pt>
                <c:pt idx="1032">
                  <c:v>2.5034966478297827E-2</c:v>
                </c:pt>
                <c:pt idx="1033">
                  <c:v>2.5036075588806755E-2</c:v>
                </c:pt>
                <c:pt idx="1034">
                  <c:v>2.5041810053989672E-2</c:v>
                </c:pt>
                <c:pt idx="1035">
                  <c:v>2.5044379590008527E-2</c:v>
                </c:pt>
                <c:pt idx="1036">
                  <c:v>2.5046949438693018E-2</c:v>
                </c:pt>
                <c:pt idx="1037">
                  <c:v>2.5049521186165869E-2</c:v>
                </c:pt>
                <c:pt idx="1038">
                  <c:v>2.505314885730819E-2</c:v>
                </c:pt>
                <c:pt idx="1039">
                  <c:v>2.5055724716668948E-2</c:v>
                </c:pt>
                <c:pt idx="1040">
                  <c:v>2.5057247821351155E-2</c:v>
                </c:pt>
                <c:pt idx="1041">
                  <c:v>2.5059827164013164E-2</c:v>
                </c:pt>
                <c:pt idx="1042">
                  <c:v>2.5062408405482243E-2</c:v>
                </c:pt>
                <c:pt idx="1043">
                  <c:v>2.5061825225349322E-2</c:v>
                </c:pt>
                <c:pt idx="1044">
                  <c:v>2.5068632497795843E-2</c:v>
                </c:pt>
                <c:pt idx="1045">
                  <c:v>2.507016352277016E-2</c:v>
                </c:pt>
                <c:pt idx="1046">
                  <c:v>2.5072752359504083E-2</c:v>
                </c:pt>
                <c:pt idx="1047">
                  <c:v>2.5075343095065483E-2</c:v>
                </c:pt>
                <c:pt idx="1048">
                  <c:v>2.5077935729456061E-2</c:v>
                </c:pt>
                <c:pt idx="1049">
                  <c:v>2.5080530262680922E-2</c:v>
                </c:pt>
                <c:pt idx="1050">
                  <c:v>2.5083126694741765E-2</c:v>
                </c:pt>
                <c:pt idx="1051">
                  <c:v>2.5085725025645392E-2</c:v>
                </c:pt>
                <c:pt idx="1052">
                  <c:v>2.5085150414118795E-2</c:v>
                </c:pt>
                <c:pt idx="1053">
                  <c:v>2.5087751593692947E-2</c:v>
                </c:pt>
                <c:pt idx="1054">
                  <c:v>2.509035467166678E-2</c:v>
                </c:pt>
                <c:pt idx="1055">
                  <c:v>2.5092959648044682E-2</c:v>
                </c:pt>
                <c:pt idx="1056">
                  <c:v>2.5095566522831049E-2</c:v>
                </c:pt>
                <c:pt idx="1057">
                  <c:v>2.5101354886945926E-2</c:v>
                </c:pt>
                <c:pt idx="1058">
                  <c:v>2.5105026849350183E-2</c:v>
                </c:pt>
                <c:pt idx="1059">
                  <c:v>2.5106580031617757E-2</c:v>
                </c:pt>
                <c:pt idx="1060">
                  <c:v>2.5109195452264622E-2</c:v>
                </c:pt>
                <c:pt idx="1061">
                  <c:v>2.511181277179169E-2</c:v>
                </c:pt>
                <c:pt idx="1062">
                  <c:v>2.5113431840477474E-2</c:v>
                </c:pt>
                <c:pt idx="1063">
                  <c:v>2.5118115035094639E-2</c:v>
                </c:pt>
                <c:pt idx="1064">
                  <c:v>2.5119676123691519E-2</c:v>
                </c:pt>
                <c:pt idx="1065">
                  <c:v>2.5118051579450906E-2</c:v>
                </c:pt>
                <c:pt idx="1066">
                  <c:v>2.5120677120281876E-2</c:v>
                </c:pt>
                <c:pt idx="1067">
                  <c:v>2.5123304559410364E-2</c:v>
                </c:pt>
                <c:pt idx="1068">
                  <c:v>2.5125933896840813E-2</c:v>
                </c:pt>
                <c:pt idx="1069">
                  <c:v>2.5128565132574998E-2</c:v>
                </c:pt>
                <c:pt idx="1070">
                  <c:v>2.5131198266618249E-2</c:v>
                </c:pt>
                <c:pt idx="1071">
                  <c:v>2.5133833298973229E-2</c:v>
                </c:pt>
                <c:pt idx="1072">
                  <c:v>2.5136470229645269E-2</c:v>
                </c:pt>
                <c:pt idx="1073">
                  <c:v>2.5139109058637032E-2</c:v>
                </c:pt>
                <c:pt idx="1074">
                  <c:v>2.514068475086138E-2</c:v>
                </c:pt>
                <c:pt idx="1075">
                  <c:v>2.5143327056936893E-2</c:v>
                </c:pt>
                <c:pt idx="1076">
                  <c:v>2.5145971261192897E-2</c:v>
                </c:pt>
                <c:pt idx="1077">
                  <c:v>2.5148617363631182E-2</c:v>
                </c:pt>
                <c:pt idx="1078">
                  <c:v>2.5156597736121056E-2</c:v>
                </c:pt>
                <c:pt idx="1079">
                  <c:v>2.5159249236148255E-2</c:v>
                </c:pt>
                <c:pt idx="1080">
                  <c:v>2.516190263512879E-2</c:v>
                </c:pt>
                <c:pt idx="1081">
                  <c:v>2.5164557933067763E-2</c:v>
                </c:pt>
                <c:pt idx="1082">
                  <c:v>2.5165530321413339E-2</c:v>
                </c:pt>
                <c:pt idx="1083">
                  <c:v>2.5166669753830768E-2</c:v>
                </c:pt>
                <c:pt idx="1084">
                  <c:v>2.5169329785554449E-2</c:v>
                </c:pt>
                <c:pt idx="1085">
                  <c:v>2.5171991715795514E-2</c:v>
                </c:pt>
                <c:pt idx="1086">
                  <c:v>2.5174655544556605E-2</c:v>
                </c:pt>
                <c:pt idx="1087">
                  <c:v>2.5180529599028615E-2</c:v>
                </c:pt>
                <c:pt idx="1088">
                  <c:v>2.5183198189781243E-2</c:v>
                </c:pt>
                <c:pt idx="1089">
                  <c:v>2.5185868679521224E-2</c:v>
                </c:pt>
                <c:pt idx="1090">
                  <c:v>2.5189611637021065E-2</c:v>
                </c:pt>
                <c:pt idx="1091">
                  <c:v>2.5192286246924721E-2</c:v>
                </c:pt>
                <c:pt idx="1092">
                  <c:v>2.5193891542717992E-2</c:v>
                </c:pt>
                <c:pt idx="1093">
                  <c:v>2.5196569628454145E-2</c:v>
                </c:pt>
                <c:pt idx="1094">
                  <c:v>2.5199249613199758E-2</c:v>
                </c:pt>
                <c:pt idx="1095">
                  <c:v>2.5198715437466244E-2</c:v>
                </c:pt>
                <c:pt idx="1096">
                  <c:v>2.5205687783823885E-2</c:v>
                </c:pt>
                <c:pt idx="1097">
                  <c:v>2.5207300961529077E-2</c:v>
                </c:pt>
                <c:pt idx="1098">
                  <c:v>2.5209988542349945E-2</c:v>
                </c:pt>
                <c:pt idx="1099">
                  <c:v>2.5212678022198988E-2</c:v>
                </c:pt>
                <c:pt idx="1100">
                  <c:v>2.5215369401079598E-2</c:v>
                </c:pt>
                <c:pt idx="1101">
                  <c:v>2.5219136800058037E-2</c:v>
                </c:pt>
                <c:pt idx="1102">
                  <c:v>2.5220757855957638E-2</c:v>
                </c:pt>
                <c:pt idx="1103">
                  <c:v>2.5223454931960172E-2</c:v>
                </c:pt>
                <c:pt idx="1104">
                  <c:v>2.5222929113645078E-2</c:v>
                </c:pt>
                <c:pt idx="1105">
                  <c:v>2.5225629015025345E-2</c:v>
                </c:pt>
                <c:pt idx="1106">
                  <c:v>2.5228330815003815E-2</c:v>
                </c:pt>
                <c:pt idx="1107">
                  <c:v>2.5231034513582242E-2</c:v>
                </c:pt>
                <c:pt idx="1108">
                  <c:v>2.5236968797783997E-2</c:v>
                </c:pt>
                <c:pt idx="1109">
                  <c:v>2.5239677268139225E-2</c:v>
                </c:pt>
                <c:pt idx="1110">
                  <c:v>2.5242387637565995E-2</c:v>
                </c:pt>
                <c:pt idx="1111">
                  <c:v>2.5246177272540655E-2</c:v>
                </c:pt>
                <c:pt idx="1112">
                  <c:v>2.5247814073652852E-2</c:v>
                </c:pt>
                <c:pt idx="1113">
                  <c:v>2.5250530140321446E-2</c:v>
                </c:pt>
                <c:pt idx="1114">
                  <c:v>2.5253248106077736E-2</c:v>
                </c:pt>
                <c:pt idx="1115">
                  <c:v>2.525704663985507E-2</c:v>
                </c:pt>
                <c:pt idx="1116">
                  <c:v>2.5258689734873812E-2</c:v>
                </c:pt>
                <c:pt idx="1117">
                  <c:v>2.5257096927919775E-2</c:v>
                </c:pt>
                <c:pt idx="1118">
                  <c:v>2.5259821185204423E-2</c:v>
                </c:pt>
                <c:pt idx="1119">
                  <c:v>2.5262547340981989E-2</c:v>
                </c:pt>
                <c:pt idx="1120">
                  <c:v>2.5265275395258691E-2</c:v>
                </c:pt>
                <c:pt idx="1121">
                  <c:v>2.526701527170171E-2</c:v>
                </c:pt>
                <c:pt idx="1122">
                  <c:v>2.5272989341724849E-2</c:v>
                </c:pt>
                <c:pt idx="1123">
                  <c:v>2.5275724232164679E-2</c:v>
                </c:pt>
                <c:pt idx="1124">
                  <c:v>2.5278852146140861E-2</c:v>
                </c:pt>
                <c:pt idx="1125">
                  <c:v>2.5281199709055912E-2</c:v>
                </c:pt>
                <c:pt idx="1126">
                  <c:v>2.5285022453998093E-2</c:v>
                </c:pt>
                <c:pt idx="1127">
                  <c:v>2.5286682780654428E-2</c:v>
                </c:pt>
                <c:pt idx="1128">
                  <c:v>2.528873659535158E-2</c:v>
                </c:pt>
                <c:pt idx="1129">
                  <c:v>2.5293256588883331E-2</c:v>
                </c:pt>
                <c:pt idx="1130">
                  <c:v>2.5296005098199126E-2</c:v>
                </c:pt>
                <c:pt idx="1131">
                  <c:v>2.5298755506366431E-2</c:v>
                </c:pt>
                <c:pt idx="1132">
                  <c:v>2.5301507813386984E-2</c:v>
                </c:pt>
                <c:pt idx="1133">
                  <c:v>2.5304262019265999E-2</c:v>
                </c:pt>
                <c:pt idx="1134">
                  <c:v>2.5305933340018152E-2</c:v>
                </c:pt>
                <c:pt idx="1135">
                  <c:v>2.5308691014745845E-2</c:v>
                </c:pt>
                <c:pt idx="1136">
                  <c:v>2.5311450588187689E-2</c:v>
                </c:pt>
                <c:pt idx="1137">
                  <c:v>2.5315001401141245E-2</c:v>
                </c:pt>
                <c:pt idx="1138">
                  <c:v>2.5316975431236677E-2</c:v>
                </c:pt>
                <c:pt idx="1139">
                  <c:v>2.5321222371395679E-2</c:v>
                </c:pt>
                <c:pt idx="1140">
                  <c:v>2.5323594628796634E-2</c:v>
                </c:pt>
                <c:pt idx="1141">
                  <c:v>2.5326364025688445E-2</c:v>
                </c:pt>
                <c:pt idx="1142">
                  <c:v>2.5329531375883608E-2</c:v>
                </c:pt>
                <c:pt idx="1143">
                  <c:v>2.5331908516158665E-2</c:v>
                </c:pt>
                <c:pt idx="1144">
                  <c:v>2.5334683609744897E-2</c:v>
                </c:pt>
                <c:pt idx="1145">
                  <c:v>2.5337460602238248E-2</c:v>
                </c:pt>
                <c:pt idx="1146">
                  <c:v>2.5340239493641323E-2</c:v>
                </c:pt>
                <c:pt idx="1147">
                  <c:v>2.5343020283959336E-2</c:v>
                </c:pt>
                <c:pt idx="1148">
                  <c:v>2.5345802973195761E-2</c:v>
                </c:pt>
                <c:pt idx="1149">
                  <c:v>2.5348587561354947E-2</c:v>
                </c:pt>
                <c:pt idx="1150">
                  <c:v>2.5351374048441237E-2</c:v>
                </c:pt>
                <c:pt idx="1151">
                  <c:v>2.5354162434457234E-2</c:v>
                </c:pt>
                <c:pt idx="1152">
                  <c:v>2.535695271940815E-2</c:v>
                </c:pt>
                <c:pt idx="1153">
                  <c:v>2.5359744903297468E-2</c:v>
                </c:pt>
                <c:pt idx="1154">
                  <c:v>2.5362538986129529E-2</c:v>
                </c:pt>
                <c:pt idx="1155">
                  <c:v>2.5365734548892627E-2</c:v>
                </c:pt>
                <c:pt idx="1156">
                  <c:v>2.5367440598318341E-2</c:v>
                </c:pt>
                <c:pt idx="1157">
                  <c:v>2.5369840240911105E-2</c:v>
                </c:pt>
                <c:pt idx="1158">
                  <c:v>2.5372641587110511E-2</c:v>
                </c:pt>
                <c:pt idx="1159">
                  <c:v>2.5375444832118062E-2</c:v>
                </c:pt>
                <c:pt idx="1160">
                  <c:v>2.5379343361145376E-2</c:v>
                </c:pt>
                <c:pt idx="1161">
                  <c:v>2.5382150736688713E-2</c:v>
                </c:pt>
                <c:pt idx="1162">
                  <c:v>2.5385361491158834E-2</c:v>
                </c:pt>
                <c:pt idx="1163">
                  <c:v>2.5387771184707881E-2</c:v>
                </c:pt>
                <c:pt idx="1164">
                  <c:v>2.5390584257188924E-2</c:v>
                </c:pt>
                <c:pt idx="1165">
                  <c:v>2.5393399228657024E-2</c:v>
                </c:pt>
                <c:pt idx="1166">
                  <c:v>2.5396618664203872E-2</c:v>
                </c:pt>
                <c:pt idx="1167">
                  <c:v>2.5399034868573495E-2</c:v>
                </c:pt>
                <c:pt idx="1168">
                  <c:v>2.5401855537028825E-2</c:v>
                </c:pt>
                <c:pt idx="1169">
                  <c:v>2.5403581717489132E-2</c:v>
                </c:pt>
                <c:pt idx="1170">
                  <c:v>2.5406405849644518E-2</c:v>
                </c:pt>
                <c:pt idx="1171">
                  <c:v>2.5409231880656361E-2</c:v>
                </c:pt>
                <c:pt idx="1172">
                  <c:v>2.5412059810526414E-2</c:v>
                </c:pt>
                <c:pt idx="1173">
                  <c:v>2.5414196365940889E-2</c:v>
                </c:pt>
                <c:pt idx="1174">
                  <c:v>2.5417028029890432E-2</c:v>
                </c:pt>
                <c:pt idx="1175">
                  <c:v>2.5420959952131221E-2</c:v>
                </c:pt>
                <c:pt idx="1176">
                  <c:v>2.54226970539424E-2</c:v>
                </c:pt>
                <c:pt idx="1177">
                  <c:v>2.5425534414053708E-2</c:v>
                </c:pt>
                <c:pt idx="1178">
                  <c:v>2.5429473038635089E-2</c:v>
                </c:pt>
                <c:pt idx="1179">
                  <c:v>2.5431214547454672E-2</c:v>
                </c:pt>
                <c:pt idx="1180">
                  <c:v>2.5434055008195955E-2</c:v>
                </c:pt>
                <c:pt idx="1181">
                  <c:v>2.5437991213580275E-2</c:v>
                </c:pt>
                <c:pt idx="1182">
                  <c:v>2.5441919933371953E-2</c:v>
                </c:pt>
                <c:pt idx="1183">
                  <c:v>2.5444740813833345E-2</c:v>
                </c:pt>
                <c:pt idx="1184">
                  <c:v>2.5447550025356747E-2</c:v>
                </c:pt>
                <c:pt idx="1185">
                  <c:v>2.5450344929699491E-2</c:v>
                </c:pt>
                <c:pt idx="1186">
                  <c:v>2.5452030568158503E-2</c:v>
                </c:pt>
                <c:pt idx="1187">
                  <c:v>2.5454790795158434E-2</c:v>
                </c:pt>
                <c:pt idx="1188">
                  <c:v>2.5458306805212969E-2</c:v>
                </c:pt>
                <c:pt idx="1189">
                  <c:v>2.5461012588806634E-2</c:v>
                </c:pt>
                <c:pt idx="1190">
                  <c:v>2.5464773883227133E-2</c:v>
                </c:pt>
                <c:pt idx="1191">
                  <c:v>2.5467418456167769E-2</c:v>
                </c:pt>
                <c:pt idx="1192">
                  <c:v>2.5470030414259322E-2</c:v>
                </c:pt>
                <c:pt idx="1193">
                  <c:v>2.5472609597196112E-2</c:v>
                </c:pt>
                <c:pt idx="1194">
                  <c:v>2.5475156004911233E-2</c:v>
                </c:pt>
                <c:pt idx="1195">
                  <c:v>2.5477669637343867E-2</c:v>
                </c:pt>
                <c:pt idx="1196">
                  <c:v>2.5480150494429716E-2</c:v>
                </c:pt>
                <c:pt idx="1197">
                  <c:v>2.5482598576107962E-2</c:v>
                </c:pt>
                <c:pt idx="1198">
                  <c:v>2.5485013882315173E-2</c:v>
                </c:pt>
                <c:pt idx="1199">
                  <c:v>2.5487396412994006E-2</c:v>
                </c:pt>
                <c:pt idx="1200">
                  <c:v>2.5489746168083641E-2</c:v>
                </c:pt>
                <c:pt idx="1201">
                  <c:v>2.5492063147524991E-2</c:v>
                </c:pt>
                <c:pt idx="1202">
                  <c:v>2.5494347351259845E-2</c:v>
                </c:pt>
                <c:pt idx="1203">
                  <c:v>2.5496598779232597E-2</c:v>
                </c:pt>
                <c:pt idx="1204">
                  <c:v>2.5498817431386767E-2</c:v>
                </c:pt>
                <c:pt idx="1205">
                  <c:v>2.5501003307665877E-2</c:v>
                </c:pt>
                <c:pt idx="1206">
                  <c:v>2.5503156408016064E-2</c:v>
                </c:pt>
                <c:pt idx="1207">
                  <c:v>2.5505276732383449E-2</c:v>
                </c:pt>
                <c:pt idx="1208">
                  <c:v>2.5506319699344655E-2</c:v>
                </c:pt>
                <c:pt idx="1209">
                  <c:v>2.550837666746137E-2</c:v>
                </c:pt>
                <c:pt idx="1210">
                  <c:v>2.5510400861746087E-2</c:v>
                </c:pt>
                <c:pt idx="1211">
                  <c:v>2.5516543261636403E-2</c:v>
                </c:pt>
                <c:pt idx="1212">
                  <c:v>2.5515386712657274E-2</c:v>
                </c:pt>
                <c:pt idx="1213">
                  <c:v>2.5517310380046131E-2</c:v>
                </c:pt>
                <c:pt idx="1214">
                  <c:v>2.5519201271098566E-2</c:v>
                </c:pt>
                <c:pt idx="1215">
                  <c:v>2.5521059385766782E-2</c:v>
                </c:pt>
                <c:pt idx="1216">
                  <c:v>2.5522884724005601E-2</c:v>
                </c:pt>
                <c:pt idx="1217">
                  <c:v>2.5524677285770712E-2</c:v>
                </c:pt>
                <c:pt idx="1218">
                  <c:v>2.5526437071014325E-2</c:v>
                </c:pt>
                <c:pt idx="1219">
                  <c:v>2.5528164079694736E-2</c:v>
                </c:pt>
                <c:pt idx="1220">
                  <c:v>2.5529079908252553E-2</c:v>
                </c:pt>
                <c:pt idx="1221">
                  <c:v>2.5530503912239808E-2</c:v>
                </c:pt>
                <c:pt idx="1222">
                  <c:v>2.5532134816872248E-2</c:v>
                </c:pt>
                <c:pt idx="1223">
                  <c:v>2.5533732947085028E-2</c:v>
                </c:pt>
                <c:pt idx="1224">
                  <c:v>2.5537185971456225E-2</c:v>
                </c:pt>
                <c:pt idx="1225">
                  <c:v>2.5537047148805125E-2</c:v>
                </c:pt>
                <c:pt idx="1226">
                  <c:v>2.5538330690820656E-2</c:v>
                </c:pt>
                <c:pt idx="1227">
                  <c:v>2.5539797722971797E-2</c:v>
                </c:pt>
                <c:pt idx="1228">
                  <c:v>2.5541231980514421E-2</c:v>
                </c:pt>
                <c:pt idx="1229">
                  <c:v>2.554263346341426E-2</c:v>
                </c:pt>
                <c:pt idx="1230">
                  <c:v>2.5543006265713153E-2</c:v>
                </c:pt>
                <c:pt idx="1231">
                  <c:v>2.5544344445624922E-2</c:v>
                </c:pt>
                <c:pt idx="1232">
                  <c:v>2.5545649853108365E-2</c:v>
                </c:pt>
                <c:pt idx="1233">
                  <c:v>2.5546922488129731E-2</c:v>
                </c:pt>
                <c:pt idx="1234">
                  <c:v>2.5550135994852462E-2</c:v>
                </c:pt>
                <c:pt idx="1235">
                  <c:v>2.5551338573201538E-2</c:v>
                </c:pt>
                <c:pt idx="1236">
                  <c:v>2.5552508374366172E-2</c:v>
                </c:pt>
                <c:pt idx="1237">
                  <c:v>2.5553645398315079E-2</c:v>
                </c:pt>
                <c:pt idx="1238">
                  <c:v>2.555377194511432E-2</c:v>
                </c:pt>
                <c:pt idx="1239">
                  <c:v>2.555484567980932E-2</c:v>
                </c:pt>
                <c:pt idx="1240">
                  <c:v>2.555588663952511E-2</c:v>
                </c:pt>
                <c:pt idx="1241">
                  <c:v>2.5556894824236207E-2</c:v>
                </c:pt>
                <c:pt idx="1242">
                  <c:v>2.555787023391539E-2</c:v>
                </c:pt>
                <c:pt idx="1243">
                  <c:v>2.5559779218966478E-2</c:v>
                </c:pt>
                <c:pt idx="1244">
                  <c:v>2.556068680166243E-2</c:v>
                </c:pt>
                <c:pt idx="1245">
                  <c:v>2.5561561606940213E-2</c:v>
                </c:pt>
                <c:pt idx="1246">
                  <c:v>2.5562403634776364E-2</c:v>
                </c:pt>
                <c:pt idx="1247">
                  <c:v>2.5563212885150902E-2</c:v>
                </c:pt>
                <c:pt idx="1248">
                  <c:v>2.5563989358042105E-2</c:v>
                </c:pt>
                <c:pt idx="1249">
                  <c:v>2.5564733053434329E-2</c:v>
                </c:pt>
                <c:pt idx="1250">
                  <c:v>2.5565443971304988E-2</c:v>
                </c:pt>
                <c:pt idx="1251">
                  <c:v>2.5566122111637574E-2</c:v>
                </c:pt>
                <c:pt idx="1252">
                  <c:v>2.5566767474416444E-2</c:v>
                </c:pt>
                <c:pt idx="1253">
                  <c:v>2.5567380059624219E-2</c:v>
                </c:pt>
                <c:pt idx="1254">
                  <c:v>2.5567959867245266E-2</c:v>
                </c:pt>
                <c:pt idx="1255">
                  <c:v>2.5568506897265676E-2</c:v>
                </c:pt>
                <c:pt idx="1256">
                  <c:v>2.5569021149672421E-2</c:v>
                </c:pt>
                <c:pt idx="1257">
                  <c:v>2.5569502624451599E-2</c:v>
                </c:pt>
                <c:pt idx="1258">
                  <c:v>2.556995132159191E-2</c:v>
                </c:pt>
                <c:pt idx="1259">
                  <c:v>2.5570367241082064E-2</c:v>
                </c:pt>
                <c:pt idx="1260">
                  <c:v>2.5569823054446539E-2</c:v>
                </c:pt>
                <c:pt idx="1261">
                  <c:v>2.5570175734898413E-2</c:v>
                </c:pt>
                <c:pt idx="1262">
                  <c:v>2.55704956399916E-2</c:v>
                </c:pt>
                <c:pt idx="1263">
                  <c:v>2.5570782769719066E-2</c:v>
                </c:pt>
                <c:pt idx="1264">
                  <c:v>2.557103712407291E-2</c:v>
                </c:pt>
                <c:pt idx="1265">
                  <c:v>2.5572174426840497E-2</c:v>
                </c:pt>
                <c:pt idx="1266">
                  <c:v>2.5572360902532773E-2</c:v>
                </c:pt>
                <c:pt idx="1267">
                  <c:v>2.5572514600514941E-2</c:v>
                </c:pt>
                <c:pt idx="1268">
                  <c:v>2.5572635520782653E-2</c:v>
                </c:pt>
                <c:pt idx="1269">
                  <c:v>2.5572723663333304E-2</c:v>
                </c:pt>
                <c:pt idx="1270">
                  <c:v>2.5574591174046292E-2</c:v>
                </c:pt>
                <c:pt idx="1271">
                  <c:v>2.5572801615274726E-2</c:v>
                </c:pt>
                <c:pt idx="1272">
                  <c:v>2.5574584839521047E-2</c:v>
                </c:pt>
                <c:pt idx="1273">
                  <c:v>2.5570954203602447E-2</c:v>
                </c:pt>
                <c:pt idx="1274">
                  <c:v>2.5570883150144219E-2</c:v>
                </c:pt>
                <c:pt idx="1275">
                  <c:v>2.5570779323607518E-2</c:v>
                </c:pt>
                <c:pt idx="1276">
                  <c:v>2.5570642723995007E-2</c:v>
                </c:pt>
                <c:pt idx="1277">
                  <c:v>2.5570332305681731E-2</c:v>
                </c:pt>
                <c:pt idx="1278">
                  <c:v>2.5570239652245697E-2</c:v>
                </c:pt>
                <c:pt idx="1279">
                  <c:v>2.5570000051566844E-2</c:v>
                </c:pt>
                <c:pt idx="1280">
                  <c:v>2.556972767783261E-2</c:v>
                </c:pt>
                <c:pt idx="1281">
                  <c:v>2.5569422531048325E-2</c:v>
                </c:pt>
                <c:pt idx="1282">
                  <c:v>2.5568208746386302E-2</c:v>
                </c:pt>
                <c:pt idx="1283">
                  <c:v>2.5567840420535583E-2</c:v>
                </c:pt>
                <c:pt idx="1284">
                  <c:v>2.5567439323978265E-2</c:v>
                </c:pt>
                <c:pt idx="1285">
                  <c:v>2.5567005456726029E-2</c:v>
                </c:pt>
                <c:pt idx="1286">
                  <c:v>2.5570868874953506E-2</c:v>
                </c:pt>
                <c:pt idx="1287">
                  <c:v>2.5570357581586711E-2</c:v>
                </c:pt>
                <c:pt idx="1288">
                  <c:v>2.5569813505965558E-2</c:v>
                </c:pt>
                <c:pt idx="1289">
                  <c:v>2.5569236648102806E-2</c:v>
                </c:pt>
                <c:pt idx="1290">
                  <c:v>2.5566058101001269E-2</c:v>
                </c:pt>
                <c:pt idx="1291">
                  <c:v>2.5565422838377226E-2</c:v>
                </c:pt>
                <c:pt idx="1292">
                  <c:v>2.5564358349182411E-2</c:v>
                </c:pt>
                <c:pt idx="1293">
                  <c:v>2.5564053987422879E-2</c:v>
                </c:pt>
                <c:pt idx="1294">
                  <c:v>2.5563320399126836E-2</c:v>
                </c:pt>
                <c:pt idx="1295">
                  <c:v>2.556508707474724E-2</c:v>
                </c:pt>
                <c:pt idx="1296">
                  <c:v>2.5564280741655027E-2</c:v>
                </c:pt>
                <c:pt idx="1297">
                  <c:v>2.5563441626464081E-2</c:v>
                </c:pt>
                <c:pt idx="1298">
                  <c:v>2.5563406494274032E-2</c:v>
                </c:pt>
                <c:pt idx="1299">
                  <c:v>2.5562499409181521E-2</c:v>
                </c:pt>
                <c:pt idx="1300">
                  <c:v>2.5560727588507151E-2</c:v>
                </c:pt>
                <c:pt idx="1301">
                  <c:v>2.5559757345137251E-2</c:v>
                </c:pt>
                <c:pt idx="1302">
                  <c:v>2.5558754319784265E-2</c:v>
                </c:pt>
                <c:pt idx="1303">
                  <c:v>2.5557718512470299E-2</c:v>
                </c:pt>
                <c:pt idx="1304">
                  <c:v>2.5557472218981397E-2</c:v>
                </c:pt>
                <c:pt idx="1305">
                  <c:v>2.5555548552074248E-2</c:v>
                </c:pt>
                <c:pt idx="1306">
                  <c:v>2.5554414399046585E-2</c:v>
                </c:pt>
                <c:pt idx="1307">
                  <c:v>2.5553247464169346E-2</c:v>
                </c:pt>
                <c:pt idx="1308">
                  <c:v>2.5552047747474847E-2</c:v>
                </c:pt>
                <c:pt idx="1309">
                  <c:v>2.5550815248992002E-2</c:v>
                </c:pt>
                <c:pt idx="1310">
                  <c:v>2.5549549968752271E-2</c:v>
                </c:pt>
                <c:pt idx="1311">
                  <c:v>2.5548251906788819E-2</c:v>
                </c:pt>
                <c:pt idx="1312">
                  <c:v>2.5544511273964832E-2</c:v>
                </c:pt>
                <c:pt idx="1313">
                  <c:v>2.5543154961099736E-2</c:v>
                </c:pt>
                <c:pt idx="1314">
                  <c:v>2.5541765873543548E-2</c:v>
                </c:pt>
                <c:pt idx="1315">
                  <c:v>2.5540344011330523E-2</c:v>
                </c:pt>
                <c:pt idx="1316">
                  <c:v>2.5538889374495801E-2</c:v>
                </c:pt>
                <c:pt idx="1317">
                  <c:v>2.5539775120708944E-2</c:v>
                </c:pt>
                <c:pt idx="1318">
                  <c:v>2.5539035797800105E-2</c:v>
                </c:pt>
                <c:pt idx="1319">
                  <c:v>2.5536687273154272E-2</c:v>
                </c:pt>
                <c:pt idx="1320">
                  <c:v>2.553509417726332E-2</c:v>
                </c:pt>
                <c:pt idx="1321">
                  <c:v>2.5533468300016016E-2</c:v>
                </c:pt>
                <c:pt idx="1322">
                  <c:v>2.5529533490690641E-2</c:v>
                </c:pt>
                <c:pt idx="1323">
                  <c:v>2.5530894128630521E-2</c:v>
                </c:pt>
                <c:pt idx="1324">
                  <c:v>2.5528393980561181E-2</c:v>
                </c:pt>
                <c:pt idx="1325">
                  <c:v>2.5523550997574418E-2</c:v>
                </c:pt>
                <c:pt idx="1326">
                  <c:v>2.5521771083439226E-2</c:v>
                </c:pt>
                <c:pt idx="1327">
                  <c:v>2.5519958397426379E-2</c:v>
                </c:pt>
                <c:pt idx="1328">
                  <c:v>2.5518112939579396E-2</c:v>
                </c:pt>
                <c:pt idx="1329">
                  <c:v>2.5516996622540766E-2</c:v>
                </c:pt>
                <c:pt idx="1330">
                  <c:v>2.5514323708565989E-2</c:v>
                </c:pt>
                <c:pt idx="1331">
                  <c:v>2.5512379935492824E-2</c:v>
                </c:pt>
                <c:pt idx="1332">
                  <c:v>2.5510403390769376E-2</c:v>
                </c:pt>
                <c:pt idx="1333">
                  <c:v>2.5508394074446272E-2</c:v>
                </c:pt>
                <c:pt idx="1334">
                  <c:v>2.550560227513593E-2</c:v>
                </c:pt>
                <c:pt idx="1335">
                  <c:v>2.5503529902941181E-2</c:v>
                </c:pt>
                <c:pt idx="1336">
                  <c:v>2.5501424761593647E-2</c:v>
                </c:pt>
                <c:pt idx="1337">
                  <c:v>2.549928685114632E-2</c:v>
                </c:pt>
                <c:pt idx="1338">
                  <c:v>2.5500812882856726E-2</c:v>
                </c:pt>
                <c:pt idx="1339">
                  <c:v>2.5498596949113841E-2</c:v>
                </c:pt>
                <c:pt idx="1340">
                  <c:v>2.5496348234945777E-2</c:v>
                </c:pt>
                <c:pt idx="1341">
                  <c:v>2.5494066740410354E-2</c:v>
                </c:pt>
                <c:pt idx="1342">
                  <c:v>2.5489565058901261E-2</c:v>
                </c:pt>
                <c:pt idx="1343">
                  <c:v>2.5485873931602069E-2</c:v>
                </c:pt>
                <c:pt idx="1344">
                  <c:v>2.548485321482152E-2</c:v>
                </c:pt>
                <c:pt idx="1345">
                  <c:v>2.5482448132874293E-2</c:v>
                </c:pt>
                <c:pt idx="1346">
                  <c:v>2.5482167564294427E-2</c:v>
                </c:pt>
                <c:pt idx="1347">
                  <c:v>2.5479689388808333E-2</c:v>
                </c:pt>
                <c:pt idx="1348">
                  <c:v>2.5477178433380071E-2</c:v>
                </c:pt>
                <c:pt idx="1349">
                  <c:v>2.5474634698073421E-2</c:v>
                </c:pt>
                <c:pt idx="1350">
                  <c:v>2.5472766786723142E-2</c:v>
                </c:pt>
                <c:pt idx="1351">
                  <c:v>2.5470154966279853E-2</c:v>
                </c:pt>
                <c:pt idx="1352">
                  <c:v>2.5466806813538807E-2</c:v>
                </c:pt>
                <c:pt idx="1353">
                  <c:v>2.5464131959375962E-2</c:v>
                </c:pt>
                <c:pt idx="1354">
                  <c:v>2.5461424325669779E-2</c:v>
                </c:pt>
                <c:pt idx="1355">
                  <c:v>2.5456594798062417E-2</c:v>
                </c:pt>
                <c:pt idx="1356">
                  <c:v>2.5456604135907949E-2</c:v>
                </c:pt>
                <c:pt idx="1357">
                  <c:v>2.5453104747970683E-2</c:v>
                </c:pt>
                <c:pt idx="1358">
                  <c:v>2.5450265996780824E-2</c:v>
                </c:pt>
                <c:pt idx="1359">
                  <c:v>2.5447394466399688E-2</c:v>
                </c:pt>
                <c:pt idx="1360">
                  <c:v>2.5444490156900406E-2</c:v>
                </c:pt>
                <c:pt idx="1361">
                  <c:v>2.5441553068356118E-2</c:v>
                </c:pt>
                <c:pt idx="1362">
                  <c:v>2.5438583200844203E-2</c:v>
                </c:pt>
                <c:pt idx="1363">
                  <c:v>2.5435580554437797E-2</c:v>
                </c:pt>
                <c:pt idx="1364">
                  <c:v>2.5430524742003E-2</c:v>
                </c:pt>
                <c:pt idx="1365">
                  <c:v>2.5427464208580698E-2</c:v>
                </c:pt>
                <c:pt idx="1366">
                  <c:v>2.542437090332568E-2</c:v>
                </c:pt>
                <c:pt idx="1367">
                  <c:v>2.5421244826312608E-2</c:v>
                </c:pt>
                <c:pt idx="1368">
                  <c:v>2.5418085977619659E-2</c:v>
                </c:pt>
                <c:pt idx="1369">
                  <c:v>2.5416876323578332E-2</c:v>
                </c:pt>
                <c:pt idx="1370">
                  <c:v>2.5414301885637681E-2</c:v>
                </c:pt>
                <c:pt idx="1371">
                  <c:v>2.5410379352380701E-2</c:v>
                </c:pt>
                <c:pt idx="1372">
                  <c:v>2.5407081699477616E-2</c:v>
                </c:pt>
                <c:pt idx="1373">
                  <c:v>2.5403751268486204E-2</c:v>
                </c:pt>
                <c:pt idx="1374">
                  <c:v>2.5397643493176861E-2</c:v>
                </c:pt>
                <c:pt idx="1375">
                  <c:v>2.5397636852558698E-2</c:v>
                </c:pt>
                <c:pt idx="1376">
                  <c:v>2.5393563307822168E-2</c:v>
                </c:pt>
                <c:pt idx="1377">
                  <c:v>2.5387541147471104E-2</c:v>
                </c:pt>
                <c:pt idx="1378">
                  <c:v>2.5384057172074925E-2</c:v>
                </c:pt>
                <c:pt idx="1379">
                  <c:v>2.5380540428163734E-2</c:v>
                </c:pt>
                <c:pt idx="1380">
                  <c:v>2.5376990915824571E-2</c:v>
                </c:pt>
                <c:pt idx="1381">
                  <c:v>2.5374038758286629E-2</c:v>
                </c:pt>
                <c:pt idx="1382">
                  <c:v>2.5369793586207834E-2</c:v>
                </c:pt>
                <c:pt idx="1383">
                  <c:v>2.5366145769106119E-2</c:v>
                </c:pt>
                <c:pt idx="1384">
                  <c:v>2.5362465183927263E-2</c:v>
                </c:pt>
                <c:pt idx="1385">
                  <c:v>2.5358751830760085E-2</c:v>
                </c:pt>
                <c:pt idx="1386">
                  <c:v>2.5354388363126503E-2</c:v>
                </c:pt>
                <c:pt idx="1387">
                  <c:v>2.5350612079927552E-2</c:v>
                </c:pt>
                <c:pt idx="1388">
                  <c:v>2.5346803031269044E-2</c:v>
                </c:pt>
                <c:pt idx="1389">
                  <c:v>2.5342961217244383E-2</c:v>
                </c:pt>
                <c:pt idx="1390">
                  <c:v>2.5342118979401147E-2</c:v>
                </c:pt>
                <c:pt idx="1391">
                  <c:v>2.5338198558125021E-2</c:v>
                </c:pt>
                <c:pt idx="1392">
                  <c:v>2.5334245360516608E-2</c:v>
                </c:pt>
                <c:pt idx="1393">
                  <c:v>2.5326773403604359E-2</c:v>
                </c:pt>
                <c:pt idx="1394">
                  <c:v>2.5324453323884635E-2</c:v>
                </c:pt>
                <c:pt idx="1395">
                  <c:v>2.5320409671958807E-2</c:v>
                </c:pt>
                <c:pt idx="1396">
                  <c:v>2.5316333250840782E-2</c:v>
                </c:pt>
                <c:pt idx="1397">
                  <c:v>2.531222406063334E-2</c:v>
                </c:pt>
                <c:pt idx="1398">
                  <c:v>2.5308082101438374E-2</c:v>
                </c:pt>
                <c:pt idx="1399">
                  <c:v>2.530565524850685E-2</c:v>
                </c:pt>
                <c:pt idx="1400">
                  <c:v>2.5301439843935063E-2</c:v>
                </c:pt>
                <c:pt idx="1401">
                  <c:v>2.529719166396811E-2</c:v>
                </c:pt>
                <c:pt idx="1402">
                  <c:v>2.5293484968844156E-2</c:v>
                </c:pt>
                <c:pt idx="1403">
                  <c:v>2.5289168595114979E-2</c:v>
                </c:pt>
                <c:pt idx="1404">
                  <c:v>2.528425047278051E-2</c:v>
                </c:pt>
                <c:pt idx="1405">
                  <c:v>2.5279871192323944E-2</c:v>
                </c:pt>
                <c:pt idx="1406">
                  <c:v>2.5275459137021561E-2</c:v>
                </c:pt>
                <c:pt idx="1407">
                  <c:v>2.5269329881353199E-2</c:v>
                </c:pt>
                <c:pt idx="1408">
                  <c:v>2.5267095069181577E-2</c:v>
                </c:pt>
                <c:pt idx="1409">
                  <c:v>2.5262026323175632E-2</c:v>
                </c:pt>
                <c:pt idx="1410">
                  <c:v>2.5257483169626099E-2</c:v>
                </c:pt>
                <c:pt idx="1411">
                  <c:v>2.5252907241803058E-2</c:v>
                </c:pt>
                <c:pt idx="1412">
                  <c:v>2.5248298539823012E-2</c:v>
                </c:pt>
                <c:pt idx="1413">
                  <c:v>2.52442021249457E-2</c:v>
                </c:pt>
                <c:pt idx="1414">
                  <c:v>2.5238982813861312E-2</c:v>
                </c:pt>
                <c:pt idx="1415">
                  <c:v>2.523427579011777E-2</c:v>
                </c:pt>
                <c:pt idx="1416">
                  <c:v>2.522792345945496E-2</c:v>
                </c:pt>
                <c:pt idx="1417">
                  <c:v>2.5223158909839456E-2</c:v>
                </c:pt>
                <c:pt idx="1418">
                  <c:v>2.5218361593434234E-2</c:v>
                </c:pt>
                <c:pt idx="1419">
                  <c:v>2.521353151035963E-2</c:v>
                </c:pt>
                <c:pt idx="1420">
                  <c:v>2.5210249068599033E-2</c:v>
                </c:pt>
                <c:pt idx="1421">
                  <c:v>2.5205345404593116E-2</c:v>
                </c:pt>
                <c:pt idx="1422">
                  <c:v>2.5200408967642845E-2</c:v>
                </c:pt>
                <c:pt idx="1423">
                  <c:v>2.5195958041114682E-2</c:v>
                </c:pt>
                <c:pt idx="1424">
                  <c:v>2.51904377754135E-2</c:v>
                </c:pt>
                <c:pt idx="1425">
                  <c:v>2.5185403020389546E-2</c:v>
                </c:pt>
                <c:pt idx="1426">
                  <c:v>2.5180335492930611E-2</c:v>
                </c:pt>
                <c:pt idx="1427">
                  <c:v>2.5175742703331158E-2</c:v>
                </c:pt>
                <c:pt idx="1428">
                  <c:v>2.5170102121223989E-2</c:v>
                </c:pt>
                <c:pt idx="1429">
                  <c:v>2.5163428539376136E-2</c:v>
                </c:pt>
                <c:pt idx="1430">
                  <c:v>2.5158238030975905E-2</c:v>
                </c:pt>
                <c:pt idx="1431">
                  <c:v>2.5153014757391699E-2</c:v>
                </c:pt>
                <c:pt idx="1432">
                  <c:v>2.5147758718748262E-2</c:v>
                </c:pt>
                <c:pt idx="1433">
                  <c:v>2.5140193255031664E-2</c:v>
                </c:pt>
                <c:pt idx="1434">
                  <c:v>2.5134857644650014E-2</c:v>
                </c:pt>
                <c:pt idx="1435">
                  <c:v>2.5129974673986609E-2</c:v>
                </c:pt>
                <c:pt idx="1436">
                  <c:v>2.5123313864199793E-2</c:v>
                </c:pt>
                <c:pt idx="1437">
                  <c:v>2.5118654226389248E-2</c:v>
                </c:pt>
                <c:pt idx="1438">
                  <c:v>2.5113664807331976E-2</c:v>
                </c:pt>
                <c:pt idx="1439">
                  <c:v>2.510768854072162E-2</c:v>
                </c:pt>
                <c:pt idx="1440">
                  <c:v>2.5100895553937796E-2</c:v>
                </c:pt>
                <c:pt idx="1441">
                  <c:v>2.5097077621415009E-2</c:v>
                </c:pt>
                <c:pt idx="1442">
                  <c:v>2.5091501255575487E-2</c:v>
                </c:pt>
                <c:pt idx="1443">
                  <c:v>2.5085907747973174E-2</c:v>
                </c:pt>
                <c:pt idx="1444">
                  <c:v>2.5080301004680922E-2</c:v>
                </c:pt>
                <c:pt idx="1445">
                  <c:v>2.5074684931745528E-2</c:v>
                </c:pt>
                <c:pt idx="1446">
                  <c:v>2.5068593938842317E-2</c:v>
                </c:pt>
                <c:pt idx="1447">
                  <c:v>2.5062970452967553E-2</c:v>
                </c:pt>
                <c:pt idx="1448">
                  <c:v>2.505574405721675E-2</c:v>
                </c:pt>
                <c:pt idx="1449">
                  <c:v>2.5051734060750001E-2</c:v>
                </c:pt>
                <c:pt idx="1450">
                  <c:v>2.5046129051604835E-2</c:v>
                </c:pt>
                <c:pt idx="1451">
                  <c:v>2.5040214111811412E-2</c:v>
                </c:pt>
                <c:pt idx="1452">
                  <c:v>2.5035438884636864E-2</c:v>
                </c:pt>
                <c:pt idx="1453">
                  <c:v>2.5029885029826032E-2</c:v>
                </c:pt>
                <c:pt idx="1454">
                  <c:v>2.502356050584759E-2</c:v>
                </c:pt>
                <c:pt idx="1455">
                  <c:v>2.501883302986126E-2</c:v>
                </c:pt>
                <c:pt idx="1456">
                  <c:v>2.5013334884550053E-2</c:v>
                </c:pt>
                <c:pt idx="1457">
                  <c:v>2.5007855308917686E-2</c:v>
                </c:pt>
                <c:pt idx="1458">
                  <c:v>2.5002394302884218E-2</c:v>
                </c:pt>
                <c:pt idx="1459">
                  <c:v>2.499695186637493E-2</c:v>
                </c:pt>
                <c:pt idx="1460">
                  <c:v>2.4991527999311623E-2</c:v>
                </c:pt>
                <c:pt idx="1461">
                  <c:v>2.4986122701616098E-2</c:v>
                </c:pt>
                <c:pt idx="1462">
                  <c:v>2.4980735973216241E-2</c:v>
                </c:pt>
                <c:pt idx="1463">
                  <c:v>2.4975367814030373E-2</c:v>
                </c:pt>
                <c:pt idx="1464">
                  <c:v>2.4970018223986385E-2</c:v>
                </c:pt>
                <c:pt idx="1465">
                  <c:v>2.496517381024134E-2</c:v>
                </c:pt>
                <c:pt idx="1466">
                  <c:v>2.4959374751017324E-2</c:v>
                </c:pt>
                <c:pt idx="1467">
                  <c:v>2.4953326114757639E-2</c:v>
                </c:pt>
                <c:pt idx="1468">
                  <c:v>2.4947563941155094E-2</c:v>
                </c:pt>
                <c:pt idx="1469">
                  <c:v>2.4943058470553656E-2</c:v>
                </c:pt>
                <c:pt idx="1470">
                  <c:v>2.4937819329280752E-2</c:v>
                </c:pt>
                <c:pt idx="1471">
                  <c:v>2.4932598755272494E-2</c:v>
                </c:pt>
                <c:pt idx="1472">
                  <c:v>2.4927396748455101E-2</c:v>
                </c:pt>
                <c:pt idx="1473">
                  <c:v>2.4922707512524872E-2</c:v>
                </c:pt>
                <c:pt idx="1474">
                  <c:v>2.4916807425159244E-2</c:v>
                </c:pt>
                <c:pt idx="1475">
                  <c:v>2.491239827533747E-2</c:v>
                </c:pt>
                <c:pt idx="1476">
                  <c:v>2.490727150915719E-2</c:v>
                </c:pt>
                <c:pt idx="1477">
                  <c:v>2.4902163311153473E-2</c:v>
                </c:pt>
                <c:pt idx="1478">
                  <c:v>2.4897073681254198E-2</c:v>
                </c:pt>
                <c:pt idx="1479">
                  <c:v>2.4892002619389859E-2</c:v>
                </c:pt>
                <c:pt idx="1480">
                  <c:v>2.4886950125486602E-2</c:v>
                </c:pt>
                <c:pt idx="1481">
                  <c:v>2.4881414198783883E-2</c:v>
                </c:pt>
                <c:pt idx="1482">
                  <c:v>2.4876397859918711E-2</c:v>
                </c:pt>
                <c:pt idx="1483">
                  <c:v>2.4871400087459094E-2</c:v>
                </c:pt>
                <c:pt idx="1484">
                  <c:v>2.486642088133564E-2</c:v>
                </c:pt>
                <c:pt idx="1485">
                  <c:v>2.4859540230280253E-2</c:v>
                </c:pt>
                <c:pt idx="1486">
                  <c:v>2.4854602474979615E-2</c:v>
                </c:pt>
                <c:pt idx="1487">
                  <c:v>2.4849683284444701E-2</c:v>
                </c:pt>
                <c:pt idx="1488">
                  <c:v>2.4844782658608899E-2</c:v>
                </c:pt>
                <c:pt idx="1489">
                  <c:v>2.4839900597405595E-2</c:v>
                </c:pt>
                <c:pt idx="1490">
                  <c:v>2.4835037100765511E-2</c:v>
                </c:pt>
                <c:pt idx="1491">
                  <c:v>2.4829680253735085E-2</c:v>
                </c:pt>
                <c:pt idx="1492">
                  <c:v>2.4824852891907955E-2</c:v>
                </c:pt>
                <c:pt idx="1493">
                  <c:v>2.4820557997557557E-2</c:v>
                </c:pt>
                <c:pt idx="1494">
                  <c:v>2.4816798917596108E-2</c:v>
                </c:pt>
                <c:pt idx="1495">
                  <c:v>2.4812030239512391E-2</c:v>
                </c:pt>
                <c:pt idx="1496">
                  <c:v>2.4807280128261097E-2</c:v>
                </c:pt>
                <c:pt idx="1497">
                  <c:v>2.4802548583771841E-2</c:v>
                </c:pt>
                <c:pt idx="1498">
                  <c:v>2.4797316465171765E-2</c:v>
                </c:pt>
                <c:pt idx="1499">
                  <c:v>2.479195179219339E-2</c:v>
                </c:pt>
                <c:pt idx="1500">
                  <c:v>2.4787277594651842E-2</c:v>
                </c:pt>
                <c:pt idx="1501">
                  <c:v>2.4782621962268495E-2</c:v>
                </c:pt>
                <c:pt idx="1502">
                  <c:v>2.4778508202978819E-2</c:v>
                </c:pt>
                <c:pt idx="1503">
                  <c:v>2.4773890710008226E-2</c:v>
                </c:pt>
                <c:pt idx="1504">
                  <c:v>2.4769291783329619E-2</c:v>
                </c:pt>
                <c:pt idx="1505">
                  <c:v>2.4764711422877825E-2</c:v>
                </c:pt>
                <c:pt idx="1506">
                  <c:v>2.4760149628586817E-2</c:v>
                </c:pt>
                <c:pt idx="1507">
                  <c:v>2.4755606400393163E-2</c:v>
                </c:pt>
                <c:pt idx="1508">
                  <c:v>2.4751081738232567E-2</c:v>
                </c:pt>
                <c:pt idx="1509">
                  <c:v>2.4746575642039866E-2</c:v>
                </c:pt>
                <c:pt idx="1510">
                  <c:v>2.4742088111754237E-2</c:v>
                </c:pt>
                <c:pt idx="1511">
                  <c:v>2.4737619147307908E-2</c:v>
                </c:pt>
                <c:pt idx="1512">
                  <c:v>2.4733168748640927E-2</c:v>
                </c:pt>
                <c:pt idx="1513">
                  <c:v>2.4728736915689869E-2</c:v>
                </c:pt>
                <c:pt idx="1514">
                  <c:v>2.4724323648392173E-2</c:v>
                </c:pt>
                <c:pt idx="1515">
                  <c:v>2.471992894668441E-2</c:v>
                </c:pt>
                <c:pt idx="1516">
                  <c:v>2.4715552810504894E-2</c:v>
                </c:pt>
                <c:pt idx="1517">
                  <c:v>2.4711195239791935E-2</c:v>
                </c:pt>
                <c:pt idx="1518">
                  <c:v>2.470685623448297E-2</c:v>
                </c:pt>
                <c:pt idx="1519">
                  <c:v>2.4702535794518921E-2</c:v>
                </c:pt>
                <c:pt idx="1520">
                  <c:v>2.4697692242016796E-2</c:v>
                </c:pt>
                <c:pt idx="1521">
                  <c:v>2.4693407899471005E-2</c:v>
                </c:pt>
                <c:pt idx="1522">
                  <c:v>2.4689142120769302E-2</c:v>
                </c:pt>
                <c:pt idx="1523">
                  <c:v>2.4684894905853714E-2</c:v>
                </c:pt>
                <c:pt idx="1524">
                  <c:v>2.4682850270868296E-2</c:v>
                </c:pt>
                <c:pt idx="1525">
                  <c:v>2.4677003023537945E-2</c:v>
                </c:pt>
                <c:pt idx="1526">
                  <c:v>2.4672812539280959E-2</c:v>
                </c:pt>
                <c:pt idx="1527">
                  <c:v>2.4668640619885798E-2</c:v>
                </c:pt>
                <c:pt idx="1528">
                  <c:v>2.4664487265293373E-2</c:v>
                </c:pt>
                <c:pt idx="1529">
                  <c:v>2.4660352475446339E-2</c:v>
                </c:pt>
                <c:pt idx="1530">
                  <c:v>2.4656236250284749E-2</c:v>
                </c:pt>
                <c:pt idx="1531">
                  <c:v>2.4652138589749517E-2</c:v>
                </c:pt>
                <c:pt idx="1532">
                  <c:v>2.4646923969980368E-2</c:v>
                </c:pt>
                <c:pt idx="1533">
                  <c:v>2.4642888667086638E-2</c:v>
                </c:pt>
                <c:pt idx="1534">
                  <c:v>2.463884459997967E-2</c:v>
                </c:pt>
                <c:pt idx="1535">
                  <c:v>2.4634819094655036E-2</c:v>
                </c:pt>
                <c:pt idx="1536">
                  <c:v>2.4630812151058556E-2</c:v>
                </c:pt>
                <c:pt idx="1537">
                  <c:v>2.4626823769131612E-2</c:v>
                </c:pt>
                <c:pt idx="1538">
                  <c:v>2.4622853948820911E-2</c:v>
                </c:pt>
                <c:pt idx="1539">
                  <c:v>2.4618902690072275E-2</c:v>
                </c:pt>
                <c:pt idx="1540">
                  <c:v>2.4614969992828861E-2</c:v>
                </c:pt>
                <c:pt idx="1541">
                  <c:v>2.4611055857039155E-2</c:v>
                </c:pt>
                <c:pt idx="1542">
                  <c:v>2.4606595827971381E-2</c:v>
                </c:pt>
                <c:pt idx="1543">
                  <c:v>2.4602717753375546E-2</c:v>
                </c:pt>
                <c:pt idx="1544">
                  <c:v>2.4598858238768312E-2</c:v>
                </c:pt>
                <c:pt idx="1545">
                  <c:v>2.4595017284095792E-2</c:v>
                </c:pt>
                <c:pt idx="1546">
                  <c:v>2.4592901398265303E-2</c:v>
                </c:pt>
                <c:pt idx="1547">
                  <c:v>2.4589100764070115E-2</c:v>
                </c:pt>
                <c:pt idx="1548">
                  <c:v>2.4585318693553349E-2</c:v>
                </c:pt>
                <c:pt idx="1549">
                  <c:v>2.4581555186660262E-2</c:v>
                </c:pt>
                <c:pt idx="1550">
                  <c:v>2.4577237003212696E-2</c:v>
                </c:pt>
                <c:pt idx="1551">
                  <c:v>2.4573509551125926E-2</c:v>
                </c:pt>
                <c:pt idx="1552">
                  <c:v>2.4569800661206346E-2</c:v>
                </c:pt>
                <c:pt idx="1553">
                  <c:v>2.4566110333402127E-2</c:v>
                </c:pt>
                <c:pt idx="1554">
                  <c:v>2.4562438567664078E-2</c:v>
                </c:pt>
                <c:pt idx="1555">
                  <c:v>2.4559363978463155E-2</c:v>
                </c:pt>
                <c:pt idx="1556">
                  <c:v>2.4555730415467453E-2</c:v>
                </c:pt>
                <c:pt idx="1557">
                  <c:v>2.4552115415678373E-2</c:v>
                </c:pt>
                <c:pt idx="1558">
                  <c:v>2.4548518979044653E-2</c:v>
                </c:pt>
                <c:pt idx="1559">
                  <c:v>2.4544941105515902E-2</c:v>
                </c:pt>
                <c:pt idx="1560">
                  <c:v>2.4541381795039983E-2</c:v>
                </c:pt>
                <c:pt idx="1561">
                  <c:v>2.4537841047567371E-2</c:v>
                </c:pt>
                <c:pt idx="1562">
                  <c:v>2.4534318863048545E-2</c:v>
                </c:pt>
                <c:pt idx="1563">
                  <c:v>2.4530815241433107E-2</c:v>
                </c:pt>
                <c:pt idx="1564">
                  <c:v>2.4527330182673265E-2</c:v>
                </c:pt>
                <c:pt idx="1565">
                  <c:v>2.4523863686715157E-2</c:v>
                </c:pt>
                <c:pt idx="1566">
                  <c:v>2.452041575351447E-2</c:v>
                </c:pt>
                <c:pt idx="1567">
                  <c:v>2.4516986383019933E-2</c:v>
                </c:pt>
                <c:pt idx="1568">
                  <c:v>2.4513575575183764E-2</c:v>
                </c:pt>
                <c:pt idx="1569">
                  <c:v>2.4510183329957306E-2</c:v>
                </c:pt>
                <c:pt idx="1570">
                  <c:v>2.4506809647294507E-2</c:v>
                </c:pt>
                <c:pt idx="1571">
                  <c:v>2.4503454527144978E-2</c:v>
                </c:pt>
                <c:pt idx="1572">
                  <c:v>2.4499520840148177E-2</c:v>
                </c:pt>
                <c:pt idx="1573">
                  <c:v>2.4496201744176927E-2</c:v>
                </c:pt>
                <c:pt idx="1574">
                  <c:v>2.4492901209293285E-2</c:v>
                </c:pt>
                <c:pt idx="1575">
                  <c:v>2.448961923544982E-2</c:v>
                </c:pt>
                <c:pt idx="1576">
                  <c:v>2.4486355822601735E-2</c:v>
                </c:pt>
                <c:pt idx="1577">
                  <c:v>2.4483713616416273E-2</c:v>
                </c:pt>
                <c:pt idx="1578">
                  <c:v>2.4480488432554556E-2</c:v>
                </c:pt>
                <c:pt idx="1579">
                  <c:v>2.4477281810835968E-2</c:v>
                </c:pt>
                <c:pt idx="1580">
                  <c:v>2.4474093751213587E-2</c:v>
                </c:pt>
                <c:pt idx="1581">
                  <c:v>2.4470924253642234E-2</c:v>
                </c:pt>
                <c:pt idx="1582">
                  <c:v>2.4468541807475663E-2</c:v>
                </c:pt>
                <c:pt idx="1583">
                  <c:v>2.446464094447796E-2</c:v>
                </c:pt>
                <c:pt idx="1584">
                  <c:v>2.4462305384093698E-2</c:v>
                </c:pt>
                <c:pt idx="1585">
                  <c:v>2.4457208939814734E-2</c:v>
                </c:pt>
                <c:pt idx="1586">
                  <c:v>2.445413001722585E-2</c:v>
                </c:pt>
                <c:pt idx="1587">
                  <c:v>2.4451069653863122E-2</c:v>
                </c:pt>
                <c:pt idx="1588">
                  <c:v>2.4448027849685694E-2</c:v>
                </c:pt>
                <c:pt idx="1589">
                  <c:v>2.4442856506628807E-2</c:v>
                </c:pt>
                <c:pt idx="1590">
                  <c:v>2.444157219289611E-2</c:v>
                </c:pt>
                <c:pt idx="1591">
                  <c:v>2.4438588717311305E-2</c:v>
                </c:pt>
                <c:pt idx="1592">
                  <c:v>2.4435623800739492E-2</c:v>
                </c:pt>
                <c:pt idx="1593">
                  <c:v>2.4432677443138928E-2</c:v>
                </c:pt>
                <c:pt idx="1594">
                  <c:v>2.4429128113559778E-2</c:v>
                </c:pt>
                <c:pt idx="1595">
                  <c:v>2.4426217745041012E-2</c:v>
                </c:pt>
                <c:pt idx="1596">
                  <c:v>2.4423325934098395E-2</c:v>
                </c:pt>
                <c:pt idx="1597">
                  <c:v>2.4420452680689715E-2</c:v>
                </c:pt>
                <c:pt idx="1598">
                  <c:v>2.4420729616878339E-2</c:v>
                </c:pt>
                <c:pt idx="1599">
                  <c:v>2.4417899149299725E-2</c:v>
                </c:pt>
                <c:pt idx="1600">
                  <c:v>2.4415087245508209E-2</c:v>
                </c:pt>
                <c:pt idx="1601">
                  <c:v>2.4412293905464684E-2</c:v>
                </c:pt>
                <c:pt idx="1602">
                  <c:v>2.440762610540341E-2</c:v>
                </c:pt>
                <c:pt idx="1603">
                  <c:v>2.4403297875400437E-2</c:v>
                </c:pt>
                <c:pt idx="1604">
                  <c:v>2.4402125403236243E-2</c:v>
                </c:pt>
                <c:pt idx="1605">
                  <c:v>2.4399402891828719E-2</c:v>
                </c:pt>
                <c:pt idx="1606">
                  <c:v>2.439669894015253E-2</c:v>
                </c:pt>
                <c:pt idx="1607">
                  <c:v>2.4395923701649197E-2</c:v>
                </c:pt>
                <c:pt idx="1608">
                  <c:v>2.4393260306720763E-2</c:v>
                </c:pt>
                <c:pt idx="1609">
                  <c:v>2.4390615475223972E-2</c:v>
                </c:pt>
                <c:pt idx="1610">
                  <c:v>2.4388629643242791E-2</c:v>
                </c:pt>
                <c:pt idx="1611">
                  <c:v>2.4386023088442579E-2</c:v>
                </c:pt>
                <c:pt idx="1612">
                  <c:v>2.4382792360942488E-2</c:v>
                </c:pt>
                <c:pt idx="1613">
                  <c:v>2.4380221782792148E-2</c:v>
                </c:pt>
                <c:pt idx="1614">
                  <c:v>2.4377669767886363E-2</c:v>
                </c:pt>
                <c:pt idx="1615">
                  <c:v>2.4375136316187724E-2</c:v>
                </c:pt>
                <c:pt idx="1616">
                  <c:v>2.4373268782499406E-2</c:v>
                </c:pt>
                <c:pt idx="1617">
                  <c:v>2.4370125102262202E-2</c:v>
                </c:pt>
                <c:pt idx="1618">
                  <c:v>2.4367647339963886E-2</c:v>
                </c:pt>
                <c:pt idx="1619">
                  <c:v>2.4365188140728147E-2</c:v>
                </c:pt>
                <c:pt idx="1620">
                  <c:v>2.4362747504516717E-2</c:v>
                </c:pt>
                <c:pt idx="1621">
                  <c:v>2.4360325431297285E-2</c:v>
                </c:pt>
                <c:pt idx="1622">
                  <c:v>2.4357921921034125E-2</c:v>
                </c:pt>
                <c:pt idx="1623">
                  <c:v>2.4355536973691534E-2</c:v>
                </c:pt>
                <c:pt idx="1624">
                  <c:v>2.4351201482470747E-2</c:v>
                </c:pt>
                <c:pt idx="1625">
                  <c:v>2.4348850158831217E-2</c:v>
                </c:pt>
                <c:pt idx="1626">
                  <c:v>2.4346517394217653E-2</c:v>
                </c:pt>
                <c:pt idx="1627">
                  <c:v>2.4344203188597549E-2</c:v>
                </c:pt>
                <c:pt idx="1628">
                  <c:v>2.4341907541936651E-2</c:v>
                </c:pt>
                <c:pt idx="1629">
                  <c:v>2.4341617109073125E-2</c:v>
                </c:pt>
                <c:pt idx="1630">
                  <c:v>2.4340025777072269E-2</c:v>
                </c:pt>
                <c:pt idx="1631">
                  <c:v>2.433712565603895E-2</c:v>
                </c:pt>
                <c:pt idx="1632">
                  <c:v>2.4334907773470284E-2</c:v>
                </c:pt>
                <c:pt idx="1633">
                  <c:v>2.4332708453489685E-2</c:v>
                </c:pt>
                <c:pt idx="1634">
                  <c:v>2.4328261415916385E-2</c:v>
                </c:pt>
                <c:pt idx="1635">
                  <c:v>2.4329035065963896E-2</c:v>
                </c:pt>
                <c:pt idx="1636">
                  <c:v>2.432622186876246E-2</c:v>
                </c:pt>
                <c:pt idx="1637">
                  <c:v>2.4322081870021939E-2</c:v>
                </c:pt>
                <c:pt idx="1638">
                  <c:v>2.4319971811247197E-2</c:v>
                </c:pt>
                <c:pt idx="1639">
                  <c:v>2.4317880311093474E-2</c:v>
                </c:pt>
                <c:pt idx="1640">
                  <c:v>2.4315807369533527E-2</c:v>
                </c:pt>
                <c:pt idx="1641">
                  <c:v>2.4313076888578422E-2</c:v>
                </c:pt>
                <c:pt idx="1642">
                  <c:v>2.4311717162075523E-2</c:v>
                </c:pt>
                <c:pt idx="1643">
                  <c:v>2.4309699896119488E-2</c:v>
                </c:pt>
                <c:pt idx="1644">
                  <c:v>2.430770118864304E-2</c:v>
                </c:pt>
                <c:pt idx="1645">
                  <c:v>2.4305721039616313E-2</c:v>
                </c:pt>
                <c:pt idx="1646">
                  <c:v>2.430307739620563E-2</c:v>
                </c:pt>
                <c:pt idx="1647">
                  <c:v>2.4301133169253752E-2</c:v>
                </c:pt>
                <c:pt idx="1648">
                  <c:v>2.429920749941239E-2</c:v>
                </c:pt>
                <c:pt idx="1649">
                  <c:v>2.429730038665312E-2</c:v>
                </c:pt>
                <c:pt idx="1650">
                  <c:v>2.4298160060134171E-2</c:v>
                </c:pt>
                <c:pt idx="1651">
                  <c:v>2.4296294861576865E-2</c:v>
                </c:pt>
                <c:pt idx="1652">
                  <c:v>2.429444822504892E-2</c:v>
                </c:pt>
                <c:pt idx="1653">
                  <c:v>2.4292620150527373E-2</c:v>
                </c:pt>
                <c:pt idx="1654">
                  <c:v>2.42877070854348E-2</c:v>
                </c:pt>
                <c:pt idx="1655">
                  <c:v>2.4286940258148294E-2</c:v>
                </c:pt>
                <c:pt idx="1656">
                  <c:v>2.4285164250302891E-2</c:v>
                </c:pt>
                <c:pt idx="1657">
                  <c:v>2.4283406800592735E-2</c:v>
                </c:pt>
                <c:pt idx="1658">
                  <c:v>2.4281667908993231E-2</c:v>
                </c:pt>
                <c:pt idx="1659">
                  <c:v>2.428204150401541E-2</c:v>
                </c:pt>
                <c:pt idx="1660">
                  <c:v>2.4280343362797979E-2</c:v>
                </c:pt>
                <c:pt idx="1661">
                  <c:v>2.4278663783379454E-2</c:v>
                </c:pt>
                <c:pt idx="1662">
                  <c:v>2.4277704674739647E-2</c:v>
                </c:pt>
                <c:pt idx="1663">
                  <c:v>2.4276063434365724E-2</c:v>
                </c:pt>
                <c:pt idx="1664">
                  <c:v>2.4273736415684317E-2</c:v>
                </c:pt>
                <c:pt idx="1665">
                  <c:v>2.4272131083228413E-2</c:v>
                </c:pt>
                <c:pt idx="1666">
                  <c:v>2.4270544312453211E-2</c:v>
                </c:pt>
                <c:pt idx="1667">
                  <c:v>2.4266852995643514E-2</c:v>
                </c:pt>
                <c:pt idx="1668">
                  <c:v>2.4268135676749871E-2</c:v>
                </c:pt>
                <c:pt idx="1669">
                  <c:v>2.4265895369989878E-2</c:v>
                </c:pt>
                <c:pt idx="1670">
                  <c:v>2.426438284571639E-2</c:v>
                </c:pt>
                <c:pt idx="1671">
                  <c:v>2.4262888883010505E-2</c:v>
                </c:pt>
                <c:pt idx="1672">
                  <c:v>2.4261413481853514E-2</c:v>
                </c:pt>
                <c:pt idx="1673">
                  <c:v>2.4260671990799329E-2</c:v>
                </c:pt>
                <c:pt idx="1674">
                  <c:v>2.4258518364099473E-2</c:v>
                </c:pt>
                <c:pt idx="1675">
                  <c:v>2.4257098647460753E-2</c:v>
                </c:pt>
                <c:pt idx="1676">
                  <c:v>2.4253541270626285E-2</c:v>
                </c:pt>
                <c:pt idx="1677">
                  <c:v>2.4252154978801212E-2</c:v>
                </c:pt>
                <c:pt idx="1678">
                  <c:v>2.4250787244648464E-2</c:v>
                </c:pt>
                <c:pt idx="1679">
                  <c:v>2.424943806815047E-2</c:v>
                </c:pt>
                <c:pt idx="1680">
                  <c:v>2.4250278485830411E-2</c:v>
                </c:pt>
                <c:pt idx="1681">
                  <c:v>2.4248970137681441E-2</c:v>
                </c:pt>
                <c:pt idx="1682">
                  <c:v>2.4247680350877272E-2</c:v>
                </c:pt>
                <c:pt idx="1683">
                  <c:v>2.4247136823160008E-2</c:v>
                </c:pt>
                <c:pt idx="1684">
                  <c:v>2.4245156461237861E-2</c:v>
                </c:pt>
                <c:pt idx="1685">
                  <c:v>2.424392235836435E-2</c:v>
                </c:pt>
                <c:pt idx="1686">
                  <c:v>2.4242706816765911E-2</c:v>
                </c:pt>
                <c:pt idx="1687">
                  <c:v>2.4242242508845335E-2</c:v>
                </c:pt>
                <c:pt idx="1688">
                  <c:v>2.4240331417321109E-2</c:v>
                </c:pt>
                <c:pt idx="1689">
                  <c:v>2.4236232411077197E-2</c:v>
                </c:pt>
                <c:pt idx="1690">
                  <c:v>2.4235086118994609E-2</c:v>
                </c:pt>
                <c:pt idx="1691">
                  <c:v>2.4233958383109488E-2</c:v>
                </c:pt>
                <c:pt idx="1692">
                  <c:v>2.4232849203405848E-2</c:v>
                </c:pt>
                <c:pt idx="1693">
                  <c:v>2.4229817112456843E-2</c:v>
                </c:pt>
                <c:pt idx="1694">
                  <c:v>2.4230974087599378E-2</c:v>
                </c:pt>
                <c:pt idx="1695">
                  <c:v>2.4229929784339247E-2</c:v>
                </c:pt>
                <c:pt idx="1696">
                  <c:v>2.4228759018198511E-2</c:v>
                </c:pt>
                <c:pt idx="1697">
                  <c:v>2.4227896849890775E-2</c:v>
                </c:pt>
                <c:pt idx="1698">
                  <c:v>2.4227654753379003E-2</c:v>
                </c:pt>
                <c:pt idx="1699">
                  <c:v>2.4225937904728208E-2</c:v>
                </c:pt>
                <c:pt idx="1700">
                  <c:v>2.4224100660204861E-2</c:v>
                </c:pt>
                <c:pt idx="1701">
                  <c:v>2.422479380796104E-2</c:v>
                </c:pt>
                <c:pt idx="1702">
                  <c:v>2.4223866718539287E-2</c:v>
                </c:pt>
                <c:pt idx="1703">
                  <c:v>2.4222949137904334E-2</c:v>
                </c:pt>
                <c:pt idx="1704">
                  <c:v>2.4222038803617254E-2</c:v>
                </c:pt>
                <c:pt idx="1705">
                  <c:v>2.4221133453242585E-2</c:v>
                </c:pt>
                <c:pt idx="1706">
                  <c:v>2.4219482331977557E-2</c:v>
                </c:pt>
                <c:pt idx="1707">
                  <c:v>2.4218580751902787E-2</c:v>
                </c:pt>
                <c:pt idx="1708">
                  <c:v>2.4217677471549414E-2</c:v>
                </c:pt>
                <c:pt idx="1709">
                  <c:v>2.4216509931974065E-2</c:v>
                </c:pt>
                <c:pt idx="1710">
                  <c:v>2.4215856661468242E-2</c:v>
                </c:pt>
                <c:pt idx="1711">
                  <c:v>2.4215546632574754E-2</c:v>
                </c:pt>
                <c:pt idx="1712">
                  <c:v>2.4214745743309413E-2</c:v>
                </c:pt>
                <c:pt idx="1713">
                  <c:v>2.4213800994518041E-2</c:v>
                </c:pt>
                <c:pt idx="1714">
                  <c:v>2.421270759637471E-2</c:v>
                </c:pt>
                <c:pt idx="1715">
                  <c:v>2.4211877968108624E-2</c:v>
                </c:pt>
                <c:pt idx="1716">
                  <c:v>2.4210899690507957E-2</c:v>
                </c:pt>
                <c:pt idx="1717">
                  <c:v>2.4209910236652588E-2</c:v>
                </c:pt>
                <c:pt idx="1718">
                  <c:v>2.4208909606552937E-2</c:v>
                </c:pt>
                <c:pt idx="1719">
                  <c:v>2.4207897800215962E-2</c:v>
                </c:pt>
                <c:pt idx="1720">
                  <c:v>2.4206874817651217E-2</c:v>
                </c:pt>
                <c:pt idx="1721">
                  <c:v>2.4205840658867394E-2</c:v>
                </c:pt>
                <c:pt idx="1722">
                  <c:v>2.4204795323872305E-2</c:v>
                </c:pt>
                <c:pt idx="1723">
                  <c:v>2.4203738812676387E-2</c:v>
                </c:pt>
                <c:pt idx="1724">
                  <c:v>2.4202671125287449E-2</c:v>
                </c:pt>
                <c:pt idx="1725">
                  <c:v>2.4201592261716795E-2</c:v>
                </c:pt>
                <c:pt idx="1726">
                  <c:v>2.4200502221969636E-2</c:v>
                </c:pt>
                <c:pt idx="1727">
                  <c:v>2.4199242777159454E-2</c:v>
                </c:pt>
                <c:pt idx="1728">
                  <c:v>2.4197398889740495E-2</c:v>
                </c:pt>
                <c:pt idx="1729">
                  <c:v>2.4196435895802719E-2</c:v>
                </c:pt>
                <c:pt idx="1730">
                  <c:v>2.4195302025726204E-2</c:v>
                </c:pt>
                <c:pt idx="1731">
                  <c:v>2.4194156980268194E-2</c:v>
                </c:pt>
                <c:pt idx="1732">
                  <c:v>2.4193727284357848E-2</c:v>
                </c:pt>
                <c:pt idx="1733">
                  <c:v>2.419255901165579E-2</c:v>
                </c:pt>
                <c:pt idx="1734">
                  <c:v>2.4191210157838452E-2</c:v>
                </c:pt>
                <c:pt idx="1735">
                  <c:v>2.4190188937971521E-2</c:v>
                </c:pt>
                <c:pt idx="1736">
                  <c:v>2.4188987137008428E-2</c:v>
                </c:pt>
                <c:pt idx="1737">
                  <c:v>2.4187774159977436E-2</c:v>
                </c:pt>
                <c:pt idx="1738">
                  <c:v>2.418637421554749E-2</c:v>
                </c:pt>
                <c:pt idx="1739">
                  <c:v>2.4185314677757811E-2</c:v>
                </c:pt>
                <c:pt idx="1740">
                  <c:v>2.4184068172589161E-2</c:v>
                </c:pt>
                <c:pt idx="1741">
                  <c:v>2.4182091881815578E-2</c:v>
                </c:pt>
                <c:pt idx="1742">
                  <c:v>2.418082390780759E-2</c:v>
                </c:pt>
                <c:pt idx="1743">
                  <c:v>2.4179544758539326E-2</c:v>
                </c:pt>
                <c:pt idx="1744">
                  <c:v>2.4178254434021326E-2</c:v>
                </c:pt>
                <c:pt idx="1745">
                  <c:v>2.4176051095102125E-2</c:v>
                </c:pt>
                <c:pt idx="1746">
                  <c:v>2.4175451822018631E-2</c:v>
                </c:pt>
                <c:pt idx="1747">
                  <c:v>2.417341315007171E-2</c:v>
                </c:pt>
                <c:pt idx="1748">
                  <c:v>2.4172077415857807E-2</c:v>
                </c:pt>
                <c:pt idx="1749">
                  <c:v>2.4170730507194094E-2</c:v>
                </c:pt>
                <c:pt idx="1750">
                  <c:v>2.41700829841986E-2</c:v>
                </c:pt>
                <c:pt idx="1751">
                  <c:v>2.4168003166560759E-2</c:v>
                </c:pt>
                <c:pt idx="1752">
                  <c:v>2.4166622734612453E-2</c:v>
                </c:pt>
                <c:pt idx="1753">
                  <c:v>2.4165939016510041E-2</c:v>
                </c:pt>
                <c:pt idx="1754">
                  <c:v>2.4165242286208925E-2</c:v>
                </c:pt>
                <c:pt idx="1755">
                  <c:v>2.4163826545280955E-2</c:v>
                </c:pt>
                <c:pt idx="1756">
                  <c:v>2.4162399628500572E-2</c:v>
                </c:pt>
                <c:pt idx="1757">
                  <c:v>2.4160961535878194E-2</c:v>
                </c:pt>
                <c:pt idx="1758">
                  <c:v>2.4158808901154762E-2</c:v>
                </c:pt>
                <c:pt idx="1759">
                  <c:v>2.4156930286433394E-2</c:v>
                </c:pt>
                <c:pt idx="1760">
                  <c:v>2.415545637015382E-2</c:v>
                </c:pt>
                <c:pt idx="1761">
                  <c:v>2.4153971278826545E-2</c:v>
                </c:pt>
                <c:pt idx="1762">
                  <c:v>2.4153174533863685E-2</c:v>
                </c:pt>
                <c:pt idx="1763">
                  <c:v>2.4151666193385081E-2</c:v>
                </c:pt>
                <c:pt idx="1764">
                  <c:v>2.4150146677158323E-2</c:v>
                </c:pt>
                <c:pt idx="1765">
                  <c:v>2.414861598519558E-2</c:v>
                </c:pt>
                <c:pt idx="1766">
                  <c:v>2.4147074117509007E-2</c:v>
                </c:pt>
                <c:pt idx="1767">
                  <c:v>2.4145521074112514E-2</c:v>
                </c:pt>
                <c:pt idx="1768">
                  <c:v>2.414395685501913E-2</c:v>
                </c:pt>
                <c:pt idx="1769">
                  <c:v>2.4142381460242758E-2</c:v>
                </c:pt>
                <c:pt idx="1770">
                  <c:v>2.4140794889795564E-2</c:v>
                </c:pt>
                <c:pt idx="1771">
                  <c:v>2.4139197143692316E-2</c:v>
                </c:pt>
                <c:pt idx="1772">
                  <c:v>2.413758822194605E-2</c:v>
                </c:pt>
                <c:pt idx="1773">
                  <c:v>2.4135968124569796E-2</c:v>
                </c:pt>
                <c:pt idx="1774">
                  <c:v>2.4134336851580066E-2</c:v>
                </c:pt>
                <c:pt idx="1775">
                  <c:v>2.4132694402987282E-2</c:v>
                </c:pt>
                <c:pt idx="1776">
                  <c:v>2.4131040778807084E-2</c:v>
                </c:pt>
                <c:pt idx="1777">
                  <c:v>2.4129375979053382E-2</c:v>
                </c:pt>
                <c:pt idx="1778">
                  <c:v>2.4127700003740066E-2</c:v>
                </c:pt>
                <c:pt idx="1779">
                  <c:v>2.4126012852881917E-2</c:v>
                </c:pt>
                <c:pt idx="1780">
                  <c:v>2.412363130192912E-2</c:v>
                </c:pt>
                <c:pt idx="1781">
                  <c:v>2.4121922712420123E-2</c:v>
                </c:pt>
                <c:pt idx="1782">
                  <c:v>2.4120202948145399E-2</c:v>
                </c:pt>
                <c:pt idx="1783">
                  <c:v>2.4121193608243649E-2</c:v>
                </c:pt>
                <c:pt idx="1784">
                  <c:v>2.4117409465921676E-2</c:v>
                </c:pt>
                <c:pt idx="1785">
                  <c:v>2.4115655262099474E-2</c:v>
                </c:pt>
                <c:pt idx="1786">
                  <c:v>2.4113889882833223E-2</c:v>
                </c:pt>
                <c:pt idx="1787">
                  <c:v>2.4112113328141171E-2</c:v>
                </c:pt>
                <c:pt idx="1788">
                  <c:v>2.4110325598034613E-2</c:v>
                </c:pt>
                <c:pt idx="1789">
                  <c:v>2.4108526692532661E-2</c:v>
                </c:pt>
                <c:pt idx="1790">
                  <c:v>2.410671661164835E-2</c:v>
                </c:pt>
                <c:pt idx="1791">
                  <c:v>2.4104895355397324E-2</c:v>
                </c:pt>
                <c:pt idx="1792">
                  <c:v>2.4102128139941403E-2</c:v>
                </c:pt>
                <c:pt idx="1793">
                  <c:v>2.409987664689428E-2</c:v>
                </c:pt>
                <c:pt idx="1794">
                  <c:v>2.4098023708457816E-2</c:v>
                </c:pt>
                <c:pt idx="1795">
                  <c:v>2.4096159596188826E-2</c:v>
                </c:pt>
                <c:pt idx="1796">
                  <c:v>2.4094543779382697E-2</c:v>
                </c:pt>
                <c:pt idx="1797">
                  <c:v>2.4092127443797295E-2</c:v>
                </c:pt>
                <c:pt idx="1798">
                  <c:v>2.4090500216536803E-2</c:v>
                </c:pt>
                <c:pt idx="1799">
                  <c:v>2.4088591409089588E-2</c:v>
                </c:pt>
                <c:pt idx="1800">
                  <c:v>2.4086671427887119E-2</c:v>
                </c:pt>
                <c:pt idx="1801">
                  <c:v>2.408474027294627E-2</c:v>
                </c:pt>
                <c:pt idx="1802">
                  <c:v>2.4082134844377538E-2</c:v>
                </c:pt>
                <c:pt idx="1803">
                  <c:v>2.4080182270356864E-2</c:v>
                </c:pt>
                <c:pt idx="1804">
                  <c:v>2.4078218523377905E-2</c:v>
                </c:pt>
                <c:pt idx="1805">
                  <c:v>2.4076243603458621E-2</c:v>
                </c:pt>
                <c:pt idx="1806">
                  <c:v>2.4076235478444789E-2</c:v>
                </c:pt>
                <c:pt idx="1807">
                  <c:v>2.4074235418507992E-2</c:v>
                </c:pt>
                <c:pt idx="1808">
                  <c:v>2.4072224183479034E-2</c:v>
                </c:pt>
                <c:pt idx="1809">
                  <c:v>2.407020177337791E-2</c:v>
                </c:pt>
                <c:pt idx="1810">
                  <c:v>2.4067512655545169E-2</c:v>
                </c:pt>
                <c:pt idx="1811">
                  <c:v>2.4065468829789497E-2</c:v>
                </c:pt>
                <c:pt idx="1812">
                  <c:v>2.406341382974508E-2</c:v>
                </c:pt>
                <c:pt idx="1813">
                  <c:v>2.4061347655428604E-2</c:v>
                </c:pt>
                <c:pt idx="1814">
                  <c:v>2.4059922097389212E-2</c:v>
                </c:pt>
                <c:pt idx="1815">
                  <c:v>2.4057832637219112E-2</c:v>
                </c:pt>
                <c:pt idx="1816">
                  <c:v>2.4055732002096743E-2</c:v>
                </c:pt>
                <c:pt idx="1817">
                  <c:v>2.4053620192042088E-2</c:v>
                </c:pt>
                <c:pt idx="1818">
                  <c:v>2.4051497207075133E-2</c:v>
                </c:pt>
                <c:pt idx="1819">
                  <c:v>2.4049363047209782E-2</c:v>
                </c:pt>
                <c:pt idx="1820">
                  <c:v>2.4047217712467754E-2</c:v>
                </c:pt>
                <c:pt idx="1821">
                  <c:v>2.4045061202865557E-2</c:v>
                </c:pt>
                <c:pt idx="1822">
                  <c:v>2.4042893518422308E-2</c:v>
                </c:pt>
                <c:pt idx="1823">
                  <c:v>2.4040714659156255E-2</c:v>
                </c:pt>
                <c:pt idx="1824">
                  <c:v>2.4038524625085642E-2</c:v>
                </c:pt>
                <c:pt idx="1825">
                  <c:v>2.403632341622958E-2</c:v>
                </c:pt>
                <c:pt idx="1826">
                  <c:v>2.4034111032606324E-2</c:v>
                </c:pt>
                <c:pt idx="1827">
                  <c:v>2.403188747423585E-2</c:v>
                </c:pt>
                <c:pt idx="1828">
                  <c:v>2.402965274113554E-2</c:v>
                </c:pt>
                <c:pt idx="1829">
                  <c:v>2.4027406833324511E-2</c:v>
                </c:pt>
                <c:pt idx="1830">
                  <c:v>2.4025149750823611E-2</c:v>
                </c:pt>
                <c:pt idx="1831">
                  <c:v>2.4022881493651085E-2</c:v>
                </c:pt>
                <c:pt idx="1832">
                  <c:v>2.401996725555534E-2</c:v>
                </c:pt>
                <c:pt idx="1833">
                  <c:v>2.4017677599589858E-2</c:v>
                </c:pt>
                <c:pt idx="1834">
                  <c:v>2.4015376769737938E-2</c:v>
                </c:pt>
                <c:pt idx="1835">
                  <c:v>2.4013064766018916E-2</c:v>
                </c:pt>
                <c:pt idx="1836">
                  <c:v>2.4013265210493722E-2</c:v>
                </c:pt>
                <c:pt idx="1837">
                  <c:v>2.400903728359274E-2</c:v>
                </c:pt>
                <c:pt idx="1838">
                  <c:v>2.4006690804263639E-2</c:v>
                </c:pt>
                <c:pt idx="1839">
                  <c:v>2.4004333150420182E-2</c:v>
                </c:pt>
                <c:pt idx="1840">
                  <c:v>2.400196432208148E-2</c:v>
                </c:pt>
                <c:pt idx="1841">
                  <c:v>2.3999584319269258E-2</c:v>
                </c:pt>
                <c:pt idx="1842">
                  <c:v>2.3997193142001765E-2</c:v>
                </c:pt>
                <c:pt idx="1843">
                  <c:v>2.3994790790303321E-2</c:v>
                </c:pt>
                <c:pt idx="1844">
                  <c:v>2.3993277801754202E-2</c:v>
                </c:pt>
                <c:pt idx="1845">
                  <c:v>2.3989330170486885E-2</c:v>
                </c:pt>
                <c:pt idx="1846">
                  <c:v>2.3986895255538536E-2</c:v>
                </c:pt>
                <c:pt idx="1847">
                  <c:v>2.3984449166963767E-2</c:v>
                </c:pt>
                <c:pt idx="1848">
                  <c:v>2.3981991904782781E-2</c:v>
                </c:pt>
                <c:pt idx="1849">
                  <c:v>2.3979523469015784E-2</c:v>
                </c:pt>
                <c:pt idx="1850">
                  <c:v>2.3977043859682978E-2</c:v>
                </c:pt>
                <c:pt idx="1851">
                  <c:v>2.3974553076808076E-2</c:v>
                </c:pt>
                <c:pt idx="1852">
                  <c:v>2.3972051120408656E-2</c:v>
                </c:pt>
                <c:pt idx="1853">
                  <c:v>2.3969537990508428E-2</c:v>
                </c:pt>
                <c:pt idx="1854">
                  <c:v>2.396639989438043E-2</c:v>
                </c:pt>
                <c:pt idx="1855">
                  <c:v>2.3963865383866079E-2</c:v>
                </c:pt>
                <c:pt idx="1856">
                  <c:v>2.3961319700635642E-2</c:v>
                </c:pt>
                <c:pt idx="1857">
                  <c:v>2.3958762844710435E-2</c:v>
                </c:pt>
                <c:pt idx="1858">
                  <c:v>2.3957414596890016E-2</c:v>
                </c:pt>
                <c:pt idx="1859">
                  <c:v>2.395483345709681E-2</c:v>
                </c:pt>
                <c:pt idx="1860">
                  <c:v>2.3952241143230635E-2</c:v>
                </c:pt>
                <c:pt idx="1861">
                  <c:v>2.3949637655314077E-2</c:v>
                </c:pt>
                <c:pt idx="1862">
                  <c:v>2.3946417017339867E-2</c:v>
                </c:pt>
                <c:pt idx="1863">
                  <c:v>2.3943792153600756E-2</c:v>
                </c:pt>
                <c:pt idx="1864">
                  <c:v>2.3941156116594496E-2</c:v>
                </c:pt>
                <c:pt idx="1865">
                  <c:v>2.3938508906350079E-2</c:v>
                </c:pt>
                <c:pt idx="1866">
                  <c:v>2.3935850522884192E-2</c:v>
                </c:pt>
                <c:pt idx="1867">
                  <c:v>2.3933782073994013E-2</c:v>
                </c:pt>
                <c:pt idx="1868">
                  <c:v>2.393110036834864E-2</c:v>
                </c:pt>
                <c:pt idx="1869">
                  <c:v>2.3928407488830138E-2</c:v>
                </c:pt>
                <c:pt idx="1870">
                  <c:v>2.3925703435465438E-2</c:v>
                </c:pt>
                <c:pt idx="1871">
                  <c:v>2.3922988208273658E-2</c:v>
                </c:pt>
                <c:pt idx="1872">
                  <c:v>2.3920261807281729E-2</c:v>
                </c:pt>
                <c:pt idx="1873">
                  <c:v>2.391752423251051E-2</c:v>
                </c:pt>
                <c:pt idx="1874">
                  <c:v>2.3914775483984324E-2</c:v>
                </c:pt>
                <c:pt idx="1875">
                  <c:v>2.3912015561726636E-2</c:v>
                </c:pt>
                <c:pt idx="1876">
                  <c:v>2.3909244465760031E-2</c:v>
                </c:pt>
                <c:pt idx="1877">
                  <c:v>2.3906462196109708E-2</c:v>
                </c:pt>
                <c:pt idx="1878">
                  <c:v>2.3903668752796522E-2</c:v>
                </c:pt>
                <c:pt idx="1879">
                  <c:v>2.3900864135848274E-2</c:v>
                </c:pt>
                <c:pt idx="1880">
                  <c:v>2.3898048345284081E-2</c:v>
                </c:pt>
                <c:pt idx="1881">
                  <c:v>2.3896983115830637E-2</c:v>
                </c:pt>
                <c:pt idx="1882">
                  <c:v>2.3892383243414729E-2</c:v>
                </c:pt>
                <c:pt idx="1883">
                  <c:v>2.3889533932155621E-2</c:v>
                </c:pt>
                <c:pt idx="1884">
                  <c:v>2.3886089025977844E-2</c:v>
                </c:pt>
                <c:pt idx="1885">
                  <c:v>2.3883218355705803E-2</c:v>
                </c:pt>
                <c:pt idx="1886">
                  <c:v>2.3880336512679609E-2</c:v>
                </c:pt>
                <c:pt idx="1887">
                  <c:v>2.387744349692562E-2</c:v>
                </c:pt>
                <c:pt idx="1888">
                  <c:v>2.3874539308464914E-2</c:v>
                </c:pt>
                <c:pt idx="1889">
                  <c:v>2.3872203421602897E-2</c:v>
                </c:pt>
                <c:pt idx="1890">
                  <c:v>2.3869275896239901E-2</c:v>
                </c:pt>
                <c:pt idx="1891">
                  <c:v>2.3866337197533782E-2</c:v>
                </c:pt>
                <c:pt idx="1892">
                  <c:v>2.3863387325507135E-2</c:v>
                </c:pt>
                <c:pt idx="1893">
                  <c:v>2.3860426280186892E-2</c:v>
                </c:pt>
                <c:pt idx="1894">
                  <c:v>2.3857454061596516E-2</c:v>
                </c:pt>
                <c:pt idx="1895">
                  <c:v>2.3854470669762939E-2</c:v>
                </c:pt>
                <c:pt idx="1896">
                  <c:v>2.3852191940171696E-2</c:v>
                </c:pt>
                <c:pt idx="1897">
                  <c:v>2.3847327252949135E-2</c:v>
                </c:pt>
                <c:pt idx="1898">
                  <c:v>2.3844312335947748E-2</c:v>
                </c:pt>
                <c:pt idx="1899">
                  <c:v>2.3841286247225923E-2</c:v>
                </c:pt>
                <c:pt idx="1900">
                  <c:v>2.383824898680853E-2</c:v>
                </c:pt>
                <c:pt idx="1901">
                  <c:v>2.3835331608500866E-2</c:v>
                </c:pt>
                <c:pt idx="1902">
                  <c:v>2.3831702952773703E-2</c:v>
                </c:pt>
                <c:pt idx="1903">
                  <c:v>2.3828630581481214E-2</c:v>
                </c:pt>
                <c:pt idx="1904">
                  <c:v>2.3825547038598849E-2</c:v>
                </c:pt>
                <c:pt idx="1905">
                  <c:v>2.3822452324153254E-2</c:v>
                </c:pt>
                <c:pt idx="1906">
                  <c:v>2.3818783918716724E-2</c:v>
                </c:pt>
                <c:pt idx="1907">
                  <c:v>2.3815667864740979E-2</c:v>
                </c:pt>
                <c:pt idx="1908">
                  <c:v>2.3812540639988566E-2</c:v>
                </c:pt>
                <c:pt idx="1909">
                  <c:v>2.3809402244481945E-2</c:v>
                </c:pt>
                <c:pt idx="1910">
                  <c:v>2.3809044469664569E-2</c:v>
                </c:pt>
                <c:pt idx="1911">
                  <c:v>2.3805878699830207E-2</c:v>
                </c:pt>
                <c:pt idx="1912">
                  <c:v>2.380270175578705E-2</c:v>
                </c:pt>
                <c:pt idx="1913">
                  <c:v>2.3799513637563163E-2</c:v>
                </c:pt>
                <c:pt idx="1914">
                  <c:v>2.3794651577672122E-2</c:v>
                </c:pt>
                <c:pt idx="1915">
                  <c:v>2.3789606302057689E-2</c:v>
                </c:pt>
                <c:pt idx="1916">
                  <c:v>2.3788225529810379E-2</c:v>
                </c:pt>
                <c:pt idx="1917">
                  <c:v>2.3784995747935467E-2</c:v>
                </c:pt>
                <c:pt idx="1918">
                  <c:v>2.3783405434695423E-2</c:v>
                </c:pt>
                <c:pt idx="1919">
                  <c:v>2.3780150271968822E-2</c:v>
                </c:pt>
                <c:pt idx="1920">
                  <c:v>2.3776883935258779E-2</c:v>
                </c:pt>
                <c:pt idx="1921">
                  <c:v>2.377360642459081E-2</c:v>
                </c:pt>
                <c:pt idx="1922">
                  <c:v>2.3770863754252389E-2</c:v>
                </c:pt>
                <c:pt idx="1923">
                  <c:v>2.376756288036995E-2</c:v>
                </c:pt>
                <c:pt idx="1924">
                  <c:v>2.3763706849133551E-2</c:v>
                </c:pt>
                <c:pt idx="1925">
                  <c:v>2.3760384642925545E-2</c:v>
                </c:pt>
                <c:pt idx="1926">
                  <c:v>2.3757051262904175E-2</c:v>
                </c:pt>
                <c:pt idx="1927">
                  <c:v>2.3752083477765591E-2</c:v>
                </c:pt>
                <c:pt idx="1928">
                  <c:v>2.3750890892931351E-2</c:v>
                </c:pt>
                <c:pt idx="1929">
                  <c:v>2.3746984080254115E-2</c:v>
                </c:pt>
                <c:pt idx="1930">
                  <c:v>2.3743606005270968E-2</c:v>
                </c:pt>
                <c:pt idx="1931">
                  <c:v>2.3740216756622426E-2</c:v>
                </c:pt>
                <c:pt idx="1932">
                  <c:v>2.3736816334335699E-2</c:v>
                </c:pt>
                <c:pt idx="1933">
                  <c:v>2.3733404738441401E-2</c:v>
                </c:pt>
                <c:pt idx="1934">
                  <c:v>2.3729981968967598E-2</c:v>
                </c:pt>
                <c:pt idx="1935">
                  <c:v>2.3726548025946596E-2</c:v>
                </c:pt>
                <c:pt idx="1936">
                  <c:v>2.3721507257865863E-2</c:v>
                </c:pt>
                <c:pt idx="1937">
                  <c:v>2.3718054042756835E-2</c:v>
                </c:pt>
                <c:pt idx="1938">
                  <c:v>2.371458965628595E-2</c:v>
                </c:pt>
                <c:pt idx="1939">
                  <c:v>2.3711114098479563E-2</c:v>
                </c:pt>
                <c:pt idx="1940">
                  <c:v>2.3707627369370168E-2</c:v>
                </c:pt>
                <c:pt idx="1941">
                  <c:v>2.3705709724977569E-2</c:v>
                </c:pt>
                <c:pt idx="1942">
                  <c:v>2.3702723141225797E-2</c:v>
                </c:pt>
                <c:pt idx="1943">
                  <c:v>2.3698674237631671E-2</c:v>
                </c:pt>
                <c:pt idx="1944">
                  <c:v>2.3695139734028679E-2</c:v>
                </c:pt>
                <c:pt idx="1945">
                  <c:v>2.3691594057182085E-2</c:v>
                </c:pt>
                <c:pt idx="1946">
                  <c:v>2.3685467176997335E-2</c:v>
                </c:pt>
                <c:pt idx="1947">
                  <c:v>2.3684989603227742E-2</c:v>
                </c:pt>
                <c:pt idx="1948">
                  <c:v>2.3680889987474887E-2</c:v>
                </c:pt>
                <c:pt idx="1949">
                  <c:v>2.3675225446970316E-2</c:v>
                </c:pt>
                <c:pt idx="1950">
                  <c:v>2.3671628040252024E-2</c:v>
                </c:pt>
                <c:pt idx="1951">
                  <c:v>2.3668019463251255E-2</c:v>
                </c:pt>
                <c:pt idx="1952">
                  <c:v>2.3664399715999984E-2</c:v>
                </c:pt>
                <c:pt idx="1953">
                  <c:v>2.3661283315769745E-2</c:v>
                </c:pt>
                <c:pt idx="1954">
                  <c:v>2.3657126710861398E-2</c:v>
                </c:pt>
                <c:pt idx="1955">
                  <c:v>2.3653473453037144E-2</c:v>
                </c:pt>
                <c:pt idx="1956">
                  <c:v>2.3649809025082291E-2</c:v>
                </c:pt>
                <c:pt idx="1957">
                  <c:v>2.3646133427027927E-2</c:v>
                </c:pt>
                <c:pt idx="1958">
                  <c:v>2.3641937254550063E-2</c:v>
                </c:pt>
                <c:pt idx="1959">
                  <c:v>2.3638240356654835E-2</c:v>
                </c:pt>
                <c:pt idx="1960">
                  <c:v>2.3634532465978991E-2</c:v>
                </c:pt>
                <c:pt idx="1961">
                  <c:v>2.3630814220144618E-2</c:v>
                </c:pt>
                <c:pt idx="1962">
                  <c:v>2.3629614527337479E-2</c:v>
                </c:pt>
                <c:pt idx="1963">
                  <c:v>2.3625874169946857E-2</c:v>
                </c:pt>
                <c:pt idx="1964">
                  <c:v>2.3622125916969921E-2</c:v>
                </c:pt>
                <c:pt idx="1965">
                  <c:v>2.361521476187468E-2</c:v>
                </c:pt>
                <c:pt idx="1966">
                  <c:v>2.361309898979088E-2</c:v>
                </c:pt>
                <c:pt idx="1967">
                  <c:v>2.3609332576889755E-2</c:v>
                </c:pt>
                <c:pt idx="1968">
                  <c:v>2.3605560866474119E-2</c:v>
                </c:pt>
                <c:pt idx="1969">
                  <c:v>2.3601784555350971E-2</c:v>
                </c:pt>
                <c:pt idx="1970">
                  <c:v>2.359800434032645E-2</c:v>
                </c:pt>
                <c:pt idx="1971">
                  <c:v>2.3595723745165349E-2</c:v>
                </c:pt>
                <c:pt idx="1972">
                  <c:v>2.3591936608059305E-2</c:v>
                </c:pt>
                <c:pt idx="1973">
                  <c:v>2.3588147337555123E-2</c:v>
                </c:pt>
                <c:pt idx="1974">
                  <c:v>2.3584855669145154E-2</c:v>
                </c:pt>
                <c:pt idx="1975">
                  <c:v>2.3581061775178169E-2</c:v>
                </c:pt>
                <c:pt idx="1976">
                  <c:v>2.3576766851578546E-2</c:v>
                </c:pt>
                <c:pt idx="1977">
                  <c:v>2.3572969131456338E-2</c:v>
                </c:pt>
                <c:pt idx="1978">
                  <c:v>2.3569169298945567E-2</c:v>
                </c:pt>
                <c:pt idx="1979">
                  <c:v>2.3563874094825434E-2</c:v>
                </c:pt>
                <c:pt idx="1980">
                  <c:v>2.3562060617994915E-2</c:v>
                </c:pt>
                <c:pt idx="1981">
                  <c:v>2.3557757127142264E-2</c:v>
                </c:pt>
                <c:pt idx="1982">
                  <c:v>2.3553948845140175E-2</c:v>
                </c:pt>
                <c:pt idx="1983">
                  <c:v>2.3550138450779287E-2</c:v>
                </c:pt>
                <c:pt idx="1984">
                  <c:v>2.3546325944068105E-2</c:v>
                </c:pt>
                <c:pt idx="1985">
                  <c:v>2.3543006649133266E-2</c:v>
                </c:pt>
                <c:pt idx="1986">
                  <c:v>2.3538694593619517E-2</c:v>
                </c:pt>
                <c:pt idx="1987">
                  <c:v>2.3534875749894015E-2</c:v>
                </c:pt>
                <c:pt idx="1988">
                  <c:v>2.3529572319912203E-2</c:v>
                </c:pt>
                <c:pt idx="1989">
                  <c:v>2.3525750451363972E-2</c:v>
                </c:pt>
                <c:pt idx="1990">
                  <c:v>2.3521926470791779E-2</c:v>
                </c:pt>
                <c:pt idx="1991">
                  <c:v>2.3518100378204409E-2</c:v>
                </c:pt>
                <c:pt idx="1992">
                  <c:v>2.3515749846502766E-2</c:v>
                </c:pt>
                <c:pt idx="1993">
                  <c:v>2.3511918328916154E-2</c:v>
                </c:pt>
                <c:pt idx="1994">
                  <c:v>2.350808469904218E-2</c:v>
                </c:pt>
                <c:pt idx="1995">
                  <c:v>2.3504740279547805E-2</c:v>
                </c:pt>
                <c:pt idx="1996">
                  <c:v>2.3500411102454238E-2</c:v>
                </c:pt>
                <c:pt idx="1997">
                  <c:v>2.3496571135754731E-2</c:v>
                </c:pt>
                <c:pt idx="1998">
                  <c:v>2.3492729056791666E-2</c:v>
                </c:pt>
                <c:pt idx="1999">
                  <c:v>2.3489374584947317E-2</c:v>
                </c:pt>
                <c:pt idx="2000">
                  <c:v>2.3485038562102933E-2</c:v>
                </c:pt>
                <c:pt idx="2001">
                  <c:v>2.3479234307484553E-2</c:v>
                </c:pt>
                <c:pt idx="2002">
                  <c:v>2.3475385384249314E-2</c:v>
                </c:pt>
                <c:pt idx="2003">
                  <c:v>2.3471534349167378E-2</c:v>
                </c:pt>
                <c:pt idx="2004">
                  <c:v>2.3467681202244073E-2</c:v>
                </c:pt>
                <c:pt idx="2005">
                  <c:v>2.3461198575646002E-2</c:v>
                </c:pt>
                <c:pt idx="2006">
                  <c:v>2.3458801574122841E-2</c:v>
                </c:pt>
                <c:pt idx="2007">
                  <c:v>2.3455427172648514E-2</c:v>
                </c:pt>
                <c:pt idx="2008">
                  <c:v>2.3450039922826349E-2</c:v>
                </c:pt>
                <c:pt idx="2009">
                  <c:v>2.3447212871008347E-2</c:v>
                </c:pt>
                <c:pt idx="2010">
                  <c:v>2.3443830928199481E-2</c:v>
                </c:pt>
                <c:pt idx="2011">
                  <c:v>2.3439476509435009E-2</c:v>
                </c:pt>
                <c:pt idx="2012">
                  <c:v>2.343456760090401E-2</c:v>
                </c:pt>
                <c:pt idx="2013">
                  <c:v>2.343221567586996E-2</c:v>
                </c:pt>
                <c:pt idx="2014">
                  <c:v>2.3428339701147913E-2</c:v>
                </c:pt>
                <c:pt idx="2015">
                  <c:v>2.3424461614465694E-2</c:v>
                </c:pt>
                <c:pt idx="2016">
                  <c:v>2.3420581415826775E-2</c:v>
                </c:pt>
                <c:pt idx="2017">
                  <c:v>2.3416699105239851E-2</c:v>
                </c:pt>
                <c:pt idx="2018">
                  <c:v>2.341233271986733E-2</c:v>
                </c:pt>
                <c:pt idx="2019">
                  <c:v>2.3408446588224913E-2</c:v>
                </c:pt>
                <c:pt idx="2020">
                  <c:v>2.3403447030153637E-2</c:v>
                </c:pt>
                <c:pt idx="2021">
                  <c:v>2.3400667989441796E-2</c:v>
                </c:pt>
                <c:pt idx="2022">
                  <c:v>2.339677552231164E-2</c:v>
                </c:pt>
                <c:pt idx="2023">
                  <c:v>2.3392804292705145E-2</c:v>
                </c:pt>
                <c:pt idx="2024">
                  <c:v>2.3389463797070256E-2</c:v>
                </c:pt>
                <c:pt idx="2025">
                  <c:v>2.338556459111301E-2</c:v>
                </c:pt>
                <c:pt idx="2026">
                  <c:v>2.3381105769742627E-2</c:v>
                </c:pt>
                <c:pt idx="2027">
                  <c:v>2.3377759843526535E-2</c:v>
                </c:pt>
                <c:pt idx="2028">
                  <c:v>2.3373854301910336E-2</c:v>
                </c:pt>
                <c:pt idx="2029">
                  <c:v>2.3369946648419983E-2</c:v>
                </c:pt>
                <c:pt idx="2030">
                  <c:v>2.3366036883061561E-2</c:v>
                </c:pt>
                <c:pt idx="2031">
                  <c:v>2.3362125005842015E-2</c:v>
                </c:pt>
                <c:pt idx="2032">
                  <c:v>2.3358211016766564E-2</c:v>
                </c:pt>
                <c:pt idx="2033">
                  <c:v>2.3354294915843024E-2</c:v>
                </c:pt>
                <c:pt idx="2034">
                  <c:v>2.335037670307661E-2</c:v>
                </c:pt>
                <c:pt idx="2035">
                  <c:v>2.3346456378475142E-2</c:v>
                </c:pt>
                <c:pt idx="2036">
                  <c:v>2.3342533942042092E-2</c:v>
                </c:pt>
                <c:pt idx="2037">
                  <c:v>2.3338609393787024E-2</c:v>
                </c:pt>
                <c:pt idx="2038">
                  <c:v>2.3334682733713405E-2</c:v>
                </c:pt>
                <c:pt idx="2039">
                  <c:v>2.3330192536311682E-2</c:v>
                </c:pt>
                <c:pt idx="2040">
                  <c:v>2.3325788329887596E-2</c:v>
                </c:pt>
                <c:pt idx="2041">
                  <c:v>2.3322417408663681E-2</c:v>
                </c:pt>
                <c:pt idx="2042">
                  <c:v>2.3318482706372223E-2</c:v>
                </c:pt>
                <c:pt idx="2043">
                  <c:v>2.3314545892389724E-2</c:v>
                </c:pt>
                <c:pt idx="2044">
                  <c:v>2.3311078425468888E-2</c:v>
                </c:pt>
                <c:pt idx="2045">
                  <c:v>2.3307136982852257E-2</c:v>
                </c:pt>
                <c:pt idx="2046">
                  <c:v>2.3302629891168908E-2</c:v>
                </c:pt>
                <c:pt idx="2047">
                  <c:v>2.3299247762326704E-2</c:v>
                </c:pt>
                <c:pt idx="2048">
                  <c:v>2.3295299984430813E-2</c:v>
                </c:pt>
                <c:pt idx="2049">
                  <c:v>2.3291350094786757E-2</c:v>
                </c:pt>
                <c:pt idx="2050">
                  <c:v>2.3286833349387321E-2</c:v>
                </c:pt>
                <c:pt idx="2051">
                  <c:v>2.3283443980281943E-2</c:v>
                </c:pt>
                <c:pt idx="2052">
                  <c:v>2.3279487755433349E-2</c:v>
                </c:pt>
                <c:pt idx="2053">
                  <c:v>2.3275061610858357E-2</c:v>
                </c:pt>
                <c:pt idx="2054">
                  <c:v>2.3271101568673201E-2</c:v>
                </c:pt>
                <c:pt idx="2055">
                  <c:v>2.3267139414872542E-2</c:v>
                </c:pt>
                <c:pt idx="2056">
                  <c:v>2.3263175149460781E-2</c:v>
                </c:pt>
                <c:pt idx="2057">
                  <c:v>2.3258641974780316E-2</c:v>
                </c:pt>
                <c:pt idx="2058">
                  <c:v>2.3254673184510702E-2</c:v>
                </c:pt>
                <c:pt idx="2059">
                  <c:v>2.3250702282648431E-2</c:v>
                </c:pt>
                <c:pt idx="2060">
                  <c:v>2.3246729269204038E-2</c:v>
                </c:pt>
                <c:pt idx="2061">
                  <c:v>2.3242754144179287E-2</c:v>
                </c:pt>
                <c:pt idx="2062">
                  <c:v>2.3238776907583837E-2</c:v>
                </c:pt>
                <c:pt idx="2063">
                  <c:v>2.3234333855829625E-2</c:v>
                </c:pt>
                <c:pt idx="2064">
                  <c:v>2.3230352803114585E-2</c:v>
                </c:pt>
                <c:pt idx="2065">
                  <c:v>2.3226832528431274E-2</c:v>
                </c:pt>
                <c:pt idx="2066">
                  <c:v>2.3223309308944683E-2</c:v>
                </c:pt>
                <c:pt idx="2067">
                  <c:v>2.3219321107277507E-2</c:v>
                </c:pt>
                <c:pt idx="2068">
                  <c:v>2.3215330793984676E-2</c:v>
                </c:pt>
                <c:pt idx="2069">
                  <c:v>2.3211338369074005E-2</c:v>
                </c:pt>
                <c:pt idx="2070">
                  <c:v>2.3206882999002428E-2</c:v>
                </c:pt>
                <c:pt idx="2071">
                  <c:v>2.3201744587732321E-2</c:v>
                </c:pt>
                <c:pt idx="2072">
                  <c:v>2.3197745632482746E-2</c:v>
                </c:pt>
                <c:pt idx="2073">
                  <c:v>2.3193744565732741E-2</c:v>
                </c:pt>
                <c:pt idx="2074">
                  <c:v>2.3190200473222938E-2</c:v>
                </c:pt>
                <c:pt idx="2075">
                  <c:v>2.3186194775427736E-2</c:v>
                </c:pt>
                <c:pt idx="2076">
                  <c:v>2.3182186966063355E-2</c:v>
                </c:pt>
                <c:pt idx="2077">
                  <c:v>2.3178177045131532E-2</c:v>
                </c:pt>
                <c:pt idx="2078">
                  <c:v>2.3174165012641822E-2</c:v>
                </c:pt>
                <c:pt idx="2079">
                  <c:v>2.3170150868599439E-2</c:v>
                </c:pt>
                <c:pt idx="2080">
                  <c:v>2.3166134613012208E-2</c:v>
                </c:pt>
                <c:pt idx="2081">
                  <c:v>2.3162116245884469E-2</c:v>
                </c:pt>
                <c:pt idx="2082">
                  <c:v>2.3158095767224038E-2</c:v>
                </c:pt>
                <c:pt idx="2083">
                  <c:v>2.3154073177037875E-2</c:v>
                </c:pt>
                <c:pt idx="2084">
                  <c:v>2.3150048475332054E-2</c:v>
                </c:pt>
                <c:pt idx="2085">
                  <c:v>2.3146021662111792E-2</c:v>
                </c:pt>
                <c:pt idx="2086">
                  <c:v>2.3141992737385778E-2</c:v>
                </c:pt>
                <c:pt idx="2087">
                  <c:v>2.3137961701160094E-2</c:v>
                </c:pt>
                <c:pt idx="2088">
                  <c:v>2.3133928553439081E-2</c:v>
                </c:pt>
                <c:pt idx="2089">
                  <c:v>2.3129893294230562E-2</c:v>
                </c:pt>
                <c:pt idx="2090">
                  <c:v>2.3125855923541487E-2</c:v>
                </c:pt>
                <c:pt idx="2091">
                  <c:v>2.3121816441378808E-2</c:v>
                </c:pt>
                <c:pt idx="2092">
                  <c:v>2.3117323120998134E-2</c:v>
                </c:pt>
                <c:pt idx="2093">
                  <c:v>2.3113279825594153E-2</c:v>
                </c:pt>
                <c:pt idx="2094">
                  <c:v>2.3109234418823264E-2</c:v>
                </c:pt>
                <c:pt idx="2095">
                  <c:v>2.3105186900693377E-2</c:v>
                </c:pt>
                <c:pt idx="2096">
                  <c:v>2.3102937501817664E-2</c:v>
                </c:pt>
                <c:pt idx="2097">
                  <c:v>2.3097535207801115E-2</c:v>
                </c:pt>
                <c:pt idx="2098">
                  <c:v>2.3093480945499584E-2</c:v>
                </c:pt>
                <c:pt idx="2099">
                  <c:v>2.3089424571775711E-2</c:v>
                </c:pt>
                <c:pt idx="2100">
                  <c:v>2.308536608663558E-2</c:v>
                </c:pt>
                <c:pt idx="2101">
                  <c:v>2.3081305490088747E-2</c:v>
                </c:pt>
                <c:pt idx="2102">
                  <c:v>2.3077242782136083E-2</c:v>
                </c:pt>
                <c:pt idx="2103">
                  <c:v>2.307317796278888E-2</c:v>
                </c:pt>
                <c:pt idx="2104">
                  <c:v>2.3068083123657074E-2</c:v>
                </c:pt>
                <c:pt idx="2105">
                  <c:v>2.3064149182105531E-2</c:v>
                </c:pt>
                <c:pt idx="2106">
                  <c:v>2.3060078850271282E-2</c:v>
                </c:pt>
                <c:pt idx="2107">
                  <c:v>2.305600640724581E-2</c:v>
                </c:pt>
                <c:pt idx="2108">
                  <c:v>2.305193185303267E-2</c:v>
                </c:pt>
                <c:pt idx="2109">
                  <c:v>2.3047855187639854E-2</c:v>
                </c:pt>
                <c:pt idx="2110">
                  <c:v>2.304377641107358E-2</c:v>
                </c:pt>
                <c:pt idx="2111">
                  <c:v>2.3039695523341841E-2</c:v>
                </c:pt>
                <c:pt idx="2112">
                  <c:v>2.3035612524447302E-2</c:v>
                </c:pt>
                <c:pt idx="2113">
                  <c:v>2.3031527414400621E-2</c:v>
                </c:pt>
                <c:pt idx="2114">
                  <c:v>2.3026997459368082E-2</c:v>
                </c:pt>
                <c:pt idx="2115">
                  <c:v>2.3022908538614637E-2</c:v>
                </c:pt>
                <c:pt idx="2116">
                  <c:v>2.3018817506813671E-2</c:v>
                </c:pt>
                <c:pt idx="2117">
                  <c:v>2.3014724363972377E-2</c:v>
                </c:pt>
                <c:pt idx="2118">
                  <c:v>2.3011952309515527E-2</c:v>
                </c:pt>
                <c:pt idx="2119">
                  <c:v>2.3007853708724595E-2</c:v>
                </c:pt>
                <c:pt idx="2120">
                  <c:v>2.3003752996650341E-2</c:v>
                </c:pt>
                <c:pt idx="2121">
                  <c:v>2.2999650173296238E-2</c:v>
                </c:pt>
                <c:pt idx="2122">
                  <c:v>2.2995105841202679E-2</c:v>
                </c:pt>
                <c:pt idx="2123">
                  <c:v>2.2990999207656931E-2</c:v>
                </c:pt>
                <c:pt idx="2124">
                  <c:v>2.2986890462940165E-2</c:v>
                </c:pt>
                <c:pt idx="2125">
                  <c:v>2.2982779607059411E-2</c:v>
                </c:pt>
                <c:pt idx="2126">
                  <c:v>2.297866664002169E-2</c:v>
                </c:pt>
                <c:pt idx="2127">
                  <c:v>2.2974988896720602E-2</c:v>
                </c:pt>
                <c:pt idx="2128">
                  <c:v>2.2970871294609153E-2</c:v>
                </c:pt>
                <c:pt idx="2129">
                  <c:v>2.2966751581273464E-2</c:v>
                </c:pt>
                <c:pt idx="2130">
                  <c:v>2.2962629756720487E-2</c:v>
                </c:pt>
                <c:pt idx="2131">
                  <c:v>2.2958505820954569E-2</c:v>
                </c:pt>
                <c:pt idx="2132">
                  <c:v>2.2954379773985262E-2</c:v>
                </c:pt>
                <c:pt idx="2133">
                  <c:v>2.2950251615817784E-2</c:v>
                </c:pt>
                <c:pt idx="2134">
                  <c:v>2.2946121346459084E-2</c:v>
                </c:pt>
                <c:pt idx="2135">
                  <c:v>2.2941988965914376E-2</c:v>
                </c:pt>
                <c:pt idx="2136">
                  <c:v>2.2937854474192346E-2</c:v>
                </c:pt>
                <c:pt idx="2137">
                  <c:v>2.293371787129821E-2</c:v>
                </c:pt>
                <c:pt idx="2138">
                  <c:v>2.2929579157241524E-2</c:v>
                </c:pt>
                <c:pt idx="2139">
                  <c:v>2.2925438332024029E-2</c:v>
                </c:pt>
                <c:pt idx="2140">
                  <c:v>2.2921295395656148E-2</c:v>
                </c:pt>
                <c:pt idx="2141">
                  <c:v>2.2917150348143966E-2</c:v>
                </c:pt>
                <c:pt idx="2142">
                  <c:v>2.291300318949269E-2</c:v>
                </c:pt>
                <c:pt idx="2143">
                  <c:v>2.2908853919711016E-2</c:v>
                </c:pt>
                <c:pt idx="2144">
                  <c:v>2.2904272232929877E-2</c:v>
                </c:pt>
                <c:pt idx="2145">
                  <c:v>2.2900119155151933E-2</c:v>
                </c:pt>
                <c:pt idx="2146">
                  <c:v>2.289596396634791E-2</c:v>
                </c:pt>
                <c:pt idx="2147">
                  <c:v>2.2891806666526592E-2</c:v>
                </c:pt>
                <c:pt idx="2148">
                  <c:v>2.2887647255692371E-2</c:v>
                </c:pt>
                <c:pt idx="2149">
                  <c:v>2.2883913967633573E-2</c:v>
                </c:pt>
                <c:pt idx="2150">
                  <c:v>2.2879749920118948E-2</c:v>
                </c:pt>
                <c:pt idx="2151">
                  <c:v>2.2875583761526923E-2</c:v>
                </c:pt>
                <c:pt idx="2152">
                  <c:v>2.287141549186358E-2</c:v>
                </c:pt>
                <c:pt idx="2153">
                  <c:v>2.2867245111135873E-2</c:v>
                </c:pt>
                <c:pt idx="2154">
                  <c:v>2.2863328512576633E-2</c:v>
                </c:pt>
                <c:pt idx="2155">
                  <c:v>2.2858898016513422E-2</c:v>
                </c:pt>
                <c:pt idx="2156">
                  <c:v>2.2854974931905182E-2</c:v>
                </c:pt>
                <c:pt idx="2157">
                  <c:v>2.2849692628089002E-2</c:v>
                </c:pt>
                <c:pt idx="2158">
                  <c:v>2.2845512522823519E-2</c:v>
                </c:pt>
                <c:pt idx="2159">
                  <c:v>2.2841330306704322E-2</c:v>
                </c:pt>
                <c:pt idx="2160">
                  <c:v>2.2837145979737627E-2</c:v>
                </c:pt>
                <c:pt idx="2161">
                  <c:v>2.2829967936861095E-2</c:v>
                </c:pt>
                <c:pt idx="2162">
                  <c:v>2.2828172456882179E-2</c:v>
                </c:pt>
                <c:pt idx="2163">
                  <c:v>2.2823981495864842E-2</c:v>
                </c:pt>
                <c:pt idx="2164">
                  <c:v>2.2819788424027543E-2</c:v>
                </c:pt>
                <c:pt idx="2165">
                  <c:v>2.2815593241374721E-2</c:v>
                </c:pt>
                <c:pt idx="2166">
                  <c:v>2.2810974790809443E-2</c:v>
                </c:pt>
                <c:pt idx="2167">
                  <c:v>2.2806775802623074E-2</c:v>
                </c:pt>
                <c:pt idx="2168">
                  <c:v>2.2802574703724203E-2</c:v>
                </c:pt>
                <c:pt idx="2169">
                  <c:v>2.2798371494122709E-2</c:v>
                </c:pt>
                <c:pt idx="2170">
                  <c:v>2.2796263415180269E-2</c:v>
                </c:pt>
                <c:pt idx="2171">
                  <c:v>2.2792053901867025E-2</c:v>
                </c:pt>
                <c:pt idx="2172">
                  <c:v>2.2787842277449299E-2</c:v>
                </c:pt>
                <c:pt idx="2173">
                  <c:v>2.2783628541937294E-2</c:v>
                </c:pt>
                <c:pt idx="2174">
                  <c:v>2.2778159416030098E-2</c:v>
                </c:pt>
                <c:pt idx="2175">
                  <c:v>2.277153221414481E-2</c:v>
                </c:pt>
                <c:pt idx="2176">
                  <c:v>2.2769723890811097E-2</c:v>
                </c:pt>
                <c:pt idx="2177">
                  <c:v>2.276550296197212E-2</c:v>
                </c:pt>
                <c:pt idx="2178">
                  <c:v>2.2761279922322276E-2</c:v>
                </c:pt>
                <c:pt idx="2179">
                  <c:v>2.2758301796238334E-2</c:v>
                </c:pt>
                <c:pt idx="2180">
                  <c:v>2.2754073283248365E-2</c:v>
                </c:pt>
                <c:pt idx="2181">
                  <c:v>2.274984265921939E-2</c:v>
                </c:pt>
                <c:pt idx="2182">
                  <c:v>2.274602430220618E-2</c:v>
                </c:pt>
                <c:pt idx="2183">
                  <c:v>2.274178903856491E-2</c:v>
                </c:pt>
                <c:pt idx="2184">
                  <c:v>2.2737138120959684E-2</c:v>
                </c:pt>
                <c:pt idx="2185">
                  <c:v>2.2732899052838478E-2</c:v>
                </c:pt>
                <c:pt idx="2186">
                  <c:v>2.2728657873712282E-2</c:v>
                </c:pt>
                <c:pt idx="2187">
                  <c:v>2.2724414583587902E-2</c:v>
                </c:pt>
                <c:pt idx="2188">
                  <c:v>2.2720581053965273E-2</c:v>
                </c:pt>
                <c:pt idx="2189">
                  <c:v>2.2715921670370953E-2</c:v>
                </c:pt>
                <c:pt idx="2190">
                  <c:v>2.2711672047292839E-2</c:v>
                </c:pt>
                <c:pt idx="2191">
                  <c:v>2.2707420313244599E-2</c:v>
                </c:pt>
                <c:pt idx="2192">
                  <c:v>2.2703166468233043E-2</c:v>
                </c:pt>
                <c:pt idx="2193">
                  <c:v>2.2698910512264973E-2</c:v>
                </c:pt>
                <c:pt idx="2194">
                  <c:v>2.2694652445346335E-2</c:v>
                </c:pt>
                <c:pt idx="2195">
                  <c:v>2.2690392267485641E-2</c:v>
                </c:pt>
                <c:pt idx="2196">
                  <c:v>2.2684904267620536E-2</c:v>
                </c:pt>
                <c:pt idx="2197">
                  <c:v>2.2680641123844079E-2</c:v>
                </c:pt>
                <c:pt idx="2198">
                  <c:v>2.2676375869390274E-2</c:v>
                </c:pt>
                <c:pt idx="2199">
                  <c:v>2.2672108504268786E-2</c:v>
                </c:pt>
                <c:pt idx="2200">
                  <c:v>2.2667839028484883E-2</c:v>
                </c:pt>
                <c:pt idx="2201">
                  <c:v>2.2664786870925147E-2</c:v>
                </c:pt>
                <c:pt idx="2202">
                  <c:v>2.2660917928002178E-2</c:v>
                </c:pt>
                <c:pt idx="2203">
                  <c:v>2.2656234851517618E-2</c:v>
                </c:pt>
                <c:pt idx="2204">
                  <c:v>2.2651955675491327E-2</c:v>
                </c:pt>
                <c:pt idx="2205">
                  <c:v>2.2647674388592713E-2</c:v>
                </c:pt>
                <c:pt idx="2206">
                  <c:v>2.2640746224959655E-2</c:v>
                </c:pt>
                <c:pt idx="2207">
                  <c:v>2.2639509396751252E-2</c:v>
                </c:pt>
                <c:pt idx="2208">
                  <c:v>2.2634817862734326E-2</c:v>
                </c:pt>
                <c:pt idx="2209">
                  <c:v>2.2628915599918642E-2</c:v>
                </c:pt>
                <c:pt idx="2210">
                  <c:v>2.2624625437537738E-2</c:v>
                </c:pt>
                <c:pt idx="2211">
                  <c:v>2.2620333164651285E-2</c:v>
                </c:pt>
                <c:pt idx="2212">
                  <c:v>2.2616038781265502E-2</c:v>
                </c:pt>
                <c:pt idx="2213">
                  <c:v>2.2611742287386605E-2</c:v>
                </c:pt>
                <c:pt idx="2214">
                  <c:v>2.2607443683022588E-2</c:v>
                </c:pt>
                <c:pt idx="2215">
                  <c:v>2.260314296817878E-2</c:v>
                </c:pt>
                <c:pt idx="2216">
                  <c:v>2.2598840142862286E-2</c:v>
                </c:pt>
                <c:pt idx="2217">
                  <c:v>2.2594535207081101E-2</c:v>
                </c:pt>
                <c:pt idx="2218">
                  <c:v>2.2589828749376092E-2</c:v>
                </c:pt>
                <c:pt idx="2219">
                  <c:v>2.2585520013030397E-2</c:v>
                </c:pt>
                <c:pt idx="2220">
                  <c:v>2.2581209166320688E-2</c:v>
                </c:pt>
                <c:pt idx="2221">
                  <c:v>2.2576896209253246E-2</c:v>
                </c:pt>
                <c:pt idx="2222">
                  <c:v>2.2574569554721143E-2</c:v>
                </c:pt>
                <c:pt idx="2223">
                  <c:v>2.2570250273332419E-2</c:v>
                </c:pt>
                <c:pt idx="2224">
                  <c:v>2.2565928881205729E-2</c:v>
                </c:pt>
                <c:pt idx="2225">
                  <c:v>2.2561605378348722E-2</c:v>
                </c:pt>
                <c:pt idx="2226">
                  <c:v>2.2554015591607083E-2</c:v>
                </c:pt>
                <c:pt idx="2227">
                  <c:v>2.2551765376961037E-2</c:v>
                </c:pt>
                <c:pt idx="2228">
                  <c:v>2.254743680541061E-2</c:v>
                </c:pt>
                <c:pt idx="2229">
                  <c:v>2.2543106123398052E-2</c:v>
                </c:pt>
                <c:pt idx="2230">
                  <c:v>2.2539956203354746E-2</c:v>
                </c:pt>
                <c:pt idx="2231">
                  <c:v>2.2535620036264675E-2</c:v>
                </c:pt>
                <c:pt idx="2232">
                  <c:v>2.2531281758494462E-2</c:v>
                </c:pt>
                <c:pt idx="2233">
                  <c:v>2.2526941370050062E-2</c:v>
                </c:pt>
                <c:pt idx="2234">
                  <c:v>2.2522991427997383E-2</c:v>
                </c:pt>
                <c:pt idx="2235">
                  <c:v>2.2518646396462814E-2</c:v>
                </c:pt>
                <c:pt idx="2236">
                  <c:v>2.2513907540745705E-2</c:v>
                </c:pt>
                <c:pt idx="2237">
                  <c:v>2.2509558709677684E-2</c:v>
                </c:pt>
                <c:pt idx="2238">
                  <c:v>2.2505207767972889E-2</c:v>
                </c:pt>
                <c:pt idx="2239">
                  <c:v>2.2499683229293899E-2</c:v>
                </c:pt>
                <c:pt idx="2240">
                  <c:v>2.2496889577973682E-2</c:v>
                </c:pt>
                <c:pt idx="2241">
                  <c:v>2.2492142279103351E-2</c:v>
                </c:pt>
                <c:pt idx="2242">
                  <c:v>2.2487782894918651E-2</c:v>
                </c:pt>
                <c:pt idx="2243">
                  <c:v>2.2483421400133742E-2</c:v>
                </c:pt>
                <c:pt idx="2244">
                  <c:v>2.2479057794752032E-2</c:v>
                </c:pt>
                <c:pt idx="2245">
                  <c:v>2.2474692078783724E-2</c:v>
                </c:pt>
                <c:pt idx="2246">
                  <c:v>2.2470324252234768E-2</c:v>
                </c:pt>
                <c:pt idx="2247">
                  <c:v>2.2465954315113668E-2</c:v>
                </c:pt>
                <c:pt idx="2248">
                  <c:v>2.2460422186284707E-2</c:v>
                </c:pt>
                <c:pt idx="2249">
                  <c:v>2.2456049296455127E-2</c:v>
                </c:pt>
                <c:pt idx="2250">
                  <c:v>2.2451674296309228E-2</c:v>
                </c:pt>
                <c:pt idx="2251">
                  <c:v>2.2447297185851405E-2</c:v>
                </c:pt>
                <c:pt idx="2252">
                  <c:v>2.2442917965090441E-2</c:v>
                </c:pt>
                <c:pt idx="2253">
                  <c:v>2.2439690370747951E-2</c:v>
                </c:pt>
                <c:pt idx="2254">
                  <c:v>2.243568976668928E-2</c:v>
                </c:pt>
                <c:pt idx="2255">
                  <c:v>2.2430918838368365E-2</c:v>
                </c:pt>
                <c:pt idx="2256">
                  <c:v>2.2426529906411776E-2</c:v>
                </c:pt>
                <c:pt idx="2257">
                  <c:v>2.2422138863955325E-2</c:v>
                </c:pt>
                <c:pt idx="2258">
                  <c:v>2.2415097748374881E-2</c:v>
                </c:pt>
                <c:pt idx="2259">
                  <c:v>2.2413732437024485E-2</c:v>
                </c:pt>
                <c:pt idx="2260">
                  <c:v>2.2408953073649741E-2</c:v>
                </c:pt>
                <c:pt idx="2261">
                  <c:v>2.2403410015715126E-2</c:v>
                </c:pt>
                <c:pt idx="2262">
                  <c:v>2.2399009692299594E-2</c:v>
                </c:pt>
                <c:pt idx="2263">
                  <c:v>2.2394607258655583E-2</c:v>
                </c:pt>
                <c:pt idx="2264">
                  <c:v>2.2390202714793642E-2</c:v>
                </c:pt>
                <c:pt idx="2265">
                  <c:v>2.2385796060718156E-2</c:v>
                </c:pt>
                <c:pt idx="2266">
                  <c:v>2.2381387296436156E-2</c:v>
                </c:pt>
                <c:pt idx="2267">
                  <c:v>2.2376976421956424E-2</c:v>
                </c:pt>
                <c:pt idx="2268">
                  <c:v>2.2374076279186545E-2</c:v>
                </c:pt>
                <c:pt idx="2269">
                  <c:v>2.2368148342427487E-2</c:v>
                </c:pt>
                <c:pt idx="2270">
                  <c:v>2.2363353713568124E-2</c:v>
                </c:pt>
                <c:pt idx="2271">
                  <c:v>2.235893482280904E-2</c:v>
                </c:pt>
                <c:pt idx="2272">
                  <c:v>2.2354513821961852E-2</c:v>
                </c:pt>
                <c:pt idx="2273">
                  <c:v>2.2350090711035442E-2</c:v>
                </c:pt>
                <c:pt idx="2274">
                  <c:v>2.2347168242540568E-2</c:v>
                </c:pt>
                <c:pt idx="2275">
                  <c:v>2.2342739212303536E-2</c:v>
                </c:pt>
                <c:pt idx="2276">
                  <c:v>2.2338308071703557E-2</c:v>
                </c:pt>
                <c:pt idx="2277">
                  <c:v>2.2333874820748282E-2</c:v>
                </c:pt>
                <c:pt idx="2278">
                  <c:v>2.2328317531562541E-2</c:v>
                </c:pt>
                <c:pt idx="2279">
                  <c:v>2.2323881335245873E-2</c:v>
                </c:pt>
                <c:pt idx="2280">
                  <c:v>2.2319443028821075E-2</c:v>
                </c:pt>
                <c:pt idx="2281">
                  <c:v>2.231246428403726E-2</c:v>
                </c:pt>
                <c:pt idx="2282">
                  <c:v>2.2310560085679582E-2</c:v>
                </c:pt>
                <c:pt idx="2283">
                  <c:v>2.2307230997951726E-2</c:v>
                </c:pt>
                <c:pt idx="2284">
                  <c:v>2.230278297470838E-2</c:v>
                </c:pt>
                <c:pt idx="2285">
                  <c:v>2.2298332841169263E-2</c:v>
                </c:pt>
                <c:pt idx="2286">
                  <c:v>2.2294251119691043E-2</c:v>
                </c:pt>
                <c:pt idx="2287">
                  <c:v>2.2288315801445219E-2</c:v>
                </c:pt>
                <c:pt idx="2288">
                  <c:v>2.2284969778840237E-2</c:v>
                </c:pt>
                <c:pt idx="2289">
                  <c:v>2.2280511204185231E-2</c:v>
                </c:pt>
                <c:pt idx="2290">
                  <c:v>2.2276050519269321E-2</c:v>
                </c:pt>
                <c:pt idx="2291">
                  <c:v>2.2271587724100161E-2</c:v>
                </c:pt>
                <c:pt idx="2292">
                  <c:v>2.2267122818684558E-2</c:v>
                </c:pt>
                <c:pt idx="2293">
                  <c:v>2.2263023343439863E-2</c:v>
                </c:pt>
                <c:pt idx="2294">
                  <c:v>2.2258186677146328E-2</c:v>
                </c:pt>
                <c:pt idx="2295">
                  <c:v>2.2253715441036458E-2</c:v>
                </c:pt>
                <c:pt idx="2296">
                  <c:v>2.2249242094709906E-2</c:v>
                </c:pt>
                <c:pt idx="2297">
                  <c:v>2.2245132472978119E-2</c:v>
                </c:pt>
                <c:pt idx="2298">
                  <c:v>2.2240289071439066E-2</c:v>
                </c:pt>
                <c:pt idx="2299">
                  <c:v>2.223580939450669E-2</c:v>
                </c:pt>
                <c:pt idx="2300">
                  <c:v>2.2230233788742511E-2</c:v>
                </c:pt>
                <c:pt idx="2301">
                  <c:v>2.2225751171706269E-2</c:v>
                </c:pt>
                <c:pt idx="2302">
                  <c:v>2.2221266444719133E-2</c:v>
                </c:pt>
                <c:pt idx="2303">
                  <c:v>2.2216779607788124E-2</c:v>
                </c:pt>
                <c:pt idx="2304">
                  <c:v>2.2212290660921157E-2</c:v>
                </c:pt>
                <c:pt idx="2305">
                  <c:v>2.2208887019249886E-2</c:v>
                </c:pt>
                <c:pt idx="2306">
                  <c:v>2.2204392571162992E-2</c:v>
                </c:pt>
                <c:pt idx="2307">
                  <c:v>2.2200257578549515E-2</c:v>
                </c:pt>
                <c:pt idx="2308">
                  <c:v>2.2195397344592579E-2</c:v>
                </c:pt>
                <c:pt idx="2309">
                  <c:v>2.2190896566122661E-2</c:v>
                </c:pt>
                <c:pt idx="2310">
                  <c:v>2.2186393677539804E-2</c:v>
                </c:pt>
                <c:pt idx="2311">
                  <c:v>2.2182248534721942E-2</c:v>
                </c:pt>
                <c:pt idx="2312">
                  <c:v>2.2177381570063354E-2</c:v>
                </c:pt>
                <c:pt idx="2313">
                  <c:v>2.2171795193154389E-2</c:v>
                </c:pt>
                <c:pt idx="2314">
                  <c:v>2.216692647019336E-2</c:v>
                </c:pt>
                <c:pt idx="2315">
                  <c:v>2.216241474222258E-2</c:v>
                </c:pt>
                <c:pt idx="2316">
                  <c:v>2.2157900904475447E-2</c:v>
                </c:pt>
                <c:pt idx="2317">
                  <c:v>2.2150803468275804E-2</c:v>
                </c:pt>
                <c:pt idx="2318">
                  <c:v>2.2146640926630604E-2</c:v>
                </c:pt>
                <c:pt idx="2319">
                  <c:v>2.2141762832807999E-2</c:v>
                </c:pt>
                <c:pt idx="2320">
                  <c:v>2.2137239350453086E-2</c:v>
                </c:pt>
                <c:pt idx="2321">
                  <c:v>2.2132713758360012E-2</c:v>
                </c:pt>
                <c:pt idx="2322">
                  <c:v>2.2128541065082594E-2</c:v>
                </c:pt>
                <c:pt idx="2323">
                  <c:v>2.2123656244987799E-2</c:v>
                </c:pt>
                <c:pt idx="2324">
                  <c:v>2.211912432372376E-2</c:v>
                </c:pt>
                <c:pt idx="2325">
                  <c:v>2.2114944016040736E-2</c:v>
                </c:pt>
                <c:pt idx="2326">
                  <c:v>2.2110760715110825E-2</c:v>
                </c:pt>
                <c:pt idx="2327">
                  <c:v>2.2106221607443698E-2</c:v>
                </c:pt>
                <c:pt idx="2328">
                  <c:v>2.2101680389944266E-2</c:v>
                </c:pt>
                <c:pt idx="2329">
                  <c:v>2.209713706262121E-2</c:v>
                </c:pt>
                <c:pt idx="2330">
                  <c:v>2.2092240072246725E-2</c:v>
                </c:pt>
                <c:pt idx="2331">
                  <c:v>2.2086393390171977E-2</c:v>
                </c:pt>
                <c:pt idx="2332">
                  <c:v>2.2081843559660509E-2</c:v>
                </c:pt>
                <c:pt idx="2333">
                  <c:v>2.2077291619427414E-2</c:v>
                </c:pt>
                <c:pt idx="2334">
                  <c:v>2.2073087283862303E-2</c:v>
                </c:pt>
                <c:pt idx="2335">
                  <c:v>2.2068530694954375E-2</c:v>
                </c:pt>
                <c:pt idx="2336">
                  <c:v>2.2063971996275827E-2</c:v>
                </c:pt>
                <c:pt idx="2337">
                  <c:v>2.2059411187833611E-2</c:v>
                </c:pt>
                <c:pt idx="2338">
                  <c:v>2.2054848269636419E-2</c:v>
                </c:pt>
                <c:pt idx="2339">
                  <c:v>2.2050283241690324E-2</c:v>
                </c:pt>
                <c:pt idx="2340">
                  <c:v>2.2045716104001419E-2</c:v>
                </c:pt>
                <c:pt idx="2341">
                  <c:v>2.2041146856579253E-2</c:v>
                </c:pt>
                <c:pt idx="2342">
                  <c:v>2.2036575499429913E-2</c:v>
                </c:pt>
                <c:pt idx="2343">
                  <c:v>2.2032002032562083E-2</c:v>
                </c:pt>
                <c:pt idx="2344">
                  <c:v>2.2027426455982723E-2</c:v>
                </c:pt>
                <c:pt idx="2345">
                  <c:v>2.2022848769697904E-2</c:v>
                </c:pt>
                <c:pt idx="2346">
                  <c:v>2.2018268973717191E-2</c:v>
                </c:pt>
                <c:pt idx="2347">
                  <c:v>2.2013687068045795E-2</c:v>
                </c:pt>
                <c:pt idx="2348">
                  <c:v>2.2009103052691534E-2</c:v>
                </c:pt>
                <c:pt idx="2349">
                  <c:v>2.2004516927663101E-2</c:v>
                </c:pt>
                <c:pt idx="2350">
                  <c:v>2.1999928692966575E-2</c:v>
                </c:pt>
                <c:pt idx="2351">
                  <c:v>2.1995338348608038E-2</c:v>
                </c:pt>
                <c:pt idx="2352">
                  <c:v>2.199040391759401E-2</c:v>
                </c:pt>
                <c:pt idx="2353">
                  <c:v>2.1985809784460311E-2</c:v>
                </c:pt>
                <c:pt idx="2354">
                  <c:v>2.1981213541756955E-2</c:v>
                </c:pt>
                <c:pt idx="2355">
                  <c:v>2.1977977767109073E-2</c:v>
                </c:pt>
                <c:pt idx="2356">
                  <c:v>2.1972354982179747E-2</c:v>
                </c:pt>
                <c:pt idx="2357">
                  <c:v>2.1967751980017707E-2</c:v>
                </c:pt>
                <c:pt idx="2358">
                  <c:v>2.1963146868246661E-2</c:v>
                </c:pt>
                <c:pt idx="2359">
                  <c:v>2.1958539646873554E-2</c:v>
                </c:pt>
                <c:pt idx="2360">
                  <c:v>2.1953930315907949E-2</c:v>
                </c:pt>
                <c:pt idx="2361">
                  <c:v>2.1949318875355926E-2</c:v>
                </c:pt>
                <c:pt idx="2362">
                  <c:v>2.1944705325224433E-2</c:v>
                </c:pt>
                <c:pt idx="2363">
                  <c:v>2.1940089665523032E-2</c:v>
                </c:pt>
                <c:pt idx="2364">
                  <c:v>2.1934475298163354E-2</c:v>
                </c:pt>
                <c:pt idx="2365">
                  <c:v>2.1930179240295722E-2</c:v>
                </c:pt>
                <c:pt idx="2366">
                  <c:v>2.1925558114737065E-2</c:v>
                </c:pt>
                <c:pt idx="2367">
                  <c:v>2.1920934879773313E-2</c:v>
                </c:pt>
                <c:pt idx="2368">
                  <c:v>2.1914335229457509E-2</c:v>
                </c:pt>
                <c:pt idx="2369">
                  <c:v>2.1911020844646245E-2</c:v>
                </c:pt>
                <c:pt idx="2370">
                  <c:v>2.1907052518529646E-2</c:v>
                </c:pt>
                <c:pt idx="2371">
                  <c:v>2.1902420846021009E-2</c:v>
                </c:pt>
                <c:pt idx="2372">
                  <c:v>2.1897787064145469E-2</c:v>
                </c:pt>
                <c:pt idx="2373">
                  <c:v>2.1893151172908354E-2</c:v>
                </c:pt>
                <c:pt idx="2374">
                  <c:v>2.1888180627281914E-2</c:v>
                </c:pt>
                <c:pt idx="2375">
                  <c:v>2.1883540949326825E-2</c:v>
                </c:pt>
                <c:pt idx="2376">
                  <c:v>2.1878899162098977E-2</c:v>
                </c:pt>
                <c:pt idx="2377">
                  <c:v>2.1874255265609151E-2</c:v>
                </c:pt>
                <c:pt idx="2378">
                  <c:v>2.1870601626504529E-2</c:v>
                </c:pt>
                <c:pt idx="2379">
                  <c:v>2.1865952214675945E-2</c:v>
                </c:pt>
                <c:pt idx="2380">
                  <c:v>2.1861300693402572E-2</c:v>
                </c:pt>
                <c:pt idx="2381">
                  <c:v>2.185664706269309E-2</c:v>
                </c:pt>
                <c:pt idx="2382">
                  <c:v>2.1851662291124271E-2</c:v>
                </c:pt>
                <c:pt idx="2383">
                  <c:v>2.1847004874135934E-2</c:v>
                </c:pt>
                <c:pt idx="2384">
                  <c:v>2.1842345347801932E-2</c:v>
                </c:pt>
                <c:pt idx="2385">
                  <c:v>2.1837683712127534E-2</c:v>
                </c:pt>
                <c:pt idx="2386">
                  <c:v>2.1833347267852632E-2</c:v>
                </c:pt>
                <c:pt idx="2387">
                  <c:v>2.1828680980676841E-2</c:v>
                </c:pt>
                <c:pt idx="2388">
                  <c:v>2.182401258411882E-2</c:v>
                </c:pt>
                <c:pt idx="2389">
                  <c:v>2.1819342078182907E-2</c:v>
                </c:pt>
                <c:pt idx="2390">
                  <c:v>2.1814669462878661E-2</c:v>
                </c:pt>
                <c:pt idx="2391">
                  <c:v>2.1809994738213035E-2</c:v>
                </c:pt>
                <c:pt idx="2392">
                  <c:v>2.1805317904192111E-2</c:v>
                </c:pt>
                <c:pt idx="2393">
                  <c:v>2.1800638960825444E-2</c:v>
                </c:pt>
                <c:pt idx="2394">
                  <c:v>2.1795957908118248E-2</c:v>
                </c:pt>
                <c:pt idx="2395">
                  <c:v>2.179127474608095E-2</c:v>
                </c:pt>
                <c:pt idx="2396">
                  <c:v>2.1786589474717896E-2</c:v>
                </c:pt>
                <c:pt idx="2397">
                  <c:v>2.1781902094040378E-2</c:v>
                </c:pt>
                <c:pt idx="2398">
                  <c:v>2.1777212604051008E-2</c:v>
                </c:pt>
                <c:pt idx="2399">
                  <c:v>2.1772521004761944E-2</c:v>
                </c:pt>
                <c:pt idx="2400">
                  <c:v>2.1767827296181007E-2</c:v>
                </c:pt>
                <c:pt idx="2401">
                  <c:v>2.1763131478309938E-2</c:v>
                </c:pt>
                <c:pt idx="2402">
                  <c:v>2.1758433551161766E-2</c:v>
                </c:pt>
                <c:pt idx="2403">
                  <c:v>2.1753733514742579E-2</c:v>
                </c:pt>
                <c:pt idx="2404">
                  <c:v>2.1748711869645936E-2</c:v>
                </c:pt>
                <c:pt idx="2405">
                  <c:v>2.1744008048737769E-2</c:v>
                </c:pt>
                <c:pt idx="2406">
                  <c:v>2.1739302118649082E-2</c:v>
                </c:pt>
                <c:pt idx="2407">
                  <c:v>2.1734594079384262E-2</c:v>
                </c:pt>
                <c:pt idx="2408">
                  <c:v>2.1731154810712264E-2</c:v>
                </c:pt>
                <c:pt idx="2409">
                  <c:v>2.1725489001955717E-2</c:v>
                </c:pt>
                <c:pt idx="2410">
                  <c:v>2.1720774200850532E-2</c:v>
                </c:pt>
                <c:pt idx="2411">
                  <c:v>2.1716057290535148E-2</c:v>
                </c:pt>
                <c:pt idx="2412">
                  <c:v>2.1711338271015651E-2</c:v>
                </c:pt>
                <c:pt idx="2413">
                  <c:v>2.1706617142301595E-2</c:v>
                </c:pt>
                <c:pt idx="2414">
                  <c:v>2.1701893904399062E-2</c:v>
                </c:pt>
                <c:pt idx="2415">
                  <c:v>2.1697168557317612E-2</c:v>
                </c:pt>
                <c:pt idx="2416">
                  <c:v>2.1691451353375427E-2</c:v>
                </c:pt>
                <c:pt idx="2417">
                  <c:v>2.1687083802942375E-2</c:v>
                </c:pt>
                <c:pt idx="2418">
                  <c:v>2.1682352998090515E-2</c:v>
                </c:pt>
                <c:pt idx="2419">
                  <c:v>2.1677620084218141E-2</c:v>
                </c:pt>
                <c:pt idx="2420">
                  <c:v>2.1672885061331471E-2</c:v>
                </c:pt>
                <c:pt idx="2421">
                  <c:v>2.1668147929438497E-2</c:v>
                </c:pt>
                <c:pt idx="2422">
                  <c:v>2.1663408688547214E-2</c:v>
                </c:pt>
                <c:pt idx="2423">
                  <c:v>2.1658667338664728E-2</c:v>
                </c:pt>
                <c:pt idx="2424">
                  <c:v>2.1653923879799919E-2</c:v>
                </c:pt>
                <c:pt idx="2425">
                  <c:v>2.1649178311957229E-2</c:v>
                </c:pt>
                <c:pt idx="2426">
                  <c:v>2.1644120641215608E-2</c:v>
                </c:pt>
                <c:pt idx="2427">
                  <c:v>2.1639371290842854E-2</c:v>
                </c:pt>
                <c:pt idx="2428">
                  <c:v>2.1634619831577263E-2</c:v>
                </c:pt>
                <c:pt idx="2429">
                  <c:v>2.162986626343141E-2</c:v>
                </c:pt>
                <c:pt idx="2430">
                  <c:v>2.1626035254659001E-2</c:v>
                </c:pt>
                <c:pt idx="2431">
                  <c:v>2.1621276161734038E-2</c:v>
                </c:pt>
                <c:pt idx="2432">
                  <c:v>2.1616514959757884E-2</c:v>
                </c:pt>
                <c:pt idx="2433">
                  <c:v>2.1611751648738353E-2</c:v>
                </c:pt>
                <c:pt idx="2434">
                  <c:v>2.1606679778336694E-2</c:v>
                </c:pt>
                <c:pt idx="2435">
                  <c:v>2.1601912685212932E-2</c:v>
                </c:pt>
                <c:pt idx="2436">
                  <c:v>2.1597143483132641E-2</c:v>
                </c:pt>
                <c:pt idx="2437">
                  <c:v>2.1592372172101096E-2</c:v>
                </c:pt>
                <c:pt idx="2438">
                  <c:v>2.1587598752130593E-2</c:v>
                </c:pt>
                <c:pt idx="2439">
                  <c:v>2.1583127493162112E-2</c:v>
                </c:pt>
                <c:pt idx="2440">
                  <c:v>2.1578349419061386E-2</c:v>
                </c:pt>
                <c:pt idx="2441">
                  <c:v>2.1573569235978109E-2</c:v>
                </c:pt>
                <c:pt idx="2442">
                  <c:v>2.1568786943921836E-2</c:v>
                </c:pt>
                <c:pt idx="2443">
                  <c:v>2.1564002542899519E-2</c:v>
                </c:pt>
                <c:pt idx="2444">
                  <c:v>2.1559216032920714E-2</c:v>
                </c:pt>
                <c:pt idx="2445">
                  <c:v>2.1554427413990631E-2</c:v>
                </c:pt>
                <c:pt idx="2446">
                  <c:v>2.1549636686117965E-2</c:v>
                </c:pt>
                <c:pt idx="2447">
                  <c:v>2.1544843849311403E-2</c:v>
                </c:pt>
                <c:pt idx="2448">
                  <c:v>2.1540048903576154E-2</c:v>
                </c:pt>
                <c:pt idx="2449">
                  <c:v>2.1535251848922649E-2</c:v>
                </c:pt>
                <c:pt idx="2450">
                  <c:v>2.1530452685357838E-2</c:v>
                </c:pt>
                <c:pt idx="2451">
                  <c:v>2.1525651412887804E-2</c:v>
                </c:pt>
                <c:pt idx="2452">
                  <c:v>2.15208480315221E-2</c:v>
                </c:pt>
                <c:pt idx="2453">
                  <c:v>2.1516042541268553E-2</c:v>
                </c:pt>
                <c:pt idx="2454">
                  <c:v>2.1511234942134107E-2</c:v>
                </c:pt>
                <c:pt idx="2455">
                  <c:v>2.1506425234125714E-2</c:v>
                </c:pt>
                <c:pt idx="2456">
                  <c:v>2.1501316572341122E-2</c:v>
                </c:pt>
                <c:pt idx="2457">
                  <c:v>2.1496503083932382E-2</c:v>
                </c:pt>
                <c:pt idx="2458">
                  <c:v>2.1491687486732258E-2</c:v>
                </c:pt>
                <c:pt idx="2459">
                  <c:v>2.1486869780753051E-2</c:v>
                </c:pt>
                <c:pt idx="2460">
                  <c:v>2.1482049966000026E-2</c:v>
                </c:pt>
                <c:pt idx="2461">
                  <c:v>2.1477522700182161E-2</c:v>
                </c:pt>
                <c:pt idx="2462">
                  <c:v>2.1472698230282063E-2</c:v>
                </c:pt>
                <c:pt idx="2463">
                  <c:v>2.1467871651569707E-2</c:v>
                </c:pt>
                <c:pt idx="2464">
                  <c:v>2.1463042964054654E-2</c:v>
                </c:pt>
                <c:pt idx="2465">
                  <c:v>2.1458212167743854E-2</c:v>
                </c:pt>
                <c:pt idx="2466">
                  <c:v>2.1453273397881899E-2</c:v>
                </c:pt>
                <c:pt idx="2467">
                  <c:v>2.1448544248768034E-2</c:v>
                </c:pt>
                <c:pt idx="2468">
                  <c:v>2.1443598906835327E-2</c:v>
                </c:pt>
                <c:pt idx="2469">
                  <c:v>2.1438576739686264E-2</c:v>
                </c:pt>
                <c:pt idx="2470">
                  <c:v>2.1433735837621124E-2</c:v>
                </c:pt>
                <c:pt idx="2471">
                  <c:v>2.142889282686913E-2</c:v>
                </c:pt>
                <c:pt idx="2472">
                  <c:v>2.1424047707434678E-2</c:v>
                </c:pt>
                <c:pt idx="2473">
                  <c:v>2.1415736882515874E-2</c:v>
                </c:pt>
                <c:pt idx="2474">
                  <c:v>2.1413658208023559E-2</c:v>
                </c:pt>
                <c:pt idx="2475">
                  <c:v>2.1408806461356719E-2</c:v>
                </c:pt>
                <c:pt idx="2476">
                  <c:v>2.1403952606040801E-2</c:v>
                </c:pt>
                <c:pt idx="2477">
                  <c:v>2.1399096642084583E-2</c:v>
                </c:pt>
                <c:pt idx="2478">
                  <c:v>2.1393951391786459E-2</c:v>
                </c:pt>
                <c:pt idx="2479">
                  <c:v>2.1389091742697985E-2</c:v>
                </c:pt>
                <c:pt idx="2480">
                  <c:v>2.1384230749080579E-2</c:v>
                </c:pt>
                <c:pt idx="2481">
                  <c:v>2.1379369301371298E-2</c:v>
                </c:pt>
                <c:pt idx="2482">
                  <c:v>2.1375653628199581E-2</c:v>
                </c:pt>
                <c:pt idx="2483">
                  <c:v>2.1370794093258323E-2</c:v>
                </c:pt>
                <c:pt idx="2484">
                  <c:v>2.1365937080929823E-2</c:v>
                </c:pt>
                <c:pt idx="2485">
                  <c:v>2.1361083444352915E-2</c:v>
                </c:pt>
                <c:pt idx="2486">
                  <c:v>2.1352890966747713E-2</c:v>
                </c:pt>
                <c:pt idx="2487">
                  <c:v>2.1350528084949815E-2</c:v>
                </c:pt>
                <c:pt idx="2488">
                  <c:v>2.1345688723494075E-2</c:v>
                </c:pt>
                <c:pt idx="2489">
                  <c:v>2.1340856064565216E-2</c:v>
                </c:pt>
                <c:pt idx="2490">
                  <c:v>2.1336895757464634E-2</c:v>
                </c:pt>
                <c:pt idx="2491">
                  <c:v>2.133208029116233E-2</c:v>
                </c:pt>
                <c:pt idx="2492">
                  <c:v>2.1327274030298986E-2</c:v>
                </c:pt>
                <c:pt idx="2493">
                  <c:v>2.1322477117029833E-2</c:v>
                </c:pt>
                <c:pt idx="2494">
                  <c:v>2.13179794378992E-2</c:v>
                </c:pt>
                <c:pt idx="2495">
                  <c:v>2.1313201605300591E-2</c:v>
                </c:pt>
                <c:pt idx="2496">
                  <c:v>2.130814246245245E-2</c:v>
                </c:pt>
                <c:pt idx="2497">
                  <c:v>2.1303382939218192E-2</c:v>
                </c:pt>
                <c:pt idx="2498">
                  <c:v>2.1298632763406346E-2</c:v>
                </c:pt>
                <c:pt idx="2499">
                  <c:v>2.129301676455898E-2</c:v>
                </c:pt>
                <c:pt idx="2500">
                  <c:v>2.1289452663160575E-2</c:v>
                </c:pt>
                <c:pt idx="2501">
                  <c:v>2.1284438320156619E-2</c:v>
                </c:pt>
                <c:pt idx="2502">
                  <c:v>2.1279725533686608E-2</c:v>
                </c:pt>
                <c:pt idx="2503">
                  <c:v>2.1275022094467234E-2</c:v>
                </c:pt>
                <c:pt idx="2504">
                  <c:v>2.1270328002461921E-2</c:v>
                </c:pt>
                <c:pt idx="2505">
                  <c:v>2.1265643257638363E-2</c:v>
                </c:pt>
                <c:pt idx="2506">
                  <c:v>2.1260967859962541E-2</c:v>
                </c:pt>
                <c:pt idx="2507">
                  <c:v>2.1256301809399591E-2</c:v>
                </c:pt>
                <c:pt idx="2508">
                  <c:v>2.1250759380173453E-2</c:v>
                </c:pt>
                <c:pt idx="2509">
                  <c:v>2.1246110841793734E-2</c:v>
                </c:pt>
                <c:pt idx="2510">
                  <c:v>2.1241471648601493E-2</c:v>
                </c:pt>
                <c:pt idx="2511">
                  <c:v>2.1236841800565991E-2</c:v>
                </c:pt>
                <c:pt idx="2512">
                  <c:v>2.123222129765736E-2</c:v>
                </c:pt>
                <c:pt idx="2513">
                  <c:v>2.1228501793499225E-2</c:v>
                </c:pt>
                <c:pt idx="2514">
                  <c:v>2.1224198885941018E-2</c:v>
                </c:pt>
                <c:pt idx="2515">
                  <c:v>2.1219309896904712E-2</c:v>
                </c:pt>
                <c:pt idx="2516">
                  <c:v>2.1214727968838817E-2</c:v>
                </c:pt>
                <c:pt idx="2517">
                  <c:v>2.1210155387550739E-2</c:v>
                </c:pt>
                <c:pt idx="2518">
                  <c:v>2.1203040531609835E-2</c:v>
                </c:pt>
                <c:pt idx="2519">
                  <c:v>2.1201337974181181E-2</c:v>
                </c:pt>
                <c:pt idx="2520">
                  <c:v>2.119649372401157E-2</c:v>
                </c:pt>
                <c:pt idx="2521">
                  <c:v>2.1190756985993708E-2</c:v>
                </c:pt>
                <c:pt idx="2522">
                  <c:v>2.1186229530838929E-2</c:v>
                </c:pt>
                <c:pt idx="2523">
                  <c:v>2.1181711419852256E-2</c:v>
                </c:pt>
                <c:pt idx="2524">
                  <c:v>2.1177202653000826E-2</c:v>
                </c:pt>
                <c:pt idx="2525">
                  <c:v>2.1173005151407135E-2</c:v>
                </c:pt>
                <c:pt idx="2526">
                  <c:v>2.1168213151579351E-2</c:v>
                </c:pt>
                <c:pt idx="2527">
                  <c:v>2.1163732416946246E-2</c:v>
                </c:pt>
                <c:pt idx="2528">
                  <c:v>2.1159261026324039E-2</c:v>
                </c:pt>
                <c:pt idx="2529">
                  <c:v>2.1154798979680756E-2</c:v>
                </c:pt>
                <c:pt idx="2530">
                  <c:v>2.1150042379971458E-2</c:v>
                </c:pt>
                <c:pt idx="2531">
                  <c:v>2.1145598614144237E-2</c:v>
                </c:pt>
                <c:pt idx="2532">
                  <c:v>2.1141164191604507E-2</c:v>
                </c:pt>
                <c:pt idx="2533">
                  <c:v>2.1136739112319038E-2</c:v>
                </c:pt>
                <c:pt idx="2534">
                  <c:v>2.1133851530465181E-2</c:v>
                </c:pt>
                <c:pt idx="2535">
                  <c:v>2.1129447185529612E-2</c:v>
                </c:pt>
                <c:pt idx="2536">
                  <c:v>2.1125052186748532E-2</c:v>
                </c:pt>
                <c:pt idx="2537">
                  <c:v>2.1120666534092176E-2</c:v>
                </c:pt>
                <c:pt idx="2538">
                  <c:v>2.1115368255297685E-2</c:v>
                </c:pt>
                <c:pt idx="2539">
                  <c:v>2.1111000058652844E-2</c:v>
                </c:pt>
                <c:pt idx="2540">
                  <c:v>2.1106641206243282E-2</c:v>
                </c:pt>
                <c:pt idx="2541">
                  <c:v>2.1099810460130368E-2</c:v>
                </c:pt>
                <c:pt idx="2542">
                  <c:v>2.1097951534017546E-2</c:v>
                </c:pt>
                <c:pt idx="2543">
                  <c:v>2.1094548884970466E-2</c:v>
                </c:pt>
                <c:pt idx="2544">
                  <c:v>2.1090228654290031E-2</c:v>
                </c:pt>
                <c:pt idx="2545">
                  <c:v>2.1085917769480909E-2</c:v>
                </c:pt>
                <c:pt idx="2546">
                  <c:v>2.1081926971433892E-2</c:v>
                </c:pt>
                <c:pt idx="2547">
                  <c:v>2.1077635195226208E-2</c:v>
                </c:pt>
                <c:pt idx="2548">
                  <c:v>2.1073041189962515E-2</c:v>
                </c:pt>
                <c:pt idx="2549">
                  <c:v>2.1068767688322294E-2</c:v>
                </c:pt>
                <c:pt idx="2550">
                  <c:v>2.106450353239521E-2</c:v>
                </c:pt>
                <c:pt idx="2551">
                  <c:v>2.1059310540693797E-2</c:v>
                </c:pt>
                <c:pt idx="2552">
                  <c:v>2.1056316509112927E-2</c:v>
                </c:pt>
                <c:pt idx="2553">
                  <c:v>2.1051767138590066E-2</c:v>
                </c:pt>
                <c:pt idx="2554">
                  <c:v>2.1047540365210254E-2</c:v>
                </c:pt>
                <c:pt idx="2555">
                  <c:v>2.1043322937390516E-2</c:v>
                </c:pt>
                <c:pt idx="2556">
                  <c:v>2.1039114855099378E-2</c:v>
                </c:pt>
                <c:pt idx="2557">
                  <c:v>2.1035231478350718E-2</c:v>
                </c:pt>
                <c:pt idx="2558">
                  <c:v>2.1030726726982175E-2</c:v>
                </c:pt>
                <c:pt idx="2559">
                  <c:v>2.1026546681094879E-2</c:v>
                </c:pt>
                <c:pt idx="2560">
                  <c:v>2.1021426401149693E-2</c:v>
                </c:pt>
                <c:pt idx="2561">
                  <c:v>2.1017263770737024E-2</c:v>
                </c:pt>
                <c:pt idx="2562">
                  <c:v>2.1013110483901695E-2</c:v>
                </c:pt>
                <c:pt idx="2563">
                  <c:v>2.1008966540612958E-2</c:v>
                </c:pt>
                <c:pt idx="2564">
                  <c:v>2.1005786632155386E-2</c:v>
                </c:pt>
                <c:pt idx="2565">
                  <c:v>2.1001662658255142E-2</c:v>
                </c:pt>
                <c:pt idx="2566">
                  <c:v>2.0997548029579916E-2</c:v>
                </c:pt>
                <c:pt idx="2567">
                  <c:v>2.0993762367411448E-2</c:v>
                </c:pt>
                <c:pt idx="2568">
                  <c:v>2.0989346807789723E-2</c:v>
                </c:pt>
                <c:pt idx="2569">
                  <c:v>2.0985260214612677E-2</c:v>
                </c:pt>
                <c:pt idx="2570">
                  <c:v>2.0981182966542448E-2</c:v>
                </c:pt>
                <c:pt idx="2571">
                  <c:v>2.0977436405841019E-2</c:v>
                </c:pt>
                <c:pt idx="2572">
                  <c:v>2.0973056505603379E-2</c:v>
                </c:pt>
                <c:pt idx="2573">
                  <c:v>2.0967719005279939E-2</c:v>
                </c:pt>
                <c:pt idx="2574">
                  <c:v>2.0963677406501624E-2</c:v>
                </c:pt>
                <c:pt idx="2575">
                  <c:v>2.0959645150339767E-2</c:v>
                </c:pt>
                <c:pt idx="2576">
                  <c:v>2.0955622236765947E-2</c:v>
                </c:pt>
                <c:pt idx="2577">
                  <c:v>2.0949243763109703E-2</c:v>
                </c:pt>
                <c:pt idx="2578">
                  <c:v>2.094621554595491E-2</c:v>
                </c:pt>
                <c:pt idx="2579">
                  <c:v>2.0942549936326167E-2</c:v>
                </c:pt>
                <c:pt idx="2580">
                  <c:v>2.0937350748931216E-2</c:v>
                </c:pt>
                <c:pt idx="2581">
                  <c:v>2.0934272236243143E-2</c:v>
                </c:pt>
                <c:pt idx="2582">
                  <c:v>2.0930635966727465E-2</c:v>
                </c:pt>
                <c:pt idx="2583">
                  <c:v>2.0926356744777348E-2</c:v>
                </c:pt>
                <c:pt idx="2584">
                  <c:v>2.0921523353158555E-2</c:v>
                </c:pt>
                <c:pt idx="2585">
                  <c:v>2.0918806089056965E-2</c:v>
                </c:pt>
                <c:pt idx="2586">
                  <c:v>2.0914881483464282E-2</c:v>
                </c:pt>
                <c:pt idx="2587">
                  <c:v>2.0910966221305453E-2</c:v>
                </c:pt>
                <c:pt idx="2588">
                  <c:v>2.0907060302555278E-2</c:v>
                </c:pt>
                <c:pt idx="2589">
                  <c:v>2.0903163727184218E-2</c:v>
                </c:pt>
                <c:pt idx="2590">
                  <c:v>2.0898946825695638E-2</c:v>
                </c:pt>
                <c:pt idx="2591">
                  <c:v>2.089506849416279E-2</c:v>
                </c:pt>
                <c:pt idx="2592">
                  <c:v>2.0890095795976379E-2</c:v>
                </c:pt>
                <c:pt idx="2593">
                  <c:v>2.0887339859219336E-2</c:v>
                </c:pt>
                <c:pt idx="2594">
                  <c:v>2.0883489555753386E-2</c:v>
                </c:pt>
                <c:pt idx="2595">
                  <c:v>2.0879432601994929E-2</c:v>
                </c:pt>
                <c:pt idx="2596">
                  <c:v>2.0876149311893393E-2</c:v>
                </c:pt>
                <c:pt idx="2597">
                  <c:v>2.0872327482565602E-2</c:v>
                </c:pt>
                <c:pt idx="2598">
                  <c:v>2.0867971118186803E-2</c:v>
                </c:pt>
                <c:pt idx="2599">
                  <c:v>2.0864711853278407E-2</c:v>
                </c:pt>
                <c:pt idx="2600">
                  <c:v>2.0860918053266002E-2</c:v>
                </c:pt>
                <c:pt idx="2601">
                  <c:v>2.0857133596305151E-2</c:v>
                </c:pt>
                <c:pt idx="2602">
                  <c:v>2.0853358482365438E-2</c:v>
                </c:pt>
                <c:pt idx="2603">
                  <c:v>2.0849592711424274E-2</c:v>
                </c:pt>
                <c:pt idx="2604">
                  <c:v>2.0845836283453854E-2</c:v>
                </c:pt>
                <c:pt idx="2605">
                  <c:v>2.0842089198427245E-2</c:v>
                </c:pt>
                <c:pt idx="2606">
                  <c:v>2.0838351456315771E-2</c:v>
                </c:pt>
                <c:pt idx="2607">
                  <c:v>2.0834623057095106E-2</c:v>
                </c:pt>
                <c:pt idx="2608">
                  <c:v>2.0830904000738316E-2</c:v>
                </c:pt>
                <c:pt idx="2609">
                  <c:v>2.0827194287217597E-2</c:v>
                </c:pt>
                <c:pt idx="2610">
                  <c:v>2.082349391650775E-2</c:v>
                </c:pt>
                <c:pt idx="2611">
                  <c:v>2.0819276361554645E-2</c:v>
                </c:pt>
                <c:pt idx="2612">
                  <c:v>2.0815256400518411E-2</c:v>
                </c:pt>
                <c:pt idx="2613">
                  <c:v>2.0812108859937711E-2</c:v>
                </c:pt>
                <c:pt idx="2614">
                  <c:v>2.0808445404095731E-2</c:v>
                </c:pt>
                <c:pt idx="2615">
                  <c:v>2.0804791290360617E-2</c:v>
                </c:pt>
                <c:pt idx="2616">
                  <c:v>2.0801487889805129E-2</c:v>
                </c:pt>
                <c:pt idx="2617">
                  <c:v>2.079785291803633E-2</c:v>
                </c:pt>
                <c:pt idx="2618">
                  <c:v>2.0793710104504103E-2</c:v>
                </c:pt>
                <c:pt idx="2619">
                  <c:v>2.0790611002277953E-2</c:v>
                </c:pt>
                <c:pt idx="2620">
                  <c:v>2.0787004058236247E-2</c:v>
                </c:pt>
                <c:pt idx="2621">
                  <c:v>2.0783406456719555E-2</c:v>
                </c:pt>
                <c:pt idx="2622">
                  <c:v>2.0779306351921267E-2</c:v>
                </c:pt>
                <c:pt idx="2623">
                  <c:v>2.0776239281156083E-2</c:v>
                </c:pt>
                <c:pt idx="2624">
                  <c:v>2.0772669707058038E-2</c:v>
                </c:pt>
                <c:pt idx="2625">
                  <c:v>2.0768763963192459E-2</c:v>
                </c:pt>
                <c:pt idx="2626">
                  <c:v>2.0765212610935793E-2</c:v>
                </c:pt>
                <c:pt idx="2627">
                  <c:v>2.0761670600480307E-2</c:v>
                </c:pt>
                <c:pt idx="2628">
                  <c:v>2.0758137931800525E-2</c:v>
                </c:pt>
                <c:pt idx="2629">
                  <c:v>2.0752375730864824E-2</c:v>
                </c:pt>
                <c:pt idx="2630">
                  <c:v>2.0750251542868803E-2</c:v>
                </c:pt>
                <c:pt idx="2631">
                  <c:v>2.0746747768056295E-2</c:v>
                </c:pt>
                <c:pt idx="2632">
                  <c:v>2.0743253334349454E-2</c:v>
                </c:pt>
                <c:pt idx="2633">
                  <c:v>2.0739768241722523E-2</c:v>
                </c:pt>
                <c:pt idx="2634">
                  <c:v>2.0736642198427895E-2</c:v>
                </c:pt>
                <c:pt idx="2635">
                  <c:v>2.0732826079612465E-2</c:v>
                </c:pt>
                <c:pt idx="2636">
                  <c:v>2.0729369010080489E-2</c:v>
                </c:pt>
                <c:pt idx="2637">
                  <c:v>2.0726272395852587E-2</c:v>
                </c:pt>
                <c:pt idx="2638">
                  <c:v>2.0723186120566187E-2</c:v>
                </c:pt>
                <c:pt idx="2639">
                  <c:v>2.0719758014750449E-2</c:v>
                </c:pt>
                <c:pt idx="2640">
                  <c:v>2.0716339250980109E-2</c:v>
                </c:pt>
                <c:pt idx="2641">
                  <c:v>2.0712929829229967E-2</c:v>
                </c:pt>
                <c:pt idx="2642">
                  <c:v>2.0708206351287197E-2</c:v>
                </c:pt>
                <c:pt idx="2643">
                  <c:v>2.0704817809755433E-2</c:v>
                </c:pt>
                <c:pt idx="2644">
                  <c:v>2.0701438609600571E-2</c:v>
                </c:pt>
                <c:pt idx="2645">
                  <c:v>2.069806875079714E-2</c:v>
                </c:pt>
                <c:pt idx="2646">
                  <c:v>2.0695063790947255E-2</c:v>
                </c:pt>
                <c:pt idx="2647">
                  <c:v>2.0691713089920183E-2</c:v>
                </c:pt>
                <c:pt idx="2648">
                  <c:v>2.068837173073693E-2</c:v>
                </c:pt>
                <c:pt idx="2649">
                  <c:v>2.0685039713378383E-2</c:v>
                </c:pt>
                <c:pt idx="2650">
                  <c:v>2.0681717037814996E-2</c:v>
                </c:pt>
                <c:pt idx="2651">
                  <c:v>2.0678403704026793E-2</c:v>
                </c:pt>
                <c:pt idx="2652">
                  <c:v>2.0675099711990309E-2</c:v>
                </c:pt>
                <c:pt idx="2653">
                  <c:v>2.0671805061680346E-2</c:v>
                </c:pt>
                <c:pt idx="2654">
                  <c:v>2.0668519753074314E-2</c:v>
                </c:pt>
                <c:pt idx="2655">
                  <c:v>2.0665243786148757E-2</c:v>
                </c:pt>
                <c:pt idx="2656">
                  <c:v>2.0661977160881084E-2</c:v>
                </c:pt>
                <c:pt idx="2657">
                  <c:v>2.0658719877245223E-2</c:v>
                </c:pt>
                <c:pt idx="2658">
                  <c:v>2.0655471935222065E-2</c:v>
                </c:pt>
                <c:pt idx="2659">
                  <c:v>2.0652233334784675E-2</c:v>
                </c:pt>
                <c:pt idx="2660">
                  <c:v>2.0649004075913063E-2</c:v>
                </c:pt>
                <c:pt idx="2661">
                  <c:v>2.0645784158582037E-2</c:v>
                </c:pt>
                <c:pt idx="2662">
                  <c:v>2.0642573582770742E-2</c:v>
                </c:pt>
                <c:pt idx="2663">
                  <c:v>2.0639372348453981E-2</c:v>
                </c:pt>
                <c:pt idx="2664">
                  <c:v>2.0635816259204728E-2</c:v>
                </c:pt>
                <c:pt idx="2665">
                  <c:v>2.0632633222540595E-2</c:v>
                </c:pt>
                <c:pt idx="2666">
                  <c:v>2.0629459526743003E-2</c:v>
                </c:pt>
                <c:pt idx="2667">
                  <c:v>2.0627758149827022E-2</c:v>
                </c:pt>
                <c:pt idx="2668">
                  <c:v>2.0623506298507951E-2</c:v>
                </c:pt>
                <c:pt idx="2669">
                  <c:v>2.0620361112689209E-2</c:v>
                </c:pt>
                <c:pt idx="2670">
                  <c:v>2.0617225268206862E-2</c:v>
                </c:pt>
                <c:pt idx="2671">
                  <c:v>2.0614098765039199E-2</c:v>
                </c:pt>
                <c:pt idx="2672">
                  <c:v>2.0610981603165358E-2</c:v>
                </c:pt>
                <c:pt idx="2673">
                  <c:v>2.0607873782561015E-2</c:v>
                </c:pt>
                <c:pt idx="2674">
                  <c:v>2.0604775303206188E-2</c:v>
                </c:pt>
                <c:pt idx="2675">
                  <c:v>2.060168616507654E-2</c:v>
                </c:pt>
                <c:pt idx="2676">
                  <c:v>2.0597797032884578E-2</c:v>
                </c:pt>
                <c:pt idx="2677">
                  <c:v>2.0595165363856825E-2</c:v>
                </c:pt>
                <c:pt idx="2678">
                  <c:v>2.0592103756738669E-2</c:v>
                </c:pt>
                <c:pt idx="2679">
                  <c:v>2.0589051490203326E-2</c:v>
                </c:pt>
                <c:pt idx="2680">
                  <c:v>2.0584273943098145E-2</c:v>
                </c:pt>
                <c:pt idx="2681">
                  <c:v>2.0582542371936522E-2</c:v>
                </c:pt>
                <c:pt idx="2682">
                  <c:v>2.0579950733871932E-2</c:v>
                </c:pt>
                <c:pt idx="2683">
                  <c:v>2.0576935829449111E-2</c:v>
                </c:pt>
                <c:pt idx="2684">
                  <c:v>2.0573930265501059E-2</c:v>
                </c:pt>
                <c:pt idx="2685">
                  <c:v>2.0570934042004937E-2</c:v>
                </c:pt>
                <c:pt idx="2686">
                  <c:v>2.0567572219246877E-2</c:v>
                </c:pt>
                <c:pt idx="2687">
                  <c:v>2.056459417912393E-2</c:v>
                </c:pt>
                <c:pt idx="2688">
                  <c:v>2.0561625478835666E-2</c:v>
                </c:pt>
                <c:pt idx="2689">
                  <c:v>2.0558666118360769E-2</c:v>
                </c:pt>
                <c:pt idx="2690">
                  <c:v>2.0556470025502271E-2</c:v>
                </c:pt>
                <c:pt idx="2691">
                  <c:v>2.0553530344048356E-2</c:v>
                </c:pt>
                <c:pt idx="2692">
                  <c:v>2.0550600003455568E-2</c:v>
                </c:pt>
                <c:pt idx="2693">
                  <c:v>2.0547679003703058E-2</c:v>
                </c:pt>
                <c:pt idx="2694">
                  <c:v>2.0544388347494696E-2</c:v>
                </c:pt>
                <c:pt idx="2695">
                  <c:v>2.0541485527384697E-2</c:v>
                </c:pt>
                <c:pt idx="2696">
                  <c:v>2.0538592047499995E-2</c:v>
                </c:pt>
                <c:pt idx="2697">
                  <c:v>2.0535707907817748E-2</c:v>
                </c:pt>
                <c:pt idx="2698">
                  <c:v>2.053283310832215E-2</c:v>
                </c:pt>
                <c:pt idx="2699">
                  <c:v>2.0530349161679045E-2</c:v>
                </c:pt>
                <c:pt idx="2700">
                  <c:v>2.0527493547229794E-2</c:v>
                </c:pt>
                <c:pt idx="2701">
                  <c:v>2.0524647273457469E-2</c:v>
                </c:pt>
                <c:pt idx="2702">
                  <c:v>2.0521810340341218E-2</c:v>
                </c:pt>
                <c:pt idx="2703">
                  <c:v>2.0518982747861059E-2</c:v>
                </c:pt>
                <c:pt idx="2704">
                  <c:v>2.0516164495994402E-2</c:v>
                </c:pt>
                <c:pt idx="2705">
                  <c:v>2.0513355584724734E-2</c:v>
                </c:pt>
                <c:pt idx="2706">
                  <c:v>2.0510556014029468E-2</c:v>
                </c:pt>
                <c:pt idx="2707">
                  <c:v>2.0507765783889485E-2</c:v>
                </c:pt>
                <c:pt idx="2708">
                  <c:v>2.0504984894284806E-2</c:v>
                </c:pt>
                <c:pt idx="2709">
                  <c:v>2.0502213345195443E-2</c:v>
                </c:pt>
                <c:pt idx="2710">
                  <c:v>2.0499451136603154E-2</c:v>
                </c:pt>
                <c:pt idx="2711">
                  <c:v>2.0496698268486213E-2</c:v>
                </c:pt>
                <c:pt idx="2712">
                  <c:v>2.049395474082551E-2</c:v>
                </c:pt>
                <c:pt idx="2713">
                  <c:v>2.0491220553601922E-2</c:v>
                </c:pt>
                <c:pt idx="2714">
                  <c:v>2.0488495706796339E-2</c:v>
                </c:pt>
                <c:pt idx="2715">
                  <c:v>2.048578020038791E-2</c:v>
                </c:pt>
                <c:pt idx="2716">
                  <c:v>2.0482683866119712E-2</c:v>
                </c:pt>
                <c:pt idx="2717">
                  <c:v>2.0479986526351024E-2</c:v>
                </c:pt>
                <c:pt idx="2718">
                  <c:v>2.0477298526371941E-2</c:v>
                </c:pt>
                <c:pt idx="2719">
                  <c:v>2.0474619866167526E-2</c:v>
                </c:pt>
                <c:pt idx="2720">
                  <c:v>2.0471950545717571E-2</c:v>
                </c:pt>
                <c:pt idx="2721">
                  <c:v>2.0469683309225304E-2</c:v>
                </c:pt>
                <c:pt idx="2722">
                  <c:v>2.0467033185065184E-2</c:v>
                </c:pt>
                <c:pt idx="2723">
                  <c:v>2.0464392401151901E-2</c:v>
                </c:pt>
                <c:pt idx="2724">
                  <c:v>2.046176095746547E-2</c:v>
                </c:pt>
                <c:pt idx="2725">
                  <c:v>2.0459138853986779E-2</c:v>
                </c:pt>
                <c:pt idx="2726">
                  <c:v>2.0456944611038603E-2</c:v>
                </c:pt>
                <c:pt idx="2727">
                  <c:v>2.0453922667577017E-2</c:v>
                </c:pt>
                <c:pt idx="2728">
                  <c:v>2.0451751853697887E-2</c:v>
                </c:pt>
                <c:pt idx="2729">
                  <c:v>2.0447950117942426E-2</c:v>
                </c:pt>
                <c:pt idx="2730">
                  <c:v>2.0445373672860256E-2</c:v>
                </c:pt>
                <c:pt idx="2731">
                  <c:v>2.0442806566783212E-2</c:v>
                </c:pt>
                <c:pt idx="2732">
                  <c:v>2.0440248799690863E-2</c:v>
                </c:pt>
                <c:pt idx="2733">
                  <c:v>2.0435885783494534E-2</c:v>
                </c:pt>
                <c:pt idx="2734">
                  <c:v>2.0434799317735397E-2</c:v>
                </c:pt>
                <c:pt idx="2735">
                  <c:v>2.0432270901629579E-2</c:v>
                </c:pt>
                <c:pt idx="2736">
                  <c:v>2.0429751824437403E-2</c:v>
                </c:pt>
                <c:pt idx="2737">
                  <c:v>2.0427242086140218E-2</c:v>
                </c:pt>
                <c:pt idx="2738">
                  <c:v>2.0424340137428096E-2</c:v>
                </c:pt>
                <c:pt idx="2739">
                  <c:v>2.0421848550809273E-2</c:v>
                </c:pt>
                <c:pt idx="2740">
                  <c:v>2.0419366302488674E-2</c:v>
                </c:pt>
                <c:pt idx="2741">
                  <c:v>2.0416893392449238E-2</c:v>
                </c:pt>
                <c:pt idx="2742">
                  <c:v>2.0416448761034222E-2</c:v>
                </c:pt>
                <c:pt idx="2743">
                  <c:v>2.0413997169397291E-2</c:v>
                </c:pt>
                <c:pt idx="2744">
                  <c:v>2.0411554918708798E-2</c:v>
                </c:pt>
                <c:pt idx="2745">
                  <c:v>2.0409122008951737E-2</c:v>
                </c:pt>
                <c:pt idx="2746">
                  <c:v>2.0405480527829489E-2</c:v>
                </c:pt>
                <c:pt idx="2747">
                  <c:v>2.0401688432688733E-2</c:v>
                </c:pt>
                <c:pt idx="2748">
                  <c:v>2.0400658227457721E-2</c:v>
                </c:pt>
                <c:pt idx="2749">
                  <c:v>2.039826108613272E-2</c:v>
                </c:pt>
                <c:pt idx="2750">
                  <c:v>2.0395873284020202E-2</c:v>
                </c:pt>
                <c:pt idx="2751">
                  <c:v>2.0394720708972816E-2</c:v>
                </c:pt>
                <c:pt idx="2752">
                  <c:v>2.0392353185240013E-2</c:v>
                </c:pt>
                <c:pt idx="2753">
                  <c:v>2.0389995002300026E-2</c:v>
                </c:pt>
                <c:pt idx="2754">
                  <c:v>2.0388056524039206E-2</c:v>
                </c:pt>
                <c:pt idx="2755">
                  <c:v>2.0385717557727626E-2</c:v>
                </c:pt>
                <c:pt idx="2756">
                  <c:v>2.0382976498055861E-2</c:v>
                </c:pt>
                <c:pt idx="2757">
                  <c:v>2.0380655678110277E-2</c:v>
                </c:pt>
                <c:pt idx="2758">
                  <c:v>2.0378344198869924E-2</c:v>
                </c:pt>
                <c:pt idx="2759">
                  <c:v>2.0376042060319493E-2</c:v>
                </c:pt>
                <c:pt idx="2760">
                  <c:v>2.0374162845050434E-2</c:v>
                </c:pt>
                <c:pt idx="2761">
                  <c:v>2.0371465805220371E-2</c:v>
                </c:pt>
                <c:pt idx="2762">
                  <c:v>2.0369191688636816E-2</c:v>
                </c:pt>
                <c:pt idx="2763">
                  <c:v>2.0366926912676005E-2</c:v>
                </c:pt>
                <c:pt idx="2764">
                  <c:v>2.036467147732263E-2</c:v>
                </c:pt>
                <c:pt idx="2765">
                  <c:v>2.0362425382559682E-2</c:v>
                </c:pt>
                <c:pt idx="2766">
                  <c:v>2.0360188628369306E-2</c:v>
                </c:pt>
                <c:pt idx="2767">
                  <c:v>2.0357961214736195E-2</c:v>
                </c:pt>
                <c:pt idx="2768">
                  <c:v>2.0354489833067549E-2</c:v>
                </c:pt>
                <c:pt idx="2769">
                  <c:v>2.0352279472936139E-2</c:v>
                </c:pt>
                <c:pt idx="2770">
                  <c:v>2.0350078451697465E-2</c:v>
                </c:pt>
                <c:pt idx="2771">
                  <c:v>2.0347886769333957E-2</c:v>
                </c:pt>
                <c:pt idx="2772">
                  <c:v>2.0345704425833319E-2</c:v>
                </c:pt>
                <c:pt idx="2773">
                  <c:v>2.0344792883737802E-2</c:v>
                </c:pt>
                <c:pt idx="2774">
                  <c:v>2.0343052022082524E-2</c:v>
                </c:pt>
                <c:pt idx="2775">
                  <c:v>2.0340478163802422E-2</c:v>
                </c:pt>
                <c:pt idx="2776">
                  <c:v>2.0338334814463559E-2</c:v>
                </c:pt>
                <c:pt idx="2777">
                  <c:v>2.0336200805522935E-2</c:v>
                </c:pt>
                <c:pt idx="2778">
                  <c:v>2.0332321448381256E-2</c:v>
                </c:pt>
                <c:pt idx="2779">
                  <c:v>2.0332384712143572E-2</c:v>
                </c:pt>
                <c:pt idx="2780">
                  <c:v>2.0329854820935755E-2</c:v>
                </c:pt>
                <c:pt idx="2781">
                  <c:v>2.0326058852990769E-2</c:v>
                </c:pt>
                <c:pt idx="2782">
                  <c:v>2.0323969347890269E-2</c:v>
                </c:pt>
                <c:pt idx="2783">
                  <c:v>2.032188918094846E-2</c:v>
                </c:pt>
                <c:pt idx="2784">
                  <c:v>2.0319818352149355E-2</c:v>
                </c:pt>
                <c:pt idx="2785">
                  <c:v>2.0318183789755601E-2</c:v>
                </c:pt>
                <c:pt idx="2786">
                  <c:v>2.0315704708926852E-2</c:v>
                </c:pt>
                <c:pt idx="2787">
                  <c:v>2.0313661894474144E-2</c:v>
                </c:pt>
                <c:pt idx="2788">
                  <c:v>2.0311628418109073E-2</c:v>
                </c:pt>
                <c:pt idx="2789">
                  <c:v>2.0309604279815652E-2</c:v>
                </c:pt>
                <c:pt idx="2790">
                  <c:v>2.0307159857322368E-2</c:v>
                </c:pt>
                <c:pt idx="2791">
                  <c:v>2.030515384100302E-2</c:v>
                </c:pt>
                <c:pt idx="2792">
                  <c:v>2.0303157162177145E-2</c:v>
                </c:pt>
                <c:pt idx="2793">
                  <c:v>2.0301169820833971E-2</c:v>
                </c:pt>
                <c:pt idx="2794">
                  <c:v>2.0301351719671842E-2</c:v>
                </c:pt>
                <c:pt idx="2795">
                  <c:v>2.0299385835307607E-2</c:v>
                </c:pt>
                <c:pt idx="2796">
                  <c:v>2.029742929106099E-2</c:v>
                </c:pt>
                <c:pt idx="2797">
                  <c:v>2.0293505443371045E-2</c:v>
                </c:pt>
                <c:pt idx="2798">
                  <c:v>2.0292241385976139E-2</c:v>
                </c:pt>
                <c:pt idx="2799">
                  <c:v>2.0290311186124756E-2</c:v>
                </c:pt>
                <c:pt idx="2800">
                  <c:v>2.0288390324729538E-2</c:v>
                </c:pt>
                <c:pt idx="2801">
                  <c:v>2.0286478801776427E-2</c:v>
                </c:pt>
                <c:pt idx="2802">
                  <c:v>2.0285886167190625E-2</c:v>
                </c:pt>
                <c:pt idx="2803">
                  <c:v>2.0283995003351478E-2</c:v>
                </c:pt>
                <c:pt idx="2804">
                  <c:v>2.0282113179513443E-2</c:v>
                </c:pt>
                <c:pt idx="2805">
                  <c:v>2.0280240695667168E-2</c:v>
                </c:pt>
                <c:pt idx="2806">
                  <c:v>2.027881645495689E-2</c:v>
                </c:pt>
                <c:pt idx="2807">
                  <c:v>2.0276963214078236E-2</c:v>
                </c:pt>
                <c:pt idx="2808">
                  <c:v>2.0274679283923278E-2</c:v>
                </c:pt>
                <c:pt idx="2809">
                  <c:v>2.027284415989607E-2</c:v>
                </c:pt>
                <c:pt idx="2810">
                  <c:v>2.027101837578919E-2</c:v>
                </c:pt>
                <c:pt idx="2811">
                  <c:v>2.0267877183608868E-2</c:v>
                </c:pt>
                <c:pt idx="2812">
                  <c:v>2.0267837116640066E-2</c:v>
                </c:pt>
                <c:pt idx="2813">
                  <c:v>2.0265597062872304E-2</c:v>
                </c:pt>
                <c:pt idx="2814">
                  <c:v>2.0263808638320023E-2</c:v>
                </c:pt>
                <c:pt idx="2815">
                  <c:v>2.0262029553625143E-2</c:v>
                </c:pt>
                <c:pt idx="2816">
                  <c:v>2.026025980877235E-2</c:v>
                </c:pt>
                <c:pt idx="2817">
                  <c:v>2.0258499403750595E-2</c:v>
                </c:pt>
                <c:pt idx="2818">
                  <c:v>2.0256748338545419E-2</c:v>
                </c:pt>
                <c:pt idx="2819">
                  <c:v>2.0255006613146616E-2</c:v>
                </c:pt>
                <c:pt idx="2820">
                  <c:v>2.0251934152085326E-2</c:v>
                </c:pt>
                <c:pt idx="2821">
                  <c:v>2.0250209395225795E-2</c:v>
                </c:pt>
                <c:pt idx="2822">
                  <c:v>2.0248493976542211E-2</c:v>
                </c:pt>
                <c:pt idx="2823">
                  <c:v>2.0246787896017884E-2</c:v>
                </c:pt>
                <c:pt idx="2824">
                  <c:v>2.0245091153641395E-2</c:v>
                </c:pt>
                <c:pt idx="2825">
                  <c:v>2.0244752395930848E-2</c:v>
                </c:pt>
                <c:pt idx="2826">
                  <c:v>2.0243526313756015E-2</c:v>
                </c:pt>
                <c:pt idx="2827">
                  <c:v>2.0241409041396347E-2</c:v>
                </c:pt>
                <c:pt idx="2828">
                  <c:v>2.0239751373672409E-2</c:v>
                </c:pt>
                <c:pt idx="2829">
                  <c:v>2.0238103045631541E-2</c:v>
                </c:pt>
                <c:pt idx="2830">
                  <c:v>2.0234859089337098E-2</c:v>
                </c:pt>
                <c:pt idx="2831">
                  <c:v>2.0235287547139717E-2</c:v>
                </c:pt>
                <c:pt idx="2832">
                  <c:v>2.0233214099471292E-2</c:v>
                </c:pt>
                <c:pt idx="2833">
                  <c:v>2.0229786683390039E-2</c:v>
                </c:pt>
                <c:pt idx="2834">
                  <c:v>2.022818274475835E-2</c:v>
                </c:pt>
                <c:pt idx="2835">
                  <c:v>2.0226588143617441E-2</c:v>
                </c:pt>
                <c:pt idx="2836">
                  <c:v>2.0225002879956655E-2</c:v>
                </c:pt>
                <c:pt idx="2837">
                  <c:v>2.0223883268950797E-2</c:v>
                </c:pt>
                <c:pt idx="2838">
                  <c:v>2.0221860365031041E-2</c:v>
                </c:pt>
                <c:pt idx="2839">
                  <c:v>2.0220303113744009E-2</c:v>
                </c:pt>
                <c:pt idx="2840">
                  <c:v>2.0218755199893579E-2</c:v>
                </c:pt>
                <c:pt idx="2841">
                  <c:v>2.0217216623469092E-2</c:v>
                </c:pt>
                <c:pt idx="2842">
                  <c:v>2.0215228240552007E-2</c:v>
                </c:pt>
                <c:pt idx="2843">
                  <c:v>2.0213707757156189E-2</c:v>
                </c:pt>
                <c:pt idx="2844">
                  <c:v>2.0212196610625136E-2</c:v>
                </c:pt>
                <c:pt idx="2845">
                  <c:v>2.0210694800949863E-2</c:v>
                </c:pt>
                <c:pt idx="2846">
                  <c:v>2.0211510428723874E-2</c:v>
                </c:pt>
                <c:pt idx="2847">
                  <c:v>2.0210030212950942E-2</c:v>
                </c:pt>
                <c:pt idx="2848">
                  <c:v>2.0208559336642531E-2</c:v>
                </c:pt>
                <c:pt idx="2849">
                  <c:v>2.0207097799788437E-2</c:v>
                </c:pt>
                <c:pt idx="2850">
                  <c:v>2.0204253504281674E-2</c:v>
                </c:pt>
                <c:pt idx="2851">
                  <c:v>2.0202808887619775E-2</c:v>
                </c:pt>
                <c:pt idx="2852">
                  <c:v>2.0200557641964826E-2</c:v>
                </c:pt>
                <c:pt idx="2853">
                  <c:v>2.0199947667801338E-2</c:v>
                </c:pt>
                <c:pt idx="2854">
                  <c:v>2.0198531064626355E-2</c:v>
                </c:pt>
                <c:pt idx="2855">
                  <c:v>2.0198524706600739E-2</c:v>
                </c:pt>
                <c:pt idx="2856">
                  <c:v>2.0197128545630074E-2</c:v>
                </c:pt>
                <c:pt idx="2857">
                  <c:v>2.0195741724027837E-2</c:v>
                </c:pt>
                <c:pt idx="2858">
                  <c:v>2.0194833126713954E-2</c:v>
                </c:pt>
                <c:pt idx="2859">
                  <c:v>2.0193465574412657E-2</c:v>
                </c:pt>
                <c:pt idx="2860">
                  <c:v>2.0191637295346655E-2</c:v>
                </c:pt>
                <c:pt idx="2861">
                  <c:v>2.0190287831127987E-2</c:v>
                </c:pt>
                <c:pt idx="2862">
                  <c:v>2.0188947706229275E-2</c:v>
                </c:pt>
                <c:pt idx="2863">
                  <c:v>2.0186201836264586E-2</c:v>
                </c:pt>
                <c:pt idx="2864">
                  <c:v>2.0186767910718266E-2</c:v>
                </c:pt>
                <c:pt idx="2865">
                  <c:v>2.0184983367362734E-2</c:v>
                </c:pt>
                <c:pt idx="2866">
                  <c:v>2.0183680599650301E-2</c:v>
                </c:pt>
                <c:pt idx="2867">
                  <c:v>2.0182387171212755E-2</c:v>
                </c:pt>
                <c:pt idx="2868">
                  <c:v>2.0181103082035638E-2</c:v>
                </c:pt>
                <c:pt idx="2869">
                  <c:v>2.0180303742482631E-2</c:v>
                </c:pt>
                <c:pt idx="2870">
                  <c:v>2.0178562921437181E-2</c:v>
                </c:pt>
                <c:pt idx="2871">
                  <c:v>2.0177306849996281E-2</c:v>
                </c:pt>
                <c:pt idx="2872">
                  <c:v>2.017462896341379E-2</c:v>
                </c:pt>
                <c:pt idx="2873">
                  <c:v>2.0173389776974172E-2</c:v>
                </c:pt>
                <c:pt idx="2874">
                  <c:v>2.0172159928165009E-2</c:v>
                </c:pt>
                <c:pt idx="2875">
                  <c:v>2.0170939416979262E-2</c:v>
                </c:pt>
                <c:pt idx="2876">
                  <c:v>2.0171166581004294E-2</c:v>
                </c:pt>
                <c:pt idx="2877">
                  <c:v>2.0169966544787515E-2</c:v>
                </c:pt>
                <c:pt idx="2878">
                  <c:v>2.0168775847741023E-2</c:v>
                </c:pt>
                <c:pt idx="2879">
                  <c:v>2.0168075887674775E-2</c:v>
                </c:pt>
                <c:pt idx="2880">
                  <c:v>2.0166422471134243E-2</c:v>
                </c:pt>
                <c:pt idx="2881">
                  <c:v>2.0165259791557796E-2</c:v>
                </c:pt>
                <c:pt idx="2882">
                  <c:v>2.016410645111762E-2</c:v>
                </c:pt>
                <c:pt idx="2883">
                  <c:v>2.0163446257308124E-2</c:v>
                </c:pt>
                <c:pt idx="2884">
                  <c:v>2.0161827787623134E-2</c:v>
                </c:pt>
                <c:pt idx="2885">
                  <c:v>2.0159247872527569E-2</c:v>
                </c:pt>
                <c:pt idx="2886">
                  <c:v>2.015813007464079E-2</c:v>
                </c:pt>
                <c:pt idx="2887">
                  <c:v>2.0157021614279926E-2</c:v>
                </c:pt>
                <c:pt idx="2888">
                  <c:v>2.0155922491434441E-2</c:v>
                </c:pt>
                <c:pt idx="2889">
                  <c:v>2.0154368513658094E-2</c:v>
                </c:pt>
                <c:pt idx="2890">
                  <c:v>2.0153780144124618E-2</c:v>
                </c:pt>
                <c:pt idx="2891">
                  <c:v>2.0152224959044285E-2</c:v>
                </c:pt>
                <c:pt idx="2892">
                  <c:v>2.0151016840053063E-2</c:v>
                </c:pt>
                <c:pt idx="2893">
                  <c:v>2.0150118754361096E-2</c:v>
                </c:pt>
                <c:pt idx="2894">
                  <c:v>2.0149570167541618E-2</c:v>
                </c:pt>
                <c:pt idx="2895">
                  <c:v>2.0148049899547917E-2</c:v>
                </c:pt>
                <c:pt idx="2896">
                  <c:v>2.014639272659835E-2</c:v>
                </c:pt>
                <c:pt idx="2897">
                  <c:v>2.0146510733962095E-2</c:v>
                </c:pt>
                <c:pt idx="2898">
                  <c:v>2.0145509598704793E-2</c:v>
                </c:pt>
                <c:pt idx="2899">
                  <c:v>2.0144517801402247E-2</c:v>
                </c:pt>
                <c:pt idx="2900">
                  <c:v>2.0143535342046638E-2</c:v>
                </c:pt>
                <c:pt idx="2901">
                  <c:v>2.0142562220632754E-2</c:v>
                </c:pt>
                <c:pt idx="2902">
                  <c:v>2.0141103037103505E-2</c:v>
                </c:pt>
                <c:pt idx="2903">
                  <c:v>2.0139876818817036E-2</c:v>
                </c:pt>
                <c:pt idx="2904">
                  <c:v>2.0139202256002638E-2</c:v>
                </c:pt>
                <c:pt idx="2905">
                  <c:v>2.0138265871542556E-2</c:v>
                </c:pt>
                <c:pt idx="2906">
                  <c:v>2.0137338824466968E-2</c:v>
                </c:pt>
                <c:pt idx="2907">
                  <c:v>2.0136789337390881E-2</c:v>
                </c:pt>
                <c:pt idx="2908">
                  <c:v>2.0136011832513009E-2</c:v>
                </c:pt>
                <c:pt idx="2909">
                  <c:v>2.0135113414384422E-2</c:v>
                </c:pt>
                <c:pt idx="2910">
                  <c:v>2.0134098084949981E-2</c:v>
                </c:pt>
                <c:pt idx="2911">
                  <c:v>2.013334459176561E-2</c:v>
                </c:pt>
                <c:pt idx="2912">
                  <c:v>2.0132474187261488E-2</c:v>
                </c:pt>
                <c:pt idx="2913">
                  <c:v>2.013161312061915E-2</c:v>
                </c:pt>
                <c:pt idx="2914">
                  <c:v>2.013076139183426E-2</c:v>
                </c:pt>
                <c:pt idx="2915">
                  <c:v>2.0129919000898121E-2</c:v>
                </c:pt>
                <c:pt idx="2916">
                  <c:v>2.0129085947807265E-2</c:v>
                </c:pt>
                <c:pt idx="2917">
                  <c:v>2.0128262232554737E-2</c:v>
                </c:pt>
                <c:pt idx="2918">
                  <c:v>2.0127447855135323E-2</c:v>
                </c:pt>
                <c:pt idx="2919">
                  <c:v>2.0126642815540337E-2</c:v>
                </c:pt>
                <c:pt idx="2920">
                  <c:v>2.0125847113767168E-2</c:v>
                </c:pt>
                <c:pt idx="2921">
                  <c:v>2.0125567977815544E-2</c:v>
                </c:pt>
                <c:pt idx="2922">
                  <c:v>2.01242837236611E-2</c:v>
                </c:pt>
                <c:pt idx="2923">
                  <c:v>2.0123407127823442E-2</c:v>
                </c:pt>
                <c:pt idx="2924">
                  <c:v>2.0122140999865534E-2</c:v>
                </c:pt>
                <c:pt idx="2925">
                  <c:v>2.0121499024727867E-2</c:v>
                </c:pt>
                <c:pt idx="2926">
                  <c:v>2.0120758724050843E-2</c:v>
                </c:pt>
                <c:pt idx="2927">
                  <c:v>2.0120027760636212E-2</c:v>
                </c:pt>
                <c:pt idx="2928">
                  <c:v>2.0119306134476943E-2</c:v>
                </c:pt>
                <c:pt idx="2929">
                  <c:v>2.0119105998833951E-2</c:v>
                </c:pt>
                <c:pt idx="2930">
                  <c:v>2.0118304105255457E-2</c:v>
                </c:pt>
                <c:pt idx="2931">
                  <c:v>2.0117710688865517E-2</c:v>
                </c:pt>
                <c:pt idx="2932">
                  <c:v>2.0117027040519757E-2</c:v>
                </c:pt>
                <c:pt idx="2933">
                  <c:v>2.0116352729925437E-2</c:v>
                </c:pt>
                <c:pt idx="2934">
                  <c:v>2.0115687757079084E-2</c:v>
                </c:pt>
                <c:pt idx="2935">
                  <c:v>2.0115032121976354E-2</c:v>
                </c:pt>
                <c:pt idx="2936">
                  <c:v>2.0114385824611163E-2</c:v>
                </c:pt>
                <c:pt idx="2937">
                  <c:v>2.0113231674732942E-2</c:v>
                </c:pt>
                <c:pt idx="2938">
                  <c:v>2.0112603420863795E-2</c:v>
                </c:pt>
                <c:pt idx="2939">
                  <c:v>2.0111984504195549E-2</c:v>
                </c:pt>
                <c:pt idx="2940">
                  <c:v>2.0111374924728209E-2</c:v>
                </c:pt>
                <c:pt idx="2941">
                  <c:v>2.0110085077106987E-2</c:v>
                </c:pt>
                <c:pt idx="2942">
                  <c:v>2.0109496205662936E-2</c:v>
                </c:pt>
                <c:pt idx="2943">
                  <c:v>2.010891667088277E-2</c:v>
                </c:pt>
                <c:pt idx="2944">
                  <c:v>2.0108346472764715E-2</c:v>
                </c:pt>
                <c:pt idx="2945">
                  <c:v>2.0107785611301665E-2</c:v>
                </c:pt>
                <c:pt idx="2946">
                  <c:v>2.0107234086490955E-2</c:v>
                </c:pt>
                <c:pt idx="2947">
                  <c:v>2.0106168343418166E-2</c:v>
                </c:pt>
                <c:pt idx="2948">
                  <c:v>2.010563485472135E-2</c:v>
                </c:pt>
                <c:pt idx="2949">
                  <c:v>2.010563553193645E-2</c:v>
                </c:pt>
                <c:pt idx="2950">
                  <c:v>2.0106172531065017E-2</c:v>
                </c:pt>
                <c:pt idx="2951">
                  <c:v>2.0105668967163134E-2</c:v>
                </c:pt>
                <c:pt idx="2952">
                  <c:v>2.010517474093276E-2</c:v>
                </c:pt>
                <c:pt idx="2953">
                  <c:v>2.0104689852370416E-2</c:v>
                </c:pt>
                <c:pt idx="2954">
                  <c:v>2.0103618848767379E-2</c:v>
                </c:pt>
                <c:pt idx="2955">
                  <c:v>2.0103153328438282E-2</c:v>
                </c:pt>
                <c:pt idx="2956">
                  <c:v>2.0102697145244205E-2</c:v>
                </c:pt>
                <c:pt idx="2957">
                  <c:v>2.0102250299186029E-2</c:v>
                </c:pt>
                <c:pt idx="2958">
                  <c:v>2.0102343636679121E-2</c:v>
                </c:pt>
                <c:pt idx="2959">
                  <c:v>2.0101916108004048E-2</c:v>
                </c:pt>
                <c:pt idx="2960">
                  <c:v>2.0101497916974419E-2</c:v>
                </c:pt>
                <c:pt idx="2961">
                  <c:v>2.0101089063585011E-2</c:v>
                </c:pt>
                <c:pt idx="2962">
                  <c:v>2.0100689547835834E-2</c:v>
                </c:pt>
                <c:pt idx="2963">
                  <c:v>2.0100299369721669E-2</c:v>
                </c:pt>
                <c:pt idx="2964">
                  <c:v>2.0099918529240778E-2</c:v>
                </c:pt>
                <c:pt idx="2965">
                  <c:v>2.0099547026390555E-2</c:v>
                </c:pt>
                <c:pt idx="2966">
                  <c:v>2.0099184861170134E-2</c:v>
                </c:pt>
                <c:pt idx="2967">
                  <c:v>2.0098832033572562E-2</c:v>
                </c:pt>
                <c:pt idx="2968">
                  <c:v>2.0098488543598705E-2</c:v>
                </c:pt>
                <c:pt idx="2969">
                  <c:v>2.0098154391245092E-2</c:v>
                </c:pt>
                <c:pt idx="2970">
                  <c:v>2.0097829576509116E-2</c:v>
                </c:pt>
                <c:pt idx="2971">
                  <c:v>2.0097514099388165E-2</c:v>
                </c:pt>
                <c:pt idx="2972">
                  <c:v>2.0097207959881378E-2</c:v>
                </c:pt>
                <c:pt idx="2973">
                  <c:v>2.0096911157986144E-2</c:v>
                </c:pt>
                <c:pt idx="2974">
                  <c:v>2.0096623693698985E-2</c:v>
                </c:pt>
                <c:pt idx="2975">
                  <c:v>2.0096345567019037E-2</c:v>
                </c:pt>
                <c:pt idx="2976">
                  <c:v>2.0095534275658831E-2</c:v>
                </c:pt>
                <c:pt idx="2977">
                  <c:v>2.0095274171697604E-2</c:v>
                </c:pt>
                <c:pt idx="2978">
                  <c:v>2.0095023404818693E-2</c:v>
                </c:pt>
                <c:pt idx="2979">
                  <c:v>2.0094781975020341E-2</c:v>
                </c:pt>
                <c:pt idx="2980">
                  <c:v>2.0096730839815329E-2</c:v>
                </c:pt>
                <c:pt idx="2981">
                  <c:v>2.0094872896583005E-2</c:v>
                </c:pt>
                <c:pt idx="2982">
                  <c:v>2.0094660133102259E-2</c:v>
                </c:pt>
                <c:pt idx="2983">
                  <c:v>2.009445670721308E-2</c:v>
                </c:pt>
                <c:pt idx="2984">
                  <c:v>2.0094262618915473E-2</c:v>
                </c:pt>
                <c:pt idx="2985">
                  <c:v>2.0094077868206828E-2</c:v>
                </c:pt>
                <c:pt idx="2986">
                  <c:v>2.0093902455088884E-2</c:v>
                </c:pt>
                <c:pt idx="2987">
                  <c:v>2.0093736379558167E-2</c:v>
                </c:pt>
                <c:pt idx="2988">
                  <c:v>2.0093007552194526E-2</c:v>
                </c:pt>
                <c:pt idx="2989">
                  <c:v>2.0092330274192882E-2</c:v>
                </c:pt>
                <c:pt idx="2990">
                  <c:v>2.0092190892998296E-2</c:v>
                </c:pt>
                <c:pt idx="2991">
                  <c:v>2.0092060848346804E-2</c:v>
                </c:pt>
                <c:pt idx="2992">
                  <c:v>2.0091940140239295E-2</c:v>
                </c:pt>
                <c:pt idx="2993">
                  <c:v>2.0091828768673103E-2</c:v>
                </c:pt>
                <c:pt idx="2994">
                  <c:v>2.0091726733649118E-2</c:v>
                </c:pt>
                <c:pt idx="2995">
                  <c:v>2.0091634035162897E-2</c:v>
                </c:pt>
                <c:pt idx="2996">
                  <c:v>2.0091550673217995E-2</c:v>
                </c:pt>
                <c:pt idx="2997">
                  <c:v>2.0091476647813522E-2</c:v>
                </c:pt>
                <c:pt idx="2998">
                  <c:v>2.0090855149783694E-2</c:v>
                </c:pt>
                <c:pt idx="2999">
                  <c:v>2.0090799056608644E-2</c:v>
                </c:pt>
                <c:pt idx="3000">
                  <c:v>2.0090751669701659E-2</c:v>
                </c:pt>
                <c:pt idx="3001">
                  <c:v>2.009071225512489E-2</c:v>
                </c:pt>
                <c:pt idx="3002">
                  <c:v>2.009235643546526E-2</c:v>
                </c:pt>
                <c:pt idx="3003">
                  <c:v>2.0092331595675035E-2</c:v>
                </c:pt>
                <c:pt idx="3004">
                  <c:v>2.0092312338131649E-2</c:v>
                </c:pt>
                <c:pt idx="3005">
                  <c:v>2.0092297952367763E-2</c:v>
                </c:pt>
                <c:pt idx="3006">
                  <c:v>2.0091728150131553E-2</c:v>
                </c:pt>
                <c:pt idx="3007">
                  <c:v>2.0091721302468016E-2</c:v>
                </c:pt>
                <c:pt idx="3008">
                  <c:v>2.009171722514053E-2</c:v>
                </c:pt>
                <c:pt idx="3009">
                  <c:v>2.0091715199913072E-2</c:v>
                </c:pt>
                <c:pt idx="3010">
                  <c:v>2.0091714508549623E-2</c:v>
                </c:pt>
                <c:pt idx="3011">
                  <c:v>2.0092274159292427E-2</c:v>
                </c:pt>
                <c:pt idx="3012">
                  <c:v>2.0092274159292427E-2</c:v>
                </c:pt>
                <c:pt idx="3013">
                  <c:v>2.0092274159292427E-2</c:v>
                </c:pt>
                <c:pt idx="3014">
                  <c:v>2.0092274159291559E-2</c:v>
                </c:pt>
                <c:pt idx="3015">
                  <c:v>2.0092274159292427E-2</c:v>
                </c:pt>
                <c:pt idx="3016">
                  <c:v>2.0092274159292427E-2</c:v>
                </c:pt>
                <c:pt idx="3017">
                  <c:v>2.0092274159291559E-2</c:v>
                </c:pt>
                <c:pt idx="3018">
                  <c:v>2.0092274159291559E-2</c:v>
                </c:pt>
                <c:pt idx="3019">
                  <c:v>2.0092274159292427E-2</c:v>
                </c:pt>
                <c:pt idx="3020">
                  <c:v>2.0092274159292427E-2</c:v>
                </c:pt>
                <c:pt idx="3021">
                  <c:v>2.0092274159291559E-2</c:v>
                </c:pt>
                <c:pt idx="3022">
                  <c:v>2.0092274159291559E-2</c:v>
                </c:pt>
                <c:pt idx="3023">
                  <c:v>2.0092274159292427E-2</c:v>
                </c:pt>
                <c:pt idx="3024">
                  <c:v>2.0092274159292427E-2</c:v>
                </c:pt>
                <c:pt idx="3025">
                  <c:v>2.0092274159292427E-2</c:v>
                </c:pt>
                <c:pt idx="3026">
                  <c:v>2.0092274159291559E-2</c:v>
                </c:pt>
                <c:pt idx="3027">
                  <c:v>2.0092274159292427E-2</c:v>
                </c:pt>
                <c:pt idx="3028">
                  <c:v>2.0091714433166406E-2</c:v>
                </c:pt>
                <c:pt idx="3029">
                  <c:v>2.0091714433167283E-2</c:v>
                </c:pt>
                <c:pt idx="3030">
                  <c:v>2.0091714433167283E-2</c:v>
                </c:pt>
                <c:pt idx="3031">
                  <c:v>2.0091714433167283E-2</c:v>
                </c:pt>
                <c:pt idx="3032">
                  <c:v>2.0091714433166406E-2</c:v>
                </c:pt>
                <c:pt idx="3033">
                  <c:v>2.0092274159291559E-2</c:v>
                </c:pt>
                <c:pt idx="3034">
                  <c:v>2.0092274159292427E-2</c:v>
                </c:pt>
                <c:pt idx="3035">
                  <c:v>2.0092274159292427E-2</c:v>
                </c:pt>
                <c:pt idx="3036">
                  <c:v>2.0092274159292427E-2</c:v>
                </c:pt>
                <c:pt idx="3037">
                  <c:v>2.0092274159292427E-2</c:v>
                </c:pt>
                <c:pt idx="3038">
                  <c:v>2.0093393673889879E-2</c:v>
                </c:pt>
                <c:pt idx="3039">
                  <c:v>2.0092274159291559E-2</c:v>
                </c:pt>
                <c:pt idx="3040">
                  <c:v>2.0093393673890729E-2</c:v>
                </c:pt>
                <c:pt idx="3041">
                  <c:v>2.0091154727823302E-2</c:v>
                </c:pt>
                <c:pt idx="3042">
                  <c:v>2.0091154727821525E-2</c:v>
                </c:pt>
                <c:pt idx="3043">
                  <c:v>2.0091154727822413E-2</c:v>
                </c:pt>
                <c:pt idx="3044">
                  <c:v>2.0091154727822413E-2</c:v>
                </c:pt>
                <c:pt idx="3045">
                  <c:v>2.0091714433166406E-2</c:v>
                </c:pt>
                <c:pt idx="3046">
                  <c:v>2.0091154727822413E-2</c:v>
                </c:pt>
                <c:pt idx="3047">
                  <c:v>2.0091154727823302E-2</c:v>
                </c:pt>
                <c:pt idx="3048">
                  <c:v>2.0091154727822413E-2</c:v>
                </c:pt>
                <c:pt idx="3049">
                  <c:v>2.0091154727821525E-2</c:v>
                </c:pt>
                <c:pt idx="3050">
                  <c:v>2.0090595043259506E-2</c:v>
                </c:pt>
                <c:pt idx="3051">
                  <c:v>2.0090595043258608E-2</c:v>
                </c:pt>
                <c:pt idx="3052">
                  <c:v>2.0090595043258608E-2</c:v>
                </c:pt>
                <c:pt idx="3053">
                  <c:v>2.0090595043259506E-2</c:v>
                </c:pt>
                <c:pt idx="3054">
                  <c:v>2.0093393673890729E-2</c:v>
                </c:pt>
                <c:pt idx="3055">
                  <c:v>2.0093393673889879E-2</c:v>
                </c:pt>
                <c:pt idx="3056">
                  <c:v>2.0093393673889879E-2</c:v>
                </c:pt>
                <c:pt idx="3057">
                  <c:v>2.0093393673890729E-2</c:v>
                </c:pt>
                <c:pt idx="3058">
                  <c:v>2.0091714433166406E-2</c:v>
                </c:pt>
                <c:pt idx="3059">
                  <c:v>2.0091714433166406E-2</c:v>
                </c:pt>
                <c:pt idx="3060">
                  <c:v>2.0091714433167283E-2</c:v>
                </c:pt>
                <c:pt idx="3061">
                  <c:v>2.0091714433166406E-2</c:v>
                </c:pt>
                <c:pt idx="3062">
                  <c:v>2.0091714433166406E-2</c:v>
                </c:pt>
                <c:pt idx="3063">
                  <c:v>2.0093393673890729E-2</c:v>
                </c:pt>
                <c:pt idx="3064">
                  <c:v>2.0093393673890729E-2</c:v>
                </c:pt>
                <c:pt idx="3065">
                  <c:v>2.0093393673890729E-2</c:v>
                </c:pt>
                <c:pt idx="3066">
                  <c:v>2.0093953462365619E-2</c:v>
                </c:pt>
                <c:pt idx="3067">
                  <c:v>2.009395346236478E-2</c:v>
                </c:pt>
                <c:pt idx="3068">
                  <c:v>2.0093393673891579E-2</c:v>
                </c:pt>
                <c:pt idx="3069">
                  <c:v>2.0093393673889879E-2</c:v>
                </c:pt>
                <c:pt idx="3070">
                  <c:v>2.0093393673890729E-2</c:v>
                </c:pt>
                <c:pt idx="3071">
                  <c:v>2.0093393673890729E-2</c:v>
                </c:pt>
                <c:pt idx="3072">
                  <c:v>2.0093953462365619E-2</c:v>
                </c:pt>
                <c:pt idx="3073">
                  <c:v>2.0093393673890729E-2</c:v>
                </c:pt>
                <c:pt idx="3074">
                  <c:v>2.0093393673890729E-2</c:v>
                </c:pt>
                <c:pt idx="3075">
                  <c:v>2.0093393673890729E-2</c:v>
                </c:pt>
                <c:pt idx="3076">
                  <c:v>2.0093393673890729E-2</c:v>
                </c:pt>
                <c:pt idx="3077">
                  <c:v>2.0093393673890729E-2</c:v>
                </c:pt>
                <c:pt idx="3078">
                  <c:v>2.0093393673890729E-2</c:v>
                </c:pt>
                <c:pt idx="3079">
                  <c:v>2.0093393673891579E-2</c:v>
                </c:pt>
                <c:pt idx="3080">
                  <c:v>2.0091714433166406E-2</c:v>
                </c:pt>
                <c:pt idx="3081">
                  <c:v>2.0091714433167283E-2</c:v>
                </c:pt>
                <c:pt idx="3082">
                  <c:v>2.0091714433167283E-2</c:v>
                </c:pt>
                <c:pt idx="3083">
                  <c:v>2.0091714433166406E-2</c:v>
                </c:pt>
                <c:pt idx="3084">
                  <c:v>2.0091714433166406E-2</c:v>
                </c:pt>
                <c:pt idx="3085">
                  <c:v>2.0093393673889879E-2</c:v>
                </c:pt>
                <c:pt idx="3086">
                  <c:v>2.0093953462365619E-2</c:v>
                </c:pt>
                <c:pt idx="3087">
                  <c:v>2.0093393673889879E-2</c:v>
                </c:pt>
                <c:pt idx="3088">
                  <c:v>2.0093393673889879E-2</c:v>
                </c:pt>
                <c:pt idx="3089">
                  <c:v>2.0093393673890729E-2</c:v>
                </c:pt>
                <c:pt idx="3090">
                  <c:v>2.0092274159292427E-2</c:v>
                </c:pt>
                <c:pt idx="3091">
                  <c:v>2.009395346236478E-2</c:v>
                </c:pt>
                <c:pt idx="3092">
                  <c:v>2.0093393673889879E-2</c:v>
                </c:pt>
                <c:pt idx="3093">
                  <c:v>2.0091714433166406E-2</c:v>
                </c:pt>
                <c:pt idx="3094">
                  <c:v>2.0091714433166406E-2</c:v>
                </c:pt>
                <c:pt idx="3095">
                  <c:v>2.0091714433166406E-2</c:v>
                </c:pt>
                <c:pt idx="3096">
                  <c:v>2.0091714433166406E-2</c:v>
                </c:pt>
                <c:pt idx="3097">
                  <c:v>2.0091714433166406E-2</c:v>
                </c:pt>
                <c:pt idx="3098">
                  <c:v>2.0091714433166406E-2</c:v>
                </c:pt>
                <c:pt idx="3099">
                  <c:v>2.0091714433166406E-2</c:v>
                </c:pt>
                <c:pt idx="3100">
                  <c:v>2.009395346236478E-2</c:v>
                </c:pt>
                <c:pt idx="3101">
                  <c:v>2.0091714433167283E-2</c:v>
                </c:pt>
                <c:pt idx="3102">
                  <c:v>2.0091154727822413E-2</c:v>
                </c:pt>
                <c:pt idx="3103">
                  <c:v>2.0091154727822413E-2</c:v>
                </c:pt>
                <c:pt idx="3104">
                  <c:v>2.0091154727822413E-2</c:v>
                </c:pt>
                <c:pt idx="3105">
                  <c:v>2.0091154727822413E-2</c:v>
                </c:pt>
                <c:pt idx="3106">
                  <c:v>2.0093393673890729E-2</c:v>
                </c:pt>
                <c:pt idx="3107">
                  <c:v>2.0093393673890729E-2</c:v>
                </c:pt>
                <c:pt idx="3108">
                  <c:v>2.0093393673890729E-2</c:v>
                </c:pt>
                <c:pt idx="3109">
                  <c:v>2.0093393673890729E-2</c:v>
                </c:pt>
                <c:pt idx="3110">
                  <c:v>2.0091714433167283E-2</c:v>
                </c:pt>
                <c:pt idx="3111">
                  <c:v>2.0091714433166406E-2</c:v>
                </c:pt>
                <c:pt idx="3112">
                  <c:v>2.0091714433166406E-2</c:v>
                </c:pt>
                <c:pt idx="3113">
                  <c:v>2.0091714433166406E-2</c:v>
                </c:pt>
                <c:pt idx="3114">
                  <c:v>2.0091714433166406E-2</c:v>
                </c:pt>
                <c:pt idx="3115">
                  <c:v>2.0093393673890729E-2</c:v>
                </c:pt>
                <c:pt idx="3116">
                  <c:v>2.0093393673889879E-2</c:v>
                </c:pt>
                <c:pt idx="3117">
                  <c:v>2.0093393673890729E-2</c:v>
                </c:pt>
                <c:pt idx="3118">
                  <c:v>2.009395346236478E-2</c:v>
                </c:pt>
                <c:pt idx="3119">
                  <c:v>2.0093953462365619E-2</c:v>
                </c:pt>
                <c:pt idx="3120">
                  <c:v>2.0093393673890729E-2</c:v>
                </c:pt>
                <c:pt idx="3121">
                  <c:v>2.0093393673890729E-2</c:v>
                </c:pt>
                <c:pt idx="3122">
                  <c:v>2.0093393673890729E-2</c:v>
                </c:pt>
                <c:pt idx="3123">
                  <c:v>2.0091714433166406E-2</c:v>
                </c:pt>
                <c:pt idx="3124">
                  <c:v>2.0093953462365619E-2</c:v>
                </c:pt>
                <c:pt idx="3125">
                  <c:v>2.0093393673891579E-2</c:v>
                </c:pt>
                <c:pt idx="3126">
                  <c:v>2.0093393673891579E-2</c:v>
                </c:pt>
                <c:pt idx="3127">
                  <c:v>2.0093393673890729E-2</c:v>
                </c:pt>
                <c:pt idx="3128">
                  <c:v>2.0093393673889879E-2</c:v>
                </c:pt>
                <c:pt idx="3129">
                  <c:v>2.0093953462365619E-2</c:v>
                </c:pt>
                <c:pt idx="3130">
                  <c:v>2.0093393673890729E-2</c:v>
                </c:pt>
                <c:pt idx="3131">
                  <c:v>2.0093393673889879E-2</c:v>
                </c:pt>
                <c:pt idx="3132">
                  <c:v>2.0091714433166406E-2</c:v>
                </c:pt>
                <c:pt idx="3133">
                  <c:v>2.0091714433166406E-2</c:v>
                </c:pt>
                <c:pt idx="3134">
                  <c:v>2.0091714433166406E-2</c:v>
                </c:pt>
                <c:pt idx="3135">
                  <c:v>2.0091714433166406E-2</c:v>
                </c:pt>
                <c:pt idx="3136">
                  <c:v>2.0093393673890729E-2</c:v>
                </c:pt>
                <c:pt idx="3137">
                  <c:v>2.0093393673891579E-2</c:v>
                </c:pt>
                <c:pt idx="3138">
                  <c:v>2.0093393673889879E-2</c:v>
                </c:pt>
                <c:pt idx="3139">
                  <c:v>2.009395346236478E-2</c:v>
                </c:pt>
                <c:pt idx="3140">
                  <c:v>2.0093393673890729E-2</c:v>
                </c:pt>
                <c:pt idx="3141">
                  <c:v>2.0093393673890729E-2</c:v>
                </c:pt>
                <c:pt idx="3142">
                  <c:v>2.0093393673889879E-2</c:v>
                </c:pt>
                <c:pt idx="3143">
                  <c:v>2.009395346236478E-2</c:v>
                </c:pt>
                <c:pt idx="3144">
                  <c:v>2.0093393673890729E-2</c:v>
                </c:pt>
                <c:pt idx="3145">
                  <c:v>2.0091154727822413E-2</c:v>
                </c:pt>
                <c:pt idx="3146">
                  <c:v>2.0091154727822413E-2</c:v>
                </c:pt>
                <c:pt idx="3147">
                  <c:v>2.0091154727822413E-2</c:v>
                </c:pt>
                <c:pt idx="3148">
                  <c:v>2.0091154727822413E-2</c:v>
                </c:pt>
                <c:pt idx="3149">
                  <c:v>2.0090035379473979E-2</c:v>
                </c:pt>
                <c:pt idx="3150">
                  <c:v>2.0091714433165528E-2</c:v>
                </c:pt>
                <c:pt idx="3151">
                  <c:v>2.0092274159291559E-2</c:v>
                </c:pt>
                <c:pt idx="3152">
                  <c:v>2.0091154727822413E-2</c:v>
                </c:pt>
                <c:pt idx="3153">
                  <c:v>2.0091714433166406E-2</c:v>
                </c:pt>
                <c:pt idx="3154">
                  <c:v>2.0092274159292427E-2</c:v>
                </c:pt>
                <c:pt idx="3155">
                  <c:v>2.0091714433167283E-2</c:v>
                </c:pt>
                <c:pt idx="3156">
                  <c:v>2.0091154727822413E-2</c:v>
                </c:pt>
                <c:pt idx="3157">
                  <c:v>2.0092274159292427E-2</c:v>
                </c:pt>
                <c:pt idx="3158">
                  <c:v>2.0092274159292427E-2</c:v>
                </c:pt>
                <c:pt idx="3159">
                  <c:v>2.0092274159292427E-2</c:v>
                </c:pt>
                <c:pt idx="3160">
                  <c:v>2.0092274159292427E-2</c:v>
                </c:pt>
                <c:pt idx="3161">
                  <c:v>2.0092274159291559E-2</c:v>
                </c:pt>
                <c:pt idx="3162">
                  <c:v>2.0091714433166406E-2</c:v>
                </c:pt>
                <c:pt idx="3163">
                  <c:v>2.0091714433167283E-2</c:v>
                </c:pt>
                <c:pt idx="3164">
                  <c:v>2.0091714433166406E-2</c:v>
                </c:pt>
                <c:pt idx="3165">
                  <c:v>2.0091714433166406E-2</c:v>
                </c:pt>
                <c:pt idx="3166">
                  <c:v>2.0091714433167283E-2</c:v>
                </c:pt>
                <c:pt idx="3167">
                  <c:v>2.0092274159291559E-2</c:v>
                </c:pt>
                <c:pt idx="3168">
                  <c:v>2.0092274159292427E-2</c:v>
                </c:pt>
                <c:pt idx="3169">
                  <c:v>2.0092274159292427E-2</c:v>
                </c:pt>
                <c:pt idx="3170">
                  <c:v>2.0092274159291559E-2</c:v>
                </c:pt>
                <c:pt idx="3171">
                  <c:v>2.0092274159291559E-2</c:v>
                </c:pt>
                <c:pt idx="3172">
                  <c:v>2.0092274159292427E-2</c:v>
                </c:pt>
                <c:pt idx="3173">
                  <c:v>2.0092274159291559E-2</c:v>
                </c:pt>
                <c:pt idx="3174">
                  <c:v>2.0092274159292427E-2</c:v>
                </c:pt>
                <c:pt idx="3175">
                  <c:v>2.0092274159292427E-2</c:v>
                </c:pt>
                <c:pt idx="3176">
                  <c:v>2.0092274159291559E-2</c:v>
                </c:pt>
                <c:pt idx="3177">
                  <c:v>2.0092274159292427E-2</c:v>
                </c:pt>
                <c:pt idx="3178">
                  <c:v>2.0092274159292427E-2</c:v>
                </c:pt>
                <c:pt idx="3179">
                  <c:v>2.0092274159292427E-2</c:v>
                </c:pt>
                <c:pt idx="3180">
                  <c:v>2.0092274159291559E-2</c:v>
                </c:pt>
                <c:pt idx="3181">
                  <c:v>2.0092274159292427E-2</c:v>
                </c:pt>
                <c:pt idx="3182">
                  <c:v>2.0092274159291559E-2</c:v>
                </c:pt>
                <c:pt idx="3183">
                  <c:v>2.0092274159291559E-2</c:v>
                </c:pt>
                <c:pt idx="3184">
                  <c:v>2.0091714433166406E-2</c:v>
                </c:pt>
                <c:pt idx="3185">
                  <c:v>2.0091714433166406E-2</c:v>
                </c:pt>
                <c:pt idx="3186">
                  <c:v>2.0091714433166406E-2</c:v>
                </c:pt>
                <c:pt idx="3187">
                  <c:v>2.0091714433167283E-2</c:v>
                </c:pt>
                <c:pt idx="3188">
                  <c:v>2.0092274159292427E-2</c:v>
                </c:pt>
                <c:pt idx="3189">
                  <c:v>2.0092274159291559E-2</c:v>
                </c:pt>
                <c:pt idx="3190">
                  <c:v>2.0092274159291559E-2</c:v>
                </c:pt>
                <c:pt idx="3191">
                  <c:v>2.0092274159291559E-2</c:v>
                </c:pt>
                <c:pt idx="3192">
                  <c:v>2.0092274159292427E-2</c:v>
                </c:pt>
                <c:pt idx="3193">
                  <c:v>2.0092274159291559E-2</c:v>
                </c:pt>
                <c:pt idx="3194">
                  <c:v>2.0092274159291559E-2</c:v>
                </c:pt>
                <c:pt idx="3195">
                  <c:v>2.0092274159293298E-2</c:v>
                </c:pt>
                <c:pt idx="3196">
                  <c:v>2.0092274159292427E-2</c:v>
                </c:pt>
                <c:pt idx="3197">
                  <c:v>2.0091714433165528E-2</c:v>
                </c:pt>
                <c:pt idx="3198">
                  <c:v>2.0091714433166406E-2</c:v>
                </c:pt>
                <c:pt idx="3199">
                  <c:v>2.0091714433166406E-2</c:v>
                </c:pt>
                <c:pt idx="3200">
                  <c:v>2.0091714433166406E-2</c:v>
                </c:pt>
                <c:pt idx="3201">
                  <c:v>2.0088916114241642E-2</c:v>
                </c:pt>
                <c:pt idx="3202">
                  <c:v>2.0091154727822413E-2</c:v>
                </c:pt>
                <c:pt idx="3203">
                  <c:v>2.0091154727822413E-2</c:v>
                </c:pt>
                <c:pt idx="3204">
                  <c:v>2.0091154727822413E-2</c:v>
                </c:pt>
                <c:pt idx="3205">
                  <c:v>2.0091154727822413E-2</c:v>
                </c:pt>
                <c:pt idx="3206">
                  <c:v>2.0091714433166406E-2</c:v>
                </c:pt>
                <c:pt idx="3207">
                  <c:v>2.0091154727822413E-2</c:v>
                </c:pt>
                <c:pt idx="3208">
                  <c:v>2.0091154727821525E-2</c:v>
                </c:pt>
                <c:pt idx="3209">
                  <c:v>2.0091714433166406E-2</c:v>
                </c:pt>
                <c:pt idx="3210">
                  <c:v>2.0092274159292427E-2</c:v>
                </c:pt>
                <c:pt idx="3211">
                  <c:v>2.0092274159292427E-2</c:v>
                </c:pt>
                <c:pt idx="3212">
                  <c:v>2.0092274159292427E-2</c:v>
                </c:pt>
                <c:pt idx="3213">
                  <c:v>2.0092274159291559E-2</c:v>
                </c:pt>
                <c:pt idx="3214">
                  <c:v>2.0091714433166406E-2</c:v>
                </c:pt>
                <c:pt idx="3215">
                  <c:v>2.0091714433166406E-2</c:v>
                </c:pt>
                <c:pt idx="3216">
                  <c:v>2.0091714433166406E-2</c:v>
                </c:pt>
                <c:pt idx="3217">
                  <c:v>2.0091714433166406E-2</c:v>
                </c:pt>
                <c:pt idx="3218">
                  <c:v>2.0092274159292427E-2</c:v>
                </c:pt>
                <c:pt idx="3219">
                  <c:v>2.0092274159291559E-2</c:v>
                </c:pt>
                <c:pt idx="3220">
                  <c:v>2.0092274159292427E-2</c:v>
                </c:pt>
                <c:pt idx="3221">
                  <c:v>2.0092274159292427E-2</c:v>
                </c:pt>
                <c:pt idx="3222">
                  <c:v>2.0092274159291559E-2</c:v>
                </c:pt>
                <c:pt idx="3223">
                  <c:v>2.0092274159291559E-2</c:v>
                </c:pt>
                <c:pt idx="3224">
                  <c:v>2.0092274159291559E-2</c:v>
                </c:pt>
                <c:pt idx="3225">
                  <c:v>2.0092274159292427E-2</c:v>
                </c:pt>
                <c:pt idx="3226">
                  <c:v>2.0092274159291559E-2</c:v>
                </c:pt>
                <c:pt idx="3227">
                  <c:v>2.0092274159292427E-2</c:v>
                </c:pt>
                <c:pt idx="3228">
                  <c:v>2.0092274159292427E-2</c:v>
                </c:pt>
                <c:pt idx="3229">
                  <c:v>2.0092274159292427E-2</c:v>
                </c:pt>
                <c:pt idx="3230">
                  <c:v>2.0092274159292427E-2</c:v>
                </c:pt>
                <c:pt idx="3231">
                  <c:v>2.0092274159292427E-2</c:v>
                </c:pt>
                <c:pt idx="3232">
                  <c:v>2.0092274159292427E-2</c:v>
                </c:pt>
                <c:pt idx="3233">
                  <c:v>2.0092274159291559E-2</c:v>
                </c:pt>
                <c:pt idx="3234">
                  <c:v>2.0092274159291559E-2</c:v>
                </c:pt>
                <c:pt idx="3235">
                  <c:v>2.0092274159291559E-2</c:v>
                </c:pt>
                <c:pt idx="3236">
                  <c:v>2.0091714433166406E-2</c:v>
                </c:pt>
                <c:pt idx="3237">
                  <c:v>2.0091714433166406E-2</c:v>
                </c:pt>
                <c:pt idx="3238">
                  <c:v>2.0091714433166406E-2</c:v>
                </c:pt>
                <c:pt idx="3239">
                  <c:v>2.009395346236478E-2</c:v>
                </c:pt>
                <c:pt idx="3240">
                  <c:v>2.0092274159291559E-2</c:v>
                </c:pt>
                <c:pt idx="3241">
                  <c:v>2.0092274159291559E-2</c:v>
                </c:pt>
                <c:pt idx="3242">
                  <c:v>2.0092274159291559E-2</c:v>
                </c:pt>
                <c:pt idx="3243">
                  <c:v>2.0092274159292427E-2</c:v>
                </c:pt>
                <c:pt idx="3244">
                  <c:v>2.0092274159292427E-2</c:v>
                </c:pt>
                <c:pt idx="3245">
                  <c:v>2.0092274159291559E-2</c:v>
                </c:pt>
                <c:pt idx="3246">
                  <c:v>2.0092274159291559E-2</c:v>
                </c:pt>
                <c:pt idx="3247">
                  <c:v>2.0092274159291559E-2</c:v>
                </c:pt>
                <c:pt idx="3248">
                  <c:v>2.0091714433167283E-2</c:v>
                </c:pt>
                <c:pt idx="3249">
                  <c:v>2.0091154727822413E-2</c:v>
                </c:pt>
                <c:pt idx="3250">
                  <c:v>2.0091154727823302E-2</c:v>
                </c:pt>
                <c:pt idx="3251">
                  <c:v>2.0091154727822413E-2</c:v>
                </c:pt>
                <c:pt idx="3252">
                  <c:v>2.0091714433166406E-2</c:v>
                </c:pt>
                <c:pt idx="3253">
                  <c:v>2.0091154727822413E-2</c:v>
                </c:pt>
                <c:pt idx="3254">
                  <c:v>2.0091154727822413E-2</c:v>
                </c:pt>
                <c:pt idx="3255">
                  <c:v>2.0091154727822413E-2</c:v>
                </c:pt>
                <c:pt idx="3256">
                  <c:v>2.0091154727822413E-2</c:v>
                </c:pt>
                <c:pt idx="3257">
                  <c:v>2.0091154727822413E-2</c:v>
                </c:pt>
                <c:pt idx="3258">
                  <c:v>2.0090595043258608E-2</c:v>
                </c:pt>
                <c:pt idx="3259">
                  <c:v>2.0090595043258608E-2</c:v>
                </c:pt>
                <c:pt idx="3260">
                  <c:v>2.0090595043258608E-2</c:v>
                </c:pt>
                <c:pt idx="3261">
                  <c:v>2.0090595043258608E-2</c:v>
                </c:pt>
                <c:pt idx="3262">
                  <c:v>2.0092274159291559E-2</c:v>
                </c:pt>
                <c:pt idx="3263">
                  <c:v>2.0092274159291559E-2</c:v>
                </c:pt>
                <c:pt idx="3264">
                  <c:v>2.0092274159291559E-2</c:v>
                </c:pt>
                <c:pt idx="3265">
                  <c:v>2.0092274159291559E-2</c:v>
                </c:pt>
                <c:pt idx="3266">
                  <c:v>2.0091714433166406E-2</c:v>
                </c:pt>
                <c:pt idx="3267">
                  <c:v>2.0091714433166406E-2</c:v>
                </c:pt>
                <c:pt idx="3268">
                  <c:v>2.0091714433166406E-2</c:v>
                </c:pt>
                <c:pt idx="3269">
                  <c:v>2.0091714433166406E-2</c:v>
                </c:pt>
                <c:pt idx="3270">
                  <c:v>2.0092274159291559E-2</c:v>
                </c:pt>
                <c:pt idx="3271">
                  <c:v>2.0092274159291559E-2</c:v>
                </c:pt>
                <c:pt idx="3272">
                  <c:v>2.0092274159292427E-2</c:v>
                </c:pt>
                <c:pt idx="3273">
                  <c:v>2.0092274159292427E-2</c:v>
                </c:pt>
                <c:pt idx="3274">
                  <c:v>2.0092274159291559E-2</c:v>
                </c:pt>
                <c:pt idx="3275">
                  <c:v>2.0092274159292427E-2</c:v>
                </c:pt>
                <c:pt idx="3276">
                  <c:v>2.0092274159291559E-2</c:v>
                </c:pt>
                <c:pt idx="3277">
                  <c:v>2.0092274159291559E-2</c:v>
                </c:pt>
                <c:pt idx="3278">
                  <c:v>2.0092274159291559E-2</c:v>
                </c:pt>
                <c:pt idx="3279">
                  <c:v>2.0092274159292427E-2</c:v>
                </c:pt>
                <c:pt idx="3280">
                  <c:v>2.0092274159292427E-2</c:v>
                </c:pt>
                <c:pt idx="3281">
                  <c:v>2.0092274159292427E-2</c:v>
                </c:pt>
                <c:pt idx="3282">
                  <c:v>2.0092274159291559E-2</c:v>
                </c:pt>
                <c:pt idx="3283">
                  <c:v>2.0092274159292427E-2</c:v>
                </c:pt>
                <c:pt idx="3284">
                  <c:v>2.0092274159291559E-2</c:v>
                </c:pt>
                <c:pt idx="3285">
                  <c:v>2.0092274159291559E-2</c:v>
                </c:pt>
                <c:pt idx="3286">
                  <c:v>2.0092274159292427E-2</c:v>
                </c:pt>
                <c:pt idx="3287">
                  <c:v>2.0092274159291559E-2</c:v>
                </c:pt>
                <c:pt idx="3288">
                  <c:v>2.0091714433166406E-2</c:v>
                </c:pt>
                <c:pt idx="3289">
                  <c:v>2.0091714433167283E-2</c:v>
                </c:pt>
                <c:pt idx="3290">
                  <c:v>2.0091714433166406E-2</c:v>
                </c:pt>
                <c:pt idx="3291">
                  <c:v>2.0091714433166406E-2</c:v>
                </c:pt>
                <c:pt idx="3292">
                  <c:v>2.0093953462365619E-2</c:v>
                </c:pt>
                <c:pt idx="3293">
                  <c:v>2.0092274159292427E-2</c:v>
                </c:pt>
                <c:pt idx="3294">
                  <c:v>2.0092274159291559E-2</c:v>
                </c:pt>
                <c:pt idx="3295">
                  <c:v>2.0092274159292427E-2</c:v>
                </c:pt>
                <c:pt idx="3296">
                  <c:v>2.0092274159292427E-2</c:v>
                </c:pt>
                <c:pt idx="3297">
                  <c:v>2.0092274159292427E-2</c:v>
                </c:pt>
                <c:pt idx="3298">
                  <c:v>2.0092274159292427E-2</c:v>
                </c:pt>
                <c:pt idx="3299">
                  <c:v>2.0092274159291559E-2</c:v>
                </c:pt>
                <c:pt idx="3300">
                  <c:v>2.0093393673890729E-2</c:v>
                </c:pt>
                <c:pt idx="3301">
                  <c:v>2.0091714433166406E-2</c:v>
                </c:pt>
                <c:pt idx="3302">
                  <c:v>2.0091714433166406E-2</c:v>
                </c:pt>
                <c:pt idx="3303">
                  <c:v>2.0091714433167283E-2</c:v>
                </c:pt>
                <c:pt idx="3304">
                  <c:v>2.0091714433166406E-2</c:v>
                </c:pt>
                <c:pt idx="3305">
                  <c:v>2.0091714433165528E-2</c:v>
                </c:pt>
                <c:pt idx="3306">
                  <c:v>2.0091714433165528E-2</c:v>
                </c:pt>
                <c:pt idx="3307">
                  <c:v>2.0091714433167283E-2</c:v>
                </c:pt>
                <c:pt idx="3308">
                  <c:v>2.0091714433166406E-2</c:v>
                </c:pt>
                <c:pt idx="3309">
                  <c:v>2.0091714433166406E-2</c:v>
                </c:pt>
                <c:pt idx="3310">
                  <c:v>2.0091154727822413E-2</c:v>
                </c:pt>
                <c:pt idx="3311">
                  <c:v>2.0091154727822413E-2</c:v>
                </c:pt>
                <c:pt idx="3312">
                  <c:v>2.0091154727821525E-2</c:v>
                </c:pt>
                <c:pt idx="3313">
                  <c:v>2.0091154727822413E-2</c:v>
                </c:pt>
                <c:pt idx="3314">
                  <c:v>2.0092274159291559E-2</c:v>
                </c:pt>
                <c:pt idx="3315">
                  <c:v>2.0092274159293298E-2</c:v>
                </c:pt>
                <c:pt idx="3316">
                  <c:v>2.0092274159292427E-2</c:v>
                </c:pt>
                <c:pt idx="3317">
                  <c:v>2.0092274159292427E-2</c:v>
                </c:pt>
                <c:pt idx="3318">
                  <c:v>2.0091714433167283E-2</c:v>
                </c:pt>
                <c:pt idx="3319">
                  <c:v>2.0091714433167283E-2</c:v>
                </c:pt>
                <c:pt idx="3320">
                  <c:v>2.0091714433166406E-2</c:v>
                </c:pt>
                <c:pt idx="3321">
                  <c:v>2.0091714433167283E-2</c:v>
                </c:pt>
                <c:pt idx="3322">
                  <c:v>2.0091714433167283E-2</c:v>
                </c:pt>
                <c:pt idx="3323">
                  <c:v>2.0092274159291559E-2</c:v>
                </c:pt>
                <c:pt idx="3324">
                  <c:v>2.0092274159291559E-2</c:v>
                </c:pt>
                <c:pt idx="3325">
                  <c:v>2.0092274159292427E-2</c:v>
                </c:pt>
                <c:pt idx="3326">
                  <c:v>2.0092274159291559E-2</c:v>
                </c:pt>
                <c:pt idx="3327">
                  <c:v>2.0092274159291559E-2</c:v>
                </c:pt>
                <c:pt idx="3328">
                  <c:v>2.0092274159292427E-2</c:v>
                </c:pt>
                <c:pt idx="3329">
                  <c:v>2.0092274159291559E-2</c:v>
                </c:pt>
                <c:pt idx="3330">
                  <c:v>2.0092274159293298E-2</c:v>
                </c:pt>
                <c:pt idx="3331">
                  <c:v>2.0092274159292427E-2</c:v>
                </c:pt>
                <c:pt idx="3332">
                  <c:v>2.0092274159291559E-2</c:v>
                </c:pt>
                <c:pt idx="3333">
                  <c:v>2.0092274159292427E-2</c:v>
                </c:pt>
                <c:pt idx="3334">
                  <c:v>2.0092274159292427E-2</c:v>
                </c:pt>
                <c:pt idx="3335">
                  <c:v>2.0092274159291559E-2</c:v>
                </c:pt>
                <c:pt idx="3336">
                  <c:v>2.0092274159291559E-2</c:v>
                </c:pt>
                <c:pt idx="3337">
                  <c:v>2.009395346236478E-2</c:v>
                </c:pt>
                <c:pt idx="3338">
                  <c:v>2.0092274159292427E-2</c:v>
                </c:pt>
                <c:pt idx="3339">
                  <c:v>2.0092274159291559E-2</c:v>
                </c:pt>
                <c:pt idx="3340">
                  <c:v>2.0091714433167283E-2</c:v>
                </c:pt>
                <c:pt idx="3341">
                  <c:v>2.0091714433167283E-2</c:v>
                </c:pt>
                <c:pt idx="3342">
                  <c:v>2.0091714433165528E-2</c:v>
                </c:pt>
                <c:pt idx="3343">
                  <c:v>2.0091714433166406E-2</c:v>
                </c:pt>
                <c:pt idx="3344">
                  <c:v>2.0091714433166406E-2</c:v>
                </c:pt>
                <c:pt idx="3345">
                  <c:v>2.0092274159290689E-2</c:v>
                </c:pt>
                <c:pt idx="3346">
                  <c:v>2.0092274159292427E-2</c:v>
                </c:pt>
                <c:pt idx="3347">
                  <c:v>2.0092274159291559E-2</c:v>
                </c:pt>
                <c:pt idx="3348">
                  <c:v>2.0092274159292427E-2</c:v>
                </c:pt>
                <c:pt idx="3349">
                  <c:v>2.0092274159292427E-2</c:v>
                </c:pt>
                <c:pt idx="3350">
                  <c:v>2.0092274159292427E-2</c:v>
                </c:pt>
                <c:pt idx="3351">
                  <c:v>2.0092274159292427E-2</c:v>
                </c:pt>
                <c:pt idx="3352">
                  <c:v>2.0093393673890729E-2</c:v>
                </c:pt>
                <c:pt idx="3353">
                  <c:v>2.0091154727823302E-2</c:v>
                </c:pt>
                <c:pt idx="3354">
                  <c:v>2.0091154727822413E-2</c:v>
                </c:pt>
                <c:pt idx="3355">
                  <c:v>2.0091154727823302E-2</c:v>
                </c:pt>
                <c:pt idx="3356">
                  <c:v>2.0091154727822413E-2</c:v>
                </c:pt>
                <c:pt idx="3357">
                  <c:v>2.0091714433166406E-2</c:v>
                </c:pt>
                <c:pt idx="3358">
                  <c:v>2.0091154727822413E-2</c:v>
                </c:pt>
                <c:pt idx="3359">
                  <c:v>2.0091154727822413E-2</c:v>
                </c:pt>
                <c:pt idx="3360">
                  <c:v>2.0091154727822413E-2</c:v>
                </c:pt>
                <c:pt idx="3361">
                  <c:v>2.0091154727822413E-2</c:v>
                </c:pt>
                <c:pt idx="3362">
                  <c:v>2.0090595043258608E-2</c:v>
                </c:pt>
                <c:pt idx="3363">
                  <c:v>2.0090595043257713E-2</c:v>
                </c:pt>
                <c:pt idx="3364">
                  <c:v>2.0090595043258608E-2</c:v>
                </c:pt>
                <c:pt idx="3365">
                  <c:v>2.0090595043258608E-2</c:v>
                </c:pt>
                <c:pt idx="3366">
                  <c:v>2.0093393673890729E-2</c:v>
                </c:pt>
                <c:pt idx="3367">
                  <c:v>2.0093393673890729E-2</c:v>
                </c:pt>
                <c:pt idx="3368">
                  <c:v>2.0093393673890729E-2</c:v>
                </c:pt>
                <c:pt idx="3369">
                  <c:v>2.0092274159292427E-2</c:v>
                </c:pt>
                <c:pt idx="3370">
                  <c:v>2.0091714433166406E-2</c:v>
                </c:pt>
                <c:pt idx="3371">
                  <c:v>2.0091714433167283E-2</c:v>
                </c:pt>
                <c:pt idx="3372">
                  <c:v>2.0091714433166406E-2</c:v>
                </c:pt>
                <c:pt idx="3373">
                  <c:v>2.0091714433166406E-2</c:v>
                </c:pt>
                <c:pt idx="3374">
                  <c:v>2.0093393673891579E-2</c:v>
                </c:pt>
                <c:pt idx="3375">
                  <c:v>2.0093393673890729E-2</c:v>
                </c:pt>
                <c:pt idx="3376">
                  <c:v>2.0093393673890729E-2</c:v>
                </c:pt>
                <c:pt idx="3377">
                  <c:v>2.0093393673890729E-2</c:v>
                </c:pt>
                <c:pt idx="3378">
                  <c:v>2.0093953462365619E-2</c:v>
                </c:pt>
                <c:pt idx="3379">
                  <c:v>2.009395346236478E-2</c:v>
                </c:pt>
                <c:pt idx="3380">
                  <c:v>2.0093393673890729E-2</c:v>
                </c:pt>
                <c:pt idx="3381">
                  <c:v>2.0093393673890729E-2</c:v>
                </c:pt>
                <c:pt idx="3382">
                  <c:v>2.0093393673889879E-2</c:v>
                </c:pt>
                <c:pt idx="3383">
                  <c:v>2.0091714433167283E-2</c:v>
                </c:pt>
                <c:pt idx="3384">
                  <c:v>2.009395346236478E-2</c:v>
                </c:pt>
                <c:pt idx="3385">
                  <c:v>2.0093393673890729E-2</c:v>
                </c:pt>
                <c:pt idx="3386">
                  <c:v>2.0093393673890729E-2</c:v>
                </c:pt>
                <c:pt idx="3387">
                  <c:v>2.0093393673890729E-2</c:v>
                </c:pt>
                <c:pt idx="3388">
                  <c:v>2.0093393673890729E-2</c:v>
                </c:pt>
                <c:pt idx="3389">
                  <c:v>2.0093393673890729E-2</c:v>
                </c:pt>
                <c:pt idx="3390">
                  <c:v>2.0093393673890729E-2</c:v>
                </c:pt>
                <c:pt idx="3391">
                  <c:v>2.0093393673889879E-2</c:v>
                </c:pt>
                <c:pt idx="3392">
                  <c:v>2.0091714433166406E-2</c:v>
                </c:pt>
                <c:pt idx="3393">
                  <c:v>2.0091714433166406E-2</c:v>
                </c:pt>
                <c:pt idx="3394">
                  <c:v>2.0091714433166406E-2</c:v>
                </c:pt>
                <c:pt idx="3395">
                  <c:v>2.0091714433167283E-2</c:v>
                </c:pt>
                <c:pt idx="3396">
                  <c:v>2.0091714433166406E-2</c:v>
                </c:pt>
                <c:pt idx="3397">
                  <c:v>2.0093393673889879E-2</c:v>
                </c:pt>
                <c:pt idx="3398">
                  <c:v>2.009395346236478E-2</c:v>
                </c:pt>
                <c:pt idx="3399">
                  <c:v>2.0093393673891579E-2</c:v>
                </c:pt>
                <c:pt idx="3400">
                  <c:v>2.0093393673890729E-2</c:v>
                </c:pt>
                <c:pt idx="3401">
                  <c:v>2.0093393673890729E-2</c:v>
                </c:pt>
                <c:pt idx="3402">
                  <c:v>2.0092274159292427E-2</c:v>
                </c:pt>
                <c:pt idx="3403">
                  <c:v>2.0093953462365619E-2</c:v>
                </c:pt>
                <c:pt idx="3404">
                  <c:v>2.0093393673889879E-2</c:v>
                </c:pt>
                <c:pt idx="3405">
                  <c:v>2.0091154727822413E-2</c:v>
                </c:pt>
                <c:pt idx="3406">
                  <c:v>2.0091154727822413E-2</c:v>
                </c:pt>
                <c:pt idx="3407">
                  <c:v>2.0091154727823302E-2</c:v>
                </c:pt>
                <c:pt idx="3408">
                  <c:v>2.0091154727822413E-2</c:v>
                </c:pt>
                <c:pt idx="3409">
                  <c:v>2.0091714433166406E-2</c:v>
                </c:pt>
                <c:pt idx="3410">
                  <c:v>2.0091154727822413E-2</c:v>
                </c:pt>
                <c:pt idx="3411">
                  <c:v>2.0091154727822413E-2</c:v>
                </c:pt>
                <c:pt idx="3412">
                  <c:v>2.0091154727821525E-2</c:v>
                </c:pt>
                <c:pt idx="3413">
                  <c:v>2.0091154727822413E-2</c:v>
                </c:pt>
                <c:pt idx="3414">
                  <c:v>2.0090595043259506E-2</c:v>
                </c:pt>
                <c:pt idx="3415">
                  <c:v>2.0090595043259506E-2</c:v>
                </c:pt>
                <c:pt idx="3416">
                  <c:v>2.0090595043259506E-2</c:v>
                </c:pt>
                <c:pt idx="3417">
                  <c:v>2.0090595043259506E-2</c:v>
                </c:pt>
                <c:pt idx="3418">
                  <c:v>2.0093393673890729E-2</c:v>
                </c:pt>
                <c:pt idx="3419">
                  <c:v>2.0093393673890729E-2</c:v>
                </c:pt>
                <c:pt idx="3420">
                  <c:v>2.0093393673889879E-2</c:v>
                </c:pt>
                <c:pt idx="3421">
                  <c:v>2.0093393673890729E-2</c:v>
                </c:pt>
                <c:pt idx="3422">
                  <c:v>2.0091714433166406E-2</c:v>
                </c:pt>
                <c:pt idx="3423">
                  <c:v>2.0091714433166406E-2</c:v>
                </c:pt>
                <c:pt idx="3424">
                  <c:v>2.0091714433166406E-2</c:v>
                </c:pt>
                <c:pt idx="3425">
                  <c:v>2.0091714433166406E-2</c:v>
                </c:pt>
                <c:pt idx="3426">
                  <c:v>2.0091714433166406E-2</c:v>
                </c:pt>
                <c:pt idx="3427">
                  <c:v>2.0093393673889879E-2</c:v>
                </c:pt>
                <c:pt idx="3428">
                  <c:v>2.0093393673891579E-2</c:v>
                </c:pt>
                <c:pt idx="3429">
                  <c:v>2.0093393673891579E-2</c:v>
                </c:pt>
                <c:pt idx="3430">
                  <c:v>2.0093953462365619E-2</c:v>
                </c:pt>
                <c:pt idx="3431">
                  <c:v>2.009395346236478E-2</c:v>
                </c:pt>
                <c:pt idx="3432">
                  <c:v>2.0093393673890729E-2</c:v>
                </c:pt>
                <c:pt idx="3433">
                  <c:v>2.0093393673889879E-2</c:v>
                </c:pt>
                <c:pt idx="3434">
                  <c:v>2.0093393673889879E-2</c:v>
                </c:pt>
                <c:pt idx="3435">
                  <c:v>2.0091714433166406E-2</c:v>
                </c:pt>
                <c:pt idx="3436">
                  <c:v>2.009395346236478E-2</c:v>
                </c:pt>
                <c:pt idx="3437">
                  <c:v>2.0093393673889879E-2</c:v>
                </c:pt>
                <c:pt idx="3438">
                  <c:v>2.0093393673890729E-2</c:v>
                </c:pt>
                <c:pt idx="3439">
                  <c:v>2.0093393673890729E-2</c:v>
                </c:pt>
                <c:pt idx="3440">
                  <c:v>2.0093393673890729E-2</c:v>
                </c:pt>
                <c:pt idx="3441">
                  <c:v>2.009395346236478E-2</c:v>
                </c:pt>
                <c:pt idx="3442">
                  <c:v>2.0093393673890729E-2</c:v>
                </c:pt>
                <c:pt idx="3443">
                  <c:v>2.0093393673890729E-2</c:v>
                </c:pt>
                <c:pt idx="3444">
                  <c:v>2.0091714433165528E-2</c:v>
                </c:pt>
                <c:pt idx="3445">
                  <c:v>2.0091714433167283E-2</c:v>
                </c:pt>
                <c:pt idx="3446">
                  <c:v>2.0091714433167283E-2</c:v>
                </c:pt>
                <c:pt idx="3447">
                  <c:v>2.0091714433166406E-2</c:v>
                </c:pt>
                <c:pt idx="3448">
                  <c:v>2.0093393673889879E-2</c:v>
                </c:pt>
                <c:pt idx="3449">
                  <c:v>2.0093393673889879E-2</c:v>
                </c:pt>
                <c:pt idx="3450">
                  <c:v>2.0093393673890729E-2</c:v>
                </c:pt>
                <c:pt idx="3451">
                  <c:v>2.0093953462365619E-2</c:v>
                </c:pt>
                <c:pt idx="3452">
                  <c:v>2.0093393673889879E-2</c:v>
                </c:pt>
                <c:pt idx="3453">
                  <c:v>2.0093393673890729E-2</c:v>
                </c:pt>
                <c:pt idx="3454">
                  <c:v>2.0093393673890729E-2</c:v>
                </c:pt>
                <c:pt idx="3455">
                  <c:v>2.0093953462365619E-2</c:v>
                </c:pt>
                <c:pt idx="3456">
                  <c:v>2.0093393673890729E-2</c:v>
                </c:pt>
                <c:pt idx="3457">
                  <c:v>2.0091154727822413E-2</c:v>
                </c:pt>
                <c:pt idx="3458">
                  <c:v>2.0091154727822413E-2</c:v>
                </c:pt>
                <c:pt idx="3459">
                  <c:v>2.0091154727822413E-2</c:v>
                </c:pt>
                <c:pt idx="3460">
                  <c:v>2.0091154727822413E-2</c:v>
                </c:pt>
                <c:pt idx="3461">
                  <c:v>2.0090035379475797E-2</c:v>
                </c:pt>
                <c:pt idx="3462">
                  <c:v>2.0092274159293298E-2</c:v>
                </c:pt>
                <c:pt idx="3463">
                  <c:v>2.0091714433165528E-2</c:v>
                </c:pt>
                <c:pt idx="3464">
                  <c:v>2.0091154727822413E-2</c:v>
                </c:pt>
                <c:pt idx="3465">
                  <c:v>2.0091714433167283E-2</c:v>
                </c:pt>
                <c:pt idx="3466">
                  <c:v>2.0092274159292427E-2</c:v>
                </c:pt>
                <c:pt idx="3467">
                  <c:v>2.0091714433167283E-2</c:v>
                </c:pt>
                <c:pt idx="3468">
                  <c:v>2.0091154727822413E-2</c:v>
                </c:pt>
                <c:pt idx="3469">
                  <c:v>2.0092274159291559E-2</c:v>
                </c:pt>
                <c:pt idx="3470">
                  <c:v>2.0092274159292427E-2</c:v>
                </c:pt>
                <c:pt idx="3471">
                  <c:v>2.0092274159291559E-2</c:v>
                </c:pt>
                <c:pt idx="3472">
                  <c:v>2.0092274159293298E-2</c:v>
                </c:pt>
                <c:pt idx="3473">
                  <c:v>2.0092274159291559E-2</c:v>
                </c:pt>
                <c:pt idx="3474">
                  <c:v>2.0091714433166406E-2</c:v>
                </c:pt>
                <c:pt idx="3475">
                  <c:v>2.0091714433166406E-2</c:v>
                </c:pt>
                <c:pt idx="3476">
                  <c:v>2.0091714433167283E-2</c:v>
                </c:pt>
                <c:pt idx="3477">
                  <c:v>2.0091714433165528E-2</c:v>
                </c:pt>
                <c:pt idx="3478">
                  <c:v>2.0091714433166406E-2</c:v>
                </c:pt>
                <c:pt idx="3479">
                  <c:v>2.0092274159292427E-2</c:v>
                </c:pt>
                <c:pt idx="3480">
                  <c:v>2.0092274159292427E-2</c:v>
                </c:pt>
                <c:pt idx="3481">
                  <c:v>2.0092274159292427E-2</c:v>
                </c:pt>
                <c:pt idx="3482">
                  <c:v>2.0092274159291559E-2</c:v>
                </c:pt>
                <c:pt idx="3483">
                  <c:v>2.0092274159291559E-2</c:v>
                </c:pt>
                <c:pt idx="3484">
                  <c:v>2.0092274159292427E-2</c:v>
                </c:pt>
                <c:pt idx="3485">
                  <c:v>2.0092274159291559E-2</c:v>
                </c:pt>
                <c:pt idx="3486">
                  <c:v>2.0092274159292427E-2</c:v>
                </c:pt>
                <c:pt idx="3487">
                  <c:v>2.0092274159291559E-2</c:v>
                </c:pt>
                <c:pt idx="3488">
                  <c:v>2.0092274159292427E-2</c:v>
                </c:pt>
                <c:pt idx="3489">
                  <c:v>2.0092274159291559E-2</c:v>
                </c:pt>
                <c:pt idx="3490">
                  <c:v>2.0092274159291559E-2</c:v>
                </c:pt>
                <c:pt idx="3491">
                  <c:v>2.0092274159292427E-2</c:v>
                </c:pt>
                <c:pt idx="3492">
                  <c:v>2.0092274159291559E-2</c:v>
                </c:pt>
                <c:pt idx="3493">
                  <c:v>2.0092274159292427E-2</c:v>
                </c:pt>
                <c:pt idx="3494">
                  <c:v>2.0092274159292427E-2</c:v>
                </c:pt>
                <c:pt idx="3495">
                  <c:v>2.0092274159291559E-2</c:v>
                </c:pt>
                <c:pt idx="3496">
                  <c:v>2.0091714433166406E-2</c:v>
                </c:pt>
                <c:pt idx="3497">
                  <c:v>2.0091714433167283E-2</c:v>
                </c:pt>
                <c:pt idx="3498">
                  <c:v>2.0091714433166406E-2</c:v>
                </c:pt>
                <c:pt idx="3499">
                  <c:v>2.0091714433165528E-2</c:v>
                </c:pt>
                <c:pt idx="3500">
                  <c:v>2.0092274159292427E-2</c:v>
                </c:pt>
                <c:pt idx="3501">
                  <c:v>2.0092274159292427E-2</c:v>
                </c:pt>
                <c:pt idx="3502">
                  <c:v>2.0092274159291559E-2</c:v>
                </c:pt>
                <c:pt idx="3503">
                  <c:v>2.0092274159291559E-2</c:v>
                </c:pt>
                <c:pt idx="3504">
                  <c:v>2.0092274159291559E-2</c:v>
                </c:pt>
                <c:pt idx="3505">
                  <c:v>2.0092274159291559E-2</c:v>
                </c:pt>
                <c:pt idx="3506">
                  <c:v>2.0092274159291559E-2</c:v>
                </c:pt>
                <c:pt idx="3507">
                  <c:v>2.0092274159292427E-2</c:v>
                </c:pt>
                <c:pt idx="3508">
                  <c:v>2.0092274159291559E-2</c:v>
                </c:pt>
                <c:pt idx="3509">
                  <c:v>2.0091714433166406E-2</c:v>
                </c:pt>
                <c:pt idx="3510">
                  <c:v>2.0091714433166406E-2</c:v>
                </c:pt>
                <c:pt idx="3511">
                  <c:v>2.0091714433166406E-2</c:v>
                </c:pt>
                <c:pt idx="3512">
                  <c:v>2.0091714433167283E-2</c:v>
                </c:pt>
                <c:pt idx="3513">
                  <c:v>2.0091714433167283E-2</c:v>
                </c:pt>
                <c:pt idx="3514">
                  <c:v>2.0091714433167283E-2</c:v>
                </c:pt>
                <c:pt idx="3515">
                  <c:v>2.0091714433166406E-2</c:v>
                </c:pt>
                <c:pt idx="3516">
                  <c:v>2.0091714433166406E-2</c:v>
                </c:pt>
                <c:pt idx="3517">
                  <c:v>2.0091714433166406E-2</c:v>
                </c:pt>
                <c:pt idx="3518">
                  <c:v>2.0091714433166406E-2</c:v>
                </c:pt>
                <c:pt idx="3519">
                  <c:v>2.0091154727822413E-2</c:v>
                </c:pt>
                <c:pt idx="3520">
                  <c:v>2.0091154727821525E-2</c:v>
                </c:pt>
                <c:pt idx="3521">
                  <c:v>2.0091714433167283E-2</c:v>
                </c:pt>
                <c:pt idx="3522">
                  <c:v>2.0092274159291559E-2</c:v>
                </c:pt>
                <c:pt idx="3523">
                  <c:v>2.0092274159292427E-2</c:v>
                </c:pt>
                <c:pt idx="3524">
                  <c:v>2.0092274159291559E-2</c:v>
                </c:pt>
                <c:pt idx="3525">
                  <c:v>2.0092274159292427E-2</c:v>
                </c:pt>
                <c:pt idx="3526">
                  <c:v>2.0091714433166406E-2</c:v>
                </c:pt>
                <c:pt idx="3527">
                  <c:v>2.0091714433166406E-2</c:v>
                </c:pt>
                <c:pt idx="3528">
                  <c:v>2.0091714433167283E-2</c:v>
                </c:pt>
                <c:pt idx="3529">
                  <c:v>2.0091714433167283E-2</c:v>
                </c:pt>
                <c:pt idx="3530">
                  <c:v>2.0092274159291559E-2</c:v>
                </c:pt>
                <c:pt idx="3531">
                  <c:v>2.0092274159292427E-2</c:v>
                </c:pt>
                <c:pt idx="3532">
                  <c:v>2.0092274159292427E-2</c:v>
                </c:pt>
                <c:pt idx="3533">
                  <c:v>2.0092274159291559E-2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956288"/>
        <c:axId val="10695820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42527</c:v>
                </c:pt>
                <c:pt idx="1">
                  <c:v>42556</c:v>
                </c:pt>
                <c:pt idx="2">
                  <c:v>42587</c:v>
                </c:pt>
                <c:pt idx="3">
                  <c:v>42619</c:v>
                </c:pt>
                <c:pt idx="4">
                  <c:v>42648</c:v>
                </c:pt>
                <c:pt idx="5">
                  <c:v>42681</c:v>
                </c:pt>
                <c:pt idx="6">
                  <c:v>42709</c:v>
                </c:pt>
                <c:pt idx="7">
                  <c:v>42740</c:v>
                </c:pt>
                <c:pt idx="8">
                  <c:v>42772</c:v>
                </c:pt>
                <c:pt idx="9">
                  <c:v>42800</c:v>
                </c:pt>
                <c:pt idx="10">
                  <c:v>42830</c:v>
                </c:pt>
                <c:pt idx="11">
                  <c:v>42860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6.5700000000000003E-3</c:v>
                </c:pt>
                <c:pt idx="1">
                  <c:v>6.8900000000000003E-3</c:v>
                </c:pt>
                <c:pt idx="2">
                  <c:v>7.170000000000001E-3</c:v>
                </c:pt>
                <c:pt idx="3">
                  <c:v>7.4599999999999996E-3</c:v>
                </c:pt>
                <c:pt idx="4">
                  <c:v>7.7299999999999999E-3</c:v>
                </c:pt>
                <c:pt idx="5">
                  <c:v>8.0400000000000003E-3</c:v>
                </c:pt>
                <c:pt idx="6">
                  <c:v>8.2900000000000005E-3</c:v>
                </c:pt>
                <c:pt idx="7">
                  <c:v>8.5400000000000007E-3</c:v>
                </c:pt>
                <c:pt idx="8">
                  <c:v>8.77E-3</c:v>
                </c:pt>
                <c:pt idx="9">
                  <c:v>8.94E-3</c:v>
                </c:pt>
                <c:pt idx="10">
                  <c:v>9.11E-3</c:v>
                </c:pt>
                <c:pt idx="11">
                  <c:v>9.2700000000000005E-3</c:v>
                </c:pt>
              </c:numCache>
            </c:numRef>
          </c:yVal>
          <c:smooth val="0"/>
        </c:ser>
        <c:ser>
          <c:idx val="2"/>
          <c:order val="2"/>
          <c:tx>
            <c:v>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[0]!IMMFUTDates</c:f>
              <c:numCache>
                <c:formatCode>ddd\,\ dd\-mmm\-yyyy</c:formatCode>
                <c:ptCount val="33"/>
                <c:pt idx="0">
                  <c:v>42536</c:v>
                </c:pt>
                <c:pt idx="1">
                  <c:v>42634</c:v>
                </c:pt>
                <c:pt idx="2">
                  <c:v>42725</c:v>
                </c:pt>
                <c:pt idx="3">
                  <c:v>42809</c:v>
                </c:pt>
                <c:pt idx="4">
                  <c:v>42907</c:v>
                </c:pt>
                <c:pt idx="5">
                  <c:v>42998</c:v>
                </c:pt>
                <c:pt idx="6">
                  <c:v>43089</c:v>
                </c:pt>
                <c:pt idx="7">
                  <c:v>43180</c:v>
                </c:pt>
                <c:pt idx="8">
                  <c:v>43271</c:v>
                </c:pt>
                <c:pt idx="9">
                  <c:v>43362</c:v>
                </c:pt>
                <c:pt idx="10">
                  <c:v>43453</c:v>
                </c:pt>
                <c:pt idx="11">
                  <c:v>43544</c:v>
                </c:pt>
                <c:pt idx="12">
                  <c:v>43635</c:v>
                </c:pt>
                <c:pt idx="13">
                  <c:v>43726</c:v>
                </c:pt>
                <c:pt idx="14">
                  <c:v>43817</c:v>
                </c:pt>
                <c:pt idx="15">
                  <c:v>43908</c:v>
                </c:pt>
                <c:pt idx="16">
                  <c:v>43999</c:v>
                </c:pt>
                <c:pt idx="17">
                  <c:v>44090</c:v>
                </c:pt>
                <c:pt idx="18">
                  <c:v>44181</c:v>
                </c:pt>
                <c:pt idx="19">
                  <c:v>44272</c:v>
                </c:pt>
                <c:pt idx="20">
                  <c:v>44363</c:v>
                </c:pt>
                <c:pt idx="21">
                  <c:v>44454</c:v>
                </c:pt>
                <c:pt idx="22">
                  <c:v>44545</c:v>
                </c:pt>
                <c:pt idx="23">
                  <c:v>44636</c:v>
                </c:pt>
                <c:pt idx="24">
                  <c:v>44727</c:v>
                </c:pt>
                <c:pt idx="25">
                  <c:v>44825</c:v>
                </c:pt>
                <c:pt idx="26">
                  <c:v>44916</c:v>
                </c:pt>
                <c:pt idx="27">
                  <c:v>45000</c:v>
                </c:pt>
                <c:pt idx="28">
                  <c:v>45098</c:v>
                </c:pt>
                <c:pt idx="29">
                  <c:v>45189</c:v>
                </c:pt>
                <c:pt idx="30">
                  <c:v>45280</c:v>
                </c:pt>
                <c:pt idx="31">
                  <c:v>45371</c:v>
                </c:pt>
                <c:pt idx="32">
                  <c:v>45462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3"/>
                <c:pt idx="0">
                  <c:v>6.6734605396459017E-3</c:v>
                </c:pt>
                <c:pt idx="1">
                  <c:v>7.6178666839287409E-3</c:v>
                </c:pt>
                <c:pt idx="2">
                  <c:v>8.4601307176632133E-3</c:v>
                </c:pt>
                <c:pt idx="3">
                  <c:v>9.0005836830047425E-3</c:v>
                </c:pt>
                <c:pt idx="4">
                  <c:v>9.5870365391264832E-3</c:v>
                </c:pt>
                <c:pt idx="5">
                  <c:v>1.0222180233904107E-2</c:v>
                </c:pt>
                <c:pt idx="6">
                  <c:v>1.0905091364947139E-2</c:v>
                </c:pt>
                <c:pt idx="7">
                  <c:v>1.1385214030520252E-2</c:v>
                </c:pt>
                <c:pt idx="8">
                  <c:v>1.1963511318109112E-2</c:v>
                </c:pt>
                <c:pt idx="9">
                  <c:v>1.2539933448322391E-2</c:v>
                </c:pt>
                <c:pt idx="10">
                  <c:v>1.3214321135791997E-2</c:v>
                </c:pt>
                <c:pt idx="11">
                  <c:v>1.3735820580754517E-2</c:v>
                </c:pt>
                <c:pt idx="12">
                  <c:v>1.4355890146033126E-2</c:v>
                </c:pt>
                <c:pt idx="13">
                  <c:v>1.4924377471774091E-2</c:v>
                </c:pt>
                <c:pt idx="14">
                  <c:v>1.5640635328954912E-2</c:v>
                </c:pt>
                <c:pt idx="15">
                  <c:v>1.615466191491316E-2</c:v>
                </c:pt>
                <c:pt idx="16">
                  <c:v>1.6767255524251234E-2</c:v>
                </c:pt>
                <c:pt idx="17">
                  <c:v>1.7378537076692284E-2</c:v>
                </c:pt>
                <c:pt idx="18">
                  <c:v>1.7988149645466033E-2</c:v>
                </c:pt>
                <c:pt idx="19">
                  <c:v>1.8544665963493974E-2</c:v>
                </c:pt>
                <c:pt idx="20">
                  <c:v>1.9125486314970401E-2</c:v>
                </c:pt>
                <c:pt idx="21">
                  <c:v>1.9655260330928456E-2</c:v>
                </c:pt>
                <c:pt idx="22">
                  <c:v>2.0208526027970665E-2</c:v>
                </c:pt>
                <c:pt idx="23">
                  <c:v>2.0633603623786759E-2</c:v>
                </c:pt>
                <c:pt idx="24">
                  <c:v>2.1083325900273408E-2</c:v>
                </c:pt>
                <c:pt idx="25">
                  <c:v>2.1478224262184289E-2</c:v>
                </c:pt>
                <c:pt idx="26">
                  <c:v>2.1850701128020931E-2</c:v>
                </c:pt>
                <c:pt idx="27">
                  <c:v>2.2074132119474222E-2</c:v>
                </c:pt>
                <c:pt idx="28">
                  <c:v>2.2389050481170257E-2</c:v>
                </c:pt>
                <c:pt idx="29">
                  <c:v>2.2707634229594528E-2</c:v>
                </c:pt>
                <c:pt idx="30">
                  <c:v>2.2949304147428927E-2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42508</c:v>
                </c:pt>
                <c:pt idx="1">
                  <c:v>42571</c:v>
                </c:pt>
                <c:pt idx="2">
                  <c:v>42599</c:v>
                </c:pt>
                <c:pt idx="3">
                  <c:v>42662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4"/>
                <c:pt idx="0">
                  <c:v>6.3870283614013814E-3</c:v>
                </c:pt>
                <c:pt idx="1">
                  <c:v>7.0217846802125969E-3</c:v>
                </c:pt>
                <c:pt idx="2">
                  <c:v>7.270173177899077E-3</c:v>
                </c:pt>
                <c:pt idx="3">
                  <c:v>7.8906759943677754E-3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56288"/>
        <c:axId val="106958208"/>
      </c:scatterChart>
      <c:dateAx>
        <c:axId val="10695628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582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06958208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0695628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42495</c:v>
                </c:pt>
                <c:pt idx="1">
                  <c:v>42496</c:v>
                </c:pt>
                <c:pt idx="2">
                  <c:v>42499</c:v>
                </c:pt>
                <c:pt idx="3">
                  <c:v>42500</c:v>
                </c:pt>
                <c:pt idx="4">
                  <c:v>42501</c:v>
                </c:pt>
                <c:pt idx="5">
                  <c:v>42502</c:v>
                </c:pt>
                <c:pt idx="6">
                  <c:v>42503</c:v>
                </c:pt>
                <c:pt idx="7">
                  <c:v>42506</c:v>
                </c:pt>
                <c:pt idx="8">
                  <c:v>42507</c:v>
                </c:pt>
                <c:pt idx="9">
                  <c:v>42508</c:v>
                </c:pt>
                <c:pt idx="10">
                  <c:v>42509</c:v>
                </c:pt>
                <c:pt idx="11">
                  <c:v>42510</c:v>
                </c:pt>
                <c:pt idx="12">
                  <c:v>42513</c:v>
                </c:pt>
                <c:pt idx="13">
                  <c:v>42514</c:v>
                </c:pt>
                <c:pt idx="14">
                  <c:v>42515</c:v>
                </c:pt>
                <c:pt idx="15">
                  <c:v>42516</c:v>
                </c:pt>
                <c:pt idx="16">
                  <c:v>42517</c:v>
                </c:pt>
                <c:pt idx="17">
                  <c:v>42521</c:v>
                </c:pt>
                <c:pt idx="18">
                  <c:v>42522</c:v>
                </c:pt>
                <c:pt idx="19">
                  <c:v>42523</c:v>
                </c:pt>
                <c:pt idx="20">
                  <c:v>42524</c:v>
                </c:pt>
                <c:pt idx="21">
                  <c:v>42527</c:v>
                </c:pt>
                <c:pt idx="22">
                  <c:v>42528</c:v>
                </c:pt>
                <c:pt idx="23">
                  <c:v>42529</c:v>
                </c:pt>
                <c:pt idx="24">
                  <c:v>42530</c:v>
                </c:pt>
                <c:pt idx="25">
                  <c:v>42531</c:v>
                </c:pt>
                <c:pt idx="26">
                  <c:v>42534</c:v>
                </c:pt>
                <c:pt idx="27">
                  <c:v>42535</c:v>
                </c:pt>
                <c:pt idx="28">
                  <c:v>42536</c:v>
                </c:pt>
                <c:pt idx="29">
                  <c:v>42537</c:v>
                </c:pt>
                <c:pt idx="30">
                  <c:v>42538</c:v>
                </c:pt>
                <c:pt idx="31">
                  <c:v>42541</c:v>
                </c:pt>
                <c:pt idx="32">
                  <c:v>42542</c:v>
                </c:pt>
                <c:pt idx="33">
                  <c:v>42543</c:v>
                </c:pt>
                <c:pt idx="34">
                  <c:v>42544</c:v>
                </c:pt>
                <c:pt idx="35">
                  <c:v>42545</c:v>
                </c:pt>
                <c:pt idx="36">
                  <c:v>42548</c:v>
                </c:pt>
                <c:pt idx="37">
                  <c:v>42549</c:v>
                </c:pt>
                <c:pt idx="38">
                  <c:v>42550</c:v>
                </c:pt>
                <c:pt idx="39">
                  <c:v>42551</c:v>
                </c:pt>
                <c:pt idx="40">
                  <c:v>42552</c:v>
                </c:pt>
                <c:pt idx="41">
                  <c:v>42556</c:v>
                </c:pt>
                <c:pt idx="42">
                  <c:v>42556</c:v>
                </c:pt>
                <c:pt idx="43">
                  <c:v>42557</c:v>
                </c:pt>
                <c:pt idx="44">
                  <c:v>42558</c:v>
                </c:pt>
                <c:pt idx="45">
                  <c:v>42559</c:v>
                </c:pt>
                <c:pt idx="46">
                  <c:v>42562</c:v>
                </c:pt>
                <c:pt idx="47">
                  <c:v>42563</c:v>
                </c:pt>
                <c:pt idx="48">
                  <c:v>42564</c:v>
                </c:pt>
                <c:pt idx="49">
                  <c:v>42565</c:v>
                </c:pt>
                <c:pt idx="50">
                  <c:v>42566</c:v>
                </c:pt>
                <c:pt idx="51">
                  <c:v>42569</c:v>
                </c:pt>
                <c:pt idx="52">
                  <c:v>42570</c:v>
                </c:pt>
                <c:pt idx="53">
                  <c:v>42571</c:v>
                </c:pt>
                <c:pt idx="54">
                  <c:v>42572</c:v>
                </c:pt>
                <c:pt idx="55">
                  <c:v>42573</c:v>
                </c:pt>
                <c:pt idx="56">
                  <c:v>42576</c:v>
                </c:pt>
                <c:pt idx="57">
                  <c:v>42577</c:v>
                </c:pt>
                <c:pt idx="58">
                  <c:v>42578</c:v>
                </c:pt>
                <c:pt idx="59">
                  <c:v>42579</c:v>
                </c:pt>
                <c:pt idx="60">
                  <c:v>42580</c:v>
                </c:pt>
                <c:pt idx="61">
                  <c:v>42583</c:v>
                </c:pt>
                <c:pt idx="62">
                  <c:v>42584</c:v>
                </c:pt>
                <c:pt idx="63">
                  <c:v>42585</c:v>
                </c:pt>
                <c:pt idx="64">
                  <c:v>42586</c:v>
                </c:pt>
                <c:pt idx="65">
                  <c:v>42587</c:v>
                </c:pt>
                <c:pt idx="66">
                  <c:v>42590</c:v>
                </c:pt>
                <c:pt idx="67">
                  <c:v>42591</c:v>
                </c:pt>
                <c:pt idx="68">
                  <c:v>42592</c:v>
                </c:pt>
                <c:pt idx="69">
                  <c:v>42593</c:v>
                </c:pt>
                <c:pt idx="70">
                  <c:v>42594</c:v>
                </c:pt>
                <c:pt idx="71">
                  <c:v>42597</c:v>
                </c:pt>
                <c:pt idx="72">
                  <c:v>42598</c:v>
                </c:pt>
                <c:pt idx="73">
                  <c:v>42599</c:v>
                </c:pt>
                <c:pt idx="74">
                  <c:v>42600</c:v>
                </c:pt>
                <c:pt idx="75">
                  <c:v>42601</c:v>
                </c:pt>
                <c:pt idx="76">
                  <c:v>42604</c:v>
                </c:pt>
                <c:pt idx="77">
                  <c:v>42605</c:v>
                </c:pt>
                <c:pt idx="78">
                  <c:v>42606</c:v>
                </c:pt>
                <c:pt idx="79">
                  <c:v>42607</c:v>
                </c:pt>
                <c:pt idx="80">
                  <c:v>42608</c:v>
                </c:pt>
                <c:pt idx="81">
                  <c:v>42612</c:v>
                </c:pt>
                <c:pt idx="82">
                  <c:v>42613</c:v>
                </c:pt>
                <c:pt idx="83">
                  <c:v>42614</c:v>
                </c:pt>
                <c:pt idx="84">
                  <c:v>42615</c:v>
                </c:pt>
                <c:pt idx="85">
                  <c:v>42619</c:v>
                </c:pt>
                <c:pt idx="86">
                  <c:v>42619</c:v>
                </c:pt>
                <c:pt idx="87">
                  <c:v>42620</c:v>
                </c:pt>
                <c:pt idx="88">
                  <c:v>42621</c:v>
                </c:pt>
                <c:pt idx="89">
                  <c:v>42622</c:v>
                </c:pt>
                <c:pt idx="90">
                  <c:v>42625</c:v>
                </c:pt>
                <c:pt idx="91">
                  <c:v>42626</c:v>
                </c:pt>
                <c:pt idx="92">
                  <c:v>42627</c:v>
                </c:pt>
                <c:pt idx="93">
                  <c:v>42628</c:v>
                </c:pt>
                <c:pt idx="94">
                  <c:v>42629</c:v>
                </c:pt>
                <c:pt idx="95">
                  <c:v>42632</c:v>
                </c:pt>
                <c:pt idx="96">
                  <c:v>42633</c:v>
                </c:pt>
                <c:pt idx="97">
                  <c:v>42634</c:v>
                </c:pt>
                <c:pt idx="98">
                  <c:v>42635</c:v>
                </c:pt>
                <c:pt idx="99">
                  <c:v>42636</c:v>
                </c:pt>
                <c:pt idx="100">
                  <c:v>42639</c:v>
                </c:pt>
                <c:pt idx="101">
                  <c:v>42640</c:v>
                </c:pt>
                <c:pt idx="102">
                  <c:v>42641</c:v>
                </c:pt>
                <c:pt idx="103">
                  <c:v>42642</c:v>
                </c:pt>
                <c:pt idx="104">
                  <c:v>42643</c:v>
                </c:pt>
                <c:pt idx="105">
                  <c:v>42646</c:v>
                </c:pt>
                <c:pt idx="106">
                  <c:v>42647</c:v>
                </c:pt>
                <c:pt idx="107">
                  <c:v>42648</c:v>
                </c:pt>
                <c:pt idx="108">
                  <c:v>42649</c:v>
                </c:pt>
                <c:pt idx="109">
                  <c:v>42650</c:v>
                </c:pt>
                <c:pt idx="110">
                  <c:v>42654</c:v>
                </c:pt>
                <c:pt idx="111">
                  <c:v>42654</c:v>
                </c:pt>
                <c:pt idx="112">
                  <c:v>42655</c:v>
                </c:pt>
                <c:pt idx="113">
                  <c:v>42656</c:v>
                </c:pt>
                <c:pt idx="114">
                  <c:v>42657</c:v>
                </c:pt>
                <c:pt idx="115">
                  <c:v>42660</c:v>
                </c:pt>
                <c:pt idx="116">
                  <c:v>42661</c:v>
                </c:pt>
                <c:pt idx="117">
                  <c:v>42662</c:v>
                </c:pt>
                <c:pt idx="118">
                  <c:v>42663</c:v>
                </c:pt>
                <c:pt idx="119">
                  <c:v>42664</c:v>
                </c:pt>
                <c:pt idx="120">
                  <c:v>42667</c:v>
                </c:pt>
                <c:pt idx="121">
                  <c:v>42668</c:v>
                </c:pt>
                <c:pt idx="122">
                  <c:v>42669</c:v>
                </c:pt>
                <c:pt idx="123">
                  <c:v>42670</c:v>
                </c:pt>
                <c:pt idx="124">
                  <c:v>42671</c:v>
                </c:pt>
                <c:pt idx="125">
                  <c:v>42674</c:v>
                </c:pt>
                <c:pt idx="126">
                  <c:v>42675</c:v>
                </c:pt>
                <c:pt idx="127">
                  <c:v>42676</c:v>
                </c:pt>
                <c:pt idx="128">
                  <c:v>42677</c:v>
                </c:pt>
                <c:pt idx="129">
                  <c:v>42678</c:v>
                </c:pt>
                <c:pt idx="130">
                  <c:v>42681</c:v>
                </c:pt>
                <c:pt idx="131">
                  <c:v>42682</c:v>
                </c:pt>
                <c:pt idx="132">
                  <c:v>42683</c:v>
                </c:pt>
                <c:pt idx="133">
                  <c:v>42684</c:v>
                </c:pt>
                <c:pt idx="134">
                  <c:v>42688</c:v>
                </c:pt>
                <c:pt idx="135">
                  <c:v>42688</c:v>
                </c:pt>
                <c:pt idx="136">
                  <c:v>42689</c:v>
                </c:pt>
                <c:pt idx="137">
                  <c:v>42690</c:v>
                </c:pt>
                <c:pt idx="138">
                  <c:v>42691</c:v>
                </c:pt>
                <c:pt idx="139">
                  <c:v>42692</c:v>
                </c:pt>
                <c:pt idx="140">
                  <c:v>42695</c:v>
                </c:pt>
                <c:pt idx="141">
                  <c:v>42696</c:v>
                </c:pt>
                <c:pt idx="142">
                  <c:v>42697</c:v>
                </c:pt>
                <c:pt idx="143">
                  <c:v>42699</c:v>
                </c:pt>
                <c:pt idx="144">
                  <c:v>42699</c:v>
                </c:pt>
                <c:pt idx="145">
                  <c:v>42702</c:v>
                </c:pt>
                <c:pt idx="146">
                  <c:v>42703</c:v>
                </c:pt>
                <c:pt idx="147">
                  <c:v>42704</c:v>
                </c:pt>
                <c:pt idx="148">
                  <c:v>42705</c:v>
                </c:pt>
                <c:pt idx="149">
                  <c:v>42706</c:v>
                </c:pt>
                <c:pt idx="150">
                  <c:v>42709</c:v>
                </c:pt>
                <c:pt idx="151">
                  <c:v>42710</c:v>
                </c:pt>
                <c:pt idx="152">
                  <c:v>42711</c:v>
                </c:pt>
                <c:pt idx="153">
                  <c:v>42712</c:v>
                </c:pt>
                <c:pt idx="154">
                  <c:v>42713</c:v>
                </c:pt>
                <c:pt idx="155">
                  <c:v>42716</c:v>
                </c:pt>
                <c:pt idx="156">
                  <c:v>42717</c:v>
                </c:pt>
                <c:pt idx="157">
                  <c:v>42718</c:v>
                </c:pt>
                <c:pt idx="158">
                  <c:v>42719</c:v>
                </c:pt>
                <c:pt idx="159">
                  <c:v>42720</c:v>
                </c:pt>
                <c:pt idx="160">
                  <c:v>42723</c:v>
                </c:pt>
                <c:pt idx="161">
                  <c:v>42724</c:v>
                </c:pt>
                <c:pt idx="162">
                  <c:v>42725</c:v>
                </c:pt>
                <c:pt idx="163">
                  <c:v>42726</c:v>
                </c:pt>
                <c:pt idx="164">
                  <c:v>42727</c:v>
                </c:pt>
                <c:pt idx="165">
                  <c:v>42732</c:v>
                </c:pt>
                <c:pt idx="166">
                  <c:v>42733</c:v>
                </c:pt>
                <c:pt idx="167">
                  <c:v>42734</c:v>
                </c:pt>
                <c:pt idx="168">
                  <c:v>42738</c:v>
                </c:pt>
                <c:pt idx="169">
                  <c:v>42739</c:v>
                </c:pt>
                <c:pt idx="170">
                  <c:v>42740</c:v>
                </c:pt>
                <c:pt idx="171">
                  <c:v>42741</c:v>
                </c:pt>
                <c:pt idx="172">
                  <c:v>42744</c:v>
                </c:pt>
                <c:pt idx="173">
                  <c:v>42745</c:v>
                </c:pt>
                <c:pt idx="174">
                  <c:v>42746</c:v>
                </c:pt>
                <c:pt idx="175">
                  <c:v>42747</c:v>
                </c:pt>
                <c:pt idx="176">
                  <c:v>42748</c:v>
                </c:pt>
                <c:pt idx="177">
                  <c:v>42752</c:v>
                </c:pt>
                <c:pt idx="178">
                  <c:v>42752</c:v>
                </c:pt>
                <c:pt idx="179">
                  <c:v>42753</c:v>
                </c:pt>
                <c:pt idx="180">
                  <c:v>42754</c:v>
                </c:pt>
                <c:pt idx="181">
                  <c:v>42755</c:v>
                </c:pt>
                <c:pt idx="182">
                  <c:v>42758</c:v>
                </c:pt>
                <c:pt idx="183">
                  <c:v>42759</c:v>
                </c:pt>
                <c:pt idx="184">
                  <c:v>42760</c:v>
                </c:pt>
                <c:pt idx="185">
                  <c:v>42761</c:v>
                </c:pt>
                <c:pt idx="186">
                  <c:v>42762</c:v>
                </c:pt>
                <c:pt idx="187">
                  <c:v>42765</c:v>
                </c:pt>
                <c:pt idx="188">
                  <c:v>42766</c:v>
                </c:pt>
                <c:pt idx="189">
                  <c:v>42767</c:v>
                </c:pt>
                <c:pt idx="190">
                  <c:v>42768</c:v>
                </c:pt>
                <c:pt idx="191">
                  <c:v>42769</c:v>
                </c:pt>
                <c:pt idx="192">
                  <c:v>42772</c:v>
                </c:pt>
                <c:pt idx="193">
                  <c:v>42773</c:v>
                </c:pt>
                <c:pt idx="194">
                  <c:v>42774</c:v>
                </c:pt>
                <c:pt idx="195">
                  <c:v>42775</c:v>
                </c:pt>
                <c:pt idx="196">
                  <c:v>42776</c:v>
                </c:pt>
                <c:pt idx="197">
                  <c:v>42779</c:v>
                </c:pt>
                <c:pt idx="198">
                  <c:v>42780</c:v>
                </c:pt>
                <c:pt idx="199">
                  <c:v>42781</c:v>
                </c:pt>
                <c:pt idx="200">
                  <c:v>42782</c:v>
                </c:pt>
                <c:pt idx="201">
                  <c:v>42783</c:v>
                </c:pt>
                <c:pt idx="202">
                  <c:v>42787</c:v>
                </c:pt>
                <c:pt idx="203">
                  <c:v>42787</c:v>
                </c:pt>
                <c:pt idx="204">
                  <c:v>42788</c:v>
                </c:pt>
                <c:pt idx="205">
                  <c:v>42789</c:v>
                </c:pt>
                <c:pt idx="206">
                  <c:v>42790</c:v>
                </c:pt>
                <c:pt idx="207">
                  <c:v>42793</c:v>
                </c:pt>
                <c:pt idx="208">
                  <c:v>42794</c:v>
                </c:pt>
                <c:pt idx="209">
                  <c:v>42795</c:v>
                </c:pt>
                <c:pt idx="210">
                  <c:v>42796</c:v>
                </c:pt>
                <c:pt idx="211">
                  <c:v>42797</c:v>
                </c:pt>
                <c:pt idx="212">
                  <c:v>42800</c:v>
                </c:pt>
                <c:pt idx="213">
                  <c:v>42801</c:v>
                </c:pt>
                <c:pt idx="214">
                  <c:v>42802</c:v>
                </c:pt>
                <c:pt idx="215">
                  <c:v>42803</c:v>
                </c:pt>
                <c:pt idx="216">
                  <c:v>42804</c:v>
                </c:pt>
                <c:pt idx="217">
                  <c:v>42807</c:v>
                </c:pt>
                <c:pt idx="218">
                  <c:v>42808</c:v>
                </c:pt>
                <c:pt idx="219">
                  <c:v>42809</c:v>
                </c:pt>
                <c:pt idx="220">
                  <c:v>42810</c:v>
                </c:pt>
                <c:pt idx="221">
                  <c:v>42811</c:v>
                </c:pt>
                <c:pt idx="222">
                  <c:v>42814</c:v>
                </c:pt>
                <c:pt idx="223">
                  <c:v>42815</c:v>
                </c:pt>
                <c:pt idx="224">
                  <c:v>42816</c:v>
                </c:pt>
                <c:pt idx="225">
                  <c:v>42817</c:v>
                </c:pt>
                <c:pt idx="226">
                  <c:v>42818</c:v>
                </c:pt>
                <c:pt idx="227">
                  <c:v>42821</c:v>
                </c:pt>
                <c:pt idx="228">
                  <c:v>42822</c:v>
                </c:pt>
                <c:pt idx="229">
                  <c:v>42823</c:v>
                </c:pt>
                <c:pt idx="230">
                  <c:v>42824</c:v>
                </c:pt>
                <c:pt idx="231">
                  <c:v>42825</c:v>
                </c:pt>
                <c:pt idx="232">
                  <c:v>42828</c:v>
                </c:pt>
                <c:pt idx="233">
                  <c:v>42829</c:v>
                </c:pt>
                <c:pt idx="234">
                  <c:v>42830</c:v>
                </c:pt>
                <c:pt idx="235">
                  <c:v>42831</c:v>
                </c:pt>
                <c:pt idx="236">
                  <c:v>42832</c:v>
                </c:pt>
                <c:pt idx="237">
                  <c:v>42835</c:v>
                </c:pt>
                <c:pt idx="238">
                  <c:v>42836</c:v>
                </c:pt>
                <c:pt idx="239">
                  <c:v>42837</c:v>
                </c:pt>
                <c:pt idx="240">
                  <c:v>42838</c:v>
                </c:pt>
                <c:pt idx="241">
                  <c:v>42843</c:v>
                </c:pt>
                <c:pt idx="242">
                  <c:v>42844</c:v>
                </c:pt>
                <c:pt idx="243">
                  <c:v>42845</c:v>
                </c:pt>
                <c:pt idx="244">
                  <c:v>42846</c:v>
                </c:pt>
                <c:pt idx="245">
                  <c:v>42849</c:v>
                </c:pt>
                <c:pt idx="246">
                  <c:v>42850</c:v>
                </c:pt>
                <c:pt idx="247">
                  <c:v>42851</c:v>
                </c:pt>
                <c:pt idx="248">
                  <c:v>42852</c:v>
                </c:pt>
                <c:pt idx="249">
                  <c:v>42853</c:v>
                </c:pt>
                <c:pt idx="250">
                  <c:v>42857</c:v>
                </c:pt>
                <c:pt idx="251">
                  <c:v>42858</c:v>
                </c:pt>
                <c:pt idx="252">
                  <c:v>42859</c:v>
                </c:pt>
                <c:pt idx="253">
                  <c:v>42860</c:v>
                </c:pt>
                <c:pt idx="254">
                  <c:v>42863</c:v>
                </c:pt>
                <c:pt idx="255">
                  <c:v>42864</c:v>
                </c:pt>
                <c:pt idx="256">
                  <c:v>42865</c:v>
                </c:pt>
                <c:pt idx="257">
                  <c:v>42866</c:v>
                </c:pt>
                <c:pt idx="258">
                  <c:v>42867</c:v>
                </c:pt>
                <c:pt idx="259">
                  <c:v>42870</c:v>
                </c:pt>
                <c:pt idx="260">
                  <c:v>42871</c:v>
                </c:pt>
                <c:pt idx="261">
                  <c:v>42872</c:v>
                </c:pt>
                <c:pt idx="262">
                  <c:v>42873</c:v>
                </c:pt>
                <c:pt idx="263">
                  <c:v>42874</c:v>
                </c:pt>
                <c:pt idx="264">
                  <c:v>42877</c:v>
                </c:pt>
                <c:pt idx="265">
                  <c:v>42878</c:v>
                </c:pt>
                <c:pt idx="266">
                  <c:v>42879</c:v>
                </c:pt>
                <c:pt idx="267">
                  <c:v>42880</c:v>
                </c:pt>
                <c:pt idx="268">
                  <c:v>42881</c:v>
                </c:pt>
                <c:pt idx="269">
                  <c:v>42885</c:v>
                </c:pt>
                <c:pt idx="270">
                  <c:v>42886</c:v>
                </c:pt>
                <c:pt idx="271">
                  <c:v>42887</c:v>
                </c:pt>
                <c:pt idx="272">
                  <c:v>42888</c:v>
                </c:pt>
                <c:pt idx="273">
                  <c:v>42891</c:v>
                </c:pt>
                <c:pt idx="274">
                  <c:v>42892</c:v>
                </c:pt>
                <c:pt idx="275">
                  <c:v>42893</c:v>
                </c:pt>
                <c:pt idx="276">
                  <c:v>42894</c:v>
                </c:pt>
                <c:pt idx="277">
                  <c:v>42895</c:v>
                </c:pt>
                <c:pt idx="278">
                  <c:v>42898</c:v>
                </c:pt>
                <c:pt idx="279">
                  <c:v>42899</c:v>
                </c:pt>
                <c:pt idx="280">
                  <c:v>42900</c:v>
                </c:pt>
                <c:pt idx="281">
                  <c:v>42901</c:v>
                </c:pt>
                <c:pt idx="282">
                  <c:v>42902</c:v>
                </c:pt>
                <c:pt idx="283">
                  <c:v>42905</c:v>
                </c:pt>
                <c:pt idx="284">
                  <c:v>42906</c:v>
                </c:pt>
                <c:pt idx="285">
                  <c:v>42907</c:v>
                </c:pt>
                <c:pt idx="286">
                  <c:v>42908</c:v>
                </c:pt>
                <c:pt idx="287">
                  <c:v>42909</c:v>
                </c:pt>
                <c:pt idx="288">
                  <c:v>42912</c:v>
                </c:pt>
                <c:pt idx="289">
                  <c:v>42913</c:v>
                </c:pt>
                <c:pt idx="290">
                  <c:v>42914</c:v>
                </c:pt>
                <c:pt idx="291">
                  <c:v>42915</c:v>
                </c:pt>
                <c:pt idx="292">
                  <c:v>42916</c:v>
                </c:pt>
                <c:pt idx="293">
                  <c:v>42919</c:v>
                </c:pt>
                <c:pt idx="294">
                  <c:v>42921</c:v>
                </c:pt>
                <c:pt idx="295">
                  <c:v>42921</c:v>
                </c:pt>
                <c:pt idx="296">
                  <c:v>42922</c:v>
                </c:pt>
                <c:pt idx="297">
                  <c:v>42923</c:v>
                </c:pt>
                <c:pt idx="298">
                  <c:v>42926</c:v>
                </c:pt>
                <c:pt idx="299">
                  <c:v>42927</c:v>
                </c:pt>
                <c:pt idx="300">
                  <c:v>42928</c:v>
                </c:pt>
                <c:pt idx="301">
                  <c:v>42929</c:v>
                </c:pt>
                <c:pt idx="302">
                  <c:v>42930</c:v>
                </c:pt>
                <c:pt idx="303">
                  <c:v>42933</c:v>
                </c:pt>
                <c:pt idx="304">
                  <c:v>42934</c:v>
                </c:pt>
                <c:pt idx="305">
                  <c:v>42935</c:v>
                </c:pt>
                <c:pt idx="306">
                  <c:v>42936</c:v>
                </c:pt>
                <c:pt idx="307">
                  <c:v>42937</c:v>
                </c:pt>
                <c:pt idx="308">
                  <c:v>42940</c:v>
                </c:pt>
                <c:pt idx="309">
                  <c:v>42941</c:v>
                </c:pt>
                <c:pt idx="310">
                  <c:v>42942</c:v>
                </c:pt>
                <c:pt idx="311">
                  <c:v>42943</c:v>
                </c:pt>
                <c:pt idx="312">
                  <c:v>42944</c:v>
                </c:pt>
                <c:pt idx="313">
                  <c:v>42947</c:v>
                </c:pt>
                <c:pt idx="314">
                  <c:v>42948</c:v>
                </c:pt>
                <c:pt idx="315">
                  <c:v>42949</c:v>
                </c:pt>
                <c:pt idx="316">
                  <c:v>42950</c:v>
                </c:pt>
                <c:pt idx="317">
                  <c:v>42951</c:v>
                </c:pt>
                <c:pt idx="318">
                  <c:v>42954</c:v>
                </c:pt>
                <c:pt idx="319">
                  <c:v>42955</c:v>
                </c:pt>
                <c:pt idx="320">
                  <c:v>42956</c:v>
                </c:pt>
                <c:pt idx="321">
                  <c:v>42957</c:v>
                </c:pt>
                <c:pt idx="322">
                  <c:v>42958</c:v>
                </c:pt>
                <c:pt idx="323">
                  <c:v>42961</c:v>
                </c:pt>
                <c:pt idx="324">
                  <c:v>42962</c:v>
                </c:pt>
                <c:pt idx="325">
                  <c:v>42963</c:v>
                </c:pt>
                <c:pt idx="326">
                  <c:v>42964</c:v>
                </c:pt>
                <c:pt idx="327">
                  <c:v>42965</c:v>
                </c:pt>
                <c:pt idx="328">
                  <c:v>42968</c:v>
                </c:pt>
                <c:pt idx="329">
                  <c:v>42969</c:v>
                </c:pt>
                <c:pt idx="330">
                  <c:v>42970</c:v>
                </c:pt>
                <c:pt idx="331">
                  <c:v>42971</c:v>
                </c:pt>
                <c:pt idx="332">
                  <c:v>42972</c:v>
                </c:pt>
                <c:pt idx="333">
                  <c:v>42976</c:v>
                </c:pt>
                <c:pt idx="334">
                  <c:v>42977</c:v>
                </c:pt>
                <c:pt idx="335">
                  <c:v>42978</c:v>
                </c:pt>
                <c:pt idx="336">
                  <c:v>42979</c:v>
                </c:pt>
                <c:pt idx="337">
                  <c:v>42983</c:v>
                </c:pt>
                <c:pt idx="338">
                  <c:v>42983</c:v>
                </c:pt>
                <c:pt idx="339">
                  <c:v>42984</c:v>
                </c:pt>
                <c:pt idx="340">
                  <c:v>42985</c:v>
                </c:pt>
                <c:pt idx="341">
                  <c:v>42986</c:v>
                </c:pt>
                <c:pt idx="342">
                  <c:v>42989</c:v>
                </c:pt>
                <c:pt idx="343">
                  <c:v>42990</c:v>
                </c:pt>
                <c:pt idx="344">
                  <c:v>42991</c:v>
                </c:pt>
                <c:pt idx="345">
                  <c:v>42992</c:v>
                </c:pt>
                <c:pt idx="346">
                  <c:v>42993</c:v>
                </c:pt>
                <c:pt idx="347">
                  <c:v>42996</c:v>
                </c:pt>
                <c:pt idx="348">
                  <c:v>42997</c:v>
                </c:pt>
                <c:pt idx="349">
                  <c:v>42998</c:v>
                </c:pt>
                <c:pt idx="350">
                  <c:v>42999</c:v>
                </c:pt>
                <c:pt idx="351">
                  <c:v>43000</c:v>
                </c:pt>
                <c:pt idx="352">
                  <c:v>43003</c:v>
                </c:pt>
                <c:pt idx="353">
                  <c:v>43004</c:v>
                </c:pt>
                <c:pt idx="354">
                  <c:v>43005</c:v>
                </c:pt>
                <c:pt idx="355">
                  <c:v>43006</c:v>
                </c:pt>
                <c:pt idx="356">
                  <c:v>43007</c:v>
                </c:pt>
                <c:pt idx="357">
                  <c:v>43010</c:v>
                </c:pt>
                <c:pt idx="358">
                  <c:v>43011</c:v>
                </c:pt>
                <c:pt idx="359">
                  <c:v>43012</c:v>
                </c:pt>
                <c:pt idx="360">
                  <c:v>43013</c:v>
                </c:pt>
                <c:pt idx="361">
                  <c:v>43014</c:v>
                </c:pt>
                <c:pt idx="362">
                  <c:v>43018</c:v>
                </c:pt>
                <c:pt idx="363">
                  <c:v>43018</c:v>
                </c:pt>
                <c:pt idx="364">
                  <c:v>43019</c:v>
                </c:pt>
                <c:pt idx="365">
                  <c:v>43020</c:v>
                </c:pt>
                <c:pt idx="366">
                  <c:v>43021</c:v>
                </c:pt>
                <c:pt idx="367">
                  <c:v>43024</c:v>
                </c:pt>
                <c:pt idx="368">
                  <c:v>43025</c:v>
                </c:pt>
                <c:pt idx="369">
                  <c:v>43026</c:v>
                </c:pt>
                <c:pt idx="370">
                  <c:v>43027</c:v>
                </c:pt>
                <c:pt idx="371">
                  <c:v>43028</c:v>
                </c:pt>
                <c:pt idx="372">
                  <c:v>43031</c:v>
                </c:pt>
                <c:pt idx="373">
                  <c:v>43032</c:v>
                </c:pt>
                <c:pt idx="374">
                  <c:v>43033</c:v>
                </c:pt>
                <c:pt idx="375">
                  <c:v>43034</c:v>
                </c:pt>
                <c:pt idx="376">
                  <c:v>43035</c:v>
                </c:pt>
                <c:pt idx="377">
                  <c:v>43038</c:v>
                </c:pt>
                <c:pt idx="378">
                  <c:v>43039</c:v>
                </c:pt>
                <c:pt idx="379">
                  <c:v>43040</c:v>
                </c:pt>
                <c:pt idx="380">
                  <c:v>43041</c:v>
                </c:pt>
                <c:pt idx="381">
                  <c:v>43042</c:v>
                </c:pt>
                <c:pt idx="382">
                  <c:v>43045</c:v>
                </c:pt>
                <c:pt idx="383">
                  <c:v>43046</c:v>
                </c:pt>
                <c:pt idx="384">
                  <c:v>43047</c:v>
                </c:pt>
                <c:pt idx="385">
                  <c:v>43048</c:v>
                </c:pt>
                <c:pt idx="386">
                  <c:v>43052</c:v>
                </c:pt>
                <c:pt idx="387">
                  <c:v>43052</c:v>
                </c:pt>
                <c:pt idx="388">
                  <c:v>43053</c:v>
                </c:pt>
                <c:pt idx="389">
                  <c:v>43054</c:v>
                </c:pt>
                <c:pt idx="390">
                  <c:v>43055</c:v>
                </c:pt>
                <c:pt idx="391">
                  <c:v>43056</c:v>
                </c:pt>
                <c:pt idx="392">
                  <c:v>43059</c:v>
                </c:pt>
                <c:pt idx="393">
                  <c:v>43060</c:v>
                </c:pt>
                <c:pt idx="394">
                  <c:v>43061</c:v>
                </c:pt>
                <c:pt idx="395">
                  <c:v>43063</c:v>
                </c:pt>
                <c:pt idx="396">
                  <c:v>43063</c:v>
                </c:pt>
                <c:pt idx="397">
                  <c:v>43066</c:v>
                </c:pt>
                <c:pt idx="398">
                  <c:v>43067</c:v>
                </c:pt>
                <c:pt idx="399">
                  <c:v>43068</c:v>
                </c:pt>
                <c:pt idx="400">
                  <c:v>43069</c:v>
                </c:pt>
                <c:pt idx="401">
                  <c:v>43070</c:v>
                </c:pt>
                <c:pt idx="402">
                  <c:v>43073</c:v>
                </c:pt>
                <c:pt idx="403">
                  <c:v>43074</c:v>
                </c:pt>
                <c:pt idx="404">
                  <c:v>43075</c:v>
                </c:pt>
                <c:pt idx="405">
                  <c:v>43076</c:v>
                </c:pt>
                <c:pt idx="406">
                  <c:v>43077</c:v>
                </c:pt>
                <c:pt idx="407">
                  <c:v>43080</c:v>
                </c:pt>
                <c:pt idx="408">
                  <c:v>43081</c:v>
                </c:pt>
                <c:pt idx="409">
                  <c:v>43082</c:v>
                </c:pt>
                <c:pt idx="410">
                  <c:v>43083</c:v>
                </c:pt>
                <c:pt idx="411">
                  <c:v>43084</c:v>
                </c:pt>
                <c:pt idx="412">
                  <c:v>43087</c:v>
                </c:pt>
                <c:pt idx="413">
                  <c:v>43088</c:v>
                </c:pt>
                <c:pt idx="414">
                  <c:v>43089</c:v>
                </c:pt>
                <c:pt idx="415">
                  <c:v>43090</c:v>
                </c:pt>
                <c:pt idx="416">
                  <c:v>43091</c:v>
                </c:pt>
                <c:pt idx="417">
                  <c:v>43096</c:v>
                </c:pt>
                <c:pt idx="418">
                  <c:v>43097</c:v>
                </c:pt>
                <c:pt idx="419">
                  <c:v>43098</c:v>
                </c:pt>
                <c:pt idx="420">
                  <c:v>43102</c:v>
                </c:pt>
                <c:pt idx="421">
                  <c:v>43103</c:v>
                </c:pt>
                <c:pt idx="422">
                  <c:v>43104</c:v>
                </c:pt>
                <c:pt idx="423">
                  <c:v>43105</c:v>
                </c:pt>
                <c:pt idx="424">
                  <c:v>43108</c:v>
                </c:pt>
                <c:pt idx="425">
                  <c:v>43109</c:v>
                </c:pt>
                <c:pt idx="426">
                  <c:v>43110</c:v>
                </c:pt>
                <c:pt idx="427">
                  <c:v>43111</c:v>
                </c:pt>
                <c:pt idx="428">
                  <c:v>43112</c:v>
                </c:pt>
                <c:pt idx="429">
                  <c:v>43116</c:v>
                </c:pt>
                <c:pt idx="430">
                  <c:v>43116</c:v>
                </c:pt>
                <c:pt idx="431">
                  <c:v>43117</c:v>
                </c:pt>
                <c:pt idx="432">
                  <c:v>43118</c:v>
                </c:pt>
                <c:pt idx="433">
                  <c:v>43119</c:v>
                </c:pt>
                <c:pt idx="434">
                  <c:v>43122</c:v>
                </c:pt>
                <c:pt idx="435">
                  <c:v>43123</c:v>
                </c:pt>
                <c:pt idx="436">
                  <c:v>43124</c:v>
                </c:pt>
                <c:pt idx="437">
                  <c:v>43125</c:v>
                </c:pt>
                <c:pt idx="438">
                  <c:v>43126</c:v>
                </c:pt>
                <c:pt idx="439">
                  <c:v>43129</c:v>
                </c:pt>
                <c:pt idx="440">
                  <c:v>43130</c:v>
                </c:pt>
                <c:pt idx="441">
                  <c:v>43131</c:v>
                </c:pt>
                <c:pt idx="442">
                  <c:v>43132</c:v>
                </c:pt>
                <c:pt idx="443">
                  <c:v>43133</c:v>
                </c:pt>
                <c:pt idx="444">
                  <c:v>43136</c:v>
                </c:pt>
                <c:pt idx="445">
                  <c:v>43137</c:v>
                </c:pt>
                <c:pt idx="446">
                  <c:v>43138</c:v>
                </c:pt>
                <c:pt idx="447">
                  <c:v>43139</c:v>
                </c:pt>
                <c:pt idx="448">
                  <c:v>43140</c:v>
                </c:pt>
                <c:pt idx="449">
                  <c:v>43143</c:v>
                </c:pt>
                <c:pt idx="450">
                  <c:v>43144</c:v>
                </c:pt>
                <c:pt idx="451">
                  <c:v>43145</c:v>
                </c:pt>
                <c:pt idx="452">
                  <c:v>43146</c:v>
                </c:pt>
                <c:pt idx="453">
                  <c:v>43147</c:v>
                </c:pt>
                <c:pt idx="454">
                  <c:v>43151</c:v>
                </c:pt>
                <c:pt idx="455">
                  <c:v>43151</c:v>
                </c:pt>
                <c:pt idx="456">
                  <c:v>43152</c:v>
                </c:pt>
                <c:pt idx="457">
                  <c:v>43153</c:v>
                </c:pt>
                <c:pt idx="458">
                  <c:v>43154</c:v>
                </c:pt>
                <c:pt idx="459">
                  <c:v>43157</c:v>
                </c:pt>
                <c:pt idx="460">
                  <c:v>43158</c:v>
                </c:pt>
                <c:pt idx="461">
                  <c:v>43159</c:v>
                </c:pt>
                <c:pt idx="462">
                  <c:v>43160</c:v>
                </c:pt>
                <c:pt idx="463">
                  <c:v>43161</c:v>
                </c:pt>
                <c:pt idx="464">
                  <c:v>43164</c:v>
                </c:pt>
                <c:pt idx="465">
                  <c:v>43165</c:v>
                </c:pt>
                <c:pt idx="466">
                  <c:v>43166</c:v>
                </c:pt>
                <c:pt idx="467">
                  <c:v>43167</c:v>
                </c:pt>
                <c:pt idx="468">
                  <c:v>43168</c:v>
                </c:pt>
                <c:pt idx="469">
                  <c:v>43171</c:v>
                </c:pt>
                <c:pt idx="470">
                  <c:v>43172</c:v>
                </c:pt>
                <c:pt idx="471">
                  <c:v>43173</c:v>
                </c:pt>
                <c:pt idx="472">
                  <c:v>43174</c:v>
                </c:pt>
                <c:pt idx="473">
                  <c:v>43175</c:v>
                </c:pt>
                <c:pt idx="474">
                  <c:v>43178</c:v>
                </c:pt>
                <c:pt idx="475">
                  <c:v>43179</c:v>
                </c:pt>
                <c:pt idx="476">
                  <c:v>43180</c:v>
                </c:pt>
                <c:pt idx="477">
                  <c:v>43181</c:v>
                </c:pt>
                <c:pt idx="478">
                  <c:v>43182</c:v>
                </c:pt>
                <c:pt idx="479">
                  <c:v>43185</c:v>
                </c:pt>
                <c:pt idx="480">
                  <c:v>43186</c:v>
                </c:pt>
                <c:pt idx="481">
                  <c:v>43187</c:v>
                </c:pt>
                <c:pt idx="482">
                  <c:v>43188</c:v>
                </c:pt>
                <c:pt idx="483">
                  <c:v>43193</c:v>
                </c:pt>
                <c:pt idx="484">
                  <c:v>43194</c:v>
                </c:pt>
                <c:pt idx="485">
                  <c:v>43195</c:v>
                </c:pt>
                <c:pt idx="486">
                  <c:v>43196</c:v>
                </c:pt>
                <c:pt idx="487">
                  <c:v>43199</c:v>
                </c:pt>
                <c:pt idx="488">
                  <c:v>43200</c:v>
                </c:pt>
                <c:pt idx="489">
                  <c:v>43201</c:v>
                </c:pt>
                <c:pt idx="490">
                  <c:v>43202</c:v>
                </c:pt>
                <c:pt idx="491">
                  <c:v>43203</c:v>
                </c:pt>
                <c:pt idx="492">
                  <c:v>43206</c:v>
                </c:pt>
                <c:pt idx="493">
                  <c:v>43207</c:v>
                </c:pt>
                <c:pt idx="494">
                  <c:v>43208</c:v>
                </c:pt>
                <c:pt idx="495">
                  <c:v>43209</c:v>
                </c:pt>
                <c:pt idx="496">
                  <c:v>43210</c:v>
                </c:pt>
                <c:pt idx="497">
                  <c:v>43213</c:v>
                </c:pt>
                <c:pt idx="498">
                  <c:v>43214</c:v>
                </c:pt>
                <c:pt idx="499">
                  <c:v>43215</c:v>
                </c:pt>
                <c:pt idx="500">
                  <c:v>43216</c:v>
                </c:pt>
                <c:pt idx="501">
                  <c:v>43217</c:v>
                </c:pt>
                <c:pt idx="502">
                  <c:v>43220</c:v>
                </c:pt>
                <c:pt idx="503">
                  <c:v>43221</c:v>
                </c:pt>
                <c:pt idx="504">
                  <c:v>43222</c:v>
                </c:pt>
                <c:pt idx="505">
                  <c:v>43223</c:v>
                </c:pt>
                <c:pt idx="506">
                  <c:v>43224</c:v>
                </c:pt>
                <c:pt idx="507">
                  <c:v>43228</c:v>
                </c:pt>
                <c:pt idx="508">
                  <c:v>43229</c:v>
                </c:pt>
                <c:pt idx="509">
                  <c:v>43230</c:v>
                </c:pt>
                <c:pt idx="510">
                  <c:v>43231</c:v>
                </c:pt>
                <c:pt idx="511">
                  <c:v>43234</c:v>
                </c:pt>
                <c:pt idx="512">
                  <c:v>43235</c:v>
                </c:pt>
                <c:pt idx="513">
                  <c:v>43236</c:v>
                </c:pt>
                <c:pt idx="514">
                  <c:v>43237</c:v>
                </c:pt>
                <c:pt idx="515">
                  <c:v>43238</c:v>
                </c:pt>
                <c:pt idx="516">
                  <c:v>43241</c:v>
                </c:pt>
                <c:pt idx="517">
                  <c:v>43242</c:v>
                </c:pt>
                <c:pt idx="518">
                  <c:v>43250</c:v>
                </c:pt>
                <c:pt idx="519">
                  <c:v>43256</c:v>
                </c:pt>
                <c:pt idx="520">
                  <c:v>43263</c:v>
                </c:pt>
                <c:pt idx="521">
                  <c:v>43270</c:v>
                </c:pt>
                <c:pt idx="522">
                  <c:v>43277</c:v>
                </c:pt>
                <c:pt idx="523">
                  <c:v>43284</c:v>
                </c:pt>
                <c:pt idx="524">
                  <c:v>43291</c:v>
                </c:pt>
                <c:pt idx="525">
                  <c:v>43298</c:v>
                </c:pt>
                <c:pt idx="526">
                  <c:v>43305</c:v>
                </c:pt>
                <c:pt idx="527">
                  <c:v>43312</c:v>
                </c:pt>
                <c:pt idx="528">
                  <c:v>43319</c:v>
                </c:pt>
                <c:pt idx="529">
                  <c:v>43326</c:v>
                </c:pt>
                <c:pt idx="530">
                  <c:v>43333</c:v>
                </c:pt>
                <c:pt idx="531">
                  <c:v>43341</c:v>
                </c:pt>
                <c:pt idx="532">
                  <c:v>43347</c:v>
                </c:pt>
                <c:pt idx="533">
                  <c:v>43354</c:v>
                </c:pt>
                <c:pt idx="534">
                  <c:v>43361</c:v>
                </c:pt>
                <c:pt idx="535">
                  <c:v>43368</c:v>
                </c:pt>
                <c:pt idx="536">
                  <c:v>43375</c:v>
                </c:pt>
                <c:pt idx="537">
                  <c:v>43382</c:v>
                </c:pt>
                <c:pt idx="538">
                  <c:v>43389</c:v>
                </c:pt>
                <c:pt idx="539">
                  <c:v>43396</c:v>
                </c:pt>
                <c:pt idx="540">
                  <c:v>43403</c:v>
                </c:pt>
                <c:pt idx="541">
                  <c:v>43410</c:v>
                </c:pt>
                <c:pt idx="542">
                  <c:v>43417</c:v>
                </c:pt>
                <c:pt idx="543">
                  <c:v>43424</c:v>
                </c:pt>
                <c:pt idx="544">
                  <c:v>43431</c:v>
                </c:pt>
                <c:pt idx="545">
                  <c:v>43438</c:v>
                </c:pt>
                <c:pt idx="546">
                  <c:v>43445</c:v>
                </c:pt>
                <c:pt idx="547">
                  <c:v>43452</c:v>
                </c:pt>
                <c:pt idx="548">
                  <c:v>43461</c:v>
                </c:pt>
                <c:pt idx="549">
                  <c:v>43467</c:v>
                </c:pt>
                <c:pt idx="550">
                  <c:v>43473</c:v>
                </c:pt>
                <c:pt idx="551">
                  <c:v>43480</c:v>
                </c:pt>
                <c:pt idx="552">
                  <c:v>43487</c:v>
                </c:pt>
                <c:pt idx="553">
                  <c:v>43494</c:v>
                </c:pt>
                <c:pt idx="554">
                  <c:v>43501</c:v>
                </c:pt>
                <c:pt idx="555">
                  <c:v>43508</c:v>
                </c:pt>
                <c:pt idx="556">
                  <c:v>43515</c:v>
                </c:pt>
                <c:pt idx="557">
                  <c:v>43522</c:v>
                </c:pt>
                <c:pt idx="558">
                  <c:v>43529</c:v>
                </c:pt>
                <c:pt idx="559">
                  <c:v>43536</c:v>
                </c:pt>
                <c:pt idx="560">
                  <c:v>43543</c:v>
                </c:pt>
                <c:pt idx="561">
                  <c:v>43550</c:v>
                </c:pt>
                <c:pt idx="562">
                  <c:v>43557</c:v>
                </c:pt>
                <c:pt idx="563">
                  <c:v>43564</c:v>
                </c:pt>
                <c:pt idx="564">
                  <c:v>43571</c:v>
                </c:pt>
                <c:pt idx="565">
                  <c:v>43580</c:v>
                </c:pt>
                <c:pt idx="566">
                  <c:v>43587</c:v>
                </c:pt>
                <c:pt idx="567">
                  <c:v>43594</c:v>
                </c:pt>
                <c:pt idx="568">
                  <c:v>43601</c:v>
                </c:pt>
                <c:pt idx="569">
                  <c:v>43608</c:v>
                </c:pt>
                <c:pt idx="570">
                  <c:v>43615</c:v>
                </c:pt>
                <c:pt idx="571">
                  <c:v>43622</c:v>
                </c:pt>
                <c:pt idx="572">
                  <c:v>43629</c:v>
                </c:pt>
                <c:pt idx="573">
                  <c:v>43636</c:v>
                </c:pt>
                <c:pt idx="574">
                  <c:v>43643</c:v>
                </c:pt>
                <c:pt idx="575">
                  <c:v>43651</c:v>
                </c:pt>
                <c:pt idx="576">
                  <c:v>43657</c:v>
                </c:pt>
                <c:pt idx="577">
                  <c:v>43664</c:v>
                </c:pt>
                <c:pt idx="578">
                  <c:v>43671</c:v>
                </c:pt>
                <c:pt idx="579">
                  <c:v>43678</c:v>
                </c:pt>
                <c:pt idx="580">
                  <c:v>43685</c:v>
                </c:pt>
                <c:pt idx="581">
                  <c:v>43692</c:v>
                </c:pt>
                <c:pt idx="582">
                  <c:v>43699</c:v>
                </c:pt>
                <c:pt idx="583">
                  <c:v>43706</c:v>
                </c:pt>
                <c:pt idx="584">
                  <c:v>43713</c:v>
                </c:pt>
                <c:pt idx="585">
                  <c:v>43720</c:v>
                </c:pt>
                <c:pt idx="586">
                  <c:v>43727</c:v>
                </c:pt>
                <c:pt idx="587">
                  <c:v>43734</c:v>
                </c:pt>
                <c:pt idx="588">
                  <c:v>43741</c:v>
                </c:pt>
                <c:pt idx="589">
                  <c:v>43748</c:v>
                </c:pt>
                <c:pt idx="590">
                  <c:v>43755</c:v>
                </c:pt>
                <c:pt idx="591">
                  <c:v>43762</c:v>
                </c:pt>
                <c:pt idx="592">
                  <c:v>43769</c:v>
                </c:pt>
                <c:pt idx="593">
                  <c:v>43776</c:v>
                </c:pt>
                <c:pt idx="594">
                  <c:v>43783</c:v>
                </c:pt>
                <c:pt idx="595">
                  <c:v>43790</c:v>
                </c:pt>
                <c:pt idx="596">
                  <c:v>43798</c:v>
                </c:pt>
                <c:pt idx="597">
                  <c:v>43804</c:v>
                </c:pt>
                <c:pt idx="598">
                  <c:v>43811</c:v>
                </c:pt>
                <c:pt idx="599">
                  <c:v>43818</c:v>
                </c:pt>
                <c:pt idx="600">
                  <c:v>43829</c:v>
                </c:pt>
                <c:pt idx="601">
                  <c:v>43833</c:v>
                </c:pt>
                <c:pt idx="602">
                  <c:v>43839</c:v>
                </c:pt>
                <c:pt idx="603">
                  <c:v>43846</c:v>
                </c:pt>
                <c:pt idx="604">
                  <c:v>43853</c:v>
                </c:pt>
                <c:pt idx="605">
                  <c:v>43860</c:v>
                </c:pt>
                <c:pt idx="606">
                  <c:v>43867</c:v>
                </c:pt>
                <c:pt idx="607">
                  <c:v>43874</c:v>
                </c:pt>
                <c:pt idx="608">
                  <c:v>43881</c:v>
                </c:pt>
                <c:pt idx="609">
                  <c:v>43888</c:v>
                </c:pt>
                <c:pt idx="610">
                  <c:v>43895</c:v>
                </c:pt>
                <c:pt idx="611">
                  <c:v>43902</c:v>
                </c:pt>
                <c:pt idx="612">
                  <c:v>43909</c:v>
                </c:pt>
                <c:pt idx="613">
                  <c:v>43916</c:v>
                </c:pt>
                <c:pt idx="614">
                  <c:v>43923</c:v>
                </c:pt>
                <c:pt idx="615">
                  <c:v>43930</c:v>
                </c:pt>
                <c:pt idx="616">
                  <c:v>43937</c:v>
                </c:pt>
                <c:pt idx="617">
                  <c:v>43944</c:v>
                </c:pt>
                <c:pt idx="618">
                  <c:v>43951</c:v>
                </c:pt>
                <c:pt idx="619">
                  <c:v>43958</c:v>
                </c:pt>
                <c:pt idx="620">
                  <c:v>43965</c:v>
                </c:pt>
                <c:pt idx="621">
                  <c:v>43972</c:v>
                </c:pt>
                <c:pt idx="622">
                  <c:v>43979</c:v>
                </c:pt>
                <c:pt idx="623">
                  <c:v>43986</c:v>
                </c:pt>
                <c:pt idx="624">
                  <c:v>43993</c:v>
                </c:pt>
                <c:pt idx="625">
                  <c:v>44000</c:v>
                </c:pt>
                <c:pt idx="626">
                  <c:v>44007</c:v>
                </c:pt>
                <c:pt idx="627">
                  <c:v>44014</c:v>
                </c:pt>
                <c:pt idx="628">
                  <c:v>44021</c:v>
                </c:pt>
                <c:pt idx="629">
                  <c:v>44028</c:v>
                </c:pt>
                <c:pt idx="630">
                  <c:v>44035</c:v>
                </c:pt>
                <c:pt idx="631">
                  <c:v>44042</c:v>
                </c:pt>
                <c:pt idx="632">
                  <c:v>44049</c:v>
                </c:pt>
                <c:pt idx="633">
                  <c:v>44056</c:v>
                </c:pt>
                <c:pt idx="634">
                  <c:v>44063</c:v>
                </c:pt>
                <c:pt idx="635">
                  <c:v>44070</c:v>
                </c:pt>
                <c:pt idx="636">
                  <c:v>44077</c:v>
                </c:pt>
                <c:pt idx="637">
                  <c:v>44084</c:v>
                </c:pt>
                <c:pt idx="638">
                  <c:v>44091</c:v>
                </c:pt>
                <c:pt idx="639">
                  <c:v>44098</c:v>
                </c:pt>
                <c:pt idx="640">
                  <c:v>44105</c:v>
                </c:pt>
                <c:pt idx="641">
                  <c:v>44112</c:v>
                </c:pt>
                <c:pt idx="642">
                  <c:v>44119</c:v>
                </c:pt>
                <c:pt idx="643">
                  <c:v>44126</c:v>
                </c:pt>
                <c:pt idx="644">
                  <c:v>44133</c:v>
                </c:pt>
                <c:pt idx="645">
                  <c:v>44140</c:v>
                </c:pt>
                <c:pt idx="646">
                  <c:v>44147</c:v>
                </c:pt>
                <c:pt idx="647">
                  <c:v>44154</c:v>
                </c:pt>
                <c:pt idx="648">
                  <c:v>44162</c:v>
                </c:pt>
                <c:pt idx="649">
                  <c:v>44168</c:v>
                </c:pt>
                <c:pt idx="650">
                  <c:v>44175</c:v>
                </c:pt>
                <c:pt idx="651">
                  <c:v>44182</c:v>
                </c:pt>
                <c:pt idx="652">
                  <c:v>44189</c:v>
                </c:pt>
                <c:pt idx="653">
                  <c:v>44196</c:v>
                </c:pt>
                <c:pt idx="654">
                  <c:v>44203</c:v>
                </c:pt>
                <c:pt idx="655">
                  <c:v>44210</c:v>
                </c:pt>
                <c:pt idx="656">
                  <c:v>44217</c:v>
                </c:pt>
                <c:pt idx="657">
                  <c:v>44224</c:v>
                </c:pt>
                <c:pt idx="658">
                  <c:v>44231</c:v>
                </c:pt>
                <c:pt idx="659">
                  <c:v>44238</c:v>
                </c:pt>
                <c:pt idx="660">
                  <c:v>44245</c:v>
                </c:pt>
                <c:pt idx="661">
                  <c:v>44252</c:v>
                </c:pt>
                <c:pt idx="662">
                  <c:v>44259</c:v>
                </c:pt>
                <c:pt idx="663">
                  <c:v>44266</c:v>
                </c:pt>
                <c:pt idx="664">
                  <c:v>44273</c:v>
                </c:pt>
                <c:pt idx="665">
                  <c:v>44280</c:v>
                </c:pt>
                <c:pt idx="666">
                  <c:v>44287</c:v>
                </c:pt>
                <c:pt idx="667">
                  <c:v>44294</c:v>
                </c:pt>
                <c:pt idx="668">
                  <c:v>44301</c:v>
                </c:pt>
                <c:pt idx="669">
                  <c:v>44308</c:v>
                </c:pt>
                <c:pt idx="670">
                  <c:v>44315</c:v>
                </c:pt>
                <c:pt idx="671">
                  <c:v>44322</c:v>
                </c:pt>
                <c:pt idx="672">
                  <c:v>44329</c:v>
                </c:pt>
                <c:pt idx="673">
                  <c:v>44336</c:v>
                </c:pt>
                <c:pt idx="674">
                  <c:v>44343</c:v>
                </c:pt>
                <c:pt idx="675">
                  <c:v>44350</c:v>
                </c:pt>
                <c:pt idx="676">
                  <c:v>44357</c:v>
                </c:pt>
                <c:pt idx="677">
                  <c:v>44364</c:v>
                </c:pt>
                <c:pt idx="678">
                  <c:v>44371</c:v>
                </c:pt>
                <c:pt idx="679">
                  <c:v>44378</c:v>
                </c:pt>
                <c:pt idx="680">
                  <c:v>44385</c:v>
                </c:pt>
                <c:pt idx="681">
                  <c:v>44392</c:v>
                </c:pt>
                <c:pt idx="682">
                  <c:v>44399</c:v>
                </c:pt>
                <c:pt idx="683">
                  <c:v>44406</c:v>
                </c:pt>
                <c:pt idx="684">
                  <c:v>44413</c:v>
                </c:pt>
                <c:pt idx="685">
                  <c:v>44420</c:v>
                </c:pt>
                <c:pt idx="686">
                  <c:v>44427</c:v>
                </c:pt>
                <c:pt idx="687">
                  <c:v>44434</c:v>
                </c:pt>
                <c:pt idx="688">
                  <c:v>44441</c:v>
                </c:pt>
                <c:pt idx="689">
                  <c:v>44448</c:v>
                </c:pt>
                <c:pt idx="690">
                  <c:v>44455</c:v>
                </c:pt>
                <c:pt idx="691">
                  <c:v>44462</c:v>
                </c:pt>
                <c:pt idx="692">
                  <c:v>44469</c:v>
                </c:pt>
                <c:pt idx="693">
                  <c:v>44476</c:v>
                </c:pt>
                <c:pt idx="694">
                  <c:v>44483</c:v>
                </c:pt>
                <c:pt idx="695">
                  <c:v>44490</c:v>
                </c:pt>
                <c:pt idx="696">
                  <c:v>44497</c:v>
                </c:pt>
                <c:pt idx="697">
                  <c:v>44504</c:v>
                </c:pt>
                <c:pt idx="698">
                  <c:v>44512</c:v>
                </c:pt>
                <c:pt idx="699">
                  <c:v>44518</c:v>
                </c:pt>
                <c:pt idx="700">
                  <c:v>44526</c:v>
                </c:pt>
                <c:pt idx="701">
                  <c:v>44532</c:v>
                </c:pt>
                <c:pt idx="702">
                  <c:v>44539</c:v>
                </c:pt>
                <c:pt idx="703">
                  <c:v>44546</c:v>
                </c:pt>
                <c:pt idx="704">
                  <c:v>44553</c:v>
                </c:pt>
                <c:pt idx="705">
                  <c:v>44565</c:v>
                </c:pt>
                <c:pt idx="706">
                  <c:v>44568</c:v>
                </c:pt>
                <c:pt idx="707">
                  <c:v>44575</c:v>
                </c:pt>
                <c:pt idx="708">
                  <c:v>44582</c:v>
                </c:pt>
                <c:pt idx="709">
                  <c:v>44589</c:v>
                </c:pt>
                <c:pt idx="710">
                  <c:v>44596</c:v>
                </c:pt>
                <c:pt idx="711">
                  <c:v>44603</c:v>
                </c:pt>
                <c:pt idx="712">
                  <c:v>44610</c:v>
                </c:pt>
                <c:pt idx="713">
                  <c:v>44617</c:v>
                </c:pt>
                <c:pt idx="714">
                  <c:v>44624</c:v>
                </c:pt>
                <c:pt idx="715">
                  <c:v>44631</c:v>
                </c:pt>
                <c:pt idx="716">
                  <c:v>44638</c:v>
                </c:pt>
                <c:pt idx="717">
                  <c:v>44645</c:v>
                </c:pt>
                <c:pt idx="718">
                  <c:v>44652</c:v>
                </c:pt>
                <c:pt idx="719">
                  <c:v>44659</c:v>
                </c:pt>
                <c:pt idx="720">
                  <c:v>44670</c:v>
                </c:pt>
                <c:pt idx="721">
                  <c:v>44673</c:v>
                </c:pt>
                <c:pt idx="722">
                  <c:v>44680</c:v>
                </c:pt>
                <c:pt idx="723">
                  <c:v>44687</c:v>
                </c:pt>
                <c:pt idx="724">
                  <c:v>44694</c:v>
                </c:pt>
                <c:pt idx="725">
                  <c:v>44701</c:v>
                </c:pt>
                <c:pt idx="726">
                  <c:v>44708</c:v>
                </c:pt>
                <c:pt idx="727">
                  <c:v>44715</c:v>
                </c:pt>
                <c:pt idx="728">
                  <c:v>44722</c:v>
                </c:pt>
                <c:pt idx="729">
                  <c:v>44729</c:v>
                </c:pt>
                <c:pt idx="730">
                  <c:v>44736</c:v>
                </c:pt>
                <c:pt idx="731">
                  <c:v>44743</c:v>
                </c:pt>
                <c:pt idx="732">
                  <c:v>44750</c:v>
                </c:pt>
                <c:pt idx="733">
                  <c:v>44757</c:v>
                </c:pt>
                <c:pt idx="734">
                  <c:v>44764</c:v>
                </c:pt>
                <c:pt idx="735">
                  <c:v>44771</c:v>
                </c:pt>
                <c:pt idx="736">
                  <c:v>44778</c:v>
                </c:pt>
                <c:pt idx="737">
                  <c:v>44785</c:v>
                </c:pt>
                <c:pt idx="738">
                  <c:v>44792</c:v>
                </c:pt>
                <c:pt idx="739">
                  <c:v>44799</c:v>
                </c:pt>
                <c:pt idx="740">
                  <c:v>44806</c:v>
                </c:pt>
                <c:pt idx="741">
                  <c:v>44813</c:v>
                </c:pt>
                <c:pt idx="742">
                  <c:v>44820</c:v>
                </c:pt>
                <c:pt idx="743">
                  <c:v>44827</c:v>
                </c:pt>
                <c:pt idx="744">
                  <c:v>44834</c:v>
                </c:pt>
                <c:pt idx="745">
                  <c:v>44841</c:v>
                </c:pt>
                <c:pt idx="746">
                  <c:v>44848</c:v>
                </c:pt>
                <c:pt idx="747">
                  <c:v>44855</c:v>
                </c:pt>
                <c:pt idx="748">
                  <c:v>44862</c:v>
                </c:pt>
                <c:pt idx="749">
                  <c:v>44869</c:v>
                </c:pt>
                <c:pt idx="750">
                  <c:v>44879</c:v>
                </c:pt>
                <c:pt idx="751">
                  <c:v>44883</c:v>
                </c:pt>
                <c:pt idx="752">
                  <c:v>44890</c:v>
                </c:pt>
                <c:pt idx="753">
                  <c:v>44897</c:v>
                </c:pt>
                <c:pt idx="754">
                  <c:v>44904</c:v>
                </c:pt>
                <c:pt idx="755">
                  <c:v>44911</c:v>
                </c:pt>
                <c:pt idx="756">
                  <c:v>44918</c:v>
                </c:pt>
                <c:pt idx="757">
                  <c:v>44925</c:v>
                </c:pt>
                <c:pt idx="758">
                  <c:v>44932</c:v>
                </c:pt>
                <c:pt idx="759">
                  <c:v>44939</c:v>
                </c:pt>
                <c:pt idx="760">
                  <c:v>44946</c:v>
                </c:pt>
                <c:pt idx="761">
                  <c:v>44953</c:v>
                </c:pt>
                <c:pt idx="762">
                  <c:v>44960</c:v>
                </c:pt>
                <c:pt idx="763">
                  <c:v>44967</c:v>
                </c:pt>
                <c:pt idx="764">
                  <c:v>44974</c:v>
                </c:pt>
                <c:pt idx="765">
                  <c:v>44981</c:v>
                </c:pt>
                <c:pt idx="766">
                  <c:v>44988</c:v>
                </c:pt>
                <c:pt idx="767">
                  <c:v>44995</c:v>
                </c:pt>
                <c:pt idx="768">
                  <c:v>45002</c:v>
                </c:pt>
                <c:pt idx="769">
                  <c:v>45009</c:v>
                </c:pt>
                <c:pt idx="770">
                  <c:v>45016</c:v>
                </c:pt>
                <c:pt idx="771">
                  <c:v>45027</c:v>
                </c:pt>
                <c:pt idx="772">
                  <c:v>45030</c:v>
                </c:pt>
                <c:pt idx="773">
                  <c:v>45037</c:v>
                </c:pt>
                <c:pt idx="774">
                  <c:v>45044</c:v>
                </c:pt>
                <c:pt idx="775">
                  <c:v>45051</c:v>
                </c:pt>
                <c:pt idx="776">
                  <c:v>45058</c:v>
                </c:pt>
                <c:pt idx="777">
                  <c:v>45065</c:v>
                </c:pt>
                <c:pt idx="778">
                  <c:v>45072</c:v>
                </c:pt>
                <c:pt idx="779">
                  <c:v>45079</c:v>
                </c:pt>
                <c:pt idx="780">
                  <c:v>45086</c:v>
                </c:pt>
                <c:pt idx="781">
                  <c:v>45093</c:v>
                </c:pt>
                <c:pt idx="782">
                  <c:v>45100</c:v>
                </c:pt>
                <c:pt idx="783">
                  <c:v>45107</c:v>
                </c:pt>
                <c:pt idx="784">
                  <c:v>45114</c:v>
                </c:pt>
                <c:pt idx="785">
                  <c:v>45121</c:v>
                </c:pt>
                <c:pt idx="786">
                  <c:v>45128</c:v>
                </c:pt>
                <c:pt idx="787">
                  <c:v>45135</c:v>
                </c:pt>
                <c:pt idx="788">
                  <c:v>45142</c:v>
                </c:pt>
                <c:pt idx="789">
                  <c:v>45149</c:v>
                </c:pt>
                <c:pt idx="790">
                  <c:v>45156</c:v>
                </c:pt>
                <c:pt idx="791">
                  <c:v>45163</c:v>
                </c:pt>
                <c:pt idx="792">
                  <c:v>45170</c:v>
                </c:pt>
                <c:pt idx="793">
                  <c:v>45177</c:v>
                </c:pt>
                <c:pt idx="794">
                  <c:v>45184</c:v>
                </c:pt>
                <c:pt idx="795">
                  <c:v>45191</c:v>
                </c:pt>
                <c:pt idx="796">
                  <c:v>45198</c:v>
                </c:pt>
                <c:pt idx="797">
                  <c:v>45205</c:v>
                </c:pt>
                <c:pt idx="798">
                  <c:v>45212</c:v>
                </c:pt>
                <c:pt idx="799">
                  <c:v>45219</c:v>
                </c:pt>
                <c:pt idx="800">
                  <c:v>45226</c:v>
                </c:pt>
                <c:pt idx="801">
                  <c:v>45233</c:v>
                </c:pt>
                <c:pt idx="802">
                  <c:v>45243</c:v>
                </c:pt>
                <c:pt idx="803">
                  <c:v>45247</c:v>
                </c:pt>
                <c:pt idx="804">
                  <c:v>45254</c:v>
                </c:pt>
                <c:pt idx="805">
                  <c:v>45261</c:v>
                </c:pt>
                <c:pt idx="806">
                  <c:v>45268</c:v>
                </c:pt>
                <c:pt idx="807">
                  <c:v>45275</c:v>
                </c:pt>
                <c:pt idx="808">
                  <c:v>45282</c:v>
                </c:pt>
                <c:pt idx="809">
                  <c:v>45289</c:v>
                </c:pt>
                <c:pt idx="810">
                  <c:v>45296</c:v>
                </c:pt>
                <c:pt idx="811">
                  <c:v>45303</c:v>
                </c:pt>
                <c:pt idx="812">
                  <c:v>45310</c:v>
                </c:pt>
                <c:pt idx="813">
                  <c:v>45317</c:v>
                </c:pt>
                <c:pt idx="814">
                  <c:v>45324</c:v>
                </c:pt>
                <c:pt idx="815">
                  <c:v>45331</c:v>
                </c:pt>
                <c:pt idx="816">
                  <c:v>45338</c:v>
                </c:pt>
                <c:pt idx="817">
                  <c:v>45345</c:v>
                </c:pt>
                <c:pt idx="818">
                  <c:v>45352</c:v>
                </c:pt>
                <c:pt idx="819">
                  <c:v>45359</c:v>
                </c:pt>
                <c:pt idx="820">
                  <c:v>45366</c:v>
                </c:pt>
                <c:pt idx="821">
                  <c:v>45373</c:v>
                </c:pt>
                <c:pt idx="822">
                  <c:v>45384</c:v>
                </c:pt>
                <c:pt idx="823">
                  <c:v>45387</c:v>
                </c:pt>
                <c:pt idx="824">
                  <c:v>45394</c:v>
                </c:pt>
                <c:pt idx="825">
                  <c:v>45401</c:v>
                </c:pt>
                <c:pt idx="826">
                  <c:v>45408</c:v>
                </c:pt>
                <c:pt idx="827">
                  <c:v>45415</c:v>
                </c:pt>
                <c:pt idx="828">
                  <c:v>45422</c:v>
                </c:pt>
                <c:pt idx="829">
                  <c:v>45429</c:v>
                </c:pt>
                <c:pt idx="830">
                  <c:v>45436</c:v>
                </c:pt>
                <c:pt idx="831">
                  <c:v>45443</c:v>
                </c:pt>
                <c:pt idx="832">
                  <c:v>45450</c:v>
                </c:pt>
                <c:pt idx="833">
                  <c:v>45457</c:v>
                </c:pt>
                <c:pt idx="834">
                  <c:v>45464</c:v>
                </c:pt>
                <c:pt idx="835">
                  <c:v>45471</c:v>
                </c:pt>
                <c:pt idx="836">
                  <c:v>45478</c:v>
                </c:pt>
                <c:pt idx="837">
                  <c:v>45485</c:v>
                </c:pt>
                <c:pt idx="838">
                  <c:v>45492</c:v>
                </c:pt>
                <c:pt idx="839">
                  <c:v>45499</c:v>
                </c:pt>
                <c:pt idx="840">
                  <c:v>45506</c:v>
                </c:pt>
                <c:pt idx="841">
                  <c:v>45513</c:v>
                </c:pt>
                <c:pt idx="842">
                  <c:v>45520</c:v>
                </c:pt>
                <c:pt idx="843">
                  <c:v>45527</c:v>
                </c:pt>
                <c:pt idx="844">
                  <c:v>45534</c:v>
                </c:pt>
                <c:pt idx="845">
                  <c:v>45541</c:v>
                </c:pt>
                <c:pt idx="846">
                  <c:v>45548</c:v>
                </c:pt>
                <c:pt idx="847">
                  <c:v>45555</c:v>
                </c:pt>
                <c:pt idx="848">
                  <c:v>45562</c:v>
                </c:pt>
                <c:pt idx="849">
                  <c:v>45569</c:v>
                </c:pt>
                <c:pt idx="850">
                  <c:v>45576</c:v>
                </c:pt>
                <c:pt idx="851">
                  <c:v>45583</c:v>
                </c:pt>
                <c:pt idx="852">
                  <c:v>45590</c:v>
                </c:pt>
                <c:pt idx="853">
                  <c:v>45597</c:v>
                </c:pt>
                <c:pt idx="854">
                  <c:v>45604</c:v>
                </c:pt>
                <c:pt idx="855">
                  <c:v>45611</c:v>
                </c:pt>
                <c:pt idx="856">
                  <c:v>45618</c:v>
                </c:pt>
                <c:pt idx="857">
                  <c:v>45625</c:v>
                </c:pt>
                <c:pt idx="858">
                  <c:v>45632</c:v>
                </c:pt>
                <c:pt idx="859">
                  <c:v>45639</c:v>
                </c:pt>
                <c:pt idx="860">
                  <c:v>45646</c:v>
                </c:pt>
                <c:pt idx="861">
                  <c:v>45657</c:v>
                </c:pt>
                <c:pt idx="862">
                  <c:v>45664</c:v>
                </c:pt>
                <c:pt idx="863">
                  <c:v>45671</c:v>
                </c:pt>
                <c:pt idx="864">
                  <c:v>45678</c:v>
                </c:pt>
                <c:pt idx="865">
                  <c:v>45685</c:v>
                </c:pt>
                <c:pt idx="866">
                  <c:v>45692</c:v>
                </c:pt>
                <c:pt idx="867">
                  <c:v>45699</c:v>
                </c:pt>
                <c:pt idx="868">
                  <c:v>45706</c:v>
                </c:pt>
                <c:pt idx="869">
                  <c:v>45713</c:v>
                </c:pt>
                <c:pt idx="870">
                  <c:v>45720</c:v>
                </c:pt>
                <c:pt idx="871">
                  <c:v>45727</c:v>
                </c:pt>
                <c:pt idx="872">
                  <c:v>45734</c:v>
                </c:pt>
                <c:pt idx="873">
                  <c:v>45741</c:v>
                </c:pt>
                <c:pt idx="874">
                  <c:v>45748</c:v>
                </c:pt>
                <c:pt idx="875">
                  <c:v>45755</c:v>
                </c:pt>
                <c:pt idx="876">
                  <c:v>45762</c:v>
                </c:pt>
                <c:pt idx="877">
                  <c:v>45771</c:v>
                </c:pt>
                <c:pt idx="878">
                  <c:v>45778</c:v>
                </c:pt>
                <c:pt idx="879">
                  <c:v>45785</c:v>
                </c:pt>
                <c:pt idx="880">
                  <c:v>45792</c:v>
                </c:pt>
                <c:pt idx="881">
                  <c:v>45799</c:v>
                </c:pt>
                <c:pt idx="882">
                  <c:v>45806</c:v>
                </c:pt>
                <c:pt idx="883">
                  <c:v>45813</c:v>
                </c:pt>
                <c:pt idx="884">
                  <c:v>45820</c:v>
                </c:pt>
                <c:pt idx="885">
                  <c:v>45827</c:v>
                </c:pt>
                <c:pt idx="886">
                  <c:v>45834</c:v>
                </c:pt>
                <c:pt idx="887">
                  <c:v>45841</c:v>
                </c:pt>
                <c:pt idx="888">
                  <c:v>45848</c:v>
                </c:pt>
                <c:pt idx="889">
                  <c:v>45855</c:v>
                </c:pt>
                <c:pt idx="890">
                  <c:v>45862</c:v>
                </c:pt>
                <c:pt idx="891">
                  <c:v>45869</c:v>
                </c:pt>
                <c:pt idx="892">
                  <c:v>45876</c:v>
                </c:pt>
                <c:pt idx="893">
                  <c:v>45883</c:v>
                </c:pt>
                <c:pt idx="894">
                  <c:v>45890</c:v>
                </c:pt>
                <c:pt idx="895">
                  <c:v>45897</c:v>
                </c:pt>
                <c:pt idx="896">
                  <c:v>45904</c:v>
                </c:pt>
                <c:pt idx="897">
                  <c:v>45911</c:v>
                </c:pt>
                <c:pt idx="898">
                  <c:v>45918</c:v>
                </c:pt>
                <c:pt idx="899">
                  <c:v>45925</c:v>
                </c:pt>
                <c:pt idx="900">
                  <c:v>45932</c:v>
                </c:pt>
                <c:pt idx="901">
                  <c:v>45939</c:v>
                </c:pt>
                <c:pt idx="902">
                  <c:v>45946</c:v>
                </c:pt>
                <c:pt idx="903">
                  <c:v>45953</c:v>
                </c:pt>
                <c:pt idx="904">
                  <c:v>45960</c:v>
                </c:pt>
                <c:pt idx="905">
                  <c:v>45967</c:v>
                </c:pt>
                <c:pt idx="906">
                  <c:v>45974</c:v>
                </c:pt>
                <c:pt idx="907">
                  <c:v>45981</c:v>
                </c:pt>
                <c:pt idx="908">
                  <c:v>45989</c:v>
                </c:pt>
                <c:pt idx="909">
                  <c:v>45995</c:v>
                </c:pt>
                <c:pt idx="910">
                  <c:v>46002</c:v>
                </c:pt>
                <c:pt idx="911">
                  <c:v>46009</c:v>
                </c:pt>
                <c:pt idx="912">
                  <c:v>46020</c:v>
                </c:pt>
                <c:pt idx="913">
                  <c:v>46024</c:v>
                </c:pt>
                <c:pt idx="914">
                  <c:v>46030</c:v>
                </c:pt>
                <c:pt idx="915">
                  <c:v>46037</c:v>
                </c:pt>
                <c:pt idx="916">
                  <c:v>46044</c:v>
                </c:pt>
                <c:pt idx="917">
                  <c:v>46051</c:v>
                </c:pt>
                <c:pt idx="918">
                  <c:v>46058</c:v>
                </c:pt>
                <c:pt idx="919">
                  <c:v>46065</c:v>
                </c:pt>
                <c:pt idx="920">
                  <c:v>46072</c:v>
                </c:pt>
                <c:pt idx="921">
                  <c:v>46079</c:v>
                </c:pt>
                <c:pt idx="922">
                  <c:v>46086</c:v>
                </c:pt>
                <c:pt idx="923">
                  <c:v>46093</c:v>
                </c:pt>
                <c:pt idx="924">
                  <c:v>46100</c:v>
                </c:pt>
                <c:pt idx="925">
                  <c:v>46107</c:v>
                </c:pt>
                <c:pt idx="926">
                  <c:v>46114</c:v>
                </c:pt>
                <c:pt idx="927">
                  <c:v>46121</c:v>
                </c:pt>
                <c:pt idx="928">
                  <c:v>46128</c:v>
                </c:pt>
                <c:pt idx="929">
                  <c:v>46135</c:v>
                </c:pt>
                <c:pt idx="930">
                  <c:v>46142</c:v>
                </c:pt>
                <c:pt idx="931">
                  <c:v>46149</c:v>
                </c:pt>
                <c:pt idx="932">
                  <c:v>46156</c:v>
                </c:pt>
                <c:pt idx="933">
                  <c:v>46163</c:v>
                </c:pt>
                <c:pt idx="934">
                  <c:v>46170</c:v>
                </c:pt>
                <c:pt idx="935">
                  <c:v>46177</c:v>
                </c:pt>
                <c:pt idx="936">
                  <c:v>46184</c:v>
                </c:pt>
                <c:pt idx="937">
                  <c:v>46191</c:v>
                </c:pt>
                <c:pt idx="938">
                  <c:v>46198</c:v>
                </c:pt>
                <c:pt idx="939">
                  <c:v>46205</c:v>
                </c:pt>
                <c:pt idx="940">
                  <c:v>46212</c:v>
                </c:pt>
                <c:pt idx="941">
                  <c:v>46219</c:v>
                </c:pt>
                <c:pt idx="942">
                  <c:v>46226</c:v>
                </c:pt>
                <c:pt idx="943">
                  <c:v>46233</c:v>
                </c:pt>
                <c:pt idx="944">
                  <c:v>46240</c:v>
                </c:pt>
                <c:pt idx="945">
                  <c:v>46247</c:v>
                </c:pt>
                <c:pt idx="946">
                  <c:v>46254</c:v>
                </c:pt>
                <c:pt idx="947">
                  <c:v>46261</c:v>
                </c:pt>
                <c:pt idx="948">
                  <c:v>46268</c:v>
                </c:pt>
                <c:pt idx="949">
                  <c:v>46275</c:v>
                </c:pt>
                <c:pt idx="950">
                  <c:v>46282</c:v>
                </c:pt>
                <c:pt idx="951">
                  <c:v>46289</c:v>
                </c:pt>
                <c:pt idx="952">
                  <c:v>46296</c:v>
                </c:pt>
                <c:pt idx="953">
                  <c:v>46303</c:v>
                </c:pt>
                <c:pt idx="954">
                  <c:v>46310</c:v>
                </c:pt>
                <c:pt idx="955">
                  <c:v>46317</c:v>
                </c:pt>
                <c:pt idx="956">
                  <c:v>46324</c:v>
                </c:pt>
                <c:pt idx="957">
                  <c:v>46331</c:v>
                </c:pt>
                <c:pt idx="958">
                  <c:v>46338</c:v>
                </c:pt>
                <c:pt idx="959">
                  <c:v>46345</c:v>
                </c:pt>
                <c:pt idx="960">
                  <c:v>46353</c:v>
                </c:pt>
                <c:pt idx="961">
                  <c:v>46359</c:v>
                </c:pt>
                <c:pt idx="962">
                  <c:v>46366</c:v>
                </c:pt>
                <c:pt idx="963">
                  <c:v>46373</c:v>
                </c:pt>
                <c:pt idx="964">
                  <c:v>46380</c:v>
                </c:pt>
                <c:pt idx="965">
                  <c:v>46387</c:v>
                </c:pt>
                <c:pt idx="966">
                  <c:v>46394</c:v>
                </c:pt>
                <c:pt idx="967">
                  <c:v>46401</c:v>
                </c:pt>
                <c:pt idx="968">
                  <c:v>46408</c:v>
                </c:pt>
                <c:pt idx="969">
                  <c:v>46415</c:v>
                </c:pt>
                <c:pt idx="970">
                  <c:v>46422</c:v>
                </c:pt>
                <c:pt idx="971">
                  <c:v>46429</c:v>
                </c:pt>
                <c:pt idx="972">
                  <c:v>46436</c:v>
                </c:pt>
                <c:pt idx="973">
                  <c:v>46443</c:v>
                </c:pt>
                <c:pt idx="974">
                  <c:v>46450</c:v>
                </c:pt>
                <c:pt idx="975">
                  <c:v>46457</c:v>
                </c:pt>
                <c:pt idx="976">
                  <c:v>46464</c:v>
                </c:pt>
                <c:pt idx="977">
                  <c:v>46471</c:v>
                </c:pt>
                <c:pt idx="978">
                  <c:v>46478</c:v>
                </c:pt>
                <c:pt idx="979">
                  <c:v>46485</c:v>
                </c:pt>
                <c:pt idx="980">
                  <c:v>46492</c:v>
                </c:pt>
                <c:pt idx="981">
                  <c:v>46499</c:v>
                </c:pt>
                <c:pt idx="982">
                  <c:v>46506</c:v>
                </c:pt>
                <c:pt idx="983">
                  <c:v>46513</c:v>
                </c:pt>
                <c:pt idx="984">
                  <c:v>46520</c:v>
                </c:pt>
                <c:pt idx="985">
                  <c:v>46527</c:v>
                </c:pt>
                <c:pt idx="986">
                  <c:v>46534</c:v>
                </c:pt>
                <c:pt idx="987">
                  <c:v>46541</c:v>
                </c:pt>
                <c:pt idx="988">
                  <c:v>46548</c:v>
                </c:pt>
                <c:pt idx="989">
                  <c:v>46555</c:v>
                </c:pt>
                <c:pt idx="990">
                  <c:v>46562</c:v>
                </c:pt>
                <c:pt idx="991">
                  <c:v>46569</c:v>
                </c:pt>
                <c:pt idx="992">
                  <c:v>46576</c:v>
                </c:pt>
                <c:pt idx="993">
                  <c:v>46583</c:v>
                </c:pt>
                <c:pt idx="994">
                  <c:v>46590</c:v>
                </c:pt>
                <c:pt idx="995">
                  <c:v>46597</c:v>
                </c:pt>
                <c:pt idx="996">
                  <c:v>46604</c:v>
                </c:pt>
                <c:pt idx="997">
                  <c:v>46611</c:v>
                </c:pt>
                <c:pt idx="998">
                  <c:v>46618</c:v>
                </c:pt>
                <c:pt idx="999">
                  <c:v>46625</c:v>
                </c:pt>
                <c:pt idx="1000">
                  <c:v>46632</c:v>
                </c:pt>
                <c:pt idx="1001">
                  <c:v>46639</c:v>
                </c:pt>
                <c:pt idx="1002">
                  <c:v>46646</c:v>
                </c:pt>
                <c:pt idx="1003">
                  <c:v>46653</c:v>
                </c:pt>
                <c:pt idx="1004">
                  <c:v>46660</c:v>
                </c:pt>
                <c:pt idx="1005">
                  <c:v>46667</c:v>
                </c:pt>
                <c:pt idx="1006">
                  <c:v>46674</c:v>
                </c:pt>
                <c:pt idx="1007">
                  <c:v>46681</c:v>
                </c:pt>
                <c:pt idx="1008">
                  <c:v>46688</c:v>
                </c:pt>
                <c:pt idx="1009">
                  <c:v>46695</c:v>
                </c:pt>
                <c:pt idx="1010">
                  <c:v>46703</c:v>
                </c:pt>
                <c:pt idx="1011">
                  <c:v>46709</c:v>
                </c:pt>
                <c:pt idx="1012">
                  <c:v>46717</c:v>
                </c:pt>
                <c:pt idx="1013">
                  <c:v>46723</c:v>
                </c:pt>
                <c:pt idx="1014">
                  <c:v>46730</c:v>
                </c:pt>
                <c:pt idx="1015">
                  <c:v>46737</c:v>
                </c:pt>
                <c:pt idx="1016">
                  <c:v>46744</c:v>
                </c:pt>
                <c:pt idx="1017">
                  <c:v>46756</c:v>
                </c:pt>
                <c:pt idx="1018">
                  <c:v>46759</c:v>
                </c:pt>
                <c:pt idx="1019">
                  <c:v>46766</c:v>
                </c:pt>
                <c:pt idx="1020">
                  <c:v>46773</c:v>
                </c:pt>
                <c:pt idx="1021">
                  <c:v>46780</c:v>
                </c:pt>
                <c:pt idx="1022">
                  <c:v>46787</c:v>
                </c:pt>
                <c:pt idx="1023">
                  <c:v>46794</c:v>
                </c:pt>
                <c:pt idx="1024">
                  <c:v>46801</c:v>
                </c:pt>
                <c:pt idx="1025">
                  <c:v>46808</c:v>
                </c:pt>
                <c:pt idx="1026">
                  <c:v>46815</c:v>
                </c:pt>
                <c:pt idx="1027">
                  <c:v>46822</c:v>
                </c:pt>
                <c:pt idx="1028">
                  <c:v>46829</c:v>
                </c:pt>
                <c:pt idx="1029">
                  <c:v>46836</c:v>
                </c:pt>
                <c:pt idx="1030">
                  <c:v>46843</c:v>
                </c:pt>
                <c:pt idx="1031">
                  <c:v>46850</c:v>
                </c:pt>
                <c:pt idx="1032">
                  <c:v>46861</c:v>
                </c:pt>
                <c:pt idx="1033">
                  <c:v>46864</c:v>
                </c:pt>
                <c:pt idx="1034">
                  <c:v>46871</c:v>
                </c:pt>
                <c:pt idx="1035">
                  <c:v>46878</c:v>
                </c:pt>
                <c:pt idx="1036">
                  <c:v>46885</c:v>
                </c:pt>
                <c:pt idx="1037">
                  <c:v>46892</c:v>
                </c:pt>
                <c:pt idx="1038">
                  <c:v>46899</c:v>
                </c:pt>
                <c:pt idx="1039">
                  <c:v>46906</c:v>
                </c:pt>
                <c:pt idx="1040">
                  <c:v>46913</c:v>
                </c:pt>
                <c:pt idx="1041">
                  <c:v>46920</c:v>
                </c:pt>
                <c:pt idx="1042">
                  <c:v>46927</c:v>
                </c:pt>
                <c:pt idx="1043">
                  <c:v>46934</c:v>
                </c:pt>
                <c:pt idx="1044">
                  <c:v>46941</c:v>
                </c:pt>
                <c:pt idx="1045">
                  <c:v>46948</c:v>
                </c:pt>
                <c:pt idx="1046">
                  <c:v>46955</c:v>
                </c:pt>
                <c:pt idx="1047">
                  <c:v>46962</c:v>
                </c:pt>
                <c:pt idx="1048">
                  <c:v>46969</c:v>
                </c:pt>
                <c:pt idx="1049">
                  <c:v>46976</c:v>
                </c:pt>
                <c:pt idx="1050">
                  <c:v>46983</c:v>
                </c:pt>
                <c:pt idx="1051">
                  <c:v>46990</c:v>
                </c:pt>
                <c:pt idx="1052">
                  <c:v>46997</c:v>
                </c:pt>
                <c:pt idx="1053">
                  <c:v>47004</c:v>
                </c:pt>
                <c:pt idx="1054">
                  <c:v>47011</c:v>
                </c:pt>
                <c:pt idx="1055">
                  <c:v>47018</c:v>
                </c:pt>
                <c:pt idx="1056">
                  <c:v>47025</c:v>
                </c:pt>
                <c:pt idx="1057">
                  <c:v>47032</c:v>
                </c:pt>
                <c:pt idx="1058">
                  <c:v>47039</c:v>
                </c:pt>
                <c:pt idx="1059">
                  <c:v>47046</c:v>
                </c:pt>
                <c:pt idx="1060">
                  <c:v>47053</c:v>
                </c:pt>
                <c:pt idx="1061">
                  <c:v>47060</c:v>
                </c:pt>
                <c:pt idx="1062">
                  <c:v>47070</c:v>
                </c:pt>
                <c:pt idx="1063">
                  <c:v>47074</c:v>
                </c:pt>
                <c:pt idx="1064">
                  <c:v>47081</c:v>
                </c:pt>
                <c:pt idx="1065">
                  <c:v>47088</c:v>
                </c:pt>
                <c:pt idx="1066">
                  <c:v>47095</c:v>
                </c:pt>
                <c:pt idx="1067">
                  <c:v>47102</c:v>
                </c:pt>
                <c:pt idx="1068">
                  <c:v>47109</c:v>
                </c:pt>
                <c:pt idx="1069">
                  <c:v>47116</c:v>
                </c:pt>
                <c:pt idx="1070">
                  <c:v>47123</c:v>
                </c:pt>
                <c:pt idx="1071">
                  <c:v>47130</c:v>
                </c:pt>
                <c:pt idx="1072">
                  <c:v>47137</c:v>
                </c:pt>
                <c:pt idx="1073">
                  <c:v>47144</c:v>
                </c:pt>
                <c:pt idx="1074">
                  <c:v>47151</c:v>
                </c:pt>
                <c:pt idx="1075">
                  <c:v>47158</c:v>
                </c:pt>
                <c:pt idx="1076">
                  <c:v>47165</c:v>
                </c:pt>
                <c:pt idx="1077">
                  <c:v>47172</c:v>
                </c:pt>
                <c:pt idx="1078">
                  <c:v>47179</c:v>
                </c:pt>
                <c:pt idx="1079">
                  <c:v>47186</c:v>
                </c:pt>
                <c:pt idx="1080">
                  <c:v>47193</c:v>
                </c:pt>
                <c:pt idx="1081">
                  <c:v>47200</c:v>
                </c:pt>
                <c:pt idx="1082">
                  <c:v>47211</c:v>
                </c:pt>
                <c:pt idx="1083">
                  <c:v>47214</c:v>
                </c:pt>
                <c:pt idx="1084">
                  <c:v>47221</c:v>
                </c:pt>
                <c:pt idx="1085">
                  <c:v>47228</c:v>
                </c:pt>
                <c:pt idx="1086">
                  <c:v>47235</c:v>
                </c:pt>
                <c:pt idx="1087">
                  <c:v>47242</c:v>
                </c:pt>
                <c:pt idx="1088">
                  <c:v>47249</c:v>
                </c:pt>
                <c:pt idx="1089">
                  <c:v>47256</c:v>
                </c:pt>
                <c:pt idx="1090">
                  <c:v>47263</c:v>
                </c:pt>
                <c:pt idx="1091">
                  <c:v>47270</c:v>
                </c:pt>
                <c:pt idx="1092">
                  <c:v>47277</c:v>
                </c:pt>
                <c:pt idx="1093">
                  <c:v>47284</c:v>
                </c:pt>
                <c:pt idx="1094">
                  <c:v>47291</c:v>
                </c:pt>
                <c:pt idx="1095">
                  <c:v>47298</c:v>
                </c:pt>
                <c:pt idx="1096">
                  <c:v>47305</c:v>
                </c:pt>
                <c:pt idx="1097">
                  <c:v>47312</c:v>
                </c:pt>
                <c:pt idx="1098">
                  <c:v>47319</c:v>
                </c:pt>
                <c:pt idx="1099">
                  <c:v>47326</c:v>
                </c:pt>
                <c:pt idx="1100">
                  <c:v>47333</c:v>
                </c:pt>
                <c:pt idx="1101">
                  <c:v>47340</c:v>
                </c:pt>
                <c:pt idx="1102">
                  <c:v>47347</c:v>
                </c:pt>
                <c:pt idx="1103">
                  <c:v>47354</c:v>
                </c:pt>
                <c:pt idx="1104">
                  <c:v>47361</c:v>
                </c:pt>
                <c:pt idx="1105">
                  <c:v>47368</c:v>
                </c:pt>
                <c:pt idx="1106">
                  <c:v>47375</c:v>
                </c:pt>
                <c:pt idx="1107">
                  <c:v>47382</c:v>
                </c:pt>
                <c:pt idx="1108">
                  <c:v>47389</c:v>
                </c:pt>
                <c:pt idx="1109">
                  <c:v>47396</c:v>
                </c:pt>
                <c:pt idx="1110">
                  <c:v>47403</c:v>
                </c:pt>
                <c:pt idx="1111">
                  <c:v>47410</c:v>
                </c:pt>
                <c:pt idx="1112">
                  <c:v>47417</c:v>
                </c:pt>
                <c:pt idx="1113">
                  <c:v>47424</c:v>
                </c:pt>
                <c:pt idx="1114">
                  <c:v>47431</c:v>
                </c:pt>
                <c:pt idx="1115">
                  <c:v>47438</c:v>
                </c:pt>
                <c:pt idx="1116">
                  <c:v>47445</c:v>
                </c:pt>
                <c:pt idx="1117">
                  <c:v>47452</c:v>
                </c:pt>
                <c:pt idx="1118">
                  <c:v>47459</c:v>
                </c:pt>
                <c:pt idx="1119">
                  <c:v>47466</c:v>
                </c:pt>
                <c:pt idx="1120">
                  <c:v>47473</c:v>
                </c:pt>
                <c:pt idx="1121">
                  <c:v>47483</c:v>
                </c:pt>
                <c:pt idx="1122">
                  <c:v>47490</c:v>
                </c:pt>
                <c:pt idx="1123">
                  <c:v>47497</c:v>
                </c:pt>
                <c:pt idx="1124">
                  <c:v>47505</c:v>
                </c:pt>
                <c:pt idx="1125">
                  <c:v>47511</c:v>
                </c:pt>
                <c:pt idx="1126">
                  <c:v>47518</c:v>
                </c:pt>
                <c:pt idx="1127">
                  <c:v>47525</c:v>
                </c:pt>
                <c:pt idx="1128">
                  <c:v>47533</c:v>
                </c:pt>
                <c:pt idx="1129">
                  <c:v>47539</c:v>
                </c:pt>
                <c:pt idx="1130">
                  <c:v>47546</c:v>
                </c:pt>
                <c:pt idx="1131">
                  <c:v>47553</c:v>
                </c:pt>
                <c:pt idx="1132">
                  <c:v>47560</c:v>
                </c:pt>
                <c:pt idx="1133">
                  <c:v>47567</c:v>
                </c:pt>
                <c:pt idx="1134">
                  <c:v>47574</c:v>
                </c:pt>
                <c:pt idx="1135">
                  <c:v>47581</c:v>
                </c:pt>
                <c:pt idx="1136">
                  <c:v>47588</c:v>
                </c:pt>
                <c:pt idx="1137">
                  <c:v>47597</c:v>
                </c:pt>
                <c:pt idx="1138">
                  <c:v>47602</c:v>
                </c:pt>
                <c:pt idx="1139">
                  <c:v>47610</c:v>
                </c:pt>
                <c:pt idx="1140">
                  <c:v>47616</c:v>
                </c:pt>
                <c:pt idx="1141">
                  <c:v>47623</c:v>
                </c:pt>
                <c:pt idx="1142">
                  <c:v>47631</c:v>
                </c:pt>
                <c:pt idx="1143">
                  <c:v>47637</c:v>
                </c:pt>
                <c:pt idx="1144">
                  <c:v>47644</c:v>
                </c:pt>
                <c:pt idx="1145">
                  <c:v>47651</c:v>
                </c:pt>
                <c:pt idx="1146">
                  <c:v>47658</c:v>
                </c:pt>
                <c:pt idx="1147">
                  <c:v>47665</c:v>
                </c:pt>
                <c:pt idx="1148">
                  <c:v>47672</c:v>
                </c:pt>
                <c:pt idx="1149">
                  <c:v>47679</c:v>
                </c:pt>
                <c:pt idx="1150">
                  <c:v>47686</c:v>
                </c:pt>
                <c:pt idx="1151">
                  <c:v>47693</c:v>
                </c:pt>
                <c:pt idx="1152">
                  <c:v>47700</c:v>
                </c:pt>
                <c:pt idx="1153">
                  <c:v>47707</c:v>
                </c:pt>
                <c:pt idx="1154">
                  <c:v>47714</c:v>
                </c:pt>
                <c:pt idx="1155">
                  <c:v>47722</c:v>
                </c:pt>
                <c:pt idx="1156">
                  <c:v>47729</c:v>
                </c:pt>
                <c:pt idx="1157">
                  <c:v>47735</c:v>
                </c:pt>
                <c:pt idx="1158">
                  <c:v>47742</c:v>
                </c:pt>
                <c:pt idx="1159">
                  <c:v>47749</c:v>
                </c:pt>
                <c:pt idx="1160">
                  <c:v>47756</c:v>
                </c:pt>
                <c:pt idx="1161">
                  <c:v>47763</c:v>
                </c:pt>
                <c:pt idx="1162">
                  <c:v>47771</c:v>
                </c:pt>
                <c:pt idx="1163">
                  <c:v>47777</c:v>
                </c:pt>
                <c:pt idx="1164">
                  <c:v>47784</c:v>
                </c:pt>
                <c:pt idx="1165">
                  <c:v>47791</c:v>
                </c:pt>
                <c:pt idx="1166">
                  <c:v>47799</c:v>
                </c:pt>
                <c:pt idx="1167">
                  <c:v>47805</c:v>
                </c:pt>
                <c:pt idx="1168">
                  <c:v>47812</c:v>
                </c:pt>
                <c:pt idx="1169">
                  <c:v>47819</c:v>
                </c:pt>
                <c:pt idx="1170">
                  <c:v>47826</c:v>
                </c:pt>
                <c:pt idx="1171">
                  <c:v>47833</c:v>
                </c:pt>
                <c:pt idx="1172">
                  <c:v>47840</c:v>
                </c:pt>
                <c:pt idx="1173">
                  <c:v>47848</c:v>
                </c:pt>
                <c:pt idx="1174">
                  <c:v>47855</c:v>
                </c:pt>
                <c:pt idx="1175">
                  <c:v>47862</c:v>
                </c:pt>
                <c:pt idx="1176">
                  <c:v>47869</c:v>
                </c:pt>
                <c:pt idx="1177">
                  <c:v>47876</c:v>
                </c:pt>
                <c:pt idx="1178">
                  <c:v>47883</c:v>
                </c:pt>
                <c:pt idx="1179">
                  <c:v>47890</c:v>
                </c:pt>
                <c:pt idx="1180">
                  <c:v>47897</c:v>
                </c:pt>
                <c:pt idx="1181">
                  <c:v>47904</c:v>
                </c:pt>
                <c:pt idx="1182">
                  <c:v>47911</c:v>
                </c:pt>
                <c:pt idx="1183">
                  <c:v>47918</c:v>
                </c:pt>
                <c:pt idx="1184">
                  <c:v>47925</c:v>
                </c:pt>
                <c:pt idx="1185">
                  <c:v>47932</c:v>
                </c:pt>
                <c:pt idx="1186">
                  <c:v>47939</c:v>
                </c:pt>
                <c:pt idx="1187">
                  <c:v>47946</c:v>
                </c:pt>
                <c:pt idx="1188">
                  <c:v>47955</c:v>
                </c:pt>
                <c:pt idx="1189">
                  <c:v>47962</c:v>
                </c:pt>
                <c:pt idx="1190">
                  <c:v>47969</c:v>
                </c:pt>
                <c:pt idx="1191">
                  <c:v>47976</c:v>
                </c:pt>
                <c:pt idx="1192">
                  <c:v>47983</c:v>
                </c:pt>
                <c:pt idx="1193">
                  <c:v>47990</c:v>
                </c:pt>
                <c:pt idx="1194">
                  <c:v>47997</c:v>
                </c:pt>
                <c:pt idx="1195">
                  <c:v>48004</c:v>
                </c:pt>
                <c:pt idx="1196">
                  <c:v>48011</c:v>
                </c:pt>
                <c:pt idx="1197">
                  <c:v>48018</c:v>
                </c:pt>
                <c:pt idx="1198">
                  <c:v>48025</c:v>
                </c:pt>
                <c:pt idx="1199">
                  <c:v>48032</c:v>
                </c:pt>
                <c:pt idx="1200">
                  <c:v>48039</c:v>
                </c:pt>
                <c:pt idx="1201">
                  <c:v>48046</c:v>
                </c:pt>
                <c:pt idx="1202">
                  <c:v>48053</c:v>
                </c:pt>
                <c:pt idx="1203">
                  <c:v>48060</c:v>
                </c:pt>
                <c:pt idx="1204">
                  <c:v>48067</c:v>
                </c:pt>
                <c:pt idx="1205">
                  <c:v>48074</c:v>
                </c:pt>
                <c:pt idx="1206">
                  <c:v>48081</c:v>
                </c:pt>
                <c:pt idx="1207">
                  <c:v>48088</c:v>
                </c:pt>
                <c:pt idx="1208">
                  <c:v>48095</c:v>
                </c:pt>
                <c:pt idx="1209">
                  <c:v>48102</c:v>
                </c:pt>
                <c:pt idx="1210">
                  <c:v>48109</c:v>
                </c:pt>
                <c:pt idx="1211">
                  <c:v>48116</c:v>
                </c:pt>
                <c:pt idx="1212">
                  <c:v>48123</c:v>
                </c:pt>
                <c:pt idx="1213">
                  <c:v>48130</c:v>
                </c:pt>
                <c:pt idx="1214">
                  <c:v>48137</c:v>
                </c:pt>
                <c:pt idx="1215">
                  <c:v>48144</c:v>
                </c:pt>
                <c:pt idx="1216">
                  <c:v>48151</c:v>
                </c:pt>
                <c:pt idx="1217">
                  <c:v>48158</c:v>
                </c:pt>
                <c:pt idx="1218">
                  <c:v>48165</c:v>
                </c:pt>
                <c:pt idx="1219">
                  <c:v>48172</c:v>
                </c:pt>
                <c:pt idx="1220">
                  <c:v>48180</c:v>
                </c:pt>
                <c:pt idx="1221">
                  <c:v>48186</c:v>
                </c:pt>
                <c:pt idx="1222">
                  <c:v>48193</c:v>
                </c:pt>
                <c:pt idx="1223">
                  <c:v>48200</c:v>
                </c:pt>
                <c:pt idx="1224">
                  <c:v>48211</c:v>
                </c:pt>
                <c:pt idx="1225">
                  <c:v>48215</c:v>
                </c:pt>
                <c:pt idx="1226">
                  <c:v>48221</c:v>
                </c:pt>
                <c:pt idx="1227">
                  <c:v>48228</c:v>
                </c:pt>
                <c:pt idx="1228">
                  <c:v>48235</c:v>
                </c:pt>
                <c:pt idx="1229">
                  <c:v>48242</c:v>
                </c:pt>
                <c:pt idx="1230">
                  <c:v>48249</c:v>
                </c:pt>
                <c:pt idx="1231">
                  <c:v>48256</c:v>
                </c:pt>
                <c:pt idx="1232">
                  <c:v>48263</c:v>
                </c:pt>
                <c:pt idx="1233">
                  <c:v>48270</c:v>
                </c:pt>
                <c:pt idx="1234">
                  <c:v>48277</c:v>
                </c:pt>
                <c:pt idx="1235">
                  <c:v>48284</c:v>
                </c:pt>
                <c:pt idx="1236">
                  <c:v>48291</c:v>
                </c:pt>
                <c:pt idx="1237">
                  <c:v>48298</c:v>
                </c:pt>
                <c:pt idx="1238">
                  <c:v>48305</c:v>
                </c:pt>
                <c:pt idx="1239">
                  <c:v>48312</c:v>
                </c:pt>
                <c:pt idx="1240">
                  <c:v>48319</c:v>
                </c:pt>
                <c:pt idx="1241">
                  <c:v>48326</c:v>
                </c:pt>
                <c:pt idx="1242">
                  <c:v>48333</c:v>
                </c:pt>
                <c:pt idx="1243">
                  <c:v>48340</c:v>
                </c:pt>
                <c:pt idx="1244">
                  <c:v>48347</c:v>
                </c:pt>
                <c:pt idx="1245">
                  <c:v>48354</c:v>
                </c:pt>
                <c:pt idx="1246">
                  <c:v>48361</c:v>
                </c:pt>
                <c:pt idx="1247">
                  <c:v>48368</c:v>
                </c:pt>
                <c:pt idx="1248">
                  <c:v>48375</c:v>
                </c:pt>
                <c:pt idx="1249">
                  <c:v>48382</c:v>
                </c:pt>
                <c:pt idx="1250">
                  <c:v>48389</c:v>
                </c:pt>
                <c:pt idx="1251">
                  <c:v>48396</c:v>
                </c:pt>
                <c:pt idx="1252">
                  <c:v>48403</c:v>
                </c:pt>
                <c:pt idx="1253">
                  <c:v>48410</c:v>
                </c:pt>
                <c:pt idx="1254">
                  <c:v>48417</c:v>
                </c:pt>
                <c:pt idx="1255">
                  <c:v>48424</c:v>
                </c:pt>
                <c:pt idx="1256">
                  <c:v>48431</c:v>
                </c:pt>
                <c:pt idx="1257">
                  <c:v>48438</c:v>
                </c:pt>
                <c:pt idx="1258">
                  <c:v>48445</c:v>
                </c:pt>
                <c:pt idx="1259">
                  <c:v>48452</c:v>
                </c:pt>
                <c:pt idx="1260">
                  <c:v>48459</c:v>
                </c:pt>
                <c:pt idx="1261">
                  <c:v>48466</c:v>
                </c:pt>
                <c:pt idx="1262">
                  <c:v>48473</c:v>
                </c:pt>
                <c:pt idx="1263">
                  <c:v>48480</c:v>
                </c:pt>
                <c:pt idx="1264">
                  <c:v>48487</c:v>
                </c:pt>
                <c:pt idx="1265">
                  <c:v>48494</c:v>
                </c:pt>
                <c:pt idx="1266">
                  <c:v>48501</c:v>
                </c:pt>
                <c:pt idx="1267">
                  <c:v>48508</c:v>
                </c:pt>
                <c:pt idx="1268">
                  <c:v>48515</c:v>
                </c:pt>
                <c:pt idx="1269">
                  <c:v>48522</c:v>
                </c:pt>
                <c:pt idx="1270">
                  <c:v>48530</c:v>
                </c:pt>
                <c:pt idx="1271">
                  <c:v>48536</c:v>
                </c:pt>
                <c:pt idx="1272">
                  <c:v>48544</c:v>
                </c:pt>
                <c:pt idx="1273">
                  <c:v>48550</c:v>
                </c:pt>
                <c:pt idx="1274">
                  <c:v>48557</c:v>
                </c:pt>
                <c:pt idx="1275">
                  <c:v>48564</c:v>
                </c:pt>
                <c:pt idx="1276">
                  <c:v>48571</c:v>
                </c:pt>
                <c:pt idx="1277">
                  <c:v>48583</c:v>
                </c:pt>
                <c:pt idx="1278">
                  <c:v>48586</c:v>
                </c:pt>
                <c:pt idx="1279">
                  <c:v>48593</c:v>
                </c:pt>
                <c:pt idx="1280">
                  <c:v>48600</c:v>
                </c:pt>
                <c:pt idx="1281">
                  <c:v>48607</c:v>
                </c:pt>
                <c:pt idx="1282">
                  <c:v>48614</c:v>
                </c:pt>
                <c:pt idx="1283">
                  <c:v>48621</c:v>
                </c:pt>
                <c:pt idx="1284">
                  <c:v>48628</c:v>
                </c:pt>
                <c:pt idx="1285">
                  <c:v>48635</c:v>
                </c:pt>
                <c:pt idx="1286">
                  <c:v>48642</c:v>
                </c:pt>
                <c:pt idx="1287">
                  <c:v>48649</c:v>
                </c:pt>
                <c:pt idx="1288">
                  <c:v>48656</c:v>
                </c:pt>
                <c:pt idx="1289">
                  <c:v>48663</c:v>
                </c:pt>
                <c:pt idx="1290">
                  <c:v>48670</c:v>
                </c:pt>
                <c:pt idx="1291">
                  <c:v>48677</c:v>
                </c:pt>
                <c:pt idx="1292">
                  <c:v>48688</c:v>
                </c:pt>
                <c:pt idx="1293">
                  <c:v>48691</c:v>
                </c:pt>
                <c:pt idx="1294">
                  <c:v>48698</c:v>
                </c:pt>
                <c:pt idx="1295">
                  <c:v>48705</c:v>
                </c:pt>
                <c:pt idx="1296">
                  <c:v>48712</c:v>
                </c:pt>
                <c:pt idx="1297">
                  <c:v>48719</c:v>
                </c:pt>
                <c:pt idx="1298">
                  <c:v>48726</c:v>
                </c:pt>
                <c:pt idx="1299">
                  <c:v>48733</c:v>
                </c:pt>
                <c:pt idx="1300">
                  <c:v>48740</c:v>
                </c:pt>
                <c:pt idx="1301">
                  <c:v>48747</c:v>
                </c:pt>
                <c:pt idx="1302">
                  <c:v>48754</c:v>
                </c:pt>
                <c:pt idx="1303">
                  <c:v>48761</c:v>
                </c:pt>
                <c:pt idx="1304">
                  <c:v>48768</c:v>
                </c:pt>
                <c:pt idx="1305">
                  <c:v>48775</c:v>
                </c:pt>
                <c:pt idx="1306">
                  <c:v>48782</c:v>
                </c:pt>
                <c:pt idx="1307">
                  <c:v>48789</c:v>
                </c:pt>
                <c:pt idx="1308">
                  <c:v>48796</c:v>
                </c:pt>
                <c:pt idx="1309">
                  <c:v>48803</c:v>
                </c:pt>
                <c:pt idx="1310">
                  <c:v>48810</c:v>
                </c:pt>
                <c:pt idx="1311">
                  <c:v>48817</c:v>
                </c:pt>
                <c:pt idx="1312">
                  <c:v>48824</c:v>
                </c:pt>
                <c:pt idx="1313">
                  <c:v>48831</c:v>
                </c:pt>
                <c:pt idx="1314">
                  <c:v>48838</c:v>
                </c:pt>
                <c:pt idx="1315">
                  <c:v>48845</c:v>
                </c:pt>
                <c:pt idx="1316">
                  <c:v>48852</c:v>
                </c:pt>
                <c:pt idx="1317">
                  <c:v>48859</c:v>
                </c:pt>
                <c:pt idx="1318">
                  <c:v>48866</c:v>
                </c:pt>
                <c:pt idx="1319">
                  <c:v>48873</c:v>
                </c:pt>
                <c:pt idx="1320">
                  <c:v>48880</c:v>
                </c:pt>
                <c:pt idx="1321">
                  <c:v>48887</c:v>
                </c:pt>
                <c:pt idx="1322">
                  <c:v>48897</c:v>
                </c:pt>
                <c:pt idx="1323">
                  <c:v>48901</c:v>
                </c:pt>
                <c:pt idx="1324">
                  <c:v>48908</c:v>
                </c:pt>
                <c:pt idx="1325">
                  <c:v>48915</c:v>
                </c:pt>
                <c:pt idx="1326">
                  <c:v>48922</c:v>
                </c:pt>
                <c:pt idx="1327">
                  <c:v>48929</c:v>
                </c:pt>
                <c:pt idx="1328">
                  <c:v>48936</c:v>
                </c:pt>
                <c:pt idx="1329">
                  <c:v>48943</c:v>
                </c:pt>
                <c:pt idx="1330">
                  <c:v>48950</c:v>
                </c:pt>
                <c:pt idx="1331">
                  <c:v>48957</c:v>
                </c:pt>
                <c:pt idx="1332">
                  <c:v>48964</c:v>
                </c:pt>
                <c:pt idx="1333">
                  <c:v>48971</c:v>
                </c:pt>
                <c:pt idx="1334">
                  <c:v>48978</c:v>
                </c:pt>
                <c:pt idx="1335">
                  <c:v>48985</c:v>
                </c:pt>
                <c:pt idx="1336">
                  <c:v>48992</c:v>
                </c:pt>
                <c:pt idx="1337">
                  <c:v>48999</c:v>
                </c:pt>
                <c:pt idx="1338">
                  <c:v>49006</c:v>
                </c:pt>
                <c:pt idx="1339">
                  <c:v>49013</c:v>
                </c:pt>
                <c:pt idx="1340">
                  <c:v>49020</c:v>
                </c:pt>
                <c:pt idx="1341">
                  <c:v>49027</c:v>
                </c:pt>
                <c:pt idx="1342">
                  <c:v>49034</c:v>
                </c:pt>
                <c:pt idx="1343">
                  <c:v>49045</c:v>
                </c:pt>
                <c:pt idx="1344">
                  <c:v>49048</c:v>
                </c:pt>
                <c:pt idx="1345">
                  <c:v>49055</c:v>
                </c:pt>
                <c:pt idx="1346">
                  <c:v>49062</c:v>
                </c:pt>
                <c:pt idx="1347">
                  <c:v>49069</c:v>
                </c:pt>
                <c:pt idx="1348">
                  <c:v>49076</c:v>
                </c:pt>
                <c:pt idx="1349">
                  <c:v>49083</c:v>
                </c:pt>
                <c:pt idx="1350">
                  <c:v>49090</c:v>
                </c:pt>
                <c:pt idx="1351">
                  <c:v>49097</c:v>
                </c:pt>
                <c:pt idx="1352">
                  <c:v>49104</c:v>
                </c:pt>
                <c:pt idx="1353">
                  <c:v>49111</c:v>
                </c:pt>
                <c:pt idx="1354">
                  <c:v>49118</c:v>
                </c:pt>
                <c:pt idx="1355">
                  <c:v>49125</c:v>
                </c:pt>
                <c:pt idx="1356">
                  <c:v>49132</c:v>
                </c:pt>
                <c:pt idx="1357">
                  <c:v>49139</c:v>
                </c:pt>
                <c:pt idx="1358">
                  <c:v>49146</c:v>
                </c:pt>
                <c:pt idx="1359">
                  <c:v>49153</c:v>
                </c:pt>
                <c:pt idx="1360">
                  <c:v>49160</c:v>
                </c:pt>
                <c:pt idx="1361">
                  <c:v>49167</c:v>
                </c:pt>
                <c:pt idx="1362">
                  <c:v>49174</c:v>
                </c:pt>
                <c:pt idx="1363">
                  <c:v>49181</c:v>
                </c:pt>
                <c:pt idx="1364">
                  <c:v>49188</c:v>
                </c:pt>
                <c:pt idx="1365">
                  <c:v>49195</c:v>
                </c:pt>
                <c:pt idx="1366">
                  <c:v>49202</c:v>
                </c:pt>
                <c:pt idx="1367">
                  <c:v>49209</c:v>
                </c:pt>
                <c:pt idx="1368">
                  <c:v>49216</c:v>
                </c:pt>
                <c:pt idx="1369">
                  <c:v>49223</c:v>
                </c:pt>
                <c:pt idx="1370">
                  <c:v>49230</c:v>
                </c:pt>
                <c:pt idx="1371">
                  <c:v>49237</c:v>
                </c:pt>
                <c:pt idx="1372">
                  <c:v>49244</c:v>
                </c:pt>
                <c:pt idx="1373">
                  <c:v>49251</c:v>
                </c:pt>
                <c:pt idx="1374">
                  <c:v>49261</c:v>
                </c:pt>
                <c:pt idx="1375">
                  <c:v>49265</c:v>
                </c:pt>
                <c:pt idx="1376">
                  <c:v>49272</c:v>
                </c:pt>
                <c:pt idx="1377">
                  <c:v>49279</c:v>
                </c:pt>
                <c:pt idx="1378">
                  <c:v>49286</c:v>
                </c:pt>
                <c:pt idx="1379">
                  <c:v>49293</c:v>
                </c:pt>
                <c:pt idx="1380">
                  <c:v>49300</c:v>
                </c:pt>
                <c:pt idx="1381">
                  <c:v>49307</c:v>
                </c:pt>
                <c:pt idx="1382">
                  <c:v>49314</c:v>
                </c:pt>
                <c:pt idx="1383">
                  <c:v>49321</c:v>
                </c:pt>
                <c:pt idx="1384">
                  <c:v>49328</c:v>
                </c:pt>
                <c:pt idx="1385">
                  <c:v>49335</c:v>
                </c:pt>
                <c:pt idx="1386">
                  <c:v>49342</c:v>
                </c:pt>
                <c:pt idx="1387">
                  <c:v>49349</c:v>
                </c:pt>
                <c:pt idx="1388">
                  <c:v>49356</c:v>
                </c:pt>
                <c:pt idx="1389">
                  <c:v>49363</c:v>
                </c:pt>
                <c:pt idx="1390">
                  <c:v>49370</c:v>
                </c:pt>
                <c:pt idx="1391">
                  <c:v>49377</c:v>
                </c:pt>
                <c:pt idx="1392">
                  <c:v>49384</c:v>
                </c:pt>
                <c:pt idx="1393">
                  <c:v>49395</c:v>
                </c:pt>
                <c:pt idx="1394">
                  <c:v>49398</c:v>
                </c:pt>
                <c:pt idx="1395">
                  <c:v>49405</c:v>
                </c:pt>
                <c:pt idx="1396">
                  <c:v>49412</c:v>
                </c:pt>
                <c:pt idx="1397">
                  <c:v>49419</c:v>
                </c:pt>
                <c:pt idx="1398">
                  <c:v>49426</c:v>
                </c:pt>
                <c:pt idx="1399">
                  <c:v>49433</c:v>
                </c:pt>
                <c:pt idx="1400">
                  <c:v>49440</c:v>
                </c:pt>
                <c:pt idx="1401">
                  <c:v>49447</c:v>
                </c:pt>
                <c:pt idx="1402">
                  <c:v>49454</c:v>
                </c:pt>
                <c:pt idx="1403">
                  <c:v>49461</c:v>
                </c:pt>
                <c:pt idx="1404">
                  <c:v>49468</c:v>
                </c:pt>
                <c:pt idx="1405">
                  <c:v>49475</c:v>
                </c:pt>
                <c:pt idx="1406">
                  <c:v>49482</c:v>
                </c:pt>
                <c:pt idx="1407">
                  <c:v>49489</c:v>
                </c:pt>
                <c:pt idx="1408">
                  <c:v>49496</c:v>
                </c:pt>
                <c:pt idx="1409">
                  <c:v>49503</c:v>
                </c:pt>
                <c:pt idx="1410">
                  <c:v>49510</c:v>
                </c:pt>
                <c:pt idx="1411">
                  <c:v>49517</c:v>
                </c:pt>
                <c:pt idx="1412">
                  <c:v>49524</c:v>
                </c:pt>
                <c:pt idx="1413">
                  <c:v>49531</c:v>
                </c:pt>
                <c:pt idx="1414">
                  <c:v>49538</c:v>
                </c:pt>
                <c:pt idx="1415">
                  <c:v>49545</c:v>
                </c:pt>
                <c:pt idx="1416">
                  <c:v>49552</c:v>
                </c:pt>
                <c:pt idx="1417">
                  <c:v>49559</c:v>
                </c:pt>
                <c:pt idx="1418">
                  <c:v>49566</c:v>
                </c:pt>
                <c:pt idx="1419">
                  <c:v>49573</c:v>
                </c:pt>
                <c:pt idx="1420">
                  <c:v>49580</c:v>
                </c:pt>
                <c:pt idx="1421">
                  <c:v>49587</c:v>
                </c:pt>
                <c:pt idx="1422">
                  <c:v>49594</c:v>
                </c:pt>
                <c:pt idx="1423">
                  <c:v>49601</c:v>
                </c:pt>
                <c:pt idx="1424">
                  <c:v>49608</c:v>
                </c:pt>
                <c:pt idx="1425">
                  <c:v>49615</c:v>
                </c:pt>
                <c:pt idx="1426">
                  <c:v>49622</c:v>
                </c:pt>
                <c:pt idx="1427">
                  <c:v>49629</c:v>
                </c:pt>
                <c:pt idx="1428">
                  <c:v>49636</c:v>
                </c:pt>
                <c:pt idx="1429">
                  <c:v>49643</c:v>
                </c:pt>
                <c:pt idx="1430">
                  <c:v>49650</c:v>
                </c:pt>
                <c:pt idx="1431">
                  <c:v>49657</c:v>
                </c:pt>
                <c:pt idx="1432">
                  <c:v>49664</c:v>
                </c:pt>
                <c:pt idx="1433">
                  <c:v>49674</c:v>
                </c:pt>
                <c:pt idx="1434">
                  <c:v>49681</c:v>
                </c:pt>
                <c:pt idx="1435">
                  <c:v>49688</c:v>
                </c:pt>
                <c:pt idx="1436">
                  <c:v>49696</c:v>
                </c:pt>
                <c:pt idx="1437">
                  <c:v>49702</c:v>
                </c:pt>
                <c:pt idx="1438">
                  <c:v>49709</c:v>
                </c:pt>
                <c:pt idx="1439">
                  <c:v>49716</c:v>
                </c:pt>
                <c:pt idx="1440">
                  <c:v>49724</c:v>
                </c:pt>
                <c:pt idx="1441">
                  <c:v>49730</c:v>
                </c:pt>
                <c:pt idx="1442">
                  <c:v>49737</c:v>
                </c:pt>
                <c:pt idx="1443">
                  <c:v>49744</c:v>
                </c:pt>
                <c:pt idx="1444">
                  <c:v>49751</c:v>
                </c:pt>
                <c:pt idx="1445">
                  <c:v>49758</c:v>
                </c:pt>
                <c:pt idx="1446">
                  <c:v>49765</c:v>
                </c:pt>
                <c:pt idx="1447">
                  <c:v>49772</c:v>
                </c:pt>
                <c:pt idx="1448">
                  <c:v>49781</c:v>
                </c:pt>
                <c:pt idx="1449">
                  <c:v>49786</c:v>
                </c:pt>
                <c:pt idx="1450">
                  <c:v>49793</c:v>
                </c:pt>
                <c:pt idx="1451">
                  <c:v>49801</c:v>
                </c:pt>
                <c:pt idx="1452">
                  <c:v>49807</c:v>
                </c:pt>
                <c:pt idx="1453">
                  <c:v>49814</c:v>
                </c:pt>
                <c:pt idx="1454">
                  <c:v>49822</c:v>
                </c:pt>
                <c:pt idx="1455">
                  <c:v>49828</c:v>
                </c:pt>
                <c:pt idx="1456">
                  <c:v>49835</c:v>
                </c:pt>
                <c:pt idx="1457">
                  <c:v>49842</c:v>
                </c:pt>
                <c:pt idx="1458">
                  <c:v>49849</c:v>
                </c:pt>
                <c:pt idx="1459">
                  <c:v>49856</c:v>
                </c:pt>
                <c:pt idx="1460">
                  <c:v>49863</c:v>
                </c:pt>
                <c:pt idx="1461">
                  <c:v>49870</c:v>
                </c:pt>
                <c:pt idx="1462">
                  <c:v>49877</c:v>
                </c:pt>
                <c:pt idx="1463">
                  <c:v>49884</c:v>
                </c:pt>
                <c:pt idx="1464">
                  <c:v>49891</c:v>
                </c:pt>
                <c:pt idx="1465">
                  <c:v>49898</c:v>
                </c:pt>
                <c:pt idx="1466">
                  <c:v>49905</c:v>
                </c:pt>
                <c:pt idx="1467">
                  <c:v>49913</c:v>
                </c:pt>
                <c:pt idx="1468">
                  <c:v>49920</c:v>
                </c:pt>
                <c:pt idx="1469">
                  <c:v>49926</c:v>
                </c:pt>
                <c:pt idx="1470">
                  <c:v>49933</c:v>
                </c:pt>
                <c:pt idx="1471">
                  <c:v>49940</c:v>
                </c:pt>
                <c:pt idx="1472">
                  <c:v>49947</c:v>
                </c:pt>
                <c:pt idx="1473">
                  <c:v>49954</c:v>
                </c:pt>
                <c:pt idx="1474">
                  <c:v>49962</c:v>
                </c:pt>
                <c:pt idx="1475">
                  <c:v>49968</c:v>
                </c:pt>
                <c:pt idx="1476">
                  <c:v>49975</c:v>
                </c:pt>
                <c:pt idx="1477">
                  <c:v>49982</c:v>
                </c:pt>
                <c:pt idx="1478">
                  <c:v>49989</c:v>
                </c:pt>
                <c:pt idx="1479">
                  <c:v>49996</c:v>
                </c:pt>
                <c:pt idx="1480">
                  <c:v>50003</c:v>
                </c:pt>
                <c:pt idx="1481">
                  <c:v>50010</c:v>
                </c:pt>
                <c:pt idx="1482">
                  <c:v>50017</c:v>
                </c:pt>
                <c:pt idx="1483">
                  <c:v>50024</c:v>
                </c:pt>
                <c:pt idx="1484">
                  <c:v>50031</c:v>
                </c:pt>
                <c:pt idx="1485">
                  <c:v>50040</c:v>
                </c:pt>
                <c:pt idx="1486">
                  <c:v>50047</c:v>
                </c:pt>
                <c:pt idx="1487">
                  <c:v>50054</c:v>
                </c:pt>
                <c:pt idx="1488">
                  <c:v>50061</c:v>
                </c:pt>
                <c:pt idx="1489">
                  <c:v>50068</c:v>
                </c:pt>
                <c:pt idx="1490">
                  <c:v>50075</c:v>
                </c:pt>
                <c:pt idx="1491">
                  <c:v>50082</c:v>
                </c:pt>
                <c:pt idx="1492">
                  <c:v>50089</c:v>
                </c:pt>
                <c:pt idx="1493">
                  <c:v>50096</c:v>
                </c:pt>
                <c:pt idx="1494">
                  <c:v>50103</c:v>
                </c:pt>
                <c:pt idx="1495">
                  <c:v>50110</c:v>
                </c:pt>
                <c:pt idx="1496">
                  <c:v>50117</c:v>
                </c:pt>
                <c:pt idx="1497">
                  <c:v>50124</c:v>
                </c:pt>
                <c:pt idx="1498">
                  <c:v>50131</c:v>
                </c:pt>
                <c:pt idx="1499">
                  <c:v>50139</c:v>
                </c:pt>
                <c:pt idx="1500">
                  <c:v>50146</c:v>
                </c:pt>
                <c:pt idx="1501">
                  <c:v>50153</c:v>
                </c:pt>
                <c:pt idx="1502">
                  <c:v>50160</c:v>
                </c:pt>
                <c:pt idx="1503">
                  <c:v>50167</c:v>
                </c:pt>
                <c:pt idx="1504">
                  <c:v>50174</c:v>
                </c:pt>
                <c:pt idx="1505">
                  <c:v>50181</c:v>
                </c:pt>
                <c:pt idx="1506">
                  <c:v>50188</c:v>
                </c:pt>
                <c:pt idx="1507">
                  <c:v>50195</c:v>
                </c:pt>
                <c:pt idx="1508">
                  <c:v>50202</c:v>
                </c:pt>
                <c:pt idx="1509">
                  <c:v>50209</c:v>
                </c:pt>
                <c:pt idx="1510">
                  <c:v>50216</c:v>
                </c:pt>
                <c:pt idx="1511">
                  <c:v>50223</c:v>
                </c:pt>
                <c:pt idx="1512">
                  <c:v>50230</c:v>
                </c:pt>
                <c:pt idx="1513">
                  <c:v>50237</c:v>
                </c:pt>
                <c:pt idx="1514">
                  <c:v>50244</c:v>
                </c:pt>
                <c:pt idx="1515">
                  <c:v>50251</c:v>
                </c:pt>
                <c:pt idx="1516">
                  <c:v>50258</c:v>
                </c:pt>
                <c:pt idx="1517">
                  <c:v>50265</c:v>
                </c:pt>
                <c:pt idx="1518">
                  <c:v>50272</c:v>
                </c:pt>
                <c:pt idx="1519">
                  <c:v>50279</c:v>
                </c:pt>
                <c:pt idx="1520">
                  <c:v>50286</c:v>
                </c:pt>
                <c:pt idx="1521">
                  <c:v>50293</c:v>
                </c:pt>
                <c:pt idx="1522">
                  <c:v>50300</c:v>
                </c:pt>
                <c:pt idx="1523">
                  <c:v>50307</c:v>
                </c:pt>
                <c:pt idx="1524">
                  <c:v>50314</c:v>
                </c:pt>
                <c:pt idx="1525">
                  <c:v>50321</c:v>
                </c:pt>
                <c:pt idx="1526">
                  <c:v>50328</c:v>
                </c:pt>
                <c:pt idx="1527">
                  <c:v>50335</c:v>
                </c:pt>
                <c:pt idx="1528">
                  <c:v>50342</c:v>
                </c:pt>
                <c:pt idx="1529">
                  <c:v>50349</c:v>
                </c:pt>
                <c:pt idx="1530">
                  <c:v>50356</c:v>
                </c:pt>
                <c:pt idx="1531">
                  <c:v>50363</c:v>
                </c:pt>
                <c:pt idx="1532">
                  <c:v>50371</c:v>
                </c:pt>
                <c:pt idx="1533">
                  <c:v>50377</c:v>
                </c:pt>
                <c:pt idx="1534">
                  <c:v>50384</c:v>
                </c:pt>
                <c:pt idx="1535">
                  <c:v>50391</c:v>
                </c:pt>
                <c:pt idx="1536">
                  <c:v>50398</c:v>
                </c:pt>
                <c:pt idx="1537">
                  <c:v>50405</c:v>
                </c:pt>
                <c:pt idx="1538">
                  <c:v>50412</c:v>
                </c:pt>
                <c:pt idx="1539">
                  <c:v>50419</c:v>
                </c:pt>
                <c:pt idx="1540">
                  <c:v>50426</c:v>
                </c:pt>
                <c:pt idx="1541">
                  <c:v>50433</c:v>
                </c:pt>
                <c:pt idx="1542">
                  <c:v>50440</c:v>
                </c:pt>
                <c:pt idx="1543">
                  <c:v>50447</c:v>
                </c:pt>
                <c:pt idx="1544">
                  <c:v>50454</c:v>
                </c:pt>
                <c:pt idx="1545">
                  <c:v>50461</c:v>
                </c:pt>
                <c:pt idx="1546">
                  <c:v>50468</c:v>
                </c:pt>
                <c:pt idx="1547">
                  <c:v>50475</c:v>
                </c:pt>
                <c:pt idx="1548">
                  <c:v>50482</c:v>
                </c:pt>
                <c:pt idx="1549">
                  <c:v>50489</c:v>
                </c:pt>
                <c:pt idx="1550">
                  <c:v>50496</c:v>
                </c:pt>
                <c:pt idx="1551">
                  <c:v>50503</c:v>
                </c:pt>
                <c:pt idx="1552">
                  <c:v>50510</c:v>
                </c:pt>
                <c:pt idx="1553">
                  <c:v>50517</c:v>
                </c:pt>
                <c:pt idx="1554">
                  <c:v>50524</c:v>
                </c:pt>
                <c:pt idx="1555">
                  <c:v>50531</c:v>
                </c:pt>
                <c:pt idx="1556">
                  <c:v>50538</c:v>
                </c:pt>
                <c:pt idx="1557">
                  <c:v>50545</c:v>
                </c:pt>
                <c:pt idx="1558">
                  <c:v>50552</c:v>
                </c:pt>
                <c:pt idx="1559">
                  <c:v>50559</c:v>
                </c:pt>
                <c:pt idx="1560">
                  <c:v>50566</c:v>
                </c:pt>
                <c:pt idx="1561">
                  <c:v>50573</c:v>
                </c:pt>
                <c:pt idx="1562">
                  <c:v>50580</c:v>
                </c:pt>
                <c:pt idx="1563">
                  <c:v>50587</c:v>
                </c:pt>
                <c:pt idx="1564">
                  <c:v>50594</c:v>
                </c:pt>
                <c:pt idx="1565">
                  <c:v>50601</c:v>
                </c:pt>
                <c:pt idx="1566">
                  <c:v>50608</c:v>
                </c:pt>
                <c:pt idx="1567">
                  <c:v>50615</c:v>
                </c:pt>
                <c:pt idx="1568">
                  <c:v>50622</c:v>
                </c:pt>
                <c:pt idx="1569">
                  <c:v>50629</c:v>
                </c:pt>
                <c:pt idx="1570">
                  <c:v>50636</c:v>
                </c:pt>
                <c:pt idx="1571">
                  <c:v>50643</c:v>
                </c:pt>
                <c:pt idx="1572">
                  <c:v>50650</c:v>
                </c:pt>
                <c:pt idx="1573">
                  <c:v>50657</c:v>
                </c:pt>
                <c:pt idx="1574">
                  <c:v>50664</c:v>
                </c:pt>
                <c:pt idx="1575">
                  <c:v>50671</c:v>
                </c:pt>
                <c:pt idx="1576">
                  <c:v>50678</c:v>
                </c:pt>
                <c:pt idx="1577">
                  <c:v>50685</c:v>
                </c:pt>
                <c:pt idx="1578">
                  <c:v>50692</c:v>
                </c:pt>
                <c:pt idx="1579">
                  <c:v>50699</c:v>
                </c:pt>
                <c:pt idx="1580">
                  <c:v>50706</c:v>
                </c:pt>
                <c:pt idx="1581">
                  <c:v>50713</c:v>
                </c:pt>
                <c:pt idx="1582">
                  <c:v>50721</c:v>
                </c:pt>
                <c:pt idx="1583">
                  <c:v>50727</c:v>
                </c:pt>
                <c:pt idx="1584">
                  <c:v>50735</c:v>
                </c:pt>
                <c:pt idx="1585">
                  <c:v>50741</c:v>
                </c:pt>
                <c:pt idx="1586">
                  <c:v>50748</c:v>
                </c:pt>
                <c:pt idx="1587">
                  <c:v>50755</c:v>
                </c:pt>
                <c:pt idx="1588">
                  <c:v>50762</c:v>
                </c:pt>
                <c:pt idx="1589">
                  <c:v>50774</c:v>
                </c:pt>
                <c:pt idx="1590">
                  <c:v>50777</c:v>
                </c:pt>
                <c:pt idx="1591">
                  <c:v>50784</c:v>
                </c:pt>
                <c:pt idx="1592">
                  <c:v>50791</c:v>
                </c:pt>
                <c:pt idx="1593">
                  <c:v>50798</c:v>
                </c:pt>
                <c:pt idx="1594">
                  <c:v>50805</c:v>
                </c:pt>
                <c:pt idx="1595">
                  <c:v>50812</c:v>
                </c:pt>
                <c:pt idx="1596">
                  <c:v>50819</c:v>
                </c:pt>
                <c:pt idx="1597">
                  <c:v>50826</c:v>
                </c:pt>
                <c:pt idx="1598">
                  <c:v>50833</c:v>
                </c:pt>
                <c:pt idx="1599">
                  <c:v>50840</c:v>
                </c:pt>
                <c:pt idx="1600">
                  <c:v>50847</c:v>
                </c:pt>
                <c:pt idx="1601">
                  <c:v>50854</c:v>
                </c:pt>
                <c:pt idx="1602">
                  <c:v>50861</c:v>
                </c:pt>
                <c:pt idx="1603">
                  <c:v>50872</c:v>
                </c:pt>
                <c:pt idx="1604">
                  <c:v>50875</c:v>
                </c:pt>
                <c:pt idx="1605">
                  <c:v>50882</c:v>
                </c:pt>
                <c:pt idx="1606">
                  <c:v>50889</c:v>
                </c:pt>
                <c:pt idx="1607">
                  <c:v>50896</c:v>
                </c:pt>
                <c:pt idx="1608">
                  <c:v>50903</c:v>
                </c:pt>
                <c:pt idx="1609">
                  <c:v>50910</c:v>
                </c:pt>
                <c:pt idx="1610">
                  <c:v>50917</c:v>
                </c:pt>
                <c:pt idx="1611">
                  <c:v>50924</c:v>
                </c:pt>
                <c:pt idx="1612">
                  <c:v>50931</c:v>
                </c:pt>
                <c:pt idx="1613">
                  <c:v>50938</c:v>
                </c:pt>
                <c:pt idx="1614">
                  <c:v>50945</c:v>
                </c:pt>
                <c:pt idx="1615">
                  <c:v>50952</c:v>
                </c:pt>
                <c:pt idx="1616">
                  <c:v>50959</c:v>
                </c:pt>
                <c:pt idx="1617">
                  <c:v>50966</c:v>
                </c:pt>
                <c:pt idx="1618">
                  <c:v>50973</c:v>
                </c:pt>
                <c:pt idx="1619">
                  <c:v>50980</c:v>
                </c:pt>
                <c:pt idx="1620">
                  <c:v>50987</c:v>
                </c:pt>
                <c:pt idx="1621">
                  <c:v>50994</c:v>
                </c:pt>
                <c:pt idx="1622">
                  <c:v>51001</c:v>
                </c:pt>
                <c:pt idx="1623">
                  <c:v>51008</c:v>
                </c:pt>
                <c:pt idx="1624">
                  <c:v>51015</c:v>
                </c:pt>
                <c:pt idx="1625">
                  <c:v>51022</c:v>
                </c:pt>
                <c:pt idx="1626">
                  <c:v>51029</c:v>
                </c:pt>
                <c:pt idx="1627">
                  <c:v>51036</c:v>
                </c:pt>
                <c:pt idx="1628">
                  <c:v>51043</c:v>
                </c:pt>
                <c:pt idx="1629">
                  <c:v>51050</c:v>
                </c:pt>
                <c:pt idx="1630">
                  <c:v>51057</c:v>
                </c:pt>
                <c:pt idx="1631">
                  <c:v>51064</c:v>
                </c:pt>
                <c:pt idx="1632">
                  <c:v>51071</c:v>
                </c:pt>
                <c:pt idx="1633">
                  <c:v>51078</c:v>
                </c:pt>
                <c:pt idx="1634">
                  <c:v>51088</c:v>
                </c:pt>
                <c:pt idx="1635">
                  <c:v>51092</c:v>
                </c:pt>
                <c:pt idx="1636">
                  <c:v>51099</c:v>
                </c:pt>
                <c:pt idx="1637">
                  <c:v>51106</c:v>
                </c:pt>
                <c:pt idx="1638">
                  <c:v>51113</c:v>
                </c:pt>
                <c:pt idx="1639">
                  <c:v>51120</c:v>
                </c:pt>
                <c:pt idx="1640">
                  <c:v>51127</c:v>
                </c:pt>
                <c:pt idx="1641">
                  <c:v>51134</c:v>
                </c:pt>
                <c:pt idx="1642">
                  <c:v>51141</c:v>
                </c:pt>
                <c:pt idx="1643">
                  <c:v>51148</c:v>
                </c:pt>
                <c:pt idx="1644">
                  <c:v>51155</c:v>
                </c:pt>
                <c:pt idx="1645">
                  <c:v>51162</c:v>
                </c:pt>
                <c:pt idx="1646">
                  <c:v>51169</c:v>
                </c:pt>
                <c:pt idx="1647">
                  <c:v>51176</c:v>
                </c:pt>
                <c:pt idx="1648">
                  <c:v>51183</c:v>
                </c:pt>
                <c:pt idx="1649">
                  <c:v>51190</c:v>
                </c:pt>
                <c:pt idx="1650">
                  <c:v>51197</c:v>
                </c:pt>
                <c:pt idx="1651">
                  <c:v>51204</c:v>
                </c:pt>
                <c:pt idx="1652">
                  <c:v>51211</c:v>
                </c:pt>
                <c:pt idx="1653">
                  <c:v>51218</c:v>
                </c:pt>
                <c:pt idx="1654">
                  <c:v>51229</c:v>
                </c:pt>
                <c:pt idx="1655">
                  <c:v>51232</c:v>
                </c:pt>
                <c:pt idx="1656">
                  <c:v>51239</c:v>
                </c:pt>
                <c:pt idx="1657">
                  <c:v>51246</c:v>
                </c:pt>
                <c:pt idx="1658">
                  <c:v>51253</c:v>
                </c:pt>
                <c:pt idx="1659">
                  <c:v>51260</c:v>
                </c:pt>
                <c:pt idx="1660">
                  <c:v>51267</c:v>
                </c:pt>
                <c:pt idx="1661">
                  <c:v>51274</c:v>
                </c:pt>
                <c:pt idx="1662">
                  <c:v>51281</c:v>
                </c:pt>
                <c:pt idx="1663">
                  <c:v>51288</c:v>
                </c:pt>
                <c:pt idx="1664">
                  <c:v>51295</c:v>
                </c:pt>
                <c:pt idx="1665">
                  <c:v>51302</c:v>
                </c:pt>
                <c:pt idx="1666">
                  <c:v>51309</c:v>
                </c:pt>
                <c:pt idx="1667">
                  <c:v>51316</c:v>
                </c:pt>
                <c:pt idx="1668">
                  <c:v>51323</c:v>
                </c:pt>
                <c:pt idx="1669">
                  <c:v>51330</c:v>
                </c:pt>
                <c:pt idx="1670">
                  <c:v>51337</c:v>
                </c:pt>
                <c:pt idx="1671">
                  <c:v>51344</c:v>
                </c:pt>
                <c:pt idx="1672">
                  <c:v>51351</c:v>
                </c:pt>
                <c:pt idx="1673">
                  <c:v>51358</c:v>
                </c:pt>
                <c:pt idx="1674">
                  <c:v>51365</c:v>
                </c:pt>
                <c:pt idx="1675">
                  <c:v>51372</c:v>
                </c:pt>
                <c:pt idx="1676">
                  <c:v>51379</c:v>
                </c:pt>
                <c:pt idx="1677">
                  <c:v>51386</c:v>
                </c:pt>
                <c:pt idx="1678">
                  <c:v>51393</c:v>
                </c:pt>
                <c:pt idx="1679">
                  <c:v>51400</c:v>
                </c:pt>
                <c:pt idx="1680">
                  <c:v>51407</c:v>
                </c:pt>
                <c:pt idx="1681">
                  <c:v>51414</c:v>
                </c:pt>
                <c:pt idx="1682">
                  <c:v>51421</c:v>
                </c:pt>
                <c:pt idx="1683">
                  <c:v>51428</c:v>
                </c:pt>
                <c:pt idx="1684">
                  <c:v>51435</c:v>
                </c:pt>
                <c:pt idx="1685">
                  <c:v>51442</c:v>
                </c:pt>
                <c:pt idx="1686">
                  <c:v>51449</c:v>
                </c:pt>
                <c:pt idx="1687">
                  <c:v>51456</c:v>
                </c:pt>
                <c:pt idx="1688">
                  <c:v>51463</c:v>
                </c:pt>
                <c:pt idx="1689">
                  <c:v>51470</c:v>
                </c:pt>
                <c:pt idx="1690">
                  <c:v>51477</c:v>
                </c:pt>
                <c:pt idx="1691">
                  <c:v>51484</c:v>
                </c:pt>
                <c:pt idx="1692">
                  <c:v>51491</c:v>
                </c:pt>
                <c:pt idx="1693">
                  <c:v>51501</c:v>
                </c:pt>
                <c:pt idx="1694">
                  <c:v>51508</c:v>
                </c:pt>
                <c:pt idx="1695">
                  <c:v>51515</c:v>
                </c:pt>
                <c:pt idx="1696">
                  <c:v>51523</c:v>
                </c:pt>
                <c:pt idx="1697">
                  <c:v>51529</c:v>
                </c:pt>
                <c:pt idx="1698">
                  <c:v>51536</c:v>
                </c:pt>
                <c:pt idx="1699">
                  <c:v>51543</c:v>
                </c:pt>
                <c:pt idx="1700">
                  <c:v>51551</c:v>
                </c:pt>
                <c:pt idx="1701">
                  <c:v>51557</c:v>
                </c:pt>
                <c:pt idx="1702">
                  <c:v>51564</c:v>
                </c:pt>
                <c:pt idx="1703">
                  <c:v>51571</c:v>
                </c:pt>
                <c:pt idx="1704">
                  <c:v>51578</c:v>
                </c:pt>
                <c:pt idx="1705">
                  <c:v>51585</c:v>
                </c:pt>
                <c:pt idx="1706">
                  <c:v>51592</c:v>
                </c:pt>
                <c:pt idx="1707">
                  <c:v>51599</c:v>
                </c:pt>
                <c:pt idx="1708">
                  <c:v>51606</c:v>
                </c:pt>
                <c:pt idx="1709">
                  <c:v>51615</c:v>
                </c:pt>
                <c:pt idx="1710">
                  <c:v>51620</c:v>
                </c:pt>
                <c:pt idx="1711">
                  <c:v>51628</c:v>
                </c:pt>
                <c:pt idx="1712">
                  <c:v>51634</c:v>
                </c:pt>
                <c:pt idx="1713">
                  <c:v>51641</c:v>
                </c:pt>
                <c:pt idx="1714">
                  <c:v>51649</c:v>
                </c:pt>
                <c:pt idx="1715">
                  <c:v>51655</c:v>
                </c:pt>
                <c:pt idx="1716">
                  <c:v>51662</c:v>
                </c:pt>
                <c:pt idx="1717">
                  <c:v>51669</c:v>
                </c:pt>
                <c:pt idx="1718">
                  <c:v>51676</c:v>
                </c:pt>
                <c:pt idx="1719">
                  <c:v>51683</c:v>
                </c:pt>
                <c:pt idx="1720">
                  <c:v>51690</c:v>
                </c:pt>
                <c:pt idx="1721">
                  <c:v>51697</c:v>
                </c:pt>
                <c:pt idx="1722">
                  <c:v>51704</c:v>
                </c:pt>
                <c:pt idx="1723">
                  <c:v>51711</c:v>
                </c:pt>
                <c:pt idx="1724">
                  <c:v>51718</c:v>
                </c:pt>
                <c:pt idx="1725">
                  <c:v>51725</c:v>
                </c:pt>
                <c:pt idx="1726">
                  <c:v>51732</c:v>
                </c:pt>
                <c:pt idx="1727">
                  <c:v>51740</c:v>
                </c:pt>
                <c:pt idx="1728">
                  <c:v>51747</c:v>
                </c:pt>
                <c:pt idx="1729">
                  <c:v>51753</c:v>
                </c:pt>
                <c:pt idx="1730">
                  <c:v>51760</c:v>
                </c:pt>
                <c:pt idx="1731">
                  <c:v>51767</c:v>
                </c:pt>
                <c:pt idx="1732">
                  <c:v>51774</c:v>
                </c:pt>
                <c:pt idx="1733">
                  <c:v>51781</c:v>
                </c:pt>
                <c:pt idx="1734">
                  <c:v>51789</c:v>
                </c:pt>
                <c:pt idx="1735">
                  <c:v>51795</c:v>
                </c:pt>
                <c:pt idx="1736">
                  <c:v>51802</c:v>
                </c:pt>
                <c:pt idx="1737">
                  <c:v>51809</c:v>
                </c:pt>
                <c:pt idx="1738">
                  <c:v>51817</c:v>
                </c:pt>
                <c:pt idx="1739">
                  <c:v>51823</c:v>
                </c:pt>
                <c:pt idx="1740">
                  <c:v>51830</c:v>
                </c:pt>
                <c:pt idx="1741">
                  <c:v>51837</c:v>
                </c:pt>
                <c:pt idx="1742">
                  <c:v>51844</c:v>
                </c:pt>
                <c:pt idx="1743">
                  <c:v>51851</c:v>
                </c:pt>
                <c:pt idx="1744">
                  <c:v>51858</c:v>
                </c:pt>
                <c:pt idx="1745">
                  <c:v>51866</c:v>
                </c:pt>
                <c:pt idx="1746">
                  <c:v>51873</c:v>
                </c:pt>
                <c:pt idx="1747">
                  <c:v>51880</c:v>
                </c:pt>
                <c:pt idx="1748">
                  <c:v>51887</c:v>
                </c:pt>
                <c:pt idx="1749">
                  <c:v>51894</c:v>
                </c:pt>
                <c:pt idx="1750">
                  <c:v>51901</c:v>
                </c:pt>
                <c:pt idx="1751">
                  <c:v>51908</c:v>
                </c:pt>
                <c:pt idx="1752">
                  <c:v>51915</c:v>
                </c:pt>
                <c:pt idx="1753">
                  <c:v>51922</c:v>
                </c:pt>
                <c:pt idx="1754">
                  <c:v>51929</c:v>
                </c:pt>
                <c:pt idx="1755">
                  <c:v>51936</c:v>
                </c:pt>
                <c:pt idx="1756">
                  <c:v>51943</c:v>
                </c:pt>
                <c:pt idx="1757">
                  <c:v>51950</c:v>
                </c:pt>
                <c:pt idx="1758">
                  <c:v>51957</c:v>
                </c:pt>
                <c:pt idx="1759">
                  <c:v>51966</c:v>
                </c:pt>
                <c:pt idx="1760">
                  <c:v>51973</c:v>
                </c:pt>
                <c:pt idx="1761">
                  <c:v>51980</c:v>
                </c:pt>
                <c:pt idx="1762">
                  <c:v>51987</c:v>
                </c:pt>
                <c:pt idx="1763">
                  <c:v>51994</c:v>
                </c:pt>
                <c:pt idx="1764">
                  <c:v>52001</c:v>
                </c:pt>
                <c:pt idx="1765">
                  <c:v>52008</c:v>
                </c:pt>
                <c:pt idx="1766">
                  <c:v>52015</c:v>
                </c:pt>
                <c:pt idx="1767">
                  <c:v>52022</c:v>
                </c:pt>
                <c:pt idx="1768">
                  <c:v>52029</c:v>
                </c:pt>
                <c:pt idx="1769">
                  <c:v>52036</c:v>
                </c:pt>
                <c:pt idx="1770">
                  <c:v>52043</c:v>
                </c:pt>
                <c:pt idx="1771">
                  <c:v>52050</c:v>
                </c:pt>
                <c:pt idx="1772">
                  <c:v>52057</c:v>
                </c:pt>
                <c:pt idx="1773">
                  <c:v>52064</c:v>
                </c:pt>
                <c:pt idx="1774">
                  <c:v>52071</c:v>
                </c:pt>
                <c:pt idx="1775">
                  <c:v>52078</c:v>
                </c:pt>
                <c:pt idx="1776">
                  <c:v>52085</c:v>
                </c:pt>
                <c:pt idx="1777">
                  <c:v>52092</c:v>
                </c:pt>
                <c:pt idx="1778">
                  <c:v>52099</c:v>
                </c:pt>
                <c:pt idx="1779">
                  <c:v>52106</c:v>
                </c:pt>
                <c:pt idx="1780">
                  <c:v>52113</c:v>
                </c:pt>
                <c:pt idx="1781">
                  <c:v>52120</c:v>
                </c:pt>
                <c:pt idx="1782">
                  <c:v>52127</c:v>
                </c:pt>
                <c:pt idx="1783">
                  <c:v>52134</c:v>
                </c:pt>
                <c:pt idx="1784">
                  <c:v>52141</c:v>
                </c:pt>
                <c:pt idx="1785">
                  <c:v>52148</c:v>
                </c:pt>
                <c:pt idx="1786">
                  <c:v>52155</c:v>
                </c:pt>
                <c:pt idx="1787">
                  <c:v>52162</c:v>
                </c:pt>
                <c:pt idx="1788">
                  <c:v>52169</c:v>
                </c:pt>
                <c:pt idx="1789">
                  <c:v>52176</c:v>
                </c:pt>
                <c:pt idx="1790">
                  <c:v>52183</c:v>
                </c:pt>
                <c:pt idx="1791">
                  <c:v>52190</c:v>
                </c:pt>
                <c:pt idx="1792">
                  <c:v>52198</c:v>
                </c:pt>
                <c:pt idx="1793">
                  <c:v>52204</c:v>
                </c:pt>
                <c:pt idx="1794">
                  <c:v>52211</c:v>
                </c:pt>
                <c:pt idx="1795">
                  <c:v>52218</c:v>
                </c:pt>
                <c:pt idx="1796">
                  <c:v>52229</c:v>
                </c:pt>
                <c:pt idx="1797">
                  <c:v>52233</c:v>
                </c:pt>
                <c:pt idx="1798">
                  <c:v>52239</c:v>
                </c:pt>
                <c:pt idx="1799">
                  <c:v>52246</c:v>
                </c:pt>
                <c:pt idx="1800">
                  <c:v>52253</c:v>
                </c:pt>
                <c:pt idx="1801">
                  <c:v>52260</c:v>
                </c:pt>
                <c:pt idx="1802">
                  <c:v>52267</c:v>
                </c:pt>
                <c:pt idx="1803">
                  <c:v>52274</c:v>
                </c:pt>
                <c:pt idx="1804">
                  <c:v>52281</c:v>
                </c:pt>
                <c:pt idx="1805">
                  <c:v>52288</c:v>
                </c:pt>
                <c:pt idx="1806">
                  <c:v>52295</c:v>
                </c:pt>
                <c:pt idx="1807">
                  <c:v>52302</c:v>
                </c:pt>
                <c:pt idx="1808">
                  <c:v>52309</c:v>
                </c:pt>
                <c:pt idx="1809">
                  <c:v>52316</c:v>
                </c:pt>
                <c:pt idx="1810">
                  <c:v>52323</c:v>
                </c:pt>
                <c:pt idx="1811">
                  <c:v>52330</c:v>
                </c:pt>
                <c:pt idx="1812">
                  <c:v>52337</c:v>
                </c:pt>
                <c:pt idx="1813">
                  <c:v>52344</c:v>
                </c:pt>
                <c:pt idx="1814">
                  <c:v>52351</c:v>
                </c:pt>
                <c:pt idx="1815">
                  <c:v>52358</c:v>
                </c:pt>
                <c:pt idx="1816">
                  <c:v>52365</c:v>
                </c:pt>
                <c:pt idx="1817">
                  <c:v>52372</c:v>
                </c:pt>
                <c:pt idx="1818">
                  <c:v>52379</c:v>
                </c:pt>
                <c:pt idx="1819">
                  <c:v>52386</c:v>
                </c:pt>
                <c:pt idx="1820">
                  <c:v>52393</c:v>
                </c:pt>
                <c:pt idx="1821">
                  <c:v>52400</c:v>
                </c:pt>
                <c:pt idx="1822">
                  <c:v>52407</c:v>
                </c:pt>
                <c:pt idx="1823">
                  <c:v>52414</c:v>
                </c:pt>
                <c:pt idx="1824">
                  <c:v>52421</c:v>
                </c:pt>
                <c:pt idx="1825">
                  <c:v>52428</c:v>
                </c:pt>
                <c:pt idx="1826">
                  <c:v>52435</c:v>
                </c:pt>
                <c:pt idx="1827">
                  <c:v>52442</c:v>
                </c:pt>
                <c:pt idx="1828">
                  <c:v>52449</c:v>
                </c:pt>
                <c:pt idx="1829">
                  <c:v>52456</c:v>
                </c:pt>
                <c:pt idx="1830">
                  <c:v>52463</c:v>
                </c:pt>
                <c:pt idx="1831">
                  <c:v>52470</c:v>
                </c:pt>
                <c:pt idx="1832">
                  <c:v>52477</c:v>
                </c:pt>
                <c:pt idx="1833">
                  <c:v>52484</c:v>
                </c:pt>
                <c:pt idx="1834">
                  <c:v>52491</c:v>
                </c:pt>
                <c:pt idx="1835">
                  <c:v>52498</c:v>
                </c:pt>
                <c:pt idx="1836">
                  <c:v>52505</c:v>
                </c:pt>
                <c:pt idx="1837">
                  <c:v>52512</c:v>
                </c:pt>
                <c:pt idx="1838">
                  <c:v>52519</c:v>
                </c:pt>
                <c:pt idx="1839">
                  <c:v>52526</c:v>
                </c:pt>
                <c:pt idx="1840">
                  <c:v>52533</c:v>
                </c:pt>
                <c:pt idx="1841">
                  <c:v>52540</c:v>
                </c:pt>
                <c:pt idx="1842">
                  <c:v>52547</c:v>
                </c:pt>
                <c:pt idx="1843">
                  <c:v>52554</c:v>
                </c:pt>
                <c:pt idx="1844">
                  <c:v>52562</c:v>
                </c:pt>
                <c:pt idx="1845">
                  <c:v>52568</c:v>
                </c:pt>
                <c:pt idx="1846">
                  <c:v>52575</c:v>
                </c:pt>
                <c:pt idx="1847">
                  <c:v>52582</c:v>
                </c:pt>
                <c:pt idx="1848">
                  <c:v>52589</c:v>
                </c:pt>
                <c:pt idx="1849">
                  <c:v>52596</c:v>
                </c:pt>
                <c:pt idx="1850">
                  <c:v>52603</c:v>
                </c:pt>
                <c:pt idx="1851">
                  <c:v>52610</c:v>
                </c:pt>
                <c:pt idx="1852">
                  <c:v>52617</c:v>
                </c:pt>
                <c:pt idx="1853">
                  <c:v>52624</c:v>
                </c:pt>
                <c:pt idx="1854">
                  <c:v>52631</c:v>
                </c:pt>
                <c:pt idx="1855">
                  <c:v>52638</c:v>
                </c:pt>
                <c:pt idx="1856">
                  <c:v>52645</c:v>
                </c:pt>
                <c:pt idx="1857">
                  <c:v>52652</c:v>
                </c:pt>
                <c:pt idx="1858">
                  <c:v>52659</c:v>
                </c:pt>
                <c:pt idx="1859">
                  <c:v>52666</c:v>
                </c:pt>
                <c:pt idx="1860">
                  <c:v>52673</c:v>
                </c:pt>
                <c:pt idx="1861">
                  <c:v>52680</c:v>
                </c:pt>
                <c:pt idx="1862">
                  <c:v>52687</c:v>
                </c:pt>
                <c:pt idx="1863">
                  <c:v>52694</c:v>
                </c:pt>
                <c:pt idx="1864">
                  <c:v>52701</c:v>
                </c:pt>
                <c:pt idx="1865">
                  <c:v>52708</c:v>
                </c:pt>
                <c:pt idx="1866">
                  <c:v>52715</c:v>
                </c:pt>
                <c:pt idx="1867">
                  <c:v>52722</c:v>
                </c:pt>
                <c:pt idx="1868">
                  <c:v>52729</c:v>
                </c:pt>
                <c:pt idx="1869">
                  <c:v>52736</c:v>
                </c:pt>
                <c:pt idx="1870">
                  <c:v>52743</c:v>
                </c:pt>
                <c:pt idx="1871">
                  <c:v>52750</c:v>
                </c:pt>
                <c:pt idx="1872">
                  <c:v>52757</c:v>
                </c:pt>
                <c:pt idx="1873">
                  <c:v>52764</c:v>
                </c:pt>
                <c:pt idx="1874">
                  <c:v>52771</c:v>
                </c:pt>
                <c:pt idx="1875">
                  <c:v>52778</c:v>
                </c:pt>
                <c:pt idx="1876">
                  <c:v>52785</c:v>
                </c:pt>
                <c:pt idx="1877">
                  <c:v>52792</c:v>
                </c:pt>
                <c:pt idx="1878">
                  <c:v>52799</c:v>
                </c:pt>
                <c:pt idx="1879">
                  <c:v>52806</c:v>
                </c:pt>
                <c:pt idx="1880">
                  <c:v>52813</c:v>
                </c:pt>
                <c:pt idx="1881">
                  <c:v>52820</c:v>
                </c:pt>
                <c:pt idx="1882">
                  <c:v>52827</c:v>
                </c:pt>
                <c:pt idx="1883">
                  <c:v>52834</c:v>
                </c:pt>
                <c:pt idx="1884">
                  <c:v>52841</c:v>
                </c:pt>
                <c:pt idx="1885">
                  <c:v>52848</c:v>
                </c:pt>
                <c:pt idx="1886">
                  <c:v>52855</c:v>
                </c:pt>
                <c:pt idx="1887">
                  <c:v>52862</c:v>
                </c:pt>
                <c:pt idx="1888">
                  <c:v>52869</c:v>
                </c:pt>
                <c:pt idx="1889">
                  <c:v>52876</c:v>
                </c:pt>
                <c:pt idx="1890">
                  <c:v>52883</c:v>
                </c:pt>
                <c:pt idx="1891">
                  <c:v>52890</c:v>
                </c:pt>
                <c:pt idx="1892">
                  <c:v>52897</c:v>
                </c:pt>
                <c:pt idx="1893">
                  <c:v>52904</c:v>
                </c:pt>
                <c:pt idx="1894">
                  <c:v>52911</c:v>
                </c:pt>
                <c:pt idx="1895">
                  <c:v>52918</c:v>
                </c:pt>
                <c:pt idx="1896">
                  <c:v>52926</c:v>
                </c:pt>
                <c:pt idx="1897">
                  <c:v>52932</c:v>
                </c:pt>
                <c:pt idx="1898">
                  <c:v>52939</c:v>
                </c:pt>
                <c:pt idx="1899">
                  <c:v>52946</c:v>
                </c:pt>
                <c:pt idx="1900">
                  <c:v>52953</c:v>
                </c:pt>
                <c:pt idx="1901">
                  <c:v>52961</c:v>
                </c:pt>
                <c:pt idx="1902">
                  <c:v>52968</c:v>
                </c:pt>
                <c:pt idx="1903">
                  <c:v>52975</c:v>
                </c:pt>
                <c:pt idx="1904">
                  <c:v>52982</c:v>
                </c:pt>
                <c:pt idx="1905">
                  <c:v>52989</c:v>
                </c:pt>
                <c:pt idx="1906">
                  <c:v>52996</c:v>
                </c:pt>
                <c:pt idx="1907">
                  <c:v>53003</c:v>
                </c:pt>
                <c:pt idx="1908">
                  <c:v>53010</c:v>
                </c:pt>
                <c:pt idx="1909">
                  <c:v>53017</c:v>
                </c:pt>
                <c:pt idx="1910">
                  <c:v>53024</c:v>
                </c:pt>
                <c:pt idx="1911">
                  <c:v>53031</c:v>
                </c:pt>
                <c:pt idx="1912">
                  <c:v>53038</c:v>
                </c:pt>
                <c:pt idx="1913">
                  <c:v>53045</c:v>
                </c:pt>
                <c:pt idx="1914">
                  <c:v>53052</c:v>
                </c:pt>
                <c:pt idx="1915">
                  <c:v>53063</c:v>
                </c:pt>
                <c:pt idx="1916">
                  <c:v>53066</c:v>
                </c:pt>
                <c:pt idx="1917">
                  <c:v>53073</c:v>
                </c:pt>
                <c:pt idx="1918">
                  <c:v>53080</c:v>
                </c:pt>
                <c:pt idx="1919">
                  <c:v>53087</c:v>
                </c:pt>
                <c:pt idx="1920">
                  <c:v>53094</c:v>
                </c:pt>
                <c:pt idx="1921">
                  <c:v>53101</c:v>
                </c:pt>
                <c:pt idx="1922">
                  <c:v>53108</c:v>
                </c:pt>
                <c:pt idx="1923">
                  <c:v>53115</c:v>
                </c:pt>
                <c:pt idx="1924">
                  <c:v>53122</c:v>
                </c:pt>
                <c:pt idx="1925">
                  <c:v>53129</c:v>
                </c:pt>
                <c:pt idx="1926">
                  <c:v>53136</c:v>
                </c:pt>
                <c:pt idx="1927">
                  <c:v>53143</c:v>
                </c:pt>
                <c:pt idx="1928">
                  <c:v>53150</c:v>
                </c:pt>
                <c:pt idx="1929">
                  <c:v>53157</c:v>
                </c:pt>
                <c:pt idx="1930">
                  <c:v>53164</c:v>
                </c:pt>
                <c:pt idx="1931">
                  <c:v>53171</c:v>
                </c:pt>
                <c:pt idx="1932">
                  <c:v>53178</c:v>
                </c:pt>
                <c:pt idx="1933">
                  <c:v>53185</c:v>
                </c:pt>
                <c:pt idx="1934">
                  <c:v>53192</c:v>
                </c:pt>
                <c:pt idx="1935">
                  <c:v>53199</c:v>
                </c:pt>
                <c:pt idx="1936">
                  <c:v>53206</c:v>
                </c:pt>
                <c:pt idx="1937">
                  <c:v>53213</c:v>
                </c:pt>
                <c:pt idx="1938">
                  <c:v>53220</c:v>
                </c:pt>
                <c:pt idx="1939">
                  <c:v>53227</c:v>
                </c:pt>
                <c:pt idx="1940">
                  <c:v>53234</c:v>
                </c:pt>
                <c:pt idx="1941">
                  <c:v>53241</c:v>
                </c:pt>
                <c:pt idx="1942">
                  <c:v>53248</c:v>
                </c:pt>
                <c:pt idx="1943">
                  <c:v>53255</c:v>
                </c:pt>
                <c:pt idx="1944">
                  <c:v>53262</c:v>
                </c:pt>
                <c:pt idx="1945">
                  <c:v>53269</c:v>
                </c:pt>
                <c:pt idx="1946">
                  <c:v>53279</c:v>
                </c:pt>
                <c:pt idx="1947">
                  <c:v>53283</c:v>
                </c:pt>
                <c:pt idx="1948">
                  <c:v>53290</c:v>
                </c:pt>
                <c:pt idx="1949">
                  <c:v>53297</c:v>
                </c:pt>
                <c:pt idx="1950">
                  <c:v>53304</c:v>
                </c:pt>
                <c:pt idx="1951">
                  <c:v>53311</c:v>
                </c:pt>
                <c:pt idx="1952">
                  <c:v>53318</c:v>
                </c:pt>
                <c:pt idx="1953">
                  <c:v>53325</c:v>
                </c:pt>
                <c:pt idx="1954">
                  <c:v>53332</c:v>
                </c:pt>
                <c:pt idx="1955">
                  <c:v>53339</c:v>
                </c:pt>
                <c:pt idx="1956">
                  <c:v>53346</c:v>
                </c:pt>
                <c:pt idx="1957">
                  <c:v>53353</c:v>
                </c:pt>
                <c:pt idx="1958">
                  <c:v>53360</c:v>
                </c:pt>
                <c:pt idx="1959">
                  <c:v>53367</c:v>
                </c:pt>
                <c:pt idx="1960">
                  <c:v>53374</c:v>
                </c:pt>
                <c:pt idx="1961">
                  <c:v>53381</c:v>
                </c:pt>
                <c:pt idx="1962">
                  <c:v>53388</c:v>
                </c:pt>
                <c:pt idx="1963">
                  <c:v>53395</c:v>
                </c:pt>
                <c:pt idx="1964">
                  <c:v>53402</c:v>
                </c:pt>
                <c:pt idx="1965">
                  <c:v>53413</c:v>
                </c:pt>
                <c:pt idx="1966">
                  <c:v>53416</c:v>
                </c:pt>
                <c:pt idx="1967">
                  <c:v>53423</c:v>
                </c:pt>
                <c:pt idx="1968">
                  <c:v>53430</c:v>
                </c:pt>
                <c:pt idx="1969">
                  <c:v>53437</c:v>
                </c:pt>
                <c:pt idx="1970">
                  <c:v>53444</c:v>
                </c:pt>
                <c:pt idx="1971">
                  <c:v>53451</c:v>
                </c:pt>
                <c:pt idx="1972">
                  <c:v>53458</c:v>
                </c:pt>
                <c:pt idx="1973">
                  <c:v>53465</c:v>
                </c:pt>
                <c:pt idx="1974">
                  <c:v>53472</c:v>
                </c:pt>
                <c:pt idx="1975">
                  <c:v>53479</c:v>
                </c:pt>
                <c:pt idx="1976">
                  <c:v>53486</c:v>
                </c:pt>
                <c:pt idx="1977">
                  <c:v>53493</c:v>
                </c:pt>
                <c:pt idx="1978">
                  <c:v>53500</c:v>
                </c:pt>
                <c:pt idx="1979">
                  <c:v>53507</c:v>
                </c:pt>
                <c:pt idx="1980">
                  <c:v>53514</c:v>
                </c:pt>
                <c:pt idx="1981">
                  <c:v>53521</c:v>
                </c:pt>
                <c:pt idx="1982">
                  <c:v>53528</c:v>
                </c:pt>
                <c:pt idx="1983">
                  <c:v>53535</c:v>
                </c:pt>
                <c:pt idx="1984">
                  <c:v>53542</c:v>
                </c:pt>
                <c:pt idx="1985">
                  <c:v>53549</c:v>
                </c:pt>
                <c:pt idx="1986">
                  <c:v>53556</c:v>
                </c:pt>
                <c:pt idx="1987">
                  <c:v>53563</c:v>
                </c:pt>
                <c:pt idx="1988">
                  <c:v>53570</c:v>
                </c:pt>
                <c:pt idx="1989">
                  <c:v>53577</c:v>
                </c:pt>
                <c:pt idx="1990">
                  <c:v>53584</c:v>
                </c:pt>
                <c:pt idx="1991">
                  <c:v>53591</c:v>
                </c:pt>
                <c:pt idx="1992">
                  <c:v>53598</c:v>
                </c:pt>
                <c:pt idx="1993">
                  <c:v>53605</c:v>
                </c:pt>
                <c:pt idx="1994">
                  <c:v>53612</c:v>
                </c:pt>
                <c:pt idx="1995">
                  <c:v>53619</c:v>
                </c:pt>
                <c:pt idx="1996">
                  <c:v>53626</c:v>
                </c:pt>
                <c:pt idx="1997">
                  <c:v>53633</c:v>
                </c:pt>
                <c:pt idx="1998">
                  <c:v>53640</c:v>
                </c:pt>
                <c:pt idx="1999">
                  <c:v>53647</c:v>
                </c:pt>
                <c:pt idx="2000">
                  <c:v>53654</c:v>
                </c:pt>
                <c:pt idx="2001">
                  <c:v>53661</c:v>
                </c:pt>
                <c:pt idx="2002">
                  <c:v>53668</c:v>
                </c:pt>
                <c:pt idx="2003">
                  <c:v>53675</c:v>
                </c:pt>
                <c:pt idx="2004">
                  <c:v>53682</c:v>
                </c:pt>
                <c:pt idx="2005">
                  <c:v>53692</c:v>
                </c:pt>
                <c:pt idx="2006">
                  <c:v>53699</c:v>
                </c:pt>
                <c:pt idx="2007">
                  <c:v>53706</c:v>
                </c:pt>
                <c:pt idx="2008">
                  <c:v>53714</c:v>
                </c:pt>
                <c:pt idx="2009">
                  <c:v>53720</c:v>
                </c:pt>
                <c:pt idx="2010">
                  <c:v>53727</c:v>
                </c:pt>
                <c:pt idx="2011">
                  <c:v>53734</c:v>
                </c:pt>
                <c:pt idx="2012">
                  <c:v>53742</c:v>
                </c:pt>
                <c:pt idx="2013">
                  <c:v>53748</c:v>
                </c:pt>
                <c:pt idx="2014">
                  <c:v>53755</c:v>
                </c:pt>
                <c:pt idx="2015">
                  <c:v>53762</c:v>
                </c:pt>
                <c:pt idx="2016">
                  <c:v>53769</c:v>
                </c:pt>
                <c:pt idx="2017">
                  <c:v>53776</c:v>
                </c:pt>
                <c:pt idx="2018">
                  <c:v>53783</c:v>
                </c:pt>
                <c:pt idx="2019">
                  <c:v>53790</c:v>
                </c:pt>
                <c:pt idx="2020">
                  <c:v>53799</c:v>
                </c:pt>
                <c:pt idx="2021">
                  <c:v>53804</c:v>
                </c:pt>
                <c:pt idx="2022">
                  <c:v>53811</c:v>
                </c:pt>
                <c:pt idx="2023">
                  <c:v>53819</c:v>
                </c:pt>
                <c:pt idx="2024">
                  <c:v>53825</c:v>
                </c:pt>
                <c:pt idx="2025">
                  <c:v>53832</c:v>
                </c:pt>
                <c:pt idx="2026">
                  <c:v>53840</c:v>
                </c:pt>
                <c:pt idx="2027">
                  <c:v>53846</c:v>
                </c:pt>
                <c:pt idx="2028">
                  <c:v>53853</c:v>
                </c:pt>
                <c:pt idx="2029">
                  <c:v>53860</c:v>
                </c:pt>
                <c:pt idx="2030">
                  <c:v>53867</c:v>
                </c:pt>
                <c:pt idx="2031">
                  <c:v>53874</c:v>
                </c:pt>
                <c:pt idx="2032">
                  <c:v>53881</c:v>
                </c:pt>
                <c:pt idx="2033">
                  <c:v>53888</c:v>
                </c:pt>
                <c:pt idx="2034">
                  <c:v>53895</c:v>
                </c:pt>
                <c:pt idx="2035">
                  <c:v>53902</c:v>
                </c:pt>
                <c:pt idx="2036">
                  <c:v>53909</c:v>
                </c:pt>
                <c:pt idx="2037">
                  <c:v>53916</c:v>
                </c:pt>
                <c:pt idx="2038">
                  <c:v>53923</c:v>
                </c:pt>
                <c:pt idx="2039">
                  <c:v>53931</c:v>
                </c:pt>
                <c:pt idx="2040">
                  <c:v>53938</c:v>
                </c:pt>
                <c:pt idx="2041">
                  <c:v>53944</c:v>
                </c:pt>
                <c:pt idx="2042">
                  <c:v>53951</c:v>
                </c:pt>
                <c:pt idx="2043">
                  <c:v>53958</c:v>
                </c:pt>
                <c:pt idx="2044">
                  <c:v>53965</c:v>
                </c:pt>
                <c:pt idx="2045">
                  <c:v>53972</c:v>
                </c:pt>
                <c:pt idx="2046">
                  <c:v>53980</c:v>
                </c:pt>
                <c:pt idx="2047">
                  <c:v>53986</c:v>
                </c:pt>
                <c:pt idx="2048">
                  <c:v>53993</c:v>
                </c:pt>
                <c:pt idx="2049">
                  <c:v>54000</c:v>
                </c:pt>
                <c:pt idx="2050">
                  <c:v>54008</c:v>
                </c:pt>
                <c:pt idx="2051">
                  <c:v>54014</c:v>
                </c:pt>
                <c:pt idx="2052">
                  <c:v>54021</c:v>
                </c:pt>
                <c:pt idx="2053">
                  <c:v>54028</c:v>
                </c:pt>
                <c:pt idx="2054">
                  <c:v>54035</c:v>
                </c:pt>
                <c:pt idx="2055">
                  <c:v>54042</c:v>
                </c:pt>
                <c:pt idx="2056">
                  <c:v>54049</c:v>
                </c:pt>
                <c:pt idx="2057">
                  <c:v>54057</c:v>
                </c:pt>
                <c:pt idx="2058">
                  <c:v>54064</c:v>
                </c:pt>
                <c:pt idx="2059">
                  <c:v>54071</c:v>
                </c:pt>
                <c:pt idx="2060">
                  <c:v>54078</c:v>
                </c:pt>
                <c:pt idx="2061">
                  <c:v>54085</c:v>
                </c:pt>
                <c:pt idx="2062">
                  <c:v>54092</c:v>
                </c:pt>
                <c:pt idx="2063">
                  <c:v>54099</c:v>
                </c:pt>
                <c:pt idx="2064">
                  <c:v>54106</c:v>
                </c:pt>
                <c:pt idx="2065">
                  <c:v>54113</c:v>
                </c:pt>
                <c:pt idx="2066">
                  <c:v>54120</c:v>
                </c:pt>
                <c:pt idx="2067">
                  <c:v>54127</c:v>
                </c:pt>
                <c:pt idx="2068">
                  <c:v>54134</c:v>
                </c:pt>
                <c:pt idx="2069">
                  <c:v>54141</c:v>
                </c:pt>
                <c:pt idx="2070">
                  <c:v>54148</c:v>
                </c:pt>
                <c:pt idx="2071">
                  <c:v>54157</c:v>
                </c:pt>
                <c:pt idx="2072">
                  <c:v>54164</c:v>
                </c:pt>
                <c:pt idx="2073">
                  <c:v>54171</c:v>
                </c:pt>
                <c:pt idx="2074">
                  <c:v>54178</c:v>
                </c:pt>
                <c:pt idx="2075">
                  <c:v>54185</c:v>
                </c:pt>
                <c:pt idx="2076">
                  <c:v>54192</c:v>
                </c:pt>
                <c:pt idx="2077">
                  <c:v>54199</c:v>
                </c:pt>
                <c:pt idx="2078">
                  <c:v>54206</c:v>
                </c:pt>
                <c:pt idx="2079">
                  <c:v>54213</c:v>
                </c:pt>
                <c:pt idx="2080">
                  <c:v>54220</c:v>
                </c:pt>
                <c:pt idx="2081">
                  <c:v>54227</c:v>
                </c:pt>
                <c:pt idx="2082">
                  <c:v>54234</c:v>
                </c:pt>
                <c:pt idx="2083">
                  <c:v>54241</c:v>
                </c:pt>
                <c:pt idx="2084">
                  <c:v>54248</c:v>
                </c:pt>
                <c:pt idx="2085">
                  <c:v>54255</c:v>
                </c:pt>
                <c:pt idx="2086">
                  <c:v>54262</c:v>
                </c:pt>
                <c:pt idx="2087">
                  <c:v>54269</c:v>
                </c:pt>
                <c:pt idx="2088">
                  <c:v>54276</c:v>
                </c:pt>
                <c:pt idx="2089">
                  <c:v>54283</c:v>
                </c:pt>
                <c:pt idx="2090">
                  <c:v>54290</c:v>
                </c:pt>
                <c:pt idx="2091">
                  <c:v>54297</c:v>
                </c:pt>
                <c:pt idx="2092">
                  <c:v>54304</c:v>
                </c:pt>
                <c:pt idx="2093">
                  <c:v>54311</c:v>
                </c:pt>
                <c:pt idx="2094">
                  <c:v>54318</c:v>
                </c:pt>
                <c:pt idx="2095">
                  <c:v>54325</c:v>
                </c:pt>
                <c:pt idx="2096">
                  <c:v>54332</c:v>
                </c:pt>
                <c:pt idx="2097">
                  <c:v>54339</c:v>
                </c:pt>
                <c:pt idx="2098">
                  <c:v>54346</c:v>
                </c:pt>
                <c:pt idx="2099">
                  <c:v>54353</c:v>
                </c:pt>
                <c:pt idx="2100">
                  <c:v>54360</c:v>
                </c:pt>
                <c:pt idx="2101">
                  <c:v>54367</c:v>
                </c:pt>
                <c:pt idx="2102">
                  <c:v>54374</c:v>
                </c:pt>
                <c:pt idx="2103">
                  <c:v>54381</c:v>
                </c:pt>
                <c:pt idx="2104">
                  <c:v>54389</c:v>
                </c:pt>
                <c:pt idx="2105">
                  <c:v>54395</c:v>
                </c:pt>
                <c:pt idx="2106">
                  <c:v>54402</c:v>
                </c:pt>
                <c:pt idx="2107">
                  <c:v>54409</c:v>
                </c:pt>
                <c:pt idx="2108">
                  <c:v>54416</c:v>
                </c:pt>
                <c:pt idx="2109">
                  <c:v>54423</c:v>
                </c:pt>
                <c:pt idx="2110">
                  <c:v>54430</c:v>
                </c:pt>
                <c:pt idx="2111">
                  <c:v>54437</c:v>
                </c:pt>
                <c:pt idx="2112">
                  <c:v>54444</c:v>
                </c:pt>
                <c:pt idx="2113">
                  <c:v>54451</c:v>
                </c:pt>
                <c:pt idx="2114">
                  <c:v>54458</c:v>
                </c:pt>
                <c:pt idx="2115">
                  <c:v>54465</c:v>
                </c:pt>
                <c:pt idx="2116">
                  <c:v>54472</c:v>
                </c:pt>
                <c:pt idx="2117">
                  <c:v>54479</c:v>
                </c:pt>
                <c:pt idx="2118">
                  <c:v>54486</c:v>
                </c:pt>
                <c:pt idx="2119">
                  <c:v>54493</c:v>
                </c:pt>
                <c:pt idx="2120">
                  <c:v>54500</c:v>
                </c:pt>
                <c:pt idx="2121">
                  <c:v>54507</c:v>
                </c:pt>
                <c:pt idx="2122">
                  <c:v>54514</c:v>
                </c:pt>
                <c:pt idx="2123">
                  <c:v>54521</c:v>
                </c:pt>
                <c:pt idx="2124">
                  <c:v>54528</c:v>
                </c:pt>
                <c:pt idx="2125">
                  <c:v>54535</c:v>
                </c:pt>
                <c:pt idx="2126">
                  <c:v>54542</c:v>
                </c:pt>
                <c:pt idx="2127">
                  <c:v>54549</c:v>
                </c:pt>
                <c:pt idx="2128">
                  <c:v>54556</c:v>
                </c:pt>
                <c:pt idx="2129">
                  <c:v>54563</c:v>
                </c:pt>
                <c:pt idx="2130">
                  <c:v>54570</c:v>
                </c:pt>
                <c:pt idx="2131">
                  <c:v>54577</c:v>
                </c:pt>
                <c:pt idx="2132">
                  <c:v>54584</c:v>
                </c:pt>
                <c:pt idx="2133">
                  <c:v>54591</c:v>
                </c:pt>
                <c:pt idx="2134">
                  <c:v>54598</c:v>
                </c:pt>
                <c:pt idx="2135">
                  <c:v>54605</c:v>
                </c:pt>
                <c:pt idx="2136">
                  <c:v>54612</c:v>
                </c:pt>
                <c:pt idx="2137">
                  <c:v>54619</c:v>
                </c:pt>
                <c:pt idx="2138">
                  <c:v>54626</c:v>
                </c:pt>
                <c:pt idx="2139">
                  <c:v>54633</c:v>
                </c:pt>
                <c:pt idx="2140">
                  <c:v>54640</c:v>
                </c:pt>
                <c:pt idx="2141">
                  <c:v>54647</c:v>
                </c:pt>
                <c:pt idx="2142">
                  <c:v>54654</c:v>
                </c:pt>
                <c:pt idx="2143">
                  <c:v>54661</c:v>
                </c:pt>
                <c:pt idx="2144">
                  <c:v>54668</c:v>
                </c:pt>
                <c:pt idx="2145">
                  <c:v>54675</c:v>
                </c:pt>
                <c:pt idx="2146">
                  <c:v>54682</c:v>
                </c:pt>
                <c:pt idx="2147">
                  <c:v>54689</c:v>
                </c:pt>
                <c:pt idx="2148">
                  <c:v>54696</c:v>
                </c:pt>
                <c:pt idx="2149">
                  <c:v>54703</c:v>
                </c:pt>
                <c:pt idx="2150">
                  <c:v>54710</c:v>
                </c:pt>
                <c:pt idx="2151">
                  <c:v>54717</c:v>
                </c:pt>
                <c:pt idx="2152">
                  <c:v>54724</c:v>
                </c:pt>
                <c:pt idx="2153">
                  <c:v>54731</c:v>
                </c:pt>
                <c:pt idx="2154">
                  <c:v>54739</c:v>
                </c:pt>
                <c:pt idx="2155">
                  <c:v>54745</c:v>
                </c:pt>
                <c:pt idx="2156">
                  <c:v>54753</c:v>
                </c:pt>
                <c:pt idx="2157">
                  <c:v>54759</c:v>
                </c:pt>
                <c:pt idx="2158">
                  <c:v>54766</c:v>
                </c:pt>
                <c:pt idx="2159">
                  <c:v>54773</c:v>
                </c:pt>
                <c:pt idx="2160">
                  <c:v>54780</c:v>
                </c:pt>
                <c:pt idx="2161">
                  <c:v>54792</c:v>
                </c:pt>
                <c:pt idx="2162">
                  <c:v>54795</c:v>
                </c:pt>
                <c:pt idx="2163">
                  <c:v>54802</c:v>
                </c:pt>
                <c:pt idx="2164">
                  <c:v>54809</c:v>
                </c:pt>
                <c:pt idx="2165">
                  <c:v>54816</c:v>
                </c:pt>
                <c:pt idx="2166">
                  <c:v>54823</c:v>
                </c:pt>
                <c:pt idx="2167">
                  <c:v>54830</c:v>
                </c:pt>
                <c:pt idx="2168">
                  <c:v>54837</c:v>
                </c:pt>
                <c:pt idx="2169">
                  <c:v>54844</c:v>
                </c:pt>
                <c:pt idx="2170">
                  <c:v>54851</c:v>
                </c:pt>
                <c:pt idx="2171">
                  <c:v>54858</c:v>
                </c:pt>
                <c:pt idx="2172">
                  <c:v>54865</c:v>
                </c:pt>
                <c:pt idx="2173">
                  <c:v>54872</c:v>
                </c:pt>
                <c:pt idx="2174">
                  <c:v>54879</c:v>
                </c:pt>
                <c:pt idx="2175">
                  <c:v>54890</c:v>
                </c:pt>
                <c:pt idx="2176">
                  <c:v>54893</c:v>
                </c:pt>
                <c:pt idx="2177">
                  <c:v>54900</c:v>
                </c:pt>
                <c:pt idx="2178">
                  <c:v>54907</c:v>
                </c:pt>
                <c:pt idx="2179">
                  <c:v>54914</c:v>
                </c:pt>
                <c:pt idx="2180">
                  <c:v>54921</c:v>
                </c:pt>
                <c:pt idx="2181">
                  <c:v>54928</c:v>
                </c:pt>
                <c:pt idx="2182">
                  <c:v>54935</c:v>
                </c:pt>
                <c:pt idx="2183">
                  <c:v>54942</c:v>
                </c:pt>
                <c:pt idx="2184">
                  <c:v>54949</c:v>
                </c:pt>
                <c:pt idx="2185">
                  <c:v>54956</c:v>
                </c:pt>
                <c:pt idx="2186">
                  <c:v>54963</c:v>
                </c:pt>
                <c:pt idx="2187">
                  <c:v>54970</c:v>
                </c:pt>
                <c:pt idx="2188">
                  <c:v>54977</c:v>
                </c:pt>
                <c:pt idx="2189">
                  <c:v>54984</c:v>
                </c:pt>
                <c:pt idx="2190">
                  <c:v>54991</c:v>
                </c:pt>
                <c:pt idx="2191">
                  <c:v>54998</c:v>
                </c:pt>
                <c:pt idx="2192">
                  <c:v>55005</c:v>
                </c:pt>
                <c:pt idx="2193">
                  <c:v>55012</c:v>
                </c:pt>
                <c:pt idx="2194">
                  <c:v>55019</c:v>
                </c:pt>
                <c:pt idx="2195">
                  <c:v>55026</c:v>
                </c:pt>
                <c:pt idx="2196">
                  <c:v>55033</c:v>
                </c:pt>
                <c:pt idx="2197">
                  <c:v>55040</c:v>
                </c:pt>
                <c:pt idx="2198">
                  <c:v>55047</c:v>
                </c:pt>
                <c:pt idx="2199">
                  <c:v>55054</c:v>
                </c:pt>
                <c:pt idx="2200">
                  <c:v>55061</c:v>
                </c:pt>
                <c:pt idx="2201">
                  <c:v>55068</c:v>
                </c:pt>
                <c:pt idx="2202">
                  <c:v>55075</c:v>
                </c:pt>
                <c:pt idx="2203">
                  <c:v>55082</c:v>
                </c:pt>
                <c:pt idx="2204">
                  <c:v>55089</c:v>
                </c:pt>
                <c:pt idx="2205">
                  <c:v>55096</c:v>
                </c:pt>
                <c:pt idx="2206">
                  <c:v>55106</c:v>
                </c:pt>
                <c:pt idx="2207">
                  <c:v>55110</c:v>
                </c:pt>
                <c:pt idx="2208">
                  <c:v>55117</c:v>
                </c:pt>
                <c:pt idx="2209">
                  <c:v>55124</c:v>
                </c:pt>
                <c:pt idx="2210">
                  <c:v>55131</c:v>
                </c:pt>
                <c:pt idx="2211">
                  <c:v>55138</c:v>
                </c:pt>
                <c:pt idx="2212">
                  <c:v>55145</c:v>
                </c:pt>
                <c:pt idx="2213">
                  <c:v>55152</c:v>
                </c:pt>
                <c:pt idx="2214">
                  <c:v>55159</c:v>
                </c:pt>
                <c:pt idx="2215">
                  <c:v>55166</c:v>
                </c:pt>
                <c:pt idx="2216">
                  <c:v>55173</c:v>
                </c:pt>
                <c:pt idx="2217">
                  <c:v>55180</c:v>
                </c:pt>
                <c:pt idx="2218">
                  <c:v>55187</c:v>
                </c:pt>
                <c:pt idx="2219">
                  <c:v>55194</c:v>
                </c:pt>
                <c:pt idx="2220">
                  <c:v>55201</c:v>
                </c:pt>
                <c:pt idx="2221">
                  <c:v>55208</c:v>
                </c:pt>
                <c:pt idx="2222">
                  <c:v>55215</c:v>
                </c:pt>
                <c:pt idx="2223">
                  <c:v>55222</c:v>
                </c:pt>
                <c:pt idx="2224">
                  <c:v>55229</c:v>
                </c:pt>
                <c:pt idx="2225">
                  <c:v>55236</c:v>
                </c:pt>
                <c:pt idx="2226">
                  <c:v>55247</c:v>
                </c:pt>
                <c:pt idx="2227">
                  <c:v>55250</c:v>
                </c:pt>
                <c:pt idx="2228">
                  <c:v>55257</c:v>
                </c:pt>
                <c:pt idx="2229">
                  <c:v>55264</c:v>
                </c:pt>
                <c:pt idx="2230">
                  <c:v>55271</c:v>
                </c:pt>
                <c:pt idx="2231">
                  <c:v>55278</c:v>
                </c:pt>
                <c:pt idx="2232">
                  <c:v>55285</c:v>
                </c:pt>
                <c:pt idx="2233">
                  <c:v>55292</c:v>
                </c:pt>
                <c:pt idx="2234">
                  <c:v>55299</c:v>
                </c:pt>
                <c:pt idx="2235">
                  <c:v>55306</c:v>
                </c:pt>
                <c:pt idx="2236">
                  <c:v>55313</c:v>
                </c:pt>
                <c:pt idx="2237">
                  <c:v>55320</c:v>
                </c:pt>
                <c:pt idx="2238">
                  <c:v>55327</c:v>
                </c:pt>
                <c:pt idx="2239">
                  <c:v>55334</c:v>
                </c:pt>
                <c:pt idx="2240">
                  <c:v>55341</c:v>
                </c:pt>
                <c:pt idx="2241">
                  <c:v>55348</c:v>
                </c:pt>
                <c:pt idx="2242">
                  <c:v>55355</c:v>
                </c:pt>
                <c:pt idx="2243">
                  <c:v>55362</c:v>
                </c:pt>
                <c:pt idx="2244">
                  <c:v>55369</c:v>
                </c:pt>
                <c:pt idx="2245">
                  <c:v>55376</c:v>
                </c:pt>
                <c:pt idx="2246">
                  <c:v>55383</c:v>
                </c:pt>
                <c:pt idx="2247">
                  <c:v>55390</c:v>
                </c:pt>
                <c:pt idx="2248">
                  <c:v>55397</c:v>
                </c:pt>
                <c:pt idx="2249">
                  <c:v>55404</c:v>
                </c:pt>
                <c:pt idx="2250">
                  <c:v>55411</c:v>
                </c:pt>
                <c:pt idx="2251">
                  <c:v>55418</c:v>
                </c:pt>
                <c:pt idx="2252">
                  <c:v>55425</c:v>
                </c:pt>
                <c:pt idx="2253">
                  <c:v>55432</c:v>
                </c:pt>
                <c:pt idx="2254">
                  <c:v>55439</c:v>
                </c:pt>
                <c:pt idx="2255">
                  <c:v>55446</c:v>
                </c:pt>
                <c:pt idx="2256">
                  <c:v>55453</c:v>
                </c:pt>
                <c:pt idx="2257">
                  <c:v>55460</c:v>
                </c:pt>
                <c:pt idx="2258">
                  <c:v>55470</c:v>
                </c:pt>
                <c:pt idx="2259">
                  <c:v>55474</c:v>
                </c:pt>
                <c:pt idx="2260">
                  <c:v>55481</c:v>
                </c:pt>
                <c:pt idx="2261">
                  <c:v>55488</c:v>
                </c:pt>
                <c:pt idx="2262">
                  <c:v>55495</c:v>
                </c:pt>
                <c:pt idx="2263">
                  <c:v>55502</c:v>
                </c:pt>
                <c:pt idx="2264">
                  <c:v>55509</c:v>
                </c:pt>
                <c:pt idx="2265">
                  <c:v>55516</c:v>
                </c:pt>
                <c:pt idx="2266">
                  <c:v>55523</c:v>
                </c:pt>
                <c:pt idx="2267">
                  <c:v>55530</c:v>
                </c:pt>
                <c:pt idx="2268">
                  <c:v>55537</c:v>
                </c:pt>
                <c:pt idx="2269">
                  <c:v>55544</c:v>
                </c:pt>
                <c:pt idx="2270">
                  <c:v>55551</c:v>
                </c:pt>
                <c:pt idx="2271">
                  <c:v>55558</c:v>
                </c:pt>
                <c:pt idx="2272">
                  <c:v>55565</c:v>
                </c:pt>
                <c:pt idx="2273">
                  <c:v>55572</c:v>
                </c:pt>
                <c:pt idx="2274">
                  <c:v>55579</c:v>
                </c:pt>
                <c:pt idx="2275">
                  <c:v>55586</c:v>
                </c:pt>
                <c:pt idx="2276">
                  <c:v>55593</c:v>
                </c:pt>
                <c:pt idx="2277">
                  <c:v>55600</c:v>
                </c:pt>
                <c:pt idx="2278">
                  <c:v>55607</c:v>
                </c:pt>
                <c:pt idx="2279">
                  <c:v>55614</c:v>
                </c:pt>
                <c:pt idx="2280">
                  <c:v>55621</c:v>
                </c:pt>
                <c:pt idx="2281">
                  <c:v>55632</c:v>
                </c:pt>
                <c:pt idx="2282">
                  <c:v>55635</c:v>
                </c:pt>
                <c:pt idx="2283">
                  <c:v>55642</c:v>
                </c:pt>
                <c:pt idx="2284">
                  <c:v>55649</c:v>
                </c:pt>
                <c:pt idx="2285">
                  <c:v>55656</c:v>
                </c:pt>
                <c:pt idx="2286">
                  <c:v>55663</c:v>
                </c:pt>
                <c:pt idx="2287">
                  <c:v>55670</c:v>
                </c:pt>
                <c:pt idx="2288">
                  <c:v>55677</c:v>
                </c:pt>
                <c:pt idx="2289">
                  <c:v>55684</c:v>
                </c:pt>
                <c:pt idx="2290">
                  <c:v>55691</c:v>
                </c:pt>
                <c:pt idx="2291">
                  <c:v>55698</c:v>
                </c:pt>
                <c:pt idx="2292">
                  <c:v>55705</c:v>
                </c:pt>
                <c:pt idx="2293">
                  <c:v>55712</c:v>
                </c:pt>
                <c:pt idx="2294">
                  <c:v>55719</c:v>
                </c:pt>
                <c:pt idx="2295">
                  <c:v>55726</c:v>
                </c:pt>
                <c:pt idx="2296">
                  <c:v>55733</c:v>
                </c:pt>
                <c:pt idx="2297">
                  <c:v>55740</c:v>
                </c:pt>
                <c:pt idx="2298">
                  <c:v>55747</c:v>
                </c:pt>
                <c:pt idx="2299">
                  <c:v>55754</c:v>
                </c:pt>
                <c:pt idx="2300">
                  <c:v>55761</c:v>
                </c:pt>
                <c:pt idx="2301">
                  <c:v>55768</c:v>
                </c:pt>
                <c:pt idx="2302">
                  <c:v>55775</c:v>
                </c:pt>
                <c:pt idx="2303">
                  <c:v>55782</c:v>
                </c:pt>
                <c:pt idx="2304">
                  <c:v>55789</c:v>
                </c:pt>
                <c:pt idx="2305">
                  <c:v>55796</c:v>
                </c:pt>
                <c:pt idx="2306">
                  <c:v>55803</c:v>
                </c:pt>
                <c:pt idx="2307">
                  <c:v>55810</c:v>
                </c:pt>
                <c:pt idx="2308">
                  <c:v>55817</c:v>
                </c:pt>
                <c:pt idx="2309">
                  <c:v>55824</c:v>
                </c:pt>
                <c:pt idx="2310">
                  <c:v>55831</c:v>
                </c:pt>
                <c:pt idx="2311">
                  <c:v>55838</c:v>
                </c:pt>
                <c:pt idx="2312">
                  <c:v>55845</c:v>
                </c:pt>
                <c:pt idx="2313">
                  <c:v>55852</c:v>
                </c:pt>
                <c:pt idx="2314">
                  <c:v>55859</c:v>
                </c:pt>
                <c:pt idx="2315">
                  <c:v>55866</c:v>
                </c:pt>
                <c:pt idx="2316">
                  <c:v>55873</c:v>
                </c:pt>
                <c:pt idx="2317">
                  <c:v>55884</c:v>
                </c:pt>
                <c:pt idx="2318">
                  <c:v>55891</c:v>
                </c:pt>
                <c:pt idx="2319">
                  <c:v>55898</c:v>
                </c:pt>
                <c:pt idx="2320">
                  <c:v>55905</c:v>
                </c:pt>
                <c:pt idx="2321">
                  <c:v>55912</c:v>
                </c:pt>
                <c:pt idx="2322">
                  <c:v>55919</c:v>
                </c:pt>
                <c:pt idx="2323">
                  <c:v>55926</c:v>
                </c:pt>
                <c:pt idx="2324">
                  <c:v>55933</c:v>
                </c:pt>
                <c:pt idx="2325">
                  <c:v>55940</c:v>
                </c:pt>
                <c:pt idx="2326">
                  <c:v>55947</c:v>
                </c:pt>
                <c:pt idx="2327">
                  <c:v>55954</c:v>
                </c:pt>
                <c:pt idx="2328">
                  <c:v>55961</c:v>
                </c:pt>
                <c:pt idx="2329">
                  <c:v>55968</c:v>
                </c:pt>
                <c:pt idx="2330">
                  <c:v>55975</c:v>
                </c:pt>
                <c:pt idx="2331">
                  <c:v>55984</c:v>
                </c:pt>
                <c:pt idx="2332">
                  <c:v>55991</c:v>
                </c:pt>
                <c:pt idx="2333">
                  <c:v>55998</c:v>
                </c:pt>
                <c:pt idx="2334">
                  <c:v>56005</c:v>
                </c:pt>
                <c:pt idx="2335">
                  <c:v>56012</c:v>
                </c:pt>
                <c:pt idx="2336">
                  <c:v>56019</c:v>
                </c:pt>
                <c:pt idx="2337">
                  <c:v>56026</c:v>
                </c:pt>
                <c:pt idx="2338">
                  <c:v>56033</c:v>
                </c:pt>
                <c:pt idx="2339">
                  <c:v>56040</c:v>
                </c:pt>
                <c:pt idx="2340">
                  <c:v>56047</c:v>
                </c:pt>
                <c:pt idx="2341">
                  <c:v>56054</c:v>
                </c:pt>
                <c:pt idx="2342">
                  <c:v>56061</c:v>
                </c:pt>
                <c:pt idx="2343">
                  <c:v>56068</c:v>
                </c:pt>
                <c:pt idx="2344">
                  <c:v>56075</c:v>
                </c:pt>
                <c:pt idx="2345">
                  <c:v>56082</c:v>
                </c:pt>
                <c:pt idx="2346">
                  <c:v>56089</c:v>
                </c:pt>
                <c:pt idx="2347">
                  <c:v>56096</c:v>
                </c:pt>
                <c:pt idx="2348">
                  <c:v>56103</c:v>
                </c:pt>
                <c:pt idx="2349">
                  <c:v>56110</c:v>
                </c:pt>
                <c:pt idx="2350">
                  <c:v>56117</c:v>
                </c:pt>
                <c:pt idx="2351">
                  <c:v>56124</c:v>
                </c:pt>
                <c:pt idx="2352">
                  <c:v>56131</c:v>
                </c:pt>
                <c:pt idx="2353">
                  <c:v>56138</c:v>
                </c:pt>
                <c:pt idx="2354">
                  <c:v>56145</c:v>
                </c:pt>
                <c:pt idx="2355">
                  <c:v>56152</c:v>
                </c:pt>
                <c:pt idx="2356">
                  <c:v>56159</c:v>
                </c:pt>
                <c:pt idx="2357">
                  <c:v>56166</c:v>
                </c:pt>
                <c:pt idx="2358">
                  <c:v>56173</c:v>
                </c:pt>
                <c:pt idx="2359">
                  <c:v>56180</c:v>
                </c:pt>
                <c:pt idx="2360">
                  <c:v>56187</c:v>
                </c:pt>
                <c:pt idx="2361">
                  <c:v>56194</c:v>
                </c:pt>
                <c:pt idx="2362">
                  <c:v>56201</c:v>
                </c:pt>
                <c:pt idx="2363">
                  <c:v>56208</c:v>
                </c:pt>
                <c:pt idx="2364">
                  <c:v>56216</c:v>
                </c:pt>
                <c:pt idx="2365">
                  <c:v>56222</c:v>
                </c:pt>
                <c:pt idx="2366">
                  <c:v>56229</c:v>
                </c:pt>
                <c:pt idx="2367">
                  <c:v>56236</c:v>
                </c:pt>
                <c:pt idx="2368">
                  <c:v>56247</c:v>
                </c:pt>
                <c:pt idx="2369">
                  <c:v>56251</c:v>
                </c:pt>
                <c:pt idx="2370">
                  <c:v>56257</c:v>
                </c:pt>
                <c:pt idx="2371">
                  <c:v>56264</c:v>
                </c:pt>
                <c:pt idx="2372">
                  <c:v>56271</c:v>
                </c:pt>
                <c:pt idx="2373">
                  <c:v>56278</c:v>
                </c:pt>
                <c:pt idx="2374">
                  <c:v>56285</c:v>
                </c:pt>
                <c:pt idx="2375">
                  <c:v>56292</c:v>
                </c:pt>
                <c:pt idx="2376">
                  <c:v>56299</c:v>
                </c:pt>
                <c:pt idx="2377">
                  <c:v>56306</c:v>
                </c:pt>
                <c:pt idx="2378">
                  <c:v>56313</c:v>
                </c:pt>
                <c:pt idx="2379">
                  <c:v>56320</c:v>
                </c:pt>
                <c:pt idx="2380">
                  <c:v>56327</c:v>
                </c:pt>
                <c:pt idx="2381">
                  <c:v>56334</c:v>
                </c:pt>
                <c:pt idx="2382">
                  <c:v>56341</c:v>
                </c:pt>
                <c:pt idx="2383">
                  <c:v>56348</c:v>
                </c:pt>
                <c:pt idx="2384">
                  <c:v>56355</c:v>
                </c:pt>
                <c:pt idx="2385">
                  <c:v>56362</c:v>
                </c:pt>
                <c:pt idx="2386">
                  <c:v>56369</c:v>
                </c:pt>
                <c:pt idx="2387">
                  <c:v>56376</c:v>
                </c:pt>
                <c:pt idx="2388">
                  <c:v>56383</c:v>
                </c:pt>
                <c:pt idx="2389">
                  <c:v>56390</c:v>
                </c:pt>
                <c:pt idx="2390">
                  <c:v>56397</c:v>
                </c:pt>
                <c:pt idx="2391">
                  <c:v>56404</c:v>
                </c:pt>
                <c:pt idx="2392">
                  <c:v>56411</c:v>
                </c:pt>
                <c:pt idx="2393">
                  <c:v>56418</c:v>
                </c:pt>
                <c:pt idx="2394">
                  <c:v>56425</c:v>
                </c:pt>
                <c:pt idx="2395">
                  <c:v>56432</c:v>
                </c:pt>
                <c:pt idx="2396">
                  <c:v>56439</c:v>
                </c:pt>
                <c:pt idx="2397">
                  <c:v>56446</c:v>
                </c:pt>
                <c:pt idx="2398">
                  <c:v>56453</c:v>
                </c:pt>
                <c:pt idx="2399">
                  <c:v>56460</c:v>
                </c:pt>
                <c:pt idx="2400">
                  <c:v>56467</c:v>
                </c:pt>
                <c:pt idx="2401">
                  <c:v>56474</c:v>
                </c:pt>
                <c:pt idx="2402">
                  <c:v>56481</c:v>
                </c:pt>
                <c:pt idx="2403">
                  <c:v>56488</c:v>
                </c:pt>
                <c:pt idx="2404">
                  <c:v>56495</c:v>
                </c:pt>
                <c:pt idx="2405">
                  <c:v>56502</c:v>
                </c:pt>
                <c:pt idx="2406">
                  <c:v>56509</c:v>
                </c:pt>
                <c:pt idx="2407">
                  <c:v>56516</c:v>
                </c:pt>
                <c:pt idx="2408">
                  <c:v>56523</c:v>
                </c:pt>
                <c:pt idx="2409">
                  <c:v>56530</c:v>
                </c:pt>
                <c:pt idx="2410">
                  <c:v>56537</c:v>
                </c:pt>
                <c:pt idx="2411">
                  <c:v>56544</c:v>
                </c:pt>
                <c:pt idx="2412">
                  <c:v>56551</c:v>
                </c:pt>
                <c:pt idx="2413">
                  <c:v>56558</c:v>
                </c:pt>
                <c:pt idx="2414">
                  <c:v>56565</c:v>
                </c:pt>
                <c:pt idx="2415">
                  <c:v>56572</c:v>
                </c:pt>
                <c:pt idx="2416">
                  <c:v>56580</c:v>
                </c:pt>
                <c:pt idx="2417">
                  <c:v>56586</c:v>
                </c:pt>
                <c:pt idx="2418">
                  <c:v>56593</c:v>
                </c:pt>
                <c:pt idx="2419">
                  <c:v>56600</c:v>
                </c:pt>
                <c:pt idx="2420">
                  <c:v>56607</c:v>
                </c:pt>
                <c:pt idx="2421">
                  <c:v>56614</c:v>
                </c:pt>
                <c:pt idx="2422">
                  <c:v>56621</c:v>
                </c:pt>
                <c:pt idx="2423">
                  <c:v>56628</c:v>
                </c:pt>
                <c:pt idx="2424">
                  <c:v>56635</c:v>
                </c:pt>
                <c:pt idx="2425">
                  <c:v>56642</c:v>
                </c:pt>
                <c:pt idx="2426">
                  <c:v>56649</c:v>
                </c:pt>
                <c:pt idx="2427">
                  <c:v>56656</c:v>
                </c:pt>
                <c:pt idx="2428">
                  <c:v>56663</c:v>
                </c:pt>
                <c:pt idx="2429">
                  <c:v>56670</c:v>
                </c:pt>
                <c:pt idx="2430">
                  <c:v>56677</c:v>
                </c:pt>
                <c:pt idx="2431">
                  <c:v>56684</c:v>
                </c:pt>
                <c:pt idx="2432">
                  <c:v>56691</c:v>
                </c:pt>
                <c:pt idx="2433">
                  <c:v>56698</c:v>
                </c:pt>
                <c:pt idx="2434">
                  <c:v>56705</c:v>
                </c:pt>
                <c:pt idx="2435">
                  <c:v>56712</c:v>
                </c:pt>
                <c:pt idx="2436">
                  <c:v>56719</c:v>
                </c:pt>
                <c:pt idx="2437">
                  <c:v>56726</c:v>
                </c:pt>
                <c:pt idx="2438">
                  <c:v>56733</c:v>
                </c:pt>
                <c:pt idx="2439">
                  <c:v>56740</c:v>
                </c:pt>
                <c:pt idx="2440">
                  <c:v>56747</c:v>
                </c:pt>
                <c:pt idx="2441">
                  <c:v>56754</c:v>
                </c:pt>
                <c:pt idx="2442">
                  <c:v>56761</c:v>
                </c:pt>
                <c:pt idx="2443">
                  <c:v>56768</c:v>
                </c:pt>
                <c:pt idx="2444">
                  <c:v>56775</c:v>
                </c:pt>
                <c:pt idx="2445">
                  <c:v>56782</c:v>
                </c:pt>
                <c:pt idx="2446">
                  <c:v>56789</c:v>
                </c:pt>
                <c:pt idx="2447">
                  <c:v>56796</c:v>
                </c:pt>
                <c:pt idx="2448">
                  <c:v>56803</c:v>
                </c:pt>
                <c:pt idx="2449">
                  <c:v>56810</c:v>
                </c:pt>
                <c:pt idx="2450">
                  <c:v>56817</c:v>
                </c:pt>
                <c:pt idx="2451">
                  <c:v>56824</c:v>
                </c:pt>
                <c:pt idx="2452">
                  <c:v>56831</c:v>
                </c:pt>
                <c:pt idx="2453">
                  <c:v>56838</c:v>
                </c:pt>
                <c:pt idx="2454">
                  <c:v>56845</c:v>
                </c:pt>
                <c:pt idx="2455">
                  <c:v>56852</c:v>
                </c:pt>
                <c:pt idx="2456">
                  <c:v>56859</c:v>
                </c:pt>
                <c:pt idx="2457">
                  <c:v>56866</c:v>
                </c:pt>
                <c:pt idx="2458">
                  <c:v>56873</c:v>
                </c:pt>
                <c:pt idx="2459">
                  <c:v>56880</c:v>
                </c:pt>
                <c:pt idx="2460">
                  <c:v>56887</c:v>
                </c:pt>
                <c:pt idx="2461">
                  <c:v>56894</c:v>
                </c:pt>
                <c:pt idx="2462">
                  <c:v>56901</c:v>
                </c:pt>
                <c:pt idx="2463">
                  <c:v>56908</c:v>
                </c:pt>
                <c:pt idx="2464">
                  <c:v>56915</c:v>
                </c:pt>
                <c:pt idx="2465">
                  <c:v>56922</c:v>
                </c:pt>
                <c:pt idx="2466">
                  <c:v>56930</c:v>
                </c:pt>
                <c:pt idx="2467">
                  <c:v>56936</c:v>
                </c:pt>
                <c:pt idx="2468">
                  <c:v>56944</c:v>
                </c:pt>
                <c:pt idx="2469">
                  <c:v>56950</c:v>
                </c:pt>
                <c:pt idx="2470">
                  <c:v>56957</c:v>
                </c:pt>
                <c:pt idx="2471">
                  <c:v>56964</c:v>
                </c:pt>
                <c:pt idx="2472">
                  <c:v>56971</c:v>
                </c:pt>
                <c:pt idx="2473">
                  <c:v>56983</c:v>
                </c:pt>
                <c:pt idx="2474">
                  <c:v>56986</c:v>
                </c:pt>
                <c:pt idx="2475">
                  <c:v>56993</c:v>
                </c:pt>
                <c:pt idx="2476">
                  <c:v>57000</c:v>
                </c:pt>
                <c:pt idx="2477">
                  <c:v>57007</c:v>
                </c:pt>
                <c:pt idx="2478">
                  <c:v>57014</c:v>
                </c:pt>
                <c:pt idx="2479">
                  <c:v>57021</c:v>
                </c:pt>
                <c:pt idx="2480">
                  <c:v>57028</c:v>
                </c:pt>
                <c:pt idx="2481">
                  <c:v>57035</c:v>
                </c:pt>
                <c:pt idx="2482">
                  <c:v>57042</c:v>
                </c:pt>
                <c:pt idx="2483">
                  <c:v>57049</c:v>
                </c:pt>
                <c:pt idx="2484">
                  <c:v>57056</c:v>
                </c:pt>
                <c:pt idx="2485">
                  <c:v>57063</c:v>
                </c:pt>
                <c:pt idx="2486">
                  <c:v>57074</c:v>
                </c:pt>
                <c:pt idx="2487">
                  <c:v>57077</c:v>
                </c:pt>
                <c:pt idx="2488">
                  <c:v>57084</c:v>
                </c:pt>
                <c:pt idx="2489">
                  <c:v>57091</c:v>
                </c:pt>
                <c:pt idx="2490">
                  <c:v>57098</c:v>
                </c:pt>
                <c:pt idx="2491">
                  <c:v>57105</c:v>
                </c:pt>
                <c:pt idx="2492">
                  <c:v>57112</c:v>
                </c:pt>
                <c:pt idx="2493">
                  <c:v>57119</c:v>
                </c:pt>
                <c:pt idx="2494">
                  <c:v>57126</c:v>
                </c:pt>
                <c:pt idx="2495">
                  <c:v>57133</c:v>
                </c:pt>
                <c:pt idx="2496">
                  <c:v>57140</c:v>
                </c:pt>
                <c:pt idx="2497">
                  <c:v>57147</c:v>
                </c:pt>
                <c:pt idx="2498">
                  <c:v>57154</c:v>
                </c:pt>
                <c:pt idx="2499">
                  <c:v>57161</c:v>
                </c:pt>
                <c:pt idx="2500">
                  <c:v>57168</c:v>
                </c:pt>
                <c:pt idx="2501">
                  <c:v>57175</c:v>
                </c:pt>
                <c:pt idx="2502">
                  <c:v>57182</c:v>
                </c:pt>
                <c:pt idx="2503">
                  <c:v>57189</c:v>
                </c:pt>
                <c:pt idx="2504">
                  <c:v>57196</c:v>
                </c:pt>
                <c:pt idx="2505">
                  <c:v>57203</c:v>
                </c:pt>
                <c:pt idx="2506">
                  <c:v>57210</c:v>
                </c:pt>
                <c:pt idx="2507">
                  <c:v>57217</c:v>
                </c:pt>
                <c:pt idx="2508">
                  <c:v>57224</c:v>
                </c:pt>
                <c:pt idx="2509">
                  <c:v>57231</c:v>
                </c:pt>
                <c:pt idx="2510">
                  <c:v>57238</c:v>
                </c:pt>
                <c:pt idx="2511">
                  <c:v>57245</c:v>
                </c:pt>
                <c:pt idx="2512">
                  <c:v>57252</c:v>
                </c:pt>
                <c:pt idx="2513">
                  <c:v>57259</c:v>
                </c:pt>
                <c:pt idx="2514">
                  <c:v>57266</c:v>
                </c:pt>
                <c:pt idx="2515">
                  <c:v>57273</c:v>
                </c:pt>
                <c:pt idx="2516">
                  <c:v>57280</c:v>
                </c:pt>
                <c:pt idx="2517">
                  <c:v>57287</c:v>
                </c:pt>
                <c:pt idx="2518">
                  <c:v>57297</c:v>
                </c:pt>
                <c:pt idx="2519">
                  <c:v>57301</c:v>
                </c:pt>
                <c:pt idx="2520">
                  <c:v>57308</c:v>
                </c:pt>
                <c:pt idx="2521">
                  <c:v>57315</c:v>
                </c:pt>
                <c:pt idx="2522">
                  <c:v>57322</c:v>
                </c:pt>
                <c:pt idx="2523">
                  <c:v>57329</c:v>
                </c:pt>
                <c:pt idx="2524">
                  <c:v>57336</c:v>
                </c:pt>
                <c:pt idx="2525">
                  <c:v>57343</c:v>
                </c:pt>
                <c:pt idx="2526">
                  <c:v>57350</c:v>
                </c:pt>
                <c:pt idx="2527">
                  <c:v>57357</c:v>
                </c:pt>
                <c:pt idx="2528">
                  <c:v>57364</c:v>
                </c:pt>
                <c:pt idx="2529">
                  <c:v>57371</c:v>
                </c:pt>
                <c:pt idx="2530">
                  <c:v>57378</c:v>
                </c:pt>
                <c:pt idx="2531">
                  <c:v>57385</c:v>
                </c:pt>
                <c:pt idx="2532">
                  <c:v>57392</c:v>
                </c:pt>
                <c:pt idx="2533">
                  <c:v>57399</c:v>
                </c:pt>
                <c:pt idx="2534">
                  <c:v>57406</c:v>
                </c:pt>
                <c:pt idx="2535">
                  <c:v>57413</c:v>
                </c:pt>
                <c:pt idx="2536">
                  <c:v>57420</c:v>
                </c:pt>
                <c:pt idx="2537">
                  <c:v>57427</c:v>
                </c:pt>
                <c:pt idx="2538">
                  <c:v>57434</c:v>
                </c:pt>
                <c:pt idx="2539">
                  <c:v>57441</c:v>
                </c:pt>
                <c:pt idx="2540">
                  <c:v>57448</c:v>
                </c:pt>
                <c:pt idx="2541">
                  <c:v>57459</c:v>
                </c:pt>
                <c:pt idx="2542">
                  <c:v>57462</c:v>
                </c:pt>
                <c:pt idx="2543">
                  <c:v>57469</c:v>
                </c:pt>
                <c:pt idx="2544">
                  <c:v>57476</c:v>
                </c:pt>
                <c:pt idx="2545">
                  <c:v>57483</c:v>
                </c:pt>
                <c:pt idx="2546">
                  <c:v>57490</c:v>
                </c:pt>
                <c:pt idx="2547">
                  <c:v>57497</c:v>
                </c:pt>
                <c:pt idx="2548">
                  <c:v>57504</c:v>
                </c:pt>
                <c:pt idx="2549">
                  <c:v>57511</c:v>
                </c:pt>
                <c:pt idx="2550">
                  <c:v>57518</c:v>
                </c:pt>
                <c:pt idx="2551">
                  <c:v>57525</c:v>
                </c:pt>
                <c:pt idx="2552">
                  <c:v>57532</c:v>
                </c:pt>
                <c:pt idx="2553">
                  <c:v>57539</c:v>
                </c:pt>
                <c:pt idx="2554">
                  <c:v>57546</c:v>
                </c:pt>
                <c:pt idx="2555">
                  <c:v>57553</c:v>
                </c:pt>
                <c:pt idx="2556">
                  <c:v>57560</c:v>
                </c:pt>
                <c:pt idx="2557">
                  <c:v>57567</c:v>
                </c:pt>
                <c:pt idx="2558">
                  <c:v>57574</c:v>
                </c:pt>
                <c:pt idx="2559">
                  <c:v>57581</c:v>
                </c:pt>
                <c:pt idx="2560">
                  <c:v>57588</c:v>
                </c:pt>
                <c:pt idx="2561">
                  <c:v>57595</c:v>
                </c:pt>
                <c:pt idx="2562">
                  <c:v>57602</c:v>
                </c:pt>
                <c:pt idx="2563">
                  <c:v>57609</c:v>
                </c:pt>
                <c:pt idx="2564">
                  <c:v>57616</c:v>
                </c:pt>
                <c:pt idx="2565">
                  <c:v>57623</c:v>
                </c:pt>
                <c:pt idx="2566">
                  <c:v>57630</c:v>
                </c:pt>
                <c:pt idx="2567">
                  <c:v>57637</c:v>
                </c:pt>
                <c:pt idx="2568">
                  <c:v>57644</c:v>
                </c:pt>
                <c:pt idx="2569">
                  <c:v>57651</c:v>
                </c:pt>
                <c:pt idx="2570">
                  <c:v>57658</c:v>
                </c:pt>
                <c:pt idx="2571">
                  <c:v>57665</c:v>
                </c:pt>
                <c:pt idx="2572">
                  <c:v>57672</c:v>
                </c:pt>
                <c:pt idx="2573">
                  <c:v>57679</c:v>
                </c:pt>
                <c:pt idx="2574">
                  <c:v>57686</c:v>
                </c:pt>
                <c:pt idx="2575">
                  <c:v>57693</c:v>
                </c:pt>
                <c:pt idx="2576">
                  <c:v>57700</c:v>
                </c:pt>
                <c:pt idx="2577">
                  <c:v>57710</c:v>
                </c:pt>
                <c:pt idx="2578">
                  <c:v>57717</c:v>
                </c:pt>
                <c:pt idx="2579">
                  <c:v>57724</c:v>
                </c:pt>
                <c:pt idx="2580">
                  <c:v>57732</c:v>
                </c:pt>
                <c:pt idx="2581">
                  <c:v>57738</c:v>
                </c:pt>
                <c:pt idx="2582">
                  <c:v>57745</c:v>
                </c:pt>
                <c:pt idx="2583">
                  <c:v>57752</c:v>
                </c:pt>
                <c:pt idx="2584">
                  <c:v>57760</c:v>
                </c:pt>
                <c:pt idx="2585">
                  <c:v>57766</c:v>
                </c:pt>
                <c:pt idx="2586">
                  <c:v>57773</c:v>
                </c:pt>
                <c:pt idx="2587">
                  <c:v>57780</c:v>
                </c:pt>
                <c:pt idx="2588">
                  <c:v>57787</c:v>
                </c:pt>
                <c:pt idx="2589">
                  <c:v>57794</c:v>
                </c:pt>
                <c:pt idx="2590">
                  <c:v>57801</c:v>
                </c:pt>
                <c:pt idx="2591">
                  <c:v>57808</c:v>
                </c:pt>
                <c:pt idx="2592">
                  <c:v>57817</c:v>
                </c:pt>
                <c:pt idx="2593">
                  <c:v>57822</c:v>
                </c:pt>
                <c:pt idx="2594">
                  <c:v>57829</c:v>
                </c:pt>
                <c:pt idx="2595">
                  <c:v>57837</c:v>
                </c:pt>
                <c:pt idx="2596">
                  <c:v>57843</c:v>
                </c:pt>
                <c:pt idx="2597">
                  <c:v>57850</c:v>
                </c:pt>
                <c:pt idx="2598">
                  <c:v>57858</c:v>
                </c:pt>
                <c:pt idx="2599">
                  <c:v>57864</c:v>
                </c:pt>
                <c:pt idx="2600">
                  <c:v>57871</c:v>
                </c:pt>
                <c:pt idx="2601">
                  <c:v>57878</c:v>
                </c:pt>
                <c:pt idx="2602">
                  <c:v>57885</c:v>
                </c:pt>
                <c:pt idx="2603">
                  <c:v>57892</c:v>
                </c:pt>
                <c:pt idx="2604">
                  <c:v>57899</c:v>
                </c:pt>
                <c:pt idx="2605">
                  <c:v>57906</c:v>
                </c:pt>
                <c:pt idx="2606">
                  <c:v>57913</c:v>
                </c:pt>
                <c:pt idx="2607">
                  <c:v>57920</c:v>
                </c:pt>
                <c:pt idx="2608">
                  <c:v>57927</c:v>
                </c:pt>
                <c:pt idx="2609">
                  <c:v>57934</c:v>
                </c:pt>
                <c:pt idx="2610">
                  <c:v>57941</c:v>
                </c:pt>
                <c:pt idx="2611">
                  <c:v>57949</c:v>
                </c:pt>
                <c:pt idx="2612">
                  <c:v>57956</c:v>
                </c:pt>
                <c:pt idx="2613">
                  <c:v>57962</c:v>
                </c:pt>
                <c:pt idx="2614">
                  <c:v>57969</c:v>
                </c:pt>
                <c:pt idx="2615">
                  <c:v>57976</c:v>
                </c:pt>
                <c:pt idx="2616">
                  <c:v>57983</c:v>
                </c:pt>
                <c:pt idx="2617">
                  <c:v>57990</c:v>
                </c:pt>
                <c:pt idx="2618">
                  <c:v>57998</c:v>
                </c:pt>
                <c:pt idx="2619">
                  <c:v>58004</c:v>
                </c:pt>
                <c:pt idx="2620">
                  <c:v>58011</c:v>
                </c:pt>
                <c:pt idx="2621">
                  <c:v>58018</c:v>
                </c:pt>
                <c:pt idx="2622">
                  <c:v>58026</c:v>
                </c:pt>
                <c:pt idx="2623">
                  <c:v>58032</c:v>
                </c:pt>
                <c:pt idx="2624">
                  <c:v>58039</c:v>
                </c:pt>
                <c:pt idx="2625">
                  <c:v>58046</c:v>
                </c:pt>
                <c:pt idx="2626">
                  <c:v>58053</c:v>
                </c:pt>
                <c:pt idx="2627">
                  <c:v>58060</c:v>
                </c:pt>
                <c:pt idx="2628">
                  <c:v>58067</c:v>
                </c:pt>
                <c:pt idx="2629">
                  <c:v>58075</c:v>
                </c:pt>
                <c:pt idx="2630">
                  <c:v>58082</c:v>
                </c:pt>
                <c:pt idx="2631">
                  <c:v>58089</c:v>
                </c:pt>
                <c:pt idx="2632">
                  <c:v>58096</c:v>
                </c:pt>
                <c:pt idx="2633">
                  <c:v>58103</c:v>
                </c:pt>
                <c:pt idx="2634">
                  <c:v>58110</c:v>
                </c:pt>
                <c:pt idx="2635">
                  <c:v>58117</c:v>
                </c:pt>
                <c:pt idx="2636">
                  <c:v>58124</c:v>
                </c:pt>
                <c:pt idx="2637">
                  <c:v>58131</c:v>
                </c:pt>
                <c:pt idx="2638">
                  <c:v>58138</c:v>
                </c:pt>
                <c:pt idx="2639">
                  <c:v>58145</c:v>
                </c:pt>
                <c:pt idx="2640">
                  <c:v>58152</c:v>
                </c:pt>
                <c:pt idx="2641">
                  <c:v>58159</c:v>
                </c:pt>
                <c:pt idx="2642">
                  <c:v>58168</c:v>
                </c:pt>
                <c:pt idx="2643">
                  <c:v>58175</c:v>
                </c:pt>
                <c:pt idx="2644">
                  <c:v>58182</c:v>
                </c:pt>
                <c:pt idx="2645">
                  <c:v>58189</c:v>
                </c:pt>
                <c:pt idx="2646">
                  <c:v>58196</c:v>
                </c:pt>
                <c:pt idx="2647">
                  <c:v>58203</c:v>
                </c:pt>
                <c:pt idx="2648">
                  <c:v>58210</c:v>
                </c:pt>
                <c:pt idx="2649">
                  <c:v>58217</c:v>
                </c:pt>
                <c:pt idx="2650">
                  <c:v>58224</c:v>
                </c:pt>
                <c:pt idx="2651">
                  <c:v>58231</c:v>
                </c:pt>
                <c:pt idx="2652">
                  <c:v>58238</c:v>
                </c:pt>
                <c:pt idx="2653">
                  <c:v>58245</c:v>
                </c:pt>
                <c:pt idx="2654">
                  <c:v>58252</c:v>
                </c:pt>
                <c:pt idx="2655">
                  <c:v>58259</c:v>
                </c:pt>
                <c:pt idx="2656">
                  <c:v>58266</c:v>
                </c:pt>
                <c:pt idx="2657">
                  <c:v>58273</c:v>
                </c:pt>
                <c:pt idx="2658">
                  <c:v>58280</c:v>
                </c:pt>
                <c:pt idx="2659">
                  <c:v>58287</c:v>
                </c:pt>
                <c:pt idx="2660">
                  <c:v>58294</c:v>
                </c:pt>
                <c:pt idx="2661">
                  <c:v>58301</c:v>
                </c:pt>
                <c:pt idx="2662">
                  <c:v>58308</c:v>
                </c:pt>
                <c:pt idx="2663">
                  <c:v>58315</c:v>
                </c:pt>
                <c:pt idx="2664">
                  <c:v>58322</c:v>
                </c:pt>
                <c:pt idx="2665">
                  <c:v>58329</c:v>
                </c:pt>
                <c:pt idx="2666">
                  <c:v>58336</c:v>
                </c:pt>
                <c:pt idx="2667">
                  <c:v>58343</c:v>
                </c:pt>
                <c:pt idx="2668">
                  <c:v>58350</c:v>
                </c:pt>
                <c:pt idx="2669">
                  <c:v>58357</c:v>
                </c:pt>
                <c:pt idx="2670">
                  <c:v>58364</c:v>
                </c:pt>
                <c:pt idx="2671">
                  <c:v>58371</c:v>
                </c:pt>
                <c:pt idx="2672">
                  <c:v>58378</c:v>
                </c:pt>
                <c:pt idx="2673">
                  <c:v>58385</c:v>
                </c:pt>
                <c:pt idx="2674">
                  <c:v>58392</c:v>
                </c:pt>
                <c:pt idx="2675">
                  <c:v>58399</c:v>
                </c:pt>
                <c:pt idx="2676">
                  <c:v>58407</c:v>
                </c:pt>
                <c:pt idx="2677">
                  <c:v>58413</c:v>
                </c:pt>
                <c:pt idx="2678">
                  <c:v>58420</c:v>
                </c:pt>
                <c:pt idx="2679">
                  <c:v>58427</c:v>
                </c:pt>
                <c:pt idx="2680">
                  <c:v>58438</c:v>
                </c:pt>
                <c:pt idx="2681">
                  <c:v>58442</c:v>
                </c:pt>
                <c:pt idx="2682">
                  <c:v>58448</c:v>
                </c:pt>
                <c:pt idx="2683">
                  <c:v>58455</c:v>
                </c:pt>
                <c:pt idx="2684">
                  <c:v>58462</c:v>
                </c:pt>
                <c:pt idx="2685">
                  <c:v>58469</c:v>
                </c:pt>
                <c:pt idx="2686">
                  <c:v>58476</c:v>
                </c:pt>
                <c:pt idx="2687">
                  <c:v>58483</c:v>
                </c:pt>
                <c:pt idx="2688">
                  <c:v>58490</c:v>
                </c:pt>
                <c:pt idx="2689">
                  <c:v>58497</c:v>
                </c:pt>
                <c:pt idx="2690">
                  <c:v>58504</c:v>
                </c:pt>
                <c:pt idx="2691">
                  <c:v>58511</c:v>
                </c:pt>
                <c:pt idx="2692">
                  <c:v>58518</c:v>
                </c:pt>
                <c:pt idx="2693">
                  <c:v>58525</c:v>
                </c:pt>
                <c:pt idx="2694">
                  <c:v>58532</c:v>
                </c:pt>
                <c:pt idx="2695">
                  <c:v>58539</c:v>
                </c:pt>
                <c:pt idx="2696">
                  <c:v>58546</c:v>
                </c:pt>
                <c:pt idx="2697">
                  <c:v>58553</c:v>
                </c:pt>
                <c:pt idx="2698">
                  <c:v>58560</c:v>
                </c:pt>
                <c:pt idx="2699">
                  <c:v>58567</c:v>
                </c:pt>
                <c:pt idx="2700">
                  <c:v>58574</c:v>
                </c:pt>
                <c:pt idx="2701">
                  <c:v>58581</c:v>
                </c:pt>
                <c:pt idx="2702">
                  <c:v>58588</c:v>
                </c:pt>
                <c:pt idx="2703">
                  <c:v>58595</c:v>
                </c:pt>
                <c:pt idx="2704">
                  <c:v>58602</c:v>
                </c:pt>
                <c:pt idx="2705">
                  <c:v>58609</c:v>
                </c:pt>
                <c:pt idx="2706">
                  <c:v>58616</c:v>
                </c:pt>
                <c:pt idx="2707">
                  <c:v>58623</c:v>
                </c:pt>
                <c:pt idx="2708">
                  <c:v>58630</c:v>
                </c:pt>
                <c:pt idx="2709">
                  <c:v>58637</c:v>
                </c:pt>
                <c:pt idx="2710">
                  <c:v>58644</c:v>
                </c:pt>
                <c:pt idx="2711">
                  <c:v>58651</c:v>
                </c:pt>
                <c:pt idx="2712">
                  <c:v>58658</c:v>
                </c:pt>
                <c:pt idx="2713">
                  <c:v>58665</c:v>
                </c:pt>
                <c:pt idx="2714">
                  <c:v>58672</c:v>
                </c:pt>
                <c:pt idx="2715">
                  <c:v>58679</c:v>
                </c:pt>
                <c:pt idx="2716">
                  <c:v>58686</c:v>
                </c:pt>
                <c:pt idx="2717">
                  <c:v>58693</c:v>
                </c:pt>
                <c:pt idx="2718">
                  <c:v>58700</c:v>
                </c:pt>
                <c:pt idx="2719">
                  <c:v>58707</c:v>
                </c:pt>
                <c:pt idx="2720">
                  <c:v>58714</c:v>
                </c:pt>
                <c:pt idx="2721">
                  <c:v>58721</c:v>
                </c:pt>
                <c:pt idx="2722">
                  <c:v>58728</c:v>
                </c:pt>
                <c:pt idx="2723">
                  <c:v>58735</c:v>
                </c:pt>
                <c:pt idx="2724">
                  <c:v>58742</c:v>
                </c:pt>
                <c:pt idx="2725">
                  <c:v>58749</c:v>
                </c:pt>
                <c:pt idx="2726">
                  <c:v>58757</c:v>
                </c:pt>
                <c:pt idx="2727">
                  <c:v>58763</c:v>
                </c:pt>
                <c:pt idx="2728">
                  <c:v>58771</c:v>
                </c:pt>
                <c:pt idx="2729">
                  <c:v>58777</c:v>
                </c:pt>
                <c:pt idx="2730">
                  <c:v>58784</c:v>
                </c:pt>
                <c:pt idx="2731">
                  <c:v>58791</c:v>
                </c:pt>
                <c:pt idx="2732">
                  <c:v>58798</c:v>
                </c:pt>
                <c:pt idx="2733">
                  <c:v>58810</c:v>
                </c:pt>
                <c:pt idx="2734">
                  <c:v>58813</c:v>
                </c:pt>
                <c:pt idx="2735">
                  <c:v>58820</c:v>
                </c:pt>
                <c:pt idx="2736">
                  <c:v>58827</c:v>
                </c:pt>
                <c:pt idx="2737">
                  <c:v>58834</c:v>
                </c:pt>
                <c:pt idx="2738">
                  <c:v>58841</c:v>
                </c:pt>
                <c:pt idx="2739">
                  <c:v>58848</c:v>
                </c:pt>
                <c:pt idx="2740">
                  <c:v>58855</c:v>
                </c:pt>
                <c:pt idx="2741">
                  <c:v>58862</c:v>
                </c:pt>
                <c:pt idx="2742">
                  <c:v>58869</c:v>
                </c:pt>
                <c:pt idx="2743">
                  <c:v>58876</c:v>
                </c:pt>
                <c:pt idx="2744">
                  <c:v>58883</c:v>
                </c:pt>
                <c:pt idx="2745">
                  <c:v>58890</c:v>
                </c:pt>
                <c:pt idx="2746">
                  <c:v>58897</c:v>
                </c:pt>
                <c:pt idx="2747">
                  <c:v>58908</c:v>
                </c:pt>
                <c:pt idx="2748">
                  <c:v>58911</c:v>
                </c:pt>
                <c:pt idx="2749">
                  <c:v>58918</c:v>
                </c:pt>
                <c:pt idx="2750">
                  <c:v>58925</c:v>
                </c:pt>
                <c:pt idx="2751">
                  <c:v>58932</c:v>
                </c:pt>
                <c:pt idx="2752">
                  <c:v>58939</c:v>
                </c:pt>
                <c:pt idx="2753">
                  <c:v>58946</c:v>
                </c:pt>
                <c:pt idx="2754">
                  <c:v>58953</c:v>
                </c:pt>
                <c:pt idx="2755">
                  <c:v>58960</c:v>
                </c:pt>
                <c:pt idx="2756">
                  <c:v>58967</c:v>
                </c:pt>
                <c:pt idx="2757">
                  <c:v>58974</c:v>
                </c:pt>
                <c:pt idx="2758">
                  <c:v>58981</c:v>
                </c:pt>
                <c:pt idx="2759">
                  <c:v>58988</c:v>
                </c:pt>
                <c:pt idx="2760">
                  <c:v>58995</c:v>
                </c:pt>
                <c:pt idx="2761">
                  <c:v>59002</c:v>
                </c:pt>
                <c:pt idx="2762">
                  <c:v>59009</c:v>
                </c:pt>
                <c:pt idx="2763">
                  <c:v>59016</c:v>
                </c:pt>
                <c:pt idx="2764">
                  <c:v>59023</c:v>
                </c:pt>
                <c:pt idx="2765">
                  <c:v>59030</c:v>
                </c:pt>
                <c:pt idx="2766">
                  <c:v>59037</c:v>
                </c:pt>
                <c:pt idx="2767">
                  <c:v>59044</c:v>
                </c:pt>
                <c:pt idx="2768">
                  <c:v>59051</c:v>
                </c:pt>
                <c:pt idx="2769">
                  <c:v>59058</c:v>
                </c:pt>
                <c:pt idx="2770">
                  <c:v>59065</c:v>
                </c:pt>
                <c:pt idx="2771">
                  <c:v>59072</c:v>
                </c:pt>
                <c:pt idx="2772">
                  <c:v>59079</c:v>
                </c:pt>
                <c:pt idx="2773">
                  <c:v>59086</c:v>
                </c:pt>
                <c:pt idx="2774">
                  <c:v>59093</c:v>
                </c:pt>
                <c:pt idx="2775">
                  <c:v>59100</c:v>
                </c:pt>
                <c:pt idx="2776">
                  <c:v>59107</c:v>
                </c:pt>
                <c:pt idx="2777">
                  <c:v>59114</c:v>
                </c:pt>
                <c:pt idx="2778">
                  <c:v>59124</c:v>
                </c:pt>
                <c:pt idx="2779">
                  <c:v>59128</c:v>
                </c:pt>
                <c:pt idx="2780">
                  <c:v>59135</c:v>
                </c:pt>
                <c:pt idx="2781">
                  <c:v>59142</c:v>
                </c:pt>
                <c:pt idx="2782">
                  <c:v>59149</c:v>
                </c:pt>
                <c:pt idx="2783">
                  <c:v>59156</c:v>
                </c:pt>
                <c:pt idx="2784">
                  <c:v>59163</c:v>
                </c:pt>
                <c:pt idx="2785">
                  <c:v>59170</c:v>
                </c:pt>
                <c:pt idx="2786">
                  <c:v>59177</c:v>
                </c:pt>
                <c:pt idx="2787">
                  <c:v>59184</c:v>
                </c:pt>
                <c:pt idx="2788">
                  <c:v>59191</c:v>
                </c:pt>
                <c:pt idx="2789">
                  <c:v>59198</c:v>
                </c:pt>
                <c:pt idx="2790">
                  <c:v>59205</c:v>
                </c:pt>
                <c:pt idx="2791">
                  <c:v>59212</c:v>
                </c:pt>
                <c:pt idx="2792">
                  <c:v>59219</c:v>
                </c:pt>
                <c:pt idx="2793">
                  <c:v>59226</c:v>
                </c:pt>
                <c:pt idx="2794">
                  <c:v>59233</c:v>
                </c:pt>
                <c:pt idx="2795">
                  <c:v>59240</c:v>
                </c:pt>
                <c:pt idx="2796">
                  <c:v>59247</c:v>
                </c:pt>
                <c:pt idx="2797">
                  <c:v>59258</c:v>
                </c:pt>
                <c:pt idx="2798">
                  <c:v>59261</c:v>
                </c:pt>
                <c:pt idx="2799">
                  <c:v>59268</c:v>
                </c:pt>
                <c:pt idx="2800">
                  <c:v>59275</c:v>
                </c:pt>
                <c:pt idx="2801">
                  <c:v>59282</c:v>
                </c:pt>
                <c:pt idx="2802">
                  <c:v>59289</c:v>
                </c:pt>
                <c:pt idx="2803">
                  <c:v>59296</c:v>
                </c:pt>
                <c:pt idx="2804">
                  <c:v>59303</c:v>
                </c:pt>
                <c:pt idx="2805">
                  <c:v>59310</c:v>
                </c:pt>
                <c:pt idx="2806">
                  <c:v>59317</c:v>
                </c:pt>
                <c:pt idx="2807">
                  <c:v>59324</c:v>
                </c:pt>
                <c:pt idx="2808">
                  <c:v>59331</c:v>
                </c:pt>
                <c:pt idx="2809">
                  <c:v>59338</c:v>
                </c:pt>
                <c:pt idx="2810">
                  <c:v>59345</c:v>
                </c:pt>
                <c:pt idx="2811">
                  <c:v>59352</c:v>
                </c:pt>
                <c:pt idx="2812">
                  <c:v>59359</c:v>
                </c:pt>
                <c:pt idx="2813">
                  <c:v>59366</c:v>
                </c:pt>
                <c:pt idx="2814">
                  <c:v>59373</c:v>
                </c:pt>
                <c:pt idx="2815">
                  <c:v>59380</c:v>
                </c:pt>
                <c:pt idx="2816">
                  <c:v>59387</c:v>
                </c:pt>
                <c:pt idx="2817">
                  <c:v>59394</c:v>
                </c:pt>
                <c:pt idx="2818">
                  <c:v>59401</c:v>
                </c:pt>
                <c:pt idx="2819">
                  <c:v>59408</c:v>
                </c:pt>
                <c:pt idx="2820">
                  <c:v>59415</c:v>
                </c:pt>
                <c:pt idx="2821">
                  <c:v>59422</c:v>
                </c:pt>
                <c:pt idx="2822">
                  <c:v>59429</c:v>
                </c:pt>
                <c:pt idx="2823">
                  <c:v>59436</c:v>
                </c:pt>
                <c:pt idx="2824">
                  <c:v>59443</c:v>
                </c:pt>
                <c:pt idx="2825">
                  <c:v>59450</c:v>
                </c:pt>
                <c:pt idx="2826">
                  <c:v>59457</c:v>
                </c:pt>
                <c:pt idx="2827">
                  <c:v>59464</c:v>
                </c:pt>
                <c:pt idx="2828">
                  <c:v>59471</c:v>
                </c:pt>
                <c:pt idx="2829">
                  <c:v>59478</c:v>
                </c:pt>
                <c:pt idx="2830">
                  <c:v>59488</c:v>
                </c:pt>
                <c:pt idx="2831">
                  <c:v>59492</c:v>
                </c:pt>
                <c:pt idx="2832">
                  <c:v>59499</c:v>
                </c:pt>
                <c:pt idx="2833">
                  <c:v>59506</c:v>
                </c:pt>
                <c:pt idx="2834">
                  <c:v>59513</c:v>
                </c:pt>
                <c:pt idx="2835">
                  <c:v>59520</c:v>
                </c:pt>
                <c:pt idx="2836">
                  <c:v>59527</c:v>
                </c:pt>
                <c:pt idx="2837">
                  <c:v>59534</c:v>
                </c:pt>
                <c:pt idx="2838">
                  <c:v>59541</c:v>
                </c:pt>
                <c:pt idx="2839">
                  <c:v>59548</c:v>
                </c:pt>
                <c:pt idx="2840">
                  <c:v>59555</c:v>
                </c:pt>
                <c:pt idx="2841">
                  <c:v>59562</c:v>
                </c:pt>
                <c:pt idx="2842">
                  <c:v>59569</c:v>
                </c:pt>
                <c:pt idx="2843">
                  <c:v>59576</c:v>
                </c:pt>
                <c:pt idx="2844">
                  <c:v>59583</c:v>
                </c:pt>
                <c:pt idx="2845">
                  <c:v>59590</c:v>
                </c:pt>
                <c:pt idx="2846">
                  <c:v>59597</c:v>
                </c:pt>
                <c:pt idx="2847">
                  <c:v>59604</c:v>
                </c:pt>
                <c:pt idx="2848">
                  <c:v>59611</c:v>
                </c:pt>
                <c:pt idx="2849">
                  <c:v>59618</c:v>
                </c:pt>
                <c:pt idx="2850">
                  <c:v>59625</c:v>
                </c:pt>
                <c:pt idx="2851">
                  <c:v>59632</c:v>
                </c:pt>
                <c:pt idx="2852">
                  <c:v>59643</c:v>
                </c:pt>
                <c:pt idx="2853">
                  <c:v>59646</c:v>
                </c:pt>
                <c:pt idx="2854">
                  <c:v>59653</c:v>
                </c:pt>
                <c:pt idx="2855">
                  <c:v>59660</c:v>
                </c:pt>
                <c:pt idx="2856">
                  <c:v>59667</c:v>
                </c:pt>
                <c:pt idx="2857">
                  <c:v>59674</c:v>
                </c:pt>
                <c:pt idx="2858">
                  <c:v>59681</c:v>
                </c:pt>
                <c:pt idx="2859">
                  <c:v>59688</c:v>
                </c:pt>
                <c:pt idx="2860">
                  <c:v>59695</c:v>
                </c:pt>
                <c:pt idx="2861">
                  <c:v>59702</c:v>
                </c:pt>
                <c:pt idx="2862">
                  <c:v>59709</c:v>
                </c:pt>
                <c:pt idx="2863">
                  <c:v>59716</c:v>
                </c:pt>
                <c:pt idx="2864">
                  <c:v>59723</c:v>
                </c:pt>
                <c:pt idx="2865">
                  <c:v>59730</c:v>
                </c:pt>
                <c:pt idx="2866">
                  <c:v>59737</c:v>
                </c:pt>
                <c:pt idx="2867">
                  <c:v>59744</c:v>
                </c:pt>
                <c:pt idx="2868">
                  <c:v>59751</c:v>
                </c:pt>
                <c:pt idx="2869">
                  <c:v>59758</c:v>
                </c:pt>
                <c:pt idx="2870">
                  <c:v>59765</c:v>
                </c:pt>
                <c:pt idx="2871">
                  <c:v>59772</c:v>
                </c:pt>
                <c:pt idx="2872">
                  <c:v>59779</c:v>
                </c:pt>
                <c:pt idx="2873">
                  <c:v>59786</c:v>
                </c:pt>
                <c:pt idx="2874">
                  <c:v>59793</c:v>
                </c:pt>
                <c:pt idx="2875">
                  <c:v>59800</c:v>
                </c:pt>
                <c:pt idx="2876">
                  <c:v>59807</c:v>
                </c:pt>
                <c:pt idx="2877">
                  <c:v>59814</c:v>
                </c:pt>
                <c:pt idx="2878">
                  <c:v>59821</c:v>
                </c:pt>
                <c:pt idx="2879">
                  <c:v>59828</c:v>
                </c:pt>
                <c:pt idx="2880">
                  <c:v>59835</c:v>
                </c:pt>
                <c:pt idx="2881">
                  <c:v>59842</c:v>
                </c:pt>
                <c:pt idx="2882">
                  <c:v>59849</c:v>
                </c:pt>
                <c:pt idx="2883">
                  <c:v>59856</c:v>
                </c:pt>
                <c:pt idx="2884">
                  <c:v>59863</c:v>
                </c:pt>
                <c:pt idx="2885">
                  <c:v>59870</c:v>
                </c:pt>
                <c:pt idx="2886">
                  <c:v>59877</c:v>
                </c:pt>
                <c:pt idx="2887">
                  <c:v>59884</c:v>
                </c:pt>
                <c:pt idx="2888">
                  <c:v>59891</c:v>
                </c:pt>
                <c:pt idx="2889">
                  <c:v>59901</c:v>
                </c:pt>
                <c:pt idx="2890">
                  <c:v>59908</c:v>
                </c:pt>
                <c:pt idx="2891">
                  <c:v>59915</c:v>
                </c:pt>
                <c:pt idx="2892">
                  <c:v>59923</c:v>
                </c:pt>
                <c:pt idx="2893">
                  <c:v>59929</c:v>
                </c:pt>
                <c:pt idx="2894">
                  <c:v>59936</c:v>
                </c:pt>
                <c:pt idx="2895">
                  <c:v>59943</c:v>
                </c:pt>
                <c:pt idx="2896">
                  <c:v>59951</c:v>
                </c:pt>
                <c:pt idx="2897">
                  <c:v>59957</c:v>
                </c:pt>
                <c:pt idx="2898">
                  <c:v>59964</c:v>
                </c:pt>
                <c:pt idx="2899">
                  <c:v>59971</c:v>
                </c:pt>
                <c:pt idx="2900">
                  <c:v>59978</c:v>
                </c:pt>
                <c:pt idx="2901">
                  <c:v>59985</c:v>
                </c:pt>
                <c:pt idx="2902">
                  <c:v>59992</c:v>
                </c:pt>
                <c:pt idx="2903">
                  <c:v>60001</c:v>
                </c:pt>
                <c:pt idx="2904">
                  <c:v>60006</c:v>
                </c:pt>
                <c:pt idx="2905">
                  <c:v>60013</c:v>
                </c:pt>
                <c:pt idx="2906">
                  <c:v>60020</c:v>
                </c:pt>
                <c:pt idx="2907">
                  <c:v>60028</c:v>
                </c:pt>
                <c:pt idx="2908">
                  <c:v>60034</c:v>
                </c:pt>
                <c:pt idx="2909">
                  <c:v>60041</c:v>
                </c:pt>
                <c:pt idx="2910">
                  <c:v>60049</c:v>
                </c:pt>
                <c:pt idx="2911">
                  <c:v>60055</c:v>
                </c:pt>
                <c:pt idx="2912">
                  <c:v>60062</c:v>
                </c:pt>
                <c:pt idx="2913">
                  <c:v>60069</c:v>
                </c:pt>
                <c:pt idx="2914">
                  <c:v>60076</c:v>
                </c:pt>
                <c:pt idx="2915">
                  <c:v>60083</c:v>
                </c:pt>
                <c:pt idx="2916">
                  <c:v>60090</c:v>
                </c:pt>
                <c:pt idx="2917">
                  <c:v>60097</c:v>
                </c:pt>
                <c:pt idx="2918">
                  <c:v>60104</c:v>
                </c:pt>
                <c:pt idx="2919">
                  <c:v>60111</c:v>
                </c:pt>
                <c:pt idx="2920">
                  <c:v>60118</c:v>
                </c:pt>
                <c:pt idx="2921">
                  <c:v>60125</c:v>
                </c:pt>
                <c:pt idx="2922">
                  <c:v>60132</c:v>
                </c:pt>
                <c:pt idx="2923">
                  <c:v>60140</c:v>
                </c:pt>
                <c:pt idx="2924">
                  <c:v>60147</c:v>
                </c:pt>
                <c:pt idx="2925">
                  <c:v>60153</c:v>
                </c:pt>
                <c:pt idx="2926">
                  <c:v>60160</c:v>
                </c:pt>
                <c:pt idx="2927">
                  <c:v>60167</c:v>
                </c:pt>
                <c:pt idx="2928">
                  <c:v>60174</c:v>
                </c:pt>
                <c:pt idx="2929">
                  <c:v>60181</c:v>
                </c:pt>
                <c:pt idx="2930">
                  <c:v>60189</c:v>
                </c:pt>
                <c:pt idx="2931">
                  <c:v>60195</c:v>
                </c:pt>
                <c:pt idx="2932">
                  <c:v>60202</c:v>
                </c:pt>
                <c:pt idx="2933">
                  <c:v>60209</c:v>
                </c:pt>
                <c:pt idx="2934">
                  <c:v>60216</c:v>
                </c:pt>
                <c:pt idx="2935">
                  <c:v>60223</c:v>
                </c:pt>
                <c:pt idx="2936">
                  <c:v>60230</c:v>
                </c:pt>
                <c:pt idx="2937">
                  <c:v>60237</c:v>
                </c:pt>
                <c:pt idx="2938">
                  <c:v>60244</c:v>
                </c:pt>
                <c:pt idx="2939">
                  <c:v>60251</c:v>
                </c:pt>
                <c:pt idx="2940">
                  <c:v>60258</c:v>
                </c:pt>
                <c:pt idx="2941">
                  <c:v>60267</c:v>
                </c:pt>
                <c:pt idx="2942">
                  <c:v>60274</c:v>
                </c:pt>
                <c:pt idx="2943">
                  <c:v>60281</c:v>
                </c:pt>
                <c:pt idx="2944">
                  <c:v>60288</c:v>
                </c:pt>
                <c:pt idx="2945">
                  <c:v>60295</c:v>
                </c:pt>
                <c:pt idx="2946">
                  <c:v>60302</c:v>
                </c:pt>
                <c:pt idx="2947">
                  <c:v>60309</c:v>
                </c:pt>
                <c:pt idx="2948">
                  <c:v>60316</c:v>
                </c:pt>
                <c:pt idx="2949">
                  <c:v>60323</c:v>
                </c:pt>
                <c:pt idx="2950">
                  <c:v>60330</c:v>
                </c:pt>
                <c:pt idx="2951">
                  <c:v>60337</c:v>
                </c:pt>
                <c:pt idx="2952">
                  <c:v>60344</c:v>
                </c:pt>
                <c:pt idx="2953">
                  <c:v>60351</c:v>
                </c:pt>
                <c:pt idx="2954">
                  <c:v>60359</c:v>
                </c:pt>
                <c:pt idx="2955">
                  <c:v>60366</c:v>
                </c:pt>
                <c:pt idx="2956">
                  <c:v>60373</c:v>
                </c:pt>
                <c:pt idx="2957">
                  <c:v>60380</c:v>
                </c:pt>
                <c:pt idx="2958">
                  <c:v>60387</c:v>
                </c:pt>
                <c:pt idx="2959">
                  <c:v>60394</c:v>
                </c:pt>
                <c:pt idx="2960">
                  <c:v>60401</c:v>
                </c:pt>
                <c:pt idx="2961">
                  <c:v>60408</c:v>
                </c:pt>
                <c:pt idx="2962">
                  <c:v>60415</c:v>
                </c:pt>
                <c:pt idx="2963">
                  <c:v>60422</c:v>
                </c:pt>
                <c:pt idx="2964">
                  <c:v>60429</c:v>
                </c:pt>
                <c:pt idx="2965">
                  <c:v>60436</c:v>
                </c:pt>
                <c:pt idx="2966">
                  <c:v>60443</c:v>
                </c:pt>
                <c:pt idx="2967">
                  <c:v>60450</c:v>
                </c:pt>
                <c:pt idx="2968">
                  <c:v>60457</c:v>
                </c:pt>
                <c:pt idx="2969">
                  <c:v>60464</c:v>
                </c:pt>
                <c:pt idx="2970">
                  <c:v>60471</c:v>
                </c:pt>
                <c:pt idx="2971">
                  <c:v>60478</c:v>
                </c:pt>
                <c:pt idx="2972">
                  <c:v>60485</c:v>
                </c:pt>
                <c:pt idx="2973">
                  <c:v>60492</c:v>
                </c:pt>
                <c:pt idx="2974">
                  <c:v>60499</c:v>
                </c:pt>
                <c:pt idx="2975">
                  <c:v>60506</c:v>
                </c:pt>
                <c:pt idx="2976">
                  <c:v>60513</c:v>
                </c:pt>
                <c:pt idx="2977">
                  <c:v>60520</c:v>
                </c:pt>
                <c:pt idx="2978">
                  <c:v>60527</c:v>
                </c:pt>
                <c:pt idx="2979">
                  <c:v>60534</c:v>
                </c:pt>
                <c:pt idx="2980">
                  <c:v>60541</c:v>
                </c:pt>
                <c:pt idx="2981">
                  <c:v>60548</c:v>
                </c:pt>
                <c:pt idx="2982">
                  <c:v>60555</c:v>
                </c:pt>
                <c:pt idx="2983">
                  <c:v>60562</c:v>
                </c:pt>
                <c:pt idx="2984">
                  <c:v>60569</c:v>
                </c:pt>
                <c:pt idx="2985">
                  <c:v>60576</c:v>
                </c:pt>
                <c:pt idx="2986">
                  <c:v>60583</c:v>
                </c:pt>
                <c:pt idx="2987">
                  <c:v>60590</c:v>
                </c:pt>
                <c:pt idx="2988">
                  <c:v>60598</c:v>
                </c:pt>
                <c:pt idx="2989">
                  <c:v>60604</c:v>
                </c:pt>
                <c:pt idx="2990">
                  <c:v>60611</c:v>
                </c:pt>
                <c:pt idx="2991">
                  <c:v>60618</c:v>
                </c:pt>
                <c:pt idx="2992">
                  <c:v>60625</c:v>
                </c:pt>
                <c:pt idx="2993">
                  <c:v>60632</c:v>
                </c:pt>
                <c:pt idx="2994">
                  <c:v>60639</c:v>
                </c:pt>
                <c:pt idx="2995">
                  <c:v>60646</c:v>
                </c:pt>
                <c:pt idx="2996">
                  <c:v>60653</c:v>
                </c:pt>
                <c:pt idx="2997">
                  <c:v>60660</c:v>
                </c:pt>
                <c:pt idx="2998">
                  <c:v>60667</c:v>
                </c:pt>
                <c:pt idx="2999">
                  <c:v>60674</c:v>
                </c:pt>
                <c:pt idx="3000">
                  <c:v>60681</c:v>
                </c:pt>
                <c:pt idx="3001">
                  <c:v>60688</c:v>
                </c:pt>
                <c:pt idx="3002">
                  <c:v>60695</c:v>
                </c:pt>
                <c:pt idx="3003">
                  <c:v>60702</c:v>
                </c:pt>
                <c:pt idx="3004">
                  <c:v>60709</c:v>
                </c:pt>
                <c:pt idx="3005">
                  <c:v>60716</c:v>
                </c:pt>
                <c:pt idx="3006">
                  <c:v>60723</c:v>
                </c:pt>
                <c:pt idx="3007">
                  <c:v>60730</c:v>
                </c:pt>
                <c:pt idx="3008">
                  <c:v>60737</c:v>
                </c:pt>
                <c:pt idx="3009">
                  <c:v>60744</c:v>
                </c:pt>
                <c:pt idx="3010">
                  <c:v>60751</c:v>
                </c:pt>
                <c:pt idx="3011">
                  <c:v>60758</c:v>
                </c:pt>
                <c:pt idx="3012">
                  <c:v>60765</c:v>
                </c:pt>
                <c:pt idx="3013">
                  <c:v>60772</c:v>
                </c:pt>
                <c:pt idx="3014">
                  <c:v>60779</c:v>
                </c:pt>
                <c:pt idx="3015">
                  <c:v>60786</c:v>
                </c:pt>
                <c:pt idx="3016">
                  <c:v>60793</c:v>
                </c:pt>
                <c:pt idx="3017">
                  <c:v>60800</c:v>
                </c:pt>
                <c:pt idx="3018">
                  <c:v>60807</c:v>
                </c:pt>
                <c:pt idx="3019">
                  <c:v>60814</c:v>
                </c:pt>
                <c:pt idx="3020">
                  <c:v>60821</c:v>
                </c:pt>
                <c:pt idx="3021">
                  <c:v>60828</c:v>
                </c:pt>
                <c:pt idx="3022">
                  <c:v>60835</c:v>
                </c:pt>
                <c:pt idx="3023">
                  <c:v>60842</c:v>
                </c:pt>
                <c:pt idx="3024">
                  <c:v>60849</c:v>
                </c:pt>
                <c:pt idx="3025">
                  <c:v>60856</c:v>
                </c:pt>
                <c:pt idx="3026">
                  <c:v>60863</c:v>
                </c:pt>
                <c:pt idx="3027">
                  <c:v>60870</c:v>
                </c:pt>
                <c:pt idx="3028">
                  <c:v>60877</c:v>
                </c:pt>
                <c:pt idx="3029">
                  <c:v>60884</c:v>
                </c:pt>
                <c:pt idx="3030">
                  <c:v>60891</c:v>
                </c:pt>
                <c:pt idx="3031">
                  <c:v>60898</c:v>
                </c:pt>
                <c:pt idx="3032">
                  <c:v>60905</c:v>
                </c:pt>
                <c:pt idx="3033">
                  <c:v>60912</c:v>
                </c:pt>
                <c:pt idx="3034">
                  <c:v>60919</c:v>
                </c:pt>
                <c:pt idx="3035">
                  <c:v>60926</c:v>
                </c:pt>
                <c:pt idx="3036">
                  <c:v>60933</c:v>
                </c:pt>
                <c:pt idx="3037">
                  <c:v>60940</c:v>
                </c:pt>
                <c:pt idx="3038">
                  <c:v>60948</c:v>
                </c:pt>
                <c:pt idx="3039">
                  <c:v>60954</c:v>
                </c:pt>
                <c:pt idx="3040">
                  <c:v>60962</c:v>
                </c:pt>
                <c:pt idx="3041">
                  <c:v>60968</c:v>
                </c:pt>
                <c:pt idx="3042">
                  <c:v>60975</c:v>
                </c:pt>
                <c:pt idx="3043">
                  <c:v>60982</c:v>
                </c:pt>
                <c:pt idx="3044">
                  <c:v>60989</c:v>
                </c:pt>
                <c:pt idx="3045">
                  <c:v>61001</c:v>
                </c:pt>
                <c:pt idx="3046">
                  <c:v>61004</c:v>
                </c:pt>
                <c:pt idx="3047">
                  <c:v>61011</c:v>
                </c:pt>
                <c:pt idx="3048">
                  <c:v>61018</c:v>
                </c:pt>
                <c:pt idx="3049">
                  <c:v>61025</c:v>
                </c:pt>
                <c:pt idx="3050">
                  <c:v>61032</c:v>
                </c:pt>
                <c:pt idx="3051">
                  <c:v>61039</c:v>
                </c:pt>
                <c:pt idx="3052">
                  <c:v>61046</c:v>
                </c:pt>
                <c:pt idx="3053">
                  <c:v>61053</c:v>
                </c:pt>
                <c:pt idx="3054">
                  <c:v>61060</c:v>
                </c:pt>
                <c:pt idx="3055">
                  <c:v>61067</c:v>
                </c:pt>
                <c:pt idx="3056">
                  <c:v>61074</c:v>
                </c:pt>
                <c:pt idx="3057">
                  <c:v>61081</c:v>
                </c:pt>
                <c:pt idx="3058">
                  <c:v>61092</c:v>
                </c:pt>
                <c:pt idx="3059">
                  <c:v>61095</c:v>
                </c:pt>
                <c:pt idx="3060">
                  <c:v>61102</c:v>
                </c:pt>
                <c:pt idx="3061">
                  <c:v>61109</c:v>
                </c:pt>
                <c:pt idx="3062">
                  <c:v>61116</c:v>
                </c:pt>
                <c:pt idx="3063">
                  <c:v>61123</c:v>
                </c:pt>
                <c:pt idx="3064">
                  <c:v>61130</c:v>
                </c:pt>
                <c:pt idx="3065">
                  <c:v>61137</c:v>
                </c:pt>
                <c:pt idx="3066">
                  <c:v>61144</c:v>
                </c:pt>
                <c:pt idx="3067">
                  <c:v>61151</c:v>
                </c:pt>
                <c:pt idx="3068">
                  <c:v>61158</c:v>
                </c:pt>
                <c:pt idx="3069">
                  <c:v>61165</c:v>
                </c:pt>
                <c:pt idx="3070">
                  <c:v>61172</c:v>
                </c:pt>
                <c:pt idx="3071">
                  <c:v>61179</c:v>
                </c:pt>
                <c:pt idx="3072">
                  <c:v>61186</c:v>
                </c:pt>
                <c:pt idx="3073">
                  <c:v>61193</c:v>
                </c:pt>
                <c:pt idx="3074">
                  <c:v>61200</c:v>
                </c:pt>
                <c:pt idx="3075">
                  <c:v>61207</c:v>
                </c:pt>
                <c:pt idx="3076">
                  <c:v>61214</c:v>
                </c:pt>
                <c:pt idx="3077">
                  <c:v>61221</c:v>
                </c:pt>
                <c:pt idx="3078">
                  <c:v>61228</c:v>
                </c:pt>
                <c:pt idx="3079">
                  <c:v>61235</c:v>
                </c:pt>
                <c:pt idx="3080">
                  <c:v>61242</c:v>
                </c:pt>
                <c:pt idx="3081">
                  <c:v>61249</c:v>
                </c:pt>
                <c:pt idx="3082">
                  <c:v>61256</c:v>
                </c:pt>
                <c:pt idx="3083">
                  <c:v>61263</c:v>
                </c:pt>
                <c:pt idx="3084">
                  <c:v>61270</c:v>
                </c:pt>
                <c:pt idx="3085">
                  <c:v>61277</c:v>
                </c:pt>
                <c:pt idx="3086">
                  <c:v>61284</c:v>
                </c:pt>
                <c:pt idx="3087">
                  <c:v>61291</c:v>
                </c:pt>
                <c:pt idx="3088">
                  <c:v>61298</c:v>
                </c:pt>
                <c:pt idx="3089">
                  <c:v>61305</c:v>
                </c:pt>
                <c:pt idx="3090">
                  <c:v>61315</c:v>
                </c:pt>
                <c:pt idx="3091">
                  <c:v>61319</c:v>
                </c:pt>
                <c:pt idx="3092">
                  <c:v>61326</c:v>
                </c:pt>
                <c:pt idx="3093">
                  <c:v>61333</c:v>
                </c:pt>
                <c:pt idx="3094">
                  <c:v>61340</c:v>
                </c:pt>
                <c:pt idx="3095">
                  <c:v>61347</c:v>
                </c:pt>
                <c:pt idx="3096">
                  <c:v>61354</c:v>
                </c:pt>
                <c:pt idx="3097">
                  <c:v>61361</c:v>
                </c:pt>
                <c:pt idx="3098">
                  <c:v>61368</c:v>
                </c:pt>
                <c:pt idx="3099">
                  <c:v>61375</c:v>
                </c:pt>
                <c:pt idx="3100">
                  <c:v>61382</c:v>
                </c:pt>
                <c:pt idx="3101">
                  <c:v>61389</c:v>
                </c:pt>
                <c:pt idx="3102">
                  <c:v>61396</c:v>
                </c:pt>
                <c:pt idx="3103">
                  <c:v>61403</c:v>
                </c:pt>
                <c:pt idx="3104">
                  <c:v>61410</c:v>
                </c:pt>
                <c:pt idx="3105">
                  <c:v>61417</c:v>
                </c:pt>
                <c:pt idx="3106">
                  <c:v>61424</c:v>
                </c:pt>
                <c:pt idx="3107">
                  <c:v>61431</c:v>
                </c:pt>
                <c:pt idx="3108">
                  <c:v>61438</c:v>
                </c:pt>
                <c:pt idx="3109">
                  <c:v>61445</c:v>
                </c:pt>
                <c:pt idx="3110">
                  <c:v>61452</c:v>
                </c:pt>
                <c:pt idx="3111">
                  <c:v>61459</c:v>
                </c:pt>
                <c:pt idx="3112">
                  <c:v>61466</c:v>
                </c:pt>
                <c:pt idx="3113">
                  <c:v>61477</c:v>
                </c:pt>
                <c:pt idx="3114">
                  <c:v>61480</c:v>
                </c:pt>
                <c:pt idx="3115">
                  <c:v>61487</c:v>
                </c:pt>
                <c:pt idx="3116">
                  <c:v>61494</c:v>
                </c:pt>
                <c:pt idx="3117">
                  <c:v>61501</c:v>
                </c:pt>
                <c:pt idx="3118">
                  <c:v>61508</c:v>
                </c:pt>
                <c:pt idx="3119">
                  <c:v>61515</c:v>
                </c:pt>
                <c:pt idx="3120">
                  <c:v>61522</c:v>
                </c:pt>
                <c:pt idx="3121">
                  <c:v>61529</c:v>
                </c:pt>
                <c:pt idx="3122">
                  <c:v>61536</c:v>
                </c:pt>
                <c:pt idx="3123">
                  <c:v>61543</c:v>
                </c:pt>
                <c:pt idx="3124">
                  <c:v>61550</c:v>
                </c:pt>
                <c:pt idx="3125">
                  <c:v>61557</c:v>
                </c:pt>
                <c:pt idx="3126">
                  <c:v>61564</c:v>
                </c:pt>
                <c:pt idx="3127">
                  <c:v>61571</c:v>
                </c:pt>
                <c:pt idx="3128">
                  <c:v>61578</c:v>
                </c:pt>
                <c:pt idx="3129">
                  <c:v>61585</c:v>
                </c:pt>
                <c:pt idx="3130">
                  <c:v>61592</c:v>
                </c:pt>
                <c:pt idx="3131">
                  <c:v>61599</c:v>
                </c:pt>
                <c:pt idx="3132">
                  <c:v>61606</c:v>
                </c:pt>
                <c:pt idx="3133">
                  <c:v>61613</c:v>
                </c:pt>
                <c:pt idx="3134">
                  <c:v>61620</c:v>
                </c:pt>
                <c:pt idx="3135">
                  <c:v>61627</c:v>
                </c:pt>
                <c:pt idx="3136">
                  <c:v>61634</c:v>
                </c:pt>
                <c:pt idx="3137">
                  <c:v>61641</c:v>
                </c:pt>
                <c:pt idx="3138">
                  <c:v>61648</c:v>
                </c:pt>
                <c:pt idx="3139">
                  <c:v>61655</c:v>
                </c:pt>
                <c:pt idx="3140">
                  <c:v>61662</c:v>
                </c:pt>
                <c:pt idx="3141">
                  <c:v>61669</c:v>
                </c:pt>
                <c:pt idx="3142">
                  <c:v>61676</c:v>
                </c:pt>
                <c:pt idx="3143">
                  <c:v>61683</c:v>
                </c:pt>
                <c:pt idx="3144">
                  <c:v>61690</c:v>
                </c:pt>
                <c:pt idx="3145">
                  <c:v>61697</c:v>
                </c:pt>
                <c:pt idx="3146">
                  <c:v>61704</c:v>
                </c:pt>
                <c:pt idx="3147">
                  <c:v>61711</c:v>
                </c:pt>
                <c:pt idx="3148">
                  <c:v>61718</c:v>
                </c:pt>
                <c:pt idx="3149">
                  <c:v>61728</c:v>
                </c:pt>
                <c:pt idx="3150">
                  <c:v>61735</c:v>
                </c:pt>
                <c:pt idx="3151">
                  <c:v>61742</c:v>
                </c:pt>
                <c:pt idx="3152">
                  <c:v>61750</c:v>
                </c:pt>
                <c:pt idx="3153">
                  <c:v>61756</c:v>
                </c:pt>
                <c:pt idx="3154">
                  <c:v>61763</c:v>
                </c:pt>
                <c:pt idx="3155">
                  <c:v>61770</c:v>
                </c:pt>
                <c:pt idx="3156">
                  <c:v>61778</c:v>
                </c:pt>
                <c:pt idx="3157">
                  <c:v>61784</c:v>
                </c:pt>
                <c:pt idx="3158">
                  <c:v>61791</c:v>
                </c:pt>
                <c:pt idx="3159">
                  <c:v>61798</c:v>
                </c:pt>
                <c:pt idx="3160">
                  <c:v>61805</c:v>
                </c:pt>
                <c:pt idx="3161">
                  <c:v>61812</c:v>
                </c:pt>
                <c:pt idx="3162">
                  <c:v>61819</c:v>
                </c:pt>
                <c:pt idx="3163">
                  <c:v>61826</c:v>
                </c:pt>
                <c:pt idx="3164">
                  <c:v>61835</c:v>
                </c:pt>
                <c:pt idx="3165">
                  <c:v>61840</c:v>
                </c:pt>
                <c:pt idx="3166">
                  <c:v>61847</c:v>
                </c:pt>
                <c:pt idx="3167">
                  <c:v>61855</c:v>
                </c:pt>
                <c:pt idx="3168">
                  <c:v>61861</c:v>
                </c:pt>
                <c:pt idx="3169">
                  <c:v>61868</c:v>
                </c:pt>
                <c:pt idx="3170">
                  <c:v>61876</c:v>
                </c:pt>
                <c:pt idx="3171">
                  <c:v>61882</c:v>
                </c:pt>
                <c:pt idx="3172">
                  <c:v>61889</c:v>
                </c:pt>
                <c:pt idx="3173">
                  <c:v>61896</c:v>
                </c:pt>
                <c:pt idx="3174">
                  <c:v>61903</c:v>
                </c:pt>
                <c:pt idx="3175">
                  <c:v>61910</c:v>
                </c:pt>
                <c:pt idx="3176">
                  <c:v>61917</c:v>
                </c:pt>
                <c:pt idx="3177">
                  <c:v>61924</c:v>
                </c:pt>
                <c:pt idx="3178">
                  <c:v>61931</c:v>
                </c:pt>
                <c:pt idx="3179">
                  <c:v>61938</c:v>
                </c:pt>
                <c:pt idx="3180">
                  <c:v>61945</c:v>
                </c:pt>
                <c:pt idx="3181">
                  <c:v>61952</c:v>
                </c:pt>
                <c:pt idx="3182">
                  <c:v>61959</c:v>
                </c:pt>
                <c:pt idx="3183">
                  <c:v>61967</c:v>
                </c:pt>
                <c:pt idx="3184">
                  <c:v>61974</c:v>
                </c:pt>
                <c:pt idx="3185">
                  <c:v>61980</c:v>
                </c:pt>
                <c:pt idx="3186">
                  <c:v>61987</c:v>
                </c:pt>
                <c:pt idx="3187">
                  <c:v>61994</c:v>
                </c:pt>
                <c:pt idx="3188">
                  <c:v>62001</c:v>
                </c:pt>
                <c:pt idx="3189">
                  <c:v>62008</c:v>
                </c:pt>
                <c:pt idx="3190">
                  <c:v>62016</c:v>
                </c:pt>
                <c:pt idx="3191">
                  <c:v>62022</c:v>
                </c:pt>
                <c:pt idx="3192">
                  <c:v>62029</c:v>
                </c:pt>
                <c:pt idx="3193">
                  <c:v>62036</c:v>
                </c:pt>
                <c:pt idx="3194">
                  <c:v>62044</c:v>
                </c:pt>
                <c:pt idx="3195">
                  <c:v>62050</c:v>
                </c:pt>
                <c:pt idx="3196">
                  <c:v>62057</c:v>
                </c:pt>
                <c:pt idx="3197">
                  <c:v>62064</c:v>
                </c:pt>
                <c:pt idx="3198">
                  <c:v>62071</c:v>
                </c:pt>
                <c:pt idx="3199">
                  <c:v>62078</c:v>
                </c:pt>
                <c:pt idx="3200">
                  <c:v>62085</c:v>
                </c:pt>
                <c:pt idx="3201">
                  <c:v>62093</c:v>
                </c:pt>
                <c:pt idx="3202">
                  <c:v>62100</c:v>
                </c:pt>
                <c:pt idx="3203">
                  <c:v>62107</c:v>
                </c:pt>
                <c:pt idx="3204">
                  <c:v>62114</c:v>
                </c:pt>
                <c:pt idx="3205">
                  <c:v>62121</c:v>
                </c:pt>
                <c:pt idx="3206">
                  <c:v>62128</c:v>
                </c:pt>
                <c:pt idx="3207">
                  <c:v>62135</c:v>
                </c:pt>
                <c:pt idx="3208">
                  <c:v>62142</c:v>
                </c:pt>
                <c:pt idx="3209">
                  <c:v>62149</c:v>
                </c:pt>
                <c:pt idx="3210">
                  <c:v>62156</c:v>
                </c:pt>
                <c:pt idx="3211">
                  <c:v>62163</c:v>
                </c:pt>
                <c:pt idx="3212">
                  <c:v>62170</c:v>
                </c:pt>
                <c:pt idx="3213">
                  <c:v>62177</c:v>
                </c:pt>
                <c:pt idx="3214">
                  <c:v>62186</c:v>
                </c:pt>
                <c:pt idx="3215">
                  <c:v>62193</c:v>
                </c:pt>
                <c:pt idx="3216">
                  <c:v>62200</c:v>
                </c:pt>
                <c:pt idx="3217">
                  <c:v>62207</c:v>
                </c:pt>
                <c:pt idx="3218">
                  <c:v>62214</c:v>
                </c:pt>
                <c:pt idx="3219">
                  <c:v>62221</c:v>
                </c:pt>
                <c:pt idx="3220">
                  <c:v>62228</c:v>
                </c:pt>
                <c:pt idx="3221">
                  <c:v>62235</c:v>
                </c:pt>
                <c:pt idx="3222">
                  <c:v>62242</c:v>
                </c:pt>
                <c:pt idx="3223">
                  <c:v>62249</c:v>
                </c:pt>
                <c:pt idx="3224">
                  <c:v>62256</c:v>
                </c:pt>
                <c:pt idx="3225">
                  <c:v>62263</c:v>
                </c:pt>
                <c:pt idx="3226">
                  <c:v>62270</c:v>
                </c:pt>
                <c:pt idx="3227">
                  <c:v>62277</c:v>
                </c:pt>
                <c:pt idx="3228">
                  <c:v>62284</c:v>
                </c:pt>
                <c:pt idx="3229">
                  <c:v>62291</c:v>
                </c:pt>
                <c:pt idx="3230">
                  <c:v>62298</c:v>
                </c:pt>
                <c:pt idx="3231">
                  <c:v>62305</c:v>
                </c:pt>
                <c:pt idx="3232">
                  <c:v>62312</c:v>
                </c:pt>
                <c:pt idx="3233">
                  <c:v>62319</c:v>
                </c:pt>
                <c:pt idx="3234">
                  <c:v>62326</c:v>
                </c:pt>
                <c:pt idx="3235">
                  <c:v>62333</c:v>
                </c:pt>
                <c:pt idx="3236">
                  <c:v>62340</c:v>
                </c:pt>
                <c:pt idx="3237">
                  <c:v>62347</c:v>
                </c:pt>
                <c:pt idx="3238">
                  <c:v>62354</c:v>
                </c:pt>
                <c:pt idx="3239">
                  <c:v>62361</c:v>
                </c:pt>
                <c:pt idx="3240">
                  <c:v>62368</c:v>
                </c:pt>
                <c:pt idx="3241">
                  <c:v>62375</c:v>
                </c:pt>
                <c:pt idx="3242">
                  <c:v>62382</c:v>
                </c:pt>
                <c:pt idx="3243">
                  <c:v>62389</c:v>
                </c:pt>
                <c:pt idx="3244">
                  <c:v>62396</c:v>
                </c:pt>
                <c:pt idx="3245">
                  <c:v>62403</c:v>
                </c:pt>
                <c:pt idx="3246">
                  <c:v>62410</c:v>
                </c:pt>
                <c:pt idx="3247">
                  <c:v>62417</c:v>
                </c:pt>
                <c:pt idx="3248">
                  <c:v>62425</c:v>
                </c:pt>
                <c:pt idx="3249">
                  <c:v>62431</c:v>
                </c:pt>
                <c:pt idx="3250">
                  <c:v>62438</c:v>
                </c:pt>
                <c:pt idx="3251">
                  <c:v>62445</c:v>
                </c:pt>
                <c:pt idx="3252">
                  <c:v>62456</c:v>
                </c:pt>
                <c:pt idx="3253">
                  <c:v>62460</c:v>
                </c:pt>
                <c:pt idx="3254">
                  <c:v>62466</c:v>
                </c:pt>
                <c:pt idx="3255">
                  <c:v>62473</c:v>
                </c:pt>
                <c:pt idx="3256">
                  <c:v>62480</c:v>
                </c:pt>
                <c:pt idx="3257">
                  <c:v>62487</c:v>
                </c:pt>
                <c:pt idx="3258">
                  <c:v>62494</c:v>
                </c:pt>
                <c:pt idx="3259">
                  <c:v>62501</c:v>
                </c:pt>
                <c:pt idx="3260">
                  <c:v>62508</c:v>
                </c:pt>
                <c:pt idx="3261">
                  <c:v>62515</c:v>
                </c:pt>
                <c:pt idx="3262">
                  <c:v>62522</c:v>
                </c:pt>
                <c:pt idx="3263">
                  <c:v>62529</c:v>
                </c:pt>
                <c:pt idx="3264">
                  <c:v>62536</c:v>
                </c:pt>
                <c:pt idx="3265">
                  <c:v>62543</c:v>
                </c:pt>
                <c:pt idx="3266">
                  <c:v>62550</c:v>
                </c:pt>
                <c:pt idx="3267">
                  <c:v>62557</c:v>
                </c:pt>
                <c:pt idx="3268">
                  <c:v>62564</c:v>
                </c:pt>
                <c:pt idx="3269">
                  <c:v>62571</c:v>
                </c:pt>
                <c:pt idx="3270">
                  <c:v>62578</c:v>
                </c:pt>
                <c:pt idx="3271">
                  <c:v>62585</c:v>
                </c:pt>
                <c:pt idx="3272">
                  <c:v>62592</c:v>
                </c:pt>
                <c:pt idx="3273">
                  <c:v>62599</c:v>
                </c:pt>
                <c:pt idx="3274">
                  <c:v>62606</c:v>
                </c:pt>
                <c:pt idx="3275">
                  <c:v>62613</c:v>
                </c:pt>
                <c:pt idx="3276">
                  <c:v>62620</c:v>
                </c:pt>
                <c:pt idx="3277">
                  <c:v>62627</c:v>
                </c:pt>
                <c:pt idx="3278">
                  <c:v>62634</c:v>
                </c:pt>
                <c:pt idx="3279">
                  <c:v>62641</c:v>
                </c:pt>
                <c:pt idx="3280">
                  <c:v>62648</c:v>
                </c:pt>
                <c:pt idx="3281">
                  <c:v>62655</c:v>
                </c:pt>
                <c:pt idx="3282">
                  <c:v>62662</c:v>
                </c:pt>
                <c:pt idx="3283">
                  <c:v>62669</c:v>
                </c:pt>
                <c:pt idx="3284">
                  <c:v>62676</c:v>
                </c:pt>
                <c:pt idx="3285">
                  <c:v>62683</c:v>
                </c:pt>
                <c:pt idx="3286">
                  <c:v>62690</c:v>
                </c:pt>
                <c:pt idx="3287">
                  <c:v>62697</c:v>
                </c:pt>
                <c:pt idx="3288">
                  <c:v>62704</c:v>
                </c:pt>
                <c:pt idx="3289">
                  <c:v>62711</c:v>
                </c:pt>
                <c:pt idx="3290">
                  <c:v>62718</c:v>
                </c:pt>
                <c:pt idx="3291">
                  <c:v>62725</c:v>
                </c:pt>
                <c:pt idx="3292">
                  <c:v>62732</c:v>
                </c:pt>
                <c:pt idx="3293">
                  <c:v>62739</c:v>
                </c:pt>
                <c:pt idx="3294">
                  <c:v>62746</c:v>
                </c:pt>
                <c:pt idx="3295">
                  <c:v>62753</c:v>
                </c:pt>
                <c:pt idx="3296">
                  <c:v>62760</c:v>
                </c:pt>
                <c:pt idx="3297">
                  <c:v>62767</c:v>
                </c:pt>
                <c:pt idx="3298">
                  <c:v>62774</c:v>
                </c:pt>
                <c:pt idx="3299">
                  <c:v>62781</c:v>
                </c:pt>
                <c:pt idx="3300">
                  <c:v>62789</c:v>
                </c:pt>
                <c:pt idx="3301">
                  <c:v>62795</c:v>
                </c:pt>
                <c:pt idx="3302">
                  <c:v>62802</c:v>
                </c:pt>
                <c:pt idx="3303">
                  <c:v>62809</c:v>
                </c:pt>
                <c:pt idx="3304">
                  <c:v>62816</c:v>
                </c:pt>
                <c:pt idx="3305">
                  <c:v>62823</c:v>
                </c:pt>
                <c:pt idx="3306">
                  <c:v>62830</c:v>
                </c:pt>
                <c:pt idx="3307">
                  <c:v>62837</c:v>
                </c:pt>
                <c:pt idx="3308">
                  <c:v>62844</c:v>
                </c:pt>
                <c:pt idx="3309">
                  <c:v>62851</c:v>
                </c:pt>
                <c:pt idx="3310">
                  <c:v>62858</c:v>
                </c:pt>
                <c:pt idx="3311">
                  <c:v>62865</c:v>
                </c:pt>
                <c:pt idx="3312">
                  <c:v>62872</c:v>
                </c:pt>
                <c:pt idx="3313">
                  <c:v>62879</c:v>
                </c:pt>
                <c:pt idx="3314">
                  <c:v>62886</c:v>
                </c:pt>
                <c:pt idx="3315">
                  <c:v>62893</c:v>
                </c:pt>
                <c:pt idx="3316">
                  <c:v>62900</c:v>
                </c:pt>
                <c:pt idx="3317">
                  <c:v>62907</c:v>
                </c:pt>
                <c:pt idx="3318">
                  <c:v>62914</c:v>
                </c:pt>
                <c:pt idx="3319">
                  <c:v>62921</c:v>
                </c:pt>
                <c:pt idx="3320">
                  <c:v>62928</c:v>
                </c:pt>
                <c:pt idx="3321">
                  <c:v>62935</c:v>
                </c:pt>
                <c:pt idx="3322">
                  <c:v>62942</c:v>
                </c:pt>
                <c:pt idx="3323">
                  <c:v>62949</c:v>
                </c:pt>
                <c:pt idx="3324">
                  <c:v>62956</c:v>
                </c:pt>
                <c:pt idx="3325">
                  <c:v>62963</c:v>
                </c:pt>
                <c:pt idx="3326">
                  <c:v>62970</c:v>
                </c:pt>
                <c:pt idx="3327">
                  <c:v>62977</c:v>
                </c:pt>
                <c:pt idx="3328">
                  <c:v>62984</c:v>
                </c:pt>
                <c:pt idx="3329">
                  <c:v>62991</c:v>
                </c:pt>
                <c:pt idx="3330">
                  <c:v>62998</c:v>
                </c:pt>
                <c:pt idx="3331">
                  <c:v>63005</c:v>
                </c:pt>
                <c:pt idx="3332">
                  <c:v>63012</c:v>
                </c:pt>
                <c:pt idx="3333">
                  <c:v>63019</c:v>
                </c:pt>
                <c:pt idx="3334">
                  <c:v>63026</c:v>
                </c:pt>
                <c:pt idx="3335">
                  <c:v>63033</c:v>
                </c:pt>
                <c:pt idx="3336">
                  <c:v>63040</c:v>
                </c:pt>
                <c:pt idx="3337">
                  <c:v>63047</c:v>
                </c:pt>
                <c:pt idx="3338">
                  <c:v>63054</c:v>
                </c:pt>
                <c:pt idx="3339">
                  <c:v>63061</c:v>
                </c:pt>
                <c:pt idx="3340">
                  <c:v>63068</c:v>
                </c:pt>
                <c:pt idx="3341">
                  <c:v>63075</c:v>
                </c:pt>
                <c:pt idx="3342">
                  <c:v>63082</c:v>
                </c:pt>
                <c:pt idx="3343">
                  <c:v>63089</c:v>
                </c:pt>
                <c:pt idx="3344">
                  <c:v>63096</c:v>
                </c:pt>
                <c:pt idx="3345">
                  <c:v>63103</c:v>
                </c:pt>
                <c:pt idx="3346">
                  <c:v>63110</c:v>
                </c:pt>
                <c:pt idx="3347">
                  <c:v>63117</c:v>
                </c:pt>
                <c:pt idx="3348">
                  <c:v>63124</c:v>
                </c:pt>
                <c:pt idx="3349">
                  <c:v>63131</c:v>
                </c:pt>
                <c:pt idx="3350">
                  <c:v>63138</c:v>
                </c:pt>
                <c:pt idx="3351">
                  <c:v>63145</c:v>
                </c:pt>
                <c:pt idx="3352">
                  <c:v>63153</c:v>
                </c:pt>
                <c:pt idx="3353">
                  <c:v>63159</c:v>
                </c:pt>
                <c:pt idx="3354">
                  <c:v>63166</c:v>
                </c:pt>
                <c:pt idx="3355">
                  <c:v>63173</c:v>
                </c:pt>
                <c:pt idx="3356">
                  <c:v>63180</c:v>
                </c:pt>
                <c:pt idx="3357">
                  <c:v>63188</c:v>
                </c:pt>
                <c:pt idx="3358">
                  <c:v>63195</c:v>
                </c:pt>
                <c:pt idx="3359">
                  <c:v>63202</c:v>
                </c:pt>
                <c:pt idx="3360">
                  <c:v>63209</c:v>
                </c:pt>
                <c:pt idx="3361">
                  <c:v>63216</c:v>
                </c:pt>
                <c:pt idx="3362">
                  <c:v>63223</c:v>
                </c:pt>
                <c:pt idx="3363">
                  <c:v>63230</c:v>
                </c:pt>
                <c:pt idx="3364">
                  <c:v>63237</c:v>
                </c:pt>
                <c:pt idx="3365">
                  <c:v>63244</c:v>
                </c:pt>
                <c:pt idx="3366">
                  <c:v>63251</c:v>
                </c:pt>
                <c:pt idx="3367">
                  <c:v>63258</c:v>
                </c:pt>
                <c:pt idx="3368">
                  <c:v>63265</c:v>
                </c:pt>
                <c:pt idx="3369">
                  <c:v>63276</c:v>
                </c:pt>
                <c:pt idx="3370">
                  <c:v>63279</c:v>
                </c:pt>
                <c:pt idx="3371">
                  <c:v>63286</c:v>
                </c:pt>
                <c:pt idx="3372">
                  <c:v>63293</c:v>
                </c:pt>
                <c:pt idx="3373">
                  <c:v>63300</c:v>
                </c:pt>
                <c:pt idx="3374">
                  <c:v>63307</c:v>
                </c:pt>
                <c:pt idx="3375">
                  <c:v>63314</c:v>
                </c:pt>
                <c:pt idx="3376">
                  <c:v>63321</c:v>
                </c:pt>
                <c:pt idx="3377">
                  <c:v>63328</c:v>
                </c:pt>
                <c:pt idx="3378">
                  <c:v>63335</c:v>
                </c:pt>
                <c:pt idx="3379">
                  <c:v>63342</c:v>
                </c:pt>
                <c:pt idx="3380">
                  <c:v>63349</c:v>
                </c:pt>
                <c:pt idx="3381">
                  <c:v>63356</c:v>
                </c:pt>
                <c:pt idx="3382">
                  <c:v>63363</c:v>
                </c:pt>
                <c:pt idx="3383">
                  <c:v>63370</c:v>
                </c:pt>
                <c:pt idx="3384">
                  <c:v>63377</c:v>
                </c:pt>
                <c:pt idx="3385">
                  <c:v>63384</c:v>
                </c:pt>
                <c:pt idx="3386">
                  <c:v>63391</c:v>
                </c:pt>
                <c:pt idx="3387">
                  <c:v>63398</c:v>
                </c:pt>
                <c:pt idx="3388">
                  <c:v>63405</c:v>
                </c:pt>
                <c:pt idx="3389">
                  <c:v>63412</c:v>
                </c:pt>
                <c:pt idx="3390">
                  <c:v>63419</c:v>
                </c:pt>
                <c:pt idx="3391">
                  <c:v>63426</c:v>
                </c:pt>
                <c:pt idx="3392">
                  <c:v>63433</c:v>
                </c:pt>
                <c:pt idx="3393">
                  <c:v>63440</c:v>
                </c:pt>
                <c:pt idx="3394">
                  <c:v>63447</c:v>
                </c:pt>
                <c:pt idx="3395">
                  <c:v>63454</c:v>
                </c:pt>
                <c:pt idx="3396">
                  <c:v>63461</c:v>
                </c:pt>
                <c:pt idx="3397">
                  <c:v>63468</c:v>
                </c:pt>
                <c:pt idx="3398">
                  <c:v>63475</c:v>
                </c:pt>
                <c:pt idx="3399">
                  <c:v>63482</c:v>
                </c:pt>
                <c:pt idx="3400">
                  <c:v>63489</c:v>
                </c:pt>
                <c:pt idx="3401">
                  <c:v>63496</c:v>
                </c:pt>
                <c:pt idx="3402">
                  <c:v>63506</c:v>
                </c:pt>
                <c:pt idx="3403">
                  <c:v>63510</c:v>
                </c:pt>
                <c:pt idx="3404">
                  <c:v>63517</c:v>
                </c:pt>
                <c:pt idx="3405">
                  <c:v>63524</c:v>
                </c:pt>
                <c:pt idx="3406">
                  <c:v>63531</c:v>
                </c:pt>
                <c:pt idx="3407">
                  <c:v>63538</c:v>
                </c:pt>
                <c:pt idx="3408">
                  <c:v>63545</c:v>
                </c:pt>
                <c:pt idx="3409">
                  <c:v>63552</c:v>
                </c:pt>
                <c:pt idx="3410">
                  <c:v>63559</c:v>
                </c:pt>
                <c:pt idx="3411">
                  <c:v>63566</c:v>
                </c:pt>
                <c:pt idx="3412">
                  <c:v>63573</c:v>
                </c:pt>
                <c:pt idx="3413">
                  <c:v>63580</c:v>
                </c:pt>
                <c:pt idx="3414">
                  <c:v>63587</c:v>
                </c:pt>
                <c:pt idx="3415">
                  <c:v>63594</c:v>
                </c:pt>
                <c:pt idx="3416">
                  <c:v>63601</c:v>
                </c:pt>
                <c:pt idx="3417">
                  <c:v>63608</c:v>
                </c:pt>
                <c:pt idx="3418">
                  <c:v>63615</c:v>
                </c:pt>
                <c:pt idx="3419">
                  <c:v>63622</c:v>
                </c:pt>
                <c:pt idx="3420">
                  <c:v>63629</c:v>
                </c:pt>
                <c:pt idx="3421">
                  <c:v>63636</c:v>
                </c:pt>
                <c:pt idx="3422">
                  <c:v>63643</c:v>
                </c:pt>
                <c:pt idx="3423">
                  <c:v>63650</c:v>
                </c:pt>
                <c:pt idx="3424">
                  <c:v>63661</c:v>
                </c:pt>
                <c:pt idx="3425">
                  <c:v>63664</c:v>
                </c:pt>
                <c:pt idx="3426">
                  <c:v>63671</c:v>
                </c:pt>
                <c:pt idx="3427">
                  <c:v>63678</c:v>
                </c:pt>
                <c:pt idx="3428">
                  <c:v>63685</c:v>
                </c:pt>
                <c:pt idx="3429">
                  <c:v>63692</c:v>
                </c:pt>
                <c:pt idx="3430">
                  <c:v>63699</c:v>
                </c:pt>
                <c:pt idx="3431">
                  <c:v>63706</c:v>
                </c:pt>
                <c:pt idx="3432">
                  <c:v>63713</c:v>
                </c:pt>
                <c:pt idx="3433">
                  <c:v>63720</c:v>
                </c:pt>
                <c:pt idx="3434">
                  <c:v>63727</c:v>
                </c:pt>
                <c:pt idx="3435">
                  <c:v>63734</c:v>
                </c:pt>
                <c:pt idx="3436">
                  <c:v>63741</c:v>
                </c:pt>
                <c:pt idx="3437">
                  <c:v>63748</c:v>
                </c:pt>
                <c:pt idx="3438">
                  <c:v>63755</c:v>
                </c:pt>
                <c:pt idx="3439">
                  <c:v>63762</c:v>
                </c:pt>
                <c:pt idx="3440">
                  <c:v>63769</c:v>
                </c:pt>
                <c:pt idx="3441">
                  <c:v>63776</c:v>
                </c:pt>
                <c:pt idx="3442">
                  <c:v>63783</c:v>
                </c:pt>
                <c:pt idx="3443">
                  <c:v>63790</c:v>
                </c:pt>
                <c:pt idx="3444">
                  <c:v>63797</c:v>
                </c:pt>
                <c:pt idx="3445">
                  <c:v>63804</c:v>
                </c:pt>
                <c:pt idx="3446">
                  <c:v>63811</c:v>
                </c:pt>
                <c:pt idx="3447">
                  <c:v>63818</c:v>
                </c:pt>
                <c:pt idx="3448">
                  <c:v>63825</c:v>
                </c:pt>
                <c:pt idx="3449">
                  <c:v>63832</c:v>
                </c:pt>
                <c:pt idx="3450">
                  <c:v>63839</c:v>
                </c:pt>
                <c:pt idx="3451">
                  <c:v>63846</c:v>
                </c:pt>
                <c:pt idx="3452">
                  <c:v>63853</c:v>
                </c:pt>
                <c:pt idx="3453">
                  <c:v>63860</c:v>
                </c:pt>
                <c:pt idx="3454">
                  <c:v>63867</c:v>
                </c:pt>
                <c:pt idx="3455">
                  <c:v>63874</c:v>
                </c:pt>
                <c:pt idx="3456">
                  <c:v>63881</c:v>
                </c:pt>
                <c:pt idx="3457">
                  <c:v>63888</c:v>
                </c:pt>
                <c:pt idx="3458">
                  <c:v>63895</c:v>
                </c:pt>
                <c:pt idx="3459">
                  <c:v>63902</c:v>
                </c:pt>
                <c:pt idx="3460">
                  <c:v>63909</c:v>
                </c:pt>
                <c:pt idx="3461">
                  <c:v>63919</c:v>
                </c:pt>
                <c:pt idx="3462">
                  <c:v>63926</c:v>
                </c:pt>
                <c:pt idx="3463">
                  <c:v>63933</c:v>
                </c:pt>
                <c:pt idx="3464">
                  <c:v>63941</c:v>
                </c:pt>
                <c:pt idx="3465">
                  <c:v>63947</c:v>
                </c:pt>
                <c:pt idx="3466">
                  <c:v>63954</c:v>
                </c:pt>
                <c:pt idx="3467">
                  <c:v>63961</c:v>
                </c:pt>
                <c:pt idx="3468">
                  <c:v>63969</c:v>
                </c:pt>
                <c:pt idx="3469">
                  <c:v>63975</c:v>
                </c:pt>
                <c:pt idx="3470">
                  <c:v>63982</c:v>
                </c:pt>
                <c:pt idx="3471">
                  <c:v>63989</c:v>
                </c:pt>
                <c:pt idx="3472">
                  <c:v>63996</c:v>
                </c:pt>
                <c:pt idx="3473">
                  <c:v>64003</c:v>
                </c:pt>
                <c:pt idx="3474">
                  <c:v>64010</c:v>
                </c:pt>
                <c:pt idx="3475">
                  <c:v>64019</c:v>
                </c:pt>
                <c:pt idx="3476">
                  <c:v>64024</c:v>
                </c:pt>
                <c:pt idx="3477">
                  <c:v>64031</c:v>
                </c:pt>
                <c:pt idx="3478">
                  <c:v>64038</c:v>
                </c:pt>
                <c:pt idx="3479">
                  <c:v>64046</c:v>
                </c:pt>
                <c:pt idx="3480">
                  <c:v>64052</c:v>
                </c:pt>
                <c:pt idx="3481">
                  <c:v>64059</c:v>
                </c:pt>
                <c:pt idx="3482">
                  <c:v>64067</c:v>
                </c:pt>
                <c:pt idx="3483">
                  <c:v>64073</c:v>
                </c:pt>
                <c:pt idx="3484">
                  <c:v>64080</c:v>
                </c:pt>
                <c:pt idx="3485">
                  <c:v>64087</c:v>
                </c:pt>
                <c:pt idx="3486">
                  <c:v>64094</c:v>
                </c:pt>
                <c:pt idx="3487">
                  <c:v>64101</c:v>
                </c:pt>
                <c:pt idx="3488">
                  <c:v>64108</c:v>
                </c:pt>
                <c:pt idx="3489">
                  <c:v>64115</c:v>
                </c:pt>
                <c:pt idx="3490">
                  <c:v>64122</c:v>
                </c:pt>
                <c:pt idx="3491">
                  <c:v>64129</c:v>
                </c:pt>
                <c:pt idx="3492">
                  <c:v>64136</c:v>
                </c:pt>
                <c:pt idx="3493">
                  <c:v>64143</c:v>
                </c:pt>
                <c:pt idx="3494">
                  <c:v>64150</c:v>
                </c:pt>
                <c:pt idx="3495">
                  <c:v>64158</c:v>
                </c:pt>
                <c:pt idx="3496">
                  <c:v>64165</c:v>
                </c:pt>
                <c:pt idx="3497">
                  <c:v>64171</c:v>
                </c:pt>
                <c:pt idx="3498">
                  <c:v>64178</c:v>
                </c:pt>
                <c:pt idx="3499">
                  <c:v>64185</c:v>
                </c:pt>
                <c:pt idx="3500">
                  <c:v>64192</c:v>
                </c:pt>
                <c:pt idx="3501">
                  <c:v>64199</c:v>
                </c:pt>
                <c:pt idx="3502">
                  <c:v>64207</c:v>
                </c:pt>
                <c:pt idx="3503">
                  <c:v>64213</c:v>
                </c:pt>
                <c:pt idx="3504">
                  <c:v>64220</c:v>
                </c:pt>
                <c:pt idx="3505">
                  <c:v>64227</c:v>
                </c:pt>
                <c:pt idx="3506">
                  <c:v>64235</c:v>
                </c:pt>
                <c:pt idx="3507">
                  <c:v>64241</c:v>
                </c:pt>
                <c:pt idx="3508">
                  <c:v>64248</c:v>
                </c:pt>
                <c:pt idx="3509">
                  <c:v>64255</c:v>
                </c:pt>
                <c:pt idx="3510">
                  <c:v>64262</c:v>
                </c:pt>
                <c:pt idx="3511">
                  <c:v>64269</c:v>
                </c:pt>
                <c:pt idx="3512">
                  <c:v>64276</c:v>
                </c:pt>
                <c:pt idx="3513">
                  <c:v>64284</c:v>
                </c:pt>
                <c:pt idx="3514">
                  <c:v>64291</c:v>
                </c:pt>
                <c:pt idx="3515">
                  <c:v>64298</c:v>
                </c:pt>
                <c:pt idx="3516">
                  <c:v>64305</c:v>
                </c:pt>
                <c:pt idx="3517">
                  <c:v>64312</c:v>
                </c:pt>
                <c:pt idx="3518">
                  <c:v>64319</c:v>
                </c:pt>
                <c:pt idx="3519">
                  <c:v>64326</c:v>
                </c:pt>
                <c:pt idx="3520">
                  <c:v>64333</c:v>
                </c:pt>
                <c:pt idx="3521">
                  <c:v>64340</c:v>
                </c:pt>
                <c:pt idx="3522">
                  <c:v>64347</c:v>
                </c:pt>
                <c:pt idx="3523">
                  <c:v>64354</c:v>
                </c:pt>
                <c:pt idx="3524">
                  <c:v>64361</c:v>
                </c:pt>
                <c:pt idx="3525">
                  <c:v>64368</c:v>
                </c:pt>
                <c:pt idx="3526">
                  <c:v>64375</c:v>
                </c:pt>
                <c:pt idx="3527">
                  <c:v>64382</c:v>
                </c:pt>
                <c:pt idx="3528">
                  <c:v>64389</c:v>
                </c:pt>
                <c:pt idx="3529">
                  <c:v>64398</c:v>
                </c:pt>
                <c:pt idx="3530">
                  <c:v>64405</c:v>
                </c:pt>
                <c:pt idx="3531">
                  <c:v>64412</c:v>
                </c:pt>
                <c:pt idx="3532">
                  <c:v>64419</c:v>
                </c:pt>
                <c:pt idx="3533">
                  <c:v>64426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6.1121911895778425E-3</c:v>
                </c:pt>
                <c:pt idx="1">
                  <c:v>6.1128069316751521E-3</c:v>
                </c:pt>
                <c:pt idx="2">
                  <c:v>6.113727037906358E-3</c:v>
                </c:pt>
                <c:pt idx="3">
                  <c:v>6.1144949620306477E-3</c:v>
                </c:pt>
                <c:pt idx="4">
                  <c:v>6.1154164710597314E-3</c:v>
                </c:pt>
                <c:pt idx="5">
                  <c:v>6.116491564833737E-3</c:v>
                </c:pt>
                <c:pt idx="6">
                  <c:v>6.1192577137436643E-3</c:v>
                </c:pt>
                <c:pt idx="7">
                  <c:v>6.1223277884980831E-3</c:v>
                </c:pt>
                <c:pt idx="8">
                  <c:v>6.1241708064763145E-3</c:v>
                </c:pt>
                <c:pt idx="9">
                  <c:v>6.1261674093593399E-3</c:v>
                </c:pt>
                <c:pt idx="10">
                  <c:v>6.1283175969872872E-3</c:v>
                </c:pt>
                <c:pt idx="11">
                  <c:v>6.133234409411159E-3</c:v>
                </c:pt>
                <c:pt idx="12">
                  <c:v>6.1384541963072081E-3</c:v>
                </c:pt>
                <c:pt idx="13">
                  <c:v>6.1413723082992533E-3</c:v>
                </c:pt>
                <c:pt idx="14">
                  <c:v>6.1444440051161564E-3</c:v>
                </c:pt>
                <c:pt idx="15">
                  <c:v>6.1476692868378535E-3</c:v>
                </c:pt>
                <c:pt idx="16">
                  <c:v>6.1566583443761758E-3</c:v>
                </c:pt>
                <c:pt idx="17">
                  <c:v>6.1660994686985049E-3</c:v>
                </c:pt>
                <c:pt idx="18">
                  <c:v>6.1702462596890939E-3</c:v>
                </c:pt>
                <c:pt idx="19">
                  <c:v>6.1745466355844769E-3</c:v>
                </c:pt>
                <c:pt idx="20">
                  <c:v>6.1837655534269231E-3</c:v>
                </c:pt>
                <c:pt idx="21">
                  <c:v>6.1933074101183649E-3</c:v>
                </c:pt>
                <c:pt idx="22">
                  <c:v>6.1985162402056204E-3</c:v>
                </c:pt>
                <c:pt idx="23">
                  <c:v>6.2040191848655724E-3</c:v>
                </c:pt>
                <c:pt idx="24">
                  <c:v>6.2098162440182847E-3</c:v>
                </c:pt>
                <c:pt idx="25">
                  <c:v>6.222498295240797E-3</c:v>
                </c:pt>
                <c:pt idx="26">
                  <c:v>6.2359456264360347E-3</c:v>
                </c:pt>
                <c:pt idx="27">
                  <c:v>6.2432132585321654E-3</c:v>
                </c:pt>
                <c:pt idx="28">
                  <c:v>6.2507750052809286E-3</c:v>
                </c:pt>
                <c:pt idx="29">
                  <c:v>6.2586308666023882E-3</c:v>
                </c:pt>
                <c:pt idx="30">
                  <c:v>6.2754323602653983E-3</c:v>
                </c:pt>
                <c:pt idx="31">
                  <c:v>6.2929954591339765E-3</c:v>
                </c:pt>
                <c:pt idx="32">
                  <c:v>6.302321894038343E-3</c:v>
                </c:pt>
                <c:pt idx="33">
                  <c:v>6.3119424438351501E-3</c:v>
                </c:pt>
                <c:pt idx="34">
                  <c:v>6.3218571083645259E-3</c:v>
                </c:pt>
                <c:pt idx="35">
                  <c:v>6.3427785691949623E-3</c:v>
                </c:pt>
                <c:pt idx="36">
                  <c:v>6.3644569150866914E-3</c:v>
                </c:pt>
                <c:pt idx="37">
                  <c:v>6.3758421539983345E-3</c:v>
                </c:pt>
                <c:pt idx="38">
                  <c:v>6.3875215078823544E-3</c:v>
                </c:pt>
                <c:pt idx="39">
                  <c:v>6.3994949768186871E-3</c:v>
                </c:pt>
                <c:pt idx="40">
                  <c:v>6.4310715445392574E-3</c:v>
                </c:pt>
                <c:pt idx="41">
                  <c:v>6.4635891583009197E-3</c:v>
                </c:pt>
                <c:pt idx="42">
                  <c:v>6.4635891583009197E-3</c:v>
                </c:pt>
                <c:pt idx="43">
                  <c:v>6.4762179855648583E-3</c:v>
                </c:pt>
                <c:pt idx="44">
                  <c:v>6.4880315955750945E-3</c:v>
                </c:pt>
                <c:pt idx="45">
                  <c:v>6.5090591095717798E-3</c:v>
                </c:pt>
                <c:pt idx="46">
                  <c:v>6.5271338625993991E-3</c:v>
                </c:pt>
                <c:pt idx="47">
                  <c:v>6.5348713857016349E-3</c:v>
                </c:pt>
                <c:pt idx="48">
                  <c:v>6.5417936913103603E-3</c:v>
                </c:pt>
                <c:pt idx="49">
                  <c:v>6.547900779345639E-3</c:v>
                </c:pt>
                <c:pt idx="50">
                  <c:v>6.5575170067333488E-3</c:v>
                </c:pt>
                <c:pt idx="51">
                  <c:v>6.5641769544733108E-3</c:v>
                </c:pt>
                <c:pt idx="52">
                  <c:v>6.566207953921932E-3</c:v>
                </c:pt>
                <c:pt idx="53">
                  <c:v>6.5674237355572984E-3</c:v>
                </c:pt>
                <c:pt idx="54">
                  <c:v>6.5678242994593461E-3</c:v>
                </c:pt>
                <c:pt idx="55">
                  <c:v>6.5660277885459806E-3</c:v>
                </c:pt>
                <c:pt idx="56">
                  <c:v>6.5612743772547333E-3</c:v>
                </c:pt>
                <c:pt idx="57">
                  <c:v>6.5575988523303153E-3</c:v>
                </c:pt>
                <c:pt idx="58">
                  <c:v>6.5531081096725785E-3</c:v>
                </c:pt>
                <c:pt idx="59">
                  <c:v>6.547802149281523E-3</c:v>
                </c:pt>
                <c:pt idx="60">
                  <c:v>6.5345914465098076E-3</c:v>
                </c:pt>
                <c:pt idx="61">
                  <c:v>6.5184261319828352E-3</c:v>
                </c:pt>
                <c:pt idx="62">
                  <c:v>6.5090440838844188E-3</c:v>
                </c:pt>
                <c:pt idx="63">
                  <c:v>6.4988468183724279E-3</c:v>
                </c:pt>
                <c:pt idx="64">
                  <c:v>6.4878343356067347E-3</c:v>
                </c:pt>
                <c:pt idx="65">
                  <c:v>6.470891865646422E-3</c:v>
                </c:pt>
                <c:pt idx="66">
                  <c:v>6.4672202726701045E-3</c:v>
                </c:pt>
                <c:pt idx="67">
                  <c:v>6.4726212430610275E-3</c:v>
                </c:pt>
                <c:pt idx="68">
                  <c:v>6.4823293812743543E-3</c:v>
                </c:pt>
                <c:pt idx="69">
                  <c:v>6.4963446874699571E-3</c:v>
                </c:pt>
                <c:pt idx="70">
                  <c:v>6.538851293784731E-3</c:v>
                </c:pt>
                <c:pt idx="71">
                  <c:v>6.5954776055043851E-3</c:v>
                </c:pt>
                <c:pt idx="72">
                  <c:v>6.6310287628024156E-3</c:v>
                </c:pt>
                <c:pt idx="73">
                  <c:v>6.6708870934384379E-3</c:v>
                </c:pt>
                <c:pt idx="74">
                  <c:v>6.7140831918965915E-3</c:v>
                </c:pt>
                <c:pt idx="75">
                  <c:v>6.797511658405142E-3</c:v>
                </c:pt>
                <c:pt idx="76">
                  <c:v>6.8756525433943949E-3</c:v>
                </c:pt>
                <c:pt idx="77">
                  <c:v>6.9122717111724796E-3</c:v>
                </c:pt>
                <c:pt idx="78">
                  <c:v>6.9473816100806829E-3</c:v>
                </c:pt>
                <c:pt idx="79">
                  <c:v>6.9809822395594523E-3</c:v>
                </c:pt>
                <c:pt idx="80">
                  <c:v>7.0576449947234998E-3</c:v>
                </c:pt>
                <c:pt idx="81">
                  <c:v>7.1263463316029174E-3</c:v>
                </c:pt>
                <c:pt idx="82">
                  <c:v>7.1508913364315418E-3</c:v>
                </c:pt>
                <c:pt idx="83">
                  <c:v>7.1739270693527146E-3</c:v>
                </c:pt>
                <c:pt idx="84">
                  <c:v>7.224187482084421E-3</c:v>
                </c:pt>
                <c:pt idx="85">
                  <c:v>7.2664666446353721E-3</c:v>
                </c:pt>
                <c:pt idx="86">
                  <c:v>7.2664666446353721E-3</c:v>
                </c:pt>
                <c:pt idx="87">
                  <c:v>7.2804467402765027E-3</c:v>
                </c:pt>
                <c:pt idx="88">
                  <c:v>7.2929175622515885E-3</c:v>
                </c:pt>
                <c:pt idx="89">
                  <c:v>7.312976843101282E-3</c:v>
                </c:pt>
                <c:pt idx="90">
                  <c:v>7.327708111652953E-3</c:v>
                </c:pt>
                <c:pt idx="91">
                  <c:v>7.3326325637790291E-3</c:v>
                </c:pt>
                <c:pt idx="92">
                  <c:v>7.3360477415995717E-3</c:v>
                </c:pt>
                <c:pt idx="93">
                  <c:v>7.3382226652807248E-3</c:v>
                </c:pt>
                <c:pt idx="94">
                  <c:v>7.3425337126398205E-3</c:v>
                </c:pt>
                <c:pt idx="95">
                  <c:v>7.3468947421773123E-3</c:v>
                </c:pt>
                <c:pt idx="96">
                  <c:v>7.3493248771505648E-3</c:v>
                </c:pt>
                <c:pt idx="97">
                  <c:v>7.3518598583355299E-3</c:v>
                </c:pt>
                <c:pt idx="98">
                  <c:v>7.3544996857322076E-3</c:v>
                </c:pt>
                <c:pt idx="99">
                  <c:v>7.3602793057414573E-3</c:v>
                </c:pt>
                <c:pt idx="100">
                  <c:v>7.3661074585551489E-3</c:v>
                </c:pt>
                <c:pt idx="101">
                  <c:v>7.3692715174100698E-3</c:v>
                </c:pt>
                <c:pt idx="102">
                  <c:v>7.3725404226365754E-3</c:v>
                </c:pt>
                <c:pt idx="103">
                  <c:v>7.3759141741547296E-3</c:v>
                </c:pt>
                <c:pt idx="104">
                  <c:v>7.3831625793374656E-3</c:v>
                </c:pt>
                <c:pt idx="105">
                  <c:v>7.3904576431438329E-3</c:v>
                </c:pt>
                <c:pt idx="106">
                  <c:v>7.3943556262001664E-3</c:v>
                </c:pt>
                <c:pt idx="107">
                  <c:v>7.3983584556280846E-3</c:v>
                </c:pt>
                <c:pt idx="108">
                  <c:v>7.4024661312677154E-3</c:v>
                </c:pt>
                <c:pt idx="109">
                  <c:v>7.4134885402532547E-3</c:v>
                </c:pt>
                <c:pt idx="110">
                  <c:v>7.4245772045600233E-3</c:v>
                </c:pt>
                <c:pt idx="111">
                  <c:v>7.4245772045600233E-3</c:v>
                </c:pt>
                <c:pt idx="112">
                  <c:v>7.4293139582692902E-3</c:v>
                </c:pt>
                <c:pt idx="113">
                  <c:v>7.4341555582702057E-3</c:v>
                </c:pt>
                <c:pt idx="114">
                  <c:v>7.4443421803760401E-3</c:v>
                </c:pt>
                <c:pt idx="115">
                  <c:v>7.4545704219897146E-3</c:v>
                </c:pt>
                <c:pt idx="116">
                  <c:v>7.4599362537686176E-3</c:v>
                </c:pt>
                <c:pt idx="117">
                  <c:v>7.4654069319990413E-3</c:v>
                </c:pt>
                <c:pt idx="118">
                  <c:v>7.4709824565211136E-3</c:v>
                </c:pt>
                <c:pt idx="119">
                  <c:v>7.4826385157322761E-3</c:v>
                </c:pt>
                <c:pt idx="120">
                  <c:v>7.4943330188048662E-3</c:v>
                </c:pt>
                <c:pt idx="121">
                  <c:v>7.5004327753447342E-3</c:v>
                </c:pt>
                <c:pt idx="122">
                  <c:v>7.5066373783361229E-3</c:v>
                </c:pt>
                <c:pt idx="123">
                  <c:v>7.5129468276990963E-3</c:v>
                </c:pt>
                <c:pt idx="124">
                  <c:v>7.5260725472503509E-3</c:v>
                </c:pt>
                <c:pt idx="125">
                  <c:v>7.5392330895063253E-3</c:v>
                </c:pt>
                <c:pt idx="126">
                  <c:v>7.5460667710469664E-3</c:v>
                </c:pt>
                <c:pt idx="127">
                  <c:v>7.5530052989591923E-3</c:v>
                </c:pt>
                <c:pt idx="128">
                  <c:v>7.560048673482811E-3</c:v>
                </c:pt>
                <c:pt idx="129">
                  <c:v>7.5746442805790792E-3</c:v>
                </c:pt>
                <c:pt idx="130">
                  <c:v>7.5892706358526851E-3</c:v>
                </c:pt>
                <c:pt idx="131">
                  <c:v>7.5968382427937797E-3</c:v>
                </c:pt>
                <c:pt idx="132">
                  <c:v>7.604510696026523E-3</c:v>
                </c:pt>
                <c:pt idx="133">
                  <c:v>7.6244582679607653E-3</c:v>
                </c:pt>
                <c:pt idx="134">
                  <c:v>7.6444456603219635E-3</c:v>
                </c:pt>
                <c:pt idx="135">
                  <c:v>7.6444456603219635E-3</c:v>
                </c:pt>
                <c:pt idx="136">
                  <c:v>7.6527471926635116E-3</c:v>
                </c:pt>
                <c:pt idx="137">
                  <c:v>7.6611535716963886E-3</c:v>
                </c:pt>
                <c:pt idx="138">
                  <c:v>7.6696647971807863E-3</c:v>
                </c:pt>
                <c:pt idx="139">
                  <c:v>7.6872008782213896E-3</c:v>
                </c:pt>
                <c:pt idx="140">
                  <c:v>7.7047581649125618E-3</c:v>
                </c:pt>
                <c:pt idx="141">
                  <c:v>7.7137936232141158E-3</c:v>
                </c:pt>
                <c:pt idx="142">
                  <c:v>7.7276394417058469E-3</c:v>
                </c:pt>
                <c:pt idx="143">
                  <c:v>7.7511857569767528E-3</c:v>
                </c:pt>
                <c:pt idx="144">
                  <c:v>7.7511857569767528E-3</c:v>
                </c:pt>
                <c:pt idx="145">
                  <c:v>7.7702081523423061E-3</c:v>
                </c:pt>
                <c:pt idx="146">
                  <c:v>7.7799775370834823E-3</c:v>
                </c:pt>
                <c:pt idx="147">
                  <c:v>7.7898517684360513E-3</c:v>
                </c:pt>
                <c:pt idx="148">
                  <c:v>7.7998308464799493E-3</c:v>
                </c:pt>
                <c:pt idx="149">
                  <c:v>7.8203083663996864E-3</c:v>
                </c:pt>
                <c:pt idx="150">
                  <c:v>7.8407956254888944E-3</c:v>
                </c:pt>
                <c:pt idx="151">
                  <c:v>7.851298936909501E-3</c:v>
                </c:pt>
                <c:pt idx="152">
                  <c:v>7.8619070951013725E-3</c:v>
                </c:pt>
                <c:pt idx="153">
                  <c:v>7.8726201000645091E-3</c:v>
                </c:pt>
                <c:pt idx="154">
                  <c:v>7.8945687154430289E-3</c:v>
                </c:pt>
                <c:pt idx="155">
                  <c:v>7.9165205872300248E-3</c:v>
                </c:pt>
                <c:pt idx="156">
                  <c:v>7.9277578259695503E-3</c:v>
                </c:pt>
                <c:pt idx="157">
                  <c:v>7.9390999114004046E-3</c:v>
                </c:pt>
                <c:pt idx="158">
                  <c:v>7.95054684368246E-3</c:v>
                </c:pt>
                <c:pt idx="159">
                  <c:v>7.9739668135925257E-3</c:v>
                </c:pt>
                <c:pt idx="160">
                  <c:v>7.9973830409230118E-3</c:v>
                </c:pt>
                <c:pt idx="161">
                  <c:v>8.0093542073012003E-3</c:v>
                </c:pt>
                <c:pt idx="162">
                  <c:v>8.0213994745648165E-3</c:v>
                </c:pt>
                <c:pt idx="163">
                  <c:v>8.0333958586908949E-3</c:v>
                </c:pt>
                <c:pt idx="164">
                  <c:v>8.0691893150497407E-3</c:v>
                </c:pt>
                <c:pt idx="165">
                  <c:v>8.1037019523577669E-3</c:v>
                </c:pt>
                <c:pt idx="166">
                  <c:v>8.1151409326007951E-3</c:v>
                </c:pt>
                <c:pt idx="167">
                  <c:v>8.1436165498449675E-3</c:v>
                </c:pt>
                <c:pt idx="168">
                  <c:v>8.1711413967067159E-3</c:v>
                </c:pt>
                <c:pt idx="169">
                  <c:v>8.1821026020101328E-3</c:v>
                </c:pt>
                <c:pt idx="170">
                  <c:v>8.1929841781303026E-3</c:v>
                </c:pt>
                <c:pt idx="171">
                  <c:v>8.2146693389706371E-3</c:v>
                </c:pt>
                <c:pt idx="172">
                  <c:v>8.2357141902988928E-3</c:v>
                </c:pt>
                <c:pt idx="173">
                  <c:v>8.2461976203429543E-3</c:v>
                </c:pt>
                <c:pt idx="174">
                  <c:v>8.2566014210438965E-3</c:v>
                </c:pt>
                <c:pt idx="175">
                  <c:v>8.2669255925615914E-3</c:v>
                </c:pt>
                <c:pt idx="176">
                  <c:v>8.2926243912107012E-3</c:v>
                </c:pt>
                <c:pt idx="177">
                  <c:v>8.3173520112023169E-3</c:v>
                </c:pt>
                <c:pt idx="178">
                  <c:v>8.3173520112023169E-3</c:v>
                </c:pt>
                <c:pt idx="179">
                  <c:v>8.3271984070609761E-3</c:v>
                </c:pt>
                <c:pt idx="180">
                  <c:v>8.3369651736564521E-3</c:v>
                </c:pt>
                <c:pt idx="181">
                  <c:v>8.3564272401481787E-3</c:v>
                </c:pt>
                <c:pt idx="182">
                  <c:v>8.3752359470068427E-3</c:v>
                </c:pt>
                <c:pt idx="183">
                  <c:v>8.3846045670465941E-3</c:v>
                </c:pt>
                <c:pt idx="184">
                  <c:v>8.3938935577432261E-3</c:v>
                </c:pt>
                <c:pt idx="185">
                  <c:v>8.4031029190967388E-3</c:v>
                </c:pt>
                <c:pt idx="186">
                  <c:v>8.4214532053472624E-3</c:v>
                </c:pt>
                <c:pt idx="187">
                  <c:v>8.4391440710795962E-3</c:v>
                </c:pt>
                <c:pt idx="188">
                  <c:v>8.4479552856375761E-3</c:v>
                </c:pt>
                <c:pt idx="189">
                  <c:v>8.4566868708524368E-3</c:v>
                </c:pt>
                <c:pt idx="190">
                  <c:v>8.465338826724178E-3</c:v>
                </c:pt>
                <c:pt idx="191">
                  <c:v>8.4825771717422782E-3</c:v>
                </c:pt>
                <c:pt idx="192">
                  <c:v>8.4991503561404613E-3</c:v>
                </c:pt>
                <c:pt idx="193">
                  <c:v>8.5074041650567978E-3</c:v>
                </c:pt>
                <c:pt idx="194">
                  <c:v>8.5155783444701427E-3</c:v>
                </c:pt>
                <c:pt idx="195">
                  <c:v>8.5236728945403684E-3</c:v>
                </c:pt>
                <c:pt idx="196">
                  <c:v>8.5397991333380219E-3</c:v>
                </c:pt>
                <c:pt idx="197">
                  <c:v>8.5552548003509088E-3</c:v>
                </c:pt>
                <c:pt idx="198">
                  <c:v>8.5629512032259214E-3</c:v>
                </c:pt>
                <c:pt idx="199">
                  <c:v>8.5705679765979426E-3</c:v>
                </c:pt>
                <c:pt idx="200">
                  <c:v>8.5781051205469083E-3</c:v>
                </c:pt>
                <c:pt idx="201">
                  <c:v>8.5968577574102589E-3</c:v>
                </c:pt>
                <c:pt idx="202">
                  <c:v>8.6145963983863538E-3</c:v>
                </c:pt>
                <c:pt idx="203">
                  <c:v>8.6145963983863538E-3</c:v>
                </c:pt>
                <c:pt idx="204">
                  <c:v>8.621655765477243E-3</c:v>
                </c:pt>
                <c:pt idx="205">
                  <c:v>8.6286355031450768E-3</c:v>
                </c:pt>
                <c:pt idx="206">
                  <c:v>8.6425370202025675E-3</c:v>
                </c:pt>
                <c:pt idx="207">
                  <c:v>8.6557581587065613E-3</c:v>
                </c:pt>
                <c:pt idx="208">
                  <c:v>8.6623397487795017E-3</c:v>
                </c:pt>
                <c:pt idx="209">
                  <c:v>8.6688417095093229E-3</c:v>
                </c:pt>
                <c:pt idx="210">
                  <c:v>8.6752640405762804E-3</c:v>
                </c:pt>
                <c:pt idx="211">
                  <c:v>8.688052935452717E-3</c:v>
                </c:pt>
                <c:pt idx="212">
                  <c:v>8.700157069654324E-3</c:v>
                </c:pt>
                <c:pt idx="213">
                  <c:v>8.7061812531263882E-3</c:v>
                </c:pt>
                <c:pt idx="214">
                  <c:v>8.7121258069355889E-3</c:v>
                </c:pt>
                <c:pt idx="215">
                  <c:v>8.7179907313217342E-3</c:v>
                </c:pt>
                <c:pt idx="216">
                  <c:v>8.7296668258929344E-3</c:v>
                </c:pt>
                <c:pt idx="217">
                  <c:v>8.7406541331169763E-3</c:v>
                </c:pt>
                <c:pt idx="218">
                  <c:v>8.74612090966842E-3</c:v>
                </c:pt>
                <c:pt idx="219">
                  <c:v>8.7515080565570003E-3</c:v>
                </c:pt>
                <c:pt idx="220">
                  <c:v>8.7568155740225251E-3</c:v>
                </c:pt>
                <c:pt idx="221">
                  <c:v>8.7673786873931903E-3</c:v>
                </c:pt>
                <c:pt idx="222">
                  <c:v>8.7772493478155411E-3</c:v>
                </c:pt>
                <c:pt idx="223">
                  <c:v>8.782174057095915E-3</c:v>
                </c:pt>
                <c:pt idx="224">
                  <c:v>8.7870958364000273E-3</c:v>
                </c:pt>
                <c:pt idx="225">
                  <c:v>8.7920300255373007E-3</c:v>
                </c:pt>
                <c:pt idx="226">
                  <c:v>8.802154977560761E-3</c:v>
                </c:pt>
                <c:pt idx="227">
                  <c:v>8.8118908802581331E-3</c:v>
                </c:pt>
                <c:pt idx="228">
                  <c:v>8.8168871184812758E-3</c:v>
                </c:pt>
                <c:pt idx="229">
                  <c:v>8.8218957666175157E-3</c:v>
                </c:pt>
                <c:pt idx="230">
                  <c:v>8.8269168245069807E-3</c:v>
                </c:pt>
                <c:pt idx="231">
                  <c:v>8.8372172319406417E-3</c:v>
                </c:pt>
                <c:pt idx="232">
                  <c:v>8.8471251543964513E-3</c:v>
                </c:pt>
                <c:pt idx="233">
                  <c:v>8.8522082614517217E-3</c:v>
                </c:pt>
                <c:pt idx="234">
                  <c:v>8.8573037782602171E-3</c:v>
                </c:pt>
                <c:pt idx="235">
                  <c:v>8.8624117049818096E-3</c:v>
                </c:pt>
                <c:pt idx="236">
                  <c:v>8.87288760475613E-3</c:v>
                </c:pt>
                <c:pt idx="237">
                  <c:v>8.8829675101198546E-3</c:v>
                </c:pt>
                <c:pt idx="238">
                  <c:v>8.8881374860072526E-3</c:v>
                </c:pt>
                <c:pt idx="239">
                  <c:v>8.8933198717278117E-3</c:v>
                </c:pt>
                <c:pt idx="240">
                  <c:v>8.9093948499403552E-3</c:v>
                </c:pt>
                <c:pt idx="241">
                  <c:v>8.9246747924676129E-3</c:v>
                </c:pt>
                <c:pt idx="242">
                  <c:v>8.9299440470202995E-3</c:v>
                </c:pt>
                <c:pt idx="243">
                  <c:v>8.9352257114061473E-3</c:v>
                </c:pt>
                <c:pt idx="244">
                  <c:v>8.9460527078522034E-3</c:v>
                </c:pt>
                <c:pt idx="245">
                  <c:v>8.9564764674410213E-3</c:v>
                </c:pt>
                <c:pt idx="246">
                  <c:v>8.9618201809926745E-3</c:v>
                </c:pt>
                <c:pt idx="247">
                  <c:v>8.9671763044574249E-3</c:v>
                </c:pt>
                <c:pt idx="248">
                  <c:v>8.9725448377553363E-3</c:v>
                </c:pt>
                <c:pt idx="249">
                  <c:v>8.9863646786469964E-3</c:v>
                </c:pt>
                <c:pt idx="250">
                  <c:v>8.9995736518222458E-3</c:v>
                </c:pt>
                <c:pt idx="251">
                  <c:v>9.0050166441990598E-3</c:v>
                </c:pt>
                <c:pt idx="252">
                  <c:v>9.0104720463290988E-3</c:v>
                </c:pt>
                <c:pt idx="253">
                  <c:v>9.0216502912454644E-3</c:v>
                </c:pt>
                <c:pt idx="254">
                  <c:v>9.0324177536604822E-3</c:v>
                </c:pt>
                <c:pt idx="255">
                  <c:v>9.0379352050362627E-3</c:v>
                </c:pt>
                <c:pt idx="256">
                  <c:v>9.0434650663251404E-3</c:v>
                </c:pt>
                <c:pt idx="257">
                  <c:v>9.0490073374471791E-3</c:v>
                </c:pt>
                <c:pt idx="258">
                  <c:v>9.0603612644990505E-3</c:v>
                </c:pt>
                <c:pt idx="259">
                  <c:v>9.0713005205067532E-3</c:v>
                </c:pt>
                <c:pt idx="260">
                  <c:v>9.0769048409544695E-3</c:v>
                </c:pt>
                <c:pt idx="261">
                  <c:v>9.0825215711554108E-3</c:v>
                </c:pt>
                <c:pt idx="262">
                  <c:v>9.0881507112694493E-3</c:v>
                </c:pt>
                <c:pt idx="263">
                  <c:v>9.0996803595722042E-3</c:v>
                </c:pt>
                <c:pt idx="264">
                  <c:v>9.1107913702170862E-3</c:v>
                </c:pt>
                <c:pt idx="265">
                  <c:v>9.1164825596568022E-3</c:v>
                </c:pt>
                <c:pt idx="266">
                  <c:v>9.1221861588497433E-3</c:v>
                </c:pt>
                <c:pt idx="267">
                  <c:v>9.1279021679557815E-3</c:v>
                </c:pt>
                <c:pt idx="268">
                  <c:v>9.1426024992680155E-3</c:v>
                </c:pt>
                <c:pt idx="269">
                  <c:v>9.1566683613830691E-3</c:v>
                </c:pt>
                <c:pt idx="270">
                  <c:v>9.1624588296479459E-3</c:v>
                </c:pt>
                <c:pt idx="271">
                  <c:v>9.1682617078259199E-3</c:v>
                </c:pt>
                <c:pt idx="272">
                  <c:v>9.1801429175752958E-3</c:v>
                </c:pt>
                <c:pt idx="273">
                  <c:v>9.1915973189493627E-3</c:v>
                </c:pt>
                <c:pt idx="274">
                  <c:v>9.1974622463730782E-3</c:v>
                </c:pt>
                <c:pt idx="275">
                  <c:v>9.2033395837098908E-3</c:v>
                </c:pt>
                <c:pt idx="276">
                  <c:v>9.2092293308798645E-3</c:v>
                </c:pt>
                <c:pt idx="277">
                  <c:v>9.2212863817042745E-3</c:v>
                </c:pt>
                <c:pt idx="278">
                  <c:v>9.2329124182910505E-3</c:v>
                </c:pt>
                <c:pt idx="279">
                  <c:v>9.2388642148666378E-3</c:v>
                </c:pt>
                <c:pt idx="280">
                  <c:v>9.2448284211954501E-3</c:v>
                </c:pt>
                <c:pt idx="281">
                  <c:v>9.2508046156947188E-3</c:v>
                </c:pt>
                <c:pt idx="282">
                  <c:v>9.2630291110307184E-3</c:v>
                </c:pt>
                <c:pt idx="283">
                  <c:v>9.2748098690798031E-3</c:v>
                </c:pt>
                <c:pt idx="284">
                  <c:v>9.2808358795704038E-3</c:v>
                </c:pt>
                <c:pt idx="285">
                  <c:v>9.2868717688787683E-3</c:v>
                </c:pt>
                <c:pt idx="286">
                  <c:v>9.2929175370848327E-3</c:v>
                </c:pt>
                <c:pt idx="287">
                  <c:v>9.305282515406077E-3</c:v>
                </c:pt>
                <c:pt idx="288">
                  <c:v>9.3171993980867285E-3</c:v>
                </c:pt>
                <c:pt idx="289">
                  <c:v>9.323294560461548E-3</c:v>
                </c:pt>
                <c:pt idx="290">
                  <c:v>9.3293996016541314E-3</c:v>
                </c:pt>
                <c:pt idx="291">
                  <c:v>9.3355145216644786E-3</c:v>
                </c:pt>
                <c:pt idx="292">
                  <c:v>9.3480200181694784E-3</c:v>
                </c:pt>
                <c:pt idx="293">
                  <c:v>9.3632769095330914E-3</c:v>
                </c:pt>
                <c:pt idx="294">
                  <c:v>9.3724114977788986E-3</c:v>
                </c:pt>
                <c:pt idx="295">
                  <c:v>9.3724114977788986E-3</c:v>
                </c:pt>
                <c:pt idx="296">
                  <c:v>9.3785955697534007E-3</c:v>
                </c:pt>
                <c:pt idx="297">
                  <c:v>9.3912416197738935E-3</c:v>
                </c:pt>
                <c:pt idx="298">
                  <c:v>9.4034306461487915E-3</c:v>
                </c:pt>
                <c:pt idx="299">
                  <c:v>9.4096641123719849E-3</c:v>
                </c:pt>
                <c:pt idx="300">
                  <c:v>9.415907457412942E-3</c:v>
                </c:pt>
                <c:pt idx="301">
                  <c:v>9.4221606814315351E-3</c:v>
                </c:pt>
                <c:pt idx="302">
                  <c:v>9.4349473208055201E-3</c:v>
                </c:pt>
                <c:pt idx="303">
                  <c:v>9.4472723656835456E-3</c:v>
                </c:pt>
                <c:pt idx="304">
                  <c:v>9.4535749838708938E-3</c:v>
                </c:pt>
                <c:pt idx="305">
                  <c:v>9.4598874808760058E-3</c:v>
                </c:pt>
                <c:pt idx="306">
                  <c:v>9.4662098568587538E-3</c:v>
                </c:pt>
                <c:pt idx="307">
                  <c:v>9.4791371217439746E-3</c:v>
                </c:pt>
                <c:pt idx="308">
                  <c:v>9.49159814904732E-3</c:v>
                </c:pt>
                <c:pt idx="309">
                  <c:v>9.4979699191988232E-3</c:v>
                </c:pt>
                <c:pt idx="310">
                  <c:v>9.5043515683279622E-3</c:v>
                </c:pt>
                <c:pt idx="311">
                  <c:v>9.5107430961949291E-3</c:v>
                </c:pt>
                <c:pt idx="312">
                  <c:v>9.5238110231488093E-3</c:v>
                </c:pt>
                <c:pt idx="313">
                  <c:v>9.5364079964799231E-3</c:v>
                </c:pt>
                <c:pt idx="314">
                  <c:v>9.5428489187554533E-3</c:v>
                </c:pt>
                <c:pt idx="315">
                  <c:v>9.5492997197688112E-3</c:v>
                </c:pt>
                <c:pt idx="316">
                  <c:v>9.5557603997598051E-3</c:v>
                </c:pt>
                <c:pt idx="317">
                  <c:v>9.5689690255529314E-3</c:v>
                </c:pt>
                <c:pt idx="318">
                  <c:v>9.581701908221163E-3</c:v>
                </c:pt>
                <c:pt idx="319">
                  <c:v>9.588211982380912E-3</c:v>
                </c:pt>
                <c:pt idx="320">
                  <c:v>9.594731935598233E-3</c:v>
                </c:pt>
                <c:pt idx="321">
                  <c:v>9.6012617675533818E-3</c:v>
                </c:pt>
                <c:pt idx="322">
                  <c:v>9.6146111295158931E-3</c:v>
                </c:pt>
                <c:pt idx="323">
                  <c:v>9.6274798842710396E-3</c:v>
                </c:pt>
                <c:pt idx="324">
                  <c:v>9.6340591105548157E-3</c:v>
                </c:pt>
                <c:pt idx="325">
                  <c:v>9.6406482158162277E-3</c:v>
                </c:pt>
                <c:pt idx="326">
                  <c:v>9.6472471998954035E-3</c:v>
                </c:pt>
                <c:pt idx="327">
                  <c:v>9.6607373355706017E-3</c:v>
                </c:pt>
                <c:pt idx="328">
                  <c:v>9.6737419249492973E-3</c:v>
                </c:pt>
                <c:pt idx="329">
                  <c:v>9.6803903034370364E-3</c:v>
                </c:pt>
                <c:pt idx="330">
                  <c:v>9.6870485607425394E-3</c:v>
                </c:pt>
                <c:pt idx="331">
                  <c:v>9.6937166968658062E-3</c:v>
                </c:pt>
                <c:pt idx="332">
                  <c:v>9.710829324480752E-3</c:v>
                </c:pt>
                <c:pt idx="333">
                  <c:v>9.7272055609476382E-3</c:v>
                </c:pt>
                <c:pt idx="334">
                  <c:v>9.7339329704571043E-3</c:v>
                </c:pt>
                <c:pt idx="335">
                  <c:v>9.7406702587843341E-3</c:v>
                </c:pt>
                <c:pt idx="336">
                  <c:v>9.7579595895513904E-3</c:v>
                </c:pt>
                <c:pt idx="337">
                  <c:v>9.7745048836461734E-3</c:v>
                </c:pt>
                <c:pt idx="338">
                  <c:v>9.7745048836461734E-3</c:v>
                </c:pt>
                <c:pt idx="339">
                  <c:v>9.7813014451997304E-3</c:v>
                </c:pt>
                <c:pt idx="340">
                  <c:v>9.7881078857309234E-3</c:v>
                </c:pt>
                <c:pt idx="341">
                  <c:v>9.8020205719606679E-3</c:v>
                </c:pt>
                <c:pt idx="342">
                  <c:v>9.8154324365129497E-3</c:v>
                </c:pt>
                <c:pt idx="343">
                  <c:v>9.822288271452706E-3</c:v>
                </c:pt>
                <c:pt idx="344">
                  <c:v>9.8291539852102261E-3</c:v>
                </c:pt>
                <c:pt idx="345">
                  <c:v>9.8360295778654461E-3</c:v>
                </c:pt>
                <c:pt idx="346">
                  <c:v>9.8500831920578236E-3</c:v>
                </c:pt>
                <c:pt idx="347">
                  <c:v>9.8636307375432608E-3</c:v>
                </c:pt>
                <c:pt idx="348">
                  <c:v>9.8705557246869802E-3</c:v>
                </c:pt>
                <c:pt idx="349">
                  <c:v>9.8774905906484634E-3</c:v>
                </c:pt>
                <c:pt idx="350">
                  <c:v>9.8844360780336871E-3</c:v>
                </c:pt>
                <c:pt idx="351">
                  <c:v>9.8986455114769001E-3</c:v>
                </c:pt>
                <c:pt idx="352">
                  <c:v>9.9123583995286424E-3</c:v>
                </c:pt>
                <c:pt idx="353">
                  <c:v>9.9193748152970329E-3</c:v>
                </c:pt>
                <c:pt idx="354">
                  <c:v>9.9264055653591754E-3</c:v>
                </c:pt>
                <c:pt idx="355">
                  <c:v>9.9334506494752617E-3</c:v>
                </c:pt>
                <c:pt idx="356">
                  <c:v>9.9478634746485994E-3</c:v>
                </c:pt>
                <c:pt idx="357">
                  <c:v>9.961774328157702E-3</c:v>
                </c:pt>
                <c:pt idx="358">
                  <c:v>9.9688910832629318E-3</c:v>
                </c:pt>
                <c:pt idx="359">
                  <c:v>9.9760221725819775E-3</c:v>
                </c:pt>
                <c:pt idx="360">
                  <c:v>9.9831675961148392E-3</c:v>
                </c:pt>
                <c:pt idx="361">
                  <c:v>1.0001519592037766E-2</c:v>
                </c:pt>
                <c:pt idx="362">
                  <c:v>1.0019109726586706E-2</c:v>
                </c:pt>
                <c:pt idx="363">
                  <c:v>1.0019109726586706E-2</c:v>
                </c:pt>
                <c:pt idx="364">
                  <c:v>1.0026341155242591E-2</c:v>
                </c:pt>
                <c:pt idx="365">
                  <c:v>1.0033586918112292E-2</c:v>
                </c:pt>
                <c:pt idx="366">
                  <c:v>1.0048406685019273E-2</c:v>
                </c:pt>
                <c:pt idx="367">
                  <c:v>1.0062713311649318E-2</c:v>
                </c:pt>
                <c:pt idx="368">
                  <c:v>1.0070030745508163E-2</c:v>
                </c:pt>
                <c:pt idx="369">
                  <c:v>1.0077362513580823E-2</c:v>
                </c:pt>
                <c:pt idx="370">
                  <c:v>1.0084708615867299E-2</c:v>
                </c:pt>
                <c:pt idx="371">
                  <c:v>1.0099731933950196E-2</c:v>
                </c:pt>
                <c:pt idx="372">
                  <c:v>1.0114236367151364E-2</c:v>
                </c:pt>
                <c:pt idx="373">
                  <c:v>1.0121654140506919E-2</c:v>
                </c:pt>
                <c:pt idx="374">
                  <c:v>1.0129086247996355E-2</c:v>
                </c:pt>
                <c:pt idx="375">
                  <c:v>1.0136532689779543E-2</c:v>
                </c:pt>
                <c:pt idx="376">
                  <c:v>1.0151759613288291E-2</c:v>
                </c:pt>
                <c:pt idx="377">
                  <c:v>1.0166461798810644E-2</c:v>
                </c:pt>
                <c:pt idx="378">
                  <c:v>1.0173979911662911E-2</c:v>
                </c:pt>
                <c:pt idx="379">
                  <c:v>1.0181512358728995E-2</c:v>
                </c:pt>
                <c:pt idx="380">
                  <c:v>1.0189059139928958E-2</c:v>
                </c:pt>
                <c:pt idx="381">
                  <c:v>1.0204489723939503E-2</c:v>
                </c:pt>
                <c:pt idx="382">
                  <c:v>1.0219389607106777E-2</c:v>
                </c:pt>
                <c:pt idx="383">
                  <c:v>1.0227008059455756E-2</c:v>
                </c:pt>
                <c:pt idx="384">
                  <c:v>1.023464084601855E-2</c:v>
                </c:pt>
                <c:pt idx="385">
                  <c:v>1.0254232576356603E-2</c:v>
                </c:pt>
                <c:pt idx="386">
                  <c:v>1.0273019792199634E-2</c:v>
                </c:pt>
                <c:pt idx="387">
                  <c:v>1.0273019792199634E-2</c:v>
                </c:pt>
                <c:pt idx="388">
                  <c:v>1.028073858412526E-2</c:v>
                </c:pt>
                <c:pt idx="389">
                  <c:v>1.0288471710264702E-2</c:v>
                </c:pt>
                <c:pt idx="390">
                  <c:v>1.029621917061796E-2</c:v>
                </c:pt>
                <c:pt idx="391">
                  <c:v>1.0312057242778394E-2</c:v>
                </c:pt>
                <c:pt idx="392">
                  <c:v>1.0327352354488895E-2</c:v>
                </c:pt>
                <c:pt idx="393">
                  <c:v>1.0335171485991168E-2</c:v>
                </c:pt>
                <c:pt idx="394">
                  <c:v>1.0347077544650141E-2</c:v>
                </c:pt>
                <c:pt idx="395">
                  <c:v>1.0366894652911185E-2</c:v>
                </c:pt>
                <c:pt idx="396">
                  <c:v>1.0366894652911185E-2</c:v>
                </c:pt>
                <c:pt idx="397">
                  <c:v>1.0382387294134432E-2</c:v>
                </c:pt>
                <c:pt idx="398">
                  <c:v>1.0390306765293289E-2</c:v>
                </c:pt>
                <c:pt idx="399">
                  <c:v>1.0398240570745898E-2</c:v>
                </c:pt>
                <c:pt idx="400">
                  <c:v>1.0406188710492259E-2</c:v>
                </c:pt>
                <c:pt idx="401">
                  <c:v>1.0422434498060795E-2</c:v>
                </c:pt>
                <c:pt idx="402">
                  <c:v>1.0438124611615862E-2</c:v>
                </c:pt>
                <c:pt idx="403">
                  <c:v>1.0446144422511239E-2</c:v>
                </c:pt>
                <c:pt idx="404">
                  <c:v>1.0454178567700367E-2</c:v>
                </c:pt>
                <c:pt idx="405">
                  <c:v>1.0462227047103312E-2</c:v>
                </c:pt>
                <c:pt idx="406">
                  <c:v>1.0478676779319684E-2</c:v>
                </c:pt>
                <c:pt idx="407">
                  <c:v>1.0494564307252929E-2</c:v>
                </c:pt>
                <c:pt idx="408">
                  <c:v>1.0502684457884826E-2</c:v>
                </c:pt>
                <c:pt idx="409">
                  <c:v>1.0510818942810474E-2</c:v>
                </c:pt>
                <c:pt idx="410">
                  <c:v>1.0518967762029874E-2</c:v>
                </c:pt>
                <c:pt idx="411">
                  <c:v>1.0535621497567149E-2</c:v>
                </c:pt>
                <c:pt idx="412">
                  <c:v>1.0551706381285442E-2</c:v>
                </c:pt>
                <c:pt idx="413">
                  <c:v>1.0559926871733794E-2</c:v>
                </c:pt>
                <c:pt idx="414">
                  <c:v>1.0568153851790996E-2</c:v>
                </c:pt>
                <c:pt idx="415">
                  <c:v>1.0576355942477633E-2</c:v>
                </c:pt>
                <c:pt idx="416">
                  <c:v>1.0601357402819644E-2</c:v>
                </c:pt>
                <c:pt idx="417">
                  <c:v>1.0624881071112924E-2</c:v>
                </c:pt>
                <c:pt idx="418">
                  <c:v>1.0632854023331362E-2</c:v>
                </c:pt>
                <c:pt idx="419">
                  <c:v>1.0653095569190807E-2</c:v>
                </c:pt>
                <c:pt idx="420">
                  <c:v>1.0672227773111942E-2</c:v>
                </c:pt>
                <c:pt idx="421">
                  <c:v>1.0680004320757774E-2</c:v>
                </c:pt>
                <c:pt idx="422">
                  <c:v>1.0687748134348141E-2</c:v>
                </c:pt>
                <c:pt idx="423">
                  <c:v>1.0703444864690326E-2</c:v>
                </c:pt>
                <c:pt idx="424">
                  <c:v>1.0718396047835199E-2</c:v>
                </c:pt>
                <c:pt idx="425">
                  <c:v>1.0725976190988362E-2</c:v>
                </c:pt>
                <c:pt idx="426">
                  <c:v>1.0733523599926187E-2</c:v>
                </c:pt>
                <c:pt idx="427">
                  <c:v>1.0741038274888481E-2</c:v>
                </c:pt>
                <c:pt idx="428">
                  <c:v>1.0760143677428502E-2</c:v>
                </c:pt>
                <c:pt idx="429">
                  <c:v>1.0778120637748856E-2</c:v>
                </c:pt>
                <c:pt idx="430">
                  <c:v>1.0778120637748856E-2</c:v>
                </c:pt>
                <c:pt idx="431">
                  <c:v>1.0785438908058609E-2</c:v>
                </c:pt>
                <c:pt idx="432">
                  <c:v>1.0792724444153023E-2</c:v>
                </c:pt>
                <c:pt idx="433">
                  <c:v>1.0807510837169687E-2</c:v>
                </c:pt>
                <c:pt idx="434">
                  <c:v>1.0821539247416467E-2</c:v>
                </c:pt>
                <c:pt idx="435">
                  <c:v>1.0828661112833871E-2</c:v>
                </c:pt>
                <c:pt idx="436">
                  <c:v>1.0835750244275744E-2</c:v>
                </c:pt>
                <c:pt idx="437">
                  <c:v>1.0842806641422342E-2</c:v>
                </c:pt>
                <c:pt idx="438">
                  <c:v>1.0857137742954492E-2</c:v>
                </c:pt>
                <c:pt idx="439">
                  <c:v>1.0870704889054394E-2</c:v>
                </c:pt>
                <c:pt idx="440">
                  <c:v>1.0877597615523982E-2</c:v>
                </c:pt>
                <c:pt idx="441">
                  <c:v>1.0884457607938103E-2</c:v>
                </c:pt>
                <c:pt idx="442">
                  <c:v>1.0891284866136886E-2</c:v>
                </c:pt>
                <c:pt idx="443">
                  <c:v>1.0905160592438179E-2</c:v>
                </c:pt>
                <c:pt idx="444">
                  <c:v>1.091826655765793E-2</c:v>
                </c:pt>
                <c:pt idx="445">
                  <c:v>1.0924930145099765E-2</c:v>
                </c:pt>
                <c:pt idx="446">
                  <c:v>1.0931560998406198E-2</c:v>
                </c:pt>
                <c:pt idx="447">
                  <c:v>1.0938159117577229E-2</c:v>
                </c:pt>
                <c:pt idx="448">
                  <c:v>1.0951579383702281E-2</c:v>
                </c:pt>
                <c:pt idx="449">
                  <c:v>1.0964224252587584E-2</c:v>
                </c:pt>
                <c:pt idx="450">
                  <c:v>1.0970658701001668E-2</c:v>
                </c:pt>
                <c:pt idx="451">
                  <c:v>1.0977060415120476E-2</c:v>
                </c:pt>
                <c:pt idx="452">
                  <c:v>1.0983429395103883E-2</c:v>
                </c:pt>
                <c:pt idx="453">
                  <c:v>1.0999692276725259E-2</c:v>
                </c:pt>
                <c:pt idx="454">
                  <c:v>1.1014783282510265E-2</c:v>
                </c:pt>
                <c:pt idx="455">
                  <c:v>1.1014783282510265E-2</c:v>
                </c:pt>
                <c:pt idx="456">
                  <c:v>1.1020955857521386E-2</c:v>
                </c:pt>
                <c:pt idx="457">
                  <c:v>1.1027095698157297E-2</c:v>
                </c:pt>
                <c:pt idx="458">
                  <c:v>1.1039604784190971E-2</c:v>
                </c:pt>
                <c:pt idx="459">
                  <c:v>1.1051327719346915E-2</c:v>
                </c:pt>
                <c:pt idx="460">
                  <c:v>1.1057303889145942E-2</c:v>
                </c:pt>
                <c:pt idx="461">
                  <c:v>1.106324732472963E-2</c:v>
                </c:pt>
                <c:pt idx="462">
                  <c:v>1.1069158026257853E-2</c:v>
                </c:pt>
                <c:pt idx="463">
                  <c:v>1.1081211389871726E-2</c:v>
                </c:pt>
                <c:pt idx="464">
                  <c:v>1.1092473489897614E-2</c:v>
                </c:pt>
                <c:pt idx="465">
                  <c:v>1.1098220520269209E-2</c:v>
                </c:pt>
                <c:pt idx="466">
                  <c:v>1.1103934816585337E-2</c:v>
                </c:pt>
                <c:pt idx="467">
                  <c:v>1.1109616378526255E-2</c:v>
                </c:pt>
                <c:pt idx="468">
                  <c:v>1.1121213930245233E-2</c:v>
                </c:pt>
                <c:pt idx="469">
                  <c:v>1.1132015284536223E-2</c:v>
                </c:pt>
                <c:pt idx="470">
                  <c:v>1.1137533175480385E-2</c:v>
                </c:pt>
                <c:pt idx="471">
                  <c:v>1.1143018332129273E-2</c:v>
                </c:pt>
                <c:pt idx="472">
                  <c:v>1.1148470754722695E-2</c:v>
                </c:pt>
                <c:pt idx="473">
                  <c:v>1.1159612403766062E-2</c:v>
                </c:pt>
                <c:pt idx="474">
                  <c:v>1.1169953102623253E-2</c:v>
                </c:pt>
                <c:pt idx="475">
                  <c:v>1.1175241326482066E-2</c:v>
                </c:pt>
                <c:pt idx="476">
                  <c:v>1.1180494178395506E-2</c:v>
                </c:pt>
                <c:pt idx="477">
                  <c:v>1.1185711130865528E-2</c:v>
                </c:pt>
                <c:pt idx="478">
                  <c:v>1.1196373571475959E-2</c:v>
                </c:pt>
                <c:pt idx="479">
                  <c:v>1.1206219945592011E-2</c:v>
                </c:pt>
                <c:pt idx="480">
                  <c:v>1.1211257400605135E-2</c:v>
                </c:pt>
                <c:pt idx="481">
                  <c:v>1.1216258956014968E-2</c:v>
                </c:pt>
                <c:pt idx="482">
                  <c:v>1.123171310113058E-2</c:v>
                </c:pt>
                <c:pt idx="483">
                  <c:v>1.1245514399043088E-2</c:v>
                </c:pt>
                <c:pt idx="484">
                  <c:v>1.125026465786938E-2</c:v>
                </c:pt>
                <c:pt idx="485">
                  <c:v>1.1254979017252253E-2</c:v>
                </c:pt>
                <c:pt idx="486">
                  <c:v>1.1264640530681547E-2</c:v>
                </c:pt>
                <c:pt idx="487">
                  <c:v>1.1273477459550207E-2</c:v>
                </c:pt>
                <c:pt idx="488">
                  <c:v>1.1278012321396247E-2</c:v>
                </c:pt>
                <c:pt idx="489">
                  <c:v>1.1282511283638996E-2</c:v>
                </c:pt>
                <c:pt idx="490">
                  <c:v>1.1286974346358392E-2</c:v>
                </c:pt>
                <c:pt idx="491">
                  <c:v>1.1296135240081995E-2</c:v>
                </c:pt>
                <c:pt idx="492">
                  <c:v>1.1304467602082369E-2</c:v>
                </c:pt>
                <c:pt idx="493">
                  <c:v>1.1308751167105058E-2</c:v>
                </c:pt>
                <c:pt idx="494">
                  <c:v>1.1312998832684329E-2</c:v>
                </c:pt>
                <c:pt idx="495">
                  <c:v>1.1317210598740246E-2</c:v>
                </c:pt>
                <c:pt idx="496">
                  <c:v>1.1325870767402435E-2</c:v>
                </c:pt>
                <c:pt idx="497">
                  <c:v>1.1333698667490566E-2</c:v>
                </c:pt>
                <c:pt idx="498">
                  <c:v>1.1337730935849777E-2</c:v>
                </c:pt>
                <c:pt idx="499">
                  <c:v>1.1341727304685634E-2</c:v>
                </c:pt>
                <c:pt idx="500">
                  <c:v>1.13456877739182E-2</c:v>
                </c:pt>
                <c:pt idx="501">
                  <c:v>1.1353847111417181E-2</c:v>
                </c:pt>
                <c:pt idx="502">
                  <c:v>1.1361170655614927E-2</c:v>
                </c:pt>
                <c:pt idx="503">
                  <c:v>1.1364951627150788E-2</c:v>
                </c:pt>
                <c:pt idx="504">
                  <c:v>1.1368696699163294E-2</c:v>
                </c:pt>
                <c:pt idx="505">
                  <c:v>1.1372405871572511E-2</c:v>
                </c:pt>
                <c:pt idx="506">
                  <c:v>1.1382039060159332E-2</c:v>
                </c:pt>
                <c:pt idx="507">
                  <c:v>1.1390413240528474E-2</c:v>
                </c:pt>
                <c:pt idx="508">
                  <c:v>1.1393907015637694E-2</c:v>
                </c:pt>
                <c:pt idx="509">
                  <c:v>1.139736489122356E-2</c:v>
                </c:pt>
                <c:pt idx="510">
                  <c:v>1.1404522244573556E-2</c:v>
                </c:pt>
                <c:pt idx="511">
                  <c:v>1.1410837397933804E-2</c:v>
                </c:pt>
                <c:pt idx="512">
                  <c:v>1.1414115775743028E-2</c:v>
                </c:pt>
                <c:pt idx="513">
                  <c:v>1.1417358253948962E-2</c:v>
                </c:pt>
                <c:pt idx="514">
                  <c:v>1.1420564832551605E-2</c:v>
                </c:pt>
                <c:pt idx="515">
                  <c:v>1.142722103150362E-2</c:v>
                </c:pt>
                <c:pt idx="516">
                  <c:v>1.1433032151488831E-2</c:v>
                </c:pt>
                <c:pt idx="517">
                  <c:v>1.1436059232314832E-2</c:v>
                </c:pt>
                <c:pt idx="518">
                  <c:v>1.1458983494243569E-2</c:v>
                </c:pt>
                <c:pt idx="519">
                  <c:v>1.1474668908491026E-2</c:v>
                </c:pt>
                <c:pt idx="520">
                  <c:v>1.1491335127455926E-2</c:v>
                </c:pt>
                <c:pt idx="521">
                  <c:v>1.1506242266818845E-2</c:v>
                </c:pt>
                <c:pt idx="522">
                  <c:v>1.1520221050469459E-2</c:v>
                </c:pt>
                <c:pt idx="523">
                  <c:v>1.1536343292251061E-2</c:v>
                </c:pt>
                <c:pt idx="524">
                  <c:v>1.1550825209676319E-2</c:v>
                </c:pt>
                <c:pt idx="525">
                  <c:v>1.1567514487316188E-2</c:v>
                </c:pt>
                <c:pt idx="526">
                  <c:v>1.1585128563833536E-2</c:v>
                </c:pt>
                <c:pt idx="527">
                  <c:v>1.1603667439308296E-2</c:v>
                </c:pt>
                <c:pt idx="528">
                  <c:v>1.1623131113980278E-2</c:v>
                </c:pt>
                <c:pt idx="529">
                  <c:v>1.1643519587849482E-2</c:v>
                </c:pt>
                <c:pt idx="530">
                  <c:v>1.1664832861315588E-2</c:v>
                </c:pt>
                <c:pt idx="531">
                  <c:v>1.1690323295718841E-2</c:v>
                </c:pt>
                <c:pt idx="532">
                  <c:v>1.1710233807038506E-2</c:v>
                </c:pt>
                <c:pt idx="533">
                  <c:v>1.1734321479774934E-2</c:v>
                </c:pt>
                <c:pt idx="534">
                  <c:v>1.175933395258788E-2</c:v>
                </c:pt>
                <c:pt idx="535">
                  <c:v>1.1785271225797089E-2</c:v>
                </c:pt>
                <c:pt idx="536">
                  <c:v>1.1812133299642369E-2</c:v>
                </c:pt>
                <c:pt idx="537">
                  <c:v>1.1839920174123719E-2</c:v>
                </c:pt>
                <c:pt idx="538">
                  <c:v>1.1868631849560884E-2</c:v>
                </c:pt>
                <c:pt idx="539">
                  <c:v>1.1898268326273609E-2</c:v>
                </c:pt>
                <c:pt idx="540">
                  <c:v>1.1928829604261892E-2</c:v>
                </c:pt>
                <c:pt idx="541">
                  <c:v>1.1960315684005351E-2</c:v>
                </c:pt>
                <c:pt idx="542">
                  <c:v>1.1992726565583922E-2</c:v>
                </c:pt>
                <c:pt idx="543">
                  <c:v>1.2026062249317349E-2</c:v>
                </c:pt>
                <c:pt idx="544">
                  <c:v>1.2060322735445439E-2</c:v>
                </c:pt>
                <c:pt idx="545">
                  <c:v>1.2095508024208002E-2</c:v>
                </c:pt>
                <c:pt idx="546">
                  <c:v>1.213161811592478E-2</c:v>
                </c:pt>
                <c:pt idx="547">
                  <c:v>1.2168653010835584E-2</c:v>
                </c:pt>
                <c:pt idx="548">
                  <c:v>1.2217628199380215E-2</c:v>
                </c:pt>
                <c:pt idx="549">
                  <c:v>1.2251127634606007E-2</c:v>
                </c:pt>
                <c:pt idx="550">
                  <c:v>1.2285306517849648E-2</c:v>
                </c:pt>
                <c:pt idx="551">
                  <c:v>1.2326040628494184E-2</c:v>
                </c:pt>
                <c:pt idx="552">
                  <c:v>1.2367699543931465E-2</c:v>
                </c:pt>
                <c:pt idx="553">
                  <c:v>1.2410283264321365E-2</c:v>
                </c:pt>
                <c:pt idx="554">
                  <c:v>1.2453791790143498E-2</c:v>
                </c:pt>
                <c:pt idx="555">
                  <c:v>1.2498225121637674E-2</c:v>
                </c:pt>
                <c:pt idx="556">
                  <c:v>1.2543583259123636E-2</c:v>
                </c:pt>
                <c:pt idx="557">
                  <c:v>1.2589866203001066E-2</c:v>
                </c:pt>
                <c:pt idx="558">
                  <c:v>1.2637073953589706E-2</c:v>
                </c:pt>
                <c:pt idx="559">
                  <c:v>1.2685206511369174E-2</c:v>
                </c:pt>
                <c:pt idx="560">
                  <c:v>1.2734263876579277E-2</c:v>
                </c:pt>
                <c:pt idx="561">
                  <c:v>1.2784246049619696E-2</c:v>
                </c:pt>
                <c:pt idx="562">
                  <c:v>1.2835153030970048E-2</c:v>
                </c:pt>
                <c:pt idx="563">
                  <c:v>1.288698482087014E-2</c:v>
                </c:pt>
                <c:pt idx="564">
                  <c:v>1.2939741419799589E-2</c:v>
                </c:pt>
                <c:pt idx="565">
                  <c:v>1.3008930236475535E-2</c:v>
                </c:pt>
                <c:pt idx="566">
                  <c:v>1.3063800686259341E-2</c:v>
                </c:pt>
                <c:pt idx="567">
                  <c:v>1.3119510489350006E-2</c:v>
                </c:pt>
                <c:pt idx="568">
                  <c:v>1.317509713087972E-2</c:v>
                </c:pt>
                <c:pt idx="569">
                  <c:v>1.3230286248795409E-2</c:v>
                </c:pt>
                <c:pt idx="570">
                  <c:v>1.3285077842937199E-2</c:v>
                </c:pt>
                <c:pt idx="571">
                  <c:v>1.3339471913065282E-2</c:v>
                </c:pt>
                <c:pt idx="572">
                  <c:v>1.3393468459099722E-2</c:v>
                </c:pt>
                <c:pt idx="573">
                  <c:v>1.3447067480800712E-2</c:v>
                </c:pt>
                <c:pt idx="574">
                  <c:v>1.3500268978008378E-2</c:v>
                </c:pt>
                <c:pt idx="575">
                  <c:v>1.3568595456350252E-2</c:v>
                </c:pt>
                <c:pt idx="576">
                  <c:v>1.3605479398144382E-2</c:v>
                </c:pt>
                <c:pt idx="577">
                  <c:v>1.3657488320832911E-2</c:v>
                </c:pt>
                <c:pt idx="578">
                  <c:v>1.3709099718228757E-2</c:v>
                </c:pt>
                <c:pt idx="579">
                  <c:v>1.3760313590251982E-2</c:v>
                </c:pt>
                <c:pt idx="580">
                  <c:v>1.3811129936822653E-2</c:v>
                </c:pt>
                <c:pt idx="581">
                  <c:v>1.3861548757621023E-2</c:v>
                </c:pt>
                <c:pt idx="582">
                  <c:v>1.3911570052567157E-2</c:v>
                </c:pt>
                <c:pt idx="583">
                  <c:v>1.3961193821421247E-2</c:v>
                </c:pt>
                <c:pt idx="584">
                  <c:v>1.4010420064103357E-2</c:v>
                </c:pt>
                <c:pt idx="585">
                  <c:v>1.4059248780373679E-2</c:v>
                </c:pt>
                <c:pt idx="586">
                  <c:v>1.4107679970232212E-2</c:v>
                </c:pt>
                <c:pt idx="587">
                  <c:v>1.4155713633279277E-2</c:v>
                </c:pt>
                <c:pt idx="588">
                  <c:v>1.4203349769594809E-2</c:v>
                </c:pt>
                <c:pt idx="589">
                  <c:v>1.4250588378779128E-2</c:v>
                </c:pt>
                <c:pt idx="590">
                  <c:v>1.429742946091217E-2</c:v>
                </c:pt>
                <c:pt idx="591">
                  <c:v>1.4343873015594255E-2</c:v>
                </c:pt>
                <c:pt idx="592">
                  <c:v>1.4389919042825383E-2</c:v>
                </c:pt>
                <c:pt idx="593">
                  <c:v>1.4435567542525618E-2</c:v>
                </c:pt>
                <c:pt idx="594">
                  <c:v>1.4480818514375215E-2</c:v>
                </c:pt>
                <c:pt idx="595">
                  <c:v>1.4525671958374176E-2</c:v>
                </c:pt>
                <c:pt idx="596">
                  <c:v>1.4583344565837209E-2</c:v>
                </c:pt>
                <c:pt idx="597">
                  <c:v>1.4614186261860951E-2</c:v>
                </c:pt>
                <c:pt idx="598">
                  <c:v>1.4657847121108958E-2</c:v>
                </c:pt>
                <c:pt idx="599">
                  <c:v>1.4701110451866839E-2</c:v>
                </c:pt>
                <c:pt idx="600">
                  <c:v>1.4768292515698889E-2</c:v>
                </c:pt>
                <c:pt idx="601">
                  <c:v>1.4799110929519799E-2</c:v>
                </c:pt>
                <c:pt idx="602">
                  <c:v>1.4828515271680942E-2</c:v>
                </c:pt>
                <c:pt idx="603">
                  <c:v>1.4870188486959535E-2</c:v>
                </c:pt>
                <c:pt idx="604">
                  <c:v>1.4911464173028577E-2</c:v>
                </c:pt>
                <c:pt idx="605">
                  <c:v>1.4952342329728197E-2</c:v>
                </c:pt>
                <c:pt idx="606">
                  <c:v>1.4992822956978458E-2</c:v>
                </c:pt>
                <c:pt idx="607">
                  <c:v>1.5032906054539552E-2</c:v>
                </c:pt>
                <c:pt idx="608">
                  <c:v>1.507259162241148E-2</c:v>
                </c:pt>
                <c:pt idx="609">
                  <c:v>1.5111879660354433E-2</c:v>
                </c:pt>
                <c:pt idx="610">
                  <c:v>1.5150770168288474E-2</c:v>
                </c:pt>
                <c:pt idx="611">
                  <c:v>1.5189263146133669E-2</c:v>
                </c:pt>
                <c:pt idx="612">
                  <c:v>1.5227358593650209E-2</c:v>
                </c:pt>
                <c:pt idx="613">
                  <c:v>1.5265056510758157E-2</c:v>
                </c:pt>
                <c:pt idx="614">
                  <c:v>1.5302356897377578E-2</c:v>
                </c:pt>
                <c:pt idx="615">
                  <c:v>1.5351031319966069E-2</c:v>
                </c:pt>
                <c:pt idx="616">
                  <c:v>1.537576507851135E-2</c:v>
                </c:pt>
                <c:pt idx="617">
                  <c:v>1.5411872872785892E-2</c:v>
                </c:pt>
                <c:pt idx="618">
                  <c:v>1.5447583136012355E-2</c:v>
                </c:pt>
                <c:pt idx="619">
                  <c:v>1.5482935766915062E-2</c:v>
                </c:pt>
                <c:pt idx="620">
                  <c:v>1.5518380151382516E-2</c:v>
                </c:pt>
                <c:pt idx="621">
                  <c:v>1.5554044385348575E-2</c:v>
                </c:pt>
                <c:pt idx="622">
                  <c:v>1.5589928468973113E-2</c:v>
                </c:pt>
                <c:pt idx="623">
                  <c:v>1.5626032402256129E-2</c:v>
                </c:pt>
                <c:pt idx="624">
                  <c:v>1.5662356185437432E-2</c:v>
                </c:pt>
                <c:pt idx="625">
                  <c:v>1.5698899818357148E-2</c:v>
                </c:pt>
                <c:pt idx="626">
                  <c:v>1.5735663301255087E-2</c:v>
                </c:pt>
                <c:pt idx="627">
                  <c:v>1.5781640685654796E-2</c:v>
                </c:pt>
                <c:pt idx="628">
                  <c:v>1.5809849816905697E-2</c:v>
                </c:pt>
                <c:pt idx="629">
                  <c:v>1.5847272849898175E-2</c:v>
                </c:pt>
                <c:pt idx="630">
                  <c:v>1.5884915733028748E-2</c:v>
                </c:pt>
                <c:pt idx="631">
                  <c:v>1.5922778466457288E-2</c:v>
                </c:pt>
                <c:pt idx="632">
                  <c:v>1.5960861050183794E-2</c:v>
                </c:pt>
                <c:pt idx="633">
                  <c:v>1.5999163484288204E-2</c:v>
                </c:pt>
                <c:pt idx="634">
                  <c:v>1.6037685768850451E-2</c:v>
                </c:pt>
                <c:pt idx="635">
                  <c:v>1.6076427903870538E-2</c:v>
                </c:pt>
                <c:pt idx="636">
                  <c:v>1.6115389889508336E-2</c:v>
                </c:pt>
                <c:pt idx="637">
                  <c:v>1.615457172584378E-2</c:v>
                </c:pt>
                <c:pt idx="638">
                  <c:v>1.6193973412956808E-2</c:v>
                </c:pt>
                <c:pt idx="639">
                  <c:v>1.6233594950847419E-2</c:v>
                </c:pt>
                <c:pt idx="640">
                  <c:v>1.6273436339675484E-2</c:v>
                </c:pt>
                <c:pt idx="641">
                  <c:v>1.6313497579361069E-2</c:v>
                </c:pt>
                <c:pt idx="642">
                  <c:v>1.6353778670143981E-2</c:v>
                </c:pt>
                <c:pt idx="643">
                  <c:v>1.6394279612024221E-2</c:v>
                </c:pt>
                <c:pt idx="644">
                  <c:v>1.6435000405081723E-2</c:v>
                </c:pt>
                <c:pt idx="645">
                  <c:v>1.6475941049396425E-2</c:v>
                </c:pt>
                <c:pt idx="646">
                  <c:v>1.6517101544968327E-2</c:v>
                </c:pt>
                <c:pt idx="647">
                  <c:v>1.6558481892037236E-2</c:v>
                </c:pt>
                <c:pt idx="648">
                  <c:v>1.661277630223168E-2</c:v>
                </c:pt>
                <c:pt idx="649">
                  <c:v>1.664190214058614E-2</c:v>
                </c:pt>
                <c:pt idx="650">
                  <c:v>1.668394204238588E-2</c:v>
                </c:pt>
                <c:pt idx="651">
                  <c:v>1.6726201795762563E-2</c:v>
                </c:pt>
                <c:pt idx="652">
                  <c:v>1.6782427801421917E-2</c:v>
                </c:pt>
                <c:pt idx="653">
                  <c:v>1.6821741066237461E-2</c:v>
                </c:pt>
                <c:pt idx="654">
                  <c:v>1.6854300167032932E-2</c:v>
                </c:pt>
                <c:pt idx="655">
                  <c:v>1.6897439328076302E-2</c:v>
                </c:pt>
                <c:pt idx="656">
                  <c:v>1.6940798341176233E-2</c:v>
                </c:pt>
                <c:pt idx="657">
                  <c:v>1.6984377206492596E-2</c:v>
                </c:pt>
                <c:pt idx="658">
                  <c:v>1.7028175924105327E-2</c:v>
                </c:pt>
                <c:pt idx="659">
                  <c:v>1.7072194494014425E-2</c:v>
                </c:pt>
                <c:pt idx="660">
                  <c:v>1.7116432916379765E-2</c:v>
                </c:pt>
                <c:pt idx="661">
                  <c:v>1.7160891191201344E-2</c:v>
                </c:pt>
                <c:pt idx="662">
                  <c:v>1.72055693185591E-2</c:v>
                </c:pt>
                <c:pt idx="663">
                  <c:v>1.725046729869284E-2</c:v>
                </c:pt>
                <c:pt idx="664">
                  <c:v>1.7295585131522628E-2</c:v>
                </c:pt>
                <c:pt idx="665">
                  <c:v>1.7340922817128401E-2</c:v>
                </c:pt>
                <c:pt idx="666">
                  <c:v>1.7401223655866715E-2</c:v>
                </c:pt>
                <c:pt idx="667">
                  <c:v>1.7432257747387325E-2</c:v>
                </c:pt>
                <c:pt idx="668">
                  <c:v>1.747825499196054E-2</c:v>
                </c:pt>
                <c:pt idx="669">
                  <c:v>1.7524472089789356E-2</c:v>
                </c:pt>
                <c:pt idx="670">
                  <c:v>1.7570909040873772E-2</c:v>
                </c:pt>
                <c:pt idx="671">
                  <c:v>1.7617550736259702E-2</c:v>
                </c:pt>
                <c:pt idx="672">
                  <c:v>1.7663974123074411E-2</c:v>
                </c:pt>
                <c:pt idx="673">
                  <c:v>1.7709982783795652E-2</c:v>
                </c:pt>
                <c:pt idx="674">
                  <c:v>1.7755576718263555E-2</c:v>
                </c:pt>
                <c:pt idx="675">
                  <c:v>1.780075592623831E-2</c:v>
                </c:pt>
                <c:pt idx="676">
                  <c:v>1.7845520407719917E-2</c:v>
                </c:pt>
                <c:pt idx="677">
                  <c:v>1.7889870162468569E-2</c:v>
                </c:pt>
                <c:pt idx="678">
                  <c:v>1.7933805190324392E-2</c:v>
                </c:pt>
                <c:pt idx="679">
                  <c:v>1.7977325491127516E-2</c:v>
                </c:pt>
                <c:pt idx="680">
                  <c:v>1.8020431064798004E-2</c:v>
                </c:pt>
                <c:pt idx="681">
                  <c:v>1.8063121911096047E-2</c:v>
                </c:pt>
                <c:pt idx="682">
                  <c:v>1.8105398029941711E-2</c:v>
                </c:pt>
                <c:pt idx="683">
                  <c:v>1.8147259421095185E-2</c:v>
                </c:pt>
                <c:pt idx="684">
                  <c:v>1.8188706084556472E-2</c:v>
                </c:pt>
                <c:pt idx="685">
                  <c:v>1.8229738020005826E-2</c:v>
                </c:pt>
                <c:pt idx="686">
                  <c:v>1.8270355227523183E-2</c:v>
                </c:pt>
                <c:pt idx="687">
                  <c:v>1.8310557706788799E-2</c:v>
                </c:pt>
                <c:pt idx="688">
                  <c:v>1.8350345457722739E-2</c:v>
                </c:pt>
                <c:pt idx="689">
                  <c:v>1.8389718480165129E-2</c:v>
                </c:pt>
                <c:pt idx="690">
                  <c:v>1.8428676774036035E-2</c:v>
                </c:pt>
                <c:pt idx="691">
                  <c:v>1.8467220339095647E-2</c:v>
                </c:pt>
                <c:pt idx="692">
                  <c:v>1.8505349175343966E-2</c:v>
                </c:pt>
                <c:pt idx="693">
                  <c:v>1.8543063282541183E-2</c:v>
                </c:pt>
                <c:pt idx="694">
                  <c:v>1.8580362660607364E-2</c:v>
                </c:pt>
                <c:pt idx="695">
                  <c:v>1.861724730946257E-2</c:v>
                </c:pt>
                <c:pt idx="696">
                  <c:v>1.8653717228866995E-2</c:v>
                </c:pt>
                <c:pt idx="697">
                  <c:v>1.8689772418740702E-2</c:v>
                </c:pt>
                <c:pt idx="698">
                  <c:v>1.8736491942803468E-2</c:v>
                </c:pt>
                <c:pt idx="699">
                  <c:v>1.8760638609496283E-2</c:v>
                </c:pt>
                <c:pt idx="700">
                  <c:v>1.8806298964273438E-2</c:v>
                </c:pt>
                <c:pt idx="701">
                  <c:v>1.8829845880610208E-2</c:v>
                </c:pt>
                <c:pt idx="702">
                  <c:v>1.8863827421071733E-2</c:v>
                </c:pt>
                <c:pt idx="703">
                  <c:v>1.8897394231283116E-2</c:v>
                </c:pt>
                <c:pt idx="704">
                  <c:v>1.894476539674006E-2</c:v>
                </c:pt>
                <c:pt idx="705">
                  <c:v>1.8986413564787696E-2</c:v>
                </c:pt>
                <c:pt idx="706">
                  <c:v>1.9005765615043302E-2</c:v>
                </c:pt>
                <c:pt idx="707">
                  <c:v>1.9040314413072412E-2</c:v>
                </c:pt>
                <c:pt idx="708">
                  <c:v>1.9068936351551713E-2</c:v>
                </c:pt>
                <c:pt idx="709">
                  <c:v>1.9099899565730993E-2</c:v>
                </c:pt>
                <c:pt idx="710">
                  <c:v>1.9130448010118428E-2</c:v>
                </c:pt>
                <c:pt idx="711">
                  <c:v>1.9160581684367628E-2</c:v>
                </c:pt>
                <c:pt idx="712">
                  <c:v>1.9192916603616439E-2</c:v>
                </c:pt>
                <c:pt idx="713">
                  <c:v>1.9219604721225636E-2</c:v>
                </c:pt>
                <c:pt idx="714">
                  <c:v>1.9248494083248247E-2</c:v>
                </c:pt>
                <c:pt idx="715">
                  <c:v>1.9276968673906936E-2</c:v>
                </c:pt>
                <c:pt idx="716">
                  <c:v>1.9305028492908605E-2</c:v>
                </c:pt>
                <c:pt idx="717">
                  <c:v>1.93326735399868E-2</c:v>
                </c:pt>
                <c:pt idx="718">
                  <c:v>1.9359903814821777E-2</c:v>
                </c:pt>
                <c:pt idx="719">
                  <c:v>1.9386719317173728E-2</c:v>
                </c:pt>
                <c:pt idx="720">
                  <c:v>1.9423262523394769E-2</c:v>
                </c:pt>
                <c:pt idx="721">
                  <c:v>1.9439106003229512E-2</c:v>
                </c:pt>
                <c:pt idx="722">
                  <c:v>1.9467011651315147E-2</c:v>
                </c:pt>
                <c:pt idx="723">
                  <c:v>1.9489863002153385E-2</c:v>
                </c:pt>
                <c:pt idx="724">
                  <c:v>1.9514957512143383E-2</c:v>
                </c:pt>
                <c:pt idx="725">
                  <c:v>1.9540048934922893E-2</c:v>
                </c:pt>
                <c:pt idx="726">
                  <c:v>1.9567460895197897E-2</c:v>
                </c:pt>
                <c:pt idx="727">
                  <c:v>1.9590222518823808E-2</c:v>
                </c:pt>
                <c:pt idx="728">
                  <c:v>1.9615304679945211E-2</c:v>
                </c:pt>
                <c:pt idx="729">
                  <c:v>1.9640383753829482E-2</c:v>
                </c:pt>
                <c:pt idx="730">
                  <c:v>1.9665459740476621E-2</c:v>
                </c:pt>
                <c:pt idx="731">
                  <c:v>1.9692861998978906E-2</c:v>
                </c:pt>
                <c:pt idx="732">
                  <c:v>1.9715602452086145E-2</c:v>
                </c:pt>
                <c:pt idx="733">
                  <c:v>1.9740669177048531E-2</c:v>
                </c:pt>
                <c:pt idx="734">
                  <c:v>1.9765732814747139E-2</c:v>
                </c:pt>
                <c:pt idx="735">
                  <c:v>1.9790793365208614E-2</c:v>
                </c:pt>
                <c:pt idx="736">
                  <c:v>1.9815850828432957E-2</c:v>
                </c:pt>
                <c:pt idx="737">
                  <c:v>1.9840905204420167E-2</c:v>
                </c:pt>
                <c:pt idx="738">
                  <c:v>1.9865956493170245E-2</c:v>
                </c:pt>
                <c:pt idx="739">
                  <c:v>1.9893343310710687E-2</c:v>
                </c:pt>
                <c:pt idx="740">
                  <c:v>1.9918389589161922E-2</c:v>
                </c:pt>
                <c:pt idx="741">
                  <c:v>1.99410918358911E-2</c:v>
                </c:pt>
                <c:pt idx="742">
                  <c:v>1.9966130775586066E-2</c:v>
                </c:pt>
                <c:pt idx="743">
                  <c:v>1.9991166628070545E-2</c:v>
                </c:pt>
                <c:pt idx="744">
                  <c:v>2.0016199393291245E-2</c:v>
                </c:pt>
                <c:pt idx="745">
                  <c:v>2.0043574696102517E-2</c:v>
                </c:pt>
                <c:pt idx="746">
                  <c:v>2.0066255661941312E-2</c:v>
                </c:pt>
                <c:pt idx="747">
                  <c:v>2.0091279165397324E-2</c:v>
                </c:pt>
                <c:pt idx="748">
                  <c:v>2.0116299581562913E-2</c:v>
                </c:pt>
                <c:pt idx="749">
                  <c:v>2.0141316910464724E-2</c:v>
                </c:pt>
                <c:pt idx="750">
                  <c:v>2.017234716786831E-2</c:v>
                </c:pt>
                <c:pt idx="751">
                  <c:v>2.0191342306450366E-2</c:v>
                </c:pt>
                <c:pt idx="752">
                  <c:v>2.0216350373534198E-2</c:v>
                </c:pt>
                <c:pt idx="753">
                  <c:v>2.0241355353354251E-2</c:v>
                </c:pt>
                <c:pt idx="754">
                  <c:v>2.0266357245883881E-2</c:v>
                </c:pt>
                <c:pt idx="755">
                  <c:v>2.0291356051149734E-2</c:v>
                </c:pt>
                <c:pt idx="756">
                  <c:v>2.0321069212627663E-2</c:v>
                </c:pt>
                <c:pt idx="757">
                  <c:v>2.0343704211343017E-2</c:v>
                </c:pt>
                <c:pt idx="758">
                  <c:v>2.0366333943204751E-2</c:v>
                </c:pt>
                <c:pt idx="759">
                  <c:v>2.0393682597192875E-2</c:v>
                </c:pt>
                <c:pt idx="760">
                  <c:v>2.0416303768175936E-2</c:v>
                </c:pt>
                <c:pt idx="761">
                  <c:v>2.0441284049725894E-2</c:v>
                </c:pt>
                <c:pt idx="762">
                  <c:v>2.0466261243958783E-2</c:v>
                </c:pt>
                <c:pt idx="763">
                  <c:v>2.0491235350927894E-2</c:v>
                </c:pt>
                <c:pt idx="764">
                  <c:v>2.05185745615033E-2</c:v>
                </c:pt>
                <c:pt idx="765">
                  <c:v>2.0541174302914911E-2</c:v>
                </c:pt>
                <c:pt idx="766">
                  <c:v>2.0566139147986107E-2</c:v>
                </c:pt>
                <c:pt idx="767">
                  <c:v>2.0591100905740234E-2</c:v>
                </c:pt>
                <c:pt idx="768">
                  <c:v>2.0616059576203938E-2</c:v>
                </c:pt>
                <c:pt idx="769">
                  <c:v>2.0641015159350573E-2</c:v>
                </c:pt>
                <c:pt idx="770">
                  <c:v>2.0665967655206785E-2</c:v>
                </c:pt>
                <c:pt idx="771">
                  <c:v>2.0700418422352485E-2</c:v>
                </c:pt>
                <c:pt idx="772">
                  <c:v>2.0715863384941358E-2</c:v>
                </c:pt>
                <c:pt idx="773">
                  <c:v>2.0740806618846364E-2</c:v>
                </c:pt>
                <c:pt idx="774">
                  <c:v>2.0768127059089814E-2</c:v>
                </c:pt>
                <c:pt idx="775">
                  <c:v>2.0790678859983203E-2</c:v>
                </c:pt>
                <c:pt idx="776">
                  <c:v>2.0815496988308979E-2</c:v>
                </c:pt>
                <c:pt idx="777">
                  <c:v>2.0840149848169176E-2</c:v>
                </c:pt>
                <c:pt idx="778">
                  <c:v>2.0866983952181339E-2</c:v>
                </c:pt>
                <c:pt idx="779">
                  <c:v>2.088895976203986E-2</c:v>
                </c:pt>
                <c:pt idx="780">
                  <c:v>2.0913116815890476E-2</c:v>
                </c:pt>
                <c:pt idx="781">
                  <c:v>2.0937108600849186E-2</c:v>
                </c:pt>
                <c:pt idx="782">
                  <c:v>2.09609351168627E-2</c:v>
                </c:pt>
                <c:pt idx="783">
                  <c:v>2.0984596363771146E-2</c:v>
                </c:pt>
                <c:pt idx="784">
                  <c:v>2.1008092341521234E-2</c:v>
                </c:pt>
                <c:pt idx="785">
                  <c:v>2.1031423049979736E-2</c:v>
                </c:pt>
                <c:pt idx="786">
                  <c:v>2.1054588489093362E-2</c:v>
                </c:pt>
                <c:pt idx="787">
                  <c:v>2.1077588658755531E-2</c:v>
                </c:pt>
                <c:pt idx="788">
                  <c:v>2.110042355885966E-2</c:v>
                </c:pt>
                <c:pt idx="789">
                  <c:v>2.1123093189299169E-2</c:v>
                </c:pt>
                <c:pt idx="790">
                  <c:v>2.1145597550020767E-2</c:v>
                </c:pt>
                <c:pt idx="791">
                  <c:v>2.117014738681755E-2</c:v>
                </c:pt>
                <c:pt idx="792">
                  <c:v>2.1192310706616979E-2</c:v>
                </c:pt>
                <c:pt idx="793">
                  <c:v>2.121211901275899E-2</c:v>
                </c:pt>
                <c:pt idx="794">
                  <c:v>2.1233962293569775E-2</c:v>
                </c:pt>
                <c:pt idx="795">
                  <c:v>2.1255640304209678E-2</c:v>
                </c:pt>
                <c:pt idx="796">
                  <c:v>2.1277153044518826E-2</c:v>
                </c:pt>
                <c:pt idx="797">
                  <c:v>2.1300648127071664E-2</c:v>
                </c:pt>
                <c:pt idx="798">
                  <c:v>2.1319682713958343E-2</c:v>
                </c:pt>
                <c:pt idx="799">
                  <c:v>2.1340699642875549E-2</c:v>
                </c:pt>
                <c:pt idx="800">
                  <c:v>2.1361551301168902E-2</c:v>
                </c:pt>
                <c:pt idx="801">
                  <c:v>2.138223768873182E-2</c:v>
                </c:pt>
                <c:pt idx="802">
                  <c:v>2.1407319743351749E-2</c:v>
                </c:pt>
                <c:pt idx="803">
                  <c:v>2.1423114651319963E-2</c:v>
                </c:pt>
                <c:pt idx="804">
                  <c:v>2.1443305226185316E-2</c:v>
                </c:pt>
                <c:pt idx="805">
                  <c:v>2.1463330530000491E-2</c:v>
                </c:pt>
                <c:pt idx="806">
                  <c:v>2.1483190562632259E-2</c:v>
                </c:pt>
                <c:pt idx="807">
                  <c:v>2.1502885324080623E-2</c:v>
                </c:pt>
                <c:pt idx="808">
                  <c:v>2.152647601373836E-2</c:v>
                </c:pt>
                <c:pt idx="809">
                  <c:v>2.1543799451526624E-2</c:v>
                </c:pt>
                <c:pt idx="810">
                  <c:v>2.1560977980152884E-2</c:v>
                </c:pt>
                <c:pt idx="811">
                  <c:v>2.1582010752629888E-2</c:v>
                </c:pt>
                <c:pt idx="812">
                  <c:v>2.1598880059920944E-2</c:v>
                </c:pt>
                <c:pt idx="813">
                  <c:v>2.1617583192270473E-2</c:v>
                </c:pt>
                <c:pt idx="814">
                  <c:v>2.1636121052850399E-2</c:v>
                </c:pt>
                <c:pt idx="815">
                  <c:v>2.1654493641580785E-2</c:v>
                </c:pt>
                <c:pt idx="816">
                  <c:v>2.1674646594087577E-2</c:v>
                </c:pt>
                <c:pt idx="817">
                  <c:v>2.1690743003119906E-2</c:v>
                </c:pt>
                <c:pt idx="818">
                  <c:v>2.1708619775795412E-2</c:v>
                </c:pt>
                <c:pt idx="819">
                  <c:v>2.1726331276301636E-2</c:v>
                </c:pt>
                <c:pt idx="820">
                  <c:v>2.1743877504585285E-2</c:v>
                </c:pt>
                <c:pt idx="821">
                  <c:v>2.1761258460566424E-2</c:v>
                </c:pt>
                <c:pt idx="822">
                  <c:v>2.1784484565685602E-2</c:v>
                </c:pt>
                <c:pt idx="823">
                  <c:v>2.1795524555301427E-2</c:v>
                </c:pt>
                <c:pt idx="824">
                  <c:v>2.1812409693922064E-2</c:v>
                </c:pt>
                <c:pt idx="825">
                  <c:v>2.1829129559973737E-2</c:v>
                </c:pt>
                <c:pt idx="826">
                  <c:v>2.1845684153349865E-2</c:v>
                </c:pt>
                <c:pt idx="827">
                  <c:v>2.1863900695338057E-2</c:v>
                </c:pt>
                <c:pt idx="828">
                  <c:v>2.1878369389893848E-2</c:v>
                </c:pt>
                <c:pt idx="829">
                  <c:v>2.1894811461224961E-2</c:v>
                </c:pt>
                <c:pt idx="830">
                  <c:v>2.1913284616210671E-2</c:v>
                </c:pt>
                <c:pt idx="831">
                  <c:v>2.1928205938461787E-2</c:v>
                </c:pt>
                <c:pt idx="832">
                  <c:v>2.1945158344527371E-2</c:v>
                </c:pt>
                <c:pt idx="833">
                  <c:v>2.1962280862330985E-2</c:v>
                </c:pt>
                <c:pt idx="834">
                  <c:v>2.1979573491899274E-2</c:v>
                </c:pt>
                <c:pt idx="835">
                  <c:v>2.1997036233365463E-2</c:v>
                </c:pt>
                <c:pt idx="836">
                  <c:v>2.20146690867562E-2</c:v>
                </c:pt>
                <c:pt idx="837">
                  <c:v>2.2032472052178065E-2</c:v>
                </c:pt>
                <c:pt idx="838">
                  <c:v>2.2050445129684348E-2</c:v>
                </c:pt>
                <c:pt idx="839">
                  <c:v>2.2068588319328342E-2</c:v>
                </c:pt>
                <c:pt idx="840">
                  <c:v>2.2086901621269917E-2</c:v>
                </c:pt>
                <c:pt idx="841">
                  <c:v>2.2105385035509073E-2</c:v>
                </c:pt>
                <c:pt idx="842">
                  <c:v>2.2124038562152393E-2</c:v>
                </c:pt>
                <c:pt idx="843">
                  <c:v>2.214489530517838E-2</c:v>
                </c:pt>
                <c:pt idx="844">
                  <c:v>2.2163902377274614E-2</c:v>
                </c:pt>
                <c:pt idx="845">
                  <c:v>2.2181019817306691E-2</c:v>
                </c:pt>
                <c:pt idx="846">
                  <c:v>2.2200353794392669E-2</c:v>
                </c:pt>
                <c:pt idx="847">
                  <c:v>2.2219857884229199E-2</c:v>
                </c:pt>
                <c:pt idx="848">
                  <c:v>2.22395320870028E-2</c:v>
                </c:pt>
                <c:pt idx="849">
                  <c:v>2.2259376402740116E-2</c:v>
                </c:pt>
                <c:pt idx="850">
                  <c:v>2.2281517420599251E-2</c:v>
                </c:pt>
                <c:pt idx="851">
                  <c:v>2.2299575373452285E-2</c:v>
                </c:pt>
                <c:pt idx="852">
                  <c:v>2.2319930028613655E-2</c:v>
                </c:pt>
                <c:pt idx="853">
                  <c:v>2.234045479708513E-2</c:v>
                </c:pt>
                <c:pt idx="854">
                  <c:v>2.2363329943975163E-2</c:v>
                </c:pt>
                <c:pt idx="855">
                  <c:v>2.238201467433143E-2</c:v>
                </c:pt>
                <c:pt idx="856">
                  <c:v>2.2403049783266127E-2</c:v>
                </c:pt>
                <c:pt idx="857">
                  <c:v>2.2424255005910609E-2</c:v>
                </c:pt>
                <c:pt idx="858">
                  <c:v>2.2445630342291523E-2</c:v>
                </c:pt>
                <c:pt idx="859">
                  <c:v>2.2467175792488803E-2</c:v>
                </c:pt>
                <c:pt idx="860">
                  <c:v>2.2488891356688967E-2</c:v>
                </c:pt>
                <c:pt idx="861">
                  <c:v>2.2521078515160831E-2</c:v>
                </c:pt>
                <c:pt idx="862">
                  <c:v>2.2540924828433617E-2</c:v>
                </c:pt>
                <c:pt idx="863">
                  <c:v>2.2563220847544585E-2</c:v>
                </c:pt>
                <c:pt idx="864">
                  <c:v>2.2585686956997364E-2</c:v>
                </c:pt>
                <c:pt idx="865">
                  <c:v>2.2608323156632082E-2</c:v>
                </c:pt>
                <c:pt idx="866">
                  <c:v>2.2631129446608611E-2</c:v>
                </c:pt>
                <c:pt idx="867">
                  <c:v>2.2654105827006887E-2</c:v>
                </c:pt>
                <c:pt idx="868">
                  <c:v>2.2677252297667039E-2</c:v>
                </c:pt>
                <c:pt idx="869">
                  <c:v>2.2700568858828873E-2</c:v>
                </c:pt>
                <c:pt idx="870">
                  <c:v>2.2724055510412455E-2</c:v>
                </c:pt>
                <c:pt idx="871">
                  <c:v>2.2747712252417784E-2</c:v>
                </c:pt>
                <c:pt idx="872">
                  <c:v>2.2771539084924797E-2</c:v>
                </c:pt>
                <c:pt idx="873">
                  <c:v>2.2795536008093364E-2</c:v>
                </c:pt>
                <c:pt idx="874">
                  <c:v>2.2819703021683679E-2</c:v>
                </c:pt>
                <c:pt idx="875">
                  <c:v>2.2844040126015486E-2</c:v>
                </c:pt>
                <c:pt idx="876">
                  <c:v>2.2868547321008847E-2</c:v>
                </c:pt>
                <c:pt idx="877">
                  <c:v>2.2900306500854839E-2</c:v>
                </c:pt>
                <c:pt idx="878">
                  <c:v>2.2925202474537443E-2</c:v>
                </c:pt>
                <c:pt idx="879">
                  <c:v>2.2950245755346543E-2</c:v>
                </c:pt>
                <c:pt idx="880">
                  <c:v>2.2975179727593442E-2</c:v>
                </c:pt>
                <c:pt idx="881">
                  <c:v>2.2999931243630201E-2</c:v>
                </c:pt>
                <c:pt idx="882">
                  <c:v>2.3024500303616691E-2</c:v>
                </c:pt>
                <c:pt idx="883">
                  <c:v>2.3048886907313104E-2</c:v>
                </c:pt>
                <c:pt idx="884">
                  <c:v>2.3073091054799377E-2</c:v>
                </c:pt>
                <c:pt idx="885">
                  <c:v>2.309711274607551E-2</c:v>
                </c:pt>
                <c:pt idx="886">
                  <c:v>2.3120951981061566E-2</c:v>
                </c:pt>
                <c:pt idx="887">
                  <c:v>2.3151885043093401E-2</c:v>
                </c:pt>
                <c:pt idx="888">
                  <c:v>2.3168083081763768E-2</c:v>
                </c:pt>
                <c:pt idx="889">
                  <c:v>2.3191374947559851E-2</c:v>
                </c:pt>
                <c:pt idx="890">
                  <c:v>2.3214484356905984E-2</c:v>
                </c:pt>
                <c:pt idx="891">
                  <c:v>2.3237411309722233E-2</c:v>
                </c:pt>
                <c:pt idx="892">
                  <c:v>2.3260155806088534E-2</c:v>
                </c:pt>
                <c:pt idx="893">
                  <c:v>2.3282717845845013E-2</c:v>
                </c:pt>
                <c:pt idx="894">
                  <c:v>2.3305097429071608E-2</c:v>
                </c:pt>
                <c:pt idx="895">
                  <c:v>2.3327294555608447E-2</c:v>
                </c:pt>
                <c:pt idx="896">
                  <c:v>2.3349309225535464E-2</c:v>
                </c:pt>
                <c:pt idx="897">
                  <c:v>2.3371141438772725E-2</c:v>
                </c:pt>
                <c:pt idx="898">
                  <c:v>2.3392791195240292E-2</c:v>
                </c:pt>
                <c:pt idx="899">
                  <c:v>2.3414258495018103E-2</c:v>
                </c:pt>
                <c:pt idx="900">
                  <c:v>2.3435543337946285E-2</c:v>
                </c:pt>
                <c:pt idx="901">
                  <c:v>2.3456645724024838E-2</c:v>
                </c:pt>
                <c:pt idx="902">
                  <c:v>2.3477565653333698E-2</c:v>
                </c:pt>
                <c:pt idx="903">
                  <c:v>2.3498303125712994E-2</c:v>
                </c:pt>
                <c:pt idx="904">
                  <c:v>2.3518858141162724E-2</c:v>
                </c:pt>
                <c:pt idx="905">
                  <c:v>2.3539230699682889E-2</c:v>
                </c:pt>
                <c:pt idx="906">
                  <c:v>2.355942080127349E-2</c:v>
                </c:pt>
                <c:pt idx="907">
                  <c:v>2.3579428445774653E-2</c:v>
                </c:pt>
                <c:pt idx="908">
                  <c:v>2.3606431004070672E-2</c:v>
                </c:pt>
                <c:pt idx="909">
                  <c:v>2.361889636366854E-2</c:v>
                </c:pt>
                <c:pt idx="910">
                  <c:v>2.3638356636981328E-2</c:v>
                </c:pt>
                <c:pt idx="911">
                  <c:v>2.3657634453204679E-2</c:v>
                </c:pt>
                <c:pt idx="912">
                  <c:v>2.3687559526424096E-2</c:v>
                </c:pt>
                <c:pt idx="913">
                  <c:v>2.3702572063983851E-2</c:v>
                </c:pt>
                <c:pt idx="914">
                  <c:v>2.3714373158698621E-2</c:v>
                </c:pt>
                <c:pt idx="915">
                  <c:v>2.3732921146084607E-2</c:v>
                </c:pt>
                <c:pt idx="916">
                  <c:v>2.3751286676141348E-2</c:v>
                </c:pt>
                <c:pt idx="917">
                  <c:v>2.3769469748948779E-2</c:v>
                </c:pt>
                <c:pt idx="918">
                  <c:v>2.3787470364426966E-2</c:v>
                </c:pt>
                <c:pt idx="919">
                  <c:v>2.3805288522575907E-2</c:v>
                </c:pt>
                <c:pt idx="920">
                  <c:v>2.3822924223235731E-2</c:v>
                </c:pt>
                <c:pt idx="921">
                  <c:v>2.3840377466566309E-2</c:v>
                </c:pt>
                <c:pt idx="922">
                  <c:v>2.3857648252487706E-2</c:v>
                </c:pt>
                <c:pt idx="923">
                  <c:v>2.3874736580919986E-2</c:v>
                </c:pt>
                <c:pt idx="924">
                  <c:v>2.3891642451783213E-2</c:v>
                </c:pt>
                <c:pt idx="925">
                  <c:v>2.3908365865237258E-2</c:v>
                </c:pt>
                <c:pt idx="926">
                  <c:v>2.3932777036737463E-2</c:v>
                </c:pt>
                <c:pt idx="927">
                  <c:v>2.3941265319358251E-2</c:v>
                </c:pt>
                <c:pt idx="928">
                  <c:v>2.3957441360185072E-2</c:v>
                </c:pt>
                <c:pt idx="929">
                  <c:v>2.3973434943282967E-2</c:v>
                </c:pt>
                <c:pt idx="930">
                  <c:v>2.3989246068651937E-2</c:v>
                </c:pt>
                <c:pt idx="931">
                  <c:v>2.4004878444046085E-2</c:v>
                </c:pt>
                <c:pt idx="932">
                  <c:v>2.4020373827742247E-2</c:v>
                </c:pt>
                <c:pt idx="933">
                  <c:v>2.4035744123018787E-2</c:v>
                </c:pt>
                <c:pt idx="934">
                  <c:v>2.4050989329875705E-2</c:v>
                </c:pt>
                <c:pt idx="935">
                  <c:v>2.4066109448073192E-2</c:v>
                </c:pt>
                <c:pt idx="936">
                  <c:v>2.4081104477851056E-2</c:v>
                </c:pt>
                <c:pt idx="937">
                  <c:v>2.4095974419129362E-2</c:v>
                </c:pt>
                <c:pt idx="938">
                  <c:v>2.4110719271828174E-2</c:v>
                </c:pt>
                <c:pt idx="939">
                  <c:v>2.4130879840662534E-2</c:v>
                </c:pt>
                <c:pt idx="940">
                  <c:v>2.4139833711487313E-2</c:v>
                </c:pt>
                <c:pt idx="941">
                  <c:v>2.4154203298447641E-2</c:v>
                </c:pt>
                <c:pt idx="942">
                  <c:v>2.4168447796748538E-2</c:v>
                </c:pt>
                <c:pt idx="943">
                  <c:v>2.418256720646994E-2</c:v>
                </c:pt>
                <c:pt idx="944">
                  <c:v>2.4196561527611848E-2</c:v>
                </c:pt>
                <c:pt idx="945">
                  <c:v>2.4210430760094326E-2</c:v>
                </c:pt>
                <c:pt idx="946">
                  <c:v>2.42241749037575E-2</c:v>
                </c:pt>
                <c:pt idx="947">
                  <c:v>2.4237793958921117E-2</c:v>
                </c:pt>
                <c:pt idx="948">
                  <c:v>2.4251287925345366E-2</c:v>
                </c:pt>
                <c:pt idx="949">
                  <c:v>2.4264656803030249E-2</c:v>
                </c:pt>
                <c:pt idx="950">
                  <c:v>2.4277900591975765E-2</c:v>
                </c:pt>
                <c:pt idx="951">
                  <c:v>2.4291019292261851E-2</c:v>
                </c:pt>
                <c:pt idx="952">
                  <c:v>2.4304012903648697E-2</c:v>
                </c:pt>
                <c:pt idx="953">
                  <c:v>2.4316881426376113E-2</c:v>
                </c:pt>
                <c:pt idx="954">
                  <c:v>2.4329624860284227E-2</c:v>
                </c:pt>
                <c:pt idx="955">
                  <c:v>2.4342243205452974E-2</c:v>
                </c:pt>
                <c:pt idx="956">
                  <c:v>2.4354736461882354E-2</c:v>
                </c:pt>
                <c:pt idx="957">
                  <c:v>2.4367104629332559E-2</c:v>
                </c:pt>
                <c:pt idx="958">
                  <c:v>2.4379347708043397E-2</c:v>
                </c:pt>
                <c:pt idx="959">
                  <c:v>2.4391465697854997E-2</c:v>
                </c:pt>
                <c:pt idx="960">
                  <c:v>2.4408516060923091E-2</c:v>
                </c:pt>
                <c:pt idx="961">
                  <c:v>2.4415326411020288E-2</c:v>
                </c:pt>
                <c:pt idx="962">
                  <c:v>2.4427069134214108E-2</c:v>
                </c:pt>
                <c:pt idx="963">
                  <c:v>2.4438686768588624E-2</c:v>
                </c:pt>
                <c:pt idx="964">
                  <c:v>2.4456759654640337E-2</c:v>
                </c:pt>
                <c:pt idx="965">
                  <c:v>2.4466458587113493E-2</c:v>
                </c:pt>
                <c:pt idx="966">
                  <c:v>2.447278913815687E-2</c:v>
                </c:pt>
                <c:pt idx="967">
                  <c:v>2.4483906416854495E-2</c:v>
                </c:pt>
                <c:pt idx="968">
                  <c:v>2.4494898606572946E-2</c:v>
                </c:pt>
                <c:pt idx="969">
                  <c:v>2.4505765707312221E-2</c:v>
                </c:pt>
                <c:pt idx="970">
                  <c:v>2.4516507719072322E-2</c:v>
                </c:pt>
                <c:pt idx="971">
                  <c:v>2.4527124641853248E-2</c:v>
                </c:pt>
                <c:pt idx="972">
                  <c:v>2.4537616475655E-2</c:v>
                </c:pt>
                <c:pt idx="973">
                  <c:v>2.454798322039764E-2</c:v>
                </c:pt>
                <c:pt idx="974">
                  <c:v>2.4558224876241042E-2</c:v>
                </c:pt>
                <c:pt idx="975">
                  <c:v>2.4568341442945396E-2</c:v>
                </c:pt>
                <c:pt idx="976">
                  <c:v>2.4578332920670576E-2</c:v>
                </c:pt>
                <c:pt idx="977">
                  <c:v>2.4594352517071982E-2</c:v>
                </c:pt>
                <c:pt idx="978">
                  <c:v>2.4597940608863667E-2</c:v>
                </c:pt>
                <c:pt idx="979">
                  <c:v>2.4607556819411514E-2</c:v>
                </c:pt>
                <c:pt idx="980">
                  <c:v>2.461704794090025E-2</c:v>
                </c:pt>
                <c:pt idx="981">
                  <c:v>2.4626413973249939E-2</c:v>
                </c:pt>
                <c:pt idx="982">
                  <c:v>2.4635654916460581E-2</c:v>
                </c:pt>
                <c:pt idx="983">
                  <c:v>2.4644770770612112E-2</c:v>
                </c:pt>
                <c:pt idx="984">
                  <c:v>2.4653761535624596E-2</c:v>
                </c:pt>
                <c:pt idx="985">
                  <c:v>2.4662627211498034E-2</c:v>
                </c:pt>
                <c:pt idx="986">
                  <c:v>2.4671367798232424E-2</c:v>
                </c:pt>
                <c:pt idx="987">
                  <c:v>2.4679983295827768E-2</c:v>
                </c:pt>
                <c:pt idx="988">
                  <c:v>2.4688473704284064E-2</c:v>
                </c:pt>
                <c:pt idx="989">
                  <c:v>2.4696839023521377E-2</c:v>
                </c:pt>
                <c:pt idx="990">
                  <c:v>2.470507925369958E-2</c:v>
                </c:pt>
                <c:pt idx="991">
                  <c:v>2.4713194394578863E-2</c:v>
                </c:pt>
                <c:pt idx="992">
                  <c:v>2.47211844463191E-2</c:v>
                </c:pt>
                <c:pt idx="993">
                  <c:v>2.4729049408840353E-2</c:v>
                </c:pt>
                <c:pt idx="994">
                  <c:v>2.473678928222256E-2</c:v>
                </c:pt>
                <c:pt idx="995">
                  <c:v>2.4744404066305847E-2</c:v>
                </c:pt>
                <c:pt idx="996">
                  <c:v>2.4751893761250088E-2</c:v>
                </c:pt>
                <c:pt idx="997">
                  <c:v>2.4759258366895409E-2</c:v>
                </c:pt>
                <c:pt idx="998">
                  <c:v>2.4766497883321748E-2</c:v>
                </c:pt>
                <c:pt idx="999">
                  <c:v>2.4773612310529103E-2</c:v>
                </c:pt>
                <c:pt idx="1000">
                  <c:v>2.4780601648437539E-2</c:v>
                </c:pt>
                <c:pt idx="1001">
                  <c:v>2.4787465897047056E-2</c:v>
                </c:pt>
                <c:pt idx="1002">
                  <c:v>2.479420505643759E-2</c:v>
                </c:pt>
                <c:pt idx="1003">
                  <c:v>2.4800819126609142E-2</c:v>
                </c:pt>
                <c:pt idx="1004">
                  <c:v>2.4807308107401838E-2</c:v>
                </c:pt>
                <c:pt idx="1005">
                  <c:v>2.4813671998975551E-2</c:v>
                </c:pt>
                <c:pt idx="1006">
                  <c:v>2.4819910801250344E-2</c:v>
                </c:pt>
                <c:pt idx="1007">
                  <c:v>2.4826024514146283E-2</c:v>
                </c:pt>
                <c:pt idx="1008">
                  <c:v>2.4832013137823239E-2</c:v>
                </c:pt>
                <c:pt idx="1009">
                  <c:v>2.4837876672201276E-2</c:v>
                </c:pt>
                <c:pt idx="1010">
                  <c:v>2.4846945567702505E-2</c:v>
                </c:pt>
                <c:pt idx="1011">
                  <c:v>2.4849228472820784E-2</c:v>
                </c:pt>
                <c:pt idx="1012">
                  <c:v>2.4857977232990436E-2</c:v>
                </c:pt>
                <c:pt idx="1013">
                  <c:v>2.4860079916164679E-2</c:v>
                </c:pt>
                <c:pt idx="1014">
                  <c:v>2.4865318003808312E-2</c:v>
                </c:pt>
                <c:pt idx="1015">
                  <c:v>2.4870431002153026E-2</c:v>
                </c:pt>
                <c:pt idx="1016">
                  <c:v>2.4881464397230602E-2</c:v>
                </c:pt>
                <c:pt idx="1017">
                  <c:v>2.488367858798135E-2</c:v>
                </c:pt>
                <c:pt idx="1018">
                  <c:v>2.488806967344992E-2</c:v>
                </c:pt>
                <c:pt idx="1019">
                  <c:v>2.4893829241219301E-2</c:v>
                </c:pt>
                <c:pt idx="1020">
                  <c:v>2.4897099634735298E-2</c:v>
                </c:pt>
                <c:pt idx="1021">
                  <c:v>2.490142695550368E-2</c:v>
                </c:pt>
                <c:pt idx="1022">
                  <c:v>2.4905629169706955E-2</c:v>
                </c:pt>
                <c:pt idx="1023">
                  <c:v>2.4909706277291832E-2</c:v>
                </c:pt>
                <c:pt idx="1024">
                  <c:v>2.491479708146338E-2</c:v>
                </c:pt>
                <c:pt idx="1025">
                  <c:v>2.4917485172633036E-2</c:v>
                </c:pt>
                <c:pt idx="1026">
                  <c:v>2.4921186960362718E-2</c:v>
                </c:pt>
                <c:pt idx="1027">
                  <c:v>2.4924763641394065E-2</c:v>
                </c:pt>
                <c:pt idx="1028">
                  <c:v>2.4928215215807015E-2</c:v>
                </c:pt>
                <c:pt idx="1029">
                  <c:v>2.493154168352163E-2</c:v>
                </c:pt>
                <c:pt idx="1030">
                  <c:v>2.4934743044591201E-2</c:v>
                </c:pt>
                <c:pt idx="1031">
                  <c:v>2.4937819298935793E-2</c:v>
                </c:pt>
                <c:pt idx="1032">
                  <c:v>2.4940269912168134E-2</c:v>
                </c:pt>
                <c:pt idx="1033">
                  <c:v>2.4943596487529973E-2</c:v>
                </c:pt>
                <c:pt idx="1034">
                  <c:v>2.4947349116970496E-2</c:v>
                </c:pt>
                <c:pt idx="1035">
                  <c:v>2.4948877136754533E-2</c:v>
                </c:pt>
                <c:pt idx="1036">
                  <c:v>2.4951418566034889E-2</c:v>
                </c:pt>
                <c:pt idx="1037">
                  <c:v>2.4953961880500586E-2</c:v>
                </c:pt>
                <c:pt idx="1038">
                  <c:v>2.4957553973969926E-2</c:v>
                </c:pt>
                <c:pt idx="1039">
                  <c:v>2.4959054165014649E-2</c:v>
                </c:pt>
                <c:pt idx="1040">
                  <c:v>2.4961603135063015E-2</c:v>
                </c:pt>
                <c:pt idx="1041">
                  <c:v>2.4964153990323368E-2</c:v>
                </c:pt>
                <c:pt idx="1042">
                  <c:v>2.4966706730742416E-2</c:v>
                </c:pt>
                <c:pt idx="1043">
                  <c:v>2.4969261356373451E-2</c:v>
                </c:pt>
                <c:pt idx="1044">
                  <c:v>2.4971817867216473E-2</c:v>
                </c:pt>
                <c:pt idx="1045">
                  <c:v>2.4974376263244835E-2</c:v>
                </c:pt>
                <c:pt idx="1046">
                  <c:v>2.4976936544431894E-2</c:v>
                </c:pt>
                <c:pt idx="1047">
                  <c:v>2.4979498710830939E-2</c:v>
                </c:pt>
                <c:pt idx="1048">
                  <c:v>2.498206276244197E-2</c:v>
                </c:pt>
                <c:pt idx="1049">
                  <c:v>2.4984628699238343E-2</c:v>
                </c:pt>
                <c:pt idx="1050">
                  <c:v>2.4987196521220056E-2</c:v>
                </c:pt>
                <c:pt idx="1051">
                  <c:v>2.4990817179919578E-2</c:v>
                </c:pt>
                <c:pt idx="1052">
                  <c:v>2.499338908546811E-2</c:v>
                </c:pt>
                <c:pt idx="1053">
                  <c:v>2.4994911298383826E-2</c:v>
                </c:pt>
                <c:pt idx="1054">
                  <c:v>2.499748666113355E-2</c:v>
                </c:pt>
                <c:pt idx="1055">
                  <c:v>2.500006390909526E-2</c:v>
                </c:pt>
                <c:pt idx="1056">
                  <c:v>2.5002643042215666E-2</c:v>
                </c:pt>
                <c:pt idx="1057">
                  <c:v>2.5006276893388968E-2</c:v>
                </c:pt>
                <c:pt idx="1058">
                  <c:v>2.5007806964145729E-2</c:v>
                </c:pt>
                <c:pt idx="1059">
                  <c:v>2.5010391752875449E-2</c:v>
                </c:pt>
                <c:pt idx="1060">
                  <c:v>2.5012978426817156E-2</c:v>
                </c:pt>
                <c:pt idx="1061">
                  <c:v>2.5015566985944204E-2</c:v>
                </c:pt>
                <c:pt idx="1062">
                  <c:v>2.5017159355140706E-2</c:v>
                </c:pt>
                <c:pt idx="1063">
                  <c:v>2.5020749759807615E-2</c:v>
                </c:pt>
                <c:pt idx="1064">
                  <c:v>2.5023343974543977E-2</c:v>
                </c:pt>
                <c:pt idx="1065">
                  <c:v>2.5025940074439035E-2</c:v>
                </c:pt>
                <c:pt idx="1066">
                  <c:v>2.5028538059572725E-2</c:v>
                </c:pt>
                <c:pt idx="1067">
                  <c:v>2.503113792986511E-2</c:v>
                </c:pt>
                <c:pt idx="1068">
                  <c:v>2.5035852355999921E-2</c:v>
                </c:pt>
                <c:pt idx="1069">
                  <c:v>2.5037399937590799E-2</c:v>
                </c:pt>
                <c:pt idx="1070">
                  <c:v>2.5038948851987541E-2</c:v>
                </c:pt>
                <c:pt idx="1071">
                  <c:v>2.5042613506487399E-2</c:v>
                </c:pt>
                <c:pt idx="1072">
                  <c:v>2.504416555937361E-2</c:v>
                </c:pt>
                <c:pt idx="1073">
                  <c:v>2.5046776740884624E-2</c:v>
                </c:pt>
                <c:pt idx="1074">
                  <c:v>2.5049389807554334E-2</c:v>
                </c:pt>
                <c:pt idx="1075">
                  <c:v>2.5052004759436031E-2</c:v>
                </c:pt>
                <c:pt idx="1076">
                  <c:v>2.505568042225681E-2</c:v>
                </c:pt>
                <c:pt idx="1077">
                  <c:v>2.5057240318808738E-2</c:v>
                </c:pt>
                <c:pt idx="1078">
                  <c:v>2.5059860926273103E-2</c:v>
                </c:pt>
                <c:pt idx="1079">
                  <c:v>2.50624834189761E-2</c:v>
                </c:pt>
                <c:pt idx="1080">
                  <c:v>2.5065107796837793E-2</c:v>
                </c:pt>
                <c:pt idx="1081">
                  <c:v>2.5067734059938118E-2</c:v>
                </c:pt>
                <c:pt idx="1082">
                  <c:v>2.5069743270043077E-2</c:v>
                </c:pt>
                <c:pt idx="1083">
                  <c:v>2.5072992241668146E-2</c:v>
                </c:pt>
                <c:pt idx="1084">
                  <c:v>2.5075624160324494E-2</c:v>
                </c:pt>
                <c:pt idx="1085">
                  <c:v>2.5078257964192829E-2</c:v>
                </c:pt>
                <c:pt idx="1086">
                  <c:v>2.5080893653273151E-2</c:v>
                </c:pt>
                <c:pt idx="1087">
                  <c:v>2.5084593547630707E-2</c:v>
                </c:pt>
                <c:pt idx="1088">
                  <c:v>2.5086170687016462E-2</c:v>
                </c:pt>
                <c:pt idx="1089">
                  <c:v>2.5088812031679453E-2</c:v>
                </c:pt>
                <c:pt idx="1090">
                  <c:v>2.5092518537794817E-2</c:v>
                </c:pt>
                <c:pt idx="1091">
                  <c:v>2.5094100376588102E-2</c:v>
                </c:pt>
                <c:pt idx="1092">
                  <c:v>2.5096747376860407E-2</c:v>
                </c:pt>
                <c:pt idx="1093">
                  <c:v>2.5099396262318052E-2</c:v>
                </c:pt>
                <c:pt idx="1094">
                  <c:v>2.5102047032987684E-2</c:v>
                </c:pt>
                <c:pt idx="1095">
                  <c:v>2.5104699688842658E-2</c:v>
                </c:pt>
                <c:pt idx="1096">
                  <c:v>2.5107354229909618E-2</c:v>
                </c:pt>
                <c:pt idx="1097">
                  <c:v>2.5110010656161919E-2</c:v>
                </c:pt>
                <c:pt idx="1098">
                  <c:v>2.5112668967626206E-2</c:v>
                </c:pt>
                <c:pt idx="1099">
                  <c:v>2.5115329164275835E-2</c:v>
                </c:pt>
                <c:pt idx="1100">
                  <c:v>2.5117991246164095E-2</c:v>
                </c:pt>
                <c:pt idx="1101">
                  <c:v>2.5120655213211052E-2</c:v>
                </c:pt>
                <c:pt idx="1102">
                  <c:v>2.5123321065469995E-2</c:v>
                </c:pt>
                <c:pt idx="1103">
                  <c:v>2.5127056238294365E-2</c:v>
                </c:pt>
                <c:pt idx="1104">
                  <c:v>2.5129726181960521E-2</c:v>
                </c:pt>
                <c:pt idx="1105">
                  <c:v>2.5131329933465452E-2</c:v>
                </c:pt>
                <c:pt idx="1106">
                  <c:v>2.5134003326545695E-2</c:v>
                </c:pt>
                <c:pt idx="1107">
                  <c:v>2.513667860481128E-2</c:v>
                </c:pt>
                <c:pt idx="1108">
                  <c:v>2.5139355768288851E-2</c:v>
                </c:pt>
                <c:pt idx="1109">
                  <c:v>2.5143104180549436E-2</c:v>
                </c:pt>
                <c:pt idx="1110">
                  <c:v>2.5144715750853308E-2</c:v>
                </c:pt>
                <c:pt idx="1111">
                  <c:v>2.5147398569940194E-2</c:v>
                </c:pt>
                <c:pt idx="1112">
                  <c:v>2.515008327421242E-2</c:v>
                </c:pt>
                <c:pt idx="1113">
                  <c:v>2.5152769863669988E-2</c:v>
                </c:pt>
                <c:pt idx="1114">
                  <c:v>2.51565293129552E-2</c:v>
                </c:pt>
                <c:pt idx="1115">
                  <c:v>2.5158148698274374E-2</c:v>
                </c:pt>
                <c:pt idx="1116">
                  <c:v>2.5160840943341256E-2</c:v>
                </c:pt>
                <c:pt idx="1117">
                  <c:v>2.516353507364677E-2</c:v>
                </c:pt>
                <c:pt idx="1118">
                  <c:v>2.5166231089137625E-2</c:v>
                </c:pt>
                <c:pt idx="1119">
                  <c:v>2.5168928989840467E-2</c:v>
                </c:pt>
                <c:pt idx="1120">
                  <c:v>2.5171628775702004E-2</c:v>
                </c:pt>
                <c:pt idx="1121">
                  <c:v>2.5174415588735677E-2</c:v>
                </c:pt>
                <c:pt idx="1122">
                  <c:v>2.5176046092107995E-2</c:v>
                </c:pt>
                <c:pt idx="1123">
                  <c:v>2.5178751693850643E-2</c:v>
                </c:pt>
                <c:pt idx="1124">
                  <c:v>2.5181846118087492E-2</c:v>
                </c:pt>
                <c:pt idx="1125">
                  <c:v>2.5184168551852792E-2</c:v>
                </c:pt>
                <c:pt idx="1126">
                  <c:v>2.5186879808272167E-2</c:v>
                </c:pt>
                <c:pt idx="1127">
                  <c:v>2.5189592949583783E-2</c:v>
                </c:pt>
                <c:pt idx="1128">
                  <c:v>2.5192695990448044E-2</c:v>
                </c:pt>
                <c:pt idx="1129">
                  <c:v>2.5195024886803807E-2</c:v>
                </c:pt>
                <c:pt idx="1130">
                  <c:v>2.5197743682712215E-2</c:v>
                </c:pt>
                <c:pt idx="1131">
                  <c:v>2.5200464363672737E-2</c:v>
                </c:pt>
                <c:pt idx="1132">
                  <c:v>2.5203186929445565E-2</c:v>
                </c:pt>
                <c:pt idx="1133">
                  <c:v>2.5205911380110635E-2</c:v>
                </c:pt>
                <c:pt idx="1134">
                  <c:v>2.5208637715667948E-2</c:v>
                </c:pt>
                <c:pt idx="1135">
                  <c:v>2.5211365936197438E-2</c:v>
                </c:pt>
                <c:pt idx="1136">
                  <c:v>2.5214096041539236E-2</c:v>
                </c:pt>
                <c:pt idx="1137">
                  <c:v>2.5217608946626058E-2</c:v>
                </c:pt>
                <c:pt idx="1138">
                  <c:v>2.5219561906979493E-2</c:v>
                </c:pt>
                <c:pt idx="1139">
                  <c:v>2.5222688643848912E-2</c:v>
                </c:pt>
                <c:pt idx="1140">
                  <c:v>2.5225035311988719E-2</c:v>
                </c:pt>
                <c:pt idx="1141">
                  <c:v>2.5227774841871664E-2</c:v>
                </c:pt>
                <c:pt idx="1142">
                  <c:v>2.5230908041171674E-2</c:v>
                </c:pt>
                <c:pt idx="1143">
                  <c:v>2.5233259556394216E-2</c:v>
                </c:pt>
                <c:pt idx="1144">
                  <c:v>2.5236004740953888E-2</c:v>
                </c:pt>
                <c:pt idx="1145">
                  <c:v>2.5238751810485738E-2</c:v>
                </c:pt>
                <c:pt idx="1146">
                  <c:v>2.5241500764749958E-2</c:v>
                </c:pt>
                <c:pt idx="1147">
                  <c:v>2.5244251604066292E-2</c:v>
                </c:pt>
                <c:pt idx="1148">
                  <c:v>2.5247004328194933E-2</c:v>
                </c:pt>
                <c:pt idx="1149">
                  <c:v>2.5249758937295752E-2</c:v>
                </c:pt>
                <c:pt idx="1150">
                  <c:v>2.5252515431288813E-2</c:v>
                </c:pt>
                <c:pt idx="1151">
                  <c:v>2.5255273810174117E-2</c:v>
                </c:pt>
                <c:pt idx="1152">
                  <c:v>2.5258034073951663E-2</c:v>
                </c:pt>
                <c:pt idx="1153">
                  <c:v>2.5260796222621451E-2</c:v>
                </c:pt>
                <c:pt idx="1154">
                  <c:v>2.5263560256183482E-2</c:v>
                </c:pt>
                <c:pt idx="1155">
                  <c:v>2.5266721459722419E-2</c:v>
                </c:pt>
                <c:pt idx="1156">
                  <c:v>2.5269489532373512E-2</c:v>
                </c:pt>
                <c:pt idx="1157">
                  <c:v>2.5271863666302963E-2</c:v>
                </c:pt>
                <c:pt idx="1158">
                  <c:v>2.5274635239513898E-2</c:v>
                </c:pt>
                <c:pt idx="1159">
                  <c:v>2.527740869753714E-2</c:v>
                </c:pt>
                <c:pt idx="1160">
                  <c:v>2.5280184040612497E-2</c:v>
                </c:pt>
                <c:pt idx="1161">
                  <c:v>2.5282961268420223E-2</c:v>
                </c:pt>
                <c:pt idx="1162">
                  <c:v>2.5286137551256971E-2</c:v>
                </c:pt>
                <c:pt idx="1163">
                  <c:v>2.5288521378952211E-2</c:v>
                </c:pt>
                <c:pt idx="1164">
                  <c:v>2.5291304261516601E-2</c:v>
                </c:pt>
                <c:pt idx="1165">
                  <c:v>2.5294089028973232E-2</c:v>
                </c:pt>
                <c:pt idx="1166">
                  <c:v>2.5297273928517328E-2</c:v>
                </c:pt>
                <c:pt idx="1167">
                  <c:v>2.5299664218723095E-2</c:v>
                </c:pt>
                <c:pt idx="1168">
                  <c:v>2.5302454640856453E-2</c:v>
                </c:pt>
                <c:pt idx="1169">
                  <c:v>2.530524694796199E-2</c:v>
                </c:pt>
                <c:pt idx="1170">
                  <c:v>2.5308041139959769E-2</c:v>
                </c:pt>
                <c:pt idx="1171">
                  <c:v>2.5310837216849791E-2</c:v>
                </c:pt>
                <c:pt idx="1172">
                  <c:v>2.5313635178632055E-2</c:v>
                </c:pt>
                <c:pt idx="1173">
                  <c:v>2.5317925454007018E-2</c:v>
                </c:pt>
                <c:pt idx="1174">
                  <c:v>2.5319637158185415E-2</c:v>
                </c:pt>
                <c:pt idx="1175">
                  <c:v>2.5322441043948984E-2</c:v>
                </c:pt>
                <c:pt idx="1176">
                  <c:v>2.5325246814604796E-2</c:v>
                </c:pt>
                <c:pt idx="1177">
                  <c:v>2.5328054470232786E-2</c:v>
                </c:pt>
                <c:pt idx="1178">
                  <c:v>2.5330864010673082E-2</c:v>
                </c:pt>
                <c:pt idx="1179">
                  <c:v>2.533367543600562E-2</c:v>
                </c:pt>
                <c:pt idx="1180">
                  <c:v>2.5336488746310337E-2</c:v>
                </c:pt>
                <c:pt idx="1181">
                  <c:v>2.5339303941507296E-2</c:v>
                </c:pt>
                <c:pt idx="1182">
                  <c:v>2.5342121021596498E-2</c:v>
                </c:pt>
                <c:pt idx="1183">
                  <c:v>2.5344939986577941E-2</c:v>
                </c:pt>
                <c:pt idx="1184">
                  <c:v>2.5347760836451627E-2</c:v>
                </c:pt>
                <c:pt idx="1185">
                  <c:v>2.5350583571297491E-2</c:v>
                </c:pt>
                <c:pt idx="1186">
                  <c:v>2.5353408190955662E-2</c:v>
                </c:pt>
                <c:pt idx="1187">
                  <c:v>2.5356234695586011E-2</c:v>
                </c:pt>
                <c:pt idx="1188">
                  <c:v>2.5359871542489643E-2</c:v>
                </c:pt>
                <c:pt idx="1189">
                  <c:v>2.5362702355433697E-2</c:v>
                </c:pt>
                <c:pt idx="1190">
                  <c:v>2.5365535053269994E-2</c:v>
                </c:pt>
                <c:pt idx="1191">
                  <c:v>2.5368367409539516E-2</c:v>
                </c:pt>
                <c:pt idx="1192">
                  <c:v>2.5371174346782155E-2</c:v>
                </c:pt>
                <c:pt idx="1193">
                  <c:v>2.5373948716955752E-2</c:v>
                </c:pt>
                <c:pt idx="1194">
                  <c:v>2.5376690519900436E-2</c:v>
                </c:pt>
                <c:pt idx="1195">
                  <c:v>2.5379399755696141E-2</c:v>
                </c:pt>
                <c:pt idx="1196">
                  <c:v>2.5382076424262934E-2</c:v>
                </c:pt>
                <c:pt idx="1197">
                  <c:v>2.5384720525680748E-2</c:v>
                </c:pt>
                <c:pt idx="1198">
                  <c:v>2.5387332059869649E-2</c:v>
                </c:pt>
                <c:pt idx="1199">
                  <c:v>2.5393145284151597E-2</c:v>
                </c:pt>
                <c:pt idx="1200">
                  <c:v>2.5392457426800519E-2</c:v>
                </c:pt>
                <c:pt idx="1201">
                  <c:v>2.5394971259542487E-2</c:v>
                </c:pt>
                <c:pt idx="1202">
                  <c:v>2.5397452525055542E-2</c:v>
                </c:pt>
                <c:pt idx="1203">
                  <c:v>2.5399901223419619E-2</c:v>
                </c:pt>
                <c:pt idx="1204">
                  <c:v>2.5402317354554782E-2</c:v>
                </c:pt>
                <c:pt idx="1205">
                  <c:v>2.5404700918540968E-2</c:v>
                </c:pt>
                <c:pt idx="1206">
                  <c:v>2.5407051915378176E-2</c:v>
                </c:pt>
                <c:pt idx="1207">
                  <c:v>2.5409370344906534E-2</c:v>
                </c:pt>
                <c:pt idx="1208">
                  <c:v>2.5411656207285915E-2</c:v>
                </c:pt>
                <c:pt idx="1209">
                  <c:v>2.5413909502516319E-2</c:v>
                </c:pt>
                <c:pt idx="1210">
                  <c:v>2.5416130230597744E-2</c:v>
                </c:pt>
                <c:pt idx="1211">
                  <c:v>2.5418318391450256E-2</c:v>
                </c:pt>
                <c:pt idx="1212">
                  <c:v>2.5420473985153791E-2</c:v>
                </c:pt>
                <c:pt idx="1213">
                  <c:v>2.5422597011708348E-2</c:v>
                </c:pt>
                <c:pt idx="1214">
                  <c:v>2.5424687470954055E-2</c:v>
                </c:pt>
                <c:pt idx="1215">
                  <c:v>2.5426745363050784E-2</c:v>
                </c:pt>
                <c:pt idx="1216">
                  <c:v>2.54287706879186E-2</c:v>
                </c:pt>
                <c:pt idx="1217">
                  <c:v>2.5430763445637439E-2</c:v>
                </c:pt>
                <c:pt idx="1218">
                  <c:v>2.5432723636207299E-2</c:v>
                </c:pt>
                <c:pt idx="1219">
                  <c:v>2.5434651259548247E-2</c:v>
                </c:pt>
                <c:pt idx="1220">
                  <c:v>2.5438878946948407E-2</c:v>
                </c:pt>
                <c:pt idx="1221">
                  <c:v>2.5438408804703272E-2</c:v>
                </c:pt>
                <c:pt idx="1222">
                  <c:v>2.5440238726437414E-2</c:v>
                </c:pt>
                <c:pt idx="1223">
                  <c:v>2.5442036081022579E-2</c:v>
                </c:pt>
                <c:pt idx="1224">
                  <c:v>2.5444794696278805E-2</c:v>
                </c:pt>
                <c:pt idx="1225">
                  <c:v>2.5447820458932568E-2</c:v>
                </c:pt>
                <c:pt idx="1226">
                  <c:v>2.5447232741564463E-2</c:v>
                </c:pt>
                <c:pt idx="1227">
                  <c:v>2.5448899827393845E-2</c:v>
                </c:pt>
                <c:pt idx="1228">
                  <c:v>2.5450534345994313E-2</c:v>
                </c:pt>
                <c:pt idx="1229">
                  <c:v>2.5452136297365868E-2</c:v>
                </c:pt>
                <c:pt idx="1230">
                  <c:v>2.5453705681588445E-2</c:v>
                </c:pt>
                <c:pt idx="1231">
                  <c:v>2.5455242498582109E-2</c:v>
                </c:pt>
                <c:pt idx="1232">
                  <c:v>2.5456746748426795E-2</c:v>
                </c:pt>
                <c:pt idx="1233">
                  <c:v>2.5458218431042567E-2</c:v>
                </c:pt>
                <c:pt idx="1234">
                  <c:v>2.5459657546429426E-2</c:v>
                </c:pt>
                <c:pt idx="1235">
                  <c:v>2.5461064094667307E-2</c:v>
                </c:pt>
                <c:pt idx="1236">
                  <c:v>2.5462438075756211E-2</c:v>
                </c:pt>
                <c:pt idx="1237">
                  <c:v>2.5467758710425059E-2</c:v>
                </c:pt>
                <c:pt idx="1238">
                  <c:v>2.5465088336087405E-2</c:v>
                </c:pt>
                <c:pt idx="1239">
                  <c:v>2.5466364615569503E-2</c:v>
                </c:pt>
                <c:pt idx="1240">
                  <c:v>2.5467608327822688E-2</c:v>
                </c:pt>
                <c:pt idx="1241">
                  <c:v>2.546881947284696E-2</c:v>
                </c:pt>
                <c:pt idx="1242">
                  <c:v>2.5469998050642317E-2</c:v>
                </c:pt>
                <c:pt idx="1243">
                  <c:v>2.5471144061288697E-2</c:v>
                </c:pt>
                <c:pt idx="1244">
                  <c:v>2.5472257504706164E-2</c:v>
                </c:pt>
                <c:pt idx="1245">
                  <c:v>2.5473338380894717E-2</c:v>
                </c:pt>
                <c:pt idx="1246">
                  <c:v>2.5474386689854356E-2</c:v>
                </c:pt>
                <c:pt idx="1247">
                  <c:v>2.5475402431744953E-2</c:v>
                </c:pt>
                <c:pt idx="1248">
                  <c:v>2.5476385606326701E-2</c:v>
                </c:pt>
                <c:pt idx="1249">
                  <c:v>2.5477336213839408E-2</c:v>
                </c:pt>
                <c:pt idx="1250">
                  <c:v>2.5478254253883392E-2</c:v>
                </c:pt>
                <c:pt idx="1251">
                  <c:v>2.5479139726938271E-2</c:v>
                </c:pt>
                <c:pt idx="1252">
                  <c:v>2.5479992632684301E-2</c:v>
                </c:pt>
                <c:pt idx="1253">
                  <c:v>2.5480812971281352E-2</c:v>
                </c:pt>
                <c:pt idx="1254">
                  <c:v>2.5481600742729427E-2</c:v>
                </c:pt>
                <c:pt idx="1255">
                  <c:v>2.5482355946868651E-2</c:v>
                </c:pt>
                <c:pt idx="1256">
                  <c:v>2.5483078583858898E-2</c:v>
                </c:pt>
                <c:pt idx="1257">
                  <c:v>2.5483768653620231E-2</c:v>
                </c:pt>
                <c:pt idx="1258">
                  <c:v>2.5484426156232587E-2</c:v>
                </c:pt>
                <c:pt idx="1259">
                  <c:v>2.5485051091536093E-2</c:v>
                </c:pt>
                <c:pt idx="1260">
                  <c:v>2.5485643459770557E-2</c:v>
                </c:pt>
                <c:pt idx="1261">
                  <c:v>2.5486203260696172E-2</c:v>
                </c:pt>
                <c:pt idx="1262">
                  <c:v>2.5486730494392873E-2</c:v>
                </c:pt>
                <c:pt idx="1263">
                  <c:v>2.5487225160940596E-2</c:v>
                </c:pt>
                <c:pt idx="1264">
                  <c:v>2.5487687260259406E-2</c:v>
                </c:pt>
                <c:pt idx="1265">
                  <c:v>2.5488116792429238E-2</c:v>
                </c:pt>
                <c:pt idx="1266">
                  <c:v>2.5488513757290221E-2</c:v>
                </c:pt>
                <c:pt idx="1267">
                  <c:v>2.5488878155162098E-2</c:v>
                </c:pt>
                <c:pt idx="1268">
                  <c:v>2.5489209985565253E-2</c:v>
                </c:pt>
                <c:pt idx="1269">
                  <c:v>2.5489509248899367E-2</c:v>
                </c:pt>
                <c:pt idx="1270">
                  <c:v>2.5491650794959853E-2</c:v>
                </c:pt>
                <c:pt idx="1271">
                  <c:v>2.5490010073880853E-2</c:v>
                </c:pt>
                <c:pt idx="1272">
                  <c:v>2.5492067934775875E-2</c:v>
                </c:pt>
                <c:pt idx="1273">
                  <c:v>2.5490380630026621E-2</c:v>
                </c:pt>
                <c:pt idx="1274">
                  <c:v>2.5490517057296103E-2</c:v>
                </c:pt>
                <c:pt idx="1275">
                  <c:v>2.549062091733667E-2</c:v>
                </c:pt>
                <c:pt idx="1276">
                  <c:v>2.5495221571114612E-2</c:v>
                </c:pt>
                <c:pt idx="1277">
                  <c:v>2.5490738657953926E-2</c:v>
                </c:pt>
                <c:pt idx="1278">
                  <c:v>2.5492537630524836E-2</c:v>
                </c:pt>
                <c:pt idx="1279">
                  <c:v>2.5493400471263694E-2</c:v>
                </c:pt>
                <c:pt idx="1280">
                  <c:v>2.5492433621243649E-2</c:v>
                </c:pt>
                <c:pt idx="1281">
                  <c:v>2.5492332758858538E-2</c:v>
                </c:pt>
                <c:pt idx="1282">
                  <c:v>2.5492199324661513E-2</c:v>
                </c:pt>
                <c:pt idx="1283">
                  <c:v>2.5492033318652574E-2</c:v>
                </c:pt>
                <c:pt idx="1284">
                  <c:v>2.5492721619448933E-2</c:v>
                </c:pt>
                <c:pt idx="1285">
                  <c:v>2.5491603591145662E-2</c:v>
                </c:pt>
                <c:pt idx="1286">
                  <c:v>2.549133986970098E-2</c:v>
                </c:pt>
                <c:pt idx="1287">
                  <c:v>2.5491043576391093E-2</c:v>
                </c:pt>
                <c:pt idx="1288">
                  <c:v>2.5490714711295936E-2</c:v>
                </c:pt>
                <c:pt idx="1289">
                  <c:v>2.5490353274362221E-2</c:v>
                </c:pt>
                <c:pt idx="1290">
                  <c:v>2.5489959265643236E-2</c:v>
                </c:pt>
                <c:pt idx="1291">
                  <c:v>2.5489532685059046E-2</c:v>
                </c:pt>
                <c:pt idx="1292">
                  <c:v>2.5487062543581018E-2</c:v>
                </c:pt>
                <c:pt idx="1293">
                  <c:v>2.548858180848157E-2</c:v>
                </c:pt>
                <c:pt idx="1294">
                  <c:v>2.5488920856444608E-2</c:v>
                </c:pt>
                <c:pt idx="1295">
                  <c:v>2.5487500644683081E-2</c:v>
                </c:pt>
                <c:pt idx="1296">
                  <c:v>2.5486911205012674E-2</c:v>
                </c:pt>
                <c:pt idx="1297">
                  <c:v>2.5486289193583644E-2</c:v>
                </c:pt>
                <c:pt idx="1298">
                  <c:v>2.5486488475867652E-2</c:v>
                </c:pt>
                <c:pt idx="1299">
                  <c:v>2.5484947455236551E-2</c:v>
                </c:pt>
                <c:pt idx="1300">
                  <c:v>2.5484227728318487E-2</c:v>
                </c:pt>
                <c:pt idx="1301">
                  <c:v>2.5483475429615154E-2</c:v>
                </c:pt>
                <c:pt idx="1302">
                  <c:v>2.5482690559099908E-2</c:v>
                </c:pt>
                <c:pt idx="1303">
                  <c:v>2.5482715082469909E-2</c:v>
                </c:pt>
                <c:pt idx="1304">
                  <c:v>2.5481023102633671E-2</c:v>
                </c:pt>
                <c:pt idx="1305">
                  <c:v>2.5480140516682681E-2</c:v>
                </c:pt>
                <c:pt idx="1306">
                  <c:v>2.5479225358946422E-2</c:v>
                </c:pt>
                <c:pt idx="1307">
                  <c:v>2.5478277629344959E-2</c:v>
                </c:pt>
                <c:pt idx="1308">
                  <c:v>2.5477297328011517E-2</c:v>
                </c:pt>
                <c:pt idx="1309">
                  <c:v>2.547628445481287E-2</c:v>
                </c:pt>
                <c:pt idx="1310">
                  <c:v>2.5475239009828954E-2</c:v>
                </c:pt>
                <c:pt idx="1311">
                  <c:v>2.5474983799196327E-2</c:v>
                </c:pt>
                <c:pt idx="1312">
                  <c:v>2.5473870805259313E-2</c:v>
                </c:pt>
                <c:pt idx="1313">
                  <c:v>2.5471907244032366E-2</c:v>
                </c:pt>
                <c:pt idx="1314">
                  <c:v>2.5470731511827438E-2</c:v>
                </c:pt>
                <c:pt idx="1315">
                  <c:v>2.5469523207837241E-2</c:v>
                </c:pt>
                <c:pt idx="1316">
                  <c:v>2.546828233203513E-2</c:v>
                </c:pt>
                <c:pt idx="1317">
                  <c:v>2.546781722424285E-2</c:v>
                </c:pt>
                <c:pt idx="1318">
                  <c:v>2.5465702865021811E-2</c:v>
                </c:pt>
                <c:pt idx="1319">
                  <c:v>2.5464364273837248E-2</c:v>
                </c:pt>
                <c:pt idx="1320">
                  <c:v>2.5462993110814125E-2</c:v>
                </c:pt>
                <c:pt idx="1321">
                  <c:v>2.5461589376059024E-2</c:v>
                </c:pt>
                <c:pt idx="1322">
                  <c:v>2.5457936596806618E-2</c:v>
                </c:pt>
                <c:pt idx="1323">
                  <c:v>2.5458684191086434E-2</c:v>
                </c:pt>
                <c:pt idx="1324">
                  <c:v>2.5457182740922235E-2</c:v>
                </c:pt>
                <c:pt idx="1325">
                  <c:v>2.5455648718972768E-2</c:v>
                </c:pt>
                <c:pt idx="1326">
                  <c:v>2.5454082125211386E-2</c:v>
                </c:pt>
                <c:pt idx="1327">
                  <c:v>2.545248295969138E-2</c:v>
                </c:pt>
                <c:pt idx="1328">
                  <c:v>2.5452414233136267E-2</c:v>
                </c:pt>
                <c:pt idx="1329">
                  <c:v>2.5449966072226271E-2</c:v>
                </c:pt>
                <c:pt idx="1330">
                  <c:v>2.544749003236646E-2</c:v>
                </c:pt>
                <c:pt idx="1331">
                  <c:v>2.5446534843025503E-2</c:v>
                </c:pt>
                <c:pt idx="1332">
                  <c:v>2.5443998555232383E-2</c:v>
                </c:pt>
                <c:pt idx="1333">
                  <c:v>2.544220395902741E-2</c:v>
                </c:pt>
                <c:pt idx="1334">
                  <c:v>2.5440376791010522E-2</c:v>
                </c:pt>
                <c:pt idx="1335">
                  <c:v>2.5438517051208365E-2</c:v>
                </c:pt>
                <c:pt idx="1336">
                  <c:v>2.5437386723803357E-2</c:v>
                </c:pt>
                <c:pt idx="1337">
                  <c:v>2.543469985632818E-2</c:v>
                </c:pt>
                <c:pt idx="1338">
                  <c:v>2.5432742401223507E-2</c:v>
                </c:pt>
                <c:pt idx="1339">
                  <c:v>2.5430752374333565E-2</c:v>
                </c:pt>
                <c:pt idx="1340">
                  <c:v>2.5428729775658354E-2</c:v>
                </c:pt>
                <c:pt idx="1341">
                  <c:v>2.5426674605251165E-2</c:v>
                </c:pt>
                <c:pt idx="1342">
                  <c:v>2.5424586863085352E-2</c:v>
                </c:pt>
                <c:pt idx="1343">
                  <c:v>2.5419753151920688E-2</c:v>
                </c:pt>
                <c:pt idx="1344">
                  <c:v>2.5420313663451211E-2</c:v>
                </c:pt>
                <c:pt idx="1345">
                  <c:v>2.5418128205956236E-2</c:v>
                </c:pt>
                <c:pt idx="1346">
                  <c:v>2.5416647430780426E-2</c:v>
                </c:pt>
                <c:pt idx="1347">
                  <c:v>2.5413659575770353E-2</c:v>
                </c:pt>
                <c:pt idx="1348">
                  <c:v>2.5411376403026154E-2</c:v>
                </c:pt>
                <c:pt idx="1349">
                  <c:v>2.540906065852333E-2</c:v>
                </c:pt>
                <c:pt idx="1350">
                  <c:v>2.5407439640250384E-2</c:v>
                </c:pt>
                <c:pt idx="1351">
                  <c:v>2.5404331454295104E-2</c:v>
                </c:pt>
                <c:pt idx="1352">
                  <c:v>2.54019179945697E-2</c:v>
                </c:pt>
                <c:pt idx="1353">
                  <c:v>2.5399471963085674E-2</c:v>
                </c:pt>
                <c:pt idx="1354">
                  <c:v>2.5396993359869668E-2</c:v>
                </c:pt>
                <c:pt idx="1355">
                  <c:v>2.539448218489504E-2</c:v>
                </c:pt>
                <c:pt idx="1356">
                  <c:v>2.5391938438161787E-2</c:v>
                </c:pt>
                <c:pt idx="1357">
                  <c:v>2.5389362119723202E-2</c:v>
                </c:pt>
                <c:pt idx="1358">
                  <c:v>2.5386753229579284E-2</c:v>
                </c:pt>
                <c:pt idx="1359">
                  <c:v>2.5384111767623452E-2</c:v>
                </c:pt>
                <c:pt idx="1360">
                  <c:v>2.5381437734015577E-2</c:v>
                </c:pt>
                <c:pt idx="1361">
                  <c:v>2.5378731128622434E-2</c:v>
                </c:pt>
                <c:pt idx="1362">
                  <c:v>2.5375991951550603E-2</c:v>
                </c:pt>
                <c:pt idx="1363">
                  <c:v>2.5373914891433369E-2</c:v>
                </c:pt>
                <c:pt idx="1364">
                  <c:v>2.5371108046556845E-2</c:v>
                </c:pt>
                <c:pt idx="1365">
                  <c:v>2.5367578989916595E-2</c:v>
                </c:pt>
                <c:pt idx="1366">
                  <c:v>2.5364709525916851E-2</c:v>
                </c:pt>
                <c:pt idx="1367">
                  <c:v>2.5361807490238419E-2</c:v>
                </c:pt>
                <c:pt idx="1368">
                  <c:v>2.5358872882801364E-2</c:v>
                </c:pt>
                <c:pt idx="1369">
                  <c:v>2.5356585212301663E-2</c:v>
                </c:pt>
                <c:pt idx="1370">
                  <c:v>2.5352905952891192E-2</c:v>
                </c:pt>
                <c:pt idx="1371">
                  <c:v>2.5349873630364783E-2</c:v>
                </c:pt>
                <c:pt idx="1372">
                  <c:v>2.5346808736079751E-2</c:v>
                </c:pt>
                <c:pt idx="1373">
                  <c:v>2.5343711270169322E-2</c:v>
                </c:pt>
                <c:pt idx="1374">
                  <c:v>2.5337897774724283E-2</c:v>
                </c:pt>
                <c:pt idx="1375">
                  <c:v>2.5337418623232466E-2</c:v>
                </c:pt>
                <c:pt idx="1376">
                  <c:v>2.5334223442206039E-2</c:v>
                </c:pt>
                <c:pt idx="1377">
                  <c:v>2.5330995689474278E-2</c:v>
                </c:pt>
                <c:pt idx="1378">
                  <c:v>2.5327735365090476E-2</c:v>
                </c:pt>
                <c:pt idx="1379">
                  <c:v>2.5324442468974695E-2</c:v>
                </c:pt>
                <c:pt idx="1380">
                  <c:v>2.5322419720446021E-2</c:v>
                </c:pt>
                <c:pt idx="1381">
                  <c:v>2.5318407865257964E-2</c:v>
                </c:pt>
                <c:pt idx="1382">
                  <c:v>2.5314368350635164E-2</c:v>
                </c:pt>
                <c:pt idx="1383">
                  <c:v>2.5311588938814467E-2</c:v>
                </c:pt>
                <c:pt idx="1384">
                  <c:v>2.530748941337535E-2</c:v>
                </c:pt>
                <c:pt idx="1385">
                  <c:v>2.5304001087240735E-2</c:v>
                </c:pt>
                <c:pt idx="1386">
                  <c:v>2.5300480189454078E-2</c:v>
                </c:pt>
                <c:pt idx="1387">
                  <c:v>2.5296926719962087E-2</c:v>
                </c:pt>
                <c:pt idx="1388">
                  <c:v>2.5293971579023466E-2</c:v>
                </c:pt>
                <c:pt idx="1389">
                  <c:v>2.5289722066075271E-2</c:v>
                </c:pt>
                <c:pt idx="1390">
                  <c:v>2.5286070881627154E-2</c:v>
                </c:pt>
                <c:pt idx="1391">
                  <c:v>2.528238712555364E-2</c:v>
                </c:pt>
                <c:pt idx="1392">
                  <c:v>2.5278670797801439E-2</c:v>
                </c:pt>
                <c:pt idx="1393">
                  <c:v>2.5271531407842218E-2</c:v>
                </c:pt>
                <c:pt idx="1394">
                  <c:v>2.5271140427394201E-2</c:v>
                </c:pt>
                <c:pt idx="1395">
                  <c:v>2.5267326384765809E-2</c:v>
                </c:pt>
                <c:pt idx="1396">
                  <c:v>2.526347977045873E-2</c:v>
                </c:pt>
                <c:pt idx="1397">
                  <c:v>2.5259600584526254E-2</c:v>
                </c:pt>
                <c:pt idx="1398">
                  <c:v>2.5255688826968381E-2</c:v>
                </c:pt>
                <c:pt idx="1399">
                  <c:v>2.5252346884292454E-2</c:v>
                </c:pt>
                <c:pt idx="1400">
                  <c:v>2.524776759700309E-2</c:v>
                </c:pt>
                <c:pt idx="1401">
                  <c:v>2.5243758124542381E-2</c:v>
                </c:pt>
                <c:pt idx="1402">
                  <c:v>2.5240310643448449E-2</c:v>
                </c:pt>
                <c:pt idx="1403">
                  <c:v>2.5235641464851355E-2</c:v>
                </c:pt>
                <c:pt idx="1404">
                  <c:v>2.5231534277567746E-2</c:v>
                </c:pt>
                <c:pt idx="1405">
                  <c:v>2.5227394518712032E-2</c:v>
                </c:pt>
                <c:pt idx="1406">
                  <c:v>2.5223222188204275E-2</c:v>
                </c:pt>
                <c:pt idx="1407">
                  <c:v>2.5219017286151058E-2</c:v>
                </c:pt>
                <c:pt idx="1408">
                  <c:v>2.5214779812472443E-2</c:v>
                </c:pt>
                <c:pt idx="1409">
                  <c:v>2.5210509767195077E-2</c:v>
                </c:pt>
                <c:pt idx="1410">
                  <c:v>2.5206207150345605E-2</c:v>
                </c:pt>
                <c:pt idx="1411">
                  <c:v>2.5201871961897382E-2</c:v>
                </c:pt>
                <c:pt idx="1412">
                  <c:v>2.5197504201877052E-2</c:v>
                </c:pt>
                <c:pt idx="1413">
                  <c:v>2.5193103870284617E-2</c:v>
                </c:pt>
                <c:pt idx="1414">
                  <c:v>2.5188670967093429E-2</c:v>
                </c:pt>
                <c:pt idx="1415">
                  <c:v>2.5184765920847063E-2</c:v>
                </c:pt>
                <c:pt idx="1416">
                  <c:v>2.5180265233224475E-2</c:v>
                </c:pt>
                <c:pt idx="1417">
                  <c:v>2.5175176828140522E-2</c:v>
                </c:pt>
                <c:pt idx="1418">
                  <c:v>2.5170613638687556E-2</c:v>
                </c:pt>
                <c:pt idx="1419">
                  <c:v>2.5166017877689129E-2</c:v>
                </c:pt>
                <c:pt idx="1420">
                  <c:v>2.5161389545145241E-2</c:v>
                </c:pt>
                <c:pt idx="1421">
                  <c:v>2.5157273188376461E-2</c:v>
                </c:pt>
                <c:pt idx="1422">
                  <c:v>2.5152035165394437E-2</c:v>
                </c:pt>
                <c:pt idx="1423">
                  <c:v>2.5147309118187522E-2</c:v>
                </c:pt>
                <c:pt idx="1424">
                  <c:v>2.5142550499461791E-2</c:v>
                </c:pt>
                <c:pt idx="1425">
                  <c:v>2.5137759309190599E-2</c:v>
                </c:pt>
                <c:pt idx="1426">
                  <c:v>2.513346679949624E-2</c:v>
                </c:pt>
                <c:pt idx="1427">
                  <c:v>2.512807921409177E-2</c:v>
                </c:pt>
                <c:pt idx="1428">
                  <c:v>2.5123190309237486E-2</c:v>
                </c:pt>
                <c:pt idx="1429">
                  <c:v>2.5118268832891033E-2</c:v>
                </c:pt>
                <c:pt idx="1430">
                  <c:v>2.5113314784972474E-2</c:v>
                </c:pt>
                <c:pt idx="1431">
                  <c:v>2.5108328165615035E-2</c:v>
                </c:pt>
                <c:pt idx="1432">
                  <c:v>2.5103308974712135E-2</c:v>
                </c:pt>
                <c:pt idx="1433">
                  <c:v>2.5095570571620485E-2</c:v>
                </c:pt>
                <c:pt idx="1434">
                  <c:v>2.5089965781228685E-2</c:v>
                </c:pt>
                <c:pt idx="1435">
                  <c:v>2.5084840284002041E-2</c:v>
                </c:pt>
                <c:pt idx="1436">
                  <c:v>2.5078942694944928E-2</c:v>
                </c:pt>
                <c:pt idx="1437">
                  <c:v>2.5074491588581438E-2</c:v>
                </c:pt>
                <c:pt idx="1438">
                  <c:v>2.5069268390067734E-2</c:v>
                </c:pt>
                <c:pt idx="1439">
                  <c:v>2.506401262464486E-2</c:v>
                </c:pt>
                <c:pt idx="1440">
                  <c:v>2.5057966157318035E-2</c:v>
                </c:pt>
                <c:pt idx="1441">
                  <c:v>2.5053403392272244E-2</c:v>
                </c:pt>
                <c:pt idx="1442">
                  <c:v>2.5048049925482374E-2</c:v>
                </c:pt>
                <c:pt idx="1443">
                  <c:v>2.5042663891623462E-2</c:v>
                </c:pt>
                <c:pt idx="1444">
                  <c:v>2.5037245290615573E-2</c:v>
                </c:pt>
                <c:pt idx="1445">
                  <c:v>2.5031794122618578E-2</c:v>
                </c:pt>
                <c:pt idx="1446">
                  <c:v>2.5026310387472606E-2</c:v>
                </c:pt>
                <c:pt idx="1447">
                  <c:v>2.5020794085257592E-2</c:v>
                </c:pt>
                <c:pt idx="1448">
                  <c:v>2.5013653842940187E-2</c:v>
                </c:pt>
                <c:pt idx="1449">
                  <c:v>2.5009663779540503E-2</c:v>
                </c:pt>
                <c:pt idx="1450">
                  <c:v>2.5004049776118364E-2</c:v>
                </c:pt>
                <c:pt idx="1451">
                  <c:v>2.4997594067670548E-2</c:v>
                </c:pt>
                <c:pt idx="1452">
                  <c:v>2.4992746104040009E-2</c:v>
                </c:pt>
                <c:pt idx="1453">
                  <c:v>2.4987107274556664E-2</c:v>
                </c:pt>
                <c:pt idx="1454">
                  <c:v>2.4980685484177201E-2</c:v>
                </c:pt>
                <c:pt idx="1455">
                  <c:v>2.4975884951965455E-2</c:v>
                </c:pt>
                <c:pt idx="1456">
                  <c:v>2.4970301458777655E-2</c:v>
                </c:pt>
                <c:pt idx="1457">
                  <c:v>2.4964736411234867E-2</c:v>
                </c:pt>
                <c:pt idx="1458">
                  <c:v>2.4959189809097282E-2</c:v>
                </c:pt>
                <c:pt idx="1459">
                  <c:v>2.4953661652524772E-2</c:v>
                </c:pt>
                <c:pt idx="1460">
                  <c:v>2.4948151941357466E-2</c:v>
                </c:pt>
                <c:pt idx="1461">
                  <c:v>2.4942660675755235E-2</c:v>
                </c:pt>
                <c:pt idx="1462">
                  <c:v>2.4937187855638143E-2</c:v>
                </c:pt>
                <c:pt idx="1463">
                  <c:v>2.4931733481006191E-2</c:v>
                </c:pt>
                <c:pt idx="1464">
                  <c:v>2.4926297551859378E-2</c:v>
                </c:pt>
                <c:pt idx="1465">
                  <c:v>2.4920880068197704E-2</c:v>
                </c:pt>
                <c:pt idx="1466">
                  <c:v>2.4915481030021169E-2</c:v>
                </c:pt>
                <c:pt idx="1467">
                  <c:v>2.4909333286986524E-2</c:v>
                </c:pt>
                <c:pt idx="1468">
                  <c:v>2.4903973774792476E-2</c:v>
                </c:pt>
                <c:pt idx="1469">
                  <c:v>2.4899394588242529E-2</c:v>
                </c:pt>
                <c:pt idx="1470">
                  <c:v>2.4894069332006552E-2</c:v>
                </c:pt>
                <c:pt idx="1471">
                  <c:v>2.4888762521255714E-2</c:v>
                </c:pt>
                <c:pt idx="1472">
                  <c:v>2.4883474155910079E-2</c:v>
                </c:pt>
                <c:pt idx="1473">
                  <c:v>2.4878204236209456E-2</c:v>
                </c:pt>
                <c:pt idx="1474">
                  <c:v>2.4872204056975988E-2</c:v>
                </c:pt>
                <c:pt idx="1475">
                  <c:v>2.4867719732943883E-2</c:v>
                </c:pt>
                <c:pt idx="1476">
                  <c:v>2.4862505149538805E-2</c:v>
                </c:pt>
                <c:pt idx="1477">
                  <c:v>2.4857309011698803E-2</c:v>
                </c:pt>
                <c:pt idx="1478">
                  <c:v>2.4852620028696926E-2</c:v>
                </c:pt>
                <c:pt idx="1479">
                  <c:v>2.4846972072234408E-2</c:v>
                </c:pt>
                <c:pt idx="1480">
                  <c:v>2.4841831270689951E-2</c:v>
                </c:pt>
                <c:pt idx="1481">
                  <c:v>2.483670891471057E-2</c:v>
                </c:pt>
                <c:pt idx="1482">
                  <c:v>2.4831605004136392E-2</c:v>
                </c:pt>
                <c:pt idx="1483">
                  <c:v>2.482651953912729E-2</c:v>
                </c:pt>
                <c:pt idx="1484">
                  <c:v>2.482145251952339E-2</c:v>
                </c:pt>
                <c:pt idx="1485">
                  <c:v>2.4815460629099562E-2</c:v>
                </c:pt>
                <c:pt idx="1486">
                  <c:v>2.4809940025045663E-2</c:v>
                </c:pt>
                <c:pt idx="1487">
                  <c:v>2.4804933612001534E-2</c:v>
                </c:pt>
                <c:pt idx="1488">
                  <c:v>2.4799945644362609E-2</c:v>
                </c:pt>
                <c:pt idx="1489">
                  <c:v>2.4794976122288759E-2</c:v>
                </c:pt>
                <c:pt idx="1490">
                  <c:v>2.4790025045540176E-2</c:v>
                </c:pt>
                <c:pt idx="1491">
                  <c:v>2.4785092414436605E-2</c:v>
                </c:pt>
                <c:pt idx="1492">
                  <c:v>2.4780178228658301E-2</c:v>
                </c:pt>
                <c:pt idx="1493">
                  <c:v>2.4775282488445072E-2</c:v>
                </c:pt>
                <c:pt idx="1494">
                  <c:v>2.4770405193637046E-2</c:v>
                </c:pt>
                <c:pt idx="1495">
                  <c:v>2.4765546344234224E-2</c:v>
                </c:pt>
                <c:pt idx="1496">
                  <c:v>2.4760705940396477E-2</c:v>
                </c:pt>
                <c:pt idx="1497">
                  <c:v>2.4755883981963933E-2</c:v>
                </c:pt>
                <c:pt idx="1498">
                  <c:v>2.4751080469016529E-2</c:v>
                </c:pt>
                <c:pt idx="1499">
                  <c:v>2.4745613326198068E-2</c:v>
                </c:pt>
                <c:pt idx="1500">
                  <c:v>2.4740849339233151E-2</c:v>
                </c:pt>
                <c:pt idx="1501">
                  <c:v>2.4736103797673437E-2</c:v>
                </c:pt>
                <c:pt idx="1502">
                  <c:v>2.4731376701598862E-2</c:v>
                </c:pt>
                <c:pt idx="1503">
                  <c:v>2.4726668051009426E-2</c:v>
                </c:pt>
                <c:pt idx="1504">
                  <c:v>2.4721977845825194E-2</c:v>
                </c:pt>
                <c:pt idx="1505">
                  <c:v>2.4717306086126101E-2</c:v>
                </c:pt>
                <c:pt idx="1506">
                  <c:v>2.4712652771832211E-2</c:v>
                </c:pt>
                <c:pt idx="1507">
                  <c:v>2.4708017903103396E-2</c:v>
                </c:pt>
                <c:pt idx="1508">
                  <c:v>2.4703401479779785E-2</c:v>
                </c:pt>
                <c:pt idx="1509">
                  <c:v>2.4698803501781441E-2</c:v>
                </c:pt>
                <c:pt idx="1510">
                  <c:v>2.4694223969428108E-2</c:v>
                </c:pt>
                <c:pt idx="1511">
                  <c:v>2.4691227971658236E-2</c:v>
                </c:pt>
                <c:pt idx="1512">
                  <c:v>2.4685120240857117E-2</c:v>
                </c:pt>
                <c:pt idx="1513">
                  <c:v>2.4680596044719394E-2</c:v>
                </c:pt>
                <c:pt idx="1514">
                  <c:v>2.4676090294146746E-2</c:v>
                </c:pt>
                <c:pt idx="1515">
                  <c:v>2.4671602988979302E-2</c:v>
                </c:pt>
                <c:pt idx="1516">
                  <c:v>2.4667134129137125E-2</c:v>
                </c:pt>
                <c:pt idx="1517">
                  <c:v>2.4662683714860023E-2</c:v>
                </c:pt>
                <c:pt idx="1518">
                  <c:v>2.4658251746068061E-2</c:v>
                </c:pt>
                <c:pt idx="1519">
                  <c:v>2.4653838222601365E-2</c:v>
                </c:pt>
                <c:pt idx="1520">
                  <c:v>2.4649443144699745E-2</c:v>
                </c:pt>
                <c:pt idx="1521">
                  <c:v>2.4645066512123392E-2</c:v>
                </c:pt>
                <c:pt idx="1522">
                  <c:v>2.4640708325032179E-2</c:v>
                </c:pt>
                <c:pt idx="1523">
                  <c:v>2.4636368583426105E-2</c:v>
                </c:pt>
                <c:pt idx="1524">
                  <c:v>2.4632047287225234E-2</c:v>
                </c:pt>
                <c:pt idx="1525">
                  <c:v>2.462774443634963E-2</c:v>
                </c:pt>
                <c:pt idx="1526">
                  <c:v>2.4623460031119038E-2</c:v>
                </c:pt>
                <c:pt idx="1527">
                  <c:v>2.4619194071213713E-2</c:v>
                </c:pt>
                <c:pt idx="1528">
                  <c:v>2.4614946556793527E-2</c:v>
                </c:pt>
                <c:pt idx="1529">
                  <c:v>2.461071748785848E-2</c:v>
                </c:pt>
                <c:pt idx="1530">
                  <c:v>2.4606506864248701E-2</c:v>
                </c:pt>
                <c:pt idx="1531">
                  <c:v>2.4602314686044124E-2</c:v>
                </c:pt>
                <c:pt idx="1532">
                  <c:v>2.4598632593439973E-2</c:v>
                </c:pt>
                <c:pt idx="1533">
                  <c:v>2.459398566609039E-2</c:v>
                </c:pt>
                <c:pt idx="1534">
                  <c:v>2.4589848824261296E-2</c:v>
                </c:pt>
                <c:pt idx="1535">
                  <c:v>2.4585730427837404E-2</c:v>
                </c:pt>
                <c:pt idx="1536">
                  <c:v>2.4583819717911126E-2</c:v>
                </c:pt>
                <c:pt idx="1537">
                  <c:v>2.45791938337514E-2</c:v>
                </c:pt>
                <c:pt idx="1538">
                  <c:v>2.4573485911316695E-2</c:v>
                </c:pt>
                <c:pt idx="1539">
                  <c:v>2.4569441296753425E-2</c:v>
                </c:pt>
                <c:pt idx="1540">
                  <c:v>2.4565415127435486E-2</c:v>
                </c:pt>
                <c:pt idx="1541">
                  <c:v>2.4561407403602686E-2</c:v>
                </c:pt>
                <c:pt idx="1542">
                  <c:v>2.4557418125255026E-2</c:v>
                </c:pt>
                <c:pt idx="1543">
                  <c:v>2.4553447292312569E-2</c:v>
                </c:pt>
                <c:pt idx="1544">
                  <c:v>2.4549494904775315E-2</c:v>
                </c:pt>
                <c:pt idx="1545">
                  <c:v>2.4545560962723201E-2</c:v>
                </c:pt>
                <c:pt idx="1546">
                  <c:v>2.4541645466076289E-2</c:v>
                </c:pt>
                <c:pt idx="1547">
                  <c:v>2.4537748414754645E-2</c:v>
                </c:pt>
                <c:pt idx="1548">
                  <c:v>2.4533869808998077E-2</c:v>
                </c:pt>
                <c:pt idx="1549">
                  <c:v>2.4530009648646711E-2</c:v>
                </c:pt>
                <c:pt idx="1550">
                  <c:v>2.4526167933700549E-2</c:v>
                </c:pt>
                <c:pt idx="1551">
                  <c:v>2.452234466415959E-2</c:v>
                </c:pt>
                <c:pt idx="1552">
                  <c:v>2.451853984010377E-2</c:v>
                </c:pt>
                <c:pt idx="1553">
                  <c:v>2.4517014076620214E-2</c:v>
                </c:pt>
                <c:pt idx="1554">
                  <c:v>2.4510985528127804E-2</c:v>
                </c:pt>
                <c:pt idx="1555">
                  <c:v>2.4507236040287594E-2</c:v>
                </c:pt>
                <c:pt idx="1556">
                  <c:v>2.4503504997852588E-2</c:v>
                </c:pt>
                <c:pt idx="1557">
                  <c:v>2.449979240090272E-2</c:v>
                </c:pt>
                <c:pt idx="1558">
                  <c:v>2.4496098249358056E-2</c:v>
                </c:pt>
                <c:pt idx="1559">
                  <c:v>2.4492422543058723E-2</c:v>
                </c:pt>
                <c:pt idx="1560">
                  <c:v>2.4488765282404401E-2</c:v>
                </c:pt>
                <c:pt idx="1561">
                  <c:v>2.4485126467075347E-2</c:v>
                </c:pt>
                <c:pt idx="1562">
                  <c:v>2.4481506097151495E-2</c:v>
                </c:pt>
                <c:pt idx="1563">
                  <c:v>2.4477904172712783E-2</c:v>
                </c:pt>
                <c:pt idx="1564">
                  <c:v>2.4474320693679275E-2</c:v>
                </c:pt>
                <c:pt idx="1565">
                  <c:v>2.4470755659971033E-2</c:v>
                </c:pt>
                <c:pt idx="1566">
                  <c:v>2.4467209071827867E-2</c:v>
                </c:pt>
                <c:pt idx="1567">
                  <c:v>2.4463680929009968E-2</c:v>
                </c:pt>
                <c:pt idx="1568">
                  <c:v>2.4460171231517336E-2</c:v>
                </c:pt>
                <c:pt idx="1569">
                  <c:v>2.4456679979509843E-2</c:v>
                </c:pt>
                <c:pt idx="1570">
                  <c:v>2.445320717298749E-2</c:v>
                </c:pt>
                <c:pt idx="1571">
                  <c:v>2.4449752811790404E-2</c:v>
                </c:pt>
                <c:pt idx="1572">
                  <c:v>2.4446316896078457E-2</c:v>
                </c:pt>
                <c:pt idx="1573">
                  <c:v>2.4442899425691778E-2</c:v>
                </c:pt>
                <c:pt idx="1574">
                  <c:v>2.4439500400790237E-2</c:v>
                </c:pt>
                <c:pt idx="1575">
                  <c:v>2.44361198212939E-2</c:v>
                </c:pt>
                <c:pt idx="1576">
                  <c:v>2.443275768712283E-2</c:v>
                </c:pt>
                <c:pt idx="1577">
                  <c:v>2.4429413998516836E-2</c:v>
                </c:pt>
                <c:pt idx="1578">
                  <c:v>2.4426088755156172E-2</c:v>
                </c:pt>
                <c:pt idx="1579">
                  <c:v>2.4422781957280648E-2</c:v>
                </c:pt>
                <c:pt idx="1580">
                  <c:v>2.4419493604810327E-2</c:v>
                </c:pt>
                <c:pt idx="1581">
                  <c:v>2.441622369774521E-2</c:v>
                </c:pt>
                <c:pt idx="1582">
                  <c:v>2.4413702209100663E-2</c:v>
                </c:pt>
                <c:pt idx="1583">
                  <c:v>2.4409739219830584E-2</c:v>
                </c:pt>
                <c:pt idx="1584">
                  <c:v>2.4407264289330044E-2</c:v>
                </c:pt>
                <c:pt idx="1585">
                  <c:v>2.4403328523616707E-2</c:v>
                </c:pt>
                <c:pt idx="1586">
                  <c:v>2.4400150843577606E-2</c:v>
                </c:pt>
                <c:pt idx="1587">
                  <c:v>2.4396991608943708E-2</c:v>
                </c:pt>
                <c:pt idx="1588">
                  <c:v>2.439686648425976E-2</c:v>
                </c:pt>
                <c:pt idx="1589">
                  <c:v>2.4388509523429747E-2</c:v>
                </c:pt>
                <c:pt idx="1590">
                  <c:v>2.4388393281054022E-2</c:v>
                </c:pt>
                <c:pt idx="1591">
                  <c:v>2.4385919295297764E-2</c:v>
                </c:pt>
                <c:pt idx="1592">
                  <c:v>2.4382250528640625E-2</c:v>
                </c:pt>
                <c:pt idx="1593">
                  <c:v>2.4379206824338695E-2</c:v>
                </c:pt>
                <c:pt idx="1594">
                  <c:v>2.4376181568026567E-2</c:v>
                </c:pt>
                <c:pt idx="1595">
                  <c:v>2.4373174759624305E-2</c:v>
                </c:pt>
                <c:pt idx="1596">
                  <c:v>2.4370798578439157E-2</c:v>
                </c:pt>
                <c:pt idx="1597">
                  <c:v>2.4367216486709253E-2</c:v>
                </c:pt>
                <c:pt idx="1598">
                  <c:v>2.4364265022196463E-2</c:v>
                </c:pt>
                <c:pt idx="1599">
                  <c:v>2.4361332005566894E-2</c:v>
                </c:pt>
                <c:pt idx="1600">
                  <c:v>2.4358417436927127E-2</c:v>
                </c:pt>
                <c:pt idx="1601">
                  <c:v>2.4355521316197226E-2</c:v>
                </c:pt>
                <c:pt idx="1602">
                  <c:v>2.4352643643430483E-2</c:v>
                </c:pt>
                <c:pt idx="1603">
                  <c:v>2.4346917931259426E-2</c:v>
                </c:pt>
                <c:pt idx="1604">
                  <c:v>2.434694364165324E-2</c:v>
                </c:pt>
                <c:pt idx="1605">
                  <c:v>2.4344121312722677E-2</c:v>
                </c:pt>
                <c:pt idx="1606">
                  <c:v>2.4341940835903575E-2</c:v>
                </c:pt>
                <c:pt idx="1607">
                  <c:v>2.4338531998591151E-2</c:v>
                </c:pt>
                <c:pt idx="1608">
                  <c:v>2.4335765013416832E-2</c:v>
                </c:pt>
                <c:pt idx="1609">
                  <c:v>2.4333016476179026E-2</c:v>
                </c:pt>
                <c:pt idx="1610">
                  <c:v>2.4330914316665897E-2</c:v>
                </c:pt>
                <c:pt idx="1611">
                  <c:v>2.4327574745486302E-2</c:v>
                </c:pt>
                <c:pt idx="1612">
                  <c:v>2.4324881552058031E-2</c:v>
                </c:pt>
                <c:pt idx="1613">
                  <c:v>2.432220680651298E-2</c:v>
                </c:pt>
                <c:pt idx="1614">
                  <c:v>2.4319550508931087E-2</c:v>
                </c:pt>
                <c:pt idx="1615">
                  <c:v>2.4317546274512658E-2</c:v>
                </c:pt>
                <c:pt idx="1616">
                  <c:v>2.4314293257523545E-2</c:v>
                </c:pt>
                <c:pt idx="1617">
                  <c:v>2.4311692303644605E-2</c:v>
                </c:pt>
                <c:pt idx="1618">
                  <c:v>2.4309109797755468E-2</c:v>
                </c:pt>
                <c:pt idx="1619">
                  <c:v>2.4306545739776197E-2</c:v>
                </c:pt>
                <c:pt idx="1620">
                  <c:v>2.4304000129653502E-2</c:v>
                </c:pt>
                <c:pt idx="1621">
                  <c:v>2.430147296752061E-2</c:v>
                </c:pt>
                <c:pt idx="1622">
                  <c:v>2.4298964253270938E-2</c:v>
                </c:pt>
                <c:pt idx="1623">
                  <c:v>2.4297116764668836E-2</c:v>
                </c:pt>
                <c:pt idx="1624">
                  <c:v>2.4294646097258177E-2</c:v>
                </c:pt>
                <c:pt idx="1625">
                  <c:v>2.4291548798007767E-2</c:v>
                </c:pt>
                <c:pt idx="1626">
                  <c:v>2.4289113875397561E-2</c:v>
                </c:pt>
                <c:pt idx="1627">
                  <c:v>2.4286697400723867E-2</c:v>
                </c:pt>
                <c:pt idx="1628">
                  <c:v>2.4284299373933393E-2</c:v>
                </c:pt>
                <c:pt idx="1629">
                  <c:v>2.4282569497677819E-2</c:v>
                </c:pt>
                <c:pt idx="1630">
                  <c:v>2.4279558664082046E-2</c:v>
                </c:pt>
                <c:pt idx="1631">
                  <c:v>2.4277215981021172E-2</c:v>
                </c:pt>
                <c:pt idx="1632">
                  <c:v>2.4274891745870164E-2</c:v>
                </c:pt>
                <c:pt idx="1633">
                  <c:v>2.4272585958602377E-2</c:v>
                </c:pt>
                <c:pt idx="1634">
                  <c:v>2.426801238532228E-2</c:v>
                </c:pt>
                <c:pt idx="1635">
                  <c:v>2.4268029727823048E-2</c:v>
                </c:pt>
                <c:pt idx="1636">
                  <c:v>2.426577928423157E-2</c:v>
                </c:pt>
                <c:pt idx="1637">
                  <c:v>2.4263547288603249E-2</c:v>
                </c:pt>
                <c:pt idx="1638">
                  <c:v>2.4261333740858149E-2</c:v>
                </c:pt>
                <c:pt idx="1639">
                  <c:v>2.4259138640969624E-2</c:v>
                </c:pt>
                <c:pt idx="1640">
                  <c:v>2.4258287162295389E-2</c:v>
                </c:pt>
                <c:pt idx="1641">
                  <c:v>2.4255467473273118E-2</c:v>
                </c:pt>
                <c:pt idx="1642">
                  <c:v>2.4252664028763249E-2</c:v>
                </c:pt>
                <c:pt idx="1643">
                  <c:v>2.4251208757373188E-2</c:v>
                </c:pt>
                <c:pt idx="1644">
                  <c:v>2.4248439860041771E-2</c:v>
                </c:pt>
                <c:pt idx="1645">
                  <c:v>2.4246355447559154E-2</c:v>
                </c:pt>
                <c:pt idx="1646">
                  <c:v>2.4244289482933112E-2</c:v>
                </c:pt>
                <c:pt idx="1647">
                  <c:v>2.4242241966216937E-2</c:v>
                </c:pt>
                <c:pt idx="1648">
                  <c:v>2.42408848276221E-2</c:v>
                </c:pt>
                <c:pt idx="1649">
                  <c:v>2.4238202276407605E-2</c:v>
                </c:pt>
                <c:pt idx="1650">
                  <c:v>2.4236210103341094E-2</c:v>
                </c:pt>
                <c:pt idx="1651">
                  <c:v>2.4234236378184448E-2</c:v>
                </c:pt>
                <c:pt idx="1652">
                  <c:v>2.4232281100857733E-2</c:v>
                </c:pt>
                <c:pt idx="1653">
                  <c:v>2.4230344271440885E-2</c:v>
                </c:pt>
                <c:pt idx="1654">
                  <c:v>2.4225978939318438E-2</c:v>
                </c:pt>
                <c:pt idx="1655">
                  <c:v>2.4226525956283496E-2</c:v>
                </c:pt>
                <c:pt idx="1656">
                  <c:v>2.422464447051631E-2</c:v>
                </c:pt>
                <c:pt idx="1657">
                  <c:v>2.42227814326057E-2</c:v>
                </c:pt>
                <c:pt idx="1658">
                  <c:v>2.4220936842578311E-2</c:v>
                </c:pt>
                <c:pt idx="1659">
                  <c:v>2.4219795706252878E-2</c:v>
                </c:pt>
                <c:pt idx="1660">
                  <c:v>2.4217303006173196E-2</c:v>
                </c:pt>
                <c:pt idx="1661">
                  <c:v>2.4215513759848761E-2</c:v>
                </c:pt>
                <c:pt idx="1662">
                  <c:v>2.4214431559446137E-2</c:v>
                </c:pt>
                <c:pt idx="1663">
                  <c:v>2.4211990610663037E-2</c:v>
                </c:pt>
                <c:pt idx="1664">
                  <c:v>2.4210256707908329E-2</c:v>
                </c:pt>
                <c:pt idx="1665">
                  <c:v>2.4208541253010196E-2</c:v>
                </c:pt>
                <c:pt idx="1666">
                  <c:v>2.420684424602193E-2</c:v>
                </c:pt>
                <c:pt idx="1667">
                  <c:v>2.4205165686863594E-2</c:v>
                </c:pt>
                <c:pt idx="1668">
                  <c:v>2.4203505575615125E-2</c:v>
                </c:pt>
                <c:pt idx="1669">
                  <c:v>2.4201863912196586E-2</c:v>
                </c:pt>
                <c:pt idx="1670">
                  <c:v>2.4200240696661268E-2</c:v>
                </c:pt>
                <c:pt idx="1671">
                  <c:v>2.4198635928982526E-2</c:v>
                </c:pt>
                <c:pt idx="1672">
                  <c:v>2.419704960921365E-2</c:v>
                </c:pt>
                <c:pt idx="1673">
                  <c:v>2.4195481737274704E-2</c:v>
                </c:pt>
                <c:pt idx="1674">
                  <c:v>2.4193932313192335E-2</c:v>
                </c:pt>
                <c:pt idx="1675">
                  <c:v>2.4193105631742373E-2</c:v>
                </c:pt>
                <c:pt idx="1676">
                  <c:v>2.4191594319566967E-2</c:v>
                </c:pt>
                <c:pt idx="1677">
                  <c:v>2.418939472819126E-2</c:v>
                </c:pt>
                <c:pt idx="1678">
                  <c:v>2.4187919095588484E-2</c:v>
                </c:pt>
                <c:pt idx="1679">
                  <c:v>2.4186461910842283E-2</c:v>
                </c:pt>
                <c:pt idx="1680">
                  <c:v>2.4185023173952658E-2</c:v>
                </c:pt>
                <c:pt idx="1681">
                  <c:v>2.4184314495323544E-2</c:v>
                </c:pt>
                <c:pt idx="1682">
                  <c:v>2.418220104376978E-2</c:v>
                </c:pt>
                <c:pt idx="1683">
                  <c:v>2.4180817650476527E-2</c:v>
                </c:pt>
                <c:pt idx="1684">
                  <c:v>2.417945270503985E-2</c:v>
                </c:pt>
                <c:pt idx="1685">
                  <c:v>2.4178106207433103E-2</c:v>
                </c:pt>
                <c:pt idx="1686">
                  <c:v>2.4177495898696222E-2</c:v>
                </c:pt>
                <c:pt idx="1687">
                  <c:v>2.4175468555869273E-2</c:v>
                </c:pt>
                <c:pt idx="1688">
                  <c:v>2.4174177401832253E-2</c:v>
                </c:pt>
                <c:pt idx="1689">
                  <c:v>2.4172904695678454E-2</c:v>
                </c:pt>
                <c:pt idx="1690">
                  <c:v>2.4171650437381231E-2</c:v>
                </c:pt>
                <c:pt idx="1691">
                  <c:v>2.4170414626940584E-2</c:v>
                </c:pt>
                <c:pt idx="1692">
                  <c:v>2.4169197264356512E-2</c:v>
                </c:pt>
                <c:pt idx="1693">
                  <c:v>2.4166763420110371E-2</c:v>
                </c:pt>
                <c:pt idx="1694">
                  <c:v>2.4164861775908264E-2</c:v>
                </c:pt>
                <c:pt idx="1695">
                  <c:v>2.4163705183086748E-2</c:v>
                </c:pt>
                <c:pt idx="1696">
                  <c:v>2.4162405948766619E-2</c:v>
                </c:pt>
                <c:pt idx="1697">
                  <c:v>2.4161447333179709E-2</c:v>
                </c:pt>
                <c:pt idx="1698">
                  <c:v>2.4160346076493866E-2</c:v>
                </c:pt>
                <c:pt idx="1699">
                  <c:v>2.4159263264973418E-2</c:v>
                </c:pt>
                <c:pt idx="1700">
                  <c:v>2.4158048352322936E-2</c:v>
                </c:pt>
                <c:pt idx="1701">
                  <c:v>2.4157152978148133E-2</c:v>
                </c:pt>
                <c:pt idx="1702">
                  <c:v>2.4156125502763359E-2</c:v>
                </c:pt>
                <c:pt idx="1703">
                  <c:v>2.4155116472703853E-2</c:v>
                </c:pt>
                <c:pt idx="1704">
                  <c:v>2.4154125888129485E-2</c:v>
                </c:pt>
                <c:pt idx="1705">
                  <c:v>2.4153153748800449E-2</c:v>
                </c:pt>
                <c:pt idx="1706">
                  <c:v>2.4152200054956552E-2</c:v>
                </c:pt>
                <c:pt idx="1707">
                  <c:v>2.4151264806517858E-2</c:v>
                </c:pt>
                <c:pt idx="1708">
                  <c:v>2.4150348003324495E-2</c:v>
                </c:pt>
                <c:pt idx="1709">
                  <c:v>2.4149196359823932E-2</c:v>
                </c:pt>
                <c:pt idx="1710">
                  <c:v>2.4148569732993508E-2</c:v>
                </c:pt>
                <c:pt idx="1711">
                  <c:v>2.4147586604454929E-2</c:v>
                </c:pt>
                <c:pt idx="1712">
                  <c:v>2.4146852477775482E-2</c:v>
                </c:pt>
                <c:pt idx="1713">
                  <c:v>2.4145985681700566E-2</c:v>
                </c:pt>
                <c:pt idx="1714">
                  <c:v>2.4144981455238579E-2</c:v>
                </c:pt>
                <c:pt idx="1715">
                  <c:v>2.4144218763808567E-2</c:v>
                </c:pt>
                <c:pt idx="1716">
                  <c:v>2.4143318642071421E-2</c:v>
                </c:pt>
                <c:pt idx="1717">
                  <c:v>2.4142407411780198E-2</c:v>
                </c:pt>
                <c:pt idx="1718">
                  <c:v>2.4141485073094771E-2</c:v>
                </c:pt>
                <c:pt idx="1719">
                  <c:v>2.4140551625855267E-2</c:v>
                </c:pt>
                <c:pt idx="1720">
                  <c:v>2.4139607070061686E-2</c:v>
                </c:pt>
                <c:pt idx="1721">
                  <c:v>2.4138651405793965E-2</c:v>
                </c:pt>
                <c:pt idx="1722">
                  <c:v>2.4137684632972167E-2</c:v>
                </c:pt>
                <c:pt idx="1723">
                  <c:v>2.4136706751676229E-2</c:v>
                </c:pt>
                <c:pt idx="1724">
                  <c:v>2.4135717761826214E-2</c:v>
                </c:pt>
                <c:pt idx="1725">
                  <c:v>2.4134717663581995E-2</c:v>
                </c:pt>
                <c:pt idx="1726">
                  <c:v>2.4133706456703763E-2</c:v>
                </c:pt>
                <c:pt idx="1727">
                  <c:v>2.4132537189300862E-2</c:v>
                </c:pt>
                <c:pt idx="1728">
                  <c:v>2.4131502178503794E-2</c:v>
                </c:pt>
                <c:pt idx="1729">
                  <c:v>2.4130606184984416E-2</c:v>
                </c:pt>
                <c:pt idx="1730">
                  <c:v>2.4129550543969813E-2</c:v>
                </c:pt>
                <c:pt idx="1731">
                  <c:v>2.4128483794561006E-2</c:v>
                </c:pt>
                <c:pt idx="1732">
                  <c:v>2.4127405936598123E-2</c:v>
                </c:pt>
                <c:pt idx="1733">
                  <c:v>2.4126316970161099E-2</c:v>
                </c:pt>
                <c:pt idx="1734">
                  <c:v>2.4125058834805202E-2</c:v>
                </c:pt>
                <c:pt idx="1735">
                  <c:v>2.4124105711704757E-2</c:v>
                </c:pt>
                <c:pt idx="1736">
                  <c:v>2.4122983419765376E-2</c:v>
                </c:pt>
                <c:pt idx="1737">
                  <c:v>2.4121850019191982E-2</c:v>
                </c:pt>
                <c:pt idx="1738">
                  <c:v>2.4120541102057302E-2</c:v>
                </c:pt>
                <c:pt idx="1739">
                  <c:v>2.4119549892542835E-2</c:v>
                </c:pt>
                <c:pt idx="1740">
                  <c:v>2.4118383166547019E-2</c:v>
                </c:pt>
                <c:pt idx="1741">
                  <c:v>2.4117205331997127E-2</c:v>
                </c:pt>
                <c:pt idx="1742">
                  <c:v>2.4116016388893158E-2</c:v>
                </c:pt>
                <c:pt idx="1743">
                  <c:v>2.4114816337235112E-2</c:v>
                </c:pt>
                <c:pt idx="1744">
                  <c:v>2.4113605177102926E-2</c:v>
                </c:pt>
                <c:pt idx="1745">
                  <c:v>2.4112927012298613E-2</c:v>
                </c:pt>
                <c:pt idx="1746">
                  <c:v>2.411097242772442E-2</c:v>
                </c:pt>
                <c:pt idx="1747">
                  <c:v>2.4109726355199257E-2</c:v>
                </c:pt>
                <c:pt idx="1748">
                  <c:v>2.4108469174120017E-2</c:v>
                </c:pt>
                <c:pt idx="1749">
                  <c:v>2.4107200884566637E-2</c:v>
                </c:pt>
                <c:pt idx="1750">
                  <c:v>2.4105921486459181E-2</c:v>
                </c:pt>
                <c:pt idx="1751">
                  <c:v>2.4104630979797648E-2</c:v>
                </c:pt>
                <c:pt idx="1752">
                  <c:v>2.4103329364582038E-2</c:v>
                </c:pt>
                <c:pt idx="1753">
                  <c:v>2.4102016640892288E-2</c:v>
                </c:pt>
                <c:pt idx="1754">
                  <c:v>2.4100692808728397E-2</c:v>
                </c:pt>
                <c:pt idx="1755">
                  <c:v>2.4099357868090365E-2</c:v>
                </c:pt>
                <c:pt idx="1756">
                  <c:v>2.4098011818898257E-2</c:v>
                </c:pt>
                <c:pt idx="1757">
                  <c:v>2.4096654661152073E-2</c:v>
                </c:pt>
                <c:pt idx="1758">
                  <c:v>2.4095286395011684E-2</c:v>
                </c:pt>
                <c:pt idx="1759">
                  <c:v>2.4093510872802426E-2</c:v>
                </c:pt>
                <c:pt idx="1760">
                  <c:v>2.4092117215772646E-2</c:v>
                </c:pt>
                <c:pt idx="1761">
                  <c:v>2.4090712450108853E-2</c:v>
                </c:pt>
                <c:pt idx="1762">
                  <c:v>2.4089296576050856E-2</c:v>
                </c:pt>
                <c:pt idx="1763">
                  <c:v>2.4087869593358846E-2</c:v>
                </c:pt>
                <c:pt idx="1764">
                  <c:v>2.4086431502192696E-2</c:v>
                </c:pt>
                <c:pt idx="1765">
                  <c:v>2.4084982302552405E-2</c:v>
                </c:pt>
                <c:pt idx="1766">
                  <c:v>2.4083521994358037E-2</c:v>
                </c:pt>
                <c:pt idx="1767">
                  <c:v>2.4082050577769465E-2</c:v>
                </c:pt>
                <c:pt idx="1768">
                  <c:v>2.4080568052626816E-2</c:v>
                </c:pt>
                <c:pt idx="1769">
                  <c:v>2.4079074418930091E-2</c:v>
                </c:pt>
                <c:pt idx="1770">
                  <c:v>2.4077569676599353E-2</c:v>
                </c:pt>
                <c:pt idx="1771">
                  <c:v>2.4078142690935334E-2</c:v>
                </c:pt>
                <c:pt idx="1772">
                  <c:v>2.4074526866675328E-2</c:v>
                </c:pt>
                <c:pt idx="1773">
                  <c:v>2.4072988798922168E-2</c:v>
                </c:pt>
                <c:pt idx="1774">
                  <c:v>2.4071439622774804E-2</c:v>
                </c:pt>
                <c:pt idx="1775">
                  <c:v>2.4069879337993427E-2</c:v>
                </c:pt>
                <c:pt idx="1776">
                  <c:v>2.406830794473791E-2</c:v>
                </c:pt>
                <c:pt idx="1777">
                  <c:v>2.4066725443008252E-2</c:v>
                </c:pt>
                <c:pt idx="1778">
                  <c:v>2.4065131832724518E-2</c:v>
                </c:pt>
                <c:pt idx="1779">
                  <c:v>2.4063527113886707E-2</c:v>
                </c:pt>
                <c:pt idx="1780">
                  <c:v>2.4061911286654691E-2</c:v>
                </c:pt>
                <c:pt idx="1781">
                  <c:v>2.4060284350788663E-2</c:v>
                </c:pt>
                <c:pt idx="1782">
                  <c:v>2.4058646306528431E-2</c:v>
                </c:pt>
                <c:pt idx="1783">
                  <c:v>2.4056997153634185E-2</c:v>
                </c:pt>
                <c:pt idx="1784">
                  <c:v>2.40553368922658E-2</c:v>
                </c:pt>
                <c:pt idx="1785">
                  <c:v>2.4053665522503209E-2</c:v>
                </c:pt>
                <c:pt idx="1786">
                  <c:v>2.4051983044186542E-2</c:v>
                </c:pt>
                <c:pt idx="1787">
                  <c:v>2.4050289457395735E-2</c:v>
                </c:pt>
                <c:pt idx="1788">
                  <c:v>2.4048584761970915E-2</c:v>
                </c:pt>
                <c:pt idx="1789">
                  <c:v>2.404686895815189E-2</c:v>
                </c:pt>
                <c:pt idx="1790">
                  <c:v>2.4045142045778789E-2</c:v>
                </c:pt>
                <c:pt idx="1791">
                  <c:v>2.4043404024851611E-2</c:v>
                </c:pt>
                <c:pt idx="1792">
                  <c:v>2.4042758555813393E-2</c:v>
                </c:pt>
                <c:pt idx="1793">
                  <c:v>2.403989465765477E-2</c:v>
                </c:pt>
                <c:pt idx="1794">
                  <c:v>2.4038123311225235E-2</c:v>
                </c:pt>
                <c:pt idx="1795">
                  <c:v>2.4036340856241623E-2</c:v>
                </c:pt>
                <c:pt idx="1796">
                  <c:v>2.4033517412043182E-2</c:v>
                </c:pt>
                <c:pt idx="1797">
                  <c:v>2.4033829219769487E-2</c:v>
                </c:pt>
                <c:pt idx="1798">
                  <c:v>2.4030926840605815E-2</c:v>
                </c:pt>
                <c:pt idx="1799">
                  <c:v>2.4029099951645705E-2</c:v>
                </c:pt>
                <c:pt idx="1800">
                  <c:v>2.4027261954211454E-2</c:v>
                </c:pt>
                <c:pt idx="1801">
                  <c:v>2.4025412848223127E-2</c:v>
                </c:pt>
                <c:pt idx="1802">
                  <c:v>2.4023552633840595E-2</c:v>
                </c:pt>
                <c:pt idx="1803">
                  <c:v>2.4021681310903986E-2</c:v>
                </c:pt>
                <c:pt idx="1804">
                  <c:v>2.4019798879413301E-2</c:v>
                </c:pt>
                <c:pt idx="1805">
                  <c:v>2.4017905339528411E-2</c:v>
                </c:pt>
                <c:pt idx="1806">
                  <c:v>2.4016000691009509E-2</c:v>
                </c:pt>
                <c:pt idx="1807">
                  <c:v>2.4014084934176338E-2</c:v>
                </c:pt>
                <c:pt idx="1808">
                  <c:v>2.4012158068549283E-2</c:v>
                </c:pt>
                <c:pt idx="1809">
                  <c:v>2.4012866911965247E-2</c:v>
                </c:pt>
                <c:pt idx="1810">
                  <c:v>2.4008271012112559E-2</c:v>
                </c:pt>
                <c:pt idx="1811">
                  <c:v>2.4006310821222954E-2</c:v>
                </c:pt>
                <c:pt idx="1812">
                  <c:v>2.4004339521699336E-2</c:v>
                </c:pt>
                <c:pt idx="1813">
                  <c:v>2.4002357113621642E-2</c:v>
                </c:pt>
                <c:pt idx="1814">
                  <c:v>2.4000363597229679E-2</c:v>
                </c:pt>
                <c:pt idx="1815">
                  <c:v>2.399835897228364E-2</c:v>
                </c:pt>
                <c:pt idx="1816">
                  <c:v>2.3996343238783524E-2</c:v>
                </c:pt>
                <c:pt idx="1817">
                  <c:v>2.3994316396809268E-2</c:v>
                </c:pt>
                <c:pt idx="1818">
                  <c:v>2.3992278446360871E-2</c:v>
                </c:pt>
                <c:pt idx="1819">
                  <c:v>2.3990229387198525E-2</c:v>
                </c:pt>
                <c:pt idx="1820">
                  <c:v>2.3988169219801847E-2</c:v>
                </c:pt>
                <c:pt idx="1821">
                  <c:v>2.3986097943771156E-2</c:v>
                </c:pt>
                <c:pt idx="1822">
                  <c:v>2.3984015559346261E-2</c:v>
                </c:pt>
                <c:pt idx="1823">
                  <c:v>2.3983868275960774E-2</c:v>
                </c:pt>
                <c:pt idx="1824">
                  <c:v>2.3979817464834241E-2</c:v>
                </c:pt>
                <c:pt idx="1825">
                  <c:v>2.3977701754827052E-2</c:v>
                </c:pt>
                <c:pt idx="1826">
                  <c:v>2.3975574936265787E-2</c:v>
                </c:pt>
                <c:pt idx="1827">
                  <c:v>2.3973437009310317E-2</c:v>
                </c:pt>
                <c:pt idx="1828">
                  <c:v>2.397128797380077E-2</c:v>
                </c:pt>
                <c:pt idx="1829">
                  <c:v>2.3969127829737147E-2</c:v>
                </c:pt>
                <c:pt idx="1830">
                  <c:v>2.3966956577199383E-2</c:v>
                </c:pt>
                <c:pt idx="1831">
                  <c:v>2.3964774216347351E-2</c:v>
                </c:pt>
                <c:pt idx="1832">
                  <c:v>2.3962580746861306E-2</c:v>
                </c:pt>
                <c:pt idx="1833">
                  <c:v>2.3960376168821185E-2</c:v>
                </c:pt>
                <c:pt idx="1834">
                  <c:v>2.3958160482306923E-2</c:v>
                </c:pt>
                <c:pt idx="1835">
                  <c:v>2.395593368731852E-2</c:v>
                </c:pt>
                <c:pt idx="1836">
                  <c:v>2.3953695783855977E-2</c:v>
                </c:pt>
                <c:pt idx="1837">
                  <c:v>2.3951446771839358E-2</c:v>
                </c:pt>
                <c:pt idx="1838">
                  <c:v>2.3949186651348597E-2</c:v>
                </c:pt>
                <c:pt idx="1839">
                  <c:v>2.3946915422383697E-2</c:v>
                </c:pt>
                <c:pt idx="1840">
                  <c:v>2.3944633084864719E-2</c:v>
                </c:pt>
                <c:pt idx="1841">
                  <c:v>2.3942339638951537E-2</c:v>
                </c:pt>
                <c:pt idx="1842">
                  <c:v>2.3940035084484279E-2</c:v>
                </c:pt>
                <c:pt idx="1843">
                  <c:v>2.3937719421462944E-2</c:v>
                </c:pt>
                <c:pt idx="1844">
                  <c:v>2.393631708606847E-2</c:v>
                </c:pt>
                <c:pt idx="1845">
                  <c:v>2.3933054769997852E-2</c:v>
                </c:pt>
                <c:pt idx="1846">
                  <c:v>2.393070578147416E-2</c:v>
                </c:pt>
                <c:pt idx="1847">
                  <c:v>2.3928345684556263E-2</c:v>
                </c:pt>
                <c:pt idx="1848">
                  <c:v>2.3928475045734032E-2</c:v>
                </c:pt>
                <c:pt idx="1849">
                  <c:v>2.3925464828682408E-2</c:v>
                </c:pt>
                <c:pt idx="1850">
                  <c:v>2.3921198742637984E-2</c:v>
                </c:pt>
                <c:pt idx="1851">
                  <c:v>2.3918794211663652E-2</c:v>
                </c:pt>
                <c:pt idx="1852">
                  <c:v>2.3916378572295116E-2</c:v>
                </c:pt>
                <c:pt idx="1853">
                  <c:v>2.3913951824372504E-2</c:v>
                </c:pt>
                <c:pt idx="1854">
                  <c:v>2.391151396797575E-2</c:v>
                </c:pt>
                <c:pt idx="1855">
                  <c:v>2.3909065002944985E-2</c:v>
                </c:pt>
                <c:pt idx="1856">
                  <c:v>2.3906604929679887E-2</c:v>
                </c:pt>
                <c:pt idx="1857">
                  <c:v>2.3904133747780776E-2</c:v>
                </c:pt>
                <c:pt idx="1858">
                  <c:v>2.3901651457327588E-2</c:v>
                </c:pt>
                <c:pt idx="1859">
                  <c:v>2.3899158058320324E-2</c:v>
                </c:pt>
                <c:pt idx="1860">
                  <c:v>2.3896653550998792E-2</c:v>
                </c:pt>
                <c:pt idx="1861">
                  <c:v>2.3894137935043247E-2</c:v>
                </c:pt>
                <c:pt idx="1862">
                  <c:v>2.3891611210773434E-2</c:v>
                </c:pt>
                <c:pt idx="1863">
                  <c:v>2.3889073377949543E-2</c:v>
                </c:pt>
                <c:pt idx="1864">
                  <c:v>2.388896372831617E-2</c:v>
                </c:pt>
                <c:pt idx="1865">
                  <c:v>2.388396438671947E-2</c:v>
                </c:pt>
                <c:pt idx="1866">
                  <c:v>2.3881393228313286E-2</c:v>
                </c:pt>
                <c:pt idx="1867">
                  <c:v>2.3878810961512897E-2</c:v>
                </c:pt>
                <c:pt idx="1868">
                  <c:v>2.3876217586158432E-2</c:v>
                </c:pt>
                <c:pt idx="1869">
                  <c:v>2.3873613102329827E-2</c:v>
                </c:pt>
                <c:pt idx="1870">
                  <c:v>2.3870997510027081E-2</c:v>
                </c:pt>
                <c:pt idx="1871">
                  <c:v>2.3868370809250194E-2</c:v>
                </c:pt>
                <c:pt idx="1872">
                  <c:v>2.3865732999919231E-2</c:v>
                </c:pt>
                <c:pt idx="1873">
                  <c:v>2.3863084082114128E-2</c:v>
                </c:pt>
                <c:pt idx="1874">
                  <c:v>2.3860424055834883E-2</c:v>
                </c:pt>
                <c:pt idx="1875">
                  <c:v>2.3857752921081499E-2</c:v>
                </c:pt>
                <c:pt idx="1876">
                  <c:v>2.3855070677774037E-2</c:v>
                </c:pt>
                <c:pt idx="1877">
                  <c:v>2.3852377326152308E-2</c:v>
                </c:pt>
                <c:pt idx="1878">
                  <c:v>2.3849672865896565E-2</c:v>
                </c:pt>
                <c:pt idx="1879">
                  <c:v>2.3846957297246618E-2</c:v>
                </c:pt>
                <c:pt idx="1880">
                  <c:v>2.3844230619962659E-2</c:v>
                </c:pt>
                <c:pt idx="1881">
                  <c:v>2.3841492834364431E-2</c:v>
                </c:pt>
                <c:pt idx="1882">
                  <c:v>2.383874394013219E-2</c:v>
                </c:pt>
                <c:pt idx="1883">
                  <c:v>2.3835983937505745E-2</c:v>
                </c:pt>
                <c:pt idx="1884">
                  <c:v>2.3833212826245287E-2</c:v>
                </c:pt>
                <c:pt idx="1885">
                  <c:v>2.3830430606590625E-2</c:v>
                </c:pt>
                <c:pt idx="1886">
                  <c:v>2.3827637278541758E-2</c:v>
                </c:pt>
                <c:pt idx="1887">
                  <c:v>2.3824832841938814E-2</c:v>
                </c:pt>
                <c:pt idx="1888">
                  <c:v>2.3822017296861731E-2</c:v>
                </c:pt>
                <c:pt idx="1889">
                  <c:v>2.381919064323057E-2</c:v>
                </c:pt>
                <c:pt idx="1890">
                  <c:v>2.3816352881205205E-2</c:v>
                </c:pt>
                <c:pt idx="1891">
                  <c:v>2.3813504010545827E-2</c:v>
                </c:pt>
                <c:pt idx="1892">
                  <c:v>2.3810644031572181E-2</c:v>
                </c:pt>
                <c:pt idx="1893">
                  <c:v>2.3807772944044459E-2</c:v>
                </c:pt>
                <c:pt idx="1894">
                  <c:v>2.3806632665652749E-2</c:v>
                </c:pt>
                <c:pt idx="1895">
                  <c:v>2.3801997443486655E-2</c:v>
                </c:pt>
                <c:pt idx="1896">
                  <c:v>2.3799834331557079E-2</c:v>
                </c:pt>
                <c:pt idx="1897">
                  <c:v>2.379617750903229E-2</c:v>
                </c:pt>
                <c:pt idx="1898">
                  <c:v>2.3793250879133865E-2</c:v>
                </c:pt>
                <c:pt idx="1899">
                  <c:v>2.3790313140681363E-2</c:v>
                </c:pt>
                <c:pt idx="1900">
                  <c:v>2.378736429375472E-2</c:v>
                </c:pt>
                <c:pt idx="1901">
                  <c:v>2.3785701345895305E-2</c:v>
                </c:pt>
                <c:pt idx="1902">
                  <c:v>2.3782153195828215E-2</c:v>
                </c:pt>
                <c:pt idx="1903">
                  <c:v>2.3779738993643385E-2</c:v>
                </c:pt>
                <c:pt idx="1904">
                  <c:v>2.3776170604685731E-2</c:v>
                </c:pt>
                <c:pt idx="1905">
                  <c:v>2.377316264427165E-2</c:v>
                </c:pt>
                <c:pt idx="1906">
                  <c:v>2.3770143573997871E-2</c:v>
                </c:pt>
                <c:pt idx="1907">
                  <c:v>2.3767113393757811E-2</c:v>
                </c:pt>
                <c:pt idx="1908">
                  <c:v>2.3764638677306049E-2</c:v>
                </c:pt>
                <c:pt idx="1909">
                  <c:v>2.3761019703698594E-2</c:v>
                </c:pt>
                <c:pt idx="1910">
                  <c:v>2.3757956193772856E-2</c:v>
                </c:pt>
                <c:pt idx="1911">
                  <c:v>2.3754881574014064E-2</c:v>
                </c:pt>
                <c:pt idx="1912">
                  <c:v>2.3751795844342283E-2</c:v>
                </c:pt>
                <c:pt idx="1913">
                  <c:v>2.3748699004784157E-2</c:v>
                </c:pt>
                <c:pt idx="1914">
                  <c:v>2.3745591055286397E-2</c:v>
                </c:pt>
                <c:pt idx="1915">
                  <c:v>2.3739566432485759E-2</c:v>
                </c:pt>
                <c:pt idx="1916">
                  <c:v>2.3739341826738425E-2</c:v>
                </c:pt>
                <c:pt idx="1917">
                  <c:v>2.3736200547608277E-2</c:v>
                </c:pt>
                <c:pt idx="1918">
                  <c:v>2.3733604749598403E-2</c:v>
                </c:pt>
                <c:pt idx="1919">
                  <c:v>2.3729884659662304E-2</c:v>
                </c:pt>
                <c:pt idx="1920">
                  <c:v>2.3726710050873123E-2</c:v>
                </c:pt>
                <c:pt idx="1921">
                  <c:v>2.3723524332197599E-2</c:v>
                </c:pt>
                <c:pt idx="1922">
                  <c:v>2.3720880081898876E-2</c:v>
                </c:pt>
                <c:pt idx="1923">
                  <c:v>2.3717119565187517E-2</c:v>
                </c:pt>
                <c:pt idx="1924">
                  <c:v>2.3713900516879605E-2</c:v>
                </c:pt>
                <c:pt idx="1925">
                  <c:v>2.3710670358658703E-2</c:v>
                </c:pt>
                <c:pt idx="1926">
                  <c:v>2.3707429090578103E-2</c:v>
                </c:pt>
                <c:pt idx="1927">
                  <c:v>2.3704176712611158E-2</c:v>
                </c:pt>
                <c:pt idx="1928">
                  <c:v>2.3700913224757869E-2</c:v>
                </c:pt>
                <c:pt idx="1929">
                  <c:v>2.3697638627044881E-2</c:v>
                </c:pt>
                <c:pt idx="1930">
                  <c:v>2.3694352919418904E-2</c:v>
                </c:pt>
                <c:pt idx="1931">
                  <c:v>2.3691056101986518E-2</c:v>
                </c:pt>
                <c:pt idx="1932">
                  <c:v>2.3687748174614498E-2</c:v>
                </c:pt>
                <c:pt idx="1933">
                  <c:v>2.3684429137409424E-2</c:v>
                </c:pt>
                <c:pt idx="1934">
                  <c:v>2.368109899029136E-2</c:v>
                </c:pt>
                <c:pt idx="1935">
                  <c:v>2.367829719240433E-2</c:v>
                </c:pt>
                <c:pt idx="1936">
                  <c:v>2.3674943811491378E-2</c:v>
                </c:pt>
                <c:pt idx="1937">
                  <c:v>2.3671041889752331E-2</c:v>
                </c:pt>
                <c:pt idx="1938">
                  <c:v>2.3667667303195472E-2</c:v>
                </c:pt>
                <c:pt idx="1939">
                  <c:v>2.3664281606725623E-2</c:v>
                </c:pt>
                <c:pt idx="1940">
                  <c:v>2.3660884800396076E-2</c:v>
                </c:pt>
                <c:pt idx="1941">
                  <c:v>2.3658010248399641E-2</c:v>
                </c:pt>
                <c:pt idx="1942">
                  <c:v>2.365405785818453E-2</c:v>
                </c:pt>
                <c:pt idx="1943">
                  <c:v>2.3650627722275885E-2</c:v>
                </c:pt>
                <c:pt idx="1944">
                  <c:v>2.3647186476480897E-2</c:v>
                </c:pt>
                <c:pt idx="1945">
                  <c:v>2.36437341208795E-2</c:v>
                </c:pt>
                <c:pt idx="1946">
                  <c:v>2.3637727033252176E-2</c:v>
                </c:pt>
                <c:pt idx="1947">
                  <c:v>2.3636796079964384E-2</c:v>
                </c:pt>
                <c:pt idx="1948">
                  <c:v>2.36333103947306E-2</c:v>
                </c:pt>
                <c:pt idx="1949">
                  <c:v>2.3629813599663763E-2</c:v>
                </c:pt>
                <c:pt idx="1950">
                  <c:v>2.3626305694710581E-2</c:v>
                </c:pt>
                <c:pt idx="1951">
                  <c:v>2.3622786679924346E-2</c:v>
                </c:pt>
                <c:pt idx="1952">
                  <c:v>2.3620300730339494E-2</c:v>
                </c:pt>
                <c:pt idx="1953">
                  <c:v>2.3616236419803371E-2</c:v>
                </c:pt>
                <c:pt idx="1954">
                  <c:v>2.3612162976354156E-2</c:v>
                </c:pt>
                <c:pt idx="1955">
                  <c:v>2.3609118567295972E-2</c:v>
                </c:pt>
                <c:pt idx="1956">
                  <c:v>2.3605024958071041E-2</c:v>
                </c:pt>
                <c:pt idx="1957">
                  <c:v>2.3601439284153258E-2</c:v>
                </c:pt>
                <c:pt idx="1958">
                  <c:v>2.3597842500375776E-2</c:v>
                </c:pt>
                <c:pt idx="1959">
                  <c:v>2.3594234606765241E-2</c:v>
                </c:pt>
                <c:pt idx="1960">
                  <c:v>2.3591129501518981E-2</c:v>
                </c:pt>
                <c:pt idx="1961">
                  <c:v>2.3586985489965073E-2</c:v>
                </c:pt>
                <c:pt idx="1962">
                  <c:v>2.3583344266802087E-2</c:v>
                </c:pt>
                <c:pt idx="1963">
                  <c:v>2.3579691933779401E-2</c:v>
                </c:pt>
                <c:pt idx="1964">
                  <c:v>2.3576028490950307E-2</c:v>
                </c:pt>
                <c:pt idx="1965">
                  <c:v>2.3569232691054154E-2</c:v>
                </c:pt>
                <c:pt idx="1966">
                  <c:v>2.3568668275713023E-2</c:v>
                </c:pt>
                <c:pt idx="1967">
                  <c:v>2.3564971503331478E-2</c:v>
                </c:pt>
                <c:pt idx="1968">
                  <c:v>2.3561263621090234E-2</c:v>
                </c:pt>
                <c:pt idx="1969">
                  <c:v>2.3557544629042582E-2</c:v>
                </c:pt>
                <c:pt idx="1970">
                  <c:v>2.3553814527108585E-2</c:v>
                </c:pt>
                <c:pt idx="1971">
                  <c:v>2.3550575829678344E-2</c:v>
                </c:pt>
                <c:pt idx="1972">
                  <c:v>2.3546322923770902E-2</c:v>
                </c:pt>
                <c:pt idx="1973">
                  <c:v>2.3542569785330869E-2</c:v>
                </c:pt>
                <c:pt idx="1974">
                  <c:v>2.3539315717495679E-2</c:v>
                </c:pt>
                <c:pt idx="1975">
                  <c:v>2.3535057198005305E-2</c:v>
                </c:pt>
                <c:pt idx="1976">
                  <c:v>2.3531297749119773E-2</c:v>
                </c:pt>
                <c:pt idx="1977">
                  <c:v>2.3527536196770171E-2</c:v>
                </c:pt>
                <c:pt idx="1978">
                  <c:v>2.3523772540929855E-2</c:v>
                </c:pt>
                <c:pt idx="1979">
                  <c:v>2.3520006781572178E-2</c:v>
                </c:pt>
                <c:pt idx="1980">
                  <c:v>2.3516238918777077E-2</c:v>
                </c:pt>
                <c:pt idx="1981">
                  <c:v>2.3512468952464616E-2</c:v>
                </c:pt>
                <c:pt idx="1982">
                  <c:v>2.350869688271473E-2</c:v>
                </c:pt>
                <c:pt idx="1983">
                  <c:v>2.3504922709447484E-2</c:v>
                </c:pt>
                <c:pt idx="1984">
                  <c:v>2.3501146432689524E-2</c:v>
                </c:pt>
                <c:pt idx="1985">
                  <c:v>2.3497368052494139E-2</c:v>
                </c:pt>
                <c:pt idx="1986">
                  <c:v>2.3493587568808039E-2</c:v>
                </c:pt>
                <c:pt idx="1987">
                  <c:v>2.3490301001389824E-2</c:v>
                </c:pt>
                <c:pt idx="1988">
                  <c:v>2.3486515913526684E-2</c:v>
                </c:pt>
                <c:pt idx="1989">
                  <c:v>2.3482233496805449E-2</c:v>
                </c:pt>
                <c:pt idx="1990">
                  <c:v>2.3478444599183135E-2</c:v>
                </c:pt>
                <c:pt idx="1991">
                  <c:v>2.3474653598096751E-2</c:v>
                </c:pt>
                <c:pt idx="1992">
                  <c:v>2.3470860493493007E-2</c:v>
                </c:pt>
                <c:pt idx="1993">
                  <c:v>2.3467558920711173E-2</c:v>
                </c:pt>
                <c:pt idx="1994">
                  <c:v>2.3463267973893309E-2</c:v>
                </c:pt>
                <c:pt idx="1995">
                  <c:v>2.3459468558897356E-2</c:v>
                </c:pt>
                <c:pt idx="1996">
                  <c:v>2.3455667040384043E-2</c:v>
                </c:pt>
                <c:pt idx="1997">
                  <c:v>2.345186341840666E-2</c:v>
                </c:pt>
                <c:pt idx="1998">
                  <c:v>2.3448549338502822E-2</c:v>
                </c:pt>
                <c:pt idx="1999">
                  <c:v>2.344424986403304E-2</c:v>
                </c:pt>
                <c:pt idx="2000">
                  <c:v>2.3440439931610157E-2</c:v>
                </c:pt>
                <c:pt idx="2001">
                  <c:v>2.3436627895749851E-2</c:v>
                </c:pt>
                <c:pt idx="2002">
                  <c:v>2.3432813756398829E-2</c:v>
                </c:pt>
                <c:pt idx="2003">
                  <c:v>2.3428997513530447E-2</c:v>
                </c:pt>
                <c:pt idx="2004">
                  <c:v>2.3425179167171351E-2</c:v>
                </c:pt>
                <c:pt idx="2005">
                  <c:v>2.3419232036117066E-2</c:v>
                </c:pt>
                <c:pt idx="2006">
                  <c:v>2.3414920660780325E-2</c:v>
                </c:pt>
                <c:pt idx="2007">
                  <c:v>2.3411095900431889E-2</c:v>
                </c:pt>
                <c:pt idx="2008">
                  <c:v>2.3406722170493666E-2</c:v>
                </c:pt>
                <c:pt idx="2009">
                  <c:v>2.3403440070062231E-2</c:v>
                </c:pt>
                <c:pt idx="2010">
                  <c:v>2.3399609000041011E-2</c:v>
                </c:pt>
                <c:pt idx="2011">
                  <c:v>2.3395775826582366E-2</c:v>
                </c:pt>
                <c:pt idx="2012">
                  <c:v>2.3391392481695306E-2</c:v>
                </c:pt>
                <c:pt idx="2013">
                  <c:v>2.3388103170072227E-2</c:v>
                </c:pt>
                <c:pt idx="2014">
                  <c:v>2.3384263686860862E-2</c:v>
                </c:pt>
                <c:pt idx="2015">
                  <c:v>2.3380422100371945E-2</c:v>
                </c:pt>
                <c:pt idx="2016">
                  <c:v>2.3376578410605475E-2</c:v>
                </c:pt>
                <c:pt idx="2017">
                  <c:v>2.3372732617481518E-2</c:v>
                </c:pt>
                <c:pt idx="2018">
                  <c:v>2.3368884721159944E-2</c:v>
                </c:pt>
                <c:pt idx="2019">
                  <c:v>2.3365034721400946E-2</c:v>
                </c:pt>
                <c:pt idx="2020">
                  <c:v>2.3360081631462748E-2</c:v>
                </c:pt>
                <c:pt idx="2021">
                  <c:v>2.3357328412370038E-2</c:v>
                </c:pt>
                <c:pt idx="2022">
                  <c:v>2.3353472102938255E-2</c:v>
                </c:pt>
                <c:pt idx="2023">
                  <c:v>2.3349062316642133E-2</c:v>
                </c:pt>
                <c:pt idx="2024">
                  <c:v>2.3345753174162098E-2</c:v>
                </c:pt>
                <c:pt idx="2025">
                  <c:v>2.3341890554737788E-2</c:v>
                </c:pt>
                <c:pt idx="2026">
                  <c:v>2.3337473557170085E-2</c:v>
                </c:pt>
                <c:pt idx="2027">
                  <c:v>2.3334159006216382E-2</c:v>
                </c:pt>
                <c:pt idx="2028">
                  <c:v>2.3330290077039351E-2</c:v>
                </c:pt>
                <c:pt idx="2029">
                  <c:v>2.3326419044504831E-2</c:v>
                </c:pt>
                <c:pt idx="2030">
                  <c:v>2.3322545908772696E-2</c:v>
                </c:pt>
                <c:pt idx="2031">
                  <c:v>2.3318670669763009E-2</c:v>
                </c:pt>
                <c:pt idx="2032">
                  <c:v>2.3314793327475769E-2</c:v>
                </c:pt>
                <c:pt idx="2033">
                  <c:v>2.3310913881831041E-2</c:v>
                </c:pt>
                <c:pt idx="2034">
                  <c:v>2.3307032332988697E-2</c:v>
                </c:pt>
                <c:pt idx="2035">
                  <c:v>2.3303148680868802E-2</c:v>
                </c:pt>
                <c:pt idx="2036">
                  <c:v>2.3299262925391417E-2</c:v>
                </c:pt>
                <c:pt idx="2037">
                  <c:v>2.3295375066636481E-2</c:v>
                </c:pt>
                <c:pt idx="2038">
                  <c:v>2.3291485104683929E-2</c:v>
                </c:pt>
                <c:pt idx="2039">
                  <c:v>2.328703685835265E-2</c:v>
                </c:pt>
                <c:pt idx="2040">
                  <c:v>2.3283142389365352E-2</c:v>
                </c:pt>
                <c:pt idx="2041">
                  <c:v>2.3279802598921151E-2</c:v>
                </c:pt>
                <c:pt idx="2042">
                  <c:v>2.3275904223778454E-2</c:v>
                </c:pt>
                <c:pt idx="2043">
                  <c:v>2.3272003745358205E-2</c:v>
                </c:pt>
                <c:pt idx="2044">
                  <c:v>2.326810116374034E-2</c:v>
                </c:pt>
                <c:pt idx="2045">
                  <c:v>2.3264196478685051E-2</c:v>
                </c:pt>
                <c:pt idx="2046">
                  <c:v>2.3259731406133355E-2</c:v>
                </c:pt>
                <c:pt idx="2047">
                  <c:v>2.3256380798821752E-2</c:v>
                </c:pt>
                <c:pt idx="2048">
                  <c:v>2.3252469804013742E-2</c:v>
                </c:pt>
                <c:pt idx="2049">
                  <c:v>2.3248556705928181E-2</c:v>
                </c:pt>
                <c:pt idx="2050">
                  <c:v>2.3244082018347711E-2</c:v>
                </c:pt>
                <c:pt idx="2051">
                  <c:v>2.3240724199924401E-2</c:v>
                </c:pt>
                <c:pt idx="2052">
                  <c:v>2.3236804791926247E-2</c:v>
                </c:pt>
                <c:pt idx="2053">
                  <c:v>2.3232883280730476E-2</c:v>
                </c:pt>
                <c:pt idx="2054">
                  <c:v>2.3228959666177218E-2</c:v>
                </c:pt>
                <c:pt idx="2055">
                  <c:v>2.3225033948426343E-2</c:v>
                </c:pt>
                <c:pt idx="2056">
                  <c:v>2.3221106127317981E-2</c:v>
                </c:pt>
                <c:pt idx="2057">
                  <c:v>2.3217082405841971E-2</c:v>
                </c:pt>
                <c:pt idx="2058">
                  <c:v>2.3212682285453923E-2</c:v>
                </c:pt>
                <c:pt idx="2059">
                  <c:v>2.3208747853953327E-2</c:v>
                </c:pt>
                <c:pt idx="2060">
                  <c:v>2.3204811319414986E-2</c:v>
                </c:pt>
                <c:pt idx="2061">
                  <c:v>2.3200872681359286E-2</c:v>
                </c:pt>
                <c:pt idx="2062">
                  <c:v>2.3196931940185905E-2</c:v>
                </c:pt>
                <c:pt idx="2063">
                  <c:v>2.3192989095655037E-2</c:v>
                </c:pt>
                <c:pt idx="2064">
                  <c:v>2.3189044147846616E-2</c:v>
                </c:pt>
                <c:pt idx="2065">
                  <c:v>2.3185097096760643E-2</c:v>
                </c:pt>
                <c:pt idx="2066">
                  <c:v>2.3181147942477054E-2</c:v>
                </c:pt>
                <c:pt idx="2067">
                  <c:v>2.3177196684835977E-2</c:v>
                </c:pt>
                <c:pt idx="2068">
                  <c:v>2.3173243323837411E-2</c:v>
                </c:pt>
                <c:pt idx="2069">
                  <c:v>2.3169287859801102E-2</c:v>
                </c:pt>
                <c:pt idx="2070">
                  <c:v>2.3165330292247432E-2</c:v>
                </c:pt>
                <c:pt idx="2071">
                  <c:v>2.3160238900619134E-2</c:v>
                </c:pt>
                <c:pt idx="2072">
                  <c:v>2.315627652571095E-2</c:v>
                </c:pt>
                <c:pt idx="2073">
                  <c:v>2.3152312047445278E-2</c:v>
                </c:pt>
                <c:pt idx="2074">
                  <c:v>2.3148345465902054E-2</c:v>
                </c:pt>
                <c:pt idx="2075">
                  <c:v>2.3144376781161213E-2</c:v>
                </c:pt>
                <c:pt idx="2076">
                  <c:v>2.3140405993142821E-2</c:v>
                </c:pt>
                <c:pt idx="2077">
                  <c:v>2.3136433101687004E-2</c:v>
                </c:pt>
                <c:pt idx="2078">
                  <c:v>2.3132458107113507E-2</c:v>
                </c:pt>
                <c:pt idx="2079">
                  <c:v>2.3128481009182522E-2</c:v>
                </c:pt>
                <c:pt idx="2080">
                  <c:v>2.3124501807973985E-2</c:v>
                </c:pt>
                <c:pt idx="2081">
                  <c:v>2.312052050340796E-2</c:v>
                </c:pt>
                <c:pt idx="2082">
                  <c:v>2.3116537095724254E-2</c:v>
                </c:pt>
                <c:pt idx="2083">
                  <c:v>2.3113922968669431E-2</c:v>
                </c:pt>
                <c:pt idx="2084">
                  <c:v>2.3108563970364315E-2</c:v>
                </c:pt>
                <c:pt idx="2085">
                  <c:v>2.3104574252688082E-2</c:v>
                </c:pt>
                <c:pt idx="2086">
                  <c:v>2.3100582431894168E-2</c:v>
                </c:pt>
                <c:pt idx="2087">
                  <c:v>2.3096588507742766E-2</c:v>
                </c:pt>
                <c:pt idx="2088">
                  <c:v>2.3092592480233876E-2</c:v>
                </c:pt>
                <c:pt idx="2089">
                  <c:v>2.3088594349607305E-2</c:v>
                </c:pt>
                <c:pt idx="2090">
                  <c:v>2.3084594115623247E-2</c:v>
                </c:pt>
                <c:pt idx="2091">
                  <c:v>2.30805917782817E-2</c:v>
                </c:pt>
                <c:pt idx="2092">
                  <c:v>2.3076587337822474E-2</c:v>
                </c:pt>
                <c:pt idx="2093">
                  <c:v>2.3072580794005759E-2</c:v>
                </c:pt>
                <c:pt idx="2094">
                  <c:v>2.3068572146911492E-2</c:v>
                </c:pt>
                <c:pt idx="2095">
                  <c:v>2.3064561396459737E-2</c:v>
                </c:pt>
                <c:pt idx="2096">
                  <c:v>2.3060548542810366E-2</c:v>
                </c:pt>
                <c:pt idx="2097">
                  <c:v>2.3056533585883443E-2</c:v>
                </c:pt>
                <c:pt idx="2098">
                  <c:v>2.3052516525678968E-2</c:v>
                </c:pt>
                <c:pt idx="2099">
                  <c:v>2.3048497362117004E-2</c:v>
                </c:pt>
                <c:pt idx="2100">
                  <c:v>2.3044476095437361E-2</c:v>
                </c:pt>
                <c:pt idx="2101">
                  <c:v>2.3040452725400229E-2</c:v>
                </c:pt>
                <c:pt idx="2102">
                  <c:v>2.3036427252005609E-2</c:v>
                </c:pt>
                <c:pt idx="2103">
                  <c:v>2.3032399675333437E-2</c:v>
                </c:pt>
                <c:pt idx="2104">
                  <c:v>2.3028691213609065E-2</c:v>
                </c:pt>
                <c:pt idx="2105">
                  <c:v>2.3024338212396245E-2</c:v>
                </c:pt>
                <c:pt idx="2106">
                  <c:v>2.3020304325891416E-2</c:v>
                </c:pt>
                <c:pt idx="2107">
                  <c:v>2.3016268336268908E-2</c:v>
                </c:pt>
                <c:pt idx="2108">
                  <c:v>2.3014017981310531E-2</c:v>
                </c:pt>
                <c:pt idx="2109">
                  <c:v>2.3009529654796079E-2</c:v>
                </c:pt>
                <c:pt idx="2110">
                  <c:v>2.3004147747416326E-2</c:v>
                </c:pt>
                <c:pt idx="2111">
                  <c:v>2.3000103344683609E-2</c:v>
                </c:pt>
                <c:pt idx="2112">
                  <c:v>2.2996056838513468E-2</c:v>
                </c:pt>
                <c:pt idx="2113">
                  <c:v>2.2992008229065775E-2</c:v>
                </c:pt>
                <c:pt idx="2114">
                  <c:v>2.2987957516500401E-2</c:v>
                </c:pt>
                <c:pt idx="2115">
                  <c:v>2.298390470057754E-2</c:v>
                </c:pt>
                <c:pt idx="2116">
                  <c:v>2.2979849781377126E-2</c:v>
                </c:pt>
                <c:pt idx="2117">
                  <c:v>2.2975792758899161E-2</c:v>
                </c:pt>
                <c:pt idx="2118">
                  <c:v>2.2971733633143643E-2</c:v>
                </c:pt>
                <c:pt idx="2119">
                  <c:v>2.2967672404030637E-2</c:v>
                </c:pt>
                <c:pt idx="2120">
                  <c:v>2.2963609071720015E-2</c:v>
                </c:pt>
                <c:pt idx="2121">
                  <c:v>2.2959543636131841E-2</c:v>
                </c:pt>
                <c:pt idx="2122">
                  <c:v>2.295547609734605E-2</c:v>
                </c:pt>
                <c:pt idx="2123">
                  <c:v>2.2951406455202772E-2</c:v>
                </c:pt>
                <c:pt idx="2124">
                  <c:v>2.2949096259823776E-2</c:v>
                </c:pt>
                <c:pt idx="2125">
                  <c:v>2.2943260861083559E-2</c:v>
                </c:pt>
                <c:pt idx="2126">
                  <c:v>2.2939184909107624E-2</c:v>
                </c:pt>
                <c:pt idx="2127">
                  <c:v>2.2935106853854137E-2</c:v>
                </c:pt>
                <c:pt idx="2128">
                  <c:v>2.2931026695323098E-2</c:v>
                </c:pt>
                <c:pt idx="2129">
                  <c:v>2.2926944433594443E-2</c:v>
                </c:pt>
                <c:pt idx="2130">
                  <c:v>2.2922860068508299E-2</c:v>
                </c:pt>
                <c:pt idx="2131">
                  <c:v>2.2918773600064668E-2</c:v>
                </c:pt>
                <c:pt idx="2132">
                  <c:v>2.2914685028503357E-2</c:v>
                </c:pt>
                <c:pt idx="2133">
                  <c:v>2.2910594353744429E-2</c:v>
                </c:pt>
                <c:pt idx="2134">
                  <c:v>2.2906501575468141E-2</c:v>
                </c:pt>
                <c:pt idx="2135">
                  <c:v>2.2902406693994237E-2</c:v>
                </c:pt>
                <c:pt idx="2136">
                  <c:v>2.2898309709322717E-2</c:v>
                </c:pt>
                <c:pt idx="2137">
                  <c:v>2.2894210621293709E-2</c:v>
                </c:pt>
                <c:pt idx="2138">
                  <c:v>2.2890109429987149E-2</c:v>
                </c:pt>
                <c:pt idx="2139">
                  <c:v>2.2886006135403036E-2</c:v>
                </c:pt>
                <c:pt idx="2140">
                  <c:v>2.2881900737701244E-2</c:v>
                </c:pt>
                <c:pt idx="2141">
                  <c:v>2.2877793236641963E-2</c:v>
                </c:pt>
                <c:pt idx="2142">
                  <c:v>2.2873683632145259E-2</c:v>
                </c:pt>
                <c:pt idx="2143">
                  <c:v>2.2869571924530874E-2</c:v>
                </c:pt>
                <c:pt idx="2144">
                  <c:v>2.2865458113638937E-2</c:v>
                </c:pt>
                <c:pt idx="2145">
                  <c:v>2.2861342199389512E-2</c:v>
                </c:pt>
                <c:pt idx="2146">
                  <c:v>2.285722418194247E-2</c:v>
                </c:pt>
                <c:pt idx="2147">
                  <c:v>2.2853104061217877E-2</c:v>
                </c:pt>
                <c:pt idx="2148">
                  <c:v>2.2848981837215732E-2</c:v>
                </c:pt>
                <c:pt idx="2149">
                  <c:v>2.2844857509856098E-2</c:v>
                </c:pt>
                <c:pt idx="2150">
                  <c:v>2.2840731079298848E-2</c:v>
                </c:pt>
                <c:pt idx="2151">
                  <c:v>2.2836602545543983E-2</c:v>
                </c:pt>
                <c:pt idx="2152">
                  <c:v>2.2832471908351692E-2</c:v>
                </c:pt>
                <c:pt idx="2153">
                  <c:v>2.2828339167961786E-2</c:v>
                </c:pt>
                <c:pt idx="2154">
                  <c:v>2.2824469488025301E-2</c:v>
                </c:pt>
                <c:pt idx="2155">
                  <c:v>2.2820067377349318E-2</c:v>
                </c:pt>
                <c:pt idx="2156">
                  <c:v>2.2816191239671824E-2</c:v>
                </c:pt>
                <c:pt idx="2157">
                  <c:v>2.2811787173706577E-2</c:v>
                </c:pt>
                <c:pt idx="2158">
                  <c:v>2.280764391692891E-2</c:v>
                </c:pt>
                <c:pt idx="2159">
                  <c:v>2.2803498556873691E-2</c:v>
                </c:pt>
                <c:pt idx="2160">
                  <c:v>2.280147891444706E-2</c:v>
                </c:pt>
                <c:pt idx="2161">
                  <c:v>2.2792236263216026E-2</c:v>
                </c:pt>
                <c:pt idx="2162">
                  <c:v>2.2791306011900048E-2</c:v>
                </c:pt>
                <c:pt idx="2163">
                  <c:v>2.2787575377538616E-2</c:v>
                </c:pt>
                <c:pt idx="2164">
                  <c:v>2.2782994108414556E-2</c:v>
                </c:pt>
                <c:pt idx="2165">
                  <c:v>2.2778835001489028E-2</c:v>
                </c:pt>
                <c:pt idx="2166">
                  <c:v>2.2774673791152722E-2</c:v>
                </c:pt>
                <c:pt idx="2167">
                  <c:v>2.2770510477405637E-2</c:v>
                </c:pt>
                <c:pt idx="2168">
                  <c:v>2.2766767258270981E-2</c:v>
                </c:pt>
                <c:pt idx="2169">
                  <c:v>2.2762177539465966E-2</c:v>
                </c:pt>
                <c:pt idx="2170">
                  <c:v>2.2758007915379963E-2</c:v>
                </c:pt>
                <c:pt idx="2171">
                  <c:v>2.2753836187803245E-2</c:v>
                </c:pt>
                <c:pt idx="2172">
                  <c:v>2.2749662356789102E-2</c:v>
                </c:pt>
                <c:pt idx="2173">
                  <c:v>2.2745486422364181E-2</c:v>
                </c:pt>
                <c:pt idx="2174">
                  <c:v>2.274130838447519E-2</c:v>
                </c:pt>
                <c:pt idx="2175">
                  <c:v>2.2733900454552369E-2</c:v>
                </c:pt>
                <c:pt idx="2176">
                  <c:v>2.273294599841158E-2</c:v>
                </c:pt>
                <c:pt idx="2177">
                  <c:v>2.2728761650183671E-2</c:v>
                </c:pt>
                <c:pt idx="2178">
                  <c:v>2.2724993255214265E-2</c:v>
                </c:pt>
                <c:pt idx="2179">
                  <c:v>2.2720386643442225E-2</c:v>
                </c:pt>
                <c:pt idx="2180">
                  <c:v>2.2716195984928689E-2</c:v>
                </c:pt>
                <c:pt idx="2181">
                  <c:v>2.2712003222977728E-2</c:v>
                </c:pt>
                <c:pt idx="2182">
                  <c:v>2.2708224755285666E-2</c:v>
                </c:pt>
                <c:pt idx="2183">
                  <c:v>2.2703611388683598E-2</c:v>
                </c:pt>
                <c:pt idx="2184">
                  <c:v>2.2699412316420364E-2</c:v>
                </c:pt>
                <c:pt idx="2185">
                  <c:v>2.2695211140719707E-2</c:v>
                </c:pt>
                <c:pt idx="2186">
                  <c:v>2.2691007861554979E-2</c:v>
                </c:pt>
                <c:pt idx="2187">
                  <c:v>2.2687216801109411E-2</c:v>
                </c:pt>
                <c:pt idx="2188">
                  <c:v>2.2682594992913252E-2</c:v>
                </c:pt>
                <c:pt idx="2189">
                  <c:v>2.2678385403436252E-2</c:v>
                </c:pt>
                <c:pt idx="2190">
                  <c:v>2.2674173710495182E-2</c:v>
                </c:pt>
                <c:pt idx="2191">
                  <c:v>2.2669959914169979E-2</c:v>
                </c:pt>
                <c:pt idx="2192">
                  <c:v>2.2665744014380707E-2</c:v>
                </c:pt>
                <c:pt idx="2193">
                  <c:v>2.266152601115401E-2</c:v>
                </c:pt>
                <c:pt idx="2194">
                  <c:v>2.2657305904489888E-2</c:v>
                </c:pt>
                <c:pt idx="2195">
                  <c:v>2.2653494691344811E-2</c:v>
                </c:pt>
                <c:pt idx="2196">
                  <c:v>2.2649269961798613E-2</c:v>
                </c:pt>
                <c:pt idx="2197">
                  <c:v>2.2644632963899625E-2</c:v>
                </c:pt>
                <c:pt idx="2198">
                  <c:v>2.2640404443485806E-2</c:v>
                </c:pt>
                <c:pt idx="2199">
                  <c:v>2.2636173819634564E-2</c:v>
                </c:pt>
                <c:pt idx="2200">
                  <c:v>2.2631941092372543E-2</c:v>
                </c:pt>
                <c:pt idx="2201">
                  <c:v>2.2628114761187312E-2</c:v>
                </c:pt>
                <c:pt idx="2202">
                  <c:v>2.2623469327509582E-2</c:v>
                </c:pt>
                <c:pt idx="2203">
                  <c:v>2.2619230289908643E-2</c:v>
                </c:pt>
                <c:pt idx="2204">
                  <c:v>2.2614989148896925E-2</c:v>
                </c:pt>
                <c:pt idx="2205">
                  <c:v>2.2610745904447782E-2</c:v>
                </c:pt>
                <c:pt idx="2206">
                  <c:v>2.2603867934760657E-2</c:v>
                </c:pt>
                <c:pt idx="2207">
                  <c:v>2.2602253105237224E-2</c:v>
                </c:pt>
                <c:pt idx="2208">
                  <c:v>2.2598003550449164E-2</c:v>
                </c:pt>
                <c:pt idx="2209">
                  <c:v>2.2593751892303615E-2</c:v>
                </c:pt>
                <c:pt idx="2210">
                  <c:v>2.2589498130667351E-2</c:v>
                </c:pt>
                <c:pt idx="2211">
                  <c:v>2.2585242265620309E-2</c:v>
                </c:pt>
                <c:pt idx="2212">
                  <c:v>2.2581792100895726E-2</c:v>
                </c:pt>
                <c:pt idx="2213">
                  <c:v>2.2577127721097323E-2</c:v>
                </c:pt>
                <c:pt idx="2214">
                  <c:v>2.2572462049854636E-2</c:v>
                </c:pt>
                <c:pt idx="2215">
                  <c:v>2.2568600431902563E-2</c:v>
                </c:pt>
                <c:pt idx="2216">
                  <c:v>2.2563931388850378E-2</c:v>
                </c:pt>
                <c:pt idx="2217">
                  <c:v>2.2559662903205435E-2</c:v>
                </c:pt>
                <c:pt idx="2218">
                  <c:v>2.2555392314123068E-2</c:v>
                </c:pt>
                <c:pt idx="2219">
                  <c:v>2.2551119621603277E-2</c:v>
                </c:pt>
                <c:pt idx="2220">
                  <c:v>2.2547245397321891E-2</c:v>
                </c:pt>
                <c:pt idx="2221">
                  <c:v>2.2542567926278068E-2</c:v>
                </c:pt>
                <c:pt idx="2222">
                  <c:v>2.2538288923472649E-2</c:v>
                </c:pt>
                <c:pt idx="2223">
                  <c:v>2.2534007817256452E-2</c:v>
                </c:pt>
                <c:pt idx="2224">
                  <c:v>2.252972460760283E-2</c:v>
                </c:pt>
                <c:pt idx="2225">
                  <c:v>2.2525439294485139E-2</c:v>
                </c:pt>
                <c:pt idx="2226">
                  <c:v>2.2517905265777571E-2</c:v>
                </c:pt>
                <c:pt idx="2227">
                  <c:v>2.2516862358044065E-2</c:v>
                </c:pt>
                <c:pt idx="2228">
                  <c:v>2.2512570734640747E-2</c:v>
                </c:pt>
                <c:pt idx="2229">
                  <c:v>2.2508277007826649E-2</c:v>
                </c:pt>
                <c:pt idx="2230">
                  <c:v>2.2504377564898093E-2</c:v>
                </c:pt>
                <c:pt idx="2231">
                  <c:v>2.2499683243939472E-2</c:v>
                </c:pt>
                <c:pt idx="2232">
                  <c:v>2.2495383206813102E-2</c:v>
                </c:pt>
                <c:pt idx="2233">
                  <c:v>2.2491081066302598E-2</c:v>
                </c:pt>
                <c:pt idx="2234">
                  <c:v>2.2487171533658312E-2</c:v>
                </c:pt>
                <c:pt idx="2235">
                  <c:v>2.2482470474942673E-2</c:v>
                </c:pt>
                <c:pt idx="2236">
                  <c:v>2.2478162024146542E-2</c:v>
                </c:pt>
                <c:pt idx="2237">
                  <c:v>2.2473851469886341E-2</c:v>
                </c:pt>
                <c:pt idx="2238">
                  <c:v>2.2469538812242007E-2</c:v>
                </c:pt>
                <c:pt idx="2239">
                  <c:v>2.2465224051160249E-2</c:v>
                </c:pt>
                <c:pt idx="2240">
                  <c:v>2.2460907186641066E-2</c:v>
                </c:pt>
                <c:pt idx="2241">
                  <c:v>2.2456588218684459E-2</c:v>
                </c:pt>
                <c:pt idx="2242">
                  <c:v>2.2452267147317073E-2</c:v>
                </c:pt>
                <c:pt idx="2243">
                  <c:v>2.2447943972538908E-2</c:v>
                </c:pt>
                <c:pt idx="2244">
                  <c:v>2.244361869432332E-2</c:v>
                </c:pt>
                <c:pt idx="2245">
                  <c:v>2.2439291312670306E-2</c:v>
                </c:pt>
                <c:pt idx="2246">
                  <c:v>2.2434961827606514E-2</c:v>
                </c:pt>
                <c:pt idx="2247">
                  <c:v>2.2431019494699722E-2</c:v>
                </c:pt>
                <c:pt idx="2248">
                  <c:v>2.2426685382530565E-2</c:v>
                </c:pt>
                <c:pt idx="2249">
                  <c:v>2.2421960751843883E-2</c:v>
                </c:pt>
                <c:pt idx="2250">
                  <c:v>2.241762285305704E-2</c:v>
                </c:pt>
                <c:pt idx="2251">
                  <c:v>2.2413282850859417E-2</c:v>
                </c:pt>
                <c:pt idx="2252">
                  <c:v>2.2408940745251016E-2</c:v>
                </c:pt>
                <c:pt idx="2253">
                  <c:v>2.2404983269224132E-2</c:v>
                </c:pt>
                <c:pt idx="2254">
                  <c:v>2.2400250223748586E-2</c:v>
                </c:pt>
                <c:pt idx="2255">
                  <c:v>2.2395901807827912E-2</c:v>
                </c:pt>
                <c:pt idx="2256">
                  <c:v>2.2391551288523104E-2</c:v>
                </c:pt>
                <c:pt idx="2257">
                  <c:v>2.2387198665807517E-2</c:v>
                </c:pt>
                <c:pt idx="2258">
                  <c:v>2.2380208015455594E-2</c:v>
                </c:pt>
                <c:pt idx="2259">
                  <c:v>2.2378487110064071E-2</c:v>
                </c:pt>
                <c:pt idx="2260">
                  <c:v>2.2374128177062858E-2</c:v>
                </c:pt>
                <c:pt idx="2261">
                  <c:v>2.2369767140650865E-2</c:v>
                </c:pt>
                <c:pt idx="2262">
                  <c:v>2.2365404000828093E-2</c:v>
                </c:pt>
                <c:pt idx="2263">
                  <c:v>2.2361038757541252E-2</c:v>
                </c:pt>
                <c:pt idx="2264">
                  <c:v>2.2357435588599373E-2</c:v>
                </c:pt>
                <c:pt idx="2265">
                  <c:v>2.235268364023657E-2</c:v>
                </c:pt>
                <c:pt idx="2266">
                  <c:v>2.2347930407189409E-2</c:v>
                </c:pt>
                <c:pt idx="2267">
                  <c:v>2.2343937586415397E-2</c:v>
                </c:pt>
                <c:pt idx="2268">
                  <c:v>2.2339180989892071E-2</c:v>
                </c:pt>
                <c:pt idx="2269">
                  <c:v>2.2334803126113911E-2</c:v>
                </c:pt>
                <c:pt idx="2270">
                  <c:v>2.2330423158924972E-2</c:v>
                </c:pt>
                <c:pt idx="2271">
                  <c:v>2.2326041088298609E-2</c:v>
                </c:pt>
                <c:pt idx="2272">
                  <c:v>2.2322035640658378E-2</c:v>
                </c:pt>
                <c:pt idx="2273">
                  <c:v>2.2317270636786901E-2</c:v>
                </c:pt>
                <c:pt idx="2274">
                  <c:v>2.2312882255874911E-2</c:v>
                </c:pt>
                <c:pt idx="2275">
                  <c:v>2.2308491771605432E-2</c:v>
                </c:pt>
                <c:pt idx="2276">
                  <c:v>2.2304099183871884E-2</c:v>
                </c:pt>
                <c:pt idx="2277">
                  <c:v>2.2299704492727557E-2</c:v>
                </c:pt>
                <c:pt idx="2278">
                  <c:v>2.2295307698172451E-2</c:v>
                </c:pt>
                <c:pt idx="2279">
                  <c:v>2.2290908800206566E-2</c:v>
                </c:pt>
                <c:pt idx="2280">
                  <c:v>2.2286507798829902E-2</c:v>
                </c:pt>
                <c:pt idx="2281">
                  <c:v>2.2278838250393562E-2</c:v>
                </c:pt>
                <c:pt idx="2282">
                  <c:v>2.2277699485790947E-2</c:v>
                </c:pt>
                <c:pt idx="2283">
                  <c:v>2.2273666252403679E-2</c:v>
                </c:pt>
                <c:pt idx="2284">
                  <c:v>2.2268882759055586E-2</c:v>
                </c:pt>
                <c:pt idx="2285">
                  <c:v>2.2264471240598382E-2</c:v>
                </c:pt>
                <c:pt idx="2286">
                  <c:v>2.2260430427707423E-2</c:v>
                </c:pt>
                <c:pt idx="2287">
                  <c:v>2.2255641893424993E-2</c:v>
                </c:pt>
                <c:pt idx="2288">
                  <c:v>2.2251224064682162E-2</c:v>
                </c:pt>
                <c:pt idx="2289">
                  <c:v>2.2246804132555198E-2</c:v>
                </c:pt>
                <c:pt idx="2290">
                  <c:v>2.2242382096990809E-2</c:v>
                </c:pt>
                <c:pt idx="2291">
                  <c:v>2.2237957958015642E-2</c:v>
                </c:pt>
                <c:pt idx="2292">
                  <c:v>2.2233531715629695E-2</c:v>
                </c:pt>
                <c:pt idx="2293">
                  <c:v>2.222910336983297E-2</c:v>
                </c:pt>
                <c:pt idx="2294">
                  <c:v>2.2224672920625466E-2</c:v>
                </c:pt>
                <c:pt idx="2295">
                  <c:v>2.2220240367980537E-2</c:v>
                </c:pt>
                <c:pt idx="2296">
                  <c:v>2.221580571197812E-2</c:v>
                </c:pt>
                <c:pt idx="2297">
                  <c:v>2.221136895253828E-2</c:v>
                </c:pt>
                <c:pt idx="2298">
                  <c:v>2.2206930089661014E-2</c:v>
                </c:pt>
                <c:pt idx="2299">
                  <c:v>2.2202856424262674E-2</c:v>
                </c:pt>
                <c:pt idx="2300">
                  <c:v>2.2198412930349853E-2</c:v>
                </c:pt>
                <c:pt idx="2301">
                  <c:v>2.2193600880591191E-2</c:v>
                </c:pt>
                <c:pt idx="2302">
                  <c:v>2.2189153604044165E-2</c:v>
                </c:pt>
                <c:pt idx="2303">
                  <c:v>2.2184704224139651E-2</c:v>
                </c:pt>
                <c:pt idx="2304">
                  <c:v>2.2180252740797712E-2</c:v>
                </c:pt>
                <c:pt idx="2305">
                  <c:v>2.2175799154044995E-2</c:v>
                </c:pt>
                <c:pt idx="2306">
                  <c:v>2.2171707793647855E-2</c:v>
                </c:pt>
                <c:pt idx="2307">
                  <c:v>2.2166885670333869E-2</c:v>
                </c:pt>
                <c:pt idx="2308">
                  <c:v>2.2162425773348815E-2</c:v>
                </c:pt>
                <c:pt idx="2309">
                  <c:v>2.2157963772926337E-2</c:v>
                </c:pt>
                <c:pt idx="2310">
                  <c:v>2.2153862299445493E-2</c:v>
                </c:pt>
                <c:pt idx="2311">
                  <c:v>2.214903346192898E-2</c:v>
                </c:pt>
                <c:pt idx="2312">
                  <c:v>2.2144565151274165E-2</c:v>
                </c:pt>
                <c:pt idx="2313">
                  <c:v>2.2140094737235216E-2</c:v>
                </c:pt>
                <c:pt idx="2314">
                  <c:v>2.2135622219812134E-2</c:v>
                </c:pt>
                <c:pt idx="2315">
                  <c:v>2.2131147598951628E-2</c:v>
                </c:pt>
                <c:pt idx="2316">
                  <c:v>2.2126670874706988E-2</c:v>
                </c:pt>
                <c:pt idx="2317">
                  <c:v>2.2119272336431628E-2</c:v>
                </c:pt>
                <c:pt idx="2318">
                  <c:v>2.2114431592585859E-2</c:v>
                </c:pt>
                <c:pt idx="2319">
                  <c:v>2.2109948207402752E-2</c:v>
                </c:pt>
                <c:pt idx="2320">
                  <c:v>2.2105462719022029E-2</c:v>
                </c:pt>
                <c:pt idx="2321">
                  <c:v>2.2100975127283817E-2</c:v>
                </c:pt>
                <c:pt idx="2322">
                  <c:v>2.209648543234799E-2</c:v>
                </c:pt>
                <c:pt idx="2323">
                  <c:v>2.209199363413461E-2</c:v>
                </c:pt>
                <c:pt idx="2324">
                  <c:v>2.2087499732723614E-2</c:v>
                </c:pt>
                <c:pt idx="2325">
                  <c:v>2.2083003727955131E-2</c:v>
                </c:pt>
                <c:pt idx="2326">
                  <c:v>2.2078505619909095E-2</c:v>
                </c:pt>
                <c:pt idx="2327">
                  <c:v>2.2074005408745379E-2</c:v>
                </c:pt>
                <c:pt idx="2328">
                  <c:v>2.2069503094144238E-2</c:v>
                </c:pt>
                <c:pt idx="2329">
                  <c:v>2.2064998676425418E-2</c:v>
                </c:pt>
                <c:pt idx="2330">
                  <c:v>2.2060492155269174E-2</c:v>
                </c:pt>
                <c:pt idx="2331">
                  <c:v>2.2054694966380239E-2</c:v>
                </c:pt>
                <c:pt idx="2332">
                  <c:v>2.2050183637789544E-2</c:v>
                </c:pt>
                <c:pt idx="2333">
                  <c:v>2.2045670206081169E-2</c:v>
                </c:pt>
                <c:pt idx="2334">
                  <c:v>2.2041154671175178E-2</c:v>
                </c:pt>
                <c:pt idx="2335">
                  <c:v>2.2036637032831763E-2</c:v>
                </c:pt>
                <c:pt idx="2336">
                  <c:v>2.2032117291290731E-2</c:v>
                </c:pt>
                <c:pt idx="2337">
                  <c:v>2.2027595446472148E-2</c:v>
                </c:pt>
                <c:pt idx="2338">
                  <c:v>2.2023071498455948E-2</c:v>
                </c:pt>
                <c:pt idx="2339">
                  <c:v>2.2018545447162197E-2</c:v>
                </c:pt>
                <c:pt idx="2340">
                  <c:v>2.2014017292510957E-2</c:v>
                </c:pt>
                <c:pt idx="2341">
                  <c:v>2.2009487034821973E-2</c:v>
                </c:pt>
                <c:pt idx="2342">
                  <c:v>2.2004954673695565E-2</c:v>
                </c:pt>
                <c:pt idx="2343">
                  <c:v>2.2001464885557098E-2</c:v>
                </c:pt>
                <c:pt idx="2344">
                  <c:v>2.1995883641690028E-2</c:v>
                </c:pt>
                <c:pt idx="2345">
                  <c:v>2.19913449708109E-2</c:v>
                </c:pt>
                <c:pt idx="2346">
                  <c:v>2.1986804196734155E-2</c:v>
                </c:pt>
                <c:pt idx="2347">
                  <c:v>2.1982261319299923E-2</c:v>
                </c:pt>
                <c:pt idx="2348">
                  <c:v>2.1977716338668074E-2</c:v>
                </c:pt>
                <c:pt idx="2349">
                  <c:v>2.1973169254758673E-2</c:v>
                </c:pt>
                <c:pt idx="2350">
                  <c:v>2.196862006757172E-2</c:v>
                </c:pt>
                <c:pt idx="2351">
                  <c:v>2.1964068777107215E-2</c:v>
                </c:pt>
                <c:pt idx="2352">
                  <c:v>2.195951538352503E-2</c:v>
                </c:pt>
                <c:pt idx="2353">
                  <c:v>2.1954959886585357E-2</c:v>
                </c:pt>
                <c:pt idx="2354">
                  <c:v>2.1950402286368131E-2</c:v>
                </c:pt>
                <c:pt idx="2355">
                  <c:v>2.1945842582793418E-2</c:v>
                </c:pt>
                <c:pt idx="2356">
                  <c:v>2.194128077618096E-2</c:v>
                </c:pt>
                <c:pt idx="2357">
                  <c:v>2.1936716866211015E-2</c:v>
                </c:pt>
                <c:pt idx="2358">
                  <c:v>2.1932150852963517E-2</c:v>
                </c:pt>
                <c:pt idx="2359">
                  <c:v>2.1927582736518403E-2</c:v>
                </c:pt>
                <c:pt idx="2360">
                  <c:v>2.1923012516715801E-2</c:v>
                </c:pt>
                <c:pt idx="2361">
                  <c:v>2.1918440193715583E-2</c:v>
                </c:pt>
                <c:pt idx="2362">
                  <c:v>2.1913865767437812E-2</c:v>
                </c:pt>
                <c:pt idx="2363">
                  <c:v>2.1909289237962426E-2</c:v>
                </c:pt>
                <c:pt idx="2364">
                  <c:v>2.1904734714750518E-2</c:v>
                </c:pt>
                <c:pt idx="2365">
                  <c:v>2.1900129869099061E-2</c:v>
                </c:pt>
                <c:pt idx="2366">
                  <c:v>2.1895547029870954E-2</c:v>
                </c:pt>
                <c:pt idx="2367">
                  <c:v>2.1890962087285359E-2</c:v>
                </c:pt>
                <c:pt idx="2368">
                  <c:v>2.1883752928095745E-2</c:v>
                </c:pt>
                <c:pt idx="2369">
                  <c:v>2.1881804208696565E-2</c:v>
                </c:pt>
                <c:pt idx="2370">
                  <c:v>2.187719464010307E-2</c:v>
                </c:pt>
                <c:pt idx="2371">
                  <c:v>2.1872601284567139E-2</c:v>
                </c:pt>
                <c:pt idx="2372">
                  <c:v>2.1868005825593784E-2</c:v>
                </c:pt>
                <c:pt idx="2373">
                  <c:v>2.1863408263582684E-2</c:v>
                </c:pt>
                <c:pt idx="2374">
                  <c:v>2.1858808598214097E-2</c:v>
                </c:pt>
                <c:pt idx="2375">
                  <c:v>2.1854206829567957E-2</c:v>
                </c:pt>
                <c:pt idx="2376">
                  <c:v>2.1849602957644265E-2</c:v>
                </c:pt>
                <c:pt idx="2377">
                  <c:v>2.1844996982602893E-2</c:v>
                </c:pt>
                <c:pt idx="2378">
                  <c:v>2.1840388904204033E-2</c:v>
                </c:pt>
                <c:pt idx="2379">
                  <c:v>2.1835778722527621E-2</c:v>
                </c:pt>
                <c:pt idx="2380">
                  <c:v>2.1831166437653593E-2</c:v>
                </c:pt>
                <c:pt idx="2381">
                  <c:v>2.1827879721953991E-2</c:v>
                </c:pt>
                <c:pt idx="2382">
                  <c:v>2.1821935558152816E-2</c:v>
                </c:pt>
                <c:pt idx="2383">
                  <c:v>2.1817316963446132E-2</c:v>
                </c:pt>
                <c:pt idx="2384">
                  <c:v>2.1812696265621767E-2</c:v>
                </c:pt>
                <c:pt idx="2385">
                  <c:v>2.1808073464359978E-2</c:v>
                </c:pt>
                <c:pt idx="2386">
                  <c:v>2.1803448559980509E-2</c:v>
                </c:pt>
                <c:pt idx="2387">
                  <c:v>2.1798821552243552E-2</c:v>
                </c:pt>
                <c:pt idx="2388">
                  <c:v>2.1794192441388915E-2</c:v>
                </c:pt>
                <c:pt idx="2389">
                  <c:v>2.1789561227096854E-2</c:v>
                </c:pt>
                <c:pt idx="2390">
                  <c:v>2.1784927909607177E-2</c:v>
                </c:pt>
                <c:pt idx="2391">
                  <c:v>2.1780292488919883E-2</c:v>
                </c:pt>
                <c:pt idx="2392">
                  <c:v>2.1775654965034974E-2</c:v>
                </c:pt>
                <c:pt idx="2393">
                  <c:v>2.1771015337792576E-2</c:v>
                </c:pt>
                <c:pt idx="2394">
                  <c:v>2.1766373607192691E-2</c:v>
                </c:pt>
                <c:pt idx="2395">
                  <c:v>2.17627074852067E-2</c:v>
                </c:pt>
                <c:pt idx="2396">
                  <c:v>2.1757083836559943E-2</c:v>
                </c:pt>
                <c:pt idx="2397">
                  <c:v>2.1752435796287273E-2</c:v>
                </c:pt>
                <c:pt idx="2398">
                  <c:v>2.1747785652737051E-2</c:v>
                </c:pt>
                <c:pt idx="2399">
                  <c:v>2.1743133406149084E-2</c:v>
                </c:pt>
                <c:pt idx="2400">
                  <c:v>2.1738479056123694E-2</c:v>
                </c:pt>
                <c:pt idx="2401">
                  <c:v>2.1733822602820752E-2</c:v>
                </c:pt>
                <c:pt idx="2402">
                  <c:v>2.1729164046240257E-2</c:v>
                </c:pt>
                <c:pt idx="2403">
                  <c:v>2.1724503386462146E-2</c:v>
                </c:pt>
                <c:pt idx="2404">
                  <c:v>2.1719840623566355E-2</c:v>
                </c:pt>
                <c:pt idx="2405">
                  <c:v>2.1715175757073268E-2</c:v>
                </c:pt>
                <c:pt idx="2406">
                  <c:v>2.171050878770231E-2</c:v>
                </c:pt>
                <c:pt idx="2407">
                  <c:v>2.1705839714893926E-2</c:v>
                </c:pt>
                <c:pt idx="2408">
                  <c:v>2.1701168538807991E-2</c:v>
                </c:pt>
                <c:pt idx="2409">
                  <c:v>2.1696495259444504E-2</c:v>
                </c:pt>
                <c:pt idx="2410">
                  <c:v>2.1691819877043272E-2</c:v>
                </c:pt>
                <c:pt idx="2411">
                  <c:v>2.1687142391204617E-2</c:v>
                </c:pt>
                <c:pt idx="2412">
                  <c:v>2.1682462802008473E-2</c:v>
                </c:pt>
                <c:pt idx="2413">
                  <c:v>2.1677781109854521E-2</c:v>
                </c:pt>
                <c:pt idx="2414">
                  <c:v>2.1673097314263146E-2</c:v>
                </c:pt>
                <c:pt idx="2415">
                  <c:v>2.1668411415394218E-2</c:v>
                </c:pt>
                <c:pt idx="2416">
                  <c:v>2.1663687106530105E-2</c:v>
                </c:pt>
                <c:pt idx="2417">
                  <c:v>2.1659033307983577E-2</c:v>
                </c:pt>
                <c:pt idx="2418">
                  <c:v>2.1654341099441865E-2</c:v>
                </c:pt>
                <c:pt idx="2419">
                  <c:v>2.1649646787542665E-2</c:v>
                </c:pt>
                <c:pt idx="2420">
                  <c:v>2.1646210743373473E-2</c:v>
                </c:pt>
                <c:pt idx="2421">
                  <c:v>2.1641195876991315E-2</c:v>
                </c:pt>
                <c:pt idx="2422">
                  <c:v>2.1635551232579431E-2</c:v>
                </c:pt>
                <c:pt idx="2423">
                  <c:v>2.1630848507649958E-2</c:v>
                </c:pt>
                <c:pt idx="2424">
                  <c:v>2.1626143679682741E-2</c:v>
                </c:pt>
                <c:pt idx="2425">
                  <c:v>2.16214367482781E-2</c:v>
                </c:pt>
                <c:pt idx="2426">
                  <c:v>2.1616727713595907E-2</c:v>
                </c:pt>
                <c:pt idx="2427">
                  <c:v>2.1612016575796034E-2</c:v>
                </c:pt>
                <c:pt idx="2428">
                  <c:v>2.1607303334718608E-2</c:v>
                </c:pt>
                <c:pt idx="2429">
                  <c:v>2.1602587990363631E-2</c:v>
                </c:pt>
                <c:pt idx="2430">
                  <c:v>2.1597870542651165E-2</c:v>
                </c:pt>
                <c:pt idx="2431">
                  <c:v>2.159315099182102E-2</c:v>
                </c:pt>
                <c:pt idx="2432">
                  <c:v>2.1588429337713322E-2</c:v>
                </c:pt>
                <c:pt idx="2433">
                  <c:v>2.1583705580328072E-2</c:v>
                </c:pt>
                <c:pt idx="2434">
                  <c:v>2.1578979719745206E-2</c:v>
                </c:pt>
                <c:pt idx="2435">
                  <c:v>2.1574251755884788E-2</c:v>
                </c:pt>
                <c:pt idx="2436">
                  <c:v>2.1570754332973507E-2</c:v>
                </c:pt>
                <c:pt idx="2437">
                  <c:v>2.1564789518251359E-2</c:v>
                </c:pt>
                <c:pt idx="2438">
                  <c:v>2.1560055244638221E-2</c:v>
                </c:pt>
                <c:pt idx="2439">
                  <c:v>2.1555318867827467E-2</c:v>
                </c:pt>
                <c:pt idx="2440">
                  <c:v>2.155058038773916E-2</c:v>
                </c:pt>
                <c:pt idx="2441">
                  <c:v>2.1545839804293365E-2</c:v>
                </c:pt>
                <c:pt idx="2442">
                  <c:v>2.1541097117649954E-2</c:v>
                </c:pt>
                <c:pt idx="2443">
                  <c:v>2.1536352327728991E-2</c:v>
                </c:pt>
                <c:pt idx="2444">
                  <c:v>2.1531605434610412E-2</c:v>
                </c:pt>
                <c:pt idx="2445">
                  <c:v>2.1526856438214281E-2</c:v>
                </c:pt>
                <c:pt idx="2446">
                  <c:v>2.1522105338620534E-2</c:v>
                </c:pt>
                <c:pt idx="2447">
                  <c:v>2.1517352135749235E-2</c:v>
                </c:pt>
                <c:pt idx="2448">
                  <c:v>2.1512596829600383E-2</c:v>
                </c:pt>
                <c:pt idx="2449">
                  <c:v>2.150783942017398E-2</c:v>
                </c:pt>
                <c:pt idx="2450">
                  <c:v>2.150307990754996E-2</c:v>
                </c:pt>
                <c:pt idx="2451">
                  <c:v>2.1498318291648388E-2</c:v>
                </c:pt>
                <c:pt idx="2452">
                  <c:v>2.1493554572469264E-2</c:v>
                </c:pt>
                <c:pt idx="2453">
                  <c:v>2.1488788750172461E-2</c:v>
                </c:pt>
                <c:pt idx="2454">
                  <c:v>2.1484020824438232E-2</c:v>
                </c:pt>
                <c:pt idx="2455">
                  <c:v>2.1479250795506388E-2</c:v>
                </c:pt>
                <c:pt idx="2456">
                  <c:v>2.1474478663296992E-2</c:v>
                </c:pt>
                <c:pt idx="2457">
                  <c:v>2.1469704427969916E-2</c:v>
                </c:pt>
                <c:pt idx="2458">
                  <c:v>2.1464928089285351E-2</c:v>
                </c:pt>
                <c:pt idx="2459">
                  <c:v>2.1460149647403171E-2</c:v>
                </c:pt>
                <c:pt idx="2460">
                  <c:v>2.1455369102323374E-2</c:v>
                </c:pt>
                <c:pt idx="2461">
                  <c:v>2.1450586453886089E-2</c:v>
                </c:pt>
                <c:pt idx="2462">
                  <c:v>2.1445801702251188E-2</c:v>
                </c:pt>
                <c:pt idx="2463">
                  <c:v>2.1441014847338735E-2</c:v>
                </c:pt>
                <c:pt idx="2464">
                  <c:v>2.1436225889228666E-2</c:v>
                </c:pt>
                <c:pt idx="2465">
                  <c:v>2.1431434827761109E-2</c:v>
                </c:pt>
                <c:pt idx="2466">
                  <c:v>2.1426546929621537E-2</c:v>
                </c:pt>
                <c:pt idx="2467">
                  <c:v>2.1421846395233146E-2</c:v>
                </c:pt>
                <c:pt idx="2468">
                  <c:v>2.1416951946973128E-2</c:v>
                </c:pt>
                <c:pt idx="2469">
                  <c:v>2.1412249549754847E-2</c:v>
                </c:pt>
                <c:pt idx="2470">
                  <c:v>2.1407447972059401E-2</c:v>
                </c:pt>
                <c:pt idx="2471">
                  <c:v>2.1402644291166339E-2</c:v>
                </c:pt>
                <c:pt idx="2472">
                  <c:v>2.1399300960274203E-2</c:v>
                </c:pt>
                <c:pt idx="2473">
                  <c:v>2.1389595126617422E-2</c:v>
                </c:pt>
                <c:pt idx="2474">
                  <c:v>2.1388116518208378E-2</c:v>
                </c:pt>
                <c:pt idx="2475">
                  <c:v>2.1383594371684467E-2</c:v>
                </c:pt>
                <c:pt idx="2476">
                  <c:v>2.1378487881626995E-2</c:v>
                </c:pt>
                <c:pt idx="2477">
                  <c:v>2.1373670408300072E-2</c:v>
                </c:pt>
                <c:pt idx="2478">
                  <c:v>2.1368850831589015E-2</c:v>
                </c:pt>
                <c:pt idx="2479">
                  <c:v>2.1364029151520469E-2</c:v>
                </c:pt>
                <c:pt idx="2480">
                  <c:v>2.1359494306461002E-2</c:v>
                </c:pt>
                <c:pt idx="2481">
                  <c:v>2.1354379481284269E-2</c:v>
                </c:pt>
                <c:pt idx="2482">
                  <c:v>2.1349551491089969E-2</c:v>
                </c:pt>
                <c:pt idx="2483">
                  <c:v>2.1344721397564825E-2</c:v>
                </c:pt>
                <c:pt idx="2484">
                  <c:v>2.1339889200655549E-2</c:v>
                </c:pt>
                <c:pt idx="2485">
                  <c:v>2.1335054900362138E-2</c:v>
                </c:pt>
                <c:pt idx="2486">
                  <c:v>2.1326881664833763E-2</c:v>
                </c:pt>
                <c:pt idx="2487">
                  <c:v>2.1325379989702853E-2</c:v>
                </c:pt>
                <c:pt idx="2488">
                  <c:v>2.1320539379310333E-2</c:v>
                </c:pt>
                <c:pt idx="2489">
                  <c:v>2.1315696665560324E-2</c:v>
                </c:pt>
                <c:pt idx="2490">
                  <c:v>2.1311136418926679E-2</c:v>
                </c:pt>
                <c:pt idx="2491">
                  <c:v>2.1306005276802154E-2</c:v>
                </c:pt>
                <c:pt idx="2492">
                  <c:v>2.1301164392335536E-2</c:v>
                </c:pt>
                <c:pt idx="2493">
                  <c:v>2.1296332799529694E-2</c:v>
                </c:pt>
                <c:pt idx="2494">
                  <c:v>2.1291796036890798E-2</c:v>
                </c:pt>
                <c:pt idx="2495">
                  <c:v>2.1286697489140138E-2</c:v>
                </c:pt>
                <c:pt idx="2496">
                  <c:v>2.1281893771503135E-2</c:v>
                </c:pt>
                <c:pt idx="2497">
                  <c:v>2.1277099345606842E-2</c:v>
                </c:pt>
                <c:pt idx="2498">
                  <c:v>2.1272314211424614E-2</c:v>
                </c:pt>
                <c:pt idx="2499">
                  <c:v>2.1267538368929806E-2</c:v>
                </c:pt>
                <c:pt idx="2500">
                  <c:v>2.1262771818122417E-2</c:v>
                </c:pt>
                <c:pt idx="2501">
                  <c:v>2.1258014559109029E-2</c:v>
                </c:pt>
                <c:pt idx="2502">
                  <c:v>2.1253266591729769E-2</c:v>
                </c:pt>
                <c:pt idx="2503">
                  <c:v>2.124852791609122E-2</c:v>
                </c:pt>
                <c:pt idx="2504">
                  <c:v>2.1243798532166736E-2</c:v>
                </c:pt>
                <c:pt idx="2505">
                  <c:v>2.1239078439929671E-2</c:v>
                </c:pt>
                <c:pt idx="2506">
                  <c:v>2.123436763940667E-2</c:v>
                </c:pt>
                <c:pt idx="2507">
                  <c:v>2.1229956645443249E-2</c:v>
                </c:pt>
                <c:pt idx="2508">
                  <c:v>2.122526481539877E-2</c:v>
                </c:pt>
                <c:pt idx="2509">
                  <c:v>2.1220290988095414E-2</c:v>
                </c:pt>
                <c:pt idx="2510">
                  <c:v>2.1215617354348737E-2</c:v>
                </c:pt>
                <c:pt idx="2511">
                  <c:v>2.1210953012316125E-2</c:v>
                </c:pt>
                <c:pt idx="2512">
                  <c:v>2.1206297962050868E-2</c:v>
                </c:pt>
                <c:pt idx="2513">
                  <c:v>2.1201945049860171E-2</c:v>
                </c:pt>
                <c:pt idx="2514">
                  <c:v>2.1197015736476033E-2</c:v>
                </c:pt>
                <c:pt idx="2515">
                  <c:v>2.1192388561246389E-2</c:v>
                </c:pt>
                <c:pt idx="2516">
                  <c:v>2.1187770677730811E-2</c:v>
                </c:pt>
                <c:pt idx="2517">
                  <c:v>2.1183162085902651E-2</c:v>
                </c:pt>
                <c:pt idx="2518">
                  <c:v>2.1176004699112738E-2</c:v>
                </c:pt>
                <c:pt idx="2519">
                  <c:v>2.1173972777308592E-2</c:v>
                </c:pt>
                <c:pt idx="2520">
                  <c:v>2.1169392060542691E-2</c:v>
                </c:pt>
                <c:pt idx="2521">
                  <c:v>2.116482063546421E-2</c:v>
                </c:pt>
                <c:pt idx="2522">
                  <c:v>2.1160258502073148E-2</c:v>
                </c:pt>
                <c:pt idx="2523">
                  <c:v>2.1155705660369506E-2</c:v>
                </c:pt>
                <c:pt idx="2524">
                  <c:v>2.1151756515251918E-2</c:v>
                </c:pt>
                <c:pt idx="2525">
                  <c:v>2.1146925427102392E-2</c:v>
                </c:pt>
                <c:pt idx="2526">
                  <c:v>2.1142102885383096E-2</c:v>
                </c:pt>
                <c:pt idx="2527">
                  <c:v>2.1137885582049876E-2</c:v>
                </c:pt>
                <c:pt idx="2528">
                  <c:v>2.1133080827135942E-2</c:v>
                </c:pt>
                <c:pt idx="2529">
                  <c:v>2.1128583735503526E-2</c:v>
                </c:pt>
                <c:pt idx="2530">
                  <c:v>2.112409593561182E-2</c:v>
                </c:pt>
                <c:pt idx="2531">
                  <c:v>2.1119617427380888E-2</c:v>
                </c:pt>
                <c:pt idx="2532">
                  <c:v>2.1115448584390073E-2</c:v>
                </c:pt>
                <c:pt idx="2533">
                  <c:v>2.1110688285901347E-2</c:v>
                </c:pt>
                <c:pt idx="2534">
                  <c:v>2.1106237652706028E-2</c:v>
                </c:pt>
                <c:pt idx="2535">
                  <c:v>2.1101796311171483E-2</c:v>
                </c:pt>
                <c:pt idx="2536">
                  <c:v>2.1097364261271068E-2</c:v>
                </c:pt>
                <c:pt idx="2537">
                  <c:v>2.1092941503111362E-2</c:v>
                </c:pt>
                <c:pt idx="2538">
                  <c:v>2.1088528036585785E-2</c:v>
                </c:pt>
                <c:pt idx="2539">
                  <c:v>2.1084123861694337E-2</c:v>
                </c:pt>
                <c:pt idx="2540">
                  <c:v>2.1079728978543599E-2</c:v>
                </c:pt>
                <c:pt idx="2541">
                  <c:v>2.107223316326845E-2</c:v>
                </c:pt>
                <c:pt idx="2542">
                  <c:v>2.1070967087171155E-2</c:v>
                </c:pt>
                <c:pt idx="2543">
                  <c:v>2.1066904909590178E-2</c:v>
                </c:pt>
                <c:pt idx="2544">
                  <c:v>2.1062242362468453E-2</c:v>
                </c:pt>
                <c:pt idx="2545">
                  <c:v>2.1057893937621586E-2</c:v>
                </c:pt>
                <c:pt idx="2546">
                  <c:v>2.1053860863107232E-2</c:v>
                </c:pt>
                <c:pt idx="2547">
                  <c:v>2.1049224962883528E-2</c:v>
                </c:pt>
                <c:pt idx="2548">
                  <c:v>2.1044904413045629E-2</c:v>
                </c:pt>
                <c:pt idx="2549">
                  <c:v>2.1040593154841858E-2</c:v>
                </c:pt>
                <c:pt idx="2550">
                  <c:v>2.1036291188298861E-2</c:v>
                </c:pt>
                <c:pt idx="2551">
                  <c:v>2.1031998513416639E-2</c:v>
                </c:pt>
                <c:pt idx="2552">
                  <c:v>2.1027715130168545E-2</c:v>
                </c:pt>
                <c:pt idx="2553">
                  <c:v>2.1023441038607871E-2</c:v>
                </c:pt>
                <c:pt idx="2554">
                  <c:v>2.101917623865468E-2</c:v>
                </c:pt>
                <c:pt idx="2555">
                  <c:v>2.1014920730415554E-2</c:v>
                </c:pt>
                <c:pt idx="2556">
                  <c:v>2.1010674513783911E-2</c:v>
                </c:pt>
                <c:pt idx="2557">
                  <c:v>2.1006437588813043E-2</c:v>
                </c:pt>
                <c:pt idx="2558">
                  <c:v>2.1002209955529594E-2</c:v>
                </c:pt>
                <c:pt idx="2559">
                  <c:v>2.0998303056072309E-2</c:v>
                </c:pt>
                <c:pt idx="2560">
                  <c:v>2.099409442436917E-2</c:v>
                </c:pt>
                <c:pt idx="2561">
                  <c:v>2.0989582805510665E-2</c:v>
                </c:pt>
                <c:pt idx="2562">
                  <c:v>2.0985392338790376E-2</c:v>
                </c:pt>
                <c:pt idx="2563">
                  <c:v>2.0981211163730862E-2</c:v>
                </c:pt>
                <c:pt idx="2564">
                  <c:v>2.0977039280305476E-2</c:v>
                </c:pt>
                <c:pt idx="2565">
                  <c:v>2.0973190649178353E-2</c:v>
                </c:pt>
                <c:pt idx="2566">
                  <c:v>2.0968723388357091E-2</c:v>
                </c:pt>
                <c:pt idx="2567">
                  <c:v>2.0964579379887383E-2</c:v>
                </c:pt>
                <c:pt idx="2568">
                  <c:v>2.0960444663051803E-2</c:v>
                </c:pt>
                <c:pt idx="2569">
                  <c:v>2.0956319237823706E-2</c:v>
                </c:pt>
                <c:pt idx="2570">
                  <c:v>2.0952519179822104E-2</c:v>
                </c:pt>
                <c:pt idx="2571">
                  <c:v>2.094809626232319E-2</c:v>
                </c:pt>
                <c:pt idx="2572">
                  <c:v>2.0943998712024126E-2</c:v>
                </c:pt>
                <c:pt idx="2573">
                  <c:v>2.0939910453385835E-2</c:v>
                </c:pt>
                <c:pt idx="2574">
                  <c:v>2.0935831486328382E-2</c:v>
                </c:pt>
                <c:pt idx="2575">
                  <c:v>2.0931761810958349E-2</c:v>
                </c:pt>
                <c:pt idx="2576">
                  <c:v>2.09277014271958E-2</c:v>
                </c:pt>
                <c:pt idx="2577">
                  <c:v>2.0921597805481085E-2</c:v>
                </c:pt>
                <c:pt idx="2578">
                  <c:v>2.0917239990572156E-2</c:v>
                </c:pt>
                <c:pt idx="2579">
                  <c:v>2.0913210604787125E-2</c:v>
                </c:pt>
                <c:pt idx="2580">
                  <c:v>2.0908616968355886E-2</c:v>
                </c:pt>
                <c:pt idx="2581">
                  <c:v>2.0905179704282517E-2</c:v>
                </c:pt>
                <c:pt idx="2582">
                  <c:v>2.0901178189882685E-2</c:v>
                </c:pt>
                <c:pt idx="2583">
                  <c:v>2.0897185965731424E-2</c:v>
                </c:pt>
                <c:pt idx="2584">
                  <c:v>2.0892634800047105E-2</c:v>
                </c:pt>
                <c:pt idx="2585">
                  <c:v>2.0889229389053909E-2</c:v>
                </c:pt>
                <c:pt idx="2586">
                  <c:v>2.0885265036367784E-2</c:v>
                </c:pt>
                <c:pt idx="2587">
                  <c:v>2.0881309974090101E-2</c:v>
                </c:pt>
                <c:pt idx="2588">
                  <c:v>2.0877364202300797E-2</c:v>
                </c:pt>
                <c:pt idx="2589">
                  <c:v>2.0873427721079807E-2</c:v>
                </c:pt>
                <c:pt idx="2590">
                  <c:v>2.0869500530187324E-2</c:v>
                </c:pt>
                <c:pt idx="2591">
                  <c:v>2.0865582629783219E-2</c:v>
                </c:pt>
                <c:pt idx="2592">
                  <c:v>2.0860558980686505E-2</c:v>
                </c:pt>
                <c:pt idx="2593">
                  <c:v>2.0857774700440146E-2</c:v>
                </c:pt>
                <c:pt idx="2594">
                  <c:v>2.0853884671421241E-2</c:v>
                </c:pt>
                <c:pt idx="2595">
                  <c:v>2.084945029999119E-2</c:v>
                </c:pt>
                <c:pt idx="2596">
                  <c:v>2.0846132484688695E-2</c:v>
                </c:pt>
                <c:pt idx="2597">
                  <c:v>2.084227032705499E-2</c:v>
                </c:pt>
                <c:pt idx="2598">
                  <c:v>2.0837867808705113E-2</c:v>
                </c:pt>
                <c:pt idx="2599">
                  <c:v>2.0834573883092844E-2</c:v>
                </c:pt>
                <c:pt idx="2600">
                  <c:v>2.0830739596844339E-2</c:v>
                </c:pt>
                <c:pt idx="2601">
                  <c:v>2.0826914601004276E-2</c:v>
                </c:pt>
                <c:pt idx="2602">
                  <c:v>2.0823098895572656E-2</c:v>
                </c:pt>
                <c:pt idx="2603">
                  <c:v>2.081929248070935E-2</c:v>
                </c:pt>
                <c:pt idx="2604">
                  <c:v>2.0815495356174551E-2</c:v>
                </c:pt>
                <c:pt idx="2605">
                  <c:v>2.0811707522208067E-2</c:v>
                </c:pt>
                <c:pt idx="2606">
                  <c:v>2.0807928978570089E-2</c:v>
                </c:pt>
                <c:pt idx="2607">
                  <c:v>2.0804159725500426E-2</c:v>
                </c:pt>
                <c:pt idx="2608">
                  <c:v>2.0800399762839206E-2</c:v>
                </c:pt>
                <c:pt idx="2609">
                  <c:v>2.0796649090586428E-2</c:v>
                </c:pt>
                <c:pt idx="2610">
                  <c:v>2.0792907708822028E-2</c:v>
                </c:pt>
                <c:pt idx="2611">
                  <c:v>2.0788643219979974E-2</c:v>
                </c:pt>
                <c:pt idx="2612">
                  <c:v>2.0784921746450635E-2</c:v>
                </c:pt>
                <c:pt idx="2613">
                  <c:v>2.0781739306139357E-2</c:v>
                </c:pt>
                <c:pt idx="2614">
                  <c:v>2.0778035086328472E-2</c:v>
                </c:pt>
                <c:pt idx="2615">
                  <c:v>2.0774340156686222E-2</c:v>
                </c:pt>
                <c:pt idx="2616">
                  <c:v>2.0770654517612286E-2</c:v>
                </c:pt>
                <c:pt idx="2617">
                  <c:v>2.0766978169026729E-2</c:v>
                </c:pt>
                <c:pt idx="2618">
                  <c:v>2.0762788003851895E-2</c:v>
                </c:pt>
                <c:pt idx="2619">
                  <c:v>2.0759653343240814E-2</c:v>
                </c:pt>
                <c:pt idx="2620">
                  <c:v>2.0756004865880584E-2</c:v>
                </c:pt>
                <c:pt idx="2621">
                  <c:v>2.0752365679088669E-2</c:v>
                </c:pt>
                <c:pt idx="2622">
                  <c:v>2.0748217984500883E-2</c:v>
                </c:pt>
                <c:pt idx="2623">
                  <c:v>2.0745115176810103E-2</c:v>
                </c:pt>
                <c:pt idx="2624">
                  <c:v>2.0741503861323451E-2</c:v>
                </c:pt>
                <c:pt idx="2625">
                  <c:v>2.0737901836325179E-2</c:v>
                </c:pt>
                <c:pt idx="2626">
                  <c:v>2.0734309101735349E-2</c:v>
                </c:pt>
                <c:pt idx="2627">
                  <c:v>2.0730725657553961E-2</c:v>
                </c:pt>
                <c:pt idx="2628">
                  <c:v>2.0727151503781016E-2</c:v>
                </c:pt>
                <c:pt idx="2629">
                  <c:v>2.072342041186559E-2</c:v>
                </c:pt>
                <c:pt idx="2630">
                  <c:v>2.071952388724263E-2</c:v>
                </c:pt>
                <c:pt idx="2631">
                  <c:v>2.0715978932113188E-2</c:v>
                </c:pt>
                <c:pt idx="2632">
                  <c:v>2.0712443267392189E-2</c:v>
                </c:pt>
                <c:pt idx="2633">
                  <c:v>2.0708916893159568E-2</c:v>
                </c:pt>
                <c:pt idx="2634">
                  <c:v>2.0705399809415326E-2</c:v>
                </c:pt>
                <c:pt idx="2635">
                  <c:v>2.070189201599959E-2</c:v>
                </c:pt>
                <c:pt idx="2636">
                  <c:v>2.0698393512992297E-2</c:v>
                </c:pt>
                <c:pt idx="2637">
                  <c:v>2.0694904300633254E-2</c:v>
                </c:pt>
                <c:pt idx="2638">
                  <c:v>2.0691424378602719E-2</c:v>
                </c:pt>
                <c:pt idx="2639">
                  <c:v>2.0687953746900689E-2</c:v>
                </c:pt>
                <c:pt idx="2640">
                  <c:v>2.068449240584691E-2</c:v>
                </c:pt>
                <c:pt idx="2641">
                  <c:v>2.0681040355121638E-2</c:v>
                </c:pt>
                <c:pt idx="2642">
                  <c:v>2.0676615655474961E-2</c:v>
                </c:pt>
                <c:pt idx="2643">
                  <c:v>2.0673184840003245E-2</c:v>
                </c:pt>
                <c:pt idx="2644">
                  <c:v>2.0669763315099843E-2</c:v>
                </c:pt>
                <c:pt idx="2645">
                  <c:v>2.0666351080604883E-2</c:v>
                </c:pt>
                <c:pt idx="2646">
                  <c:v>2.066294813643843E-2</c:v>
                </c:pt>
                <c:pt idx="2647">
                  <c:v>2.0659554482840292E-2</c:v>
                </c:pt>
                <c:pt idx="2648">
                  <c:v>2.0656170119650596E-2</c:v>
                </c:pt>
                <c:pt idx="2649">
                  <c:v>2.0652795046869343E-2</c:v>
                </c:pt>
                <c:pt idx="2650">
                  <c:v>2.0649429264496533E-2</c:v>
                </c:pt>
                <c:pt idx="2651">
                  <c:v>2.0646072772692037E-2</c:v>
                </c:pt>
                <c:pt idx="2652">
                  <c:v>2.0642725571216047E-2</c:v>
                </c:pt>
                <c:pt idx="2653">
                  <c:v>2.0639387660228437E-2</c:v>
                </c:pt>
                <c:pt idx="2654">
                  <c:v>2.0636059039649268E-2</c:v>
                </c:pt>
                <c:pt idx="2655">
                  <c:v>2.0633803488843139E-2</c:v>
                </c:pt>
                <c:pt idx="2656">
                  <c:v>2.0629429669876131E-2</c:v>
                </c:pt>
                <c:pt idx="2657">
                  <c:v>2.0626128920522291E-2</c:v>
                </c:pt>
                <c:pt idx="2658">
                  <c:v>2.0622837461816701E-2</c:v>
                </c:pt>
                <c:pt idx="2659">
                  <c:v>2.0619555293439618E-2</c:v>
                </c:pt>
                <c:pt idx="2660">
                  <c:v>2.0616282415470977E-2</c:v>
                </c:pt>
                <c:pt idx="2661">
                  <c:v>2.0613018827910778E-2</c:v>
                </c:pt>
                <c:pt idx="2662">
                  <c:v>2.0609764530998831E-2</c:v>
                </c:pt>
                <c:pt idx="2663">
                  <c:v>2.0606519524335454E-2</c:v>
                </c:pt>
                <c:pt idx="2664">
                  <c:v>2.0603283808080519E-2</c:v>
                </c:pt>
                <c:pt idx="2665">
                  <c:v>2.0600057382393899E-2</c:v>
                </c:pt>
                <c:pt idx="2666">
                  <c:v>2.0596840247035786E-2</c:v>
                </c:pt>
                <c:pt idx="2667">
                  <c:v>2.0593632402166051E-2</c:v>
                </c:pt>
                <c:pt idx="2668">
                  <c:v>2.0590433847624823E-2</c:v>
                </c:pt>
                <c:pt idx="2669">
                  <c:v>2.0587244583731845E-2</c:v>
                </c:pt>
                <c:pt idx="2670">
                  <c:v>2.0584064610167374E-2</c:v>
                </c:pt>
                <c:pt idx="2671">
                  <c:v>2.0580893927011346E-2</c:v>
                </c:pt>
                <c:pt idx="2672">
                  <c:v>2.057773253426376E-2</c:v>
                </c:pt>
                <c:pt idx="2673">
                  <c:v>2.0574580432004552E-2</c:v>
                </c:pt>
                <c:pt idx="2674">
                  <c:v>2.0571437620233723E-2</c:v>
                </c:pt>
                <c:pt idx="2675">
                  <c:v>2.0568304098791401E-2</c:v>
                </c:pt>
                <c:pt idx="2676">
                  <c:v>2.0565463716728516E-2</c:v>
                </c:pt>
                <c:pt idx="2677">
                  <c:v>2.0562064927291956E-2</c:v>
                </c:pt>
                <c:pt idx="2678">
                  <c:v>2.0558959277074962E-2</c:v>
                </c:pt>
                <c:pt idx="2679">
                  <c:v>2.0555862917506218E-2</c:v>
                </c:pt>
                <c:pt idx="2680">
                  <c:v>2.0551015979854981E-2</c:v>
                </c:pt>
                <c:pt idx="2681">
                  <c:v>2.0549993423868429E-2</c:v>
                </c:pt>
                <c:pt idx="2682">
                  <c:v>2.054662958109077E-2</c:v>
                </c:pt>
                <c:pt idx="2683">
                  <c:v>2.0543570383235732E-2</c:v>
                </c:pt>
                <c:pt idx="2684">
                  <c:v>2.0540520475709201E-2</c:v>
                </c:pt>
                <c:pt idx="2685">
                  <c:v>2.0537479858591112E-2</c:v>
                </c:pt>
                <c:pt idx="2686">
                  <c:v>2.0534448531881466E-2</c:v>
                </c:pt>
                <c:pt idx="2687">
                  <c:v>2.0531426495740135E-2</c:v>
                </c:pt>
                <c:pt idx="2688">
                  <c:v>2.0528413750007246E-2</c:v>
                </c:pt>
                <c:pt idx="2689">
                  <c:v>2.0525410294522928E-2</c:v>
                </c:pt>
                <c:pt idx="2690">
                  <c:v>2.052241612968686E-2</c:v>
                </c:pt>
                <c:pt idx="2691">
                  <c:v>2.0519431255179299E-2</c:v>
                </c:pt>
                <c:pt idx="2692">
                  <c:v>2.0516455671160116E-2</c:v>
                </c:pt>
                <c:pt idx="2693">
                  <c:v>2.051348937746944E-2</c:v>
                </c:pt>
                <c:pt idx="2694">
                  <c:v>2.0510532374347079E-2</c:v>
                </c:pt>
                <c:pt idx="2695">
                  <c:v>2.0507584661553224E-2</c:v>
                </c:pt>
                <c:pt idx="2696">
                  <c:v>2.0506144308772178E-2</c:v>
                </c:pt>
                <c:pt idx="2697">
                  <c:v>2.0501717107190842E-2</c:v>
                </c:pt>
                <c:pt idx="2698">
                  <c:v>2.0498797265782187E-2</c:v>
                </c:pt>
                <c:pt idx="2699">
                  <c:v>2.0495886714781975E-2</c:v>
                </c:pt>
                <c:pt idx="2700">
                  <c:v>2.0492985454030332E-2</c:v>
                </c:pt>
                <c:pt idx="2701">
                  <c:v>2.0490093483847005E-2</c:v>
                </c:pt>
                <c:pt idx="2702">
                  <c:v>2.048721080407212E-2</c:v>
                </c:pt>
                <c:pt idx="2703">
                  <c:v>2.0484337414705678E-2</c:v>
                </c:pt>
                <c:pt idx="2704">
                  <c:v>2.0481473315827614E-2</c:v>
                </c:pt>
                <c:pt idx="2705">
                  <c:v>2.0478618507357993E-2</c:v>
                </c:pt>
                <c:pt idx="2706">
                  <c:v>2.0475772989296814E-2</c:v>
                </c:pt>
                <c:pt idx="2707">
                  <c:v>2.0472936761644078E-2</c:v>
                </c:pt>
                <c:pt idx="2708">
                  <c:v>2.0470109824399785E-2</c:v>
                </c:pt>
                <c:pt idx="2709">
                  <c:v>2.046729217764387E-2</c:v>
                </c:pt>
                <c:pt idx="2710">
                  <c:v>2.0464483821296398E-2</c:v>
                </c:pt>
                <c:pt idx="2711">
                  <c:v>2.0461684755277432E-2</c:v>
                </c:pt>
                <c:pt idx="2712">
                  <c:v>2.0458894979826781E-2</c:v>
                </c:pt>
                <c:pt idx="2713">
                  <c:v>2.0456114494704636E-2</c:v>
                </c:pt>
                <c:pt idx="2714">
                  <c:v>2.045334330007087E-2</c:v>
                </c:pt>
                <c:pt idx="2715">
                  <c:v>2.045058139576561E-2</c:v>
                </c:pt>
                <c:pt idx="2716">
                  <c:v>2.0447828782028665E-2</c:v>
                </c:pt>
                <c:pt idx="2717">
                  <c:v>2.0445085458700163E-2</c:v>
                </c:pt>
                <c:pt idx="2718">
                  <c:v>2.0442351425620231E-2</c:v>
                </c:pt>
                <c:pt idx="2719">
                  <c:v>2.0439626683108614E-2</c:v>
                </c:pt>
                <c:pt idx="2720">
                  <c:v>2.0436911231005439E-2</c:v>
                </c:pt>
                <c:pt idx="2721">
                  <c:v>2.0434205069390643E-2</c:v>
                </c:pt>
                <c:pt idx="2722">
                  <c:v>2.0431508198024417E-2</c:v>
                </c:pt>
                <c:pt idx="2723">
                  <c:v>2.0428820617226506E-2</c:v>
                </c:pt>
                <c:pt idx="2724">
                  <c:v>2.0426142326837038E-2</c:v>
                </c:pt>
                <c:pt idx="2725">
                  <c:v>2.0423473326776076E-2</c:v>
                </c:pt>
                <c:pt idx="2726">
                  <c:v>2.0421213765784429E-2</c:v>
                </c:pt>
                <c:pt idx="2727">
                  <c:v>2.0418163198119288E-2</c:v>
                </c:pt>
                <c:pt idx="2728">
                  <c:v>2.0415926927084271E-2</c:v>
                </c:pt>
                <c:pt idx="2729">
                  <c:v>2.0412890231016334E-2</c:v>
                </c:pt>
                <c:pt idx="2730">
                  <c:v>2.0410267683157457E-2</c:v>
                </c:pt>
                <c:pt idx="2731">
                  <c:v>2.0407654425786959E-2</c:v>
                </c:pt>
                <c:pt idx="2732">
                  <c:v>2.0407014385193101E-2</c:v>
                </c:pt>
                <c:pt idx="2733">
                  <c:v>2.0400608129520492E-2</c:v>
                </c:pt>
                <c:pt idx="2734">
                  <c:v>2.0400289407245253E-2</c:v>
                </c:pt>
                <c:pt idx="2735">
                  <c:v>2.0398110085368959E-2</c:v>
                </c:pt>
                <c:pt idx="2736">
                  <c:v>2.0395151232746045E-2</c:v>
                </c:pt>
                <c:pt idx="2737">
                  <c:v>2.0392596082761116E-2</c:v>
                </c:pt>
                <c:pt idx="2738">
                  <c:v>2.0390050224250444E-2</c:v>
                </c:pt>
                <c:pt idx="2739">
                  <c:v>2.0387513657293965E-2</c:v>
                </c:pt>
                <c:pt idx="2740">
                  <c:v>2.038538339055096E-2</c:v>
                </c:pt>
                <c:pt idx="2741">
                  <c:v>2.0382468397830422E-2</c:v>
                </c:pt>
                <c:pt idx="2742">
                  <c:v>2.0379959705403294E-2</c:v>
                </c:pt>
                <c:pt idx="2743">
                  <c:v>2.0377460304450423E-2</c:v>
                </c:pt>
                <c:pt idx="2744">
                  <c:v>2.0374970195025099E-2</c:v>
                </c:pt>
                <c:pt idx="2745">
                  <c:v>2.0372489377074032E-2</c:v>
                </c:pt>
                <c:pt idx="2746">
                  <c:v>2.0370017850623867E-2</c:v>
                </c:pt>
                <c:pt idx="2747">
                  <c:v>2.0365351054980607E-2</c:v>
                </c:pt>
                <c:pt idx="2748">
                  <c:v>2.0365102672226243E-2</c:v>
                </c:pt>
                <c:pt idx="2749">
                  <c:v>2.036265902035872E-2</c:v>
                </c:pt>
                <c:pt idx="2750">
                  <c:v>2.0360626904589729E-2</c:v>
                </c:pt>
                <c:pt idx="2751">
                  <c:v>2.0357799590966508E-2</c:v>
                </c:pt>
                <c:pt idx="2752">
                  <c:v>2.03553838135484E-2</c:v>
                </c:pt>
                <c:pt idx="2753">
                  <c:v>2.035297732765784E-2</c:v>
                </c:pt>
                <c:pt idx="2754">
                  <c:v>2.0350984487504942E-2</c:v>
                </c:pt>
                <c:pt idx="2755">
                  <c:v>2.0348192230299489E-2</c:v>
                </c:pt>
                <c:pt idx="2756">
                  <c:v>2.0345813618858344E-2</c:v>
                </c:pt>
                <c:pt idx="2757">
                  <c:v>2.0343444298918101E-2</c:v>
                </c:pt>
                <c:pt idx="2758">
                  <c:v>2.0341084270505405E-2</c:v>
                </c:pt>
                <c:pt idx="2759">
                  <c:v>2.0339140536964617E-2</c:v>
                </c:pt>
                <c:pt idx="2760">
                  <c:v>2.0336392088076138E-2</c:v>
                </c:pt>
                <c:pt idx="2761">
                  <c:v>2.0334059934219439E-2</c:v>
                </c:pt>
                <c:pt idx="2762">
                  <c:v>2.033173707170377E-2</c:v>
                </c:pt>
                <c:pt idx="2763">
                  <c:v>2.0329423500768939E-2</c:v>
                </c:pt>
                <c:pt idx="2764">
                  <c:v>2.0327119221308365E-2</c:v>
                </c:pt>
                <c:pt idx="2765">
                  <c:v>2.0324824233322047E-2</c:v>
                </c:pt>
                <c:pt idx="2766">
                  <c:v>2.0322538536863277E-2</c:v>
                </c:pt>
                <c:pt idx="2767">
                  <c:v>2.0320673401983402E-2</c:v>
                </c:pt>
                <c:pt idx="2768">
                  <c:v>2.0318406824237911E-2</c:v>
                </c:pt>
                <c:pt idx="2769">
                  <c:v>2.0315737196385797E-2</c:v>
                </c:pt>
                <c:pt idx="2770">
                  <c:v>2.0313488665877344E-2</c:v>
                </c:pt>
                <c:pt idx="2771">
                  <c:v>2.0311249426843148E-2</c:v>
                </c:pt>
                <c:pt idx="2772">
                  <c:v>2.0309019479336499E-2</c:v>
                </c:pt>
                <c:pt idx="2773">
                  <c:v>2.030721331605756E-2</c:v>
                </c:pt>
                <c:pt idx="2774">
                  <c:v>2.0304587458745971E-2</c:v>
                </c:pt>
                <c:pt idx="2775">
                  <c:v>2.0302385385688737E-2</c:v>
                </c:pt>
                <c:pt idx="2776">
                  <c:v>2.030019260410576E-2</c:v>
                </c:pt>
                <c:pt idx="2777">
                  <c:v>2.029800911399704E-2</c:v>
                </c:pt>
                <c:pt idx="2778">
                  <c:v>2.0294071311752759E-2</c:v>
                </c:pt>
                <c:pt idx="2779">
                  <c:v>2.0293670008282305E-2</c:v>
                </c:pt>
                <c:pt idx="2780">
                  <c:v>2.0291514392676291E-2</c:v>
                </c:pt>
                <c:pt idx="2781">
                  <c:v>2.0289368068517888E-2</c:v>
                </c:pt>
                <c:pt idx="2782">
                  <c:v>2.0287231035860387E-2</c:v>
                </c:pt>
                <c:pt idx="2783">
                  <c:v>2.0285103294677143E-2</c:v>
                </c:pt>
                <c:pt idx="2784">
                  <c:v>2.028382581510968E-2</c:v>
                </c:pt>
                <c:pt idx="2785">
                  <c:v>2.0281296682878036E-2</c:v>
                </c:pt>
                <c:pt idx="2786">
                  <c:v>2.0278775820079531E-2</c:v>
                </c:pt>
                <c:pt idx="2787">
                  <c:v>2.0277107332311584E-2</c:v>
                </c:pt>
                <c:pt idx="2788">
                  <c:v>2.0274603961034643E-2</c:v>
                </c:pt>
                <c:pt idx="2789">
                  <c:v>2.0272531968750229E-2</c:v>
                </c:pt>
                <c:pt idx="2790">
                  <c:v>2.0270469267966718E-2</c:v>
                </c:pt>
                <c:pt idx="2791">
                  <c:v>2.0268415858684108E-2</c:v>
                </c:pt>
                <c:pt idx="2792">
                  <c:v>2.0266796566150713E-2</c:v>
                </c:pt>
                <c:pt idx="2793">
                  <c:v>2.0264336914461722E-2</c:v>
                </c:pt>
                <c:pt idx="2794">
                  <c:v>2.0262311379575237E-2</c:v>
                </c:pt>
                <c:pt idx="2795">
                  <c:v>2.0260295136163009E-2</c:v>
                </c:pt>
                <c:pt idx="2796">
                  <c:v>2.0258288184225037E-2</c:v>
                </c:pt>
                <c:pt idx="2797">
                  <c:v>2.0254297597190885E-2</c:v>
                </c:pt>
                <c:pt idx="2798">
                  <c:v>2.0254302154825155E-2</c:v>
                </c:pt>
                <c:pt idx="2799">
                  <c:v>2.0252323077283307E-2</c:v>
                </c:pt>
                <c:pt idx="2800">
                  <c:v>2.0250353291295653E-2</c:v>
                </c:pt>
                <c:pt idx="2801">
                  <c:v>2.0248392796782255E-2</c:v>
                </c:pt>
                <c:pt idx="2802">
                  <c:v>2.0246871934845867E-2</c:v>
                </c:pt>
                <c:pt idx="2803">
                  <c:v>2.0244499682098294E-2</c:v>
                </c:pt>
                <c:pt idx="2804">
                  <c:v>2.0242567062007666E-2</c:v>
                </c:pt>
                <c:pt idx="2805">
                  <c:v>2.0240643733338004E-2</c:v>
                </c:pt>
                <c:pt idx="2806">
                  <c:v>2.0239162258548493E-2</c:v>
                </c:pt>
                <c:pt idx="2807">
                  <c:v>2.0236824950448096E-2</c:v>
                </c:pt>
                <c:pt idx="2808">
                  <c:v>2.0234929496227849E-2</c:v>
                </c:pt>
                <c:pt idx="2809">
                  <c:v>2.0233043333481859E-2</c:v>
                </c:pt>
                <c:pt idx="2810">
                  <c:v>2.0231166462156835E-2</c:v>
                </c:pt>
                <c:pt idx="2811">
                  <c:v>2.0229298882386004E-2</c:v>
                </c:pt>
                <c:pt idx="2812">
                  <c:v>2.0227440594036139E-2</c:v>
                </c:pt>
                <c:pt idx="2813">
                  <c:v>2.0225591597187176E-2</c:v>
                </c:pt>
                <c:pt idx="2814">
                  <c:v>2.0223751891785824E-2</c:v>
                </c:pt>
                <c:pt idx="2815">
                  <c:v>2.0221921477832083E-2</c:v>
                </c:pt>
                <c:pt idx="2816">
                  <c:v>2.0220100355379245E-2</c:v>
                </c:pt>
                <c:pt idx="2817">
                  <c:v>2.0218288524374017E-2</c:v>
                </c:pt>
                <c:pt idx="2818">
                  <c:v>2.0216485984843047E-2</c:v>
                </c:pt>
                <c:pt idx="2819">
                  <c:v>2.0215132577043882E-2</c:v>
                </c:pt>
                <c:pt idx="2820">
                  <c:v>2.0213349183990648E-2</c:v>
                </c:pt>
                <c:pt idx="2821">
                  <c:v>2.0211134115069029E-2</c:v>
                </c:pt>
                <c:pt idx="2822">
                  <c:v>2.020936874140844E-2</c:v>
                </c:pt>
                <c:pt idx="2823">
                  <c:v>2.0207612659222107E-2</c:v>
                </c:pt>
                <c:pt idx="2824">
                  <c:v>2.0205865868483386E-2</c:v>
                </c:pt>
                <c:pt idx="2825">
                  <c:v>2.0204571598732013E-2</c:v>
                </c:pt>
                <c:pt idx="2826">
                  <c:v>2.0202400161482004E-2</c:v>
                </c:pt>
                <c:pt idx="2827">
                  <c:v>2.0200681245112762E-2</c:v>
                </c:pt>
                <c:pt idx="2828">
                  <c:v>2.0198971620217776E-2</c:v>
                </c:pt>
                <c:pt idx="2829">
                  <c:v>2.0197271286823693E-2</c:v>
                </c:pt>
                <c:pt idx="2830">
                  <c:v>2.0193965944876879E-2</c:v>
                </c:pt>
                <c:pt idx="2831">
                  <c:v>2.019389849443165E-2</c:v>
                </c:pt>
                <c:pt idx="2832">
                  <c:v>2.0192226035407046E-2</c:v>
                </c:pt>
                <c:pt idx="2833">
                  <c:v>2.0190562867830053E-2</c:v>
                </c:pt>
                <c:pt idx="2834">
                  <c:v>2.0188908991780607E-2</c:v>
                </c:pt>
                <c:pt idx="2835">
                  <c:v>2.0187264407098837E-2</c:v>
                </c:pt>
                <c:pt idx="2836">
                  <c:v>2.018652817059241E-2</c:v>
                </c:pt>
                <c:pt idx="2837">
                  <c:v>2.0184453177463091E-2</c:v>
                </c:pt>
                <c:pt idx="2838">
                  <c:v>2.0182386402032293E-2</c:v>
                </c:pt>
                <c:pt idx="2839">
                  <c:v>2.0181230195102096E-2</c:v>
                </c:pt>
                <c:pt idx="2840">
                  <c:v>2.0179180855910417E-2</c:v>
                </c:pt>
                <c:pt idx="2841">
                  <c:v>2.0177592020020896E-2</c:v>
                </c:pt>
                <c:pt idx="2842">
                  <c:v>2.0176012475605631E-2</c:v>
                </c:pt>
                <c:pt idx="2843">
                  <c:v>2.0174442222664624E-2</c:v>
                </c:pt>
                <c:pt idx="2844">
                  <c:v>2.0173335349005228E-2</c:v>
                </c:pt>
                <c:pt idx="2845">
                  <c:v>2.0171329591098797E-2</c:v>
                </c:pt>
                <c:pt idx="2846">
                  <c:v>2.0169787212527268E-2</c:v>
                </c:pt>
                <c:pt idx="2847">
                  <c:v>2.0168254125403351E-2</c:v>
                </c:pt>
                <c:pt idx="2848">
                  <c:v>2.016673032975369E-2</c:v>
                </c:pt>
                <c:pt idx="2849">
                  <c:v>2.0165215825524996E-2</c:v>
                </c:pt>
                <c:pt idx="2850">
                  <c:v>2.0163710612770558E-2</c:v>
                </c:pt>
                <c:pt idx="2851">
                  <c:v>2.0162214691463731E-2</c:v>
                </c:pt>
                <c:pt idx="2852">
                  <c:v>2.015896485061397E-2</c:v>
                </c:pt>
                <c:pt idx="2853">
                  <c:v>2.0159250723219557E-2</c:v>
                </c:pt>
                <c:pt idx="2854">
                  <c:v>2.0157782676308855E-2</c:v>
                </c:pt>
                <c:pt idx="2855">
                  <c:v>2.0156784382148185E-2</c:v>
                </c:pt>
                <c:pt idx="2856">
                  <c:v>2.015487445680364E-2</c:v>
                </c:pt>
                <c:pt idx="2857">
                  <c:v>2.0153434284209126E-2</c:v>
                </c:pt>
                <c:pt idx="2858">
                  <c:v>2.0152465613685333E-2</c:v>
                </c:pt>
                <c:pt idx="2859">
                  <c:v>2.0150581813469515E-2</c:v>
                </c:pt>
                <c:pt idx="2860">
                  <c:v>2.014916951519119E-2</c:v>
                </c:pt>
                <c:pt idx="2861">
                  <c:v>2.0147766508440412E-2</c:v>
                </c:pt>
                <c:pt idx="2862">
                  <c:v>2.0146372793137246E-2</c:v>
                </c:pt>
                <c:pt idx="2863">
                  <c:v>2.0144988369281691E-2</c:v>
                </c:pt>
                <c:pt idx="2864">
                  <c:v>2.0143613236873747E-2</c:v>
                </c:pt>
                <c:pt idx="2865">
                  <c:v>2.014224739588677E-2</c:v>
                </c:pt>
                <c:pt idx="2866">
                  <c:v>2.014089084642734E-2</c:v>
                </c:pt>
                <c:pt idx="2867">
                  <c:v>2.013954358836223E-2</c:v>
                </c:pt>
                <c:pt idx="2868">
                  <c:v>2.0138205621718086E-2</c:v>
                </c:pt>
                <c:pt idx="2869">
                  <c:v>2.013687694660149E-2</c:v>
                </c:pt>
                <c:pt idx="2870">
                  <c:v>2.0135557562879214E-2</c:v>
                </c:pt>
                <c:pt idx="2871">
                  <c:v>2.0134717316013795E-2</c:v>
                </c:pt>
                <c:pt idx="2872">
                  <c:v>2.0133417106174001E-2</c:v>
                </c:pt>
                <c:pt idx="2873">
                  <c:v>2.01316551604247E-2</c:v>
                </c:pt>
                <c:pt idx="2874">
                  <c:v>2.0130372942519514E-2</c:v>
                </c:pt>
                <c:pt idx="2875">
                  <c:v>2.012910001606194E-2</c:v>
                </c:pt>
                <c:pt idx="2876">
                  <c:v>2.0127836381051978E-2</c:v>
                </c:pt>
                <c:pt idx="2877">
                  <c:v>2.0127055436542918E-2</c:v>
                </c:pt>
                <c:pt idx="2878">
                  <c:v>2.0125336985348241E-2</c:v>
                </c:pt>
                <c:pt idx="2879">
                  <c:v>2.0124101224654467E-2</c:v>
                </c:pt>
                <c:pt idx="2880">
                  <c:v>2.0122874755408304E-2</c:v>
                </c:pt>
                <c:pt idx="2881">
                  <c:v>2.0121657577663044E-2</c:v>
                </c:pt>
                <c:pt idx="2882">
                  <c:v>2.0120926066131695E-2</c:v>
                </c:pt>
                <c:pt idx="2883">
                  <c:v>2.0119251096382129E-2</c:v>
                </c:pt>
                <c:pt idx="2884">
                  <c:v>2.0118061792953057E-2</c:v>
                </c:pt>
                <c:pt idx="2885">
                  <c:v>2.0116881780944951E-2</c:v>
                </c:pt>
                <c:pt idx="2886">
                  <c:v>2.0115711060384456E-2</c:v>
                </c:pt>
                <c:pt idx="2887">
                  <c:v>2.0114549631271572E-2</c:v>
                </c:pt>
                <c:pt idx="2888">
                  <c:v>2.01133974936063E-2</c:v>
                </c:pt>
                <c:pt idx="2889">
                  <c:v>2.0111286955342145E-2</c:v>
                </c:pt>
                <c:pt idx="2890">
                  <c:v>2.0109675511443825E-2</c:v>
                </c:pt>
                <c:pt idx="2891">
                  <c:v>2.010855402821754E-2</c:v>
                </c:pt>
                <c:pt idx="2892">
                  <c:v>2.0107283708847845E-2</c:v>
                </c:pt>
                <c:pt idx="2893">
                  <c:v>2.0106338932750489E-2</c:v>
                </c:pt>
                <c:pt idx="2894">
                  <c:v>2.0105245320509724E-2</c:v>
                </c:pt>
                <c:pt idx="2895">
                  <c:v>2.0104160998757337E-2</c:v>
                </c:pt>
                <c:pt idx="2896">
                  <c:v>2.0102933149894753E-2</c:v>
                </c:pt>
                <c:pt idx="2897">
                  <c:v>2.0102020226397954E-2</c:v>
                </c:pt>
                <c:pt idx="2898">
                  <c:v>2.0100963775870895E-2</c:v>
                </c:pt>
                <c:pt idx="2899">
                  <c:v>2.0099916615752278E-2</c:v>
                </c:pt>
                <c:pt idx="2900">
                  <c:v>2.0098878745962168E-2</c:v>
                </c:pt>
                <c:pt idx="2901">
                  <c:v>2.0097850166500564E-2</c:v>
                </c:pt>
                <c:pt idx="2902">
                  <c:v>2.0096830877607275E-2</c:v>
                </c:pt>
                <c:pt idx="2903">
                  <c:v>2.0095534014430427E-2</c:v>
                </c:pt>
                <c:pt idx="2904">
                  <c:v>2.009482017072628E-2</c:v>
                </c:pt>
                <c:pt idx="2905">
                  <c:v>2.0093828753058318E-2</c:v>
                </c:pt>
                <c:pt idx="2906">
                  <c:v>2.0092846625718863E-2</c:v>
                </c:pt>
                <c:pt idx="2907">
                  <c:v>2.0091735570311187E-2</c:v>
                </c:pt>
                <c:pt idx="2908">
                  <c:v>2.0090910241945537E-2</c:v>
                </c:pt>
                <c:pt idx="2909">
                  <c:v>2.0089955985751473E-2</c:v>
                </c:pt>
                <c:pt idx="2910">
                  <c:v>2.008887678342397E-2</c:v>
                </c:pt>
                <c:pt idx="2911">
                  <c:v>2.008807534466861E-2</c:v>
                </c:pt>
                <c:pt idx="2912">
                  <c:v>2.0087148959619938E-2</c:v>
                </c:pt>
                <c:pt idx="2913">
                  <c:v>2.0086231864979709E-2</c:v>
                </c:pt>
                <c:pt idx="2914">
                  <c:v>2.0085324060827858E-2</c:v>
                </c:pt>
                <c:pt idx="2915">
                  <c:v>2.0084425546924578E-2</c:v>
                </c:pt>
                <c:pt idx="2916">
                  <c:v>2.0083536323589612E-2</c:v>
                </c:pt>
                <c:pt idx="2917">
                  <c:v>2.0082656390583153E-2</c:v>
                </c:pt>
                <c:pt idx="2918">
                  <c:v>2.0081785747905201E-2</c:v>
                </c:pt>
                <c:pt idx="2919">
                  <c:v>2.0080924395635691E-2</c:v>
                </c:pt>
                <c:pt idx="2920">
                  <c:v>2.0080072333774623E-2</c:v>
                </c:pt>
                <c:pt idx="2921">
                  <c:v>2.0079229562401935E-2</c:v>
                </c:pt>
                <c:pt idx="2922">
                  <c:v>2.0078396081277816E-2</c:v>
                </c:pt>
                <c:pt idx="2923">
                  <c:v>2.007745490757884E-2</c:v>
                </c:pt>
                <c:pt idx="2924">
                  <c:v>2.0076641334449974E-2</c:v>
                </c:pt>
                <c:pt idx="2925">
                  <c:v>2.0075951380595924E-2</c:v>
                </c:pt>
                <c:pt idx="2926">
                  <c:v>2.007515506102564E-2</c:v>
                </c:pt>
                <c:pt idx="2927">
                  <c:v>2.0074368032023671E-2</c:v>
                </c:pt>
                <c:pt idx="2928">
                  <c:v>2.0073590293350208E-2</c:v>
                </c:pt>
                <c:pt idx="2929">
                  <c:v>2.0072821845005251E-2</c:v>
                </c:pt>
                <c:pt idx="2930">
                  <c:v>2.0071954994493879E-2</c:v>
                </c:pt>
                <c:pt idx="2931">
                  <c:v>2.0071312819700537E-2</c:v>
                </c:pt>
                <c:pt idx="2932">
                  <c:v>2.0070572242660845E-2</c:v>
                </c:pt>
                <c:pt idx="2933">
                  <c:v>2.0069840955869722E-2</c:v>
                </c:pt>
                <c:pt idx="2934">
                  <c:v>2.0069627166883208E-2</c:v>
                </c:pt>
                <c:pt idx="2935">
                  <c:v>2.0068406253672677E-2</c:v>
                </c:pt>
                <c:pt idx="2936">
                  <c:v>2.0067702838186818E-2</c:v>
                </c:pt>
                <c:pt idx="2937">
                  <c:v>2.0067008713029466E-2</c:v>
                </c:pt>
                <c:pt idx="2938">
                  <c:v>2.0066323878360492E-2</c:v>
                </c:pt>
                <c:pt idx="2939">
                  <c:v>2.0065648333940089E-2</c:v>
                </c:pt>
                <c:pt idx="2940">
                  <c:v>2.0064982080088001E-2</c:v>
                </c:pt>
                <c:pt idx="2941">
                  <c:v>2.0064651883897611E-2</c:v>
                </c:pt>
                <c:pt idx="2942">
                  <c:v>2.0063494100348578E-2</c:v>
                </c:pt>
                <c:pt idx="2943">
                  <c:v>2.0062858371838743E-2</c:v>
                </c:pt>
                <c:pt idx="2944">
                  <c:v>2.0062231933977159E-2</c:v>
                </c:pt>
                <c:pt idx="2945">
                  <c:v>2.0061614786444082E-2</c:v>
                </c:pt>
                <c:pt idx="2946">
                  <c:v>2.0061006929239511E-2</c:v>
                </c:pt>
                <c:pt idx="2947">
                  <c:v>2.0060408362443383E-2</c:v>
                </c:pt>
                <c:pt idx="2948">
                  <c:v>2.0059819086135633E-2</c:v>
                </c:pt>
                <c:pt idx="2949">
                  <c:v>2.005923910015639E-2</c:v>
                </c:pt>
                <c:pt idx="2950">
                  <c:v>2.0058668404585589E-2</c:v>
                </c:pt>
                <c:pt idx="2951">
                  <c:v>2.0058106999263359E-2</c:v>
                </c:pt>
                <c:pt idx="2952">
                  <c:v>2.0057554884509443E-2</c:v>
                </c:pt>
                <c:pt idx="2953">
                  <c:v>2.0057012060084034E-2</c:v>
                </c:pt>
                <c:pt idx="2954">
                  <c:v>2.0056403065389361E-2</c:v>
                </c:pt>
                <c:pt idx="2955">
                  <c:v>2.005588014903914E-2</c:v>
                </c:pt>
                <c:pt idx="2956">
                  <c:v>2.005536652293749E-2</c:v>
                </c:pt>
                <c:pt idx="2957">
                  <c:v>2.0054862187404154E-2</c:v>
                </c:pt>
                <c:pt idx="2958">
                  <c:v>2.0054367142119389E-2</c:v>
                </c:pt>
                <c:pt idx="2959">
                  <c:v>2.0053881387243067E-2</c:v>
                </c:pt>
                <c:pt idx="2960">
                  <c:v>2.005340492269525E-2</c:v>
                </c:pt>
                <c:pt idx="2961">
                  <c:v>2.0052937748715749E-2</c:v>
                </c:pt>
                <c:pt idx="2962">
                  <c:v>2.0052479865064754E-2</c:v>
                </c:pt>
                <c:pt idx="2963">
                  <c:v>2.0052031271742266E-2</c:v>
                </c:pt>
                <c:pt idx="2964">
                  <c:v>2.005159196882822E-2</c:v>
                </c:pt>
                <c:pt idx="2965">
                  <c:v>2.0051161956402552E-2</c:v>
                </c:pt>
                <c:pt idx="2966">
                  <c:v>2.0050741234305391E-2</c:v>
                </c:pt>
                <c:pt idx="2967">
                  <c:v>2.0051918079087017E-2</c:v>
                </c:pt>
                <c:pt idx="2968">
                  <c:v>2.0049927661336397E-2</c:v>
                </c:pt>
                <c:pt idx="2969">
                  <c:v>2.0049534810464564E-2</c:v>
                </c:pt>
                <c:pt idx="2970">
                  <c:v>2.0049151249921238E-2</c:v>
                </c:pt>
                <c:pt idx="2971">
                  <c:v>2.0048776979706417E-2</c:v>
                </c:pt>
                <c:pt idx="2972">
                  <c:v>2.0048412000059912E-2</c:v>
                </c:pt>
                <c:pt idx="2973">
                  <c:v>2.0048056310741913E-2</c:v>
                </c:pt>
                <c:pt idx="2974">
                  <c:v>2.0047709911672484E-2</c:v>
                </c:pt>
                <c:pt idx="2975">
                  <c:v>2.0047372803251307E-2</c:v>
                </c:pt>
                <c:pt idx="2976">
                  <c:v>2.0047044985078699E-2</c:v>
                </c:pt>
                <c:pt idx="2977">
                  <c:v>2.0046726457314534E-2</c:v>
                </c:pt>
                <c:pt idx="2978">
                  <c:v>2.0046417219878876E-2</c:v>
                </c:pt>
                <c:pt idx="2979">
                  <c:v>2.0046117273011532E-2</c:v>
                </c:pt>
                <c:pt idx="2980">
                  <c:v>2.0045826616392759E-2</c:v>
                </c:pt>
                <c:pt idx="2981">
                  <c:v>2.0045545250182428E-2</c:v>
                </c:pt>
                <c:pt idx="2982">
                  <c:v>2.0045273174460476E-2</c:v>
                </c:pt>
                <c:pt idx="2983">
                  <c:v>2.0045010389067031E-2</c:v>
                </c:pt>
                <c:pt idx="2984">
                  <c:v>2.0044756894082028E-2</c:v>
                </c:pt>
                <c:pt idx="2985">
                  <c:v>2.0044512689265659E-2</c:v>
                </c:pt>
                <c:pt idx="2986">
                  <c:v>2.0044277775177477E-2</c:v>
                </c:pt>
                <c:pt idx="2987">
                  <c:v>2.0044052151257929E-2</c:v>
                </c:pt>
                <c:pt idx="2988">
                  <c:v>2.004489177906521E-2</c:v>
                </c:pt>
                <c:pt idx="2989">
                  <c:v>2.0043628774724098E-2</c:v>
                </c:pt>
                <c:pt idx="2990">
                  <c:v>2.0043431022269687E-2</c:v>
                </c:pt>
                <c:pt idx="2991">
                  <c:v>2.0043242559903973E-2</c:v>
                </c:pt>
                <c:pt idx="2992">
                  <c:v>2.0045246007551754E-2</c:v>
                </c:pt>
                <c:pt idx="2993">
                  <c:v>2.0044532310130592E-2</c:v>
                </c:pt>
                <c:pt idx="2994">
                  <c:v>2.0042732915577233E-2</c:v>
                </c:pt>
                <c:pt idx="2995">
                  <c:v>2.004258161484529E-2</c:v>
                </c:pt>
                <c:pt idx="2996">
                  <c:v>2.0042439604521789E-2</c:v>
                </c:pt>
                <c:pt idx="2997">
                  <c:v>2.0042306884686667E-2</c:v>
                </c:pt>
                <c:pt idx="2998">
                  <c:v>2.0042183455180052E-2</c:v>
                </c:pt>
                <c:pt idx="2999">
                  <c:v>2.0042069315922006E-2</c:v>
                </c:pt>
                <c:pt idx="3000">
                  <c:v>2.0041964467312212E-2</c:v>
                </c:pt>
                <c:pt idx="3001">
                  <c:v>2.0041868909030924E-2</c:v>
                </c:pt>
                <c:pt idx="3002">
                  <c:v>2.0041782641078143E-2</c:v>
                </c:pt>
                <c:pt idx="3003">
                  <c:v>2.0041705663453868E-2</c:v>
                </c:pt>
                <c:pt idx="3004">
                  <c:v>2.0041637976397908E-2</c:v>
                </c:pt>
                <c:pt idx="3005">
                  <c:v>2.0041579579590518E-2</c:v>
                </c:pt>
                <c:pt idx="3006">
                  <c:v>2.0041530473191571E-2</c:v>
                </c:pt>
                <c:pt idx="3007">
                  <c:v>2.0043712751325771E-2</c:v>
                </c:pt>
                <c:pt idx="3008">
                  <c:v>2.004146013169894E-2</c:v>
                </c:pt>
                <c:pt idx="3009">
                  <c:v>2.0041438896525321E-2</c:v>
                </c:pt>
                <c:pt idx="3010">
                  <c:v>2.0041426951680208E-2</c:v>
                </c:pt>
                <c:pt idx="3011">
                  <c:v>2.0041424076140402E-2</c:v>
                </c:pt>
                <c:pt idx="3012">
                  <c:v>2.0041424076140402E-2</c:v>
                </c:pt>
                <c:pt idx="3013">
                  <c:v>2.0041424076220338E-2</c:v>
                </c:pt>
                <c:pt idx="3014">
                  <c:v>2.0041424076060466E-2</c:v>
                </c:pt>
                <c:pt idx="3015">
                  <c:v>2.0041424076140402E-2</c:v>
                </c:pt>
                <c:pt idx="3016">
                  <c:v>2.0041424076140402E-2</c:v>
                </c:pt>
                <c:pt idx="3017">
                  <c:v>2.0041424076060466E-2</c:v>
                </c:pt>
                <c:pt idx="3018">
                  <c:v>2.0041424076060466E-2</c:v>
                </c:pt>
                <c:pt idx="3019">
                  <c:v>2.0041424076140402E-2</c:v>
                </c:pt>
                <c:pt idx="3020">
                  <c:v>2.0041424076140402E-2</c:v>
                </c:pt>
                <c:pt idx="3021">
                  <c:v>2.0041424076060466E-2</c:v>
                </c:pt>
                <c:pt idx="3022">
                  <c:v>2.0041424076140402E-2</c:v>
                </c:pt>
                <c:pt idx="3023">
                  <c:v>2.0041424076220338E-2</c:v>
                </c:pt>
                <c:pt idx="3024">
                  <c:v>2.0041424076140402E-2</c:v>
                </c:pt>
                <c:pt idx="3025">
                  <c:v>2.0041424076140402E-2</c:v>
                </c:pt>
                <c:pt idx="3026">
                  <c:v>2.0041424076140402E-2</c:v>
                </c:pt>
                <c:pt idx="3027">
                  <c:v>2.0041424076060466E-2</c:v>
                </c:pt>
                <c:pt idx="3028">
                  <c:v>2.0041424076140402E-2</c:v>
                </c:pt>
                <c:pt idx="3029">
                  <c:v>2.0041424076140402E-2</c:v>
                </c:pt>
                <c:pt idx="3030">
                  <c:v>2.0041424076140402E-2</c:v>
                </c:pt>
                <c:pt idx="3031">
                  <c:v>2.0041424076140402E-2</c:v>
                </c:pt>
                <c:pt idx="3032">
                  <c:v>2.0041424076140402E-2</c:v>
                </c:pt>
                <c:pt idx="3033">
                  <c:v>2.0041424076140402E-2</c:v>
                </c:pt>
                <c:pt idx="3034">
                  <c:v>2.0041424076140402E-2</c:v>
                </c:pt>
                <c:pt idx="3035">
                  <c:v>2.0041424076140402E-2</c:v>
                </c:pt>
                <c:pt idx="3036">
                  <c:v>2.0041424076060466E-2</c:v>
                </c:pt>
                <c:pt idx="3037">
                  <c:v>2.0041424076220338E-2</c:v>
                </c:pt>
                <c:pt idx="3038">
                  <c:v>2.0042539815374738E-2</c:v>
                </c:pt>
                <c:pt idx="3039">
                  <c:v>2.0041424076060466E-2</c:v>
                </c:pt>
                <c:pt idx="3040">
                  <c:v>2.0042539815348093E-2</c:v>
                </c:pt>
                <c:pt idx="3041">
                  <c:v>2.0041424076140402E-2</c:v>
                </c:pt>
                <c:pt idx="3042">
                  <c:v>2.0041424076060466E-2</c:v>
                </c:pt>
                <c:pt idx="3043">
                  <c:v>2.0041424076140402E-2</c:v>
                </c:pt>
                <c:pt idx="3044">
                  <c:v>2.0044213579555326E-2</c:v>
                </c:pt>
                <c:pt idx="3045">
                  <c:v>2.0041424076140402E-2</c:v>
                </c:pt>
                <c:pt idx="3046">
                  <c:v>2.0042539815374738E-2</c:v>
                </c:pt>
                <c:pt idx="3047">
                  <c:v>2.0043097716067049E-2</c:v>
                </c:pt>
                <c:pt idx="3048">
                  <c:v>2.0042539815374738E-2</c:v>
                </c:pt>
                <c:pt idx="3049">
                  <c:v>2.0042539815374738E-2</c:v>
                </c:pt>
                <c:pt idx="3050">
                  <c:v>2.0042539815401383E-2</c:v>
                </c:pt>
                <c:pt idx="3051">
                  <c:v>2.0042539815348093E-2</c:v>
                </c:pt>
                <c:pt idx="3052">
                  <c:v>2.0043097716067049E-2</c:v>
                </c:pt>
                <c:pt idx="3053">
                  <c:v>2.0042539815374738E-2</c:v>
                </c:pt>
                <c:pt idx="3054">
                  <c:v>2.0042539815374738E-2</c:v>
                </c:pt>
                <c:pt idx="3055">
                  <c:v>2.0042539815401383E-2</c:v>
                </c:pt>
                <c:pt idx="3056">
                  <c:v>2.0042539815374738E-2</c:v>
                </c:pt>
                <c:pt idx="3057">
                  <c:v>2.0042539815348093E-2</c:v>
                </c:pt>
                <c:pt idx="3058">
                  <c:v>2.0041424076140402E-2</c:v>
                </c:pt>
                <c:pt idx="3059">
                  <c:v>2.0042539815401383E-2</c:v>
                </c:pt>
                <c:pt idx="3060">
                  <c:v>2.0042539815401383E-2</c:v>
                </c:pt>
                <c:pt idx="3061">
                  <c:v>2.0042539815374738E-2</c:v>
                </c:pt>
                <c:pt idx="3062">
                  <c:v>2.0043097716067049E-2</c:v>
                </c:pt>
                <c:pt idx="3063">
                  <c:v>2.0042539815374738E-2</c:v>
                </c:pt>
                <c:pt idx="3064">
                  <c:v>2.0042539815401383E-2</c:v>
                </c:pt>
                <c:pt idx="3065">
                  <c:v>2.0042539815401383E-2</c:v>
                </c:pt>
                <c:pt idx="3066">
                  <c:v>2.0043097716067049E-2</c:v>
                </c:pt>
                <c:pt idx="3067">
                  <c:v>2.0042539815374738E-2</c:v>
                </c:pt>
                <c:pt idx="3068">
                  <c:v>2.0042539815374738E-2</c:v>
                </c:pt>
                <c:pt idx="3069">
                  <c:v>2.0042539815348093E-2</c:v>
                </c:pt>
                <c:pt idx="3070">
                  <c:v>2.0042539815374738E-2</c:v>
                </c:pt>
                <c:pt idx="3071">
                  <c:v>2.0043097716067049E-2</c:v>
                </c:pt>
                <c:pt idx="3072">
                  <c:v>2.0042539815401383E-2</c:v>
                </c:pt>
                <c:pt idx="3073">
                  <c:v>2.0042539815374738E-2</c:v>
                </c:pt>
                <c:pt idx="3074">
                  <c:v>2.0042539815374738E-2</c:v>
                </c:pt>
                <c:pt idx="3075">
                  <c:v>2.0042539815374738E-2</c:v>
                </c:pt>
                <c:pt idx="3076">
                  <c:v>2.0042539815374738E-2</c:v>
                </c:pt>
                <c:pt idx="3077">
                  <c:v>2.0042539815374738E-2</c:v>
                </c:pt>
                <c:pt idx="3078">
                  <c:v>2.0042539815374738E-2</c:v>
                </c:pt>
                <c:pt idx="3079">
                  <c:v>2.0043097716087033E-2</c:v>
                </c:pt>
                <c:pt idx="3080">
                  <c:v>2.0043097716047065E-2</c:v>
                </c:pt>
                <c:pt idx="3081">
                  <c:v>2.0042539815401383E-2</c:v>
                </c:pt>
                <c:pt idx="3082">
                  <c:v>2.0042539815401383E-2</c:v>
                </c:pt>
                <c:pt idx="3083">
                  <c:v>2.0042539815401383E-2</c:v>
                </c:pt>
                <c:pt idx="3084">
                  <c:v>2.0042539815374738E-2</c:v>
                </c:pt>
                <c:pt idx="3085">
                  <c:v>2.0043097716047065E-2</c:v>
                </c:pt>
                <c:pt idx="3086">
                  <c:v>2.0042539815374738E-2</c:v>
                </c:pt>
                <c:pt idx="3087">
                  <c:v>2.0042539815348093E-2</c:v>
                </c:pt>
                <c:pt idx="3088">
                  <c:v>2.0042539815374738E-2</c:v>
                </c:pt>
                <c:pt idx="3089">
                  <c:v>2.0042539815374738E-2</c:v>
                </c:pt>
                <c:pt idx="3090">
                  <c:v>2.0041424076140402E-2</c:v>
                </c:pt>
                <c:pt idx="3091">
                  <c:v>2.0042539815374738E-2</c:v>
                </c:pt>
                <c:pt idx="3092">
                  <c:v>2.0042539815374738E-2</c:v>
                </c:pt>
                <c:pt idx="3093">
                  <c:v>2.0042539815374738E-2</c:v>
                </c:pt>
                <c:pt idx="3094">
                  <c:v>2.0042539815374738E-2</c:v>
                </c:pt>
                <c:pt idx="3095">
                  <c:v>2.0042539815374738E-2</c:v>
                </c:pt>
                <c:pt idx="3096">
                  <c:v>2.0043655637460134E-2</c:v>
                </c:pt>
                <c:pt idx="3097">
                  <c:v>2.0043097716087033E-2</c:v>
                </c:pt>
                <c:pt idx="3098">
                  <c:v>2.0042539815374738E-2</c:v>
                </c:pt>
                <c:pt idx="3099">
                  <c:v>2.0043097716047065E-2</c:v>
                </c:pt>
                <c:pt idx="3100">
                  <c:v>2.0042539815374738E-2</c:v>
                </c:pt>
                <c:pt idx="3101">
                  <c:v>2.0042539815374738E-2</c:v>
                </c:pt>
                <c:pt idx="3102">
                  <c:v>2.0042539815374738E-2</c:v>
                </c:pt>
                <c:pt idx="3103">
                  <c:v>2.0042539815374738E-2</c:v>
                </c:pt>
                <c:pt idx="3104">
                  <c:v>2.0043097716067049E-2</c:v>
                </c:pt>
                <c:pt idx="3105">
                  <c:v>2.0042539815374738E-2</c:v>
                </c:pt>
                <c:pt idx="3106">
                  <c:v>2.0042539815401383E-2</c:v>
                </c:pt>
                <c:pt idx="3107">
                  <c:v>2.0042539815374738E-2</c:v>
                </c:pt>
                <c:pt idx="3108">
                  <c:v>2.0042539815374738E-2</c:v>
                </c:pt>
                <c:pt idx="3109">
                  <c:v>2.0042539815401383E-2</c:v>
                </c:pt>
                <c:pt idx="3110">
                  <c:v>2.0042539815374738E-2</c:v>
                </c:pt>
                <c:pt idx="3111">
                  <c:v>2.0042539815374738E-2</c:v>
                </c:pt>
                <c:pt idx="3112">
                  <c:v>2.0042539815348093E-2</c:v>
                </c:pt>
                <c:pt idx="3113">
                  <c:v>2.0041424076140402E-2</c:v>
                </c:pt>
                <c:pt idx="3114">
                  <c:v>2.0042539815374738E-2</c:v>
                </c:pt>
                <c:pt idx="3115">
                  <c:v>2.0043097716067049E-2</c:v>
                </c:pt>
                <c:pt idx="3116">
                  <c:v>2.0042539815374738E-2</c:v>
                </c:pt>
                <c:pt idx="3117">
                  <c:v>2.0042539815374738E-2</c:v>
                </c:pt>
                <c:pt idx="3118">
                  <c:v>2.0043097716087033E-2</c:v>
                </c:pt>
                <c:pt idx="3119">
                  <c:v>2.0042539815374738E-2</c:v>
                </c:pt>
                <c:pt idx="3120">
                  <c:v>2.0042539815401383E-2</c:v>
                </c:pt>
                <c:pt idx="3121">
                  <c:v>2.0042539815374738E-2</c:v>
                </c:pt>
                <c:pt idx="3122">
                  <c:v>2.0042539815374738E-2</c:v>
                </c:pt>
                <c:pt idx="3123">
                  <c:v>2.0042539815374738E-2</c:v>
                </c:pt>
                <c:pt idx="3124">
                  <c:v>2.0042539815401383E-2</c:v>
                </c:pt>
                <c:pt idx="3125">
                  <c:v>2.0042539815401383E-2</c:v>
                </c:pt>
                <c:pt idx="3126">
                  <c:v>2.0042539815401383E-2</c:v>
                </c:pt>
                <c:pt idx="3127">
                  <c:v>2.0042539815348093E-2</c:v>
                </c:pt>
                <c:pt idx="3128">
                  <c:v>2.0042539815374738E-2</c:v>
                </c:pt>
                <c:pt idx="3129">
                  <c:v>2.0042539815374738E-2</c:v>
                </c:pt>
                <c:pt idx="3130">
                  <c:v>2.0042539815374738E-2</c:v>
                </c:pt>
                <c:pt idx="3131">
                  <c:v>2.0043097716047065E-2</c:v>
                </c:pt>
                <c:pt idx="3132">
                  <c:v>2.0043097716067049E-2</c:v>
                </c:pt>
                <c:pt idx="3133">
                  <c:v>2.0042539815374738E-2</c:v>
                </c:pt>
                <c:pt idx="3134">
                  <c:v>2.0042539815374738E-2</c:v>
                </c:pt>
                <c:pt idx="3135">
                  <c:v>2.0042539815401383E-2</c:v>
                </c:pt>
                <c:pt idx="3136">
                  <c:v>2.0042539815374738E-2</c:v>
                </c:pt>
                <c:pt idx="3137">
                  <c:v>2.0043097716067049E-2</c:v>
                </c:pt>
                <c:pt idx="3138">
                  <c:v>2.0042539815374738E-2</c:v>
                </c:pt>
                <c:pt idx="3139">
                  <c:v>2.0042539815374738E-2</c:v>
                </c:pt>
                <c:pt idx="3140">
                  <c:v>2.0042539815401383E-2</c:v>
                </c:pt>
                <c:pt idx="3141">
                  <c:v>2.0042539815374738E-2</c:v>
                </c:pt>
                <c:pt idx="3142">
                  <c:v>2.0043097716047065E-2</c:v>
                </c:pt>
                <c:pt idx="3143">
                  <c:v>2.0042539815374738E-2</c:v>
                </c:pt>
                <c:pt idx="3144">
                  <c:v>2.0042539815401383E-2</c:v>
                </c:pt>
                <c:pt idx="3145">
                  <c:v>2.0042539815374738E-2</c:v>
                </c:pt>
                <c:pt idx="3146">
                  <c:v>2.0042539815401383E-2</c:v>
                </c:pt>
                <c:pt idx="3147">
                  <c:v>2.0042539815401383E-2</c:v>
                </c:pt>
                <c:pt idx="3148">
                  <c:v>2.0042539815374738E-2</c:v>
                </c:pt>
                <c:pt idx="3149">
                  <c:v>2.0041981935419173E-2</c:v>
                </c:pt>
                <c:pt idx="3150">
                  <c:v>2.0041424076060466E-2</c:v>
                </c:pt>
                <c:pt idx="3151">
                  <c:v>2.0041424076140402E-2</c:v>
                </c:pt>
                <c:pt idx="3152">
                  <c:v>2.0041424076140402E-2</c:v>
                </c:pt>
                <c:pt idx="3153">
                  <c:v>2.0041424076060466E-2</c:v>
                </c:pt>
                <c:pt idx="3154">
                  <c:v>2.0041424076220338E-2</c:v>
                </c:pt>
                <c:pt idx="3155">
                  <c:v>2.0041424076220338E-2</c:v>
                </c:pt>
                <c:pt idx="3156">
                  <c:v>2.0041424076140402E-2</c:v>
                </c:pt>
                <c:pt idx="3157">
                  <c:v>2.0041424076140402E-2</c:v>
                </c:pt>
                <c:pt idx="3158">
                  <c:v>2.0041424076140402E-2</c:v>
                </c:pt>
                <c:pt idx="3159">
                  <c:v>2.0041424076140402E-2</c:v>
                </c:pt>
                <c:pt idx="3160">
                  <c:v>2.0041424076060466E-2</c:v>
                </c:pt>
                <c:pt idx="3161">
                  <c:v>2.0041424076140402E-2</c:v>
                </c:pt>
                <c:pt idx="3162">
                  <c:v>2.0041424076060466E-2</c:v>
                </c:pt>
                <c:pt idx="3163">
                  <c:v>2.0041424076140402E-2</c:v>
                </c:pt>
                <c:pt idx="3164">
                  <c:v>2.0041424076060466E-2</c:v>
                </c:pt>
                <c:pt idx="3165">
                  <c:v>2.0041424076140402E-2</c:v>
                </c:pt>
                <c:pt idx="3166">
                  <c:v>2.0041424076140402E-2</c:v>
                </c:pt>
                <c:pt idx="3167">
                  <c:v>2.0041424076140402E-2</c:v>
                </c:pt>
                <c:pt idx="3168">
                  <c:v>2.0041424076060466E-2</c:v>
                </c:pt>
                <c:pt idx="3169">
                  <c:v>2.0041424076140402E-2</c:v>
                </c:pt>
                <c:pt idx="3170">
                  <c:v>2.0041424076140402E-2</c:v>
                </c:pt>
                <c:pt idx="3171">
                  <c:v>2.0041424076060466E-2</c:v>
                </c:pt>
                <c:pt idx="3172">
                  <c:v>2.0041424076140402E-2</c:v>
                </c:pt>
                <c:pt idx="3173">
                  <c:v>2.0041424076060466E-2</c:v>
                </c:pt>
                <c:pt idx="3174">
                  <c:v>2.0041424076140402E-2</c:v>
                </c:pt>
                <c:pt idx="3175">
                  <c:v>2.0041424076140402E-2</c:v>
                </c:pt>
                <c:pt idx="3176">
                  <c:v>2.0041424076140402E-2</c:v>
                </c:pt>
                <c:pt idx="3177">
                  <c:v>2.0041424076060466E-2</c:v>
                </c:pt>
                <c:pt idx="3178">
                  <c:v>2.0041424076140402E-2</c:v>
                </c:pt>
                <c:pt idx="3179">
                  <c:v>2.0041424076060466E-2</c:v>
                </c:pt>
                <c:pt idx="3180">
                  <c:v>2.0041424076140402E-2</c:v>
                </c:pt>
                <c:pt idx="3181">
                  <c:v>2.0041424076140402E-2</c:v>
                </c:pt>
                <c:pt idx="3182">
                  <c:v>2.0041424076140402E-2</c:v>
                </c:pt>
                <c:pt idx="3183">
                  <c:v>2.0041424076140402E-2</c:v>
                </c:pt>
                <c:pt idx="3184">
                  <c:v>2.0041424076140402E-2</c:v>
                </c:pt>
                <c:pt idx="3185">
                  <c:v>2.0041424076140402E-2</c:v>
                </c:pt>
                <c:pt idx="3186">
                  <c:v>2.0041424076140402E-2</c:v>
                </c:pt>
                <c:pt idx="3187">
                  <c:v>2.0041424076140402E-2</c:v>
                </c:pt>
                <c:pt idx="3188">
                  <c:v>2.0041424076140402E-2</c:v>
                </c:pt>
                <c:pt idx="3189">
                  <c:v>2.0041424076060466E-2</c:v>
                </c:pt>
                <c:pt idx="3190">
                  <c:v>2.0041424076060466E-2</c:v>
                </c:pt>
                <c:pt idx="3191">
                  <c:v>2.0041424076140402E-2</c:v>
                </c:pt>
                <c:pt idx="3192">
                  <c:v>2.0041424076140402E-2</c:v>
                </c:pt>
                <c:pt idx="3193">
                  <c:v>2.0041424076060466E-2</c:v>
                </c:pt>
                <c:pt idx="3194">
                  <c:v>2.0041424076060466E-2</c:v>
                </c:pt>
                <c:pt idx="3195">
                  <c:v>2.0041424076140402E-2</c:v>
                </c:pt>
                <c:pt idx="3196">
                  <c:v>2.0041424076060466E-2</c:v>
                </c:pt>
                <c:pt idx="3197">
                  <c:v>2.0041424076060466E-2</c:v>
                </c:pt>
                <c:pt idx="3198">
                  <c:v>2.0041424076140402E-2</c:v>
                </c:pt>
                <c:pt idx="3199">
                  <c:v>2.0041424076140402E-2</c:v>
                </c:pt>
                <c:pt idx="3200">
                  <c:v>2.0041424076060466E-2</c:v>
                </c:pt>
                <c:pt idx="3201">
                  <c:v>2.0041981935379205E-2</c:v>
                </c:pt>
                <c:pt idx="3202">
                  <c:v>2.0041424076060466E-2</c:v>
                </c:pt>
                <c:pt idx="3203">
                  <c:v>2.0041424076140402E-2</c:v>
                </c:pt>
                <c:pt idx="3204">
                  <c:v>2.0041424076140402E-2</c:v>
                </c:pt>
                <c:pt idx="3205">
                  <c:v>2.0041424076140402E-2</c:v>
                </c:pt>
                <c:pt idx="3206">
                  <c:v>2.0041424076140402E-2</c:v>
                </c:pt>
                <c:pt idx="3207">
                  <c:v>2.0041424076060466E-2</c:v>
                </c:pt>
                <c:pt idx="3208">
                  <c:v>2.0041424076060466E-2</c:v>
                </c:pt>
                <c:pt idx="3209">
                  <c:v>2.0041424076140402E-2</c:v>
                </c:pt>
                <c:pt idx="3210">
                  <c:v>2.0041424076140402E-2</c:v>
                </c:pt>
                <c:pt idx="3211">
                  <c:v>2.0041424076140402E-2</c:v>
                </c:pt>
                <c:pt idx="3212">
                  <c:v>2.0041424076140402E-2</c:v>
                </c:pt>
                <c:pt idx="3213">
                  <c:v>2.0041424076140402E-2</c:v>
                </c:pt>
                <c:pt idx="3214">
                  <c:v>2.0041424076140402E-2</c:v>
                </c:pt>
                <c:pt idx="3215">
                  <c:v>2.0041424076140402E-2</c:v>
                </c:pt>
                <c:pt idx="3216">
                  <c:v>2.0041424076140402E-2</c:v>
                </c:pt>
                <c:pt idx="3217">
                  <c:v>2.0041424076220338E-2</c:v>
                </c:pt>
                <c:pt idx="3218">
                  <c:v>2.0041424076060466E-2</c:v>
                </c:pt>
                <c:pt idx="3219">
                  <c:v>2.0041424076140402E-2</c:v>
                </c:pt>
                <c:pt idx="3220">
                  <c:v>2.0041424076140402E-2</c:v>
                </c:pt>
                <c:pt idx="3221">
                  <c:v>2.0041424076060466E-2</c:v>
                </c:pt>
                <c:pt idx="3222">
                  <c:v>2.0041424076060466E-2</c:v>
                </c:pt>
                <c:pt idx="3223">
                  <c:v>2.0041424076060466E-2</c:v>
                </c:pt>
                <c:pt idx="3224">
                  <c:v>2.0041424076140402E-2</c:v>
                </c:pt>
                <c:pt idx="3225">
                  <c:v>2.0041424076140402E-2</c:v>
                </c:pt>
                <c:pt idx="3226">
                  <c:v>2.0041424076060466E-2</c:v>
                </c:pt>
                <c:pt idx="3227">
                  <c:v>2.0043097716067049E-2</c:v>
                </c:pt>
                <c:pt idx="3228">
                  <c:v>2.0041424076140402E-2</c:v>
                </c:pt>
                <c:pt idx="3229">
                  <c:v>2.0041424076140402E-2</c:v>
                </c:pt>
                <c:pt idx="3230">
                  <c:v>2.0041424076140402E-2</c:v>
                </c:pt>
                <c:pt idx="3231">
                  <c:v>2.0041424076140402E-2</c:v>
                </c:pt>
                <c:pt idx="3232">
                  <c:v>2.0041424076140402E-2</c:v>
                </c:pt>
                <c:pt idx="3233">
                  <c:v>2.0041424076140402E-2</c:v>
                </c:pt>
                <c:pt idx="3234">
                  <c:v>2.0041424076140402E-2</c:v>
                </c:pt>
                <c:pt idx="3235">
                  <c:v>2.0041424076140402E-2</c:v>
                </c:pt>
                <c:pt idx="3236">
                  <c:v>2.0041424076140402E-2</c:v>
                </c:pt>
                <c:pt idx="3237">
                  <c:v>2.0041424076140402E-2</c:v>
                </c:pt>
                <c:pt idx="3238">
                  <c:v>2.0041424076140402E-2</c:v>
                </c:pt>
                <c:pt idx="3239">
                  <c:v>2.0041424076140402E-2</c:v>
                </c:pt>
                <c:pt idx="3240">
                  <c:v>2.0041424076060466E-2</c:v>
                </c:pt>
                <c:pt idx="3241">
                  <c:v>2.0041424076140402E-2</c:v>
                </c:pt>
                <c:pt idx="3242">
                  <c:v>2.0041424076060466E-2</c:v>
                </c:pt>
                <c:pt idx="3243">
                  <c:v>2.0041424076140402E-2</c:v>
                </c:pt>
                <c:pt idx="3244">
                  <c:v>2.0041424076060466E-2</c:v>
                </c:pt>
                <c:pt idx="3245">
                  <c:v>2.0041424076140402E-2</c:v>
                </c:pt>
                <c:pt idx="3246">
                  <c:v>2.0041424076140402E-2</c:v>
                </c:pt>
                <c:pt idx="3247">
                  <c:v>2.0041424076060466E-2</c:v>
                </c:pt>
                <c:pt idx="3248">
                  <c:v>2.0042539815374738E-2</c:v>
                </c:pt>
                <c:pt idx="3249">
                  <c:v>2.0041424076140402E-2</c:v>
                </c:pt>
                <c:pt idx="3250">
                  <c:v>2.0041424076140402E-2</c:v>
                </c:pt>
                <c:pt idx="3251">
                  <c:v>2.0041424076140402E-2</c:v>
                </c:pt>
                <c:pt idx="3252">
                  <c:v>2.0041424076140402E-2</c:v>
                </c:pt>
                <c:pt idx="3253">
                  <c:v>2.0042539815374738E-2</c:v>
                </c:pt>
                <c:pt idx="3254">
                  <c:v>2.0041424076140402E-2</c:v>
                </c:pt>
                <c:pt idx="3255">
                  <c:v>2.0041424076060466E-2</c:v>
                </c:pt>
                <c:pt idx="3256">
                  <c:v>2.0041424076220338E-2</c:v>
                </c:pt>
                <c:pt idx="3257">
                  <c:v>2.0041424076140402E-2</c:v>
                </c:pt>
                <c:pt idx="3258">
                  <c:v>2.0041424076060466E-2</c:v>
                </c:pt>
                <c:pt idx="3259">
                  <c:v>2.0041424076060466E-2</c:v>
                </c:pt>
                <c:pt idx="3260">
                  <c:v>2.0041424076140402E-2</c:v>
                </c:pt>
                <c:pt idx="3261">
                  <c:v>2.0041424076140402E-2</c:v>
                </c:pt>
                <c:pt idx="3262">
                  <c:v>2.0041424076060466E-2</c:v>
                </c:pt>
                <c:pt idx="3263">
                  <c:v>2.0041424076220338E-2</c:v>
                </c:pt>
                <c:pt idx="3264">
                  <c:v>2.0041424076220338E-2</c:v>
                </c:pt>
                <c:pt idx="3265">
                  <c:v>2.004142407598053E-2</c:v>
                </c:pt>
                <c:pt idx="3266">
                  <c:v>2.0041424076060466E-2</c:v>
                </c:pt>
                <c:pt idx="3267">
                  <c:v>2.0041424076140402E-2</c:v>
                </c:pt>
                <c:pt idx="3268">
                  <c:v>2.0043655637444147E-2</c:v>
                </c:pt>
                <c:pt idx="3269">
                  <c:v>2.0041424076060466E-2</c:v>
                </c:pt>
                <c:pt idx="3270">
                  <c:v>2.0041424076140402E-2</c:v>
                </c:pt>
                <c:pt idx="3271">
                  <c:v>2.0041424076140402E-2</c:v>
                </c:pt>
                <c:pt idx="3272">
                  <c:v>2.0041424076140402E-2</c:v>
                </c:pt>
                <c:pt idx="3273">
                  <c:v>2.0041424076140402E-2</c:v>
                </c:pt>
                <c:pt idx="3274">
                  <c:v>2.0041424076140402E-2</c:v>
                </c:pt>
                <c:pt idx="3275">
                  <c:v>2.0041424076060466E-2</c:v>
                </c:pt>
                <c:pt idx="3276">
                  <c:v>2.0041424076060466E-2</c:v>
                </c:pt>
                <c:pt idx="3277">
                  <c:v>2.0041424076060466E-2</c:v>
                </c:pt>
                <c:pt idx="3278">
                  <c:v>2.0041424076060466E-2</c:v>
                </c:pt>
                <c:pt idx="3279">
                  <c:v>2.0043097716067049E-2</c:v>
                </c:pt>
                <c:pt idx="3280">
                  <c:v>2.0041424076140402E-2</c:v>
                </c:pt>
                <c:pt idx="3281">
                  <c:v>2.0041424076220338E-2</c:v>
                </c:pt>
                <c:pt idx="3282">
                  <c:v>2.0041424076140402E-2</c:v>
                </c:pt>
                <c:pt idx="3283">
                  <c:v>2.0041424076140402E-2</c:v>
                </c:pt>
                <c:pt idx="3284">
                  <c:v>2.0041424076140402E-2</c:v>
                </c:pt>
                <c:pt idx="3285">
                  <c:v>2.0041424076060466E-2</c:v>
                </c:pt>
                <c:pt idx="3286">
                  <c:v>2.0041424076140402E-2</c:v>
                </c:pt>
                <c:pt idx="3287">
                  <c:v>2.0041424076060466E-2</c:v>
                </c:pt>
                <c:pt idx="3288">
                  <c:v>2.0041424076140402E-2</c:v>
                </c:pt>
                <c:pt idx="3289">
                  <c:v>2.0041424076140402E-2</c:v>
                </c:pt>
                <c:pt idx="3290">
                  <c:v>2.0041424076140402E-2</c:v>
                </c:pt>
                <c:pt idx="3291">
                  <c:v>2.0041424076140402E-2</c:v>
                </c:pt>
                <c:pt idx="3292">
                  <c:v>2.0041424076140402E-2</c:v>
                </c:pt>
                <c:pt idx="3293">
                  <c:v>2.0041424076140402E-2</c:v>
                </c:pt>
                <c:pt idx="3294">
                  <c:v>2.0041424076140402E-2</c:v>
                </c:pt>
                <c:pt idx="3295">
                  <c:v>2.0041424076140402E-2</c:v>
                </c:pt>
                <c:pt idx="3296">
                  <c:v>2.0041424076060466E-2</c:v>
                </c:pt>
                <c:pt idx="3297">
                  <c:v>2.0041424076140402E-2</c:v>
                </c:pt>
                <c:pt idx="3298">
                  <c:v>2.0041424076140402E-2</c:v>
                </c:pt>
                <c:pt idx="3299">
                  <c:v>2.0041424076140402E-2</c:v>
                </c:pt>
                <c:pt idx="3300">
                  <c:v>2.0042539815374738E-2</c:v>
                </c:pt>
                <c:pt idx="3301">
                  <c:v>2.0041424076140402E-2</c:v>
                </c:pt>
                <c:pt idx="3302">
                  <c:v>2.0041424076140402E-2</c:v>
                </c:pt>
                <c:pt idx="3303">
                  <c:v>2.0041424076060466E-2</c:v>
                </c:pt>
                <c:pt idx="3304">
                  <c:v>2.0043655637444147E-2</c:v>
                </c:pt>
                <c:pt idx="3305">
                  <c:v>2.0043097716067049E-2</c:v>
                </c:pt>
                <c:pt idx="3306">
                  <c:v>2.0041424076060466E-2</c:v>
                </c:pt>
                <c:pt idx="3307">
                  <c:v>2.0041424076060466E-2</c:v>
                </c:pt>
                <c:pt idx="3308">
                  <c:v>2.0041424076140402E-2</c:v>
                </c:pt>
                <c:pt idx="3309">
                  <c:v>2.0041424076140402E-2</c:v>
                </c:pt>
                <c:pt idx="3310">
                  <c:v>2.0041424076140402E-2</c:v>
                </c:pt>
                <c:pt idx="3311">
                  <c:v>2.0041424076140402E-2</c:v>
                </c:pt>
                <c:pt idx="3312">
                  <c:v>2.0041424076060466E-2</c:v>
                </c:pt>
                <c:pt idx="3313">
                  <c:v>2.0041424076060466E-2</c:v>
                </c:pt>
                <c:pt idx="3314">
                  <c:v>2.0041424076140402E-2</c:v>
                </c:pt>
                <c:pt idx="3315">
                  <c:v>2.0041424076140402E-2</c:v>
                </c:pt>
                <c:pt idx="3316">
                  <c:v>2.0041424076060466E-2</c:v>
                </c:pt>
                <c:pt idx="3317">
                  <c:v>2.0041424076140402E-2</c:v>
                </c:pt>
                <c:pt idx="3318">
                  <c:v>2.0041424076220338E-2</c:v>
                </c:pt>
                <c:pt idx="3319">
                  <c:v>2.0043655637476121E-2</c:v>
                </c:pt>
                <c:pt idx="3320">
                  <c:v>2.0041424076060466E-2</c:v>
                </c:pt>
                <c:pt idx="3321">
                  <c:v>2.0041424076220338E-2</c:v>
                </c:pt>
                <c:pt idx="3322">
                  <c:v>2.0041424076140402E-2</c:v>
                </c:pt>
                <c:pt idx="3323">
                  <c:v>2.0041424076060466E-2</c:v>
                </c:pt>
                <c:pt idx="3324">
                  <c:v>2.0041424076060466E-2</c:v>
                </c:pt>
                <c:pt idx="3325">
                  <c:v>2.0041424076140402E-2</c:v>
                </c:pt>
                <c:pt idx="3326">
                  <c:v>2.0041424076060466E-2</c:v>
                </c:pt>
                <c:pt idx="3327">
                  <c:v>2.0041424076140402E-2</c:v>
                </c:pt>
                <c:pt idx="3328">
                  <c:v>2.0041424076220338E-2</c:v>
                </c:pt>
                <c:pt idx="3329">
                  <c:v>2.0041424076220338E-2</c:v>
                </c:pt>
                <c:pt idx="3330">
                  <c:v>2.0041424076140402E-2</c:v>
                </c:pt>
                <c:pt idx="3331">
                  <c:v>2.0041424076140402E-2</c:v>
                </c:pt>
                <c:pt idx="3332">
                  <c:v>2.0041424076140402E-2</c:v>
                </c:pt>
                <c:pt idx="3333">
                  <c:v>2.0041424076140402E-2</c:v>
                </c:pt>
                <c:pt idx="3334">
                  <c:v>2.0041424076140402E-2</c:v>
                </c:pt>
                <c:pt idx="3335">
                  <c:v>2.0041424076060466E-2</c:v>
                </c:pt>
                <c:pt idx="3336">
                  <c:v>2.0041424076140402E-2</c:v>
                </c:pt>
                <c:pt idx="3337">
                  <c:v>2.0041424076140402E-2</c:v>
                </c:pt>
                <c:pt idx="3338">
                  <c:v>2.0041424076140402E-2</c:v>
                </c:pt>
                <c:pt idx="3339">
                  <c:v>2.0041424076140402E-2</c:v>
                </c:pt>
                <c:pt idx="3340">
                  <c:v>2.0041424076140402E-2</c:v>
                </c:pt>
                <c:pt idx="3341">
                  <c:v>2.0041424076140402E-2</c:v>
                </c:pt>
                <c:pt idx="3342">
                  <c:v>2.0041424076060466E-2</c:v>
                </c:pt>
                <c:pt idx="3343">
                  <c:v>2.0041424076140402E-2</c:v>
                </c:pt>
                <c:pt idx="3344">
                  <c:v>2.0041424076140402E-2</c:v>
                </c:pt>
                <c:pt idx="3345">
                  <c:v>2.0041424076060466E-2</c:v>
                </c:pt>
                <c:pt idx="3346">
                  <c:v>2.0041424076140402E-2</c:v>
                </c:pt>
                <c:pt idx="3347">
                  <c:v>2.0041424076140402E-2</c:v>
                </c:pt>
                <c:pt idx="3348">
                  <c:v>2.0041424076140402E-2</c:v>
                </c:pt>
                <c:pt idx="3349">
                  <c:v>2.0041424076140402E-2</c:v>
                </c:pt>
                <c:pt idx="3350">
                  <c:v>2.0043097716067049E-2</c:v>
                </c:pt>
                <c:pt idx="3351">
                  <c:v>2.0041424076140402E-2</c:v>
                </c:pt>
                <c:pt idx="3352">
                  <c:v>2.0042539815401383E-2</c:v>
                </c:pt>
                <c:pt idx="3353">
                  <c:v>2.0041424076140402E-2</c:v>
                </c:pt>
                <c:pt idx="3354">
                  <c:v>2.0041424076060466E-2</c:v>
                </c:pt>
                <c:pt idx="3355">
                  <c:v>2.0041424076140402E-2</c:v>
                </c:pt>
                <c:pt idx="3356">
                  <c:v>2.0041424076060466E-2</c:v>
                </c:pt>
                <c:pt idx="3357">
                  <c:v>2.0043097716067049E-2</c:v>
                </c:pt>
                <c:pt idx="3358">
                  <c:v>2.0042539815401383E-2</c:v>
                </c:pt>
                <c:pt idx="3359">
                  <c:v>2.0043097716067049E-2</c:v>
                </c:pt>
                <c:pt idx="3360">
                  <c:v>2.0042539815401383E-2</c:v>
                </c:pt>
                <c:pt idx="3361">
                  <c:v>2.0042539815374738E-2</c:v>
                </c:pt>
                <c:pt idx="3362">
                  <c:v>2.0042539815374738E-2</c:v>
                </c:pt>
                <c:pt idx="3363">
                  <c:v>2.0042539815374738E-2</c:v>
                </c:pt>
                <c:pt idx="3364">
                  <c:v>2.0043097716067049E-2</c:v>
                </c:pt>
                <c:pt idx="3365">
                  <c:v>2.0042539815374738E-2</c:v>
                </c:pt>
                <c:pt idx="3366">
                  <c:v>2.0042539815374738E-2</c:v>
                </c:pt>
                <c:pt idx="3367">
                  <c:v>2.0042539815401383E-2</c:v>
                </c:pt>
                <c:pt idx="3368">
                  <c:v>2.0042539815348093E-2</c:v>
                </c:pt>
                <c:pt idx="3369">
                  <c:v>2.0041424076140402E-2</c:v>
                </c:pt>
                <c:pt idx="3370">
                  <c:v>2.0042539815374738E-2</c:v>
                </c:pt>
                <c:pt idx="3371">
                  <c:v>2.0042539815374738E-2</c:v>
                </c:pt>
                <c:pt idx="3372">
                  <c:v>2.0042539815348093E-2</c:v>
                </c:pt>
                <c:pt idx="3373">
                  <c:v>2.0042539815401383E-2</c:v>
                </c:pt>
                <c:pt idx="3374">
                  <c:v>2.0043097716067049E-2</c:v>
                </c:pt>
                <c:pt idx="3375">
                  <c:v>2.0042539815348093E-2</c:v>
                </c:pt>
                <c:pt idx="3376">
                  <c:v>2.0042539815374738E-2</c:v>
                </c:pt>
                <c:pt idx="3377">
                  <c:v>2.0042539815374738E-2</c:v>
                </c:pt>
                <c:pt idx="3378">
                  <c:v>2.0043097716087033E-2</c:v>
                </c:pt>
                <c:pt idx="3379">
                  <c:v>2.0042539815374738E-2</c:v>
                </c:pt>
                <c:pt idx="3380">
                  <c:v>2.0042539815374738E-2</c:v>
                </c:pt>
                <c:pt idx="3381">
                  <c:v>2.0042539815374738E-2</c:v>
                </c:pt>
                <c:pt idx="3382">
                  <c:v>2.0042539815374738E-2</c:v>
                </c:pt>
                <c:pt idx="3383">
                  <c:v>2.0042539815401383E-2</c:v>
                </c:pt>
                <c:pt idx="3384">
                  <c:v>2.0042539815374738E-2</c:v>
                </c:pt>
                <c:pt idx="3385">
                  <c:v>2.0042539815374738E-2</c:v>
                </c:pt>
                <c:pt idx="3386">
                  <c:v>2.0042539815374738E-2</c:v>
                </c:pt>
                <c:pt idx="3387">
                  <c:v>2.0042539815401383E-2</c:v>
                </c:pt>
                <c:pt idx="3388">
                  <c:v>2.0042539815374738E-2</c:v>
                </c:pt>
                <c:pt idx="3389">
                  <c:v>2.0042539815401383E-2</c:v>
                </c:pt>
                <c:pt idx="3390">
                  <c:v>2.0042539815401383E-2</c:v>
                </c:pt>
                <c:pt idx="3391">
                  <c:v>2.0043097716067049E-2</c:v>
                </c:pt>
                <c:pt idx="3392">
                  <c:v>2.0043097716067049E-2</c:v>
                </c:pt>
                <c:pt idx="3393">
                  <c:v>2.0042539815374738E-2</c:v>
                </c:pt>
                <c:pt idx="3394">
                  <c:v>2.0042539815401383E-2</c:v>
                </c:pt>
                <c:pt idx="3395">
                  <c:v>2.0042539815374738E-2</c:v>
                </c:pt>
                <c:pt idx="3396">
                  <c:v>2.0042539815348093E-2</c:v>
                </c:pt>
                <c:pt idx="3397">
                  <c:v>2.0043097716047065E-2</c:v>
                </c:pt>
                <c:pt idx="3398">
                  <c:v>2.0042539815374738E-2</c:v>
                </c:pt>
                <c:pt idx="3399">
                  <c:v>2.0042539815401383E-2</c:v>
                </c:pt>
                <c:pt idx="3400">
                  <c:v>2.0042539815401383E-2</c:v>
                </c:pt>
                <c:pt idx="3401">
                  <c:v>2.0042539815401383E-2</c:v>
                </c:pt>
                <c:pt idx="3402">
                  <c:v>2.0041424076140402E-2</c:v>
                </c:pt>
                <c:pt idx="3403">
                  <c:v>2.0042539815401383E-2</c:v>
                </c:pt>
                <c:pt idx="3404">
                  <c:v>2.0042539815348093E-2</c:v>
                </c:pt>
                <c:pt idx="3405">
                  <c:v>2.0042539815374738E-2</c:v>
                </c:pt>
                <c:pt idx="3406">
                  <c:v>2.0042539815374738E-2</c:v>
                </c:pt>
                <c:pt idx="3407">
                  <c:v>2.0042539815401383E-2</c:v>
                </c:pt>
                <c:pt idx="3408">
                  <c:v>2.0043655637460134E-2</c:v>
                </c:pt>
                <c:pt idx="3409">
                  <c:v>2.0043097716067049E-2</c:v>
                </c:pt>
                <c:pt idx="3410">
                  <c:v>2.0042539815374738E-2</c:v>
                </c:pt>
                <c:pt idx="3411">
                  <c:v>2.0043097716067049E-2</c:v>
                </c:pt>
                <c:pt idx="3412">
                  <c:v>2.0042539815374738E-2</c:v>
                </c:pt>
                <c:pt idx="3413">
                  <c:v>2.0042539815374738E-2</c:v>
                </c:pt>
                <c:pt idx="3414">
                  <c:v>2.0042539815374738E-2</c:v>
                </c:pt>
                <c:pt idx="3415">
                  <c:v>2.0042539815374738E-2</c:v>
                </c:pt>
                <c:pt idx="3416">
                  <c:v>2.0043097716067049E-2</c:v>
                </c:pt>
                <c:pt idx="3417">
                  <c:v>2.0042539815374738E-2</c:v>
                </c:pt>
                <c:pt idx="3418">
                  <c:v>2.0042539815348093E-2</c:v>
                </c:pt>
                <c:pt idx="3419">
                  <c:v>2.0042539815401383E-2</c:v>
                </c:pt>
                <c:pt idx="3420">
                  <c:v>2.0042539815374738E-2</c:v>
                </c:pt>
                <c:pt idx="3421">
                  <c:v>2.0042539815374738E-2</c:v>
                </c:pt>
                <c:pt idx="3422">
                  <c:v>2.0042539815348093E-2</c:v>
                </c:pt>
                <c:pt idx="3423">
                  <c:v>2.0042539815374738E-2</c:v>
                </c:pt>
                <c:pt idx="3424">
                  <c:v>2.0041424076140402E-2</c:v>
                </c:pt>
                <c:pt idx="3425">
                  <c:v>2.0042539815374738E-2</c:v>
                </c:pt>
                <c:pt idx="3426">
                  <c:v>2.0042539815374738E-2</c:v>
                </c:pt>
                <c:pt idx="3427">
                  <c:v>2.0043097716047065E-2</c:v>
                </c:pt>
                <c:pt idx="3428">
                  <c:v>2.0042539815374738E-2</c:v>
                </c:pt>
                <c:pt idx="3429">
                  <c:v>2.0042539815401383E-2</c:v>
                </c:pt>
                <c:pt idx="3430">
                  <c:v>2.0043097716067049E-2</c:v>
                </c:pt>
                <c:pt idx="3431">
                  <c:v>2.0042539815374738E-2</c:v>
                </c:pt>
                <c:pt idx="3432">
                  <c:v>2.0042539815374738E-2</c:v>
                </c:pt>
                <c:pt idx="3433">
                  <c:v>2.0042539815348093E-2</c:v>
                </c:pt>
                <c:pt idx="3434">
                  <c:v>2.0042539815374738E-2</c:v>
                </c:pt>
                <c:pt idx="3435">
                  <c:v>2.0042539815374738E-2</c:v>
                </c:pt>
                <c:pt idx="3436">
                  <c:v>2.0042539815401383E-2</c:v>
                </c:pt>
                <c:pt idx="3437">
                  <c:v>2.0042539815374738E-2</c:v>
                </c:pt>
                <c:pt idx="3438">
                  <c:v>2.0042539815374738E-2</c:v>
                </c:pt>
                <c:pt idx="3439">
                  <c:v>2.0042539815374738E-2</c:v>
                </c:pt>
                <c:pt idx="3440">
                  <c:v>2.0042539815348093E-2</c:v>
                </c:pt>
                <c:pt idx="3441">
                  <c:v>2.0042539815374738E-2</c:v>
                </c:pt>
                <c:pt idx="3442">
                  <c:v>2.0042539815401383E-2</c:v>
                </c:pt>
                <c:pt idx="3443">
                  <c:v>2.0043097716067049E-2</c:v>
                </c:pt>
                <c:pt idx="3444">
                  <c:v>2.0043097716047065E-2</c:v>
                </c:pt>
                <c:pt idx="3445">
                  <c:v>2.0042539815401383E-2</c:v>
                </c:pt>
                <c:pt idx="3446">
                  <c:v>2.0042539815374738E-2</c:v>
                </c:pt>
                <c:pt idx="3447">
                  <c:v>2.0042539815348093E-2</c:v>
                </c:pt>
                <c:pt idx="3448">
                  <c:v>2.0042539815374738E-2</c:v>
                </c:pt>
                <c:pt idx="3449">
                  <c:v>2.0043097716047065E-2</c:v>
                </c:pt>
                <c:pt idx="3450">
                  <c:v>2.0042539815374738E-2</c:v>
                </c:pt>
                <c:pt idx="3451">
                  <c:v>2.0042539815374738E-2</c:v>
                </c:pt>
                <c:pt idx="3452">
                  <c:v>2.0042539815401383E-2</c:v>
                </c:pt>
                <c:pt idx="3453">
                  <c:v>2.0042539815401383E-2</c:v>
                </c:pt>
                <c:pt idx="3454">
                  <c:v>2.0043097716067049E-2</c:v>
                </c:pt>
                <c:pt idx="3455">
                  <c:v>2.0042539815374738E-2</c:v>
                </c:pt>
                <c:pt idx="3456">
                  <c:v>2.0042539815348093E-2</c:v>
                </c:pt>
                <c:pt idx="3457">
                  <c:v>2.0042539815374738E-2</c:v>
                </c:pt>
                <c:pt idx="3458">
                  <c:v>2.0042539815374738E-2</c:v>
                </c:pt>
                <c:pt idx="3459">
                  <c:v>2.0042539815374738E-2</c:v>
                </c:pt>
                <c:pt idx="3460">
                  <c:v>2.0042539815374738E-2</c:v>
                </c:pt>
                <c:pt idx="3461">
                  <c:v>2.0041981935379205E-2</c:v>
                </c:pt>
                <c:pt idx="3462">
                  <c:v>2.0041424076140402E-2</c:v>
                </c:pt>
                <c:pt idx="3463">
                  <c:v>2.0041424076060466E-2</c:v>
                </c:pt>
                <c:pt idx="3464">
                  <c:v>2.0041424076060466E-2</c:v>
                </c:pt>
                <c:pt idx="3465">
                  <c:v>2.0041424076140402E-2</c:v>
                </c:pt>
                <c:pt idx="3466">
                  <c:v>2.0041424076060466E-2</c:v>
                </c:pt>
                <c:pt idx="3467">
                  <c:v>2.0041424076140402E-2</c:v>
                </c:pt>
                <c:pt idx="3468">
                  <c:v>2.0041424076060466E-2</c:v>
                </c:pt>
                <c:pt idx="3469">
                  <c:v>2.0041424076060466E-2</c:v>
                </c:pt>
                <c:pt idx="3470">
                  <c:v>2.0041424076060466E-2</c:v>
                </c:pt>
                <c:pt idx="3471">
                  <c:v>2.0041424076140402E-2</c:v>
                </c:pt>
                <c:pt idx="3472">
                  <c:v>2.0041424076220338E-2</c:v>
                </c:pt>
                <c:pt idx="3473">
                  <c:v>2.0041424076060466E-2</c:v>
                </c:pt>
                <c:pt idx="3474">
                  <c:v>2.0041424076140402E-2</c:v>
                </c:pt>
                <c:pt idx="3475">
                  <c:v>2.0041424076140402E-2</c:v>
                </c:pt>
                <c:pt idx="3476">
                  <c:v>2.0041424076140402E-2</c:v>
                </c:pt>
                <c:pt idx="3477">
                  <c:v>2.0041424076060466E-2</c:v>
                </c:pt>
                <c:pt idx="3478">
                  <c:v>2.0041424076060466E-2</c:v>
                </c:pt>
                <c:pt idx="3479">
                  <c:v>2.0041424076140402E-2</c:v>
                </c:pt>
                <c:pt idx="3480">
                  <c:v>2.0041424076060466E-2</c:v>
                </c:pt>
                <c:pt idx="3481">
                  <c:v>2.0041424076060466E-2</c:v>
                </c:pt>
                <c:pt idx="3482">
                  <c:v>2.0041424076140402E-2</c:v>
                </c:pt>
                <c:pt idx="3483">
                  <c:v>2.0041424076140402E-2</c:v>
                </c:pt>
                <c:pt idx="3484">
                  <c:v>2.0041424076060466E-2</c:v>
                </c:pt>
                <c:pt idx="3485">
                  <c:v>2.0041424076140402E-2</c:v>
                </c:pt>
                <c:pt idx="3486">
                  <c:v>2.0041424076140402E-2</c:v>
                </c:pt>
                <c:pt idx="3487">
                  <c:v>2.0041424076140402E-2</c:v>
                </c:pt>
                <c:pt idx="3488">
                  <c:v>2.0041424076140402E-2</c:v>
                </c:pt>
                <c:pt idx="3489">
                  <c:v>2.0041424076140402E-2</c:v>
                </c:pt>
                <c:pt idx="3490">
                  <c:v>2.0041424076140402E-2</c:v>
                </c:pt>
                <c:pt idx="3491">
                  <c:v>2.0041424076060466E-2</c:v>
                </c:pt>
                <c:pt idx="3492">
                  <c:v>2.0041424076060466E-2</c:v>
                </c:pt>
                <c:pt idx="3493">
                  <c:v>2.0041424076220338E-2</c:v>
                </c:pt>
                <c:pt idx="3494">
                  <c:v>2.0041424076140402E-2</c:v>
                </c:pt>
                <c:pt idx="3495">
                  <c:v>2.0041424076140402E-2</c:v>
                </c:pt>
                <c:pt idx="3496">
                  <c:v>2.0041424076220338E-2</c:v>
                </c:pt>
                <c:pt idx="3497">
                  <c:v>2.0041424076220338E-2</c:v>
                </c:pt>
                <c:pt idx="3498">
                  <c:v>2.0041424076060466E-2</c:v>
                </c:pt>
                <c:pt idx="3499">
                  <c:v>2.0041424076060466E-2</c:v>
                </c:pt>
                <c:pt idx="3500">
                  <c:v>2.0041424076060466E-2</c:v>
                </c:pt>
                <c:pt idx="3501">
                  <c:v>2.0041424076140402E-2</c:v>
                </c:pt>
                <c:pt idx="3502">
                  <c:v>2.0041424076140402E-2</c:v>
                </c:pt>
                <c:pt idx="3503">
                  <c:v>2.0041424076060466E-2</c:v>
                </c:pt>
                <c:pt idx="3504">
                  <c:v>2.0041424076140402E-2</c:v>
                </c:pt>
                <c:pt idx="3505">
                  <c:v>2.0041424076060466E-2</c:v>
                </c:pt>
                <c:pt idx="3506">
                  <c:v>2.0041424076140402E-2</c:v>
                </c:pt>
                <c:pt idx="3507">
                  <c:v>2.0041424076140402E-2</c:v>
                </c:pt>
                <c:pt idx="3508">
                  <c:v>2.0041424076060466E-2</c:v>
                </c:pt>
                <c:pt idx="3509">
                  <c:v>2.0041424076060466E-2</c:v>
                </c:pt>
                <c:pt idx="3510">
                  <c:v>2.004142407598053E-2</c:v>
                </c:pt>
                <c:pt idx="3511">
                  <c:v>2.0041424076140402E-2</c:v>
                </c:pt>
                <c:pt idx="3512">
                  <c:v>2.0041424076220338E-2</c:v>
                </c:pt>
                <c:pt idx="3513">
                  <c:v>2.0041981935379205E-2</c:v>
                </c:pt>
                <c:pt idx="3514">
                  <c:v>2.0041424076140402E-2</c:v>
                </c:pt>
                <c:pt idx="3515">
                  <c:v>2.0041424076060466E-2</c:v>
                </c:pt>
                <c:pt idx="3516">
                  <c:v>2.0041424076140402E-2</c:v>
                </c:pt>
                <c:pt idx="3517">
                  <c:v>2.0041424076140402E-2</c:v>
                </c:pt>
                <c:pt idx="3518">
                  <c:v>2.0041424076140402E-2</c:v>
                </c:pt>
                <c:pt idx="3519">
                  <c:v>2.0041424076060466E-2</c:v>
                </c:pt>
                <c:pt idx="3520">
                  <c:v>2.0041424076140402E-2</c:v>
                </c:pt>
                <c:pt idx="3521">
                  <c:v>2.0041424076140402E-2</c:v>
                </c:pt>
                <c:pt idx="3522">
                  <c:v>2.0041424076060466E-2</c:v>
                </c:pt>
                <c:pt idx="3523">
                  <c:v>2.0041424076140402E-2</c:v>
                </c:pt>
                <c:pt idx="3524">
                  <c:v>2.0041424076140402E-2</c:v>
                </c:pt>
                <c:pt idx="3525">
                  <c:v>2.0041424076060466E-2</c:v>
                </c:pt>
                <c:pt idx="3526">
                  <c:v>2.0041424076060466E-2</c:v>
                </c:pt>
                <c:pt idx="3527">
                  <c:v>2.0041424076060466E-2</c:v>
                </c:pt>
                <c:pt idx="3528">
                  <c:v>2.0041424076140402E-2</c:v>
                </c:pt>
                <c:pt idx="3529">
                  <c:v>2.0041424076140402E-2</c:v>
                </c:pt>
                <c:pt idx="3530">
                  <c:v>2.0041424076140402E-2</c:v>
                </c:pt>
                <c:pt idx="3531">
                  <c:v>2.0041424076140402E-2</c:v>
                </c:pt>
                <c:pt idx="3532">
                  <c:v>2.0041424076140402E-2</c:v>
                </c:pt>
                <c:pt idx="3533">
                  <c:v>2.0041424076140402E-2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974208"/>
        <c:axId val="106984192"/>
      </c:lineChart>
      <c:dateAx>
        <c:axId val="10697420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841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06984192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0697420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42495</c:v>
                </c:pt>
                <c:pt idx="1">
                  <c:v>42496</c:v>
                </c:pt>
                <c:pt idx="2">
                  <c:v>42499</c:v>
                </c:pt>
                <c:pt idx="3">
                  <c:v>42500</c:v>
                </c:pt>
                <c:pt idx="4">
                  <c:v>42501</c:v>
                </c:pt>
                <c:pt idx="5">
                  <c:v>42502</c:v>
                </c:pt>
                <c:pt idx="6">
                  <c:v>42503</c:v>
                </c:pt>
                <c:pt idx="7">
                  <c:v>42506</c:v>
                </c:pt>
                <c:pt idx="8">
                  <c:v>42507</c:v>
                </c:pt>
                <c:pt idx="9">
                  <c:v>42508</c:v>
                </c:pt>
                <c:pt idx="10">
                  <c:v>42509</c:v>
                </c:pt>
                <c:pt idx="11">
                  <c:v>42510</c:v>
                </c:pt>
                <c:pt idx="12">
                  <c:v>42513</c:v>
                </c:pt>
                <c:pt idx="13">
                  <c:v>42514</c:v>
                </c:pt>
                <c:pt idx="14">
                  <c:v>42515</c:v>
                </c:pt>
                <c:pt idx="15">
                  <c:v>42516</c:v>
                </c:pt>
                <c:pt idx="16">
                  <c:v>42517</c:v>
                </c:pt>
                <c:pt idx="17">
                  <c:v>42521</c:v>
                </c:pt>
                <c:pt idx="18">
                  <c:v>42522</c:v>
                </c:pt>
                <c:pt idx="19">
                  <c:v>42523</c:v>
                </c:pt>
                <c:pt idx="20">
                  <c:v>42524</c:v>
                </c:pt>
                <c:pt idx="21">
                  <c:v>42527</c:v>
                </c:pt>
                <c:pt idx="22">
                  <c:v>42528</c:v>
                </c:pt>
                <c:pt idx="23">
                  <c:v>42529</c:v>
                </c:pt>
                <c:pt idx="24">
                  <c:v>42530</c:v>
                </c:pt>
                <c:pt idx="25">
                  <c:v>42531</c:v>
                </c:pt>
                <c:pt idx="26">
                  <c:v>42534</c:v>
                </c:pt>
                <c:pt idx="27">
                  <c:v>42535</c:v>
                </c:pt>
                <c:pt idx="28">
                  <c:v>42536</c:v>
                </c:pt>
                <c:pt idx="29">
                  <c:v>42537</c:v>
                </c:pt>
                <c:pt idx="30">
                  <c:v>42538</c:v>
                </c:pt>
                <c:pt idx="31">
                  <c:v>42541</c:v>
                </c:pt>
                <c:pt idx="32">
                  <c:v>42542</c:v>
                </c:pt>
                <c:pt idx="33">
                  <c:v>42543</c:v>
                </c:pt>
                <c:pt idx="34">
                  <c:v>42544</c:v>
                </c:pt>
                <c:pt idx="35">
                  <c:v>42545</c:v>
                </c:pt>
                <c:pt idx="36">
                  <c:v>42548</c:v>
                </c:pt>
                <c:pt idx="37">
                  <c:v>42549</c:v>
                </c:pt>
                <c:pt idx="38">
                  <c:v>42550</c:v>
                </c:pt>
                <c:pt idx="39">
                  <c:v>42551</c:v>
                </c:pt>
                <c:pt idx="40">
                  <c:v>42552</c:v>
                </c:pt>
                <c:pt idx="41">
                  <c:v>42556</c:v>
                </c:pt>
                <c:pt idx="42">
                  <c:v>42556</c:v>
                </c:pt>
                <c:pt idx="43">
                  <c:v>42557</c:v>
                </c:pt>
                <c:pt idx="44">
                  <c:v>42558</c:v>
                </c:pt>
                <c:pt idx="45">
                  <c:v>42559</c:v>
                </c:pt>
                <c:pt idx="46">
                  <c:v>42562</c:v>
                </c:pt>
                <c:pt idx="47">
                  <c:v>42563</c:v>
                </c:pt>
                <c:pt idx="48">
                  <c:v>42564</c:v>
                </c:pt>
                <c:pt idx="49">
                  <c:v>42565</c:v>
                </c:pt>
                <c:pt idx="50">
                  <c:v>42566</c:v>
                </c:pt>
                <c:pt idx="51">
                  <c:v>42569</c:v>
                </c:pt>
                <c:pt idx="52">
                  <c:v>42570</c:v>
                </c:pt>
                <c:pt idx="53">
                  <c:v>42571</c:v>
                </c:pt>
                <c:pt idx="54">
                  <c:v>42572</c:v>
                </c:pt>
                <c:pt idx="55">
                  <c:v>42573</c:v>
                </c:pt>
                <c:pt idx="56">
                  <c:v>42576</c:v>
                </c:pt>
                <c:pt idx="57">
                  <c:v>42577</c:v>
                </c:pt>
                <c:pt idx="58">
                  <c:v>42578</c:v>
                </c:pt>
                <c:pt idx="59">
                  <c:v>42579</c:v>
                </c:pt>
                <c:pt idx="60">
                  <c:v>42580</c:v>
                </c:pt>
                <c:pt idx="61">
                  <c:v>42583</c:v>
                </c:pt>
                <c:pt idx="62">
                  <c:v>42584</c:v>
                </c:pt>
                <c:pt idx="63">
                  <c:v>42585</c:v>
                </c:pt>
                <c:pt idx="64">
                  <c:v>42586</c:v>
                </c:pt>
                <c:pt idx="65">
                  <c:v>42587</c:v>
                </c:pt>
                <c:pt idx="66">
                  <c:v>42590</c:v>
                </c:pt>
                <c:pt idx="67">
                  <c:v>42591</c:v>
                </c:pt>
                <c:pt idx="68">
                  <c:v>42592</c:v>
                </c:pt>
                <c:pt idx="69">
                  <c:v>42593</c:v>
                </c:pt>
                <c:pt idx="70">
                  <c:v>42594</c:v>
                </c:pt>
                <c:pt idx="71">
                  <c:v>42597</c:v>
                </c:pt>
                <c:pt idx="72">
                  <c:v>42598</c:v>
                </c:pt>
                <c:pt idx="73">
                  <c:v>42599</c:v>
                </c:pt>
                <c:pt idx="74">
                  <c:v>42600</c:v>
                </c:pt>
                <c:pt idx="75">
                  <c:v>42601</c:v>
                </c:pt>
                <c:pt idx="76">
                  <c:v>42604</c:v>
                </c:pt>
                <c:pt idx="77">
                  <c:v>42605</c:v>
                </c:pt>
                <c:pt idx="78">
                  <c:v>42606</c:v>
                </c:pt>
                <c:pt idx="79">
                  <c:v>42607</c:v>
                </c:pt>
                <c:pt idx="80">
                  <c:v>42608</c:v>
                </c:pt>
                <c:pt idx="81">
                  <c:v>42612</c:v>
                </c:pt>
                <c:pt idx="82">
                  <c:v>42613</c:v>
                </c:pt>
                <c:pt idx="83">
                  <c:v>42614</c:v>
                </c:pt>
                <c:pt idx="84">
                  <c:v>42615</c:v>
                </c:pt>
                <c:pt idx="85">
                  <c:v>42619</c:v>
                </c:pt>
                <c:pt idx="86">
                  <c:v>42619</c:v>
                </c:pt>
                <c:pt idx="87">
                  <c:v>42620</c:v>
                </c:pt>
                <c:pt idx="88">
                  <c:v>42621</c:v>
                </c:pt>
                <c:pt idx="89">
                  <c:v>42622</c:v>
                </c:pt>
                <c:pt idx="90">
                  <c:v>42625</c:v>
                </c:pt>
                <c:pt idx="91">
                  <c:v>42626</c:v>
                </c:pt>
                <c:pt idx="92">
                  <c:v>42627</c:v>
                </c:pt>
                <c:pt idx="93">
                  <c:v>42628</c:v>
                </c:pt>
                <c:pt idx="94">
                  <c:v>42629</c:v>
                </c:pt>
                <c:pt idx="95">
                  <c:v>42632</c:v>
                </c:pt>
                <c:pt idx="96">
                  <c:v>42633</c:v>
                </c:pt>
                <c:pt idx="97">
                  <c:v>42634</c:v>
                </c:pt>
                <c:pt idx="98">
                  <c:v>42635</c:v>
                </c:pt>
                <c:pt idx="99">
                  <c:v>42636</c:v>
                </c:pt>
                <c:pt idx="100">
                  <c:v>42639</c:v>
                </c:pt>
                <c:pt idx="101">
                  <c:v>42640</c:v>
                </c:pt>
                <c:pt idx="102">
                  <c:v>42641</c:v>
                </c:pt>
                <c:pt idx="103">
                  <c:v>42642</c:v>
                </c:pt>
                <c:pt idx="104">
                  <c:v>42643</c:v>
                </c:pt>
                <c:pt idx="105">
                  <c:v>42646</c:v>
                </c:pt>
                <c:pt idx="106">
                  <c:v>42647</c:v>
                </c:pt>
                <c:pt idx="107">
                  <c:v>42648</c:v>
                </c:pt>
                <c:pt idx="108">
                  <c:v>42649</c:v>
                </c:pt>
                <c:pt idx="109">
                  <c:v>42650</c:v>
                </c:pt>
                <c:pt idx="110">
                  <c:v>42654</c:v>
                </c:pt>
                <c:pt idx="111">
                  <c:v>42654</c:v>
                </c:pt>
                <c:pt idx="112">
                  <c:v>42655</c:v>
                </c:pt>
                <c:pt idx="113">
                  <c:v>42656</c:v>
                </c:pt>
                <c:pt idx="114">
                  <c:v>42657</c:v>
                </c:pt>
                <c:pt idx="115">
                  <c:v>42660</c:v>
                </c:pt>
                <c:pt idx="116">
                  <c:v>42661</c:v>
                </c:pt>
                <c:pt idx="117">
                  <c:v>42662</c:v>
                </c:pt>
                <c:pt idx="118">
                  <c:v>42663</c:v>
                </c:pt>
                <c:pt idx="119">
                  <c:v>42664</c:v>
                </c:pt>
                <c:pt idx="120">
                  <c:v>42667</c:v>
                </c:pt>
                <c:pt idx="121">
                  <c:v>42668</c:v>
                </c:pt>
                <c:pt idx="122">
                  <c:v>42669</c:v>
                </c:pt>
                <c:pt idx="123">
                  <c:v>42670</c:v>
                </c:pt>
                <c:pt idx="124">
                  <c:v>42671</c:v>
                </c:pt>
                <c:pt idx="125">
                  <c:v>42674</c:v>
                </c:pt>
                <c:pt idx="126">
                  <c:v>42675</c:v>
                </c:pt>
                <c:pt idx="127">
                  <c:v>42676</c:v>
                </c:pt>
                <c:pt idx="128">
                  <c:v>42677</c:v>
                </c:pt>
                <c:pt idx="129">
                  <c:v>42678</c:v>
                </c:pt>
                <c:pt idx="130">
                  <c:v>42681</c:v>
                </c:pt>
                <c:pt idx="131">
                  <c:v>42682</c:v>
                </c:pt>
                <c:pt idx="132">
                  <c:v>42683</c:v>
                </c:pt>
                <c:pt idx="133">
                  <c:v>42684</c:v>
                </c:pt>
                <c:pt idx="134">
                  <c:v>42688</c:v>
                </c:pt>
                <c:pt idx="135">
                  <c:v>42688</c:v>
                </c:pt>
                <c:pt idx="136">
                  <c:v>42689</c:v>
                </c:pt>
                <c:pt idx="137">
                  <c:v>42690</c:v>
                </c:pt>
                <c:pt idx="138">
                  <c:v>42691</c:v>
                </c:pt>
                <c:pt idx="139">
                  <c:v>42692</c:v>
                </c:pt>
                <c:pt idx="140">
                  <c:v>42695</c:v>
                </c:pt>
                <c:pt idx="141">
                  <c:v>42696</c:v>
                </c:pt>
                <c:pt idx="142">
                  <c:v>42697</c:v>
                </c:pt>
                <c:pt idx="143">
                  <c:v>42699</c:v>
                </c:pt>
                <c:pt idx="144">
                  <c:v>42699</c:v>
                </c:pt>
                <c:pt idx="145">
                  <c:v>42702</c:v>
                </c:pt>
                <c:pt idx="146">
                  <c:v>42703</c:v>
                </c:pt>
                <c:pt idx="147">
                  <c:v>42704</c:v>
                </c:pt>
                <c:pt idx="148">
                  <c:v>42705</c:v>
                </c:pt>
                <c:pt idx="149">
                  <c:v>42706</c:v>
                </c:pt>
                <c:pt idx="150">
                  <c:v>42709</c:v>
                </c:pt>
                <c:pt idx="151">
                  <c:v>42710</c:v>
                </c:pt>
                <c:pt idx="152">
                  <c:v>42711</c:v>
                </c:pt>
                <c:pt idx="153">
                  <c:v>42712</c:v>
                </c:pt>
                <c:pt idx="154">
                  <c:v>42713</c:v>
                </c:pt>
                <c:pt idx="155">
                  <c:v>42716</c:v>
                </c:pt>
                <c:pt idx="156">
                  <c:v>42717</c:v>
                </c:pt>
                <c:pt idx="157">
                  <c:v>42718</c:v>
                </c:pt>
                <c:pt idx="158">
                  <c:v>42719</c:v>
                </c:pt>
                <c:pt idx="159">
                  <c:v>42720</c:v>
                </c:pt>
                <c:pt idx="160">
                  <c:v>42723</c:v>
                </c:pt>
                <c:pt idx="161">
                  <c:v>42724</c:v>
                </c:pt>
                <c:pt idx="162">
                  <c:v>42725</c:v>
                </c:pt>
                <c:pt idx="163">
                  <c:v>42726</c:v>
                </c:pt>
                <c:pt idx="164">
                  <c:v>42727</c:v>
                </c:pt>
                <c:pt idx="165">
                  <c:v>42732</c:v>
                </c:pt>
                <c:pt idx="166">
                  <c:v>42733</c:v>
                </c:pt>
                <c:pt idx="167">
                  <c:v>42734</c:v>
                </c:pt>
                <c:pt idx="168">
                  <c:v>42738</c:v>
                </c:pt>
                <c:pt idx="169">
                  <c:v>42739</c:v>
                </c:pt>
                <c:pt idx="170">
                  <c:v>42740</c:v>
                </c:pt>
                <c:pt idx="171">
                  <c:v>42741</c:v>
                </c:pt>
                <c:pt idx="172">
                  <c:v>42744</c:v>
                </c:pt>
                <c:pt idx="173">
                  <c:v>42745</c:v>
                </c:pt>
                <c:pt idx="174">
                  <c:v>42746</c:v>
                </c:pt>
                <c:pt idx="175">
                  <c:v>42747</c:v>
                </c:pt>
                <c:pt idx="176">
                  <c:v>42748</c:v>
                </c:pt>
                <c:pt idx="177">
                  <c:v>42752</c:v>
                </c:pt>
                <c:pt idx="178">
                  <c:v>42752</c:v>
                </c:pt>
                <c:pt idx="179">
                  <c:v>42753</c:v>
                </c:pt>
                <c:pt idx="180">
                  <c:v>42754</c:v>
                </c:pt>
                <c:pt idx="181">
                  <c:v>42755</c:v>
                </c:pt>
                <c:pt idx="182">
                  <c:v>42758</c:v>
                </c:pt>
                <c:pt idx="183">
                  <c:v>42759</c:v>
                </c:pt>
                <c:pt idx="184">
                  <c:v>42760</c:v>
                </c:pt>
                <c:pt idx="185">
                  <c:v>42761</c:v>
                </c:pt>
                <c:pt idx="186">
                  <c:v>42762</c:v>
                </c:pt>
                <c:pt idx="187">
                  <c:v>42765</c:v>
                </c:pt>
                <c:pt idx="188">
                  <c:v>42766</c:v>
                </c:pt>
                <c:pt idx="189">
                  <c:v>42767</c:v>
                </c:pt>
                <c:pt idx="190">
                  <c:v>42768</c:v>
                </c:pt>
                <c:pt idx="191">
                  <c:v>42769</c:v>
                </c:pt>
                <c:pt idx="192">
                  <c:v>42772</c:v>
                </c:pt>
                <c:pt idx="193">
                  <c:v>42773</c:v>
                </c:pt>
                <c:pt idx="194">
                  <c:v>42774</c:v>
                </c:pt>
                <c:pt idx="195">
                  <c:v>42775</c:v>
                </c:pt>
                <c:pt idx="196">
                  <c:v>42776</c:v>
                </c:pt>
                <c:pt idx="197">
                  <c:v>42779</c:v>
                </c:pt>
                <c:pt idx="198">
                  <c:v>42780</c:v>
                </c:pt>
                <c:pt idx="199">
                  <c:v>42781</c:v>
                </c:pt>
                <c:pt idx="200">
                  <c:v>42782</c:v>
                </c:pt>
                <c:pt idx="201">
                  <c:v>42783</c:v>
                </c:pt>
                <c:pt idx="202">
                  <c:v>42787</c:v>
                </c:pt>
                <c:pt idx="203">
                  <c:v>42787</c:v>
                </c:pt>
                <c:pt idx="204">
                  <c:v>42788</c:v>
                </c:pt>
                <c:pt idx="205">
                  <c:v>42789</c:v>
                </c:pt>
                <c:pt idx="206">
                  <c:v>42790</c:v>
                </c:pt>
                <c:pt idx="207">
                  <c:v>42793</c:v>
                </c:pt>
                <c:pt idx="208">
                  <c:v>42794</c:v>
                </c:pt>
                <c:pt idx="209">
                  <c:v>42795</c:v>
                </c:pt>
                <c:pt idx="210">
                  <c:v>42796</c:v>
                </c:pt>
                <c:pt idx="211">
                  <c:v>42797</c:v>
                </c:pt>
                <c:pt idx="212">
                  <c:v>42800</c:v>
                </c:pt>
                <c:pt idx="213">
                  <c:v>42801</c:v>
                </c:pt>
                <c:pt idx="214">
                  <c:v>42802</c:v>
                </c:pt>
                <c:pt idx="215">
                  <c:v>42803</c:v>
                </c:pt>
                <c:pt idx="216">
                  <c:v>42804</c:v>
                </c:pt>
                <c:pt idx="217">
                  <c:v>42807</c:v>
                </c:pt>
                <c:pt idx="218">
                  <c:v>42808</c:v>
                </c:pt>
                <c:pt idx="219">
                  <c:v>42809</c:v>
                </c:pt>
                <c:pt idx="220">
                  <c:v>42810</c:v>
                </c:pt>
                <c:pt idx="221">
                  <c:v>42811</c:v>
                </c:pt>
                <c:pt idx="222">
                  <c:v>42814</c:v>
                </c:pt>
                <c:pt idx="223">
                  <c:v>42815</c:v>
                </c:pt>
                <c:pt idx="224">
                  <c:v>42816</c:v>
                </c:pt>
                <c:pt idx="225">
                  <c:v>42817</c:v>
                </c:pt>
                <c:pt idx="226">
                  <c:v>42818</c:v>
                </c:pt>
                <c:pt idx="227">
                  <c:v>42821</c:v>
                </c:pt>
                <c:pt idx="228">
                  <c:v>42822</c:v>
                </c:pt>
                <c:pt idx="229">
                  <c:v>42823</c:v>
                </c:pt>
                <c:pt idx="230">
                  <c:v>42824</c:v>
                </c:pt>
                <c:pt idx="231">
                  <c:v>42825</c:v>
                </c:pt>
                <c:pt idx="232">
                  <c:v>42828</c:v>
                </c:pt>
                <c:pt idx="233">
                  <c:v>42829</c:v>
                </c:pt>
                <c:pt idx="234">
                  <c:v>42830</c:v>
                </c:pt>
                <c:pt idx="235">
                  <c:v>42831</c:v>
                </c:pt>
                <c:pt idx="236">
                  <c:v>42832</c:v>
                </c:pt>
                <c:pt idx="237">
                  <c:v>42835</c:v>
                </c:pt>
                <c:pt idx="238">
                  <c:v>42836</c:v>
                </c:pt>
                <c:pt idx="239">
                  <c:v>42837</c:v>
                </c:pt>
                <c:pt idx="240">
                  <c:v>42838</c:v>
                </c:pt>
                <c:pt idx="241">
                  <c:v>42843</c:v>
                </c:pt>
                <c:pt idx="242">
                  <c:v>42844</c:v>
                </c:pt>
                <c:pt idx="243">
                  <c:v>42845</c:v>
                </c:pt>
                <c:pt idx="244">
                  <c:v>42846</c:v>
                </c:pt>
                <c:pt idx="245">
                  <c:v>42849</c:v>
                </c:pt>
                <c:pt idx="246">
                  <c:v>42850</c:v>
                </c:pt>
                <c:pt idx="247">
                  <c:v>42851</c:v>
                </c:pt>
                <c:pt idx="248">
                  <c:v>42852</c:v>
                </c:pt>
                <c:pt idx="249">
                  <c:v>42853</c:v>
                </c:pt>
                <c:pt idx="250">
                  <c:v>42857</c:v>
                </c:pt>
                <c:pt idx="251">
                  <c:v>42858</c:v>
                </c:pt>
                <c:pt idx="252">
                  <c:v>42859</c:v>
                </c:pt>
                <c:pt idx="253">
                  <c:v>42860</c:v>
                </c:pt>
                <c:pt idx="254">
                  <c:v>42863</c:v>
                </c:pt>
                <c:pt idx="255">
                  <c:v>42864</c:v>
                </c:pt>
                <c:pt idx="256">
                  <c:v>42865</c:v>
                </c:pt>
                <c:pt idx="257">
                  <c:v>42866</c:v>
                </c:pt>
                <c:pt idx="258">
                  <c:v>42867</c:v>
                </c:pt>
                <c:pt idx="259">
                  <c:v>42870</c:v>
                </c:pt>
                <c:pt idx="260">
                  <c:v>42871</c:v>
                </c:pt>
                <c:pt idx="261">
                  <c:v>42872</c:v>
                </c:pt>
                <c:pt idx="262">
                  <c:v>42873</c:v>
                </c:pt>
                <c:pt idx="263">
                  <c:v>42874</c:v>
                </c:pt>
                <c:pt idx="264">
                  <c:v>42877</c:v>
                </c:pt>
                <c:pt idx="265">
                  <c:v>42878</c:v>
                </c:pt>
                <c:pt idx="266">
                  <c:v>42879</c:v>
                </c:pt>
                <c:pt idx="267">
                  <c:v>42880</c:v>
                </c:pt>
                <c:pt idx="268">
                  <c:v>42881</c:v>
                </c:pt>
                <c:pt idx="269">
                  <c:v>42885</c:v>
                </c:pt>
                <c:pt idx="270">
                  <c:v>42886</c:v>
                </c:pt>
                <c:pt idx="271">
                  <c:v>42887</c:v>
                </c:pt>
                <c:pt idx="272">
                  <c:v>42888</c:v>
                </c:pt>
                <c:pt idx="273">
                  <c:v>42891</c:v>
                </c:pt>
                <c:pt idx="274">
                  <c:v>42892</c:v>
                </c:pt>
                <c:pt idx="275">
                  <c:v>42893</c:v>
                </c:pt>
                <c:pt idx="276">
                  <c:v>42894</c:v>
                </c:pt>
                <c:pt idx="277">
                  <c:v>42895</c:v>
                </c:pt>
                <c:pt idx="278">
                  <c:v>42898</c:v>
                </c:pt>
                <c:pt idx="279">
                  <c:v>42899</c:v>
                </c:pt>
                <c:pt idx="280">
                  <c:v>42900</c:v>
                </c:pt>
                <c:pt idx="281">
                  <c:v>42901</c:v>
                </c:pt>
                <c:pt idx="282">
                  <c:v>42902</c:v>
                </c:pt>
                <c:pt idx="283">
                  <c:v>42905</c:v>
                </c:pt>
                <c:pt idx="284">
                  <c:v>42906</c:v>
                </c:pt>
                <c:pt idx="285">
                  <c:v>42907</c:v>
                </c:pt>
                <c:pt idx="286">
                  <c:v>42908</c:v>
                </c:pt>
                <c:pt idx="287">
                  <c:v>42909</c:v>
                </c:pt>
                <c:pt idx="288">
                  <c:v>42912</c:v>
                </c:pt>
                <c:pt idx="289">
                  <c:v>42913</c:v>
                </c:pt>
                <c:pt idx="290">
                  <c:v>42914</c:v>
                </c:pt>
                <c:pt idx="291">
                  <c:v>42915</c:v>
                </c:pt>
                <c:pt idx="292">
                  <c:v>42916</c:v>
                </c:pt>
                <c:pt idx="293">
                  <c:v>42919</c:v>
                </c:pt>
                <c:pt idx="294">
                  <c:v>42921</c:v>
                </c:pt>
                <c:pt idx="295">
                  <c:v>42921</c:v>
                </c:pt>
                <c:pt idx="296">
                  <c:v>42922</c:v>
                </c:pt>
                <c:pt idx="297">
                  <c:v>42923</c:v>
                </c:pt>
                <c:pt idx="298">
                  <c:v>42926</c:v>
                </c:pt>
                <c:pt idx="299">
                  <c:v>42927</c:v>
                </c:pt>
                <c:pt idx="300">
                  <c:v>42928</c:v>
                </c:pt>
                <c:pt idx="301">
                  <c:v>42929</c:v>
                </c:pt>
                <c:pt idx="302">
                  <c:v>42930</c:v>
                </c:pt>
                <c:pt idx="303">
                  <c:v>42933</c:v>
                </c:pt>
                <c:pt idx="304">
                  <c:v>42934</c:v>
                </c:pt>
                <c:pt idx="305">
                  <c:v>42935</c:v>
                </c:pt>
                <c:pt idx="306">
                  <c:v>42936</c:v>
                </c:pt>
                <c:pt idx="307">
                  <c:v>42937</c:v>
                </c:pt>
                <c:pt idx="308">
                  <c:v>42940</c:v>
                </c:pt>
                <c:pt idx="309">
                  <c:v>42941</c:v>
                </c:pt>
                <c:pt idx="310">
                  <c:v>42942</c:v>
                </c:pt>
                <c:pt idx="311">
                  <c:v>42943</c:v>
                </c:pt>
                <c:pt idx="312">
                  <c:v>42944</c:v>
                </c:pt>
                <c:pt idx="313">
                  <c:v>42947</c:v>
                </c:pt>
                <c:pt idx="314">
                  <c:v>42948</c:v>
                </c:pt>
                <c:pt idx="315">
                  <c:v>42949</c:v>
                </c:pt>
                <c:pt idx="316">
                  <c:v>42950</c:v>
                </c:pt>
                <c:pt idx="317">
                  <c:v>42951</c:v>
                </c:pt>
                <c:pt idx="318">
                  <c:v>42954</c:v>
                </c:pt>
                <c:pt idx="319">
                  <c:v>42955</c:v>
                </c:pt>
                <c:pt idx="320">
                  <c:v>42956</c:v>
                </c:pt>
                <c:pt idx="321">
                  <c:v>42957</c:v>
                </c:pt>
                <c:pt idx="322">
                  <c:v>42958</c:v>
                </c:pt>
                <c:pt idx="323">
                  <c:v>42961</c:v>
                </c:pt>
                <c:pt idx="324">
                  <c:v>42962</c:v>
                </c:pt>
                <c:pt idx="325">
                  <c:v>42963</c:v>
                </c:pt>
                <c:pt idx="326">
                  <c:v>42964</c:v>
                </c:pt>
                <c:pt idx="327">
                  <c:v>42965</c:v>
                </c:pt>
                <c:pt idx="328">
                  <c:v>42968</c:v>
                </c:pt>
                <c:pt idx="329">
                  <c:v>42969</c:v>
                </c:pt>
                <c:pt idx="330">
                  <c:v>42970</c:v>
                </c:pt>
                <c:pt idx="331">
                  <c:v>42971</c:v>
                </c:pt>
                <c:pt idx="332">
                  <c:v>42972</c:v>
                </c:pt>
                <c:pt idx="333">
                  <c:v>42976</c:v>
                </c:pt>
                <c:pt idx="334">
                  <c:v>42977</c:v>
                </c:pt>
                <c:pt idx="335">
                  <c:v>42978</c:v>
                </c:pt>
                <c:pt idx="336">
                  <c:v>42979</c:v>
                </c:pt>
                <c:pt idx="337">
                  <c:v>42983</c:v>
                </c:pt>
                <c:pt idx="338">
                  <c:v>42983</c:v>
                </c:pt>
                <c:pt idx="339">
                  <c:v>42984</c:v>
                </c:pt>
                <c:pt idx="340">
                  <c:v>42985</c:v>
                </c:pt>
                <c:pt idx="341">
                  <c:v>42986</c:v>
                </c:pt>
                <c:pt idx="342">
                  <c:v>42989</c:v>
                </c:pt>
                <c:pt idx="343">
                  <c:v>42990</c:v>
                </c:pt>
                <c:pt idx="344">
                  <c:v>42991</c:v>
                </c:pt>
                <c:pt idx="345">
                  <c:v>42992</c:v>
                </c:pt>
                <c:pt idx="346">
                  <c:v>42993</c:v>
                </c:pt>
                <c:pt idx="347">
                  <c:v>42996</c:v>
                </c:pt>
                <c:pt idx="348">
                  <c:v>42997</c:v>
                </c:pt>
                <c:pt idx="349">
                  <c:v>42998</c:v>
                </c:pt>
                <c:pt idx="350">
                  <c:v>42999</c:v>
                </c:pt>
                <c:pt idx="351">
                  <c:v>43000</c:v>
                </c:pt>
                <c:pt idx="352">
                  <c:v>43003</c:v>
                </c:pt>
                <c:pt idx="353">
                  <c:v>43004</c:v>
                </c:pt>
                <c:pt idx="354">
                  <c:v>43005</c:v>
                </c:pt>
                <c:pt idx="355">
                  <c:v>43006</c:v>
                </c:pt>
                <c:pt idx="356">
                  <c:v>43007</c:v>
                </c:pt>
                <c:pt idx="357">
                  <c:v>43010</c:v>
                </c:pt>
                <c:pt idx="358">
                  <c:v>43011</c:v>
                </c:pt>
                <c:pt idx="359">
                  <c:v>43012</c:v>
                </c:pt>
                <c:pt idx="360">
                  <c:v>43013</c:v>
                </c:pt>
                <c:pt idx="361">
                  <c:v>43014</c:v>
                </c:pt>
                <c:pt idx="362">
                  <c:v>43018</c:v>
                </c:pt>
                <c:pt idx="363">
                  <c:v>43018</c:v>
                </c:pt>
                <c:pt idx="364">
                  <c:v>43019</c:v>
                </c:pt>
                <c:pt idx="365">
                  <c:v>43020</c:v>
                </c:pt>
                <c:pt idx="366">
                  <c:v>43021</c:v>
                </c:pt>
                <c:pt idx="367">
                  <c:v>43024</c:v>
                </c:pt>
                <c:pt idx="368">
                  <c:v>43025</c:v>
                </c:pt>
                <c:pt idx="369">
                  <c:v>43026</c:v>
                </c:pt>
                <c:pt idx="370">
                  <c:v>43027</c:v>
                </c:pt>
                <c:pt idx="371">
                  <c:v>43028</c:v>
                </c:pt>
                <c:pt idx="372">
                  <c:v>43031</c:v>
                </c:pt>
                <c:pt idx="373">
                  <c:v>43032</c:v>
                </c:pt>
                <c:pt idx="374">
                  <c:v>43033</c:v>
                </c:pt>
                <c:pt idx="375">
                  <c:v>43034</c:v>
                </c:pt>
                <c:pt idx="376">
                  <c:v>43035</c:v>
                </c:pt>
                <c:pt idx="377">
                  <c:v>43038</c:v>
                </c:pt>
                <c:pt idx="378">
                  <c:v>43039</c:v>
                </c:pt>
                <c:pt idx="379">
                  <c:v>43040</c:v>
                </c:pt>
                <c:pt idx="380">
                  <c:v>43041</c:v>
                </c:pt>
                <c:pt idx="381">
                  <c:v>43042</c:v>
                </c:pt>
                <c:pt idx="382">
                  <c:v>43045</c:v>
                </c:pt>
                <c:pt idx="383">
                  <c:v>43046</c:v>
                </c:pt>
                <c:pt idx="384">
                  <c:v>43047</c:v>
                </c:pt>
                <c:pt idx="385">
                  <c:v>43048</c:v>
                </c:pt>
                <c:pt idx="386">
                  <c:v>43052</c:v>
                </c:pt>
                <c:pt idx="387">
                  <c:v>43052</c:v>
                </c:pt>
                <c:pt idx="388">
                  <c:v>43053</c:v>
                </c:pt>
                <c:pt idx="389">
                  <c:v>43054</c:v>
                </c:pt>
                <c:pt idx="390">
                  <c:v>43055</c:v>
                </c:pt>
                <c:pt idx="391">
                  <c:v>43056</c:v>
                </c:pt>
                <c:pt idx="392">
                  <c:v>43059</c:v>
                </c:pt>
                <c:pt idx="393">
                  <c:v>43060</c:v>
                </c:pt>
                <c:pt idx="394">
                  <c:v>43061</c:v>
                </c:pt>
                <c:pt idx="395">
                  <c:v>43063</c:v>
                </c:pt>
                <c:pt idx="396">
                  <c:v>43063</c:v>
                </c:pt>
                <c:pt idx="397">
                  <c:v>43066</c:v>
                </c:pt>
                <c:pt idx="398">
                  <c:v>43067</c:v>
                </c:pt>
                <c:pt idx="399">
                  <c:v>43068</c:v>
                </c:pt>
                <c:pt idx="400">
                  <c:v>43069</c:v>
                </c:pt>
                <c:pt idx="401">
                  <c:v>43070</c:v>
                </c:pt>
                <c:pt idx="402">
                  <c:v>43073</c:v>
                </c:pt>
                <c:pt idx="403">
                  <c:v>43074</c:v>
                </c:pt>
                <c:pt idx="404">
                  <c:v>43075</c:v>
                </c:pt>
                <c:pt idx="405">
                  <c:v>43076</c:v>
                </c:pt>
                <c:pt idx="406">
                  <c:v>43077</c:v>
                </c:pt>
                <c:pt idx="407">
                  <c:v>43080</c:v>
                </c:pt>
                <c:pt idx="408">
                  <c:v>43081</c:v>
                </c:pt>
                <c:pt idx="409">
                  <c:v>43082</c:v>
                </c:pt>
                <c:pt idx="410">
                  <c:v>43083</c:v>
                </c:pt>
                <c:pt idx="411">
                  <c:v>43084</c:v>
                </c:pt>
                <c:pt idx="412">
                  <c:v>43087</c:v>
                </c:pt>
                <c:pt idx="413">
                  <c:v>43088</c:v>
                </c:pt>
                <c:pt idx="414">
                  <c:v>43089</c:v>
                </c:pt>
                <c:pt idx="415">
                  <c:v>43090</c:v>
                </c:pt>
                <c:pt idx="416">
                  <c:v>43091</c:v>
                </c:pt>
                <c:pt idx="417">
                  <c:v>43096</c:v>
                </c:pt>
                <c:pt idx="418">
                  <c:v>43097</c:v>
                </c:pt>
                <c:pt idx="419">
                  <c:v>43098</c:v>
                </c:pt>
                <c:pt idx="420">
                  <c:v>43102</c:v>
                </c:pt>
                <c:pt idx="421">
                  <c:v>43103</c:v>
                </c:pt>
                <c:pt idx="422">
                  <c:v>43104</c:v>
                </c:pt>
                <c:pt idx="423">
                  <c:v>43105</c:v>
                </c:pt>
                <c:pt idx="424">
                  <c:v>43108</c:v>
                </c:pt>
                <c:pt idx="425">
                  <c:v>43109</c:v>
                </c:pt>
                <c:pt idx="426">
                  <c:v>43110</c:v>
                </c:pt>
                <c:pt idx="427">
                  <c:v>43111</c:v>
                </c:pt>
                <c:pt idx="428">
                  <c:v>43112</c:v>
                </c:pt>
                <c:pt idx="429">
                  <c:v>43116</c:v>
                </c:pt>
                <c:pt idx="430">
                  <c:v>43116</c:v>
                </c:pt>
                <c:pt idx="431">
                  <c:v>43117</c:v>
                </c:pt>
                <c:pt idx="432">
                  <c:v>43118</c:v>
                </c:pt>
                <c:pt idx="433">
                  <c:v>43119</c:v>
                </c:pt>
                <c:pt idx="434">
                  <c:v>43122</c:v>
                </c:pt>
                <c:pt idx="435">
                  <c:v>43123</c:v>
                </c:pt>
                <c:pt idx="436">
                  <c:v>43124</c:v>
                </c:pt>
                <c:pt idx="437">
                  <c:v>43125</c:v>
                </c:pt>
                <c:pt idx="438">
                  <c:v>43126</c:v>
                </c:pt>
                <c:pt idx="439">
                  <c:v>43129</c:v>
                </c:pt>
                <c:pt idx="440">
                  <c:v>43130</c:v>
                </c:pt>
                <c:pt idx="441">
                  <c:v>43131</c:v>
                </c:pt>
                <c:pt idx="442">
                  <c:v>43132</c:v>
                </c:pt>
                <c:pt idx="443">
                  <c:v>43133</c:v>
                </c:pt>
                <c:pt idx="444">
                  <c:v>43136</c:v>
                </c:pt>
                <c:pt idx="445">
                  <c:v>43137</c:v>
                </c:pt>
                <c:pt idx="446">
                  <c:v>43138</c:v>
                </c:pt>
                <c:pt idx="447">
                  <c:v>43139</c:v>
                </c:pt>
                <c:pt idx="448">
                  <c:v>43140</c:v>
                </c:pt>
                <c:pt idx="449">
                  <c:v>43143</c:v>
                </c:pt>
                <c:pt idx="450">
                  <c:v>43144</c:v>
                </c:pt>
                <c:pt idx="451">
                  <c:v>43145</c:v>
                </c:pt>
                <c:pt idx="452">
                  <c:v>43146</c:v>
                </c:pt>
                <c:pt idx="453">
                  <c:v>43147</c:v>
                </c:pt>
                <c:pt idx="454">
                  <c:v>43151</c:v>
                </c:pt>
                <c:pt idx="455">
                  <c:v>43151</c:v>
                </c:pt>
                <c:pt idx="456">
                  <c:v>43152</c:v>
                </c:pt>
                <c:pt idx="457">
                  <c:v>43153</c:v>
                </c:pt>
                <c:pt idx="458">
                  <c:v>43154</c:v>
                </c:pt>
                <c:pt idx="459">
                  <c:v>43157</c:v>
                </c:pt>
                <c:pt idx="460">
                  <c:v>43158</c:v>
                </c:pt>
                <c:pt idx="461">
                  <c:v>43159</c:v>
                </c:pt>
                <c:pt idx="462">
                  <c:v>43160</c:v>
                </c:pt>
                <c:pt idx="463">
                  <c:v>43161</c:v>
                </c:pt>
                <c:pt idx="464">
                  <c:v>43164</c:v>
                </c:pt>
                <c:pt idx="465">
                  <c:v>43165</c:v>
                </c:pt>
                <c:pt idx="466">
                  <c:v>43166</c:v>
                </c:pt>
                <c:pt idx="467">
                  <c:v>43167</c:v>
                </c:pt>
                <c:pt idx="468">
                  <c:v>43168</c:v>
                </c:pt>
                <c:pt idx="469">
                  <c:v>43171</c:v>
                </c:pt>
                <c:pt idx="470">
                  <c:v>43172</c:v>
                </c:pt>
                <c:pt idx="471">
                  <c:v>43173</c:v>
                </c:pt>
                <c:pt idx="472">
                  <c:v>43174</c:v>
                </c:pt>
                <c:pt idx="473">
                  <c:v>43175</c:v>
                </c:pt>
                <c:pt idx="474">
                  <c:v>43178</c:v>
                </c:pt>
                <c:pt idx="475">
                  <c:v>43179</c:v>
                </c:pt>
                <c:pt idx="476">
                  <c:v>43180</c:v>
                </c:pt>
                <c:pt idx="477">
                  <c:v>43181</c:v>
                </c:pt>
                <c:pt idx="478">
                  <c:v>43182</c:v>
                </c:pt>
                <c:pt idx="479">
                  <c:v>43185</c:v>
                </c:pt>
                <c:pt idx="480">
                  <c:v>43186</c:v>
                </c:pt>
                <c:pt idx="481">
                  <c:v>43187</c:v>
                </c:pt>
                <c:pt idx="482">
                  <c:v>43188</c:v>
                </c:pt>
                <c:pt idx="483">
                  <c:v>43193</c:v>
                </c:pt>
                <c:pt idx="484">
                  <c:v>43194</c:v>
                </c:pt>
                <c:pt idx="485">
                  <c:v>43195</c:v>
                </c:pt>
                <c:pt idx="486">
                  <c:v>43196</c:v>
                </c:pt>
                <c:pt idx="487">
                  <c:v>43199</c:v>
                </c:pt>
                <c:pt idx="488">
                  <c:v>43200</c:v>
                </c:pt>
                <c:pt idx="489">
                  <c:v>43201</c:v>
                </c:pt>
                <c:pt idx="490">
                  <c:v>43202</c:v>
                </c:pt>
                <c:pt idx="491">
                  <c:v>43203</c:v>
                </c:pt>
                <c:pt idx="492">
                  <c:v>43206</c:v>
                </c:pt>
                <c:pt idx="493">
                  <c:v>43207</c:v>
                </c:pt>
                <c:pt idx="494">
                  <c:v>43208</c:v>
                </c:pt>
                <c:pt idx="495">
                  <c:v>43209</c:v>
                </c:pt>
                <c:pt idx="496">
                  <c:v>43210</c:v>
                </c:pt>
                <c:pt idx="497">
                  <c:v>43213</c:v>
                </c:pt>
                <c:pt idx="498">
                  <c:v>43214</c:v>
                </c:pt>
                <c:pt idx="499">
                  <c:v>43215</c:v>
                </c:pt>
                <c:pt idx="500">
                  <c:v>43216</c:v>
                </c:pt>
                <c:pt idx="501">
                  <c:v>43217</c:v>
                </c:pt>
                <c:pt idx="502">
                  <c:v>43220</c:v>
                </c:pt>
                <c:pt idx="503">
                  <c:v>43221</c:v>
                </c:pt>
                <c:pt idx="504">
                  <c:v>43222</c:v>
                </c:pt>
                <c:pt idx="505">
                  <c:v>43223</c:v>
                </c:pt>
                <c:pt idx="506">
                  <c:v>43224</c:v>
                </c:pt>
                <c:pt idx="507">
                  <c:v>43228</c:v>
                </c:pt>
                <c:pt idx="508">
                  <c:v>43229</c:v>
                </c:pt>
                <c:pt idx="509">
                  <c:v>43230</c:v>
                </c:pt>
                <c:pt idx="510">
                  <c:v>43231</c:v>
                </c:pt>
                <c:pt idx="511">
                  <c:v>43234</c:v>
                </c:pt>
                <c:pt idx="512">
                  <c:v>43235</c:v>
                </c:pt>
                <c:pt idx="513">
                  <c:v>43236</c:v>
                </c:pt>
                <c:pt idx="514">
                  <c:v>43237</c:v>
                </c:pt>
                <c:pt idx="515">
                  <c:v>43238</c:v>
                </c:pt>
                <c:pt idx="516">
                  <c:v>43241</c:v>
                </c:pt>
                <c:pt idx="517">
                  <c:v>43242</c:v>
                </c:pt>
                <c:pt idx="518">
                  <c:v>43250</c:v>
                </c:pt>
                <c:pt idx="519">
                  <c:v>43256</c:v>
                </c:pt>
                <c:pt idx="520">
                  <c:v>43263</c:v>
                </c:pt>
                <c:pt idx="521">
                  <c:v>43270</c:v>
                </c:pt>
                <c:pt idx="522">
                  <c:v>43277</c:v>
                </c:pt>
                <c:pt idx="523">
                  <c:v>43284</c:v>
                </c:pt>
                <c:pt idx="524">
                  <c:v>43291</c:v>
                </c:pt>
                <c:pt idx="525">
                  <c:v>43298</c:v>
                </c:pt>
                <c:pt idx="526">
                  <c:v>43305</c:v>
                </c:pt>
                <c:pt idx="527">
                  <c:v>43312</c:v>
                </c:pt>
                <c:pt idx="528">
                  <c:v>43319</c:v>
                </c:pt>
                <c:pt idx="529">
                  <c:v>43326</c:v>
                </c:pt>
                <c:pt idx="530">
                  <c:v>43333</c:v>
                </c:pt>
                <c:pt idx="531">
                  <c:v>43341</c:v>
                </c:pt>
                <c:pt idx="532">
                  <c:v>43347</c:v>
                </c:pt>
                <c:pt idx="533">
                  <c:v>43354</c:v>
                </c:pt>
                <c:pt idx="534">
                  <c:v>43361</c:v>
                </c:pt>
                <c:pt idx="535">
                  <c:v>43368</c:v>
                </c:pt>
                <c:pt idx="536">
                  <c:v>43375</c:v>
                </c:pt>
                <c:pt idx="537">
                  <c:v>43382</c:v>
                </c:pt>
                <c:pt idx="538">
                  <c:v>43389</c:v>
                </c:pt>
                <c:pt idx="539">
                  <c:v>43396</c:v>
                </c:pt>
                <c:pt idx="540">
                  <c:v>43403</c:v>
                </c:pt>
                <c:pt idx="541">
                  <c:v>43410</c:v>
                </c:pt>
                <c:pt idx="542">
                  <c:v>43417</c:v>
                </c:pt>
                <c:pt idx="543">
                  <c:v>43424</c:v>
                </c:pt>
                <c:pt idx="544">
                  <c:v>43431</c:v>
                </c:pt>
                <c:pt idx="545">
                  <c:v>43438</c:v>
                </c:pt>
                <c:pt idx="546">
                  <c:v>43445</c:v>
                </c:pt>
                <c:pt idx="547">
                  <c:v>43452</c:v>
                </c:pt>
                <c:pt idx="548">
                  <c:v>43461</c:v>
                </c:pt>
                <c:pt idx="549">
                  <c:v>43467</c:v>
                </c:pt>
                <c:pt idx="550">
                  <c:v>43473</c:v>
                </c:pt>
                <c:pt idx="551">
                  <c:v>43480</c:v>
                </c:pt>
                <c:pt idx="552">
                  <c:v>43487</c:v>
                </c:pt>
                <c:pt idx="553">
                  <c:v>43494</c:v>
                </c:pt>
                <c:pt idx="554">
                  <c:v>43501</c:v>
                </c:pt>
                <c:pt idx="555">
                  <c:v>43508</c:v>
                </c:pt>
                <c:pt idx="556">
                  <c:v>43515</c:v>
                </c:pt>
                <c:pt idx="557">
                  <c:v>43522</c:v>
                </c:pt>
                <c:pt idx="558">
                  <c:v>43529</c:v>
                </c:pt>
                <c:pt idx="559">
                  <c:v>43536</c:v>
                </c:pt>
                <c:pt idx="560">
                  <c:v>43543</c:v>
                </c:pt>
                <c:pt idx="561">
                  <c:v>43550</c:v>
                </c:pt>
                <c:pt idx="562">
                  <c:v>43557</c:v>
                </c:pt>
                <c:pt idx="563">
                  <c:v>43564</c:v>
                </c:pt>
                <c:pt idx="564">
                  <c:v>43571</c:v>
                </c:pt>
                <c:pt idx="565">
                  <c:v>43580</c:v>
                </c:pt>
                <c:pt idx="566">
                  <c:v>43587</c:v>
                </c:pt>
                <c:pt idx="567">
                  <c:v>43594</c:v>
                </c:pt>
                <c:pt idx="568">
                  <c:v>43601</c:v>
                </c:pt>
                <c:pt idx="569">
                  <c:v>43608</c:v>
                </c:pt>
                <c:pt idx="570">
                  <c:v>43615</c:v>
                </c:pt>
                <c:pt idx="571">
                  <c:v>43622</c:v>
                </c:pt>
                <c:pt idx="572">
                  <c:v>43629</c:v>
                </c:pt>
                <c:pt idx="573">
                  <c:v>43636</c:v>
                </c:pt>
                <c:pt idx="574">
                  <c:v>43643</c:v>
                </c:pt>
                <c:pt idx="575">
                  <c:v>43651</c:v>
                </c:pt>
                <c:pt idx="576">
                  <c:v>43657</c:v>
                </c:pt>
                <c:pt idx="577">
                  <c:v>43664</c:v>
                </c:pt>
                <c:pt idx="578">
                  <c:v>43671</c:v>
                </c:pt>
                <c:pt idx="579">
                  <c:v>43678</c:v>
                </c:pt>
                <c:pt idx="580">
                  <c:v>43685</c:v>
                </c:pt>
                <c:pt idx="581">
                  <c:v>43692</c:v>
                </c:pt>
                <c:pt idx="582">
                  <c:v>43699</c:v>
                </c:pt>
                <c:pt idx="583">
                  <c:v>43706</c:v>
                </c:pt>
                <c:pt idx="584">
                  <c:v>43713</c:v>
                </c:pt>
                <c:pt idx="585">
                  <c:v>43720</c:v>
                </c:pt>
                <c:pt idx="586">
                  <c:v>43727</c:v>
                </c:pt>
                <c:pt idx="587">
                  <c:v>43734</c:v>
                </c:pt>
                <c:pt idx="588">
                  <c:v>43741</c:v>
                </c:pt>
                <c:pt idx="589">
                  <c:v>43748</c:v>
                </c:pt>
                <c:pt idx="590">
                  <c:v>43755</c:v>
                </c:pt>
                <c:pt idx="591">
                  <c:v>43762</c:v>
                </c:pt>
                <c:pt idx="592">
                  <c:v>43769</c:v>
                </c:pt>
                <c:pt idx="593">
                  <c:v>43776</c:v>
                </c:pt>
                <c:pt idx="594">
                  <c:v>43783</c:v>
                </c:pt>
                <c:pt idx="595">
                  <c:v>43790</c:v>
                </c:pt>
                <c:pt idx="596">
                  <c:v>43798</c:v>
                </c:pt>
                <c:pt idx="597">
                  <c:v>43804</c:v>
                </c:pt>
                <c:pt idx="598">
                  <c:v>43811</c:v>
                </c:pt>
                <c:pt idx="599">
                  <c:v>43818</c:v>
                </c:pt>
                <c:pt idx="600">
                  <c:v>43829</c:v>
                </c:pt>
                <c:pt idx="601">
                  <c:v>43833</c:v>
                </c:pt>
                <c:pt idx="602">
                  <c:v>43839</c:v>
                </c:pt>
                <c:pt idx="603">
                  <c:v>43846</c:v>
                </c:pt>
                <c:pt idx="604">
                  <c:v>43853</c:v>
                </c:pt>
                <c:pt idx="605">
                  <c:v>43860</c:v>
                </c:pt>
                <c:pt idx="606">
                  <c:v>43867</c:v>
                </c:pt>
                <c:pt idx="607">
                  <c:v>43874</c:v>
                </c:pt>
                <c:pt idx="608">
                  <c:v>43881</c:v>
                </c:pt>
                <c:pt idx="609">
                  <c:v>43888</c:v>
                </c:pt>
                <c:pt idx="610">
                  <c:v>43895</c:v>
                </c:pt>
                <c:pt idx="611">
                  <c:v>43902</c:v>
                </c:pt>
                <c:pt idx="612">
                  <c:v>43909</c:v>
                </c:pt>
                <c:pt idx="613">
                  <c:v>43916</c:v>
                </c:pt>
                <c:pt idx="614">
                  <c:v>43923</c:v>
                </c:pt>
                <c:pt idx="615">
                  <c:v>43930</c:v>
                </c:pt>
                <c:pt idx="616">
                  <c:v>43937</c:v>
                </c:pt>
                <c:pt idx="617">
                  <c:v>43944</c:v>
                </c:pt>
                <c:pt idx="618">
                  <c:v>43951</c:v>
                </c:pt>
                <c:pt idx="619">
                  <c:v>43958</c:v>
                </c:pt>
                <c:pt idx="620">
                  <c:v>43965</c:v>
                </c:pt>
                <c:pt idx="621">
                  <c:v>43972</c:v>
                </c:pt>
                <c:pt idx="622">
                  <c:v>43979</c:v>
                </c:pt>
                <c:pt idx="623">
                  <c:v>43986</c:v>
                </c:pt>
                <c:pt idx="624">
                  <c:v>43993</c:v>
                </c:pt>
                <c:pt idx="625">
                  <c:v>44000</c:v>
                </c:pt>
                <c:pt idx="626">
                  <c:v>44007</c:v>
                </c:pt>
                <c:pt idx="627">
                  <c:v>44014</c:v>
                </c:pt>
                <c:pt idx="628">
                  <c:v>44021</c:v>
                </c:pt>
                <c:pt idx="629">
                  <c:v>44028</c:v>
                </c:pt>
                <c:pt idx="630">
                  <c:v>44035</c:v>
                </c:pt>
                <c:pt idx="631">
                  <c:v>44042</c:v>
                </c:pt>
                <c:pt idx="632">
                  <c:v>44049</c:v>
                </c:pt>
                <c:pt idx="633">
                  <c:v>44056</c:v>
                </c:pt>
                <c:pt idx="634">
                  <c:v>44063</c:v>
                </c:pt>
                <c:pt idx="635">
                  <c:v>44070</c:v>
                </c:pt>
                <c:pt idx="636">
                  <c:v>44077</c:v>
                </c:pt>
                <c:pt idx="637">
                  <c:v>44084</c:v>
                </c:pt>
                <c:pt idx="638">
                  <c:v>44091</c:v>
                </c:pt>
                <c:pt idx="639">
                  <c:v>44098</c:v>
                </c:pt>
                <c:pt idx="640">
                  <c:v>44105</c:v>
                </c:pt>
                <c:pt idx="641">
                  <c:v>44112</c:v>
                </c:pt>
                <c:pt idx="642">
                  <c:v>44119</c:v>
                </c:pt>
                <c:pt idx="643">
                  <c:v>44126</c:v>
                </c:pt>
                <c:pt idx="644">
                  <c:v>44133</c:v>
                </c:pt>
                <c:pt idx="645">
                  <c:v>44140</c:v>
                </c:pt>
                <c:pt idx="646">
                  <c:v>44147</c:v>
                </c:pt>
                <c:pt idx="647">
                  <c:v>44154</c:v>
                </c:pt>
                <c:pt idx="648">
                  <c:v>44162</c:v>
                </c:pt>
                <c:pt idx="649">
                  <c:v>44168</c:v>
                </c:pt>
                <c:pt idx="650">
                  <c:v>44175</c:v>
                </c:pt>
                <c:pt idx="651">
                  <c:v>44182</c:v>
                </c:pt>
                <c:pt idx="652">
                  <c:v>44189</c:v>
                </c:pt>
                <c:pt idx="653">
                  <c:v>44196</c:v>
                </c:pt>
                <c:pt idx="654">
                  <c:v>44203</c:v>
                </c:pt>
                <c:pt idx="655">
                  <c:v>44210</c:v>
                </c:pt>
                <c:pt idx="656">
                  <c:v>44217</c:v>
                </c:pt>
                <c:pt idx="657">
                  <c:v>44224</c:v>
                </c:pt>
                <c:pt idx="658">
                  <c:v>44231</c:v>
                </c:pt>
                <c:pt idx="659">
                  <c:v>44238</c:v>
                </c:pt>
                <c:pt idx="660">
                  <c:v>44245</c:v>
                </c:pt>
                <c:pt idx="661">
                  <c:v>44252</c:v>
                </c:pt>
                <c:pt idx="662">
                  <c:v>44259</c:v>
                </c:pt>
                <c:pt idx="663">
                  <c:v>44266</c:v>
                </c:pt>
                <c:pt idx="664">
                  <c:v>44273</c:v>
                </c:pt>
                <c:pt idx="665">
                  <c:v>44280</c:v>
                </c:pt>
                <c:pt idx="666">
                  <c:v>44287</c:v>
                </c:pt>
                <c:pt idx="667">
                  <c:v>44294</c:v>
                </c:pt>
                <c:pt idx="668">
                  <c:v>44301</c:v>
                </c:pt>
                <c:pt idx="669">
                  <c:v>44308</c:v>
                </c:pt>
                <c:pt idx="670">
                  <c:v>44315</c:v>
                </c:pt>
                <c:pt idx="671">
                  <c:v>44322</c:v>
                </c:pt>
                <c:pt idx="672">
                  <c:v>44329</c:v>
                </c:pt>
                <c:pt idx="673">
                  <c:v>44336</c:v>
                </c:pt>
                <c:pt idx="674">
                  <c:v>44343</c:v>
                </c:pt>
                <c:pt idx="675">
                  <c:v>44350</c:v>
                </c:pt>
                <c:pt idx="676">
                  <c:v>44357</c:v>
                </c:pt>
                <c:pt idx="677">
                  <c:v>44364</c:v>
                </c:pt>
                <c:pt idx="678">
                  <c:v>44371</c:v>
                </c:pt>
                <c:pt idx="679">
                  <c:v>44378</c:v>
                </c:pt>
                <c:pt idx="680">
                  <c:v>44385</c:v>
                </c:pt>
                <c:pt idx="681">
                  <c:v>44392</c:v>
                </c:pt>
                <c:pt idx="682">
                  <c:v>44399</c:v>
                </c:pt>
                <c:pt idx="683">
                  <c:v>44406</c:v>
                </c:pt>
                <c:pt idx="684">
                  <c:v>44413</c:v>
                </c:pt>
                <c:pt idx="685">
                  <c:v>44420</c:v>
                </c:pt>
                <c:pt idx="686">
                  <c:v>44427</c:v>
                </c:pt>
                <c:pt idx="687">
                  <c:v>44434</c:v>
                </c:pt>
                <c:pt idx="688">
                  <c:v>44441</c:v>
                </c:pt>
                <c:pt idx="689">
                  <c:v>44448</c:v>
                </c:pt>
                <c:pt idx="690">
                  <c:v>44455</c:v>
                </c:pt>
                <c:pt idx="691">
                  <c:v>44462</c:v>
                </c:pt>
                <c:pt idx="692">
                  <c:v>44469</c:v>
                </c:pt>
                <c:pt idx="693">
                  <c:v>44476</c:v>
                </c:pt>
                <c:pt idx="694">
                  <c:v>44483</c:v>
                </c:pt>
                <c:pt idx="695">
                  <c:v>44490</c:v>
                </c:pt>
                <c:pt idx="696">
                  <c:v>44497</c:v>
                </c:pt>
                <c:pt idx="697">
                  <c:v>44504</c:v>
                </c:pt>
                <c:pt idx="698">
                  <c:v>44512</c:v>
                </c:pt>
                <c:pt idx="699">
                  <c:v>44518</c:v>
                </c:pt>
                <c:pt idx="700">
                  <c:v>44526</c:v>
                </c:pt>
                <c:pt idx="701">
                  <c:v>44532</c:v>
                </c:pt>
                <c:pt idx="702">
                  <c:v>44539</c:v>
                </c:pt>
                <c:pt idx="703">
                  <c:v>44546</c:v>
                </c:pt>
                <c:pt idx="704">
                  <c:v>44553</c:v>
                </c:pt>
                <c:pt idx="705">
                  <c:v>44565</c:v>
                </c:pt>
                <c:pt idx="706">
                  <c:v>44568</c:v>
                </c:pt>
                <c:pt idx="707">
                  <c:v>44575</c:v>
                </c:pt>
                <c:pt idx="708">
                  <c:v>44582</c:v>
                </c:pt>
                <c:pt idx="709">
                  <c:v>44589</c:v>
                </c:pt>
                <c:pt idx="710">
                  <c:v>44596</c:v>
                </c:pt>
                <c:pt idx="711">
                  <c:v>44603</c:v>
                </c:pt>
                <c:pt idx="712">
                  <c:v>44610</c:v>
                </c:pt>
                <c:pt idx="713">
                  <c:v>44617</c:v>
                </c:pt>
                <c:pt idx="714">
                  <c:v>44624</c:v>
                </c:pt>
                <c:pt idx="715">
                  <c:v>44631</c:v>
                </c:pt>
                <c:pt idx="716">
                  <c:v>44638</c:v>
                </c:pt>
                <c:pt idx="717">
                  <c:v>44645</c:v>
                </c:pt>
                <c:pt idx="718">
                  <c:v>44652</c:v>
                </c:pt>
                <c:pt idx="719">
                  <c:v>44659</c:v>
                </c:pt>
                <c:pt idx="720">
                  <c:v>44670</c:v>
                </c:pt>
                <c:pt idx="721">
                  <c:v>44673</c:v>
                </c:pt>
                <c:pt idx="722">
                  <c:v>44680</c:v>
                </c:pt>
                <c:pt idx="723">
                  <c:v>44687</c:v>
                </c:pt>
                <c:pt idx="724">
                  <c:v>44694</c:v>
                </c:pt>
                <c:pt idx="725">
                  <c:v>44701</c:v>
                </c:pt>
                <c:pt idx="726">
                  <c:v>44708</c:v>
                </c:pt>
                <c:pt idx="727">
                  <c:v>44715</c:v>
                </c:pt>
                <c:pt idx="728">
                  <c:v>44722</c:v>
                </c:pt>
                <c:pt idx="729">
                  <c:v>44729</c:v>
                </c:pt>
                <c:pt idx="730">
                  <c:v>44736</c:v>
                </c:pt>
                <c:pt idx="731">
                  <c:v>44743</c:v>
                </c:pt>
                <c:pt idx="732">
                  <c:v>44750</c:v>
                </c:pt>
                <c:pt idx="733">
                  <c:v>44757</c:v>
                </c:pt>
                <c:pt idx="734">
                  <c:v>44764</c:v>
                </c:pt>
                <c:pt idx="735">
                  <c:v>44771</c:v>
                </c:pt>
                <c:pt idx="736">
                  <c:v>44778</c:v>
                </c:pt>
                <c:pt idx="737">
                  <c:v>44785</c:v>
                </c:pt>
                <c:pt idx="738">
                  <c:v>44792</c:v>
                </c:pt>
                <c:pt idx="739">
                  <c:v>44799</c:v>
                </c:pt>
                <c:pt idx="740">
                  <c:v>44806</c:v>
                </c:pt>
                <c:pt idx="741">
                  <c:v>44813</c:v>
                </c:pt>
                <c:pt idx="742">
                  <c:v>44820</c:v>
                </c:pt>
                <c:pt idx="743">
                  <c:v>44827</c:v>
                </c:pt>
                <c:pt idx="744">
                  <c:v>44834</c:v>
                </c:pt>
                <c:pt idx="745">
                  <c:v>44841</c:v>
                </c:pt>
                <c:pt idx="746">
                  <c:v>44848</c:v>
                </c:pt>
                <c:pt idx="747">
                  <c:v>44855</c:v>
                </c:pt>
                <c:pt idx="748">
                  <c:v>44862</c:v>
                </c:pt>
                <c:pt idx="749">
                  <c:v>44869</c:v>
                </c:pt>
                <c:pt idx="750">
                  <c:v>44879</c:v>
                </c:pt>
                <c:pt idx="751">
                  <c:v>44883</c:v>
                </c:pt>
                <c:pt idx="752">
                  <c:v>44890</c:v>
                </c:pt>
                <c:pt idx="753">
                  <c:v>44897</c:v>
                </c:pt>
                <c:pt idx="754">
                  <c:v>44904</c:v>
                </c:pt>
                <c:pt idx="755">
                  <c:v>44911</c:v>
                </c:pt>
                <c:pt idx="756">
                  <c:v>44918</c:v>
                </c:pt>
                <c:pt idx="757">
                  <c:v>44925</c:v>
                </c:pt>
                <c:pt idx="758">
                  <c:v>44932</c:v>
                </c:pt>
                <c:pt idx="759">
                  <c:v>44939</c:v>
                </c:pt>
                <c:pt idx="760">
                  <c:v>44946</c:v>
                </c:pt>
                <c:pt idx="761">
                  <c:v>44953</c:v>
                </c:pt>
                <c:pt idx="762">
                  <c:v>44960</c:v>
                </c:pt>
                <c:pt idx="763">
                  <c:v>44967</c:v>
                </c:pt>
                <c:pt idx="764">
                  <c:v>44974</c:v>
                </c:pt>
                <c:pt idx="765">
                  <c:v>44981</c:v>
                </c:pt>
                <c:pt idx="766">
                  <c:v>44988</c:v>
                </c:pt>
                <c:pt idx="767">
                  <c:v>44995</c:v>
                </c:pt>
                <c:pt idx="768">
                  <c:v>45002</c:v>
                </c:pt>
                <c:pt idx="769">
                  <c:v>45009</c:v>
                </c:pt>
                <c:pt idx="770">
                  <c:v>45016</c:v>
                </c:pt>
                <c:pt idx="771">
                  <c:v>45027</c:v>
                </c:pt>
                <c:pt idx="772">
                  <c:v>45030</c:v>
                </c:pt>
                <c:pt idx="773">
                  <c:v>45037</c:v>
                </c:pt>
                <c:pt idx="774">
                  <c:v>45044</c:v>
                </c:pt>
                <c:pt idx="775">
                  <c:v>45051</c:v>
                </c:pt>
                <c:pt idx="776">
                  <c:v>45058</c:v>
                </c:pt>
                <c:pt idx="777">
                  <c:v>45065</c:v>
                </c:pt>
                <c:pt idx="778">
                  <c:v>45072</c:v>
                </c:pt>
                <c:pt idx="779">
                  <c:v>45079</c:v>
                </c:pt>
                <c:pt idx="780">
                  <c:v>45086</c:v>
                </c:pt>
                <c:pt idx="781">
                  <c:v>45093</c:v>
                </c:pt>
                <c:pt idx="782">
                  <c:v>45100</c:v>
                </c:pt>
                <c:pt idx="783">
                  <c:v>45107</c:v>
                </c:pt>
                <c:pt idx="784">
                  <c:v>45114</c:v>
                </c:pt>
                <c:pt idx="785">
                  <c:v>45121</c:v>
                </c:pt>
                <c:pt idx="786">
                  <c:v>45128</c:v>
                </c:pt>
                <c:pt idx="787">
                  <c:v>45135</c:v>
                </c:pt>
                <c:pt idx="788">
                  <c:v>45142</c:v>
                </c:pt>
                <c:pt idx="789">
                  <c:v>45149</c:v>
                </c:pt>
                <c:pt idx="790">
                  <c:v>45156</c:v>
                </c:pt>
                <c:pt idx="791">
                  <c:v>45163</c:v>
                </c:pt>
                <c:pt idx="792">
                  <c:v>45170</c:v>
                </c:pt>
                <c:pt idx="793">
                  <c:v>45177</c:v>
                </c:pt>
                <c:pt idx="794">
                  <c:v>45184</c:v>
                </c:pt>
                <c:pt idx="795">
                  <c:v>45191</c:v>
                </c:pt>
                <c:pt idx="796">
                  <c:v>45198</c:v>
                </c:pt>
                <c:pt idx="797">
                  <c:v>45205</c:v>
                </c:pt>
                <c:pt idx="798">
                  <c:v>45212</c:v>
                </c:pt>
                <c:pt idx="799">
                  <c:v>45219</c:v>
                </c:pt>
                <c:pt idx="800">
                  <c:v>45226</c:v>
                </c:pt>
                <c:pt idx="801">
                  <c:v>45233</c:v>
                </c:pt>
                <c:pt idx="802">
                  <c:v>45243</c:v>
                </c:pt>
                <c:pt idx="803">
                  <c:v>45247</c:v>
                </c:pt>
                <c:pt idx="804">
                  <c:v>45254</c:v>
                </c:pt>
                <c:pt idx="805">
                  <c:v>45261</c:v>
                </c:pt>
                <c:pt idx="806">
                  <c:v>45268</c:v>
                </c:pt>
                <c:pt idx="807">
                  <c:v>45275</c:v>
                </c:pt>
                <c:pt idx="808">
                  <c:v>45282</c:v>
                </c:pt>
                <c:pt idx="809">
                  <c:v>45289</c:v>
                </c:pt>
                <c:pt idx="810">
                  <c:v>45296</c:v>
                </c:pt>
                <c:pt idx="811">
                  <c:v>45303</c:v>
                </c:pt>
                <c:pt idx="812">
                  <c:v>45310</c:v>
                </c:pt>
                <c:pt idx="813">
                  <c:v>45317</c:v>
                </c:pt>
                <c:pt idx="814">
                  <c:v>45324</c:v>
                </c:pt>
                <c:pt idx="815">
                  <c:v>45331</c:v>
                </c:pt>
                <c:pt idx="816">
                  <c:v>45338</c:v>
                </c:pt>
                <c:pt idx="817">
                  <c:v>45345</c:v>
                </c:pt>
                <c:pt idx="818">
                  <c:v>45352</c:v>
                </c:pt>
                <c:pt idx="819">
                  <c:v>45359</c:v>
                </c:pt>
                <c:pt idx="820">
                  <c:v>45366</c:v>
                </c:pt>
                <c:pt idx="821">
                  <c:v>45373</c:v>
                </c:pt>
                <c:pt idx="822">
                  <c:v>45384</c:v>
                </c:pt>
                <c:pt idx="823">
                  <c:v>45387</c:v>
                </c:pt>
                <c:pt idx="824">
                  <c:v>45394</c:v>
                </c:pt>
                <c:pt idx="825">
                  <c:v>45401</c:v>
                </c:pt>
                <c:pt idx="826">
                  <c:v>45408</c:v>
                </c:pt>
                <c:pt idx="827">
                  <c:v>45415</c:v>
                </c:pt>
                <c:pt idx="828">
                  <c:v>45422</c:v>
                </c:pt>
                <c:pt idx="829">
                  <c:v>45429</c:v>
                </c:pt>
                <c:pt idx="830">
                  <c:v>45436</c:v>
                </c:pt>
                <c:pt idx="831">
                  <c:v>45443</c:v>
                </c:pt>
                <c:pt idx="832">
                  <c:v>45450</c:v>
                </c:pt>
                <c:pt idx="833">
                  <c:v>45457</c:v>
                </c:pt>
                <c:pt idx="834">
                  <c:v>45464</c:v>
                </c:pt>
                <c:pt idx="835">
                  <c:v>45471</c:v>
                </c:pt>
                <c:pt idx="836">
                  <c:v>45478</c:v>
                </c:pt>
                <c:pt idx="837">
                  <c:v>45485</c:v>
                </c:pt>
                <c:pt idx="838">
                  <c:v>45492</c:v>
                </c:pt>
                <c:pt idx="839">
                  <c:v>45499</c:v>
                </c:pt>
                <c:pt idx="840">
                  <c:v>45506</c:v>
                </c:pt>
                <c:pt idx="841">
                  <c:v>45513</c:v>
                </c:pt>
                <c:pt idx="842">
                  <c:v>45520</c:v>
                </c:pt>
                <c:pt idx="843">
                  <c:v>45527</c:v>
                </c:pt>
                <c:pt idx="844">
                  <c:v>45534</c:v>
                </c:pt>
                <c:pt idx="845">
                  <c:v>45541</c:v>
                </c:pt>
                <c:pt idx="846">
                  <c:v>45548</c:v>
                </c:pt>
                <c:pt idx="847">
                  <c:v>45555</c:v>
                </c:pt>
                <c:pt idx="848">
                  <c:v>45562</c:v>
                </c:pt>
                <c:pt idx="849">
                  <c:v>45569</c:v>
                </c:pt>
                <c:pt idx="850">
                  <c:v>45576</c:v>
                </c:pt>
                <c:pt idx="851">
                  <c:v>45583</c:v>
                </c:pt>
                <c:pt idx="852">
                  <c:v>45590</c:v>
                </c:pt>
                <c:pt idx="853">
                  <c:v>45597</c:v>
                </c:pt>
                <c:pt idx="854">
                  <c:v>45604</c:v>
                </c:pt>
                <c:pt idx="855">
                  <c:v>45611</c:v>
                </c:pt>
                <c:pt idx="856">
                  <c:v>45618</c:v>
                </c:pt>
                <c:pt idx="857">
                  <c:v>45625</c:v>
                </c:pt>
                <c:pt idx="858">
                  <c:v>45632</c:v>
                </c:pt>
                <c:pt idx="859">
                  <c:v>45639</c:v>
                </c:pt>
                <c:pt idx="860">
                  <c:v>45646</c:v>
                </c:pt>
                <c:pt idx="861">
                  <c:v>45657</c:v>
                </c:pt>
                <c:pt idx="862">
                  <c:v>45664</c:v>
                </c:pt>
                <c:pt idx="863">
                  <c:v>45671</c:v>
                </c:pt>
                <c:pt idx="864">
                  <c:v>45678</c:v>
                </c:pt>
                <c:pt idx="865">
                  <c:v>45685</c:v>
                </c:pt>
                <c:pt idx="866">
                  <c:v>45692</c:v>
                </c:pt>
                <c:pt idx="867">
                  <c:v>45699</c:v>
                </c:pt>
                <c:pt idx="868">
                  <c:v>45706</c:v>
                </c:pt>
                <c:pt idx="869">
                  <c:v>45713</c:v>
                </c:pt>
                <c:pt idx="870">
                  <c:v>45720</c:v>
                </c:pt>
                <c:pt idx="871">
                  <c:v>45727</c:v>
                </c:pt>
                <c:pt idx="872">
                  <c:v>45734</c:v>
                </c:pt>
                <c:pt idx="873">
                  <c:v>45741</c:v>
                </c:pt>
                <c:pt idx="874">
                  <c:v>45748</c:v>
                </c:pt>
                <c:pt idx="875">
                  <c:v>45755</c:v>
                </c:pt>
                <c:pt idx="876">
                  <c:v>45762</c:v>
                </c:pt>
                <c:pt idx="877">
                  <c:v>45771</c:v>
                </c:pt>
                <c:pt idx="878">
                  <c:v>45778</c:v>
                </c:pt>
                <c:pt idx="879">
                  <c:v>45785</c:v>
                </c:pt>
                <c:pt idx="880">
                  <c:v>45792</c:v>
                </c:pt>
                <c:pt idx="881">
                  <c:v>45799</c:v>
                </c:pt>
                <c:pt idx="882">
                  <c:v>45806</c:v>
                </c:pt>
                <c:pt idx="883">
                  <c:v>45813</c:v>
                </c:pt>
                <c:pt idx="884">
                  <c:v>45820</c:v>
                </c:pt>
                <c:pt idx="885">
                  <c:v>45827</c:v>
                </c:pt>
                <c:pt idx="886">
                  <c:v>45834</c:v>
                </c:pt>
                <c:pt idx="887">
                  <c:v>45841</c:v>
                </c:pt>
                <c:pt idx="888">
                  <c:v>45848</c:v>
                </c:pt>
                <c:pt idx="889">
                  <c:v>45855</c:v>
                </c:pt>
                <c:pt idx="890">
                  <c:v>45862</c:v>
                </c:pt>
                <c:pt idx="891">
                  <c:v>45869</c:v>
                </c:pt>
                <c:pt idx="892">
                  <c:v>45876</c:v>
                </c:pt>
                <c:pt idx="893">
                  <c:v>45883</c:v>
                </c:pt>
                <c:pt idx="894">
                  <c:v>45890</c:v>
                </c:pt>
                <c:pt idx="895">
                  <c:v>45897</c:v>
                </c:pt>
                <c:pt idx="896">
                  <c:v>45904</c:v>
                </c:pt>
                <c:pt idx="897">
                  <c:v>45911</c:v>
                </c:pt>
                <c:pt idx="898">
                  <c:v>45918</c:v>
                </c:pt>
                <c:pt idx="899">
                  <c:v>45925</c:v>
                </c:pt>
                <c:pt idx="900">
                  <c:v>45932</c:v>
                </c:pt>
                <c:pt idx="901">
                  <c:v>45939</c:v>
                </c:pt>
                <c:pt idx="902">
                  <c:v>45946</c:v>
                </c:pt>
                <c:pt idx="903">
                  <c:v>45953</c:v>
                </c:pt>
                <c:pt idx="904">
                  <c:v>45960</c:v>
                </c:pt>
                <c:pt idx="905">
                  <c:v>45967</c:v>
                </c:pt>
                <c:pt idx="906">
                  <c:v>45974</c:v>
                </c:pt>
                <c:pt idx="907">
                  <c:v>45981</c:v>
                </c:pt>
                <c:pt idx="908">
                  <c:v>45989</c:v>
                </c:pt>
                <c:pt idx="909">
                  <c:v>45995</c:v>
                </c:pt>
                <c:pt idx="910">
                  <c:v>46002</c:v>
                </c:pt>
                <c:pt idx="911">
                  <c:v>46009</c:v>
                </c:pt>
                <c:pt idx="912">
                  <c:v>46020</c:v>
                </c:pt>
                <c:pt idx="913">
                  <c:v>46024</c:v>
                </c:pt>
                <c:pt idx="914">
                  <c:v>46030</c:v>
                </c:pt>
                <c:pt idx="915">
                  <c:v>46037</c:v>
                </c:pt>
                <c:pt idx="916">
                  <c:v>46044</c:v>
                </c:pt>
                <c:pt idx="917">
                  <c:v>46051</c:v>
                </c:pt>
                <c:pt idx="918">
                  <c:v>46058</c:v>
                </c:pt>
                <c:pt idx="919">
                  <c:v>46065</c:v>
                </c:pt>
                <c:pt idx="920">
                  <c:v>46072</c:v>
                </c:pt>
                <c:pt idx="921">
                  <c:v>46079</c:v>
                </c:pt>
                <c:pt idx="922">
                  <c:v>46086</c:v>
                </c:pt>
                <c:pt idx="923">
                  <c:v>46093</c:v>
                </c:pt>
                <c:pt idx="924">
                  <c:v>46100</c:v>
                </c:pt>
                <c:pt idx="925">
                  <c:v>46107</c:v>
                </c:pt>
                <c:pt idx="926">
                  <c:v>46114</c:v>
                </c:pt>
                <c:pt idx="927">
                  <c:v>46121</c:v>
                </c:pt>
                <c:pt idx="928">
                  <c:v>46128</c:v>
                </c:pt>
                <c:pt idx="929">
                  <c:v>46135</c:v>
                </c:pt>
                <c:pt idx="930">
                  <c:v>46142</c:v>
                </c:pt>
                <c:pt idx="931">
                  <c:v>46149</c:v>
                </c:pt>
                <c:pt idx="932">
                  <c:v>46156</c:v>
                </c:pt>
                <c:pt idx="933">
                  <c:v>46163</c:v>
                </c:pt>
                <c:pt idx="934">
                  <c:v>46170</c:v>
                </c:pt>
                <c:pt idx="935">
                  <c:v>46177</c:v>
                </c:pt>
                <c:pt idx="936">
                  <c:v>46184</c:v>
                </c:pt>
                <c:pt idx="937">
                  <c:v>46191</c:v>
                </c:pt>
                <c:pt idx="938">
                  <c:v>46198</c:v>
                </c:pt>
                <c:pt idx="939">
                  <c:v>46205</c:v>
                </c:pt>
                <c:pt idx="940">
                  <c:v>46212</c:v>
                </c:pt>
                <c:pt idx="941">
                  <c:v>46219</c:v>
                </c:pt>
                <c:pt idx="942">
                  <c:v>46226</c:v>
                </c:pt>
                <c:pt idx="943">
                  <c:v>46233</c:v>
                </c:pt>
                <c:pt idx="944">
                  <c:v>46240</c:v>
                </c:pt>
                <c:pt idx="945">
                  <c:v>46247</c:v>
                </c:pt>
                <c:pt idx="946">
                  <c:v>46254</c:v>
                </c:pt>
                <c:pt idx="947">
                  <c:v>46261</c:v>
                </c:pt>
                <c:pt idx="948">
                  <c:v>46268</c:v>
                </c:pt>
                <c:pt idx="949">
                  <c:v>46275</c:v>
                </c:pt>
                <c:pt idx="950">
                  <c:v>46282</c:v>
                </c:pt>
                <c:pt idx="951">
                  <c:v>46289</c:v>
                </c:pt>
                <c:pt idx="952">
                  <c:v>46296</c:v>
                </c:pt>
                <c:pt idx="953">
                  <c:v>46303</c:v>
                </c:pt>
                <c:pt idx="954">
                  <c:v>46310</c:v>
                </c:pt>
                <c:pt idx="955">
                  <c:v>46317</c:v>
                </c:pt>
                <c:pt idx="956">
                  <c:v>46324</c:v>
                </c:pt>
                <c:pt idx="957">
                  <c:v>46331</c:v>
                </c:pt>
                <c:pt idx="958">
                  <c:v>46338</c:v>
                </c:pt>
                <c:pt idx="959">
                  <c:v>46345</c:v>
                </c:pt>
                <c:pt idx="960">
                  <c:v>46353</c:v>
                </c:pt>
                <c:pt idx="961">
                  <c:v>46359</c:v>
                </c:pt>
                <c:pt idx="962">
                  <c:v>46366</c:v>
                </c:pt>
                <c:pt idx="963">
                  <c:v>46373</c:v>
                </c:pt>
                <c:pt idx="964">
                  <c:v>46380</c:v>
                </c:pt>
                <c:pt idx="965">
                  <c:v>46387</c:v>
                </c:pt>
                <c:pt idx="966">
                  <c:v>46394</c:v>
                </c:pt>
                <c:pt idx="967">
                  <c:v>46401</c:v>
                </c:pt>
                <c:pt idx="968">
                  <c:v>46408</c:v>
                </c:pt>
                <c:pt idx="969">
                  <c:v>46415</c:v>
                </c:pt>
                <c:pt idx="970">
                  <c:v>46422</c:v>
                </c:pt>
                <c:pt idx="971">
                  <c:v>46429</c:v>
                </c:pt>
                <c:pt idx="972">
                  <c:v>46436</c:v>
                </c:pt>
                <c:pt idx="973">
                  <c:v>46443</c:v>
                </c:pt>
                <c:pt idx="974">
                  <c:v>46450</c:v>
                </c:pt>
                <c:pt idx="975">
                  <c:v>46457</c:v>
                </c:pt>
                <c:pt idx="976">
                  <c:v>46464</c:v>
                </c:pt>
                <c:pt idx="977">
                  <c:v>46471</c:v>
                </c:pt>
                <c:pt idx="978">
                  <c:v>46478</c:v>
                </c:pt>
                <c:pt idx="979">
                  <c:v>46485</c:v>
                </c:pt>
                <c:pt idx="980">
                  <c:v>46492</c:v>
                </c:pt>
                <c:pt idx="981">
                  <c:v>46499</c:v>
                </c:pt>
                <c:pt idx="982">
                  <c:v>46506</c:v>
                </c:pt>
                <c:pt idx="983">
                  <c:v>46513</c:v>
                </c:pt>
                <c:pt idx="984">
                  <c:v>46520</c:v>
                </c:pt>
                <c:pt idx="985">
                  <c:v>46527</c:v>
                </c:pt>
                <c:pt idx="986">
                  <c:v>46534</c:v>
                </c:pt>
                <c:pt idx="987">
                  <c:v>46541</c:v>
                </c:pt>
                <c:pt idx="988">
                  <c:v>46548</c:v>
                </c:pt>
                <c:pt idx="989">
                  <c:v>46555</c:v>
                </c:pt>
                <c:pt idx="990">
                  <c:v>46562</c:v>
                </c:pt>
                <c:pt idx="991">
                  <c:v>46569</c:v>
                </c:pt>
                <c:pt idx="992">
                  <c:v>46576</c:v>
                </c:pt>
                <c:pt idx="993">
                  <c:v>46583</c:v>
                </c:pt>
                <c:pt idx="994">
                  <c:v>46590</c:v>
                </c:pt>
                <c:pt idx="995">
                  <c:v>46597</c:v>
                </c:pt>
                <c:pt idx="996">
                  <c:v>46604</c:v>
                </c:pt>
                <c:pt idx="997">
                  <c:v>46611</c:v>
                </c:pt>
                <c:pt idx="998">
                  <c:v>46618</c:v>
                </c:pt>
                <c:pt idx="999">
                  <c:v>46625</c:v>
                </c:pt>
                <c:pt idx="1000">
                  <c:v>46632</c:v>
                </c:pt>
                <c:pt idx="1001">
                  <c:v>46639</c:v>
                </c:pt>
                <c:pt idx="1002">
                  <c:v>46646</c:v>
                </c:pt>
                <c:pt idx="1003">
                  <c:v>46653</c:v>
                </c:pt>
                <c:pt idx="1004">
                  <c:v>46660</c:v>
                </c:pt>
                <c:pt idx="1005">
                  <c:v>46667</c:v>
                </c:pt>
                <c:pt idx="1006">
                  <c:v>46674</c:v>
                </c:pt>
                <c:pt idx="1007">
                  <c:v>46681</c:v>
                </c:pt>
                <c:pt idx="1008">
                  <c:v>46688</c:v>
                </c:pt>
                <c:pt idx="1009">
                  <c:v>46695</c:v>
                </c:pt>
                <c:pt idx="1010">
                  <c:v>46703</c:v>
                </c:pt>
                <c:pt idx="1011">
                  <c:v>46709</c:v>
                </c:pt>
                <c:pt idx="1012">
                  <c:v>46717</c:v>
                </c:pt>
                <c:pt idx="1013">
                  <c:v>46723</c:v>
                </c:pt>
                <c:pt idx="1014">
                  <c:v>46730</c:v>
                </c:pt>
                <c:pt idx="1015">
                  <c:v>46737</c:v>
                </c:pt>
                <c:pt idx="1016">
                  <c:v>46744</c:v>
                </c:pt>
                <c:pt idx="1017">
                  <c:v>46756</c:v>
                </c:pt>
                <c:pt idx="1018">
                  <c:v>46759</c:v>
                </c:pt>
                <c:pt idx="1019">
                  <c:v>46766</c:v>
                </c:pt>
                <c:pt idx="1020">
                  <c:v>46773</c:v>
                </c:pt>
                <c:pt idx="1021">
                  <c:v>46780</c:v>
                </c:pt>
                <c:pt idx="1022">
                  <c:v>46787</c:v>
                </c:pt>
                <c:pt idx="1023">
                  <c:v>46794</c:v>
                </c:pt>
                <c:pt idx="1024">
                  <c:v>46801</c:v>
                </c:pt>
                <c:pt idx="1025">
                  <c:v>46808</c:v>
                </c:pt>
                <c:pt idx="1026">
                  <c:v>46815</c:v>
                </c:pt>
                <c:pt idx="1027">
                  <c:v>46822</c:v>
                </c:pt>
                <c:pt idx="1028">
                  <c:v>46829</c:v>
                </c:pt>
                <c:pt idx="1029">
                  <c:v>46836</c:v>
                </c:pt>
                <c:pt idx="1030">
                  <c:v>46843</c:v>
                </c:pt>
                <c:pt idx="1031">
                  <c:v>46850</c:v>
                </c:pt>
                <c:pt idx="1032">
                  <c:v>46861</c:v>
                </c:pt>
                <c:pt idx="1033">
                  <c:v>46864</c:v>
                </c:pt>
                <c:pt idx="1034">
                  <c:v>46871</c:v>
                </c:pt>
                <c:pt idx="1035">
                  <c:v>46878</c:v>
                </c:pt>
                <c:pt idx="1036">
                  <c:v>46885</c:v>
                </c:pt>
                <c:pt idx="1037">
                  <c:v>46892</c:v>
                </c:pt>
                <c:pt idx="1038">
                  <c:v>46899</c:v>
                </c:pt>
                <c:pt idx="1039">
                  <c:v>46906</c:v>
                </c:pt>
                <c:pt idx="1040">
                  <c:v>46913</c:v>
                </c:pt>
                <c:pt idx="1041">
                  <c:v>46920</c:v>
                </c:pt>
                <c:pt idx="1042">
                  <c:v>46927</c:v>
                </c:pt>
                <c:pt idx="1043">
                  <c:v>46934</c:v>
                </c:pt>
                <c:pt idx="1044">
                  <c:v>46941</c:v>
                </c:pt>
                <c:pt idx="1045">
                  <c:v>46948</c:v>
                </c:pt>
                <c:pt idx="1046">
                  <c:v>46955</c:v>
                </c:pt>
                <c:pt idx="1047">
                  <c:v>46962</c:v>
                </c:pt>
                <c:pt idx="1048">
                  <c:v>46969</c:v>
                </c:pt>
                <c:pt idx="1049">
                  <c:v>46976</c:v>
                </c:pt>
                <c:pt idx="1050">
                  <c:v>46983</c:v>
                </c:pt>
                <c:pt idx="1051">
                  <c:v>46990</c:v>
                </c:pt>
                <c:pt idx="1052">
                  <c:v>46997</c:v>
                </c:pt>
                <c:pt idx="1053">
                  <c:v>47004</c:v>
                </c:pt>
                <c:pt idx="1054">
                  <c:v>47011</c:v>
                </c:pt>
                <c:pt idx="1055">
                  <c:v>47018</c:v>
                </c:pt>
                <c:pt idx="1056">
                  <c:v>47025</c:v>
                </c:pt>
                <c:pt idx="1057">
                  <c:v>47032</c:v>
                </c:pt>
                <c:pt idx="1058">
                  <c:v>47039</c:v>
                </c:pt>
                <c:pt idx="1059">
                  <c:v>47046</c:v>
                </c:pt>
                <c:pt idx="1060">
                  <c:v>47053</c:v>
                </c:pt>
                <c:pt idx="1061">
                  <c:v>47060</c:v>
                </c:pt>
                <c:pt idx="1062">
                  <c:v>47070</c:v>
                </c:pt>
                <c:pt idx="1063">
                  <c:v>47074</c:v>
                </c:pt>
                <c:pt idx="1064">
                  <c:v>47081</c:v>
                </c:pt>
                <c:pt idx="1065">
                  <c:v>47088</c:v>
                </c:pt>
                <c:pt idx="1066">
                  <c:v>47095</c:v>
                </c:pt>
                <c:pt idx="1067">
                  <c:v>47102</c:v>
                </c:pt>
                <c:pt idx="1068">
                  <c:v>47109</c:v>
                </c:pt>
                <c:pt idx="1069">
                  <c:v>47116</c:v>
                </c:pt>
                <c:pt idx="1070">
                  <c:v>47123</c:v>
                </c:pt>
                <c:pt idx="1071">
                  <c:v>47130</c:v>
                </c:pt>
                <c:pt idx="1072">
                  <c:v>47137</c:v>
                </c:pt>
                <c:pt idx="1073">
                  <c:v>47144</c:v>
                </c:pt>
                <c:pt idx="1074">
                  <c:v>47151</c:v>
                </c:pt>
                <c:pt idx="1075">
                  <c:v>47158</c:v>
                </c:pt>
                <c:pt idx="1076">
                  <c:v>47165</c:v>
                </c:pt>
                <c:pt idx="1077">
                  <c:v>47172</c:v>
                </c:pt>
                <c:pt idx="1078">
                  <c:v>47179</c:v>
                </c:pt>
                <c:pt idx="1079">
                  <c:v>47186</c:v>
                </c:pt>
                <c:pt idx="1080">
                  <c:v>47193</c:v>
                </c:pt>
                <c:pt idx="1081">
                  <c:v>47200</c:v>
                </c:pt>
                <c:pt idx="1082">
                  <c:v>47211</c:v>
                </c:pt>
                <c:pt idx="1083">
                  <c:v>47214</c:v>
                </c:pt>
                <c:pt idx="1084">
                  <c:v>47221</c:v>
                </c:pt>
                <c:pt idx="1085">
                  <c:v>47228</c:v>
                </c:pt>
                <c:pt idx="1086">
                  <c:v>47235</c:v>
                </c:pt>
                <c:pt idx="1087">
                  <c:v>47242</c:v>
                </c:pt>
                <c:pt idx="1088">
                  <c:v>47249</c:v>
                </c:pt>
                <c:pt idx="1089">
                  <c:v>47256</c:v>
                </c:pt>
                <c:pt idx="1090">
                  <c:v>47263</c:v>
                </c:pt>
                <c:pt idx="1091">
                  <c:v>47270</c:v>
                </c:pt>
                <c:pt idx="1092">
                  <c:v>47277</c:v>
                </c:pt>
                <c:pt idx="1093">
                  <c:v>47284</c:v>
                </c:pt>
                <c:pt idx="1094">
                  <c:v>47291</c:v>
                </c:pt>
                <c:pt idx="1095">
                  <c:v>47298</c:v>
                </c:pt>
                <c:pt idx="1096">
                  <c:v>47305</c:v>
                </c:pt>
                <c:pt idx="1097">
                  <c:v>47312</c:v>
                </c:pt>
                <c:pt idx="1098">
                  <c:v>47319</c:v>
                </c:pt>
                <c:pt idx="1099">
                  <c:v>47326</c:v>
                </c:pt>
                <c:pt idx="1100">
                  <c:v>47333</c:v>
                </c:pt>
                <c:pt idx="1101">
                  <c:v>47340</c:v>
                </c:pt>
                <c:pt idx="1102">
                  <c:v>47347</c:v>
                </c:pt>
                <c:pt idx="1103">
                  <c:v>47354</c:v>
                </c:pt>
                <c:pt idx="1104">
                  <c:v>47361</c:v>
                </c:pt>
                <c:pt idx="1105">
                  <c:v>47368</c:v>
                </c:pt>
                <c:pt idx="1106">
                  <c:v>47375</c:v>
                </c:pt>
                <c:pt idx="1107">
                  <c:v>47382</c:v>
                </c:pt>
                <c:pt idx="1108">
                  <c:v>47389</c:v>
                </c:pt>
                <c:pt idx="1109">
                  <c:v>47396</c:v>
                </c:pt>
                <c:pt idx="1110">
                  <c:v>47403</c:v>
                </c:pt>
                <c:pt idx="1111">
                  <c:v>47410</c:v>
                </c:pt>
                <c:pt idx="1112">
                  <c:v>47417</c:v>
                </c:pt>
                <c:pt idx="1113">
                  <c:v>47424</c:v>
                </c:pt>
                <c:pt idx="1114">
                  <c:v>47431</c:v>
                </c:pt>
                <c:pt idx="1115">
                  <c:v>47438</c:v>
                </c:pt>
                <c:pt idx="1116">
                  <c:v>47445</c:v>
                </c:pt>
                <c:pt idx="1117">
                  <c:v>47452</c:v>
                </c:pt>
                <c:pt idx="1118">
                  <c:v>47459</c:v>
                </c:pt>
                <c:pt idx="1119">
                  <c:v>47466</c:v>
                </c:pt>
                <c:pt idx="1120">
                  <c:v>47473</c:v>
                </c:pt>
                <c:pt idx="1121">
                  <c:v>47483</c:v>
                </c:pt>
                <c:pt idx="1122">
                  <c:v>47490</c:v>
                </c:pt>
                <c:pt idx="1123">
                  <c:v>47497</c:v>
                </c:pt>
                <c:pt idx="1124">
                  <c:v>47505</c:v>
                </c:pt>
                <c:pt idx="1125">
                  <c:v>47511</c:v>
                </c:pt>
                <c:pt idx="1126">
                  <c:v>47518</c:v>
                </c:pt>
                <c:pt idx="1127">
                  <c:v>47525</c:v>
                </c:pt>
                <c:pt idx="1128">
                  <c:v>47533</c:v>
                </c:pt>
                <c:pt idx="1129">
                  <c:v>47539</c:v>
                </c:pt>
                <c:pt idx="1130">
                  <c:v>47546</c:v>
                </c:pt>
                <c:pt idx="1131">
                  <c:v>47553</c:v>
                </c:pt>
                <c:pt idx="1132">
                  <c:v>47560</c:v>
                </c:pt>
                <c:pt idx="1133">
                  <c:v>47567</c:v>
                </c:pt>
                <c:pt idx="1134">
                  <c:v>47574</c:v>
                </c:pt>
                <c:pt idx="1135">
                  <c:v>47581</c:v>
                </c:pt>
                <c:pt idx="1136">
                  <c:v>47588</c:v>
                </c:pt>
                <c:pt idx="1137">
                  <c:v>47597</c:v>
                </c:pt>
                <c:pt idx="1138">
                  <c:v>47602</c:v>
                </c:pt>
                <c:pt idx="1139">
                  <c:v>47610</c:v>
                </c:pt>
                <c:pt idx="1140">
                  <c:v>47616</c:v>
                </c:pt>
                <c:pt idx="1141">
                  <c:v>47623</c:v>
                </c:pt>
                <c:pt idx="1142">
                  <c:v>47631</c:v>
                </c:pt>
                <c:pt idx="1143">
                  <c:v>47637</c:v>
                </c:pt>
                <c:pt idx="1144">
                  <c:v>47644</c:v>
                </c:pt>
                <c:pt idx="1145">
                  <c:v>47651</c:v>
                </c:pt>
                <c:pt idx="1146">
                  <c:v>47658</c:v>
                </c:pt>
                <c:pt idx="1147">
                  <c:v>47665</c:v>
                </c:pt>
                <c:pt idx="1148">
                  <c:v>47672</c:v>
                </c:pt>
                <c:pt idx="1149">
                  <c:v>47679</c:v>
                </c:pt>
                <c:pt idx="1150">
                  <c:v>47686</c:v>
                </c:pt>
                <c:pt idx="1151">
                  <c:v>47693</c:v>
                </c:pt>
                <c:pt idx="1152">
                  <c:v>47700</c:v>
                </c:pt>
                <c:pt idx="1153">
                  <c:v>47707</c:v>
                </c:pt>
                <c:pt idx="1154">
                  <c:v>47714</c:v>
                </c:pt>
                <c:pt idx="1155">
                  <c:v>47722</c:v>
                </c:pt>
                <c:pt idx="1156">
                  <c:v>47729</c:v>
                </c:pt>
                <c:pt idx="1157">
                  <c:v>47735</c:v>
                </c:pt>
                <c:pt idx="1158">
                  <c:v>47742</c:v>
                </c:pt>
                <c:pt idx="1159">
                  <c:v>47749</c:v>
                </c:pt>
                <c:pt idx="1160">
                  <c:v>47756</c:v>
                </c:pt>
                <c:pt idx="1161">
                  <c:v>47763</c:v>
                </c:pt>
                <c:pt idx="1162">
                  <c:v>47771</c:v>
                </c:pt>
                <c:pt idx="1163">
                  <c:v>47777</c:v>
                </c:pt>
                <c:pt idx="1164">
                  <c:v>47784</c:v>
                </c:pt>
                <c:pt idx="1165">
                  <c:v>47791</c:v>
                </c:pt>
                <c:pt idx="1166">
                  <c:v>47799</c:v>
                </c:pt>
                <c:pt idx="1167">
                  <c:v>47805</c:v>
                </c:pt>
                <c:pt idx="1168">
                  <c:v>47812</c:v>
                </c:pt>
                <c:pt idx="1169">
                  <c:v>47819</c:v>
                </c:pt>
                <c:pt idx="1170">
                  <c:v>47826</c:v>
                </c:pt>
                <c:pt idx="1171">
                  <c:v>47833</c:v>
                </c:pt>
                <c:pt idx="1172">
                  <c:v>47840</c:v>
                </c:pt>
                <c:pt idx="1173">
                  <c:v>47848</c:v>
                </c:pt>
                <c:pt idx="1174">
                  <c:v>47855</c:v>
                </c:pt>
                <c:pt idx="1175">
                  <c:v>47862</c:v>
                </c:pt>
                <c:pt idx="1176">
                  <c:v>47869</c:v>
                </c:pt>
                <c:pt idx="1177">
                  <c:v>47876</c:v>
                </c:pt>
                <c:pt idx="1178">
                  <c:v>47883</c:v>
                </c:pt>
                <c:pt idx="1179">
                  <c:v>47890</c:v>
                </c:pt>
                <c:pt idx="1180">
                  <c:v>47897</c:v>
                </c:pt>
                <c:pt idx="1181">
                  <c:v>47904</c:v>
                </c:pt>
                <c:pt idx="1182">
                  <c:v>47911</c:v>
                </c:pt>
                <c:pt idx="1183">
                  <c:v>47918</c:v>
                </c:pt>
                <c:pt idx="1184">
                  <c:v>47925</c:v>
                </c:pt>
                <c:pt idx="1185">
                  <c:v>47932</c:v>
                </c:pt>
                <c:pt idx="1186">
                  <c:v>47939</c:v>
                </c:pt>
                <c:pt idx="1187">
                  <c:v>47946</c:v>
                </c:pt>
                <c:pt idx="1188">
                  <c:v>47955</c:v>
                </c:pt>
                <c:pt idx="1189">
                  <c:v>47962</c:v>
                </c:pt>
                <c:pt idx="1190">
                  <c:v>47969</c:v>
                </c:pt>
                <c:pt idx="1191">
                  <c:v>47976</c:v>
                </c:pt>
                <c:pt idx="1192">
                  <c:v>47983</c:v>
                </c:pt>
                <c:pt idx="1193">
                  <c:v>47990</c:v>
                </c:pt>
                <c:pt idx="1194">
                  <c:v>47997</c:v>
                </c:pt>
                <c:pt idx="1195">
                  <c:v>48004</c:v>
                </c:pt>
                <c:pt idx="1196">
                  <c:v>48011</c:v>
                </c:pt>
                <c:pt idx="1197">
                  <c:v>48018</c:v>
                </c:pt>
                <c:pt idx="1198">
                  <c:v>48025</c:v>
                </c:pt>
                <c:pt idx="1199">
                  <c:v>48032</c:v>
                </c:pt>
                <c:pt idx="1200">
                  <c:v>48039</c:v>
                </c:pt>
                <c:pt idx="1201">
                  <c:v>48046</c:v>
                </c:pt>
                <c:pt idx="1202">
                  <c:v>48053</c:v>
                </c:pt>
                <c:pt idx="1203">
                  <c:v>48060</c:v>
                </c:pt>
                <c:pt idx="1204">
                  <c:v>48067</c:v>
                </c:pt>
                <c:pt idx="1205">
                  <c:v>48074</c:v>
                </c:pt>
                <c:pt idx="1206">
                  <c:v>48081</c:v>
                </c:pt>
                <c:pt idx="1207">
                  <c:v>48088</c:v>
                </c:pt>
                <c:pt idx="1208">
                  <c:v>48095</c:v>
                </c:pt>
                <c:pt idx="1209">
                  <c:v>48102</c:v>
                </c:pt>
                <c:pt idx="1210">
                  <c:v>48109</c:v>
                </c:pt>
                <c:pt idx="1211">
                  <c:v>48116</c:v>
                </c:pt>
                <c:pt idx="1212">
                  <c:v>48123</c:v>
                </c:pt>
                <c:pt idx="1213">
                  <c:v>48130</c:v>
                </c:pt>
                <c:pt idx="1214">
                  <c:v>48137</c:v>
                </c:pt>
                <c:pt idx="1215">
                  <c:v>48144</c:v>
                </c:pt>
                <c:pt idx="1216">
                  <c:v>48151</c:v>
                </c:pt>
                <c:pt idx="1217">
                  <c:v>48158</c:v>
                </c:pt>
                <c:pt idx="1218">
                  <c:v>48165</c:v>
                </c:pt>
                <c:pt idx="1219">
                  <c:v>48172</c:v>
                </c:pt>
                <c:pt idx="1220">
                  <c:v>48180</c:v>
                </c:pt>
                <c:pt idx="1221">
                  <c:v>48186</c:v>
                </c:pt>
                <c:pt idx="1222">
                  <c:v>48193</c:v>
                </c:pt>
                <c:pt idx="1223">
                  <c:v>48200</c:v>
                </c:pt>
                <c:pt idx="1224">
                  <c:v>48211</c:v>
                </c:pt>
                <c:pt idx="1225">
                  <c:v>48215</c:v>
                </c:pt>
                <c:pt idx="1226">
                  <c:v>48221</c:v>
                </c:pt>
                <c:pt idx="1227">
                  <c:v>48228</c:v>
                </c:pt>
                <c:pt idx="1228">
                  <c:v>48235</c:v>
                </c:pt>
                <c:pt idx="1229">
                  <c:v>48242</c:v>
                </c:pt>
                <c:pt idx="1230">
                  <c:v>48249</c:v>
                </c:pt>
                <c:pt idx="1231">
                  <c:v>48256</c:v>
                </c:pt>
                <c:pt idx="1232">
                  <c:v>48263</c:v>
                </c:pt>
                <c:pt idx="1233">
                  <c:v>48270</c:v>
                </c:pt>
                <c:pt idx="1234">
                  <c:v>48277</c:v>
                </c:pt>
                <c:pt idx="1235">
                  <c:v>48284</c:v>
                </c:pt>
                <c:pt idx="1236">
                  <c:v>48291</c:v>
                </c:pt>
                <c:pt idx="1237">
                  <c:v>48298</c:v>
                </c:pt>
                <c:pt idx="1238">
                  <c:v>48305</c:v>
                </c:pt>
                <c:pt idx="1239">
                  <c:v>48312</c:v>
                </c:pt>
                <c:pt idx="1240">
                  <c:v>48319</c:v>
                </c:pt>
                <c:pt idx="1241">
                  <c:v>48326</c:v>
                </c:pt>
                <c:pt idx="1242">
                  <c:v>48333</c:v>
                </c:pt>
                <c:pt idx="1243">
                  <c:v>48340</c:v>
                </c:pt>
                <c:pt idx="1244">
                  <c:v>48347</c:v>
                </c:pt>
                <c:pt idx="1245">
                  <c:v>48354</c:v>
                </c:pt>
                <c:pt idx="1246">
                  <c:v>48361</c:v>
                </c:pt>
                <c:pt idx="1247">
                  <c:v>48368</c:v>
                </c:pt>
                <c:pt idx="1248">
                  <c:v>48375</c:v>
                </c:pt>
                <c:pt idx="1249">
                  <c:v>48382</c:v>
                </c:pt>
                <c:pt idx="1250">
                  <c:v>48389</c:v>
                </c:pt>
                <c:pt idx="1251">
                  <c:v>48396</c:v>
                </c:pt>
                <c:pt idx="1252">
                  <c:v>48403</c:v>
                </c:pt>
                <c:pt idx="1253">
                  <c:v>48410</c:v>
                </c:pt>
                <c:pt idx="1254">
                  <c:v>48417</c:v>
                </c:pt>
                <c:pt idx="1255">
                  <c:v>48424</c:v>
                </c:pt>
                <c:pt idx="1256">
                  <c:v>48431</c:v>
                </c:pt>
                <c:pt idx="1257">
                  <c:v>48438</c:v>
                </c:pt>
                <c:pt idx="1258">
                  <c:v>48445</c:v>
                </c:pt>
                <c:pt idx="1259">
                  <c:v>48452</c:v>
                </c:pt>
                <c:pt idx="1260">
                  <c:v>48459</c:v>
                </c:pt>
                <c:pt idx="1261">
                  <c:v>48466</c:v>
                </c:pt>
                <c:pt idx="1262">
                  <c:v>48473</c:v>
                </c:pt>
                <c:pt idx="1263">
                  <c:v>48480</c:v>
                </c:pt>
                <c:pt idx="1264">
                  <c:v>48487</c:v>
                </c:pt>
                <c:pt idx="1265">
                  <c:v>48494</c:v>
                </c:pt>
                <c:pt idx="1266">
                  <c:v>48501</c:v>
                </c:pt>
                <c:pt idx="1267">
                  <c:v>48508</c:v>
                </c:pt>
                <c:pt idx="1268">
                  <c:v>48515</c:v>
                </c:pt>
                <c:pt idx="1269">
                  <c:v>48522</c:v>
                </c:pt>
                <c:pt idx="1270">
                  <c:v>48530</c:v>
                </c:pt>
                <c:pt idx="1271">
                  <c:v>48536</c:v>
                </c:pt>
                <c:pt idx="1272">
                  <c:v>48544</c:v>
                </c:pt>
                <c:pt idx="1273">
                  <c:v>48550</c:v>
                </c:pt>
                <c:pt idx="1274">
                  <c:v>48557</c:v>
                </c:pt>
                <c:pt idx="1275">
                  <c:v>48564</c:v>
                </c:pt>
                <c:pt idx="1276">
                  <c:v>48571</c:v>
                </c:pt>
                <c:pt idx="1277">
                  <c:v>48583</c:v>
                </c:pt>
                <c:pt idx="1278">
                  <c:v>48586</c:v>
                </c:pt>
                <c:pt idx="1279">
                  <c:v>48593</c:v>
                </c:pt>
                <c:pt idx="1280">
                  <c:v>48600</c:v>
                </c:pt>
                <c:pt idx="1281">
                  <c:v>48607</c:v>
                </c:pt>
                <c:pt idx="1282">
                  <c:v>48614</c:v>
                </c:pt>
                <c:pt idx="1283">
                  <c:v>48621</c:v>
                </c:pt>
                <c:pt idx="1284">
                  <c:v>48628</c:v>
                </c:pt>
                <c:pt idx="1285">
                  <c:v>48635</c:v>
                </c:pt>
                <c:pt idx="1286">
                  <c:v>48642</c:v>
                </c:pt>
                <c:pt idx="1287">
                  <c:v>48649</c:v>
                </c:pt>
                <c:pt idx="1288">
                  <c:v>48656</c:v>
                </c:pt>
                <c:pt idx="1289">
                  <c:v>48663</c:v>
                </c:pt>
                <c:pt idx="1290">
                  <c:v>48670</c:v>
                </c:pt>
                <c:pt idx="1291">
                  <c:v>48677</c:v>
                </c:pt>
                <c:pt idx="1292">
                  <c:v>48688</c:v>
                </c:pt>
                <c:pt idx="1293">
                  <c:v>48691</c:v>
                </c:pt>
                <c:pt idx="1294">
                  <c:v>48698</c:v>
                </c:pt>
                <c:pt idx="1295">
                  <c:v>48705</c:v>
                </c:pt>
                <c:pt idx="1296">
                  <c:v>48712</c:v>
                </c:pt>
                <c:pt idx="1297">
                  <c:v>48719</c:v>
                </c:pt>
                <c:pt idx="1298">
                  <c:v>48726</c:v>
                </c:pt>
                <c:pt idx="1299">
                  <c:v>48733</c:v>
                </c:pt>
                <c:pt idx="1300">
                  <c:v>48740</c:v>
                </c:pt>
                <c:pt idx="1301">
                  <c:v>48747</c:v>
                </c:pt>
                <c:pt idx="1302">
                  <c:v>48754</c:v>
                </c:pt>
                <c:pt idx="1303">
                  <c:v>48761</c:v>
                </c:pt>
                <c:pt idx="1304">
                  <c:v>48768</c:v>
                </c:pt>
                <c:pt idx="1305">
                  <c:v>48775</c:v>
                </c:pt>
                <c:pt idx="1306">
                  <c:v>48782</c:v>
                </c:pt>
                <c:pt idx="1307">
                  <c:v>48789</c:v>
                </c:pt>
                <c:pt idx="1308">
                  <c:v>48796</c:v>
                </c:pt>
                <c:pt idx="1309">
                  <c:v>48803</c:v>
                </c:pt>
                <c:pt idx="1310">
                  <c:v>48810</c:v>
                </c:pt>
                <c:pt idx="1311">
                  <c:v>48817</c:v>
                </c:pt>
                <c:pt idx="1312">
                  <c:v>48824</c:v>
                </c:pt>
                <c:pt idx="1313">
                  <c:v>48831</c:v>
                </c:pt>
                <c:pt idx="1314">
                  <c:v>48838</c:v>
                </c:pt>
                <c:pt idx="1315">
                  <c:v>48845</c:v>
                </c:pt>
                <c:pt idx="1316">
                  <c:v>48852</c:v>
                </c:pt>
                <c:pt idx="1317">
                  <c:v>48859</c:v>
                </c:pt>
                <c:pt idx="1318">
                  <c:v>48866</c:v>
                </c:pt>
                <c:pt idx="1319">
                  <c:v>48873</c:v>
                </c:pt>
                <c:pt idx="1320">
                  <c:v>48880</c:v>
                </c:pt>
                <c:pt idx="1321">
                  <c:v>48887</c:v>
                </c:pt>
                <c:pt idx="1322">
                  <c:v>48897</c:v>
                </c:pt>
                <c:pt idx="1323">
                  <c:v>48901</c:v>
                </c:pt>
                <c:pt idx="1324">
                  <c:v>48908</c:v>
                </c:pt>
                <c:pt idx="1325">
                  <c:v>48915</c:v>
                </c:pt>
                <c:pt idx="1326">
                  <c:v>48922</c:v>
                </c:pt>
                <c:pt idx="1327">
                  <c:v>48929</c:v>
                </c:pt>
                <c:pt idx="1328">
                  <c:v>48936</c:v>
                </c:pt>
                <c:pt idx="1329">
                  <c:v>48943</c:v>
                </c:pt>
                <c:pt idx="1330">
                  <c:v>48950</c:v>
                </c:pt>
                <c:pt idx="1331">
                  <c:v>48957</c:v>
                </c:pt>
                <c:pt idx="1332">
                  <c:v>48964</c:v>
                </c:pt>
                <c:pt idx="1333">
                  <c:v>48971</c:v>
                </c:pt>
                <c:pt idx="1334">
                  <c:v>48978</c:v>
                </c:pt>
                <c:pt idx="1335">
                  <c:v>48985</c:v>
                </c:pt>
                <c:pt idx="1336">
                  <c:v>48992</c:v>
                </c:pt>
                <c:pt idx="1337">
                  <c:v>48999</c:v>
                </c:pt>
                <c:pt idx="1338">
                  <c:v>49006</c:v>
                </c:pt>
                <c:pt idx="1339">
                  <c:v>49013</c:v>
                </c:pt>
                <c:pt idx="1340">
                  <c:v>49020</c:v>
                </c:pt>
                <c:pt idx="1341">
                  <c:v>49027</c:v>
                </c:pt>
                <c:pt idx="1342">
                  <c:v>49034</c:v>
                </c:pt>
                <c:pt idx="1343">
                  <c:v>49045</c:v>
                </c:pt>
                <c:pt idx="1344">
                  <c:v>49048</c:v>
                </c:pt>
                <c:pt idx="1345">
                  <c:v>49055</c:v>
                </c:pt>
                <c:pt idx="1346">
                  <c:v>49062</c:v>
                </c:pt>
                <c:pt idx="1347">
                  <c:v>49069</c:v>
                </c:pt>
                <c:pt idx="1348">
                  <c:v>49076</c:v>
                </c:pt>
                <c:pt idx="1349">
                  <c:v>49083</c:v>
                </c:pt>
                <c:pt idx="1350">
                  <c:v>49090</c:v>
                </c:pt>
                <c:pt idx="1351">
                  <c:v>49097</c:v>
                </c:pt>
                <c:pt idx="1352">
                  <c:v>49104</c:v>
                </c:pt>
                <c:pt idx="1353">
                  <c:v>49111</c:v>
                </c:pt>
                <c:pt idx="1354">
                  <c:v>49118</c:v>
                </c:pt>
                <c:pt idx="1355">
                  <c:v>49125</c:v>
                </c:pt>
                <c:pt idx="1356">
                  <c:v>49132</c:v>
                </c:pt>
                <c:pt idx="1357">
                  <c:v>49139</c:v>
                </c:pt>
                <c:pt idx="1358">
                  <c:v>49146</c:v>
                </c:pt>
                <c:pt idx="1359">
                  <c:v>49153</c:v>
                </c:pt>
                <c:pt idx="1360">
                  <c:v>49160</c:v>
                </c:pt>
                <c:pt idx="1361">
                  <c:v>49167</c:v>
                </c:pt>
                <c:pt idx="1362">
                  <c:v>49174</c:v>
                </c:pt>
                <c:pt idx="1363">
                  <c:v>49181</c:v>
                </c:pt>
                <c:pt idx="1364">
                  <c:v>49188</c:v>
                </c:pt>
                <c:pt idx="1365">
                  <c:v>49195</c:v>
                </c:pt>
                <c:pt idx="1366">
                  <c:v>49202</c:v>
                </c:pt>
                <c:pt idx="1367">
                  <c:v>49209</c:v>
                </c:pt>
                <c:pt idx="1368">
                  <c:v>49216</c:v>
                </c:pt>
                <c:pt idx="1369">
                  <c:v>49223</c:v>
                </c:pt>
                <c:pt idx="1370">
                  <c:v>49230</c:v>
                </c:pt>
                <c:pt idx="1371">
                  <c:v>49237</c:v>
                </c:pt>
                <c:pt idx="1372">
                  <c:v>49244</c:v>
                </c:pt>
                <c:pt idx="1373">
                  <c:v>49251</c:v>
                </c:pt>
                <c:pt idx="1374">
                  <c:v>49261</c:v>
                </c:pt>
                <c:pt idx="1375">
                  <c:v>49265</c:v>
                </c:pt>
                <c:pt idx="1376">
                  <c:v>49272</c:v>
                </c:pt>
                <c:pt idx="1377">
                  <c:v>49279</c:v>
                </c:pt>
                <c:pt idx="1378">
                  <c:v>49286</c:v>
                </c:pt>
                <c:pt idx="1379">
                  <c:v>49293</c:v>
                </c:pt>
                <c:pt idx="1380">
                  <c:v>49300</c:v>
                </c:pt>
                <c:pt idx="1381">
                  <c:v>49307</c:v>
                </c:pt>
                <c:pt idx="1382">
                  <c:v>49314</c:v>
                </c:pt>
                <c:pt idx="1383">
                  <c:v>49321</c:v>
                </c:pt>
                <c:pt idx="1384">
                  <c:v>49328</c:v>
                </c:pt>
                <c:pt idx="1385">
                  <c:v>49335</c:v>
                </c:pt>
                <c:pt idx="1386">
                  <c:v>49342</c:v>
                </c:pt>
                <c:pt idx="1387">
                  <c:v>49349</c:v>
                </c:pt>
                <c:pt idx="1388">
                  <c:v>49356</c:v>
                </c:pt>
                <c:pt idx="1389">
                  <c:v>49363</c:v>
                </c:pt>
                <c:pt idx="1390">
                  <c:v>49370</c:v>
                </c:pt>
                <c:pt idx="1391">
                  <c:v>49377</c:v>
                </c:pt>
                <c:pt idx="1392">
                  <c:v>49384</c:v>
                </c:pt>
                <c:pt idx="1393">
                  <c:v>49395</c:v>
                </c:pt>
                <c:pt idx="1394">
                  <c:v>49398</c:v>
                </c:pt>
                <c:pt idx="1395">
                  <c:v>49405</c:v>
                </c:pt>
                <c:pt idx="1396">
                  <c:v>49412</c:v>
                </c:pt>
                <c:pt idx="1397">
                  <c:v>49419</c:v>
                </c:pt>
                <c:pt idx="1398">
                  <c:v>49426</c:v>
                </c:pt>
                <c:pt idx="1399">
                  <c:v>49433</c:v>
                </c:pt>
                <c:pt idx="1400">
                  <c:v>49440</c:v>
                </c:pt>
                <c:pt idx="1401">
                  <c:v>49447</c:v>
                </c:pt>
                <c:pt idx="1402">
                  <c:v>49454</c:v>
                </c:pt>
                <c:pt idx="1403">
                  <c:v>49461</c:v>
                </c:pt>
                <c:pt idx="1404">
                  <c:v>49468</c:v>
                </c:pt>
                <c:pt idx="1405">
                  <c:v>49475</c:v>
                </c:pt>
                <c:pt idx="1406">
                  <c:v>49482</c:v>
                </c:pt>
                <c:pt idx="1407">
                  <c:v>49489</c:v>
                </c:pt>
                <c:pt idx="1408">
                  <c:v>49496</c:v>
                </c:pt>
                <c:pt idx="1409">
                  <c:v>49503</c:v>
                </c:pt>
                <c:pt idx="1410">
                  <c:v>49510</c:v>
                </c:pt>
                <c:pt idx="1411">
                  <c:v>49517</c:v>
                </c:pt>
                <c:pt idx="1412">
                  <c:v>49524</c:v>
                </c:pt>
                <c:pt idx="1413">
                  <c:v>49531</c:v>
                </c:pt>
                <c:pt idx="1414">
                  <c:v>49538</c:v>
                </c:pt>
                <c:pt idx="1415">
                  <c:v>49545</c:v>
                </c:pt>
                <c:pt idx="1416">
                  <c:v>49552</c:v>
                </c:pt>
                <c:pt idx="1417">
                  <c:v>49559</c:v>
                </c:pt>
                <c:pt idx="1418">
                  <c:v>49566</c:v>
                </c:pt>
                <c:pt idx="1419">
                  <c:v>49573</c:v>
                </c:pt>
                <c:pt idx="1420">
                  <c:v>49580</c:v>
                </c:pt>
                <c:pt idx="1421">
                  <c:v>49587</c:v>
                </c:pt>
                <c:pt idx="1422">
                  <c:v>49594</c:v>
                </c:pt>
                <c:pt idx="1423">
                  <c:v>49601</c:v>
                </c:pt>
                <c:pt idx="1424">
                  <c:v>49608</c:v>
                </c:pt>
                <c:pt idx="1425">
                  <c:v>49615</c:v>
                </c:pt>
                <c:pt idx="1426">
                  <c:v>49622</c:v>
                </c:pt>
                <c:pt idx="1427">
                  <c:v>49629</c:v>
                </c:pt>
                <c:pt idx="1428">
                  <c:v>49636</c:v>
                </c:pt>
                <c:pt idx="1429">
                  <c:v>49643</c:v>
                </c:pt>
                <c:pt idx="1430">
                  <c:v>49650</c:v>
                </c:pt>
                <c:pt idx="1431">
                  <c:v>49657</c:v>
                </c:pt>
                <c:pt idx="1432">
                  <c:v>49664</c:v>
                </c:pt>
                <c:pt idx="1433">
                  <c:v>49674</c:v>
                </c:pt>
                <c:pt idx="1434">
                  <c:v>49681</c:v>
                </c:pt>
                <c:pt idx="1435">
                  <c:v>49688</c:v>
                </c:pt>
                <c:pt idx="1436">
                  <c:v>49696</c:v>
                </c:pt>
                <c:pt idx="1437">
                  <c:v>49702</c:v>
                </c:pt>
                <c:pt idx="1438">
                  <c:v>49709</c:v>
                </c:pt>
                <c:pt idx="1439">
                  <c:v>49716</c:v>
                </c:pt>
                <c:pt idx="1440">
                  <c:v>49724</c:v>
                </c:pt>
                <c:pt idx="1441">
                  <c:v>49730</c:v>
                </c:pt>
                <c:pt idx="1442">
                  <c:v>49737</c:v>
                </c:pt>
                <c:pt idx="1443">
                  <c:v>49744</c:v>
                </c:pt>
                <c:pt idx="1444">
                  <c:v>49751</c:v>
                </c:pt>
                <c:pt idx="1445">
                  <c:v>49758</c:v>
                </c:pt>
                <c:pt idx="1446">
                  <c:v>49765</c:v>
                </c:pt>
                <c:pt idx="1447">
                  <c:v>49772</c:v>
                </c:pt>
                <c:pt idx="1448">
                  <c:v>49781</c:v>
                </c:pt>
                <c:pt idx="1449">
                  <c:v>49786</c:v>
                </c:pt>
                <c:pt idx="1450">
                  <c:v>49793</c:v>
                </c:pt>
                <c:pt idx="1451">
                  <c:v>49801</c:v>
                </c:pt>
                <c:pt idx="1452">
                  <c:v>49807</c:v>
                </c:pt>
                <c:pt idx="1453">
                  <c:v>49814</c:v>
                </c:pt>
                <c:pt idx="1454">
                  <c:v>49822</c:v>
                </c:pt>
                <c:pt idx="1455">
                  <c:v>49828</c:v>
                </c:pt>
                <c:pt idx="1456">
                  <c:v>49835</c:v>
                </c:pt>
                <c:pt idx="1457">
                  <c:v>49842</c:v>
                </c:pt>
                <c:pt idx="1458">
                  <c:v>49849</c:v>
                </c:pt>
                <c:pt idx="1459">
                  <c:v>49856</c:v>
                </c:pt>
                <c:pt idx="1460">
                  <c:v>49863</c:v>
                </c:pt>
                <c:pt idx="1461">
                  <c:v>49870</c:v>
                </c:pt>
                <c:pt idx="1462">
                  <c:v>49877</c:v>
                </c:pt>
                <c:pt idx="1463">
                  <c:v>49884</c:v>
                </c:pt>
                <c:pt idx="1464">
                  <c:v>49891</c:v>
                </c:pt>
                <c:pt idx="1465">
                  <c:v>49898</c:v>
                </c:pt>
                <c:pt idx="1466">
                  <c:v>49905</c:v>
                </c:pt>
                <c:pt idx="1467">
                  <c:v>49913</c:v>
                </c:pt>
                <c:pt idx="1468">
                  <c:v>49920</c:v>
                </c:pt>
                <c:pt idx="1469">
                  <c:v>49926</c:v>
                </c:pt>
                <c:pt idx="1470">
                  <c:v>49933</c:v>
                </c:pt>
                <c:pt idx="1471">
                  <c:v>49940</c:v>
                </c:pt>
                <c:pt idx="1472">
                  <c:v>49947</c:v>
                </c:pt>
                <c:pt idx="1473">
                  <c:v>49954</c:v>
                </c:pt>
                <c:pt idx="1474">
                  <c:v>49962</c:v>
                </c:pt>
                <c:pt idx="1475">
                  <c:v>49968</c:v>
                </c:pt>
                <c:pt idx="1476">
                  <c:v>49975</c:v>
                </c:pt>
                <c:pt idx="1477">
                  <c:v>49982</c:v>
                </c:pt>
                <c:pt idx="1478">
                  <c:v>49989</c:v>
                </c:pt>
                <c:pt idx="1479">
                  <c:v>49996</c:v>
                </c:pt>
                <c:pt idx="1480">
                  <c:v>50003</c:v>
                </c:pt>
                <c:pt idx="1481">
                  <c:v>50010</c:v>
                </c:pt>
                <c:pt idx="1482">
                  <c:v>50017</c:v>
                </c:pt>
                <c:pt idx="1483">
                  <c:v>50024</c:v>
                </c:pt>
                <c:pt idx="1484">
                  <c:v>50031</c:v>
                </c:pt>
                <c:pt idx="1485">
                  <c:v>50040</c:v>
                </c:pt>
                <c:pt idx="1486">
                  <c:v>50047</c:v>
                </c:pt>
                <c:pt idx="1487">
                  <c:v>50054</c:v>
                </c:pt>
                <c:pt idx="1488">
                  <c:v>50061</c:v>
                </c:pt>
                <c:pt idx="1489">
                  <c:v>50068</c:v>
                </c:pt>
                <c:pt idx="1490">
                  <c:v>50075</c:v>
                </c:pt>
                <c:pt idx="1491">
                  <c:v>50082</c:v>
                </c:pt>
                <c:pt idx="1492">
                  <c:v>50089</c:v>
                </c:pt>
                <c:pt idx="1493">
                  <c:v>50096</c:v>
                </c:pt>
                <c:pt idx="1494">
                  <c:v>50103</c:v>
                </c:pt>
                <c:pt idx="1495">
                  <c:v>50110</c:v>
                </c:pt>
                <c:pt idx="1496">
                  <c:v>50117</c:v>
                </c:pt>
                <c:pt idx="1497">
                  <c:v>50124</c:v>
                </c:pt>
                <c:pt idx="1498">
                  <c:v>50131</c:v>
                </c:pt>
                <c:pt idx="1499">
                  <c:v>50139</c:v>
                </c:pt>
                <c:pt idx="1500">
                  <c:v>50146</c:v>
                </c:pt>
                <c:pt idx="1501">
                  <c:v>50153</c:v>
                </c:pt>
                <c:pt idx="1502">
                  <c:v>50160</c:v>
                </c:pt>
                <c:pt idx="1503">
                  <c:v>50167</c:v>
                </c:pt>
                <c:pt idx="1504">
                  <c:v>50174</c:v>
                </c:pt>
                <c:pt idx="1505">
                  <c:v>50181</c:v>
                </c:pt>
                <c:pt idx="1506">
                  <c:v>50188</c:v>
                </c:pt>
                <c:pt idx="1507">
                  <c:v>50195</c:v>
                </c:pt>
                <c:pt idx="1508">
                  <c:v>50202</c:v>
                </c:pt>
                <c:pt idx="1509">
                  <c:v>50209</c:v>
                </c:pt>
                <c:pt idx="1510">
                  <c:v>50216</c:v>
                </c:pt>
                <c:pt idx="1511">
                  <c:v>50223</c:v>
                </c:pt>
                <c:pt idx="1512">
                  <c:v>50230</c:v>
                </c:pt>
                <c:pt idx="1513">
                  <c:v>50237</c:v>
                </c:pt>
                <c:pt idx="1514">
                  <c:v>50244</c:v>
                </c:pt>
                <c:pt idx="1515">
                  <c:v>50251</c:v>
                </c:pt>
                <c:pt idx="1516">
                  <c:v>50258</c:v>
                </c:pt>
                <c:pt idx="1517">
                  <c:v>50265</c:v>
                </c:pt>
                <c:pt idx="1518">
                  <c:v>50272</c:v>
                </c:pt>
                <c:pt idx="1519">
                  <c:v>50279</c:v>
                </c:pt>
                <c:pt idx="1520">
                  <c:v>50286</c:v>
                </c:pt>
                <c:pt idx="1521">
                  <c:v>50293</c:v>
                </c:pt>
                <c:pt idx="1522">
                  <c:v>50300</c:v>
                </c:pt>
                <c:pt idx="1523">
                  <c:v>50307</c:v>
                </c:pt>
                <c:pt idx="1524">
                  <c:v>50314</c:v>
                </c:pt>
                <c:pt idx="1525">
                  <c:v>50321</c:v>
                </c:pt>
                <c:pt idx="1526">
                  <c:v>50328</c:v>
                </c:pt>
                <c:pt idx="1527">
                  <c:v>50335</c:v>
                </c:pt>
                <c:pt idx="1528">
                  <c:v>50342</c:v>
                </c:pt>
                <c:pt idx="1529">
                  <c:v>50349</c:v>
                </c:pt>
                <c:pt idx="1530">
                  <c:v>50356</c:v>
                </c:pt>
                <c:pt idx="1531">
                  <c:v>50363</c:v>
                </c:pt>
                <c:pt idx="1532">
                  <c:v>50371</c:v>
                </c:pt>
                <c:pt idx="1533">
                  <c:v>50377</c:v>
                </c:pt>
                <c:pt idx="1534">
                  <c:v>50384</c:v>
                </c:pt>
                <c:pt idx="1535">
                  <c:v>50391</c:v>
                </c:pt>
                <c:pt idx="1536">
                  <c:v>50398</c:v>
                </c:pt>
                <c:pt idx="1537">
                  <c:v>50405</c:v>
                </c:pt>
                <c:pt idx="1538">
                  <c:v>50412</c:v>
                </c:pt>
                <c:pt idx="1539">
                  <c:v>50419</c:v>
                </c:pt>
                <c:pt idx="1540">
                  <c:v>50426</c:v>
                </c:pt>
                <c:pt idx="1541">
                  <c:v>50433</c:v>
                </c:pt>
                <c:pt idx="1542">
                  <c:v>50440</c:v>
                </c:pt>
                <c:pt idx="1543">
                  <c:v>50447</c:v>
                </c:pt>
                <c:pt idx="1544">
                  <c:v>50454</c:v>
                </c:pt>
                <c:pt idx="1545">
                  <c:v>50461</c:v>
                </c:pt>
                <c:pt idx="1546">
                  <c:v>50468</c:v>
                </c:pt>
                <c:pt idx="1547">
                  <c:v>50475</c:v>
                </c:pt>
                <c:pt idx="1548">
                  <c:v>50482</c:v>
                </c:pt>
                <c:pt idx="1549">
                  <c:v>50489</c:v>
                </c:pt>
                <c:pt idx="1550">
                  <c:v>50496</c:v>
                </c:pt>
                <c:pt idx="1551">
                  <c:v>50503</c:v>
                </c:pt>
                <c:pt idx="1552">
                  <c:v>50510</c:v>
                </c:pt>
                <c:pt idx="1553">
                  <c:v>50517</c:v>
                </c:pt>
                <c:pt idx="1554">
                  <c:v>50524</c:v>
                </c:pt>
                <c:pt idx="1555">
                  <c:v>50531</c:v>
                </c:pt>
                <c:pt idx="1556">
                  <c:v>50538</c:v>
                </c:pt>
                <c:pt idx="1557">
                  <c:v>50545</c:v>
                </c:pt>
                <c:pt idx="1558">
                  <c:v>50552</c:v>
                </c:pt>
                <c:pt idx="1559">
                  <c:v>50559</c:v>
                </c:pt>
                <c:pt idx="1560">
                  <c:v>50566</c:v>
                </c:pt>
                <c:pt idx="1561">
                  <c:v>50573</c:v>
                </c:pt>
                <c:pt idx="1562">
                  <c:v>50580</c:v>
                </c:pt>
                <c:pt idx="1563">
                  <c:v>50587</c:v>
                </c:pt>
                <c:pt idx="1564">
                  <c:v>50594</c:v>
                </c:pt>
                <c:pt idx="1565">
                  <c:v>50601</c:v>
                </c:pt>
                <c:pt idx="1566">
                  <c:v>50608</c:v>
                </c:pt>
                <c:pt idx="1567">
                  <c:v>50615</c:v>
                </c:pt>
                <c:pt idx="1568">
                  <c:v>50622</c:v>
                </c:pt>
                <c:pt idx="1569">
                  <c:v>50629</c:v>
                </c:pt>
                <c:pt idx="1570">
                  <c:v>50636</c:v>
                </c:pt>
                <c:pt idx="1571">
                  <c:v>50643</c:v>
                </c:pt>
                <c:pt idx="1572">
                  <c:v>50650</c:v>
                </c:pt>
                <c:pt idx="1573">
                  <c:v>50657</c:v>
                </c:pt>
                <c:pt idx="1574">
                  <c:v>50664</c:v>
                </c:pt>
                <c:pt idx="1575">
                  <c:v>50671</c:v>
                </c:pt>
                <c:pt idx="1576">
                  <c:v>50678</c:v>
                </c:pt>
                <c:pt idx="1577">
                  <c:v>50685</c:v>
                </c:pt>
                <c:pt idx="1578">
                  <c:v>50692</c:v>
                </c:pt>
                <c:pt idx="1579">
                  <c:v>50699</c:v>
                </c:pt>
                <c:pt idx="1580">
                  <c:v>50706</c:v>
                </c:pt>
                <c:pt idx="1581">
                  <c:v>50713</c:v>
                </c:pt>
                <c:pt idx="1582">
                  <c:v>50721</c:v>
                </c:pt>
                <c:pt idx="1583">
                  <c:v>50727</c:v>
                </c:pt>
                <c:pt idx="1584">
                  <c:v>50735</c:v>
                </c:pt>
                <c:pt idx="1585">
                  <c:v>50741</c:v>
                </c:pt>
                <c:pt idx="1586">
                  <c:v>50748</c:v>
                </c:pt>
                <c:pt idx="1587">
                  <c:v>50755</c:v>
                </c:pt>
                <c:pt idx="1588">
                  <c:v>50762</c:v>
                </c:pt>
                <c:pt idx="1589">
                  <c:v>50774</c:v>
                </c:pt>
                <c:pt idx="1590">
                  <c:v>50777</c:v>
                </c:pt>
                <c:pt idx="1591">
                  <c:v>50784</c:v>
                </c:pt>
                <c:pt idx="1592">
                  <c:v>50791</c:v>
                </c:pt>
                <c:pt idx="1593">
                  <c:v>50798</c:v>
                </c:pt>
                <c:pt idx="1594">
                  <c:v>50805</c:v>
                </c:pt>
                <c:pt idx="1595">
                  <c:v>50812</c:v>
                </c:pt>
                <c:pt idx="1596">
                  <c:v>50819</c:v>
                </c:pt>
                <c:pt idx="1597">
                  <c:v>50826</c:v>
                </c:pt>
                <c:pt idx="1598">
                  <c:v>50833</c:v>
                </c:pt>
                <c:pt idx="1599">
                  <c:v>50840</c:v>
                </c:pt>
                <c:pt idx="1600">
                  <c:v>50847</c:v>
                </c:pt>
                <c:pt idx="1601">
                  <c:v>50854</c:v>
                </c:pt>
                <c:pt idx="1602">
                  <c:v>50861</c:v>
                </c:pt>
                <c:pt idx="1603">
                  <c:v>50872</c:v>
                </c:pt>
                <c:pt idx="1604">
                  <c:v>50875</c:v>
                </c:pt>
                <c:pt idx="1605">
                  <c:v>50882</c:v>
                </c:pt>
                <c:pt idx="1606">
                  <c:v>50889</c:v>
                </c:pt>
                <c:pt idx="1607">
                  <c:v>50896</c:v>
                </c:pt>
                <c:pt idx="1608">
                  <c:v>50903</c:v>
                </c:pt>
                <c:pt idx="1609">
                  <c:v>50910</c:v>
                </c:pt>
                <c:pt idx="1610">
                  <c:v>50917</c:v>
                </c:pt>
                <c:pt idx="1611">
                  <c:v>50924</c:v>
                </c:pt>
                <c:pt idx="1612">
                  <c:v>50931</c:v>
                </c:pt>
                <c:pt idx="1613">
                  <c:v>50938</c:v>
                </c:pt>
                <c:pt idx="1614">
                  <c:v>50945</c:v>
                </c:pt>
                <c:pt idx="1615">
                  <c:v>50952</c:v>
                </c:pt>
                <c:pt idx="1616">
                  <c:v>50959</c:v>
                </c:pt>
                <c:pt idx="1617">
                  <c:v>50966</c:v>
                </c:pt>
                <c:pt idx="1618">
                  <c:v>50973</c:v>
                </c:pt>
                <c:pt idx="1619">
                  <c:v>50980</c:v>
                </c:pt>
                <c:pt idx="1620">
                  <c:v>50987</c:v>
                </c:pt>
                <c:pt idx="1621">
                  <c:v>50994</c:v>
                </c:pt>
                <c:pt idx="1622">
                  <c:v>51001</c:v>
                </c:pt>
                <c:pt idx="1623">
                  <c:v>51008</c:v>
                </c:pt>
                <c:pt idx="1624">
                  <c:v>51015</c:v>
                </c:pt>
                <c:pt idx="1625">
                  <c:v>51022</c:v>
                </c:pt>
                <c:pt idx="1626">
                  <c:v>51029</c:v>
                </c:pt>
                <c:pt idx="1627">
                  <c:v>51036</c:v>
                </c:pt>
                <c:pt idx="1628">
                  <c:v>51043</c:v>
                </c:pt>
                <c:pt idx="1629">
                  <c:v>51050</c:v>
                </c:pt>
                <c:pt idx="1630">
                  <c:v>51057</c:v>
                </c:pt>
                <c:pt idx="1631">
                  <c:v>51064</c:v>
                </c:pt>
                <c:pt idx="1632">
                  <c:v>51071</c:v>
                </c:pt>
                <c:pt idx="1633">
                  <c:v>51078</c:v>
                </c:pt>
                <c:pt idx="1634">
                  <c:v>51088</c:v>
                </c:pt>
                <c:pt idx="1635">
                  <c:v>51092</c:v>
                </c:pt>
                <c:pt idx="1636">
                  <c:v>51099</c:v>
                </c:pt>
                <c:pt idx="1637">
                  <c:v>51106</c:v>
                </c:pt>
                <c:pt idx="1638">
                  <c:v>51113</c:v>
                </c:pt>
                <c:pt idx="1639">
                  <c:v>51120</c:v>
                </c:pt>
                <c:pt idx="1640">
                  <c:v>51127</c:v>
                </c:pt>
                <c:pt idx="1641">
                  <c:v>51134</c:v>
                </c:pt>
                <c:pt idx="1642">
                  <c:v>51141</c:v>
                </c:pt>
                <c:pt idx="1643">
                  <c:v>51148</c:v>
                </c:pt>
                <c:pt idx="1644">
                  <c:v>51155</c:v>
                </c:pt>
                <c:pt idx="1645">
                  <c:v>51162</c:v>
                </c:pt>
                <c:pt idx="1646">
                  <c:v>51169</c:v>
                </c:pt>
                <c:pt idx="1647">
                  <c:v>51176</c:v>
                </c:pt>
                <c:pt idx="1648">
                  <c:v>51183</c:v>
                </c:pt>
                <c:pt idx="1649">
                  <c:v>51190</c:v>
                </c:pt>
                <c:pt idx="1650">
                  <c:v>51197</c:v>
                </c:pt>
                <c:pt idx="1651">
                  <c:v>51204</c:v>
                </c:pt>
                <c:pt idx="1652">
                  <c:v>51211</c:v>
                </c:pt>
                <c:pt idx="1653">
                  <c:v>51218</c:v>
                </c:pt>
                <c:pt idx="1654">
                  <c:v>51229</c:v>
                </c:pt>
                <c:pt idx="1655">
                  <c:v>51232</c:v>
                </c:pt>
                <c:pt idx="1656">
                  <c:v>51239</c:v>
                </c:pt>
                <c:pt idx="1657">
                  <c:v>51246</c:v>
                </c:pt>
                <c:pt idx="1658">
                  <c:v>51253</c:v>
                </c:pt>
                <c:pt idx="1659">
                  <c:v>51260</c:v>
                </c:pt>
                <c:pt idx="1660">
                  <c:v>51267</c:v>
                </c:pt>
                <c:pt idx="1661">
                  <c:v>51274</c:v>
                </c:pt>
                <c:pt idx="1662">
                  <c:v>51281</c:v>
                </c:pt>
                <c:pt idx="1663">
                  <c:v>51288</c:v>
                </c:pt>
                <c:pt idx="1664">
                  <c:v>51295</c:v>
                </c:pt>
                <c:pt idx="1665">
                  <c:v>51302</c:v>
                </c:pt>
                <c:pt idx="1666">
                  <c:v>51309</c:v>
                </c:pt>
                <c:pt idx="1667">
                  <c:v>51316</c:v>
                </c:pt>
                <c:pt idx="1668">
                  <c:v>51323</c:v>
                </c:pt>
                <c:pt idx="1669">
                  <c:v>51330</c:v>
                </c:pt>
                <c:pt idx="1670">
                  <c:v>51337</c:v>
                </c:pt>
                <c:pt idx="1671">
                  <c:v>51344</c:v>
                </c:pt>
                <c:pt idx="1672">
                  <c:v>51351</c:v>
                </c:pt>
                <c:pt idx="1673">
                  <c:v>51358</c:v>
                </c:pt>
                <c:pt idx="1674">
                  <c:v>51365</c:v>
                </c:pt>
                <c:pt idx="1675">
                  <c:v>51372</c:v>
                </c:pt>
                <c:pt idx="1676">
                  <c:v>51379</c:v>
                </c:pt>
                <c:pt idx="1677">
                  <c:v>51386</c:v>
                </c:pt>
                <c:pt idx="1678">
                  <c:v>51393</c:v>
                </c:pt>
                <c:pt idx="1679">
                  <c:v>51400</c:v>
                </c:pt>
                <c:pt idx="1680">
                  <c:v>51407</c:v>
                </c:pt>
                <c:pt idx="1681">
                  <c:v>51414</c:v>
                </c:pt>
                <c:pt idx="1682">
                  <c:v>51421</c:v>
                </c:pt>
                <c:pt idx="1683">
                  <c:v>51428</c:v>
                </c:pt>
                <c:pt idx="1684">
                  <c:v>51435</c:v>
                </c:pt>
                <c:pt idx="1685">
                  <c:v>51442</c:v>
                </c:pt>
                <c:pt idx="1686">
                  <c:v>51449</c:v>
                </c:pt>
                <c:pt idx="1687">
                  <c:v>51456</c:v>
                </c:pt>
                <c:pt idx="1688">
                  <c:v>51463</c:v>
                </c:pt>
                <c:pt idx="1689">
                  <c:v>51470</c:v>
                </c:pt>
                <c:pt idx="1690">
                  <c:v>51477</c:v>
                </c:pt>
                <c:pt idx="1691">
                  <c:v>51484</c:v>
                </c:pt>
                <c:pt idx="1692">
                  <c:v>51491</c:v>
                </c:pt>
                <c:pt idx="1693">
                  <c:v>51501</c:v>
                </c:pt>
                <c:pt idx="1694">
                  <c:v>51508</c:v>
                </c:pt>
                <c:pt idx="1695">
                  <c:v>51515</c:v>
                </c:pt>
                <c:pt idx="1696">
                  <c:v>51523</c:v>
                </c:pt>
                <c:pt idx="1697">
                  <c:v>51529</c:v>
                </c:pt>
                <c:pt idx="1698">
                  <c:v>51536</c:v>
                </c:pt>
                <c:pt idx="1699">
                  <c:v>51543</c:v>
                </c:pt>
                <c:pt idx="1700">
                  <c:v>51551</c:v>
                </c:pt>
                <c:pt idx="1701">
                  <c:v>51557</c:v>
                </c:pt>
                <c:pt idx="1702">
                  <c:v>51564</c:v>
                </c:pt>
                <c:pt idx="1703">
                  <c:v>51571</c:v>
                </c:pt>
                <c:pt idx="1704">
                  <c:v>51578</c:v>
                </c:pt>
                <c:pt idx="1705">
                  <c:v>51585</c:v>
                </c:pt>
                <c:pt idx="1706">
                  <c:v>51592</c:v>
                </c:pt>
                <c:pt idx="1707">
                  <c:v>51599</c:v>
                </c:pt>
                <c:pt idx="1708">
                  <c:v>51606</c:v>
                </c:pt>
                <c:pt idx="1709">
                  <c:v>51615</c:v>
                </c:pt>
                <c:pt idx="1710">
                  <c:v>51620</c:v>
                </c:pt>
                <c:pt idx="1711">
                  <c:v>51628</c:v>
                </c:pt>
                <c:pt idx="1712">
                  <c:v>51634</c:v>
                </c:pt>
                <c:pt idx="1713">
                  <c:v>51641</c:v>
                </c:pt>
                <c:pt idx="1714">
                  <c:v>51649</c:v>
                </c:pt>
                <c:pt idx="1715">
                  <c:v>51655</c:v>
                </c:pt>
                <c:pt idx="1716">
                  <c:v>51662</c:v>
                </c:pt>
                <c:pt idx="1717">
                  <c:v>51669</c:v>
                </c:pt>
                <c:pt idx="1718">
                  <c:v>51676</c:v>
                </c:pt>
                <c:pt idx="1719">
                  <c:v>51683</c:v>
                </c:pt>
                <c:pt idx="1720">
                  <c:v>51690</c:v>
                </c:pt>
                <c:pt idx="1721">
                  <c:v>51697</c:v>
                </c:pt>
                <c:pt idx="1722">
                  <c:v>51704</c:v>
                </c:pt>
                <c:pt idx="1723">
                  <c:v>51711</c:v>
                </c:pt>
                <c:pt idx="1724">
                  <c:v>51718</c:v>
                </c:pt>
                <c:pt idx="1725">
                  <c:v>51725</c:v>
                </c:pt>
                <c:pt idx="1726">
                  <c:v>51732</c:v>
                </c:pt>
                <c:pt idx="1727">
                  <c:v>51740</c:v>
                </c:pt>
                <c:pt idx="1728">
                  <c:v>51747</c:v>
                </c:pt>
                <c:pt idx="1729">
                  <c:v>51753</c:v>
                </c:pt>
                <c:pt idx="1730">
                  <c:v>51760</c:v>
                </c:pt>
                <c:pt idx="1731">
                  <c:v>51767</c:v>
                </c:pt>
                <c:pt idx="1732">
                  <c:v>51774</c:v>
                </c:pt>
                <c:pt idx="1733">
                  <c:v>51781</c:v>
                </c:pt>
                <c:pt idx="1734">
                  <c:v>51789</c:v>
                </c:pt>
                <c:pt idx="1735">
                  <c:v>51795</c:v>
                </c:pt>
                <c:pt idx="1736">
                  <c:v>51802</c:v>
                </c:pt>
                <c:pt idx="1737">
                  <c:v>51809</c:v>
                </c:pt>
                <c:pt idx="1738">
                  <c:v>51817</c:v>
                </c:pt>
                <c:pt idx="1739">
                  <c:v>51823</c:v>
                </c:pt>
                <c:pt idx="1740">
                  <c:v>51830</c:v>
                </c:pt>
                <c:pt idx="1741">
                  <c:v>51837</c:v>
                </c:pt>
                <c:pt idx="1742">
                  <c:v>51844</c:v>
                </c:pt>
                <c:pt idx="1743">
                  <c:v>51851</c:v>
                </c:pt>
                <c:pt idx="1744">
                  <c:v>51858</c:v>
                </c:pt>
                <c:pt idx="1745">
                  <c:v>51866</c:v>
                </c:pt>
                <c:pt idx="1746">
                  <c:v>51873</c:v>
                </c:pt>
                <c:pt idx="1747">
                  <c:v>51880</c:v>
                </c:pt>
                <c:pt idx="1748">
                  <c:v>51887</c:v>
                </c:pt>
                <c:pt idx="1749">
                  <c:v>51894</c:v>
                </c:pt>
                <c:pt idx="1750">
                  <c:v>51901</c:v>
                </c:pt>
                <c:pt idx="1751">
                  <c:v>51908</c:v>
                </c:pt>
                <c:pt idx="1752">
                  <c:v>51915</c:v>
                </c:pt>
                <c:pt idx="1753">
                  <c:v>51922</c:v>
                </c:pt>
                <c:pt idx="1754">
                  <c:v>51929</c:v>
                </c:pt>
                <c:pt idx="1755">
                  <c:v>51936</c:v>
                </c:pt>
                <c:pt idx="1756">
                  <c:v>51943</c:v>
                </c:pt>
                <c:pt idx="1757">
                  <c:v>51950</c:v>
                </c:pt>
                <c:pt idx="1758">
                  <c:v>51957</c:v>
                </c:pt>
                <c:pt idx="1759">
                  <c:v>51966</c:v>
                </c:pt>
                <c:pt idx="1760">
                  <c:v>51973</c:v>
                </c:pt>
                <c:pt idx="1761">
                  <c:v>51980</c:v>
                </c:pt>
                <c:pt idx="1762">
                  <c:v>51987</c:v>
                </c:pt>
                <c:pt idx="1763">
                  <c:v>51994</c:v>
                </c:pt>
                <c:pt idx="1764">
                  <c:v>52001</c:v>
                </c:pt>
                <c:pt idx="1765">
                  <c:v>52008</c:v>
                </c:pt>
                <c:pt idx="1766">
                  <c:v>52015</c:v>
                </c:pt>
                <c:pt idx="1767">
                  <c:v>52022</c:v>
                </c:pt>
                <c:pt idx="1768">
                  <c:v>52029</c:v>
                </c:pt>
                <c:pt idx="1769">
                  <c:v>52036</c:v>
                </c:pt>
                <c:pt idx="1770">
                  <c:v>52043</c:v>
                </c:pt>
                <c:pt idx="1771">
                  <c:v>52050</c:v>
                </c:pt>
                <c:pt idx="1772">
                  <c:v>52057</c:v>
                </c:pt>
                <c:pt idx="1773">
                  <c:v>52064</c:v>
                </c:pt>
                <c:pt idx="1774">
                  <c:v>52071</c:v>
                </c:pt>
                <c:pt idx="1775">
                  <c:v>52078</c:v>
                </c:pt>
                <c:pt idx="1776">
                  <c:v>52085</c:v>
                </c:pt>
                <c:pt idx="1777">
                  <c:v>52092</c:v>
                </c:pt>
                <c:pt idx="1778">
                  <c:v>52099</c:v>
                </c:pt>
                <c:pt idx="1779">
                  <c:v>52106</c:v>
                </c:pt>
                <c:pt idx="1780">
                  <c:v>52113</c:v>
                </c:pt>
                <c:pt idx="1781">
                  <c:v>52120</c:v>
                </c:pt>
                <c:pt idx="1782">
                  <c:v>52127</c:v>
                </c:pt>
                <c:pt idx="1783">
                  <c:v>52134</c:v>
                </c:pt>
                <c:pt idx="1784">
                  <c:v>52141</c:v>
                </c:pt>
                <c:pt idx="1785">
                  <c:v>52148</c:v>
                </c:pt>
                <c:pt idx="1786">
                  <c:v>52155</c:v>
                </c:pt>
                <c:pt idx="1787">
                  <c:v>52162</c:v>
                </c:pt>
                <c:pt idx="1788">
                  <c:v>52169</c:v>
                </c:pt>
                <c:pt idx="1789">
                  <c:v>52176</c:v>
                </c:pt>
                <c:pt idx="1790">
                  <c:v>52183</c:v>
                </c:pt>
                <c:pt idx="1791">
                  <c:v>52190</c:v>
                </c:pt>
                <c:pt idx="1792">
                  <c:v>52198</c:v>
                </c:pt>
                <c:pt idx="1793">
                  <c:v>52204</c:v>
                </c:pt>
                <c:pt idx="1794">
                  <c:v>52211</c:v>
                </c:pt>
                <c:pt idx="1795">
                  <c:v>52218</c:v>
                </c:pt>
                <c:pt idx="1796">
                  <c:v>52229</c:v>
                </c:pt>
                <c:pt idx="1797">
                  <c:v>52233</c:v>
                </c:pt>
                <c:pt idx="1798">
                  <c:v>52239</c:v>
                </c:pt>
                <c:pt idx="1799">
                  <c:v>52246</c:v>
                </c:pt>
                <c:pt idx="1800">
                  <c:v>52253</c:v>
                </c:pt>
                <c:pt idx="1801">
                  <c:v>52260</c:v>
                </c:pt>
                <c:pt idx="1802">
                  <c:v>52267</c:v>
                </c:pt>
                <c:pt idx="1803">
                  <c:v>52274</c:v>
                </c:pt>
                <c:pt idx="1804">
                  <c:v>52281</c:v>
                </c:pt>
                <c:pt idx="1805">
                  <c:v>52288</c:v>
                </c:pt>
                <c:pt idx="1806">
                  <c:v>52295</c:v>
                </c:pt>
                <c:pt idx="1807">
                  <c:v>52302</c:v>
                </c:pt>
                <c:pt idx="1808">
                  <c:v>52309</c:v>
                </c:pt>
                <c:pt idx="1809">
                  <c:v>52316</c:v>
                </c:pt>
                <c:pt idx="1810">
                  <c:v>52323</c:v>
                </c:pt>
                <c:pt idx="1811">
                  <c:v>52330</c:v>
                </c:pt>
                <c:pt idx="1812">
                  <c:v>52337</c:v>
                </c:pt>
                <c:pt idx="1813">
                  <c:v>52344</c:v>
                </c:pt>
                <c:pt idx="1814">
                  <c:v>52351</c:v>
                </c:pt>
                <c:pt idx="1815">
                  <c:v>52358</c:v>
                </c:pt>
                <c:pt idx="1816">
                  <c:v>52365</c:v>
                </c:pt>
                <c:pt idx="1817">
                  <c:v>52372</c:v>
                </c:pt>
                <c:pt idx="1818">
                  <c:v>52379</c:v>
                </c:pt>
                <c:pt idx="1819">
                  <c:v>52386</c:v>
                </c:pt>
                <c:pt idx="1820">
                  <c:v>52393</c:v>
                </c:pt>
                <c:pt idx="1821">
                  <c:v>52400</c:v>
                </c:pt>
                <c:pt idx="1822">
                  <c:v>52407</c:v>
                </c:pt>
                <c:pt idx="1823">
                  <c:v>52414</c:v>
                </c:pt>
                <c:pt idx="1824">
                  <c:v>52421</c:v>
                </c:pt>
                <c:pt idx="1825">
                  <c:v>52428</c:v>
                </c:pt>
                <c:pt idx="1826">
                  <c:v>52435</c:v>
                </c:pt>
                <c:pt idx="1827">
                  <c:v>52442</c:v>
                </c:pt>
                <c:pt idx="1828">
                  <c:v>52449</c:v>
                </c:pt>
                <c:pt idx="1829">
                  <c:v>52456</c:v>
                </c:pt>
                <c:pt idx="1830">
                  <c:v>52463</c:v>
                </c:pt>
                <c:pt idx="1831">
                  <c:v>52470</c:v>
                </c:pt>
                <c:pt idx="1832">
                  <c:v>52477</c:v>
                </c:pt>
                <c:pt idx="1833">
                  <c:v>52484</c:v>
                </c:pt>
                <c:pt idx="1834">
                  <c:v>52491</c:v>
                </c:pt>
                <c:pt idx="1835">
                  <c:v>52498</c:v>
                </c:pt>
                <c:pt idx="1836">
                  <c:v>52505</c:v>
                </c:pt>
                <c:pt idx="1837">
                  <c:v>52512</c:v>
                </c:pt>
                <c:pt idx="1838">
                  <c:v>52519</c:v>
                </c:pt>
                <c:pt idx="1839">
                  <c:v>52526</c:v>
                </c:pt>
                <c:pt idx="1840">
                  <c:v>52533</c:v>
                </c:pt>
                <c:pt idx="1841">
                  <c:v>52540</c:v>
                </c:pt>
                <c:pt idx="1842">
                  <c:v>52547</c:v>
                </c:pt>
                <c:pt idx="1843">
                  <c:v>52554</c:v>
                </c:pt>
                <c:pt idx="1844">
                  <c:v>52562</c:v>
                </c:pt>
                <c:pt idx="1845">
                  <c:v>52568</c:v>
                </c:pt>
                <c:pt idx="1846">
                  <c:v>52575</c:v>
                </c:pt>
                <c:pt idx="1847">
                  <c:v>52582</c:v>
                </c:pt>
                <c:pt idx="1848">
                  <c:v>52589</c:v>
                </c:pt>
                <c:pt idx="1849">
                  <c:v>52596</c:v>
                </c:pt>
                <c:pt idx="1850">
                  <c:v>52603</c:v>
                </c:pt>
                <c:pt idx="1851">
                  <c:v>52610</c:v>
                </c:pt>
                <c:pt idx="1852">
                  <c:v>52617</c:v>
                </c:pt>
                <c:pt idx="1853">
                  <c:v>52624</c:v>
                </c:pt>
                <c:pt idx="1854">
                  <c:v>52631</c:v>
                </c:pt>
                <c:pt idx="1855">
                  <c:v>52638</c:v>
                </c:pt>
                <c:pt idx="1856">
                  <c:v>52645</c:v>
                </c:pt>
                <c:pt idx="1857">
                  <c:v>52652</c:v>
                </c:pt>
                <c:pt idx="1858">
                  <c:v>52659</c:v>
                </c:pt>
                <c:pt idx="1859">
                  <c:v>52666</c:v>
                </c:pt>
                <c:pt idx="1860">
                  <c:v>52673</c:v>
                </c:pt>
                <c:pt idx="1861">
                  <c:v>52680</c:v>
                </c:pt>
                <c:pt idx="1862">
                  <c:v>52687</c:v>
                </c:pt>
                <c:pt idx="1863">
                  <c:v>52694</c:v>
                </c:pt>
                <c:pt idx="1864">
                  <c:v>52701</c:v>
                </c:pt>
                <c:pt idx="1865">
                  <c:v>52708</c:v>
                </c:pt>
                <c:pt idx="1866">
                  <c:v>52715</c:v>
                </c:pt>
                <c:pt idx="1867">
                  <c:v>52722</c:v>
                </c:pt>
                <c:pt idx="1868">
                  <c:v>52729</c:v>
                </c:pt>
                <c:pt idx="1869">
                  <c:v>52736</c:v>
                </c:pt>
                <c:pt idx="1870">
                  <c:v>52743</c:v>
                </c:pt>
                <c:pt idx="1871">
                  <c:v>52750</c:v>
                </c:pt>
                <c:pt idx="1872">
                  <c:v>52757</c:v>
                </c:pt>
                <c:pt idx="1873">
                  <c:v>52764</c:v>
                </c:pt>
                <c:pt idx="1874">
                  <c:v>52771</c:v>
                </c:pt>
                <c:pt idx="1875">
                  <c:v>52778</c:v>
                </c:pt>
                <c:pt idx="1876">
                  <c:v>52785</c:v>
                </c:pt>
                <c:pt idx="1877">
                  <c:v>52792</c:v>
                </c:pt>
                <c:pt idx="1878">
                  <c:v>52799</c:v>
                </c:pt>
                <c:pt idx="1879">
                  <c:v>52806</c:v>
                </c:pt>
                <c:pt idx="1880">
                  <c:v>52813</c:v>
                </c:pt>
                <c:pt idx="1881">
                  <c:v>52820</c:v>
                </c:pt>
                <c:pt idx="1882">
                  <c:v>52827</c:v>
                </c:pt>
                <c:pt idx="1883">
                  <c:v>52834</c:v>
                </c:pt>
                <c:pt idx="1884">
                  <c:v>52841</c:v>
                </c:pt>
                <c:pt idx="1885">
                  <c:v>52848</c:v>
                </c:pt>
                <c:pt idx="1886">
                  <c:v>52855</c:v>
                </c:pt>
                <c:pt idx="1887">
                  <c:v>52862</c:v>
                </c:pt>
                <c:pt idx="1888">
                  <c:v>52869</c:v>
                </c:pt>
                <c:pt idx="1889">
                  <c:v>52876</c:v>
                </c:pt>
                <c:pt idx="1890">
                  <c:v>52883</c:v>
                </c:pt>
                <c:pt idx="1891">
                  <c:v>52890</c:v>
                </c:pt>
                <c:pt idx="1892">
                  <c:v>52897</c:v>
                </c:pt>
                <c:pt idx="1893">
                  <c:v>52904</c:v>
                </c:pt>
                <c:pt idx="1894">
                  <c:v>52911</c:v>
                </c:pt>
                <c:pt idx="1895">
                  <c:v>52918</c:v>
                </c:pt>
                <c:pt idx="1896">
                  <c:v>52926</c:v>
                </c:pt>
                <c:pt idx="1897">
                  <c:v>52932</c:v>
                </c:pt>
                <c:pt idx="1898">
                  <c:v>52939</c:v>
                </c:pt>
                <c:pt idx="1899">
                  <c:v>52946</c:v>
                </c:pt>
                <c:pt idx="1900">
                  <c:v>52953</c:v>
                </c:pt>
                <c:pt idx="1901">
                  <c:v>52961</c:v>
                </c:pt>
                <c:pt idx="1902">
                  <c:v>52968</c:v>
                </c:pt>
                <c:pt idx="1903">
                  <c:v>52975</c:v>
                </c:pt>
                <c:pt idx="1904">
                  <c:v>52982</c:v>
                </c:pt>
                <c:pt idx="1905">
                  <c:v>52989</c:v>
                </c:pt>
                <c:pt idx="1906">
                  <c:v>52996</c:v>
                </c:pt>
                <c:pt idx="1907">
                  <c:v>53003</c:v>
                </c:pt>
                <c:pt idx="1908">
                  <c:v>53010</c:v>
                </c:pt>
                <c:pt idx="1909">
                  <c:v>53017</c:v>
                </c:pt>
                <c:pt idx="1910">
                  <c:v>53024</c:v>
                </c:pt>
                <c:pt idx="1911">
                  <c:v>53031</c:v>
                </c:pt>
                <c:pt idx="1912">
                  <c:v>53038</c:v>
                </c:pt>
                <c:pt idx="1913">
                  <c:v>53045</c:v>
                </c:pt>
                <c:pt idx="1914">
                  <c:v>53052</c:v>
                </c:pt>
                <c:pt idx="1915">
                  <c:v>53063</c:v>
                </c:pt>
                <c:pt idx="1916">
                  <c:v>53066</c:v>
                </c:pt>
                <c:pt idx="1917">
                  <c:v>53073</c:v>
                </c:pt>
                <c:pt idx="1918">
                  <c:v>53080</c:v>
                </c:pt>
                <c:pt idx="1919">
                  <c:v>53087</c:v>
                </c:pt>
                <c:pt idx="1920">
                  <c:v>53094</c:v>
                </c:pt>
                <c:pt idx="1921">
                  <c:v>53101</c:v>
                </c:pt>
                <c:pt idx="1922">
                  <c:v>53108</c:v>
                </c:pt>
                <c:pt idx="1923">
                  <c:v>53115</c:v>
                </c:pt>
                <c:pt idx="1924">
                  <c:v>53122</c:v>
                </c:pt>
                <c:pt idx="1925">
                  <c:v>53129</c:v>
                </c:pt>
                <c:pt idx="1926">
                  <c:v>53136</c:v>
                </c:pt>
                <c:pt idx="1927">
                  <c:v>53143</c:v>
                </c:pt>
                <c:pt idx="1928">
                  <c:v>53150</c:v>
                </c:pt>
                <c:pt idx="1929">
                  <c:v>53157</c:v>
                </c:pt>
                <c:pt idx="1930">
                  <c:v>53164</c:v>
                </c:pt>
                <c:pt idx="1931">
                  <c:v>53171</c:v>
                </c:pt>
                <c:pt idx="1932">
                  <c:v>53178</c:v>
                </c:pt>
                <c:pt idx="1933">
                  <c:v>53185</c:v>
                </c:pt>
                <c:pt idx="1934">
                  <c:v>53192</c:v>
                </c:pt>
                <c:pt idx="1935">
                  <c:v>53199</c:v>
                </c:pt>
                <c:pt idx="1936">
                  <c:v>53206</c:v>
                </c:pt>
                <c:pt idx="1937">
                  <c:v>53213</c:v>
                </c:pt>
                <c:pt idx="1938">
                  <c:v>53220</c:v>
                </c:pt>
                <c:pt idx="1939">
                  <c:v>53227</c:v>
                </c:pt>
                <c:pt idx="1940">
                  <c:v>53234</c:v>
                </c:pt>
                <c:pt idx="1941">
                  <c:v>53241</c:v>
                </c:pt>
                <c:pt idx="1942">
                  <c:v>53248</c:v>
                </c:pt>
                <c:pt idx="1943">
                  <c:v>53255</c:v>
                </c:pt>
                <c:pt idx="1944">
                  <c:v>53262</c:v>
                </c:pt>
                <c:pt idx="1945">
                  <c:v>53269</c:v>
                </c:pt>
                <c:pt idx="1946">
                  <c:v>53279</c:v>
                </c:pt>
                <c:pt idx="1947">
                  <c:v>53283</c:v>
                </c:pt>
                <c:pt idx="1948">
                  <c:v>53290</c:v>
                </c:pt>
                <c:pt idx="1949">
                  <c:v>53297</c:v>
                </c:pt>
                <c:pt idx="1950">
                  <c:v>53304</c:v>
                </c:pt>
                <c:pt idx="1951">
                  <c:v>53311</c:v>
                </c:pt>
                <c:pt idx="1952">
                  <c:v>53318</c:v>
                </c:pt>
                <c:pt idx="1953">
                  <c:v>53325</c:v>
                </c:pt>
                <c:pt idx="1954">
                  <c:v>53332</c:v>
                </c:pt>
                <c:pt idx="1955">
                  <c:v>53339</c:v>
                </c:pt>
                <c:pt idx="1956">
                  <c:v>53346</c:v>
                </c:pt>
                <c:pt idx="1957">
                  <c:v>53353</c:v>
                </c:pt>
                <c:pt idx="1958">
                  <c:v>53360</c:v>
                </c:pt>
                <c:pt idx="1959">
                  <c:v>53367</c:v>
                </c:pt>
                <c:pt idx="1960">
                  <c:v>53374</c:v>
                </c:pt>
                <c:pt idx="1961">
                  <c:v>53381</c:v>
                </c:pt>
                <c:pt idx="1962">
                  <c:v>53388</c:v>
                </c:pt>
                <c:pt idx="1963">
                  <c:v>53395</c:v>
                </c:pt>
                <c:pt idx="1964">
                  <c:v>53402</c:v>
                </c:pt>
                <c:pt idx="1965">
                  <c:v>53413</c:v>
                </c:pt>
                <c:pt idx="1966">
                  <c:v>53416</c:v>
                </c:pt>
                <c:pt idx="1967">
                  <c:v>53423</c:v>
                </c:pt>
                <c:pt idx="1968">
                  <c:v>53430</c:v>
                </c:pt>
                <c:pt idx="1969">
                  <c:v>53437</c:v>
                </c:pt>
                <c:pt idx="1970">
                  <c:v>53444</c:v>
                </c:pt>
                <c:pt idx="1971">
                  <c:v>53451</c:v>
                </c:pt>
                <c:pt idx="1972">
                  <c:v>53458</c:v>
                </c:pt>
                <c:pt idx="1973">
                  <c:v>53465</c:v>
                </c:pt>
                <c:pt idx="1974">
                  <c:v>53472</c:v>
                </c:pt>
                <c:pt idx="1975">
                  <c:v>53479</c:v>
                </c:pt>
                <c:pt idx="1976">
                  <c:v>53486</c:v>
                </c:pt>
                <c:pt idx="1977">
                  <c:v>53493</c:v>
                </c:pt>
                <c:pt idx="1978">
                  <c:v>53500</c:v>
                </c:pt>
                <c:pt idx="1979">
                  <c:v>53507</c:v>
                </c:pt>
                <c:pt idx="1980">
                  <c:v>53514</c:v>
                </c:pt>
                <c:pt idx="1981">
                  <c:v>53521</c:v>
                </c:pt>
                <c:pt idx="1982">
                  <c:v>53528</c:v>
                </c:pt>
                <c:pt idx="1983">
                  <c:v>53535</c:v>
                </c:pt>
                <c:pt idx="1984">
                  <c:v>53542</c:v>
                </c:pt>
                <c:pt idx="1985">
                  <c:v>53549</c:v>
                </c:pt>
                <c:pt idx="1986">
                  <c:v>53556</c:v>
                </c:pt>
                <c:pt idx="1987">
                  <c:v>53563</c:v>
                </c:pt>
                <c:pt idx="1988">
                  <c:v>53570</c:v>
                </c:pt>
                <c:pt idx="1989">
                  <c:v>53577</c:v>
                </c:pt>
                <c:pt idx="1990">
                  <c:v>53584</c:v>
                </c:pt>
                <c:pt idx="1991">
                  <c:v>53591</c:v>
                </c:pt>
                <c:pt idx="1992">
                  <c:v>53598</c:v>
                </c:pt>
                <c:pt idx="1993">
                  <c:v>53605</c:v>
                </c:pt>
                <c:pt idx="1994">
                  <c:v>53612</c:v>
                </c:pt>
                <c:pt idx="1995">
                  <c:v>53619</c:v>
                </c:pt>
                <c:pt idx="1996">
                  <c:v>53626</c:v>
                </c:pt>
                <c:pt idx="1997">
                  <c:v>53633</c:v>
                </c:pt>
                <c:pt idx="1998">
                  <c:v>53640</c:v>
                </c:pt>
                <c:pt idx="1999">
                  <c:v>53647</c:v>
                </c:pt>
                <c:pt idx="2000">
                  <c:v>53654</c:v>
                </c:pt>
                <c:pt idx="2001">
                  <c:v>53661</c:v>
                </c:pt>
                <c:pt idx="2002">
                  <c:v>53668</c:v>
                </c:pt>
                <c:pt idx="2003">
                  <c:v>53675</c:v>
                </c:pt>
                <c:pt idx="2004">
                  <c:v>53682</c:v>
                </c:pt>
                <c:pt idx="2005">
                  <c:v>53692</c:v>
                </c:pt>
                <c:pt idx="2006">
                  <c:v>53699</c:v>
                </c:pt>
                <c:pt idx="2007">
                  <c:v>53706</c:v>
                </c:pt>
                <c:pt idx="2008">
                  <c:v>53714</c:v>
                </c:pt>
                <c:pt idx="2009">
                  <c:v>53720</c:v>
                </c:pt>
                <c:pt idx="2010">
                  <c:v>53727</c:v>
                </c:pt>
                <c:pt idx="2011">
                  <c:v>53734</c:v>
                </c:pt>
                <c:pt idx="2012">
                  <c:v>53742</c:v>
                </c:pt>
                <c:pt idx="2013">
                  <c:v>53748</c:v>
                </c:pt>
                <c:pt idx="2014">
                  <c:v>53755</c:v>
                </c:pt>
                <c:pt idx="2015">
                  <c:v>53762</c:v>
                </c:pt>
                <c:pt idx="2016">
                  <c:v>53769</c:v>
                </c:pt>
                <c:pt idx="2017">
                  <c:v>53776</c:v>
                </c:pt>
                <c:pt idx="2018">
                  <c:v>53783</c:v>
                </c:pt>
                <c:pt idx="2019">
                  <c:v>53790</c:v>
                </c:pt>
                <c:pt idx="2020">
                  <c:v>53799</c:v>
                </c:pt>
                <c:pt idx="2021">
                  <c:v>53804</c:v>
                </c:pt>
                <c:pt idx="2022">
                  <c:v>53811</c:v>
                </c:pt>
                <c:pt idx="2023">
                  <c:v>53819</c:v>
                </c:pt>
                <c:pt idx="2024">
                  <c:v>53825</c:v>
                </c:pt>
                <c:pt idx="2025">
                  <c:v>53832</c:v>
                </c:pt>
                <c:pt idx="2026">
                  <c:v>53840</c:v>
                </c:pt>
                <c:pt idx="2027">
                  <c:v>53846</c:v>
                </c:pt>
                <c:pt idx="2028">
                  <c:v>53853</c:v>
                </c:pt>
                <c:pt idx="2029">
                  <c:v>53860</c:v>
                </c:pt>
                <c:pt idx="2030">
                  <c:v>53867</c:v>
                </c:pt>
                <c:pt idx="2031">
                  <c:v>53874</c:v>
                </c:pt>
                <c:pt idx="2032">
                  <c:v>53881</c:v>
                </c:pt>
                <c:pt idx="2033">
                  <c:v>53888</c:v>
                </c:pt>
                <c:pt idx="2034">
                  <c:v>53895</c:v>
                </c:pt>
                <c:pt idx="2035">
                  <c:v>53902</c:v>
                </c:pt>
                <c:pt idx="2036">
                  <c:v>53909</c:v>
                </c:pt>
                <c:pt idx="2037">
                  <c:v>53916</c:v>
                </c:pt>
                <c:pt idx="2038">
                  <c:v>53923</c:v>
                </c:pt>
                <c:pt idx="2039">
                  <c:v>53931</c:v>
                </c:pt>
                <c:pt idx="2040">
                  <c:v>53938</c:v>
                </c:pt>
                <c:pt idx="2041">
                  <c:v>53944</c:v>
                </c:pt>
                <c:pt idx="2042">
                  <c:v>53951</c:v>
                </c:pt>
                <c:pt idx="2043">
                  <c:v>53958</c:v>
                </c:pt>
                <c:pt idx="2044">
                  <c:v>53965</c:v>
                </c:pt>
                <c:pt idx="2045">
                  <c:v>53972</c:v>
                </c:pt>
                <c:pt idx="2046">
                  <c:v>53980</c:v>
                </c:pt>
                <c:pt idx="2047">
                  <c:v>53986</c:v>
                </c:pt>
                <c:pt idx="2048">
                  <c:v>53993</c:v>
                </c:pt>
                <c:pt idx="2049">
                  <c:v>54000</c:v>
                </c:pt>
                <c:pt idx="2050">
                  <c:v>54008</c:v>
                </c:pt>
                <c:pt idx="2051">
                  <c:v>54014</c:v>
                </c:pt>
                <c:pt idx="2052">
                  <c:v>54021</c:v>
                </c:pt>
                <c:pt idx="2053">
                  <c:v>54028</c:v>
                </c:pt>
                <c:pt idx="2054">
                  <c:v>54035</c:v>
                </c:pt>
                <c:pt idx="2055">
                  <c:v>54042</c:v>
                </c:pt>
                <c:pt idx="2056">
                  <c:v>54049</c:v>
                </c:pt>
                <c:pt idx="2057">
                  <c:v>54057</c:v>
                </c:pt>
                <c:pt idx="2058">
                  <c:v>54064</c:v>
                </c:pt>
                <c:pt idx="2059">
                  <c:v>54071</c:v>
                </c:pt>
                <c:pt idx="2060">
                  <c:v>54078</c:v>
                </c:pt>
                <c:pt idx="2061">
                  <c:v>54085</c:v>
                </c:pt>
                <c:pt idx="2062">
                  <c:v>54092</c:v>
                </c:pt>
                <c:pt idx="2063">
                  <c:v>54099</c:v>
                </c:pt>
                <c:pt idx="2064">
                  <c:v>54106</c:v>
                </c:pt>
                <c:pt idx="2065">
                  <c:v>54113</c:v>
                </c:pt>
                <c:pt idx="2066">
                  <c:v>54120</c:v>
                </c:pt>
                <c:pt idx="2067">
                  <c:v>54127</c:v>
                </c:pt>
                <c:pt idx="2068">
                  <c:v>54134</c:v>
                </c:pt>
                <c:pt idx="2069">
                  <c:v>54141</c:v>
                </c:pt>
                <c:pt idx="2070">
                  <c:v>54148</c:v>
                </c:pt>
                <c:pt idx="2071">
                  <c:v>54157</c:v>
                </c:pt>
                <c:pt idx="2072">
                  <c:v>54164</c:v>
                </c:pt>
                <c:pt idx="2073">
                  <c:v>54171</c:v>
                </c:pt>
                <c:pt idx="2074">
                  <c:v>54178</c:v>
                </c:pt>
                <c:pt idx="2075">
                  <c:v>54185</c:v>
                </c:pt>
                <c:pt idx="2076">
                  <c:v>54192</c:v>
                </c:pt>
                <c:pt idx="2077">
                  <c:v>54199</c:v>
                </c:pt>
                <c:pt idx="2078">
                  <c:v>54206</c:v>
                </c:pt>
                <c:pt idx="2079">
                  <c:v>54213</c:v>
                </c:pt>
                <c:pt idx="2080">
                  <c:v>54220</c:v>
                </c:pt>
                <c:pt idx="2081">
                  <c:v>54227</c:v>
                </c:pt>
                <c:pt idx="2082">
                  <c:v>54234</c:v>
                </c:pt>
                <c:pt idx="2083">
                  <c:v>54241</c:v>
                </c:pt>
                <c:pt idx="2084">
                  <c:v>54248</c:v>
                </c:pt>
                <c:pt idx="2085">
                  <c:v>54255</c:v>
                </c:pt>
                <c:pt idx="2086">
                  <c:v>54262</c:v>
                </c:pt>
                <c:pt idx="2087">
                  <c:v>54269</c:v>
                </c:pt>
                <c:pt idx="2088">
                  <c:v>54276</c:v>
                </c:pt>
                <c:pt idx="2089">
                  <c:v>54283</c:v>
                </c:pt>
                <c:pt idx="2090">
                  <c:v>54290</c:v>
                </c:pt>
                <c:pt idx="2091">
                  <c:v>54297</c:v>
                </c:pt>
                <c:pt idx="2092">
                  <c:v>54304</c:v>
                </c:pt>
                <c:pt idx="2093">
                  <c:v>54311</c:v>
                </c:pt>
                <c:pt idx="2094">
                  <c:v>54318</c:v>
                </c:pt>
                <c:pt idx="2095">
                  <c:v>54325</c:v>
                </c:pt>
                <c:pt idx="2096">
                  <c:v>54332</c:v>
                </c:pt>
                <c:pt idx="2097">
                  <c:v>54339</c:v>
                </c:pt>
                <c:pt idx="2098">
                  <c:v>54346</c:v>
                </c:pt>
                <c:pt idx="2099">
                  <c:v>54353</c:v>
                </c:pt>
                <c:pt idx="2100">
                  <c:v>54360</c:v>
                </c:pt>
                <c:pt idx="2101">
                  <c:v>54367</c:v>
                </c:pt>
                <c:pt idx="2102">
                  <c:v>54374</c:v>
                </c:pt>
                <c:pt idx="2103">
                  <c:v>54381</c:v>
                </c:pt>
                <c:pt idx="2104">
                  <c:v>54389</c:v>
                </c:pt>
                <c:pt idx="2105">
                  <c:v>54395</c:v>
                </c:pt>
                <c:pt idx="2106">
                  <c:v>54402</c:v>
                </c:pt>
                <c:pt idx="2107">
                  <c:v>54409</c:v>
                </c:pt>
                <c:pt idx="2108">
                  <c:v>54416</c:v>
                </c:pt>
                <c:pt idx="2109">
                  <c:v>54423</c:v>
                </c:pt>
                <c:pt idx="2110">
                  <c:v>54430</c:v>
                </c:pt>
                <c:pt idx="2111">
                  <c:v>54437</c:v>
                </c:pt>
                <c:pt idx="2112">
                  <c:v>54444</c:v>
                </c:pt>
                <c:pt idx="2113">
                  <c:v>54451</c:v>
                </c:pt>
                <c:pt idx="2114">
                  <c:v>54458</c:v>
                </c:pt>
                <c:pt idx="2115">
                  <c:v>54465</c:v>
                </c:pt>
                <c:pt idx="2116">
                  <c:v>54472</c:v>
                </c:pt>
                <c:pt idx="2117">
                  <c:v>54479</c:v>
                </c:pt>
                <c:pt idx="2118">
                  <c:v>54486</c:v>
                </c:pt>
                <c:pt idx="2119">
                  <c:v>54493</c:v>
                </c:pt>
                <c:pt idx="2120">
                  <c:v>54500</c:v>
                </c:pt>
                <c:pt idx="2121">
                  <c:v>54507</c:v>
                </c:pt>
                <c:pt idx="2122">
                  <c:v>54514</c:v>
                </c:pt>
                <c:pt idx="2123">
                  <c:v>54521</c:v>
                </c:pt>
                <c:pt idx="2124">
                  <c:v>54528</c:v>
                </c:pt>
                <c:pt idx="2125">
                  <c:v>54535</c:v>
                </c:pt>
                <c:pt idx="2126">
                  <c:v>54542</c:v>
                </c:pt>
                <c:pt idx="2127">
                  <c:v>54549</c:v>
                </c:pt>
                <c:pt idx="2128">
                  <c:v>54556</c:v>
                </c:pt>
                <c:pt idx="2129">
                  <c:v>54563</c:v>
                </c:pt>
                <c:pt idx="2130">
                  <c:v>54570</c:v>
                </c:pt>
                <c:pt idx="2131">
                  <c:v>54577</c:v>
                </c:pt>
                <c:pt idx="2132">
                  <c:v>54584</c:v>
                </c:pt>
                <c:pt idx="2133">
                  <c:v>54591</c:v>
                </c:pt>
                <c:pt idx="2134">
                  <c:v>54598</c:v>
                </c:pt>
                <c:pt idx="2135">
                  <c:v>54605</c:v>
                </c:pt>
                <c:pt idx="2136">
                  <c:v>54612</c:v>
                </c:pt>
                <c:pt idx="2137">
                  <c:v>54619</c:v>
                </c:pt>
                <c:pt idx="2138">
                  <c:v>54626</c:v>
                </c:pt>
                <c:pt idx="2139">
                  <c:v>54633</c:v>
                </c:pt>
                <c:pt idx="2140">
                  <c:v>54640</c:v>
                </c:pt>
                <c:pt idx="2141">
                  <c:v>54647</c:v>
                </c:pt>
                <c:pt idx="2142">
                  <c:v>54654</c:v>
                </c:pt>
                <c:pt idx="2143">
                  <c:v>54661</c:v>
                </c:pt>
                <c:pt idx="2144">
                  <c:v>54668</c:v>
                </c:pt>
                <c:pt idx="2145">
                  <c:v>54675</c:v>
                </c:pt>
                <c:pt idx="2146">
                  <c:v>54682</c:v>
                </c:pt>
                <c:pt idx="2147">
                  <c:v>54689</c:v>
                </c:pt>
                <c:pt idx="2148">
                  <c:v>54696</c:v>
                </c:pt>
                <c:pt idx="2149">
                  <c:v>54703</c:v>
                </c:pt>
                <c:pt idx="2150">
                  <c:v>54710</c:v>
                </c:pt>
                <c:pt idx="2151">
                  <c:v>54717</c:v>
                </c:pt>
                <c:pt idx="2152">
                  <c:v>54724</c:v>
                </c:pt>
                <c:pt idx="2153">
                  <c:v>54731</c:v>
                </c:pt>
                <c:pt idx="2154">
                  <c:v>54739</c:v>
                </c:pt>
                <c:pt idx="2155">
                  <c:v>54745</c:v>
                </c:pt>
                <c:pt idx="2156">
                  <c:v>54753</c:v>
                </c:pt>
                <c:pt idx="2157">
                  <c:v>54759</c:v>
                </c:pt>
                <c:pt idx="2158">
                  <c:v>54766</c:v>
                </c:pt>
                <c:pt idx="2159">
                  <c:v>54773</c:v>
                </c:pt>
                <c:pt idx="2160">
                  <c:v>54780</c:v>
                </c:pt>
                <c:pt idx="2161">
                  <c:v>54792</c:v>
                </c:pt>
                <c:pt idx="2162">
                  <c:v>54795</c:v>
                </c:pt>
                <c:pt idx="2163">
                  <c:v>54802</c:v>
                </c:pt>
                <c:pt idx="2164">
                  <c:v>54809</c:v>
                </c:pt>
                <c:pt idx="2165">
                  <c:v>54816</c:v>
                </c:pt>
                <c:pt idx="2166">
                  <c:v>54823</c:v>
                </c:pt>
                <c:pt idx="2167">
                  <c:v>54830</c:v>
                </c:pt>
                <c:pt idx="2168">
                  <c:v>54837</c:v>
                </c:pt>
                <c:pt idx="2169">
                  <c:v>54844</c:v>
                </c:pt>
                <c:pt idx="2170">
                  <c:v>54851</c:v>
                </c:pt>
                <c:pt idx="2171">
                  <c:v>54858</c:v>
                </c:pt>
                <c:pt idx="2172">
                  <c:v>54865</c:v>
                </c:pt>
                <c:pt idx="2173">
                  <c:v>54872</c:v>
                </c:pt>
                <c:pt idx="2174">
                  <c:v>54879</c:v>
                </c:pt>
                <c:pt idx="2175">
                  <c:v>54890</c:v>
                </c:pt>
                <c:pt idx="2176">
                  <c:v>54893</c:v>
                </c:pt>
                <c:pt idx="2177">
                  <c:v>54900</c:v>
                </c:pt>
                <c:pt idx="2178">
                  <c:v>54907</c:v>
                </c:pt>
                <c:pt idx="2179">
                  <c:v>54914</c:v>
                </c:pt>
                <c:pt idx="2180">
                  <c:v>54921</c:v>
                </c:pt>
                <c:pt idx="2181">
                  <c:v>54928</c:v>
                </c:pt>
                <c:pt idx="2182">
                  <c:v>54935</c:v>
                </c:pt>
                <c:pt idx="2183">
                  <c:v>54942</c:v>
                </c:pt>
                <c:pt idx="2184">
                  <c:v>54949</c:v>
                </c:pt>
                <c:pt idx="2185">
                  <c:v>54956</c:v>
                </c:pt>
                <c:pt idx="2186">
                  <c:v>54963</c:v>
                </c:pt>
                <c:pt idx="2187">
                  <c:v>54970</c:v>
                </c:pt>
                <c:pt idx="2188">
                  <c:v>54977</c:v>
                </c:pt>
                <c:pt idx="2189">
                  <c:v>54984</c:v>
                </c:pt>
                <c:pt idx="2190">
                  <c:v>54991</c:v>
                </c:pt>
                <c:pt idx="2191">
                  <c:v>54998</c:v>
                </c:pt>
                <c:pt idx="2192">
                  <c:v>55005</c:v>
                </c:pt>
                <c:pt idx="2193">
                  <c:v>55012</c:v>
                </c:pt>
                <c:pt idx="2194">
                  <c:v>55019</c:v>
                </c:pt>
                <c:pt idx="2195">
                  <c:v>55026</c:v>
                </c:pt>
                <c:pt idx="2196">
                  <c:v>55033</c:v>
                </c:pt>
                <c:pt idx="2197">
                  <c:v>55040</c:v>
                </c:pt>
                <c:pt idx="2198">
                  <c:v>55047</c:v>
                </c:pt>
                <c:pt idx="2199">
                  <c:v>55054</c:v>
                </c:pt>
                <c:pt idx="2200">
                  <c:v>55061</c:v>
                </c:pt>
                <c:pt idx="2201">
                  <c:v>55068</c:v>
                </c:pt>
                <c:pt idx="2202">
                  <c:v>55075</c:v>
                </c:pt>
                <c:pt idx="2203">
                  <c:v>55082</c:v>
                </c:pt>
                <c:pt idx="2204">
                  <c:v>55089</c:v>
                </c:pt>
                <c:pt idx="2205">
                  <c:v>55096</c:v>
                </c:pt>
                <c:pt idx="2206">
                  <c:v>55106</c:v>
                </c:pt>
                <c:pt idx="2207">
                  <c:v>55110</c:v>
                </c:pt>
                <c:pt idx="2208">
                  <c:v>55117</c:v>
                </c:pt>
                <c:pt idx="2209">
                  <c:v>55124</c:v>
                </c:pt>
                <c:pt idx="2210">
                  <c:v>55131</c:v>
                </c:pt>
                <c:pt idx="2211">
                  <c:v>55138</c:v>
                </c:pt>
                <c:pt idx="2212">
                  <c:v>55145</c:v>
                </c:pt>
                <c:pt idx="2213">
                  <c:v>55152</c:v>
                </c:pt>
                <c:pt idx="2214">
                  <c:v>55159</c:v>
                </c:pt>
                <c:pt idx="2215">
                  <c:v>55166</c:v>
                </c:pt>
                <c:pt idx="2216">
                  <c:v>55173</c:v>
                </c:pt>
                <c:pt idx="2217">
                  <c:v>55180</c:v>
                </c:pt>
                <c:pt idx="2218">
                  <c:v>55187</c:v>
                </c:pt>
                <c:pt idx="2219">
                  <c:v>55194</c:v>
                </c:pt>
                <c:pt idx="2220">
                  <c:v>55201</c:v>
                </c:pt>
                <c:pt idx="2221">
                  <c:v>55208</c:v>
                </c:pt>
                <c:pt idx="2222">
                  <c:v>55215</c:v>
                </c:pt>
                <c:pt idx="2223">
                  <c:v>55222</c:v>
                </c:pt>
                <c:pt idx="2224">
                  <c:v>55229</c:v>
                </c:pt>
                <c:pt idx="2225">
                  <c:v>55236</c:v>
                </c:pt>
                <c:pt idx="2226">
                  <c:v>55247</c:v>
                </c:pt>
                <c:pt idx="2227">
                  <c:v>55250</c:v>
                </c:pt>
                <c:pt idx="2228">
                  <c:v>55257</c:v>
                </c:pt>
                <c:pt idx="2229">
                  <c:v>55264</c:v>
                </c:pt>
                <c:pt idx="2230">
                  <c:v>55271</c:v>
                </c:pt>
                <c:pt idx="2231">
                  <c:v>55278</c:v>
                </c:pt>
                <c:pt idx="2232">
                  <c:v>55285</c:v>
                </c:pt>
                <c:pt idx="2233">
                  <c:v>55292</c:v>
                </c:pt>
                <c:pt idx="2234">
                  <c:v>55299</c:v>
                </c:pt>
                <c:pt idx="2235">
                  <c:v>55306</c:v>
                </c:pt>
                <c:pt idx="2236">
                  <c:v>55313</c:v>
                </c:pt>
                <c:pt idx="2237">
                  <c:v>55320</c:v>
                </c:pt>
                <c:pt idx="2238">
                  <c:v>55327</c:v>
                </c:pt>
                <c:pt idx="2239">
                  <c:v>55334</c:v>
                </c:pt>
                <c:pt idx="2240">
                  <c:v>55341</c:v>
                </c:pt>
                <c:pt idx="2241">
                  <c:v>55348</c:v>
                </c:pt>
                <c:pt idx="2242">
                  <c:v>55355</c:v>
                </c:pt>
                <c:pt idx="2243">
                  <c:v>55362</c:v>
                </c:pt>
                <c:pt idx="2244">
                  <c:v>55369</c:v>
                </c:pt>
                <c:pt idx="2245">
                  <c:v>55376</c:v>
                </c:pt>
                <c:pt idx="2246">
                  <c:v>55383</c:v>
                </c:pt>
                <c:pt idx="2247">
                  <c:v>55390</c:v>
                </c:pt>
                <c:pt idx="2248">
                  <c:v>55397</c:v>
                </c:pt>
                <c:pt idx="2249">
                  <c:v>55404</c:v>
                </c:pt>
                <c:pt idx="2250">
                  <c:v>55411</c:v>
                </c:pt>
                <c:pt idx="2251">
                  <c:v>55418</c:v>
                </c:pt>
                <c:pt idx="2252">
                  <c:v>55425</c:v>
                </c:pt>
                <c:pt idx="2253">
                  <c:v>55432</c:v>
                </c:pt>
                <c:pt idx="2254">
                  <c:v>55439</c:v>
                </c:pt>
                <c:pt idx="2255">
                  <c:v>55446</c:v>
                </c:pt>
                <c:pt idx="2256">
                  <c:v>55453</c:v>
                </c:pt>
                <c:pt idx="2257">
                  <c:v>55460</c:v>
                </c:pt>
                <c:pt idx="2258">
                  <c:v>55470</c:v>
                </c:pt>
                <c:pt idx="2259">
                  <c:v>55474</c:v>
                </c:pt>
                <c:pt idx="2260">
                  <c:v>55481</c:v>
                </c:pt>
                <c:pt idx="2261">
                  <c:v>55488</c:v>
                </c:pt>
                <c:pt idx="2262">
                  <c:v>55495</c:v>
                </c:pt>
                <c:pt idx="2263">
                  <c:v>55502</c:v>
                </c:pt>
                <c:pt idx="2264">
                  <c:v>55509</c:v>
                </c:pt>
                <c:pt idx="2265">
                  <c:v>55516</c:v>
                </c:pt>
                <c:pt idx="2266">
                  <c:v>55523</c:v>
                </c:pt>
                <c:pt idx="2267">
                  <c:v>55530</c:v>
                </c:pt>
                <c:pt idx="2268">
                  <c:v>55537</c:v>
                </c:pt>
                <c:pt idx="2269">
                  <c:v>55544</c:v>
                </c:pt>
                <c:pt idx="2270">
                  <c:v>55551</c:v>
                </c:pt>
                <c:pt idx="2271">
                  <c:v>55558</c:v>
                </c:pt>
                <c:pt idx="2272">
                  <c:v>55565</c:v>
                </c:pt>
                <c:pt idx="2273">
                  <c:v>55572</c:v>
                </c:pt>
                <c:pt idx="2274">
                  <c:v>55579</c:v>
                </c:pt>
                <c:pt idx="2275">
                  <c:v>55586</c:v>
                </c:pt>
                <c:pt idx="2276">
                  <c:v>55593</c:v>
                </c:pt>
                <c:pt idx="2277">
                  <c:v>55600</c:v>
                </c:pt>
                <c:pt idx="2278">
                  <c:v>55607</c:v>
                </c:pt>
                <c:pt idx="2279">
                  <c:v>55614</c:v>
                </c:pt>
                <c:pt idx="2280">
                  <c:v>55621</c:v>
                </c:pt>
                <c:pt idx="2281">
                  <c:v>55632</c:v>
                </c:pt>
                <c:pt idx="2282">
                  <c:v>55635</c:v>
                </c:pt>
                <c:pt idx="2283">
                  <c:v>55642</c:v>
                </c:pt>
                <c:pt idx="2284">
                  <c:v>55649</c:v>
                </c:pt>
                <c:pt idx="2285">
                  <c:v>55656</c:v>
                </c:pt>
                <c:pt idx="2286">
                  <c:v>55663</c:v>
                </c:pt>
                <c:pt idx="2287">
                  <c:v>55670</c:v>
                </c:pt>
                <c:pt idx="2288">
                  <c:v>55677</c:v>
                </c:pt>
                <c:pt idx="2289">
                  <c:v>55684</c:v>
                </c:pt>
                <c:pt idx="2290">
                  <c:v>55691</c:v>
                </c:pt>
                <c:pt idx="2291">
                  <c:v>55698</c:v>
                </c:pt>
                <c:pt idx="2292">
                  <c:v>55705</c:v>
                </c:pt>
                <c:pt idx="2293">
                  <c:v>55712</c:v>
                </c:pt>
                <c:pt idx="2294">
                  <c:v>55719</c:v>
                </c:pt>
                <c:pt idx="2295">
                  <c:v>55726</c:v>
                </c:pt>
                <c:pt idx="2296">
                  <c:v>55733</c:v>
                </c:pt>
                <c:pt idx="2297">
                  <c:v>55740</c:v>
                </c:pt>
                <c:pt idx="2298">
                  <c:v>55747</c:v>
                </c:pt>
                <c:pt idx="2299">
                  <c:v>55754</c:v>
                </c:pt>
                <c:pt idx="2300">
                  <c:v>55761</c:v>
                </c:pt>
                <c:pt idx="2301">
                  <c:v>55768</c:v>
                </c:pt>
                <c:pt idx="2302">
                  <c:v>55775</c:v>
                </c:pt>
                <c:pt idx="2303">
                  <c:v>55782</c:v>
                </c:pt>
                <c:pt idx="2304">
                  <c:v>55789</c:v>
                </c:pt>
                <c:pt idx="2305">
                  <c:v>55796</c:v>
                </c:pt>
                <c:pt idx="2306">
                  <c:v>55803</c:v>
                </c:pt>
                <c:pt idx="2307">
                  <c:v>55810</c:v>
                </c:pt>
                <c:pt idx="2308">
                  <c:v>55817</c:v>
                </c:pt>
                <c:pt idx="2309">
                  <c:v>55824</c:v>
                </c:pt>
                <c:pt idx="2310">
                  <c:v>55831</c:v>
                </c:pt>
                <c:pt idx="2311">
                  <c:v>55838</c:v>
                </c:pt>
                <c:pt idx="2312">
                  <c:v>55845</c:v>
                </c:pt>
                <c:pt idx="2313">
                  <c:v>55852</c:v>
                </c:pt>
                <c:pt idx="2314">
                  <c:v>55859</c:v>
                </c:pt>
                <c:pt idx="2315">
                  <c:v>55866</c:v>
                </c:pt>
                <c:pt idx="2316">
                  <c:v>55873</c:v>
                </c:pt>
                <c:pt idx="2317">
                  <c:v>55884</c:v>
                </c:pt>
                <c:pt idx="2318">
                  <c:v>55891</c:v>
                </c:pt>
                <c:pt idx="2319">
                  <c:v>55898</c:v>
                </c:pt>
                <c:pt idx="2320">
                  <c:v>55905</c:v>
                </c:pt>
                <c:pt idx="2321">
                  <c:v>55912</c:v>
                </c:pt>
                <c:pt idx="2322">
                  <c:v>55919</c:v>
                </c:pt>
                <c:pt idx="2323">
                  <c:v>55926</c:v>
                </c:pt>
                <c:pt idx="2324">
                  <c:v>55933</c:v>
                </c:pt>
                <c:pt idx="2325">
                  <c:v>55940</c:v>
                </c:pt>
                <c:pt idx="2326">
                  <c:v>55947</c:v>
                </c:pt>
                <c:pt idx="2327">
                  <c:v>55954</c:v>
                </c:pt>
                <c:pt idx="2328">
                  <c:v>55961</c:v>
                </c:pt>
                <c:pt idx="2329">
                  <c:v>55968</c:v>
                </c:pt>
                <c:pt idx="2330">
                  <c:v>55975</c:v>
                </c:pt>
                <c:pt idx="2331">
                  <c:v>55984</c:v>
                </c:pt>
                <c:pt idx="2332">
                  <c:v>55991</c:v>
                </c:pt>
                <c:pt idx="2333">
                  <c:v>55998</c:v>
                </c:pt>
                <c:pt idx="2334">
                  <c:v>56005</c:v>
                </c:pt>
                <c:pt idx="2335">
                  <c:v>56012</c:v>
                </c:pt>
                <c:pt idx="2336">
                  <c:v>56019</c:v>
                </c:pt>
                <c:pt idx="2337">
                  <c:v>56026</c:v>
                </c:pt>
                <c:pt idx="2338">
                  <c:v>56033</c:v>
                </c:pt>
                <c:pt idx="2339">
                  <c:v>56040</c:v>
                </c:pt>
                <c:pt idx="2340">
                  <c:v>56047</c:v>
                </c:pt>
                <c:pt idx="2341">
                  <c:v>56054</c:v>
                </c:pt>
                <c:pt idx="2342">
                  <c:v>56061</c:v>
                </c:pt>
                <c:pt idx="2343">
                  <c:v>56068</c:v>
                </c:pt>
                <c:pt idx="2344">
                  <c:v>56075</c:v>
                </c:pt>
                <c:pt idx="2345">
                  <c:v>56082</c:v>
                </c:pt>
                <c:pt idx="2346">
                  <c:v>56089</c:v>
                </c:pt>
                <c:pt idx="2347">
                  <c:v>56096</c:v>
                </c:pt>
                <c:pt idx="2348">
                  <c:v>56103</c:v>
                </c:pt>
                <c:pt idx="2349">
                  <c:v>56110</c:v>
                </c:pt>
                <c:pt idx="2350">
                  <c:v>56117</c:v>
                </c:pt>
                <c:pt idx="2351">
                  <c:v>56124</c:v>
                </c:pt>
                <c:pt idx="2352">
                  <c:v>56131</c:v>
                </c:pt>
                <c:pt idx="2353">
                  <c:v>56138</c:v>
                </c:pt>
                <c:pt idx="2354">
                  <c:v>56145</c:v>
                </c:pt>
                <c:pt idx="2355">
                  <c:v>56152</c:v>
                </c:pt>
                <c:pt idx="2356">
                  <c:v>56159</c:v>
                </c:pt>
                <c:pt idx="2357">
                  <c:v>56166</c:v>
                </c:pt>
                <c:pt idx="2358">
                  <c:v>56173</c:v>
                </c:pt>
                <c:pt idx="2359">
                  <c:v>56180</c:v>
                </c:pt>
                <c:pt idx="2360">
                  <c:v>56187</c:v>
                </c:pt>
                <c:pt idx="2361">
                  <c:v>56194</c:v>
                </c:pt>
                <c:pt idx="2362">
                  <c:v>56201</c:v>
                </c:pt>
                <c:pt idx="2363">
                  <c:v>56208</c:v>
                </c:pt>
                <c:pt idx="2364">
                  <c:v>56216</c:v>
                </c:pt>
                <c:pt idx="2365">
                  <c:v>56222</c:v>
                </c:pt>
                <c:pt idx="2366">
                  <c:v>56229</c:v>
                </c:pt>
                <c:pt idx="2367">
                  <c:v>56236</c:v>
                </c:pt>
                <c:pt idx="2368">
                  <c:v>56247</c:v>
                </c:pt>
                <c:pt idx="2369">
                  <c:v>56251</c:v>
                </c:pt>
                <c:pt idx="2370">
                  <c:v>56257</c:v>
                </c:pt>
                <c:pt idx="2371">
                  <c:v>56264</c:v>
                </c:pt>
                <c:pt idx="2372">
                  <c:v>56271</c:v>
                </c:pt>
                <c:pt idx="2373">
                  <c:v>56278</c:v>
                </c:pt>
                <c:pt idx="2374">
                  <c:v>56285</c:v>
                </c:pt>
                <c:pt idx="2375">
                  <c:v>56292</c:v>
                </c:pt>
                <c:pt idx="2376">
                  <c:v>56299</c:v>
                </c:pt>
                <c:pt idx="2377">
                  <c:v>56306</c:v>
                </c:pt>
                <c:pt idx="2378">
                  <c:v>56313</c:v>
                </c:pt>
                <c:pt idx="2379">
                  <c:v>56320</c:v>
                </c:pt>
                <c:pt idx="2380">
                  <c:v>56327</c:v>
                </c:pt>
                <c:pt idx="2381">
                  <c:v>56334</c:v>
                </c:pt>
                <c:pt idx="2382">
                  <c:v>56341</c:v>
                </c:pt>
                <c:pt idx="2383">
                  <c:v>56348</c:v>
                </c:pt>
                <c:pt idx="2384">
                  <c:v>56355</c:v>
                </c:pt>
                <c:pt idx="2385">
                  <c:v>56362</c:v>
                </c:pt>
                <c:pt idx="2386">
                  <c:v>56369</c:v>
                </c:pt>
                <c:pt idx="2387">
                  <c:v>56376</c:v>
                </c:pt>
                <c:pt idx="2388">
                  <c:v>56383</c:v>
                </c:pt>
                <c:pt idx="2389">
                  <c:v>56390</c:v>
                </c:pt>
                <c:pt idx="2390">
                  <c:v>56397</c:v>
                </c:pt>
                <c:pt idx="2391">
                  <c:v>56404</c:v>
                </c:pt>
                <c:pt idx="2392">
                  <c:v>56411</c:v>
                </c:pt>
                <c:pt idx="2393">
                  <c:v>56418</c:v>
                </c:pt>
                <c:pt idx="2394">
                  <c:v>56425</c:v>
                </c:pt>
                <c:pt idx="2395">
                  <c:v>56432</c:v>
                </c:pt>
                <c:pt idx="2396">
                  <c:v>56439</c:v>
                </c:pt>
                <c:pt idx="2397">
                  <c:v>56446</c:v>
                </c:pt>
                <c:pt idx="2398">
                  <c:v>56453</c:v>
                </c:pt>
                <c:pt idx="2399">
                  <c:v>56460</c:v>
                </c:pt>
                <c:pt idx="2400">
                  <c:v>56467</c:v>
                </c:pt>
                <c:pt idx="2401">
                  <c:v>56474</c:v>
                </c:pt>
                <c:pt idx="2402">
                  <c:v>56481</c:v>
                </c:pt>
                <c:pt idx="2403">
                  <c:v>56488</c:v>
                </c:pt>
                <c:pt idx="2404">
                  <c:v>56495</c:v>
                </c:pt>
                <c:pt idx="2405">
                  <c:v>56502</c:v>
                </c:pt>
                <c:pt idx="2406">
                  <c:v>56509</c:v>
                </c:pt>
                <c:pt idx="2407">
                  <c:v>56516</c:v>
                </c:pt>
                <c:pt idx="2408">
                  <c:v>56523</c:v>
                </c:pt>
                <c:pt idx="2409">
                  <c:v>56530</c:v>
                </c:pt>
                <c:pt idx="2410">
                  <c:v>56537</c:v>
                </c:pt>
                <c:pt idx="2411">
                  <c:v>56544</c:v>
                </c:pt>
                <c:pt idx="2412">
                  <c:v>56551</c:v>
                </c:pt>
                <c:pt idx="2413">
                  <c:v>56558</c:v>
                </c:pt>
                <c:pt idx="2414">
                  <c:v>56565</c:v>
                </c:pt>
                <c:pt idx="2415">
                  <c:v>56572</c:v>
                </c:pt>
                <c:pt idx="2416">
                  <c:v>56580</c:v>
                </c:pt>
                <c:pt idx="2417">
                  <c:v>56586</c:v>
                </c:pt>
                <c:pt idx="2418">
                  <c:v>56593</c:v>
                </c:pt>
                <c:pt idx="2419">
                  <c:v>56600</c:v>
                </c:pt>
                <c:pt idx="2420">
                  <c:v>56607</c:v>
                </c:pt>
                <c:pt idx="2421">
                  <c:v>56614</c:v>
                </c:pt>
                <c:pt idx="2422">
                  <c:v>56621</c:v>
                </c:pt>
                <c:pt idx="2423">
                  <c:v>56628</c:v>
                </c:pt>
                <c:pt idx="2424">
                  <c:v>56635</c:v>
                </c:pt>
                <c:pt idx="2425">
                  <c:v>56642</c:v>
                </c:pt>
                <c:pt idx="2426">
                  <c:v>56649</c:v>
                </c:pt>
                <c:pt idx="2427">
                  <c:v>56656</c:v>
                </c:pt>
                <c:pt idx="2428">
                  <c:v>56663</c:v>
                </c:pt>
                <c:pt idx="2429">
                  <c:v>56670</c:v>
                </c:pt>
                <c:pt idx="2430">
                  <c:v>56677</c:v>
                </c:pt>
                <c:pt idx="2431">
                  <c:v>56684</c:v>
                </c:pt>
                <c:pt idx="2432">
                  <c:v>56691</c:v>
                </c:pt>
                <c:pt idx="2433">
                  <c:v>56698</c:v>
                </c:pt>
                <c:pt idx="2434">
                  <c:v>56705</c:v>
                </c:pt>
                <c:pt idx="2435">
                  <c:v>56712</c:v>
                </c:pt>
                <c:pt idx="2436">
                  <c:v>56719</c:v>
                </c:pt>
                <c:pt idx="2437">
                  <c:v>56726</c:v>
                </c:pt>
                <c:pt idx="2438">
                  <c:v>56733</c:v>
                </c:pt>
                <c:pt idx="2439">
                  <c:v>56740</c:v>
                </c:pt>
                <c:pt idx="2440">
                  <c:v>56747</c:v>
                </c:pt>
                <c:pt idx="2441">
                  <c:v>56754</c:v>
                </c:pt>
                <c:pt idx="2442">
                  <c:v>56761</c:v>
                </c:pt>
                <c:pt idx="2443">
                  <c:v>56768</c:v>
                </c:pt>
                <c:pt idx="2444">
                  <c:v>56775</c:v>
                </c:pt>
                <c:pt idx="2445">
                  <c:v>56782</c:v>
                </c:pt>
                <c:pt idx="2446">
                  <c:v>56789</c:v>
                </c:pt>
                <c:pt idx="2447">
                  <c:v>56796</c:v>
                </c:pt>
                <c:pt idx="2448">
                  <c:v>56803</c:v>
                </c:pt>
                <c:pt idx="2449">
                  <c:v>56810</c:v>
                </c:pt>
                <c:pt idx="2450">
                  <c:v>56817</c:v>
                </c:pt>
                <c:pt idx="2451">
                  <c:v>56824</c:v>
                </c:pt>
                <c:pt idx="2452">
                  <c:v>56831</c:v>
                </c:pt>
                <c:pt idx="2453">
                  <c:v>56838</c:v>
                </c:pt>
                <c:pt idx="2454">
                  <c:v>56845</c:v>
                </c:pt>
                <c:pt idx="2455">
                  <c:v>56852</c:v>
                </c:pt>
                <c:pt idx="2456">
                  <c:v>56859</c:v>
                </c:pt>
                <c:pt idx="2457">
                  <c:v>56866</c:v>
                </c:pt>
                <c:pt idx="2458">
                  <c:v>56873</c:v>
                </c:pt>
                <c:pt idx="2459">
                  <c:v>56880</c:v>
                </c:pt>
                <c:pt idx="2460">
                  <c:v>56887</c:v>
                </c:pt>
                <c:pt idx="2461">
                  <c:v>56894</c:v>
                </c:pt>
                <c:pt idx="2462">
                  <c:v>56901</c:v>
                </c:pt>
                <c:pt idx="2463">
                  <c:v>56908</c:v>
                </c:pt>
                <c:pt idx="2464">
                  <c:v>56915</c:v>
                </c:pt>
                <c:pt idx="2465">
                  <c:v>56922</c:v>
                </c:pt>
                <c:pt idx="2466">
                  <c:v>56930</c:v>
                </c:pt>
                <c:pt idx="2467">
                  <c:v>56936</c:v>
                </c:pt>
                <c:pt idx="2468">
                  <c:v>56944</c:v>
                </c:pt>
                <c:pt idx="2469">
                  <c:v>56950</c:v>
                </c:pt>
                <c:pt idx="2470">
                  <c:v>56957</c:v>
                </c:pt>
                <c:pt idx="2471">
                  <c:v>56964</c:v>
                </c:pt>
                <c:pt idx="2472">
                  <c:v>56971</c:v>
                </c:pt>
                <c:pt idx="2473">
                  <c:v>56983</c:v>
                </c:pt>
                <c:pt idx="2474">
                  <c:v>56986</c:v>
                </c:pt>
                <c:pt idx="2475">
                  <c:v>56993</c:v>
                </c:pt>
                <c:pt idx="2476">
                  <c:v>57000</c:v>
                </c:pt>
                <c:pt idx="2477">
                  <c:v>57007</c:v>
                </c:pt>
                <c:pt idx="2478">
                  <c:v>57014</c:v>
                </c:pt>
                <c:pt idx="2479">
                  <c:v>57021</c:v>
                </c:pt>
                <c:pt idx="2480">
                  <c:v>57028</c:v>
                </c:pt>
                <c:pt idx="2481">
                  <c:v>57035</c:v>
                </c:pt>
                <c:pt idx="2482">
                  <c:v>57042</c:v>
                </c:pt>
                <c:pt idx="2483">
                  <c:v>57049</c:v>
                </c:pt>
                <c:pt idx="2484">
                  <c:v>57056</c:v>
                </c:pt>
                <c:pt idx="2485">
                  <c:v>57063</c:v>
                </c:pt>
                <c:pt idx="2486">
                  <c:v>57074</c:v>
                </c:pt>
                <c:pt idx="2487">
                  <c:v>57077</c:v>
                </c:pt>
                <c:pt idx="2488">
                  <c:v>57084</c:v>
                </c:pt>
                <c:pt idx="2489">
                  <c:v>57091</c:v>
                </c:pt>
                <c:pt idx="2490">
                  <c:v>57098</c:v>
                </c:pt>
                <c:pt idx="2491">
                  <c:v>57105</c:v>
                </c:pt>
                <c:pt idx="2492">
                  <c:v>57112</c:v>
                </c:pt>
                <c:pt idx="2493">
                  <c:v>57119</c:v>
                </c:pt>
                <c:pt idx="2494">
                  <c:v>57126</c:v>
                </c:pt>
                <c:pt idx="2495">
                  <c:v>57133</c:v>
                </c:pt>
                <c:pt idx="2496">
                  <c:v>57140</c:v>
                </c:pt>
                <c:pt idx="2497">
                  <c:v>57147</c:v>
                </c:pt>
                <c:pt idx="2498">
                  <c:v>57154</c:v>
                </c:pt>
                <c:pt idx="2499">
                  <c:v>57161</c:v>
                </c:pt>
                <c:pt idx="2500">
                  <c:v>57168</c:v>
                </c:pt>
                <c:pt idx="2501">
                  <c:v>57175</c:v>
                </c:pt>
                <c:pt idx="2502">
                  <c:v>57182</c:v>
                </c:pt>
                <c:pt idx="2503">
                  <c:v>57189</c:v>
                </c:pt>
                <c:pt idx="2504">
                  <c:v>57196</c:v>
                </c:pt>
                <c:pt idx="2505">
                  <c:v>57203</c:v>
                </c:pt>
                <c:pt idx="2506">
                  <c:v>57210</c:v>
                </c:pt>
                <c:pt idx="2507">
                  <c:v>57217</c:v>
                </c:pt>
                <c:pt idx="2508">
                  <c:v>57224</c:v>
                </c:pt>
                <c:pt idx="2509">
                  <c:v>57231</c:v>
                </c:pt>
                <c:pt idx="2510">
                  <c:v>57238</c:v>
                </c:pt>
                <c:pt idx="2511">
                  <c:v>57245</c:v>
                </c:pt>
                <c:pt idx="2512">
                  <c:v>57252</c:v>
                </c:pt>
                <c:pt idx="2513">
                  <c:v>57259</c:v>
                </c:pt>
                <c:pt idx="2514">
                  <c:v>57266</c:v>
                </c:pt>
                <c:pt idx="2515">
                  <c:v>57273</c:v>
                </c:pt>
                <c:pt idx="2516">
                  <c:v>57280</c:v>
                </c:pt>
                <c:pt idx="2517">
                  <c:v>57287</c:v>
                </c:pt>
                <c:pt idx="2518">
                  <c:v>57297</c:v>
                </c:pt>
                <c:pt idx="2519">
                  <c:v>57301</c:v>
                </c:pt>
                <c:pt idx="2520">
                  <c:v>57308</c:v>
                </c:pt>
                <c:pt idx="2521">
                  <c:v>57315</c:v>
                </c:pt>
                <c:pt idx="2522">
                  <c:v>57322</c:v>
                </c:pt>
                <c:pt idx="2523">
                  <c:v>57329</c:v>
                </c:pt>
                <c:pt idx="2524">
                  <c:v>57336</c:v>
                </c:pt>
                <c:pt idx="2525">
                  <c:v>57343</c:v>
                </c:pt>
                <c:pt idx="2526">
                  <c:v>57350</c:v>
                </c:pt>
                <c:pt idx="2527">
                  <c:v>57357</c:v>
                </c:pt>
                <c:pt idx="2528">
                  <c:v>57364</c:v>
                </c:pt>
                <c:pt idx="2529">
                  <c:v>57371</c:v>
                </c:pt>
                <c:pt idx="2530">
                  <c:v>57378</c:v>
                </c:pt>
                <c:pt idx="2531">
                  <c:v>57385</c:v>
                </c:pt>
                <c:pt idx="2532">
                  <c:v>57392</c:v>
                </c:pt>
                <c:pt idx="2533">
                  <c:v>57399</c:v>
                </c:pt>
                <c:pt idx="2534">
                  <c:v>57406</c:v>
                </c:pt>
                <c:pt idx="2535">
                  <c:v>57413</c:v>
                </c:pt>
                <c:pt idx="2536">
                  <c:v>57420</c:v>
                </c:pt>
                <c:pt idx="2537">
                  <c:v>57427</c:v>
                </c:pt>
                <c:pt idx="2538">
                  <c:v>57434</c:v>
                </c:pt>
                <c:pt idx="2539">
                  <c:v>57441</c:v>
                </c:pt>
                <c:pt idx="2540">
                  <c:v>57448</c:v>
                </c:pt>
                <c:pt idx="2541">
                  <c:v>57459</c:v>
                </c:pt>
                <c:pt idx="2542">
                  <c:v>57462</c:v>
                </c:pt>
                <c:pt idx="2543">
                  <c:v>57469</c:v>
                </c:pt>
                <c:pt idx="2544">
                  <c:v>57476</c:v>
                </c:pt>
                <c:pt idx="2545">
                  <c:v>57483</c:v>
                </c:pt>
                <c:pt idx="2546">
                  <c:v>57490</c:v>
                </c:pt>
                <c:pt idx="2547">
                  <c:v>57497</c:v>
                </c:pt>
                <c:pt idx="2548">
                  <c:v>57504</c:v>
                </c:pt>
                <c:pt idx="2549">
                  <c:v>57511</c:v>
                </c:pt>
                <c:pt idx="2550">
                  <c:v>57518</c:v>
                </c:pt>
                <c:pt idx="2551">
                  <c:v>57525</c:v>
                </c:pt>
                <c:pt idx="2552">
                  <c:v>57532</c:v>
                </c:pt>
                <c:pt idx="2553">
                  <c:v>57539</c:v>
                </c:pt>
                <c:pt idx="2554">
                  <c:v>57546</c:v>
                </c:pt>
                <c:pt idx="2555">
                  <c:v>57553</c:v>
                </c:pt>
                <c:pt idx="2556">
                  <c:v>57560</c:v>
                </c:pt>
                <c:pt idx="2557">
                  <c:v>57567</c:v>
                </c:pt>
                <c:pt idx="2558">
                  <c:v>57574</c:v>
                </c:pt>
                <c:pt idx="2559">
                  <c:v>57581</c:v>
                </c:pt>
                <c:pt idx="2560">
                  <c:v>57588</c:v>
                </c:pt>
                <c:pt idx="2561">
                  <c:v>57595</c:v>
                </c:pt>
                <c:pt idx="2562">
                  <c:v>57602</c:v>
                </c:pt>
                <c:pt idx="2563">
                  <c:v>57609</c:v>
                </c:pt>
                <c:pt idx="2564">
                  <c:v>57616</c:v>
                </c:pt>
                <c:pt idx="2565">
                  <c:v>57623</c:v>
                </c:pt>
                <c:pt idx="2566">
                  <c:v>57630</c:v>
                </c:pt>
                <c:pt idx="2567">
                  <c:v>57637</c:v>
                </c:pt>
                <c:pt idx="2568">
                  <c:v>57644</c:v>
                </c:pt>
                <c:pt idx="2569">
                  <c:v>57651</c:v>
                </c:pt>
                <c:pt idx="2570">
                  <c:v>57658</c:v>
                </c:pt>
                <c:pt idx="2571">
                  <c:v>57665</c:v>
                </c:pt>
                <c:pt idx="2572">
                  <c:v>57672</c:v>
                </c:pt>
                <c:pt idx="2573">
                  <c:v>57679</c:v>
                </c:pt>
                <c:pt idx="2574">
                  <c:v>57686</c:v>
                </c:pt>
                <c:pt idx="2575">
                  <c:v>57693</c:v>
                </c:pt>
                <c:pt idx="2576">
                  <c:v>57700</c:v>
                </c:pt>
                <c:pt idx="2577">
                  <c:v>57710</c:v>
                </c:pt>
                <c:pt idx="2578">
                  <c:v>57717</c:v>
                </c:pt>
                <c:pt idx="2579">
                  <c:v>57724</c:v>
                </c:pt>
                <c:pt idx="2580">
                  <c:v>57732</c:v>
                </c:pt>
                <c:pt idx="2581">
                  <c:v>57738</c:v>
                </c:pt>
                <c:pt idx="2582">
                  <c:v>57745</c:v>
                </c:pt>
                <c:pt idx="2583">
                  <c:v>57752</c:v>
                </c:pt>
                <c:pt idx="2584">
                  <c:v>57760</c:v>
                </c:pt>
                <c:pt idx="2585">
                  <c:v>57766</c:v>
                </c:pt>
                <c:pt idx="2586">
                  <c:v>57773</c:v>
                </c:pt>
                <c:pt idx="2587">
                  <c:v>57780</c:v>
                </c:pt>
                <c:pt idx="2588">
                  <c:v>57787</c:v>
                </c:pt>
                <c:pt idx="2589">
                  <c:v>57794</c:v>
                </c:pt>
                <c:pt idx="2590">
                  <c:v>57801</c:v>
                </c:pt>
                <c:pt idx="2591">
                  <c:v>57808</c:v>
                </c:pt>
                <c:pt idx="2592">
                  <c:v>57817</c:v>
                </c:pt>
                <c:pt idx="2593">
                  <c:v>57822</c:v>
                </c:pt>
                <c:pt idx="2594">
                  <c:v>57829</c:v>
                </c:pt>
                <c:pt idx="2595">
                  <c:v>57837</c:v>
                </c:pt>
                <c:pt idx="2596">
                  <c:v>57843</c:v>
                </c:pt>
                <c:pt idx="2597">
                  <c:v>57850</c:v>
                </c:pt>
                <c:pt idx="2598">
                  <c:v>57858</c:v>
                </c:pt>
                <c:pt idx="2599">
                  <c:v>57864</c:v>
                </c:pt>
                <c:pt idx="2600">
                  <c:v>57871</c:v>
                </c:pt>
                <c:pt idx="2601">
                  <c:v>57878</c:v>
                </c:pt>
                <c:pt idx="2602">
                  <c:v>57885</c:v>
                </c:pt>
                <c:pt idx="2603">
                  <c:v>57892</c:v>
                </c:pt>
                <c:pt idx="2604">
                  <c:v>57899</c:v>
                </c:pt>
                <c:pt idx="2605">
                  <c:v>57906</c:v>
                </c:pt>
                <c:pt idx="2606">
                  <c:v>57913</c:v>
                </c:pt>
                <c:pt idx="2607">
                  <c:v>57920</c:v>
                </c:pt>
                <c:pt idx="2608">
                  <c:v>57927</c:v>
                </c:pt>
                <c:pt idx="2609">
                  <c:v>57934</c:v>
                </c:pt>
                <c:pt idx="2610">
                  <c:v>57941</c:v>
                </c:pt>
                <c:pt idx="2611">
                  <c:v>57949</c:v>
                </c:pt>
                <c:pt idx="2612">
                  <c:v>57956</c:v>
                </c:pt>
                <c:pt idx="2613">
                  <c:v>57962</c:v>
                </c:pt>
                <c:pt idx="2614">
                  <c:v>57969</c:v>
                </c:pt>
                <c:pt idx="2615">
                  <c:v>57976</c:v>
                </c:pt>
                <c:pt idx="2616">
                  <c:v>57983</c:v>
                </c:pt>
                <c:pt idx="2617">
                  <c:v>57990</c:v>
                </c:pt>
                <c:pt idx="2618">
                  <c:v>57998</c:v>
                </c:pt>
                <c:pt idx="2619">
                  <c:v>58004</c:v>
                </c:pt>
                <c:pt idx="2620">
                  <c:v>58011</c:v>
                </c:pt>
                <c:pt idx="2621">
                  <c:v>58018</c:v>
                </c:pt>
                <c:pt idx="2622">
                  <c:v>58026</c:v>
                </c:pt>
                <c:pt idx="2623">
                  <c:v>58032</c:v>
                </c:pt>
                <c:pt idx="2624">
                  <c:v>58039</c:v>
                </c:pt>
                <c:pt idx="2625">
                  <c:v>58046</c:v>
                </c:pt>
                <c:pt idx="2626">
                  <c:v>58053</c:v>
                </c:pt>
                <c:pt idx="2627">
                  <c:v>58060</c:v>
                </c:pt>
                <c:pt idx="2628">
                  <c:v>58067</c:v>
                </c:pt>
                <c:pt idx="2629">
                  <c:v>58075</c:v>
                </c:pt>
                <c:pt idx="2630">
                  <c:v>58082</c:v>
                </c:pt>
                <c:pt idx="2631">
                  <c:v>58089</c:v>
                </c:pt>
                <c:pt idx="2632">
                  <c:v>58096</c:v>
                </c:pt>
                <c:pt idx="2633">
                  <c:v>58103</c:v>
                </c:pt>
                <c:pt idx="2634">
                  <c:v>58110</c:v>
                </c:pt>
                <c:pt idx="2635">
                  <c:v>58117</c:v>
                </c:pt>
                <c:pt idx="2636">
                  <c:v>58124</c:v>
                </c:pt>
                <c:pt idx="2637">
                  <c:v>58131</c:v>
                </c:pt>
                <c:pt idx="2638">
                  <c:v>58138</c:v>
                </c:pt>
                <c:pt idx="2639">
                  <c:v>58145</c:v>
                </c:pt>
                <c:pt idx="2640">
                  <c:v>58152</c:v>
                </c:pt>
                <c:pt idx="2641">
                  <c:v>58159</c:v>
                </c:pt>
                <c:pt idx="2642">
                  <c:v>58168</c:v>
                </c:pt>
                <c:pt idx="2643">
                  <c:v>58175</c:v>
                </c:pt>
                <c:pt idx="2644">
                  <c:v>58182</c:v>
                </c:pt>
                <c:pt idx="2645">
                  <c:v>58189</c:v>
                </c:pt>
                <c:pt idx="2646">
                  <c:v>58196</c:v>
                </c:pt>
                <c:pt idx="2647">
                  <c:v>58203</c:v>
                </c:pt>
                <c:pt idx="2648">
                  <c:v>58210</c:v>
                </c:pt>
                <c:pt idx="2649">
                  <c:v>58217</c:v>
                </c:pt>
                <c:pt idx="2650">
                  <c:v>58224</c:v>
                </c:pt>
                <c:pt idx="2651">
                  <c:v>58231</c:v>
                </c:pt>
                <c:pt idx="2652">
                  <c:v>58238</c:v>
                </c:pt>
                <c:pt idx="2653">
                  <c:v>58245</c:v>
                </c:pt>
                <c:pt idx="2654">
                  <c:v>58252</c:v>
                </c:pt>
                <c:pt idx="2655">
                  <c:v>58259</c:v>
                </c:pt>
                <c:pt idx="2656">
                  <c:v>58266</c:v>
                </c:pt>
                <c:pt idx="2657">
                  <c:v>58273</c:v>
                </c:pt>
                <c:pt idx="2658">
                  <c:v>58280</c:v>
                </c:pt>
                <c:pt idx="2659">
                  <c:v>58287</c:v>
                </c:pt>
                <c:pt idx="2660">
                  <c:v>58294</c:v>
                </c:pt>
                <c:pt idx="2661">
                  <c:v>58301</c:v>
                </c:pt>
                <c:pt idx="2662">
                  <c:v>58308</c:v>
                </c:pt>
                <c:pt idx="2663">
                  <c:v>58315</c:v>
                </c:pt>
                <c:pt idx="2664">
                  <c:v>58322</c:v>
                </c:pt>
                <c:pt idx="2665">
                  <c:v>58329</c:v>
                </c:pt>
                <c:pt idx="2666">
                  <c:v>58336</c:v>
                </c:pt>
                <c:pt idx="2667">
                  <c:v>58343</c:v>
                </c:pt>
                <c:pt idx="2668">
                  <c:v>58350</c:v>
                </c:pt>
                <c:pt idx="2669">
                  <c:v>58357</c:v>
                </c:pt>
                <c:pt idx="2670">
                  <c:v>58364</c:v>
                </c:pt>
                <c:pt idx="2671">
                  <c:v>58371</c:v>
                </c:pt>
                <c:pt idx="2672">
                  <c:v>58378</c:v>
                </c:pt>
                <c:pt idx="2673">
                  <c:v>58385</c:v>
                </c:pt>
                <c:pt idx="2674">
                  <c:v>58392</c:v>
                </c:pt>
                <c:pt idx="2675">
                  <c:v>58399</c:v>
                </c:pt>
                <c:pt idx="2676">
                  <c:v>58407</c:v>
                </c:pt>
                <c:pt idx="2677">
                  <c:v>58413</c:v>
                </c:pt>
                <c:pt idx="2678">
                  <c:v>58420</c:v>
                </c:pt>
                <c:pt idx="2679">
                  <c:v>58427</c:v>
                </c:pt>
                <c:pt idx="2680">
                  <c:v>58438</c:v>
                </c:pt>
                <c:pt idx="2681">
                  <c:v>58442</c:v>
                </c:pt>
                <c:pt idx="2682">
                  <c:v>58448</c:v>
                </c:pt>
                <c:pt idx="2683">
                  <c:v>58455</c:v>
                </c:pt>
                <c:pt idx="2684">
                  <c:v>58462</c:v>
                </c:pt>
                <c:pt idx="2685">
                  <c:v>58469</c:v>
                </c:pt>
                <c:pt idx="2686">
                  <c:v>58476</c:v>
                </c:pt>
                <c:pt idx="2687">
                  <c:v>58483</c:v>
                </c:pt>
                <c:pt idx="2688">
                  <c:v>58490</c:v>
                </c:pt>
                <c:pt idx="2689">
                  <c:v>58497</c:v>
                </c:pt>
                <c:pt idx="2690">
                  <c:v>58504</c:v>
                </c:pt>
                <c:pt idx="2691">
                  <c:v>58511</c:v>
                </c:pt>
                <c:pt idx="2692">
                  <c:v>58518</c:v>
                </c:pt>
                <c:pt idx="2693">
                  <c:v>58525</c:v>
                </c:pt>
                <c:pt idx="2694">
                  <c:v>58532</c:v>
                </c:pt>
                <c:pt idx="2695">
                  <c:v>58539</c:v>
                </c:pt>
                <c:pt idx="2696">
                  <c:v>58546</c:v>
                </c:pt>
                <c:pt idx="2697">
                  <c:v>58553</c:v>
                </c:pt>
                <c:pt idx="2698">
                  <c:v>58560</c:v>
                </c:pt>
                <c:pt idx="2699">
                  <c:v>58567</c:v>
                </c:pt>
                <c:pt idx="2700">
                  <c:v>58574</c:v>
                </c:pt>
                <c:pt idx="2701">
                  <c:v>58581</c:v>
                </c:pt>
                <c:pt idx="2702">
                  <c:v>58588</c:v>
                </c:pt>
                <c:pt idx="2703">
                  <c:v>58595</c:v>
                </c:pt>
                <c:pt idx="2704">
                  <c:v>58602</c:v>
                </c:pt>
                <c:pt idx="2705">
                  <c:v>58609</c:v>
                </c:pt>
                <c:pt idx="2706">
                  <c:v>58616</c:v>
                </c:pt>
                <c:pt idx="2707">
                  <c:v>58623</c:v>
                </c:pt>
                <c:pt idx="2708">
                  <c:v>58630</c:v>
                </c:pt>
                <c:pt idx="2709">
                  <c:v>58637</c:v>
                </c:pt>
                <c:pt idx="2710">
                  <c:v>58644</c:v>
                </c:pt>
                <c:pt idx="2711">
                  <c:v>58651</c:v>
                </c:pt>
                <c:pt idx="2712">
                  <c:v>58658</c:v>
                </c:pt>
                <c:pt idx="2713">
                  <c:v>58665</c:v>
                </c:pt>
                <c:pt idx="2714">
                  <c:v>58672</c:v>
                </c:pt>
                <c:pt idx="2715">
                  <c:v>58679</c:v>
                </c:pt>
                <c:pt idx="2716">
                  <c:v>58686</c:v>
                </c:pt>
                <c:pt idx="2717">
                  <c:v>58693</c:v>
                </c:pt>
                <c:pt idx="2718">
                  <c:v>58700</c:v>
                </c:pt>
                <c:pt idx="2719">
                  <c:v>58707</c:v>
                </c:pt>
                <c:pt idx="2720">
                  <c:v>58714</c:v>
                </c:pt>
                <c:pt idx="2721">
                  <c:v>58721</c:v>
                </c:pt>
                <c:pt idx="2722">
                  <c:v>58728</c:v>
                </c:pt>
                <c:pt idx="2723">
                  <c:v>58735</c:v>
                </c:pt>
                <c:pt idx="2724">
                  <c:v>58742</c:v>
                </c:pt>
                <c:pt idx="2725">
                  <c:v>58749</c:v>
                </c:pt>
                <c:pt idx="2726">
                  <c:v>58757</c:v>
                </c:pt>
                <c:pt idx="2727">
                  <c:v>58763</c:v>
                </c:pt>
                <c:pt idx="2728">
                  <c:v>58771</c:v>
                </c:pt>
                <c:pt idx="2729">
                  <c:v>58777</c:v>
                </c:pt>
                <c:pt idx="2730">
                  <c:v>58784</c:v>
                </c:pt>
                <c:pt idx="2731">
                  <c:v>58791</c:v>
                </c:pt>
                <c:pt idx="2732">
                  <c:v>58798</c:v>
                </c:pt>
                <c:pt idx="2733">
                  <c:v>58810</c:v>
                </c:pt>
                <c:pt idx="2734">
                  <c:v>58813</c:v>
                </c:pt>
                <c:pt idx="2735">
                  <c:v>58820</c:v>
                </c:pt>
                <c:pt idx="2736">
                  <c:v>58827</c:v>
                </c:pt>
                <c:pt idx="2737">
                  <c:v>58834</c:v>
                </c:pt>
                <c:pt idx="2738">
                  <c:v>58841</c:v>
                </c:pt>
                <c:pt idx="2739">
                  <c:v>58848</c:v>
                </c:pt>
                <c:pt idx="2740">
                  <c:v>58855</c:v>
                </c:pt>
                <c:pt idx="2741">
                  <c:v>58862</c:v>
                </c:pt>
                <c:pt idx="2742">
                  <c:v>58869</c:v>
                </c:pt>
                <c:pt idx="2743">
                  <c:v>58876</c:v>
                </c:pt>
                <c:pt idx="2744">
                  <c:v>58883</c:v>
                </c:pt>
                <c:pt idx="2745">
                  <c:v>58890</c:v>
                </c:pt>
                <c:pt idx="2746">
                  <c:v>58897</c:v>
                </c:pt>
                <c:pt idx="2747">
                  <c:v>58908</c:v>
                </c:pt>
                <c:pt idx="2748">
                  <c:v>58911</c:v>
                </c:pt>
                <c:pt idx="2749">
                  <c:v>58918</c:v>
                </c:pt>
                <c:pt idx="2750">
                  <c:v>58925</c:v>
                </c:pt>
                <c:pt idx="2751">
                  <c:v>58932</c:v>
                </c:pt>
                <c:pt idx="2752">
                  <c:v>58939</c:v>
                </c:pt>
                <c:pt idx="2753">
                  <c:v>58946</c:v>
                </c:pt>
                <c:pt idx="2754">
                  <c:v>58953</c:v>
                </c:pt>
                <c:pt idx="2755">
                  <c:v>58960</c:v>
                </c:pt>
                <c:pt idx="2756">
                  <c:v>58967</c:v>
                </c:pt>
                <c:pt idx="2757">
                  <c:v>58974</c:v>
                </c:pt>
                <c:pt idx="2758">
                  <c:v>58981</c:v>
                </c:pt>
                <c:pt idx="2759">
                  <c:v>58988</c:v>
                </c:pt>
                <c:pt idx="2760">
                  <c:v>58995</c:v>
                </c:pt>
                <c:pt idx="2761">
                  <c:v>59002</c:v>
                </c:pt>
                <c:pt idx="2762">
                  <c:v>59009</c:v>
                </c:pt>
                <c:pt idx="2763">
                  <c:v>59016</c:v>
                </c:pt>
                <c:pt idx="2764">
                  <c:v>59023</c:v>
                </c:pt>
                <c:pt idx="2765">
                  <c:v>59030</c:v>
                </c:pt>
                <c:pt idx="2766">
                  <c:v>59037</c:v>
                </c:pt>
                <c:pt idx="2767">
                  <c:v>59044</c:v>
                </c:pt>
                <c:pt idx="2768">
                  <c:v>59051</c:v>
                </c:pt>
                <c:pt idx="2769">
                  <c:v>59058</c:v>
                </c:pt>
                <c:pt idx="2770">
                  <c:v>59065</c:v>
                </c:pt>
                <c:pt idx="2771">
                  <c:v>59072</c:v>
                </c:pt>
                <c:pt idx="2772">
                  <c:v>59079</c:v>
                </c:pt>
                <c:pt idx="2773">
                  <c:v>59086</c:v>
                </c:pt>
                <c:pt idx="2774">
                  <c:v>59093</c:v>
                </c:pt>
                <c:pt idx="2775">
                  <c:v>59100</c:v>
                </c:pt>
                <c:pt idx="2776">
                  <c:v>59107</c:v>
                </c:pt>
                <c:pt idx="2777">
                  <c:v>59114</c:v>
                </c:pt>
                <c:pt idx="2778">
                  <c:v>59124</c:v>
                </c:pt>
                <c:pt idx="2779">
                  <c:v>59128</c:v>
                </c:pt>
                <c:pt idx="2780">
                  <c:v>59135</c:v>
                </c:pt>
                <c:pt idx="2781">
                  <c:v>59142</c:v>
                </c:pt>
                <c:pt idx="2782">
                  <c:v>59149</c:v>
                </c:pt>
                <c:pt idx="2783">
                  <c:v>59156</c:v>
                </c:pt>
                <c:pt idx="2784">
                  <c:v>59163</c:v>
                </c:pt>
                <c:pt idx="2785">
                  <c:v>59170</c:v>
                </c:pt>
                <c:pt idx="2786">
                  <c:v>59177</c:v>
                </c:pt>
                <c:pt idx="2787">
                  <c:v>59184</c:v>
                </c:pt>
                <c:pt idx="2788">
                  <c:v>59191</c:v>
                </c:pt>
                <c:pt idx="2789">
                  <c:v>59198</c:v>
                </c:pt>
                <c:pt idx="2790">
                  <c:v>59205</c:v>
                </c:pt>
                <c:pt idx="2791">
                  <c:v>59212</c:v>
                </c:pt>
                <c:pt idx="2792">
                  <c:v>59219</c:v>
                </c:pt>
                <c:pt idx="2793">
                  <c:v>59226</c:v>
                </c:pt>
                <c:pt idx="2794">
                  <c:v>59233</c:v>
                </c:pt>
                <c:pt idx="2795">
                  <c:v>59240</c:v>
                </c:pt>
                <c:pt idx="2796">
                  <c:v>59247</c:v>
                </c:pt>
                <c:pt idx="2797">
                  <c:v>59258</c:v>
                </c:pt>
                <c:pt idx="2798">
                  <c:v>59261</c:v>
                </c:pt>
                <c:pt idx="2799">
                  <c:v>59268</c:v>
                </c:pt>
                <c:pt idx="2800">
                  <c:v>59275</c:v>
                </c:pt>
                <c:pt idx="2801">
                  <c:v>59282</c:v>
                </c:pt>
                <c:pt idx="2802">
                  <c:v>59289</c:v>
                </c:pt>
                <c:pt idx="2803">
                  <c:v>59296</c:v>
                </c:pt>
                <c:pt idx="2804">
                  <c:v>59303</c:v>
                </c:pt>
                <c:pt idx="2805">
                  <c:v>59310</c:v>
                </c:pt>
                <c:pt idx="2806">
                  <c:v>59317</c:v>
                </c:pt>
                <c:pt idx="2807">
                  <c:v>59324</c:v>
                </c:pt>
                <c:pt idx="2808">
                  <c:v>59331</c:v>
                </c:pt>
                <c:pt idx="2809">
                  <c:v>59338</c:v>
                </c:pt>
                <c:pt idx="2810">
                  <c:v>59345</c:v>
                </c:pt>
                <c:pt idx="2811">
                  <c:v>59352</c:v>
                </c:pt>
                <c:pt idx="2812">
                  <c:v>59359</c:v>
                </c:pt>
                <c:pt idx="2813">
                  <c:v>59366</c:v>
                </c:pt>
                <c:pt idx="2814">
                  <c:v>59373</c:v>
                </c:pt>
                <c:pt idx="2815">
                  <c:v>59380</c:v>
                </c:pt>
                <c:pt idx="2816">
                  <c:v>59387</c:v>
                </c:pt>
                <c:pt idx="2817">
                  <c:v>59394</c:v>
                </c:pt>
                <c:pt idx="2818">
                  <c:v>59401</c:v>
                </c:pt>
                <c:pt idx="2819">
                  <c:v>59408</c:v>
                </c:pt>
                <c:pt idx="2820">
                  <c:v>59415</c:v>
                </c:pt>
                <c:pt idx="2821">
                  <c:v>59422</c:v>
                </c:pt>
                <c:pt idx="2822">
                  <c:v>59429</c:v>
                </c:pt>
                <c:pt idx="2823">
                  <c:v>59436</c:v>
                </c:pt>
                <c:pt idx="2824">
                  <c:v>59443</c:v>
                </c:pt>
                <c:pt idx="2825">
                  <c:v>59450</c:v>
                </c:pt>
                <c:pt idx="2826">
                  <c:v>59457</c:v>
                </c:pt>
                <c:pt idx="2827">
                  <c:v>59464</c:v>
                </c:pt>
                <c:pt idx="2828">
                  <c:v>59471</c:v>
                </c:pt>
                <c:pt idx="2829">
                  <c:v>59478</c:v>
                </c:pt>
                <c:pt idx="2830">
                  <c:v>59488</c:v>
                </c:pt>
                <c:pt idx="2831">
                  <c:v>59492</c:v>
                </c:pt>
                <c:pt idx="2832">
                  <c:v>59499</c:v>
                </c:pt>
                <c:pt idx="2833">
                  <c:v>59506</c:v>
                </c:pt>
                <c:pt idx="2834">
                  <c:v>59513</c:v>
                </c:pt>
                <c:pt idx="2835">
                  <c:v>59520</c:v>
                </c:pt>
                <c:pt idx="2836">
                  <c:v>59527</c:v>
                </c:pt>
                <c:pt idx="2837">
                  <c:v>59534</c:v>
                </c:pt>
                <c:pt idx="2838">
                  <c:v>59541</c:v>
                </c:pt>
                <c:pt idx="2839">
                  <c:v>59548</c:v>
                </c:pt>
                <c:pt idx="2840">
                  <c:v>59555</c:v>
                </c:pt>
                <c:pt idx="2841">
                  <c:v>59562</c:v>
                </c:pt>
                <c:pt idx="2842">
                  <c:v>59569</c:v>
                </c:pt>
                <c:pt idx="2843">
                  <c:v>59576</c:v>
                </c:pt>
                <c:pt idx="2844">
                  <c:v>59583</c:v>
                </c:pt>
                <c:pt idx="2845">
                  <c:v>59590</c:v>
                </c:pt>
                <c:pt idx="2846">
                  <c:v>59597</c:v>
                </c:pt>
                <c:pt idx="2847">
                  <c:v>59604</c:v>
                </c:pt>
                <c:pt idx="2848">
                  <c:v>59611</c:v>
                </c:pt>
                <c:pt idx="2849">
                  <c:v>59618</c:v>
                </c:pt>
                <c:pt idx="2850">
                  <c:v>59625</c:v>
                </c:pt>
                <c:pt idx="2851">
                  <c:v>59632</c:v>
                </c:pt>
                <c:pt idx="2852">
                  <c:v>59643</c:v>
                </c:pt>
                <c:pt idx="2853">
                  <c:v>59646</c:v>
                </c:pt>
                <c:pt idx="2854">
                  <c:v>59653</c:v>
                </c:pt>
                <c:pt idx="2855">
                  <c:v>59660</c:v>
                </c:pt>
                <c:pt idx="2856">
                  <c:v>59667</c:v>
                </c:pt>
                <c:pt idx="2857">
                  <c:v>59674</c:v>
                </c:pt>
                <c:pt idx="2858">
                  <c:v>59681</c:v>
                </c:pt>
                <c:pt idx="2859">
                  <c:v>59688</c:v>
                </c:pt>
                <c:pt idx="2860">
                  <c:v>59695</c:v>
                </c:pt>
                <c:pt idx="2861">
                  <c:v>59702</c:v>
                </c:pt>
                <c:pt idx="2862">
                  <c:v>59709</c:v>
                </c:pt>
                <c:pt idx="2863">
                  <c:v>59716</c:v>
                </c:pt>
                <c:pt idx="2864">
                  <c:v>59723</c:v>
                </c:pt>
                <c:pt idx="2865">
                  <c:v>59730</c:v>
                </c:pt>
                <c:pt idx="2866">
                  <c:v>59737</c:v>
                </c:pt>
                <c:pt idx="2867">
                  <c:v>59744</c:v>
                </c:pt>
                <c:pt idx="2868">
                  <c:v>59751</c:v>
                </c:pt>
                <c:pt idx="2869">
                  <c:v>59758</c:v>
                </c:pt>
                <c:pt idx="2870">
                  <c:v>59765</c:v>
                </c:pt>
                <c:pt idx="2871">
                  <c:v>59772</c:v>
                </c:pt>
                <c:pt idx="2872">
                  <c:v>59779</c:v>
                </c:pt>
                <c:pt idx="2873">
                  <c:v>59786</c:v>
                </c:pt>
                <c:pt idx="2874">
                  <c:v>59793</c:v>
                </c:pt>
                <c:pt idx="2875">
                  <c:v>59800</c:v>
                </c:pt>
                <c:pt idx="2876">
                  <c:v>59807</c:v>
                </c:pt>
                <c:pt idx="2877">
                  <c:v>59814</c:v>
                </c:pt>
                <c:pt idx="2878">
                  <c:v>59821</c:v>
                </c:pt>
                <c:pt idx="2879">
                  <c:v>59828</c:v>
                </c:pt>
                <c:pt idx="2880">
                  <c:v>59835</c:v>
                </c:pt>
                <c:pt idx="2881">
                  <c:v>59842</c:v>
                </c:pt>
                <c:pt idx="2882">
                  <c:v>59849</c:v>
                </c:pt>
                <c:pt idx="2883">
                  <c:v>59856</c:v>
                </c:pt>
                <c:pt idx="2884">
                  <c:v>59863</c:v>
                </c:pt>
                <c:pt idx="2885">
                  <c:v>59870</c:v>
                </c:pt>
                <c:pt idx="2886">
                  <c:v>59877</c:v>
                </c:pt>
                <c:pt idx="2887">
                  <c:v>59884</c:v>
                </c:pt>
                <c:pt idx="2888">
                  <c:v>59891</c:v>
                </c:pt>
                <c:pt idx="2889">
                  <c:v>59901</c:v>
                </c:pt>
                <c:pt idx="2890">
                  <c:v>59908</c:v>
                </c:pt>
                <c:pt idx="2891">
                  <c:v>59915</c:v>
                </c:pt>
                <c:pt idx="2892">
                  <c:v>59923</c:v>
                </c:pt>
                <c:pt idx="2893">
                  <c:v>59929</c:v>
                </c:pt>
                <c:pt idx="2894">
                  <c:v>59936</c:v>
                </c:pt>
                <c:pt idx="2895">
                  <c:v>59943</c:v>
                </c:pt>
                <c:pt idx="2896">
                  <c:v>59951</c:v>
                </c:pt>
                <c:pt idx="2897">
                  <c:v>59957</c:v>
                </c:pt>
                <c:pt idx="2898">
                  <c:v>59964</c:v>
                </c:pt>
                <c:pt idx="2899">
                  <c:v>59971</c:v>
                </c:pt>
                <c:pt idx="2900">
                  <c:v>59978</c:v>
                </c:pt>
                <c:pt idx="2901">
                  <c:v>59985</c:v>
                </c:pt>
                <c:pt idx="2902">
                  <c:v>59992</c:v>
                </c:pt>
                <c:pt idx="2903">
                  <c:v>60001</c:v>
                </c:pt>
                <c:pt idx="2904">
                  <c:v>60006</c:v>
                </c:pt>
                <c:pt idx="2905">
                  <c:v>60013</c:v>
                </c:pt>
                <c:pt idx="2906">
                  <c:v>60020</c:v>
                </c:pt>
                <c:pt idx="2907">
                  <c:v>60028</c:v>
                </c:pt>
                <c:pt idx="2908">
                  <c:v>60034</c:v>
                </c:pt>
                <c:pt idx="2909">
                  <c:v>60041</c:v>
                </c:pt>
                <c:pt idx="2910">
                  <c:v>60049</c:v>
                </c:pt>
                <c:pt idx="2911">
                  <c:v>60055</c:v>
                </c:pt>
                <c:pt idx="2912">
                  <c:v>60062</c:v>
                </c:pt>
                <c:pt idx="2913">
                  <c:v>60069</c:v>
                </c:pt>
                <c:pt idx="2914">
                  <c:v>60076</c:v>
                </c:pt>
                <c:pt idx="2915">
                  <c:v>60083</c:v>
                </c:pt>
                <c:pt idx="2916">
                  <c:v>60090</c:v>
                </c:pt>
                <c:pt idx="2917">
                  <c:v>60097</c:v>
                </c:pt>
                <c:pt idx="2918">
                  <c:v>60104</c:v>
                </c:pt>
                <c:pt idx="2919">
                  <c:v>60111</c:v>
                </c:pt>
                <c:pt idx="2920">
                  <c:v>60118</c:v>
                </c:pt>
                <c:pt idx="2921">
                  <c:v>60125</c:v>
                </c:pt>
                <c:pt idx="2922">
                  <c:v>60132</c:v>
                </c:pt>
                <c:pt idx="2923">
                  <c:v>60140</c:v>
                </c:pt>
                <c:pt idx="2924">
                  <c:v>60147</c:v>
                </c:pt>
                <c:pt idx="2925">
                  <c:v>60153</c:v>
                </c:pt>
                <c:pt idx="2926">
                  <c:v>60160</c:v>
                </c:pt>
                <c:pt idx="2927">
                  <c:v>60167</c:v>
                </c:pt>
                <c:pt idx="2928">
                  <c:v>60174</c:v>
                </c:pt>
                <c:pt idx="2929">
                  <c:v>60181</c:v>
                </c:pt>
                <c:pt idx="2930">
                  <c:v>60189</c:v>
                </c:pt>
                <c:pt idx="2931">
                  <c:v>60195</c:v>
                </c:pt>
                <c:pt idx="2932">
                  <c:v>60202</c:v>
                </c:pt>
                <c:pt idx="2933">
                  <c:v>60209</c:v>
                </c:pt>
                <c:pt idx="2934">
                  <c:v>60216</c:v>
                </c:pt>
                <c:pt idx="2935">
                  <c:v>60223</c:v>
                </c:pt>
                <c:pt idx="2936">
                  <c:v>60230</c:v>
                </c:pt>
                <c:pt idx="2937">
                  <c:v>60237</c:v>
                </c:pt>
                <c:pt idx="2938">
                  <c:v>60244</c:v>
                </c:pt>
                <c:pt idx="2939">
                  <c:v>60251</c:v>
                </c:pt>
                <c:pt idx="2940">
                  <c:v>60258</c:v>
                </c:pt>
                <c:pt idx="2941">
                  <c:v>60267</c:v>
                </c:pt>
                <c:pt idx="2942">
                  <c:v>60274</c:v>
                </c:pt>
                <c:pt idx="2943">
                  <c:v>60281</c:v>
                </c:pt>
                <c:pt idx="2944">
                  <c:v>60288</c:v>
                </c:pt>
                <c:pt idx="2945">
                  <c:v>60295</c:v>
                </c:pt>
                <c:pt idx="2946">
                  <c:v>60302</c:v>
                </c:pt>
                <c:pt idx="2947">
                  <c:v>60309</c:v>
                </c:pt>
                <c:pt idx="2948">
                  <c:v>60316</c:v>
                </c:pt>
                <c:pt idx="2949">
                  <c:v>60323</c:v>
                </c:pt>
                <c:pt idx="2950">
                  <c:v>60330</c:v>
                </c:pt>
                <c:pt idx="2951">
                  <c:v>60337</c:v>
                </c:pt>
                <c:pt idx="2952">
                  <c:v>60344</c:v>
                </c:pt>
                <c:pt idx="2953">
                  <c:v>60351</c:v>
                </c:pt>
                <c:pt idx="2954">
                  <c:v>60359</c:v>
                </c:pt>
                <c:pt idx="2955">
                  <c:v>60366</c:v>
                </c:pt>
                <c:pt idx="2956">
                  <c:v>60373</c:v>
                </c:pt>
                <c:pt idx="2957">
                  <c:v>60380</c:v>
                </c:pt>
                <c:pt idx="2958">
                  <c:v>60387</c:v>
                </c:pt>
                <c:pt idx="2959">
                  <c:v>60394</c:v>
                </c:pt>
                <c:pt idx="2960">
                  <c:v>60401</c:v>
                </c:pt>
                <c:pt idx="2961">
                  <c:v>60408</c:v>
                </c:pt>
                <c:pt idx="2962">
                  <c:v>60415</c:v>
                </c:pt>
                <c:pt idx="2963">
                  <c:v>60422</c:v>
                </c:pt>
                <c:pt idx="2964">
                  <c:v>60429</c:v>
                </c:pt>
                <c:pt idx="2965">
                  <c:v>60436</c:v>
                </c:pt>
                <c:pt idx="2966">
                  <c:v>60443</c:v>
                </c:pt>
                <c:pt idx="2967">
                  <c:v>60450</c:v>
                </c:pt>
                <c:pt idx="2968">
                  <c:v>60457</c:v>
                </c:pt>
                <c:pt idx="2969">
                  <c:v>60464</c:v>
                </c:pt>
                <c:pt idx="2970">
                  <c:v>60471</c:v>
                </c:pt>
                <c:pt idx="2971">
                  <c:v>60478</c:v>
                </c:pt>
                <c:pt idx="2972">
                  <c:v>60485</c:v>
                </c:pt>
                <c:pt idx="2973">
                  <c:v>60492</c:v>
                </c:pt>
                <c:pt idx="2974">
                  <c:v>60499</c:v>
                </c:pt>
                <c:pt idx="2975">
                  <c:v>60506</c:v>
                </c:pt>
                <c:pt idx="2976">
                  <c:v>60513</c:v>
                </c:pt>
                <c:pt idx="2977">
                  <c:v>60520</c:v>
                </c:pt>
                <c:pt idx="2978">
                  <c:v>60527</c:v>
                </c:pt>
                <c:pt idx="2979">
                  <c:v>60534</c:v>
                </c:pt>
                <c:pt idx="2980">
                  <c:v>60541</c:v>
                </c:pt>
                <c:pt idx="2981">
                  <c:v>60548</c:v>
                </c:pt>
                <c:pt idx="2982">
                  <c:v>60555</c:v>
                </c:pt>
                <c:pt idx="2983">
                  <c:v>60562</c:v>
                </c:pt>
                <c:pt idx="2984">
                  <c:v>60569</c:v>
                </c:pt>
                <c:pt idx="2985">
                  <c:v>60576</c:v>
                </c:pt>
                <c:pt idx="2986">
                  <c:v>60583</c:v>
                </c:pt>
                <c:pt idx="2987">
                  <c:v>60590</c:v>
                </c:pt>
                <c:pt idx="2988">
                  <c:v>60598</c:v>
                </c:pt>
                <c:pt idx="2989">
                  <c:v>60604</c:v>
                </c:pt>
                <c:pt idx="2990">
                  <c:v>60611</c:v>
                </c:pt>
                <c:pt idx="2991">
                  <c:v>60618</c:v>
                </c:pt>
                <c:pt idx="2992">
                  <c:v>60625</c:v>
                </c:pt>
                <c:pt idx="2993">
                  <c:v>60632</c:v>
                </c:pt>
                <c:pt idx="2994">
                  <c:v>60639</c:v>
                </c:pt>
                <c:pt idx="2995">
                  <c:v>60646</c:v>
                </c:pt>
                <c:pt idx="2996">
                  <c:v>60653</c:v>
                </c:pt>
                <c:pt idx="2997">
                  <c:v>60660</c:v>
                </c:pt>
                <c:pt idx="2998">
                  <c:v>60667</c:v>
                </c:pt>
                <c:pt idx="2999">
                  <c:v>60674</c:v>
                </c:pt>
                <c:pt idx="3000">
                  <c:v>60681</c:v>
                </c:pt>
                <c:pt idx="3001">
                  <c:v>60688</c:v>
                </c:pt>
                <c:pt idx="3002">
                  <c:v>60695</c:v>
                </c:pt>
                <c:pt idx="3003">
                  <c:v>60702</c:v>
                </c:pt>
                <c:pt idx="3004">
                  <c:v>60709</c:v>
                </c:pt>
                <c:pt idx="3005">
                  <c:v>60716</c:v>
                </c:pt>
                <c:pt idx="3006">
                  <c:v>60723</c:v>
                </c:pt>
                <c:pt idx="3007">
                  <c:v>60730</c:v>
                </c:pt>
                <c:pt idx="3008">
                  <c:v>60737</c:v>
                </c:pt>
                <c:pt idx="3009">
                  <c:v>60744</c:v>
                </c:pt>
                <c:pt idx="3010">
                  <c:v>60751</c:v>
                </c:pt>
                <c:pt idx="3011">
                  <c:v>60758</c:v>
                </c:pt>
                <c:pt idx="3012">
                  <c:v>60765</c:v>
                </c:pt>
                <c:pt idx="3013">
                  <c:v>60772</c:v>
                </c:pt>
                <c:pt idx="3014">
                  <c:v>60779</c:v>
                </c:pt>
                <c:pt idx="3015">
                  <c:v>60786</c:v>
                </c:pt>
                <c:pt idx="3016">
                  <c:v>60793</c:v>
                </c:pt>
                <c:pt idx="3017">
                  <c:v>60800</c:v>
                </c:pt>
                <c:pt idx="3018">
                  <c:v>60807</c:v>
                </c:pt>
                <c:pt idx="3019">
                  <c:v>60814</c:v>
                </c:pt>
                <c:pt idx="3020">
                  <c:v>60821</c:v>
                </c:pt>
                <c:pt idx="3021">
                  <c:v>60828</c:v>
                </c:pt>
                <c:pt idx="3022">
                  <c:v>60835</c:v>
                </c:pt>
                <c:pt idx="3023">
                  <c:v>60842</c:v>
                </c:pt>
                <c:pt idx="3024">
                  <c:v>60849</c:v>
                </c:pt>
                <c:pt idx="3025">
                  <c:v>60856</c:v>
                </c:pt>
                <c:pt idx="3026">
                  <c:v>60863</c:v>
                </c:pt>
                <c:pt idx="3027">
                  <c:v>60870</c:v>
                </c:pt>
                <c:pt idx="3028">
                  <c:v>60877</c:v>
                </c:pt>
                <c:pt idx="3029">
                  <c:v>60884</c:v>
                </c:pt>
                <c:pt idx="3030">
                  <c:v>60891</c:v>
                </c:pt>
                <c:pt idx="3031">
                  <c:v>60898</c:v>
                </c:pt>
                <c:pt idx="3032">
                  <c:v>60905</c:v>
                </c:pt>
                <c:pt idx="3033">
                  <c:v>60912</c:v>
                </c:pt>
                <c:pt idx="3034">
                  <c:v>60919</c:v>
                </c:pt>
                <c:pt idx="3035">
                  <c:v>60926</c:v>
                </c:pt>
                <c:pt idx="3036">
                  <c:v>60933</c:v>
                </c:pt>
                <c:pt idx="3037">
                  <c:v>60940</c:v>
                </c:pt>
                <c:pt idx="3038">
                  <c:v>60948</c:v>
                </c:pt>
                <c:pt idx="3039">
                  <c:v>60954</c:v>
                </c:pt>
                <c:pt idx="3040">
                  <c:v>60962</c:v>
                </c:pt>
                <c:pt idx="3041">
                  <c:v>60968</c:v>
                </c:pt>
                <c:pt idx="3042">
                  <c:v>60975</c:v>
                </c:pt>
                <c:pt idx="3043">
                  <c:v>60982</c:v>
                </c:pt>
                <c:pt idx="3044">
                  <c:v>60989</c:v>
                </c:pt>
                <c:pt idx="3045">
                  <c:v>61001</c:v>
                </c:pt>
                <c:pt idx="3046">
                  <c:v>61004</c:v>
                </c:pt>
                <c:pt idx="3047">
                  <c:v>61011</c:v>
                </c:pt>
                <c:pt idx="3048">
                  <c:v>61018</c:v>
                </c:pt>
                <c:pt idx="3049">
                  <c:v>61025</c:v>
                </c:pt>
                <c:pt idx="3050">
                  <c:v>61032</c:v>
                </c:pt>
                <c:pt idx="3051">
                  <c:v>61039</c:v>
                </c:pt>
                <c:pt idx="3052">
                  <c:v>61046</c:v>
                </c:pt>
                <c:pt idx="3053">
                  <c:v>61053</c:v>
                </c:pt>
                <c:pt idx="3054">
                  <c:v>61060</c:v>
                </c:pt>
                <c:pt idx="3055">
                  <c:v>61067</c:v>
                </c:pt>
                <c:pt idx="3056">
                  <c:v>61074</c:v>
                </c:pt>
                <c:pt idx="3057">
                  <c:v>61081</c:v>
                </c:pt>
                <c:pt idx="3058">
                  <c:v>61092</c:v>
                </c:pt>
                <c:pt idx="3059">
                  <c:v>61095</c:v>
                </c:pt>
                <c:pt idx="3060">
                  <c:v>61102</c:v>
                </c:pt>
                <c:pt idx="3061">
                  <c:v>61109</c:v>
                </c:pt>
                <c:pt idx="3062">
                  <c:v>61116</c:v>
                </c:pt>
                <c:pt idx="3063">
                  <c:v>61123</c:v>
                </c:pt>
                <c:pt idx="3064">
                  <c:v>61130</c:v>
                </c:pt>
                <c:pt idx="3065">
                  <c:v>61137</c:v>
                </c:pt>
                <c:pt idx="3066">
                  <c:v>61144</c:v>
                </c:pt>
                <c:pt idx="3067">
                  <c:v>61151</c:v>
                </c:pt>
                <c:pt idx="3068">
                  <c:v>61158</c:v>
                </c:pt>
                <c:pt idx="3069">
                  <c:v>61165</c:v>
                </c:pt>
                <c:pt idx="3070">
                  <c:v>61172</c:v>
                </c:pt>
                <c:pt idx="3071">
                  <c:v>61179</c:v>
                </c:pt>
                <c:pt idx="3072">
                  <c:v>61186</c:v>
                </c:pt>
                <c:pt idx="3073">
                  <c:v>61193</c:v>
                </c:pt>
                <c:pt idx="3074">
                  <c:v>61200</c:v>
                </c:pt>
                <c:pt idx="3075">
                  <c:v>61207</c:v>
                </c:pt>
                <c:pt idx="3076">
                  <c:v>61214</c:v>
                </c:pt>
                <c:pt idx="3077">
                  <c:v>61221</c:v>
                </c:pt>
                <c:pt idx="3078">
                  <c:v>61228</c:v>
                </c:pt>
                <c:pt idx="3079">
                  <c:v>61235</c:v>
                </c:pt>
                <c:pt idx="3080">
                  <c:v>61242</c:v>
                </c:pt>
                <c:pt idx="3081">
                  <c:v>61249</c:v>
                </c:pt>
                <c:pt idx="3082">
                  <c:v>61256</c:v>
                </c:pt>
                <c:pt idx="3083">
                  <c:v>61263</c:v>
                </c:pt>
                <c:pt idx="3084">
                  <c:v>61270</c:v>
                </c:pt>
                <c:pt idx="3085">
                  <c:v>61277</c:v>
                </c:pt>
                <c:pt idx="3086">
                  <c:v>61284</c:v>
                </c:pt>
                <c:pt idx="3087">
                  <c:v>61291</c:v>
                </c:pt>
                <c:pt idx="3088">
                  <c:v>61298</c:v>
                </c:pt>
                <c:pt idx="3089">
                  <c:v>61305</c:v>
                </c:pt>
                <c:pt idx="3090">
                  <c:v>61315</c:v>
                </c:pt>
                <c:pt idx="3091">
                  <c:v>61319</c:v>
                </c:pt>
                <c:pt idx="3092">
                  <c:v>61326</c:v>
                </c:pt>
                <c:pt idx="3093">
                  <c:v>61333</c:v>
                </c:pt>
                <c:pt idx="3094">
                  <c:v>61340</c:v>
                </c:pt>
                <c:pt idx="3095">
                  <c:v>61347</c:v>
                </c:pt>
                <c:pt idx="3096">
                  <c:v>61354</c:v>
                </c:pt>
                <c:pt idx="3097">
                  <c:v>61361</c:v>
                </c:pt>
                <c:pt idx="3098">
                  <c:v>61368</c:v>
                </c:pt>
                <c:pt idx="3099">
                  <c:v>61375</c:v>
                </c:pt>
                <c:pt idx="3100">
                  <c:v>61382</c:v>
                </c:pt>
                <c:pt idx="3101">
                  <c:v>61389</c:v>
                </c:pt>
                <c:pt idx="3102">
                  <c:v>61396</c:v>
                </c:pt>
                <c:pt idx="3103">
                  <c:v>61403</c:v>
                </c:pt>
                <c:pt idx="3104">
                  <c:v>61410</c:v>
                </c:pt>
                <c:pt idx="3105">
                  <c:v>61417</c:v>
                </c:pt>
                <c:pt idx="3106">
                  <c:v>61424</c:v>
                </c:pt>
                <c:pt idx="3107">
                  <c:v>61431</c:v>
                </c:pt>
                <c:pt idx="3108">
                  <c:v>61438</c:v>
                </c:pt>
                <c:pt idx="3109">
                  <c:v>61445</c:v>
                </c:pt>
                <c:pt idx="3110">
                  <c:v>61452</c:v>
                </c:pt>
                <c:pt idx="3111">
                  <c:v>61459</c:v>
                </c:pt>
                <c:pt idx="3112">
                  <c:v>61466</c:v>
                </c:pt>
                <c:pt idx="3113">
                  <c:v>61477</c:v>
                </c:pt>
                <c:pt idx="3114">
                  <c:v>61480</c:v>
                </c:pt>
                <c:pt idx="3115">
                  <c:v>61487</c:v>
                </c:pt>
                <c:pt idx="3116">
                  <c:v>61494</c:v>
                </c:pt>
                <c:pt idx="3117">
                  <c:v>61501</c:v>
                </c:pt>
                <c:pt idx="3118">
                  <c:v>61508</c:v>
                </c:pt>
                <c:pt idx="3119">
                  <c:v>61515</c:v>
                </c:pt>
                <c:pt idx="3120">
                  <c:v>61522</c:v>
                </c:pt>
                <c:pt idx="3121">
                  <c:v>61529</c:v>
                </c:pt>
                <c:pt idx="3122">
                  <c:v>61536</c:v>
                </c:pt>
                <c:pt idx="3123">
                  <c:v>61543</c:v>
                </c:pt>
                <c:pt idx="3124">
                  <c:v>61550</c:v>
                </c:pt>
                <c:pt idx="3125">
                  <c:v>61557</c:v>
                </c:pt>
                <c:pt idx="3126">
                  <c:v>61564</c:v>
                </c:pt>
                <c:pt idx="3127">
                  <c:v>61571</c:v>
                </c:pt>
                <c:pt idx="3128">
                  <c:v>61578</c:v>
                </c:pt>
                <c:pt idx="3129">
                  <c:v>61585</c:v>
                </c:pt>
                <c:pt idx="3130">
                  <c:v>61592</c:v>
                </c:pt>
                <c:pt idx="3131">
                  <c:v>61599</c:v>
                </c:pt>
                <c:pt idx="3132">
                  <c:v>61606</c:v>
                </c:pt>
                <c:pt idx="3133">
                  <c:v>61613</c:v>
                </c:pt>
                <c:pt idx="3134">
                  <c:v>61620</c:v>
                </c:pt>
                <c:pt idx="3135">
                  <c:v>61627</c:v>
                </c:pt>
                <c:pt idx="3136">
                  <c:v>61634</c:v>
                </c:pt>
                <c:pt idx="3137">
                  <c:v>61641</c:v>
                </c:pt>
                <c:pt idx="3138">
                  <c:v>61648</c:v>
                </c:pt>
                <c:pt idx="3139">
                  <c:v>61655</c:v>
                </c:pt>
                <c:pt idx="3140">
                  <c:v>61662</c:v>
                </c:pt>
                <c:pt idx="3141">
                  <c:v>61669</c:v>
                </c:pt>
                <c:pt idx="3142">
                  <c:v>61676</c:v>
                </c:pt>
                <c:pt idx="3143">
                  <c:v>61683</c:v>
                </c:pt>
                <c:pt idx="3144">
                  <c:v>61690</c:v>
                </c:pt>
                <c:pt idx="3145">
                  <c:v>61697</c:v>
                </c:pt>
                <c:pt idx="3146">
                  <c:v>61704</c:v>
                </c:pt>
                <c:pt idx="3147">
                  <c:v>61711</c:v>
                </c:pt>
                <c:pt idx="3148">
                  <c:v>61718</c:v>
                </c:pt>
                <c:pt idx="3149">
                  <c:v>61728</c:v>
                </c:pt>
                <c:pt idx="3150">
                  <c:v>61735</c:v>
                </c:pt>
                <c:pt idx="3151">
                  <c:v>61742</c:v>
                </c:pt>
                <c:pt idx="3152">
                  <c:v>61750</c:v>
                </c:pt>
                <c:pt idx="3153">
                  <c:v>61756</c:v>
                </c:pt>
                <c:pt idx="3154">
                  <c:v>61763</c:v>
                </c:pt>
                <c:pt idx="3155">
                  <c:v>61770</c:v>
                </c:pt>
                <c:pt idx="3156">
                  <c:v>61778</c:v>
                </c:pt>
                <c:pt idx="3157">
                  <c:v>61784</c:v>
                </c:pt>
                <c:pt idx="3158">
                  <c:v>61791</c:v>
                </c:pt>
                <c:pt idx="3159">
                  <c:v>61798</c:v>
                </c:pt>
                <c:pt idx="3160">
                  <c:v>61805</c:v>
                </c:pt>
                <c:pt idx="3161">
                  <c:v>61812</c:v>
                </c:pt>
                <c:pt idx="3162">
                  <c:v>61819</c:v>
                </c:pt>
                <c:pt idx="3163">
                  <c:v>61826</c:v>
                </c:pt>
                <c:pt idx="3164">
                  <c:v>61835</c:v>
                </c:pt>
                <c:pt idx="3165">
                  <c:v>61840</c:v>
                </c:pt>
                <c:pt idx="3166">
                  <c:v>61847</c:v>
                </c:pt>
                <c:pt idx="3167">
                  <c:v>61855</c:v>
                </c:pt>
                <c:pt idx="3168">
                  <c:v>61861</c:v>
                </c:pt>
                <c:pt idx="3169">
                  <c:v>61868</c:v>
                </c:pt>
                <c:pt idx="3170">
                  <c:v>61876</c:v>
                </c:pt>
                <c:pt idx="3171">
                  <c:v>61882</c:v>
                </c:pt>
                <c:pt idx="3172">
                  <c:v>61889</c:v>
                </c:pt>
                <c:pt idx="3173">
                  <c:v>61896</c:v>
                </c:pt>
                <c:pt idx="3174">
                  <c:v>61903</c:v>
                </c:pt>
                <c:pt idx="3175">
                  <c:v>61910</c:v>
                </c:pt>
                <c:pt idx="3176">
                  <c:v>61917</c:v>
                </c:pt>
                <c:pt idx="3177">
                  <c:v>61924</c:v>
                </c:pt>
                <c:pt idx="3178">
                  <c:v>61931</c:v>
                </c:pt>
                <c:pt idx="3179">
                  <c:v>61938</c:v>
                </c:pt>
                <c:pt idx="3180">
                  <c:v>61945</c:v>
                </c:pt>
                <c:pt idx="3181">
                  <c:v>61952</c:v>
                </c:pt>
                <c:pt idx="3182">
                  <c:v>61959</c:v>
                </c:pt>
                <c:pt idx="3183">
                  <c:v>61967</c:v>
                </c:pt>
                <c:pt idx="3184">
                  <c:v>61974</c:v>
                </c:pt>
                <c:pt idx="3185">
                  <c:v>61980</c:v>
                </c:pt>
                <c:pt idx="3186">
                  <c:v>61987</c:v>
                </c:pt>
                <c:pt idx="3187">
                  <c:v>61994</c:v>
                </c:pt>
                <c:pt idx="3188">
                  <c:v>62001</c:v>
                </c:pt>
                <c:pt idx="3189">
                  <c:v>62008</c:v>
                </c:pt>
                <c:pt idx="3190">
                  <c:v>62016</c:v>
                </c:pt>
                <c:pt idx="3191">
                  <c:v>62022</c:v>
                </c:pt>
                <c:pt idx="3192">
                  <c:v>62029</c:v>
                </c:pt>
                <c:pt idx="3193">
                  <c:v>62036</c:v>
                </c:pt>
                <c:pt idx="3194">
                  <c:v>62044</c:v>
                </c:pt>
                <c:pt idx="3195">
                  <c:v>62050</c:v>
                </c:pt>
                <c:pt idx="3196">
                  <c:v>62057</c:v>
                </c:pt>
                <c:pt idx="3197">
                  <c:v>62064</c:v>
                </c:pt>
                <c:pt idx="3198">
                  <c:v>62071</c:v>
                </c:pt>
                <c:pt idx="3199">
                  <c:v>62078</c:v>
                </c:pt>
                <c:pt idx="3200">
                  <c:v>62085</c:v>
                </c:pt>
                <c:pt idx="3201">
                  <c:v>62093</c:v>
                </c:pt>
                <c:pt idx="3202">
                  <c:v>62100</c:v>
                </c:pt>
                <c:pt idx="3203">
                  <c:v>62107</c:v>
                </c:pt>
                <c:pt idx="3204">
                  <c:v>62114</c:v>
                </c:pt>
                <c:pt idx="3205">
                  <c:v>62121</c:v>
                </c:pt>
                <c:pt idx="3206">
                  <c:v>62128</c:v>
                </c:pt>
                <c:pt idx="3207">
                  <c:v>62135</c:v>
                </c:pt>
                <c:pt idx="3208">
                  <c:v>62142</c:v>
                </c:pt>
                <c:pt idx="3209">
                  <c:v>62149</c:v>
                </c:pt>
                <c:pt idx="3210">
                  <c:v>62156</c:v>
                </c:pt>
                <c:pt idx="3211">
                  <c:v>62163</c:v>
                </c:pt>
                <c:pt idx="3212">
                  <c:v>62170</c:v>
                </c:pt>
                <c:pt idx="3213">
                  <c:v>62177</c:v>
                </c:pt>
                <c:pt idx="3214">
                  <c:v>62186</c:v>
                </c:pt>
                <c:pt idx="3215">
                  <c:v>62193</c:v>
                </c:pt>
                <c:pt idx="3216">
                  <c:v>62200</c:v>
                </c:pt>
                <c:pt idx="3217">
                  <c:v>62207</c:v>
                </c:pt>
                <c:pt idx="3218">
                  <c:v>62214</c:v>
                </c:pt>
                <c:pt idx="3219">
                  <c:v>62221</c:v>
                </c:pt>
                <c:pt idx="3220">
                  <c:v>62228</c:v>
                </c:pt>
                <c:pt idx="3221">
                  <c:v>62235</c:v>
                </c:pt>
                <c:pt idx="3222">
                  <c:v>62242</c:v>
                </c:pt>
                <c:pt idx="3223">
                  <c:v>62249</c:v>
                </c:pt>
                <c:pt idx="3224">
                  <c:v>62256</c:v>
                </c:pt>
                <c:pt idx="3225">
                  <c:v>62263</c:v>
                </c:pt>
                <c:pt idx="3226">
                  <c:v>62270</c:v>
                </c:pt>
                <c:pt idx="3227">
                  <c:v>62277</c:v>
                </c:pt>
                <c:pt idx="3228">
                  <c:v>62284</c:v>
                </c:pt>
                <c:pt idx="3229">
                  <c:v>62291</c:v>
                </c:pt>
                <c:pt idx="3230">
                  <c:v>62298</c:v>
                </c:pt>
                <c:pt idx="3231">
                  <c:v>62305</c:v>
                </c:pt>
                <c:pt idx="3232">
                  <c:v>62312</c:v>
                </c:pt>
                <c:pt idx="3233">
                  <c:v>62319</c:v>
                </c:pt>
                <c:pt idx="3234">
                  <c:v>62326</c:v>
                </c:pt>
                <c:pt idx="3235">
                  <c:v>62333</c:v>
                </c:pt>
                <c:pt idx="3236">
                  <c:v>62340</c:v>
                </c:pt>
                <c:pt idx="3237">
                  <c:v>62347</c:v>
                </c:pt>
                <c:pt idx="3238">
                  <c:v>62354</c:v>
                </c:pt>
                <c:pt idx="3239">
                  <c:v>62361</c:v>
                </c:pt>
                <c:pt idx="3240">
                  <c:v>62368</c:v>
                </c:pt>
                <c:pt idx="3241">
                  <c:v>62375</c:v>
                </c:pt>
                <c:pt idx="3242">
                  <c:v>62382</c:v>
                </c:pt>
                <c:pt idx="3243">
                  <c:v>62389</c:v>
                </c:pt>
                <c:pt idx="3244">
                  <c:v>62396</c:v>
                </c:pt>
                <c:pt idx="3245">
                  <c:v>62403</c:v>
                </c:pt>
                <c:pt idx="3246">
                  <c:v>62410</c:v>
                </c:pt>
                <c:pt idx="3247">
                  <c:v>62417</c:v>
                </c:pt>
                <c:pt idx="3248">
                  <c:v>62425</c:v>
                </c:pt>
                <c:pt idx="3249">
                  <c:v>62431</c:v>
                </c:pt>
                <c:pt idx="3250">
                  <c:v>62438</c:v>
                </c:pt>
                <c:pt idx="3251">
                  <c:v>62445</c:v>
                </c:pt>
                <c:pt idx="3252">
                  <c:v>62456</c:v>
                </c:pt>
                <c:pt idx="3253">
                  <c:v>62460</c:v>
                </c:pt>
                <c:pt idx="3254">
                  <c:v>62466</c:v>
                </c:pt>
                <c:pt idx="3255">
                  <c:v>62473</c:v>
                </c:pt>
                <c:pt idx="3256">
                  <c:v>62480</c:v>
                </c:pt>
                <c:pt idx="3257">
                  <c:v>62487</c:v>
                </c:pt>
                <c:pt idx="3258">
                  <c:v>62494</c:v>
                </c:pt>
                <c:pt idx="3259">
                  <c:v>62501</c:v>
                </c:pt>
                <c:pt idx="3260">
                  <c:v>62508</c:v>
                </c:pt>
                <c:pt idx="3261">
                  <c:v>62515</c:v>
                </c:pt>
                <c:pt idx="3262">
                  <c:v>62522</c:v>
                </c:pt>
                <c:pt idx="3263">
                  <c:v>62529</c:v>
                </c:pt>
                <c:pt idx="3264">
                  <c:v>62536</c:v>
                </c:pt>
                <c:pt idx="3265">
                  <c:v>62543</c:v>
                </c:pt>
                <c:pt idx="3266">
                  <c:v>62550</c:v>
                </c:pt>
                <c:pt idx="3267">
                  <c:v>62557</c:v>
                </c:pt>
                <c:pt idx="3268">
                  <c:v>62564</c:v>
                </c:pt>
                <c:pt idx="3269">
                  <c:v>62571</c:v>
                </c:pt>
                <c:pt idx="3270">
                  <c:v>62578</c:v>
                </c:pt>
                <c:pt idx="3271">
                  <c:v>62585</c:v>
                </c:pt>
                <c:pt idx="3272">
                  <c:v>62592</c:v>
                </c:pt>
                <c:pt idx="3273">
                  <c:v>62599</c:v>
                </c:pt>
                <c:pt idx="3274">
                  <c:v>62606</c:v>
                </c:pt>
                <c:pt idx="3275">
                  <c:v>62613</c:v>
                </c:pt>
                <c:pt idx="3276">
                  <c:v>62620</c:v>
                </c:pt>
                <c:pt idx="3277">
                  <c:v>62627</c:v>
                </c:pt>
                <c:pt idx="3278">
                  <c:v>62634</c:v>
                </c:pt>
                <c:pt idx="3279">
                  <c:v>62641</c:v>
                </c:pt>
                <c:pt idx="3280">
                  <c:v>62648</c:v>
                </c:pt>
                <c:pt idx="3281">
                  <c:v>62655</c:v>
                </c:pt>
                <c:pt idx="3282">
                  <c:v>62662</c:v>
                </c:pt>
                <c:pt idx="3283">
                  <c:v>62669</c:v>
                </c:pt>
                <c:pt idx="3284">
                  <c:v>62676</c:v>
                </c:pt>
                <c:pt idx="3285">
                  <c:v>62683</c:v>
                </c:pt>
                <c:pt idx="3286">
                  <c:v>62690</c:v>
                </c:pt>
                <c:pt idx="3287">
                  <c:v>62697</c:v>
                </c:pt>
                <c:pt idx="3288">
                  <c:v>62704</c:v>
                </c:pt>
                <c:pt idx="3289">
                  <c:v>62711</c:v>
                </c:pt>
                <c:pt idx="3290">
                  <c:v>62718</c:v>
                </c:pt>
                <c:pt idx="3291">
                  <c:v>62725</c:v>
                </c:pt>
                <c:pt idx="3292">
                  <c:v>62732</c:v>
                </c:pt>
                <c:pt idx="3293">
                  <c:v>62739</c:v>
                </c:pt>
                <c:pt idx="3294">
                  <c:v>62746</c:v>
                </c:pt>
                <c:pt idx="3295">
                  <c:v>62753</c:v>
                </c:pt>
                <c:pt idx="3296">
                  <c:v>62760</c:v>
                </c:pt>
                <c:pt idx="3297">
                  <c:v>62767</c:v>
                </c:pt>
                <c:pt idx="3298">
                  <c:v>62774</c:v>
                </c:pt>
                <c:pt idx="3299">
                  <c:v>62781</c:v>
                </c:pt>
                <c:pt idx="3300">
                  <c:v>62789</c:v>
                </c:pt>
                <c:pt idx="3301">
                  <c:v>62795</c:v>
                </c:pt>
                <c:pt idx="3302">
                  <c:v>62802</c:v>
                </c:pt>
                <c:pt idx="3303">
                  <c:v>62809</c:v>
                </c:pt>
                <c:pt idx="3304">
                  <c:v>62816</c:v>
                </c:pt>
                <c:pt idx="3305">
                  <c:v>62823</c:v>
                </c:pt>
                <c:pt idx="3306">
                  <c:v>62830</c:v>
                </c:pt>
                <c:pt idx="3307">
                  <c:v>62837</c:v>
                </c:pt>
                <c:pt idx="3308">
                  <c:v>62844</c:v>
                </c:pt>
                <c:pt idx="3309">
                  <c:v>62851</c:v>
                </c:pt>
                <c:pt idx="3310">
                  <c:v>62858</c:v>
                </c:pt>
                <c:pt idx="3311">
                  <c:v>62865</c:v>
                </c:pt>
                <c:pt idx="3312">
                  <c:v>62872</c:v>
                </c:pt>
                <c:pt idx="3313">
                  <c:v>62879</c:v>
                </c:pt>
                <c:pt idx="3314">
                  <c:v>62886</c:v>
                </c:pt>
                <c:pt idx="3315">
                  <c:v>62893</c:v>
                </c:pt>
                <c:pt idx="3316">
                  <c:v>62900</c:v>
                </c:pt>
                <c:pt idx="3317">
                  <c:v>62907</c:v>
                </c:pt>
                <c:pt idx="3318">
                  <c:v>62914</c:v>
                </c:pt>
                <c:pt idx="3319">
                  <c:v>62921</c:v>
                </c:pt>
                <c:pt idx="3320">
                  <c:v>62928</c:v>
                </c:pt>
                <c:pt idx="3321">
                  <c:v>62935</c:v>
                </c:pt>
                <c:pt idx="3322">
                  <c:v>62942</c:v>
                </c:pt>
                <c:pt idx="3323">
                  <c:v>62949</c:v>
                </c:pt>
                <c:pt idx="3324">
                  <c:v>62956</c:v>
                </c:pt>
                <c:pt idx="3325">
                  <c:v>62963</c:v>
                </c:pt>
                <c:pt idx="3326">
                  <c:v>62970</c:v>
                </c:pt>
                <c:pt idx="3327">
                  <c:v>62977</c:v>
                </c:pt>
                <c:pt idx="3328">
                  <c:v>62984</c:v>
                </c:pt>
                <c:pt idx="3329">
                  <c:v>62991</c:v>
                </c:pt>
                <c:pt idx="3330">
                  <c:v>62998</c:v>
                </c:pt>
                <c:pt idx="3331">
                  <c:v>63005</c:v>
                </c:pt>
                <c:pt idx="3332">
                  <c:v>63012</c:v>
                </c:pt>
                <c:pt idx="3333">
                  <c:v>63019</c:v>
                </c:pt>
                <c:pt idx="3334">
                  <c:v>63026</c:v>
                </c:pt>
                <c:pt idx="3335">
                  <c:v>63033</c:v>
                </c:pt>
                <c:pt idx="3336">
                  <c:v>63040</c:v>
                </c:pt>
                <c:pt idx="3337">
                  <c:v>63047</c:v>
                </c:pt>
                <c:pt idx="3338">
                  <c:v>63054</c:v>
                </c:pt>
                <c:pt idx="3339">
                  <c:v>63061</c:v>
                </c:pt>
                <c:pt idx="3340">
                  <c:v>63068</c:v>
                </c:pt>
                <c:pt idx="3341">
                  <c:v>63075</c:v>
                </c:pt>
                <c:pt idx="3342">
                  <c:v>63082</c:v>
                </c:pt>
                <c:pt idx="3343">
                  <c:v>63089</c:v>
                </c:pt>
                <c:pt idx="3344">
                  <c:v>63096</c:v>
                </c:pt>
                <c:pt idx="3345">
                  <c:v>63103</c:v>
                </c:pt>
                <c:pt idx="3346">
                  <c:v>63110</c:v>
                </c:pt>
                <c:pt idx="3347">
                  <c:v>63117</c:v>
                </c:pt>
                <c:pt idx="3348">
                  <c:v>63124</c:v>
                </c:pt>
                <c:pt idx="3349">
                  <c:v>63131</c:v>
                </c:pt>
                <c:pt idx="3350">
                  <c:v>63138</c:v>
                </c:pt>
                <c:pt idx="3351">
                  <c:v>63145</c:v>
                </c:pt>
                <c:pt idx="3352">
                  <c:v>63153</c:v>
                </c:pt>
                <c:pt idx="3353">
                  <c:v>63159</c:v>
                </c:pt>
                <c:pt idx="3354">
                  <c:v>63166</c:v>
                </c:pt>
                <c:pt idx="3355">
                  <c:v>63173</c:v>
                </c:pt>
                <c:pt idx="3356">
                  <c:v>63180</c:v>
                </c:pt>
                <c:pt idx="3357">
                  <c:v>63188</c:v>
                </c:pt>
                <c:pt idx="3358">
                  <c:v>63195</c:v>
                </c:pt>
                <c:pt idx="3359">
                  <c:v>63202</c:v>
                </c:pt>
                <c:pt idx="3360">
                  <c:v>63209</c:v>
                </c:pt>
                <c:pt idx="3361">
                  <c:v>63216</c:v>
                </c:pt>
                <c:pt idx="3362">
                  <c:v>63223</c:v>
                </c:pt>
                <c:pt idx="3363">
                  <c:v>63230</c:v>
                </c:pt>
                <c:pt idx="3364">
                  <c:v>63237</c:v>
                </c:pt>
                <c:pt idx="3365">
                  <c:v>63244</c:v>
                </c:pt>
                <c:pt idx="3366">
                  <c:v>63251</c:v>
                </c:pt>
                <c:pt idx="3367">
                  <c:v>63258</c:v>
                </c:pt>
                <c:pt idx="3368">
                  <c:v>63265</c:v>
                </c:pt>
                <c:pt idx="3369">
                  <c:v>63276</c:v>
                </c:pt>
                <c:pt idx="3370">
                  <c:v>63279</c:v>
                </c:pt>
                <c:pt idx="3371">
                  <c:v>63286</c:v>
                </c:pt>
                <c:pt idx="3372">
                  <c:v>63293</c:v>
                </c:pt>
                <c:pt idx="3373">
                  <c:v>63300</c:v>
                </c:pt>
                <c:pt idx="3374">
                  <c:v>63307</c:v>
                </c:pt>
                <c:pt idx="3375">
                  <c:v>63314</c:v>
                </c:pt>
                <c:pt idx="3376">
                  <c:v>63321</c:v>
                </c:pt>
                <c:pt idx="3377">
                  <c:v>63328</c:v>
                </c:pt>
                <c:pt idx="3378">
                  <c:v>63335</c:v>
                </c:pt>
                <c:pt idx="3379">
                  <c:v>63342</c:v>
                </c:pt>
                <c:pt idx="3380">
                  <c:v>63349</c:v>
                </c:pt>
                <c:pt idx="3381">
                  <c:v>63356</c:v>
                </c:pt>
                <c:pt idx="3382">
                  <c:v>63363</c:v>
                </c:pt>
                <c:pt idx="3383">
                  <c:v>63370</c:v>
                </c:pt>
                <c:pt idx="3384">
                  <c:v>63377</c:v>
                </c:pt>
                <c:pt idx="3385">
                  <c:v>63384</c:v>
                </c:pt>
                <c:pt idx="3386">
                  <c:v>63391</c:v>
                </c:pt>
                <c:pt idx="3387">
                  <c:v>63398</c:v>
                </c:pt>
                <c:pt idx="3388">
                  <c:v>63405</c:v>
                </c:pt>
                <c:pt idx="3389">
                  <c:v>63412</c:v>
                </c:pt>
                <c:pt idx="3390">
                  <c:v>63419</c:v>
                </c:pt>
                <c:pt idx="3391">
                  <c:v>63426</c:v>
                </c:pt>
                <c:pt idx="3392">
                  <c:v>63433</c:v>
                </c:pt>
                <c:pt idx="3393">
                  <c:v>63440</c:v>
                </c:pt>
                <c:pt idx="3394">
                  <c:v>63447</c:v>
                </c:pt>
                <c:pt idx="3395">
                  <c:v>63454</c:v>
                </c:pt>
                <c:pt idx="3396">
                  <c:v>63461</c:v>
                </c:pt>
                <c:pt idx="3397">
                  <c:v>63468</c:v>
                </c:pt>
                <c:pt idx="3398">
                  <c:v>63475</c:v>
                </c:pt>
                <c:pt idx="3399">
                  <c:v>63482</c:v>
                </c:pt>
                <c:pt idx="3400">
                  <c:v>63489</c:v>
                </c:pt>
                <c:pt idx="3401">
                  <c:v>63496</c:v>
                </c:pt>
                <c:pt idx="3402">
                  <c:v>63506</c:v>
                </c:pt>
                <c:pt idx="3403">
                  <c:v>63510</c:v>
                </c:pt>
                <c:pt idx="3404">
                  <c:v>63517</c:v>
                </c:pt>
                <c:pt idx="3405">
                  <c:v>63524</c:v>
                </c:pt>
                <c:pt idx="3406">
                  <c:v>63531</c:v>
                </c:pt>
                <c:pt idx="3407">
                  <c:v>63538</c:v>
                </c:pt>
                <c:pt idx="3408">
                  <c:v>63545</c:v>
                </c:pt>
                <c:pt idx="3409">
                  <c:v>63552</c:v>
                </c:pt>
                <c:pt idx="3410">
                  <c:v>63559</c:v>
                </c:pt>
                <c:pt idx="3411">
                  <c:v>63566</c:v>
                </c:pt>
                <c:pt idx="3412">
                  <c:v>63573</c:v>
                </c:pt>
                <c:pt idx="3413">
                  <c:v>63580</c:v>
                </c:pt>
                <c:pt idx="3414">
                  <c:v>63587</c:v>
                </c:pt>
                <c:pt idx="3415">
                  <c:v>63594</c:v>
                </c:pt>
                <c:pt idx="3416">
                  <c:v>63601</c:v>
                </c:pt>
                <c:pt idx="3417">
                  <c:v>63608</c:v>
                </c:pt>
                <c:pt idx="3418">
                  <c:v>63615</c:v>
                </c:pt>
                <c:pt idx="3419">
                  <c:v>63622</c:v>
                </c:pt>
                <c:pt idx="3420">
                  <c:v>63629</c:v>
                </c:pt>
                <c:pt idx="3421">
                  <c:v>63636</c:v>
                </c:pt>
                <c:pt idx="3422">
                  <c:v>63643</c:v>
                </c:pt>
                <c:pt idx="3423">
                  <c:v>63650</c:v>
                </c:pt>
                <c:pt idx="3424">
                  <c:v>63661</c:v>
                </c:pt>
                <c:pt idx="3425">
                  <c:v>63664</c:v>
                </c:pt>
                <c:pt idx="3426">
                  <c:v>63671</c:v>
                </c:pt>
                <c:pt idx="3427">
                  <c:v>63678</c:v>
                </c:pt>
                <c:pt idx="3428">
                  <c:v>63685</c:v>
                </c:pt>
                <c:pt idx="3429">
                  <c:v>63692</c:v>
                </c:pt>
                <c:pt idx="3430">
                  <c:v>63699</c:v>
                </c:pt>
                <c:pt idx="3431">
                  <c:v>63706</c:v>
                </c:pt>
                <c:pt idx="3432">
                  <c:v>63713</c:v>
                </c:pt>
                <c:pt idx="3433">
                  <c:v>63720</c:v>
                </c:pt>
                <c:pt idx="3434">
                  <c:v>63727</c:v>
                </c:pt>
                <c:pt idx="3435">
                  <c:v>63734</c:v>
                </c:pt>
                <c:pt idx="3436">
                  <c:v>63741</c:v>
                </c:pt>
                <c:pt idx="3437">
                  <c:v>63748</c:v>
                </c:pt>
                <c:pt idx="3438">
                  <c:v>63755</c:v>
                </c:pt>
                <c:pt idx="3439">
                  <c:v>63762</c:v>
                </c:pt>
                <c:pt idx="3440">
                  <c:v>63769</c:v>
                </c:pt>
                <c:pt idx="3441">
                  <c:v>63776</c:v>
                </c:pt>
                <c:pt idx="3442">
                  <c:v>63783</c:v>
                </c:pt>
                <c:pt idx="3443">
                  <c:v>63790</c:v>
                </c:pt>
                <c:pt idx="3444">
                  <c:v>63797</c:v>
                </c:pt>
                <c:pt idx="3445">
                  <c:v>63804</c:v>
                </c:pt>
                <c:pt idx="3446">
                  <c:v>63811</c:v>
                </c:pt>
                <c:pt idx="3447">
                  <c:v>63818</c:v>
                </c:pt>
                <c:pt idx="3448">
                  <c:v>63825</c:v>
                </c:pt>
                <c:pt idx="3449">
                  <c:v>63832</c:v>
                </c:pt>
                <c:pt idx="3450">
                  <c:v>63839</c:v>
                </c:pt>
                <c:pt idx="3451">
                  <c:v>63846</c:v>
                </c:pt>
                <c:pt idx="3452">
                  <c:v>63853</c:v>
                </c:pt>
                <c:pt idx="3453">
                  <c:v>63860</c:v>
                </c:pt>
                <c:pt idx="3454">
                  <c:v>63867</c:v>
                </c:pt>
                <c:pt idx="3455">
                  <c:v>63874</c:v>
                </c:pt>
                <c:pt idx="3456">
                  <c:v>63881</c:v>
                </c:pt>
                <c:pt idx="3457">
                  <c:v>63888</c:v>
                </c:pt>
                <c:pt idx="3458">
                  <c:v>63895</c:v>
                </c:pt>
                <c:pt idx="3459">
                  <c:v>63902</c:v>
                </c:pt>
                <c:pt idx="3460">
                  <c:v>63909</c:v>
                </c:pt>
                <c:pt idx="3461">
                  <c:v>63919</c:v>
                </c:pt>
                <c:pt idx="3462">
                  <c:v>63926</c:v>
                </c:pt>
                <c:pt idx="3463">
                  <c:v>63933</c:v>
                </c:pt>
                <c:pt idx="3464">
                  <c:v>63941</c:v>
                </c:pt>
                <c:pt idx="3465">
                  <c:v>63947</c:v>
                </c:pt>
                <c:pt idx="3466">
                  <c:v>63954</c:v>
                </c:pt>
                <c:pt idx="3467">
                  <c:v>63961</c:v>
                </c:pt>
                <c:pt idx="3468">
                  <c:v>63969</c:v>
                </c:pt>
                <c:pt idx="3469">
                  <c:v>63975</c:v>
                </c:pt>
                <c:pt idx="3470">
                  <c:v>63982</c:v>
                </c:pt>
                <c:pt idx="3471">
                  <c:v>63989</c:v>
                </c:pt>
                <c:pt idx="3472">
                  <c:v>63996</c:v>
                </c:pt>
                <c:pt idx="3473">
                  <c:v>64003</c:v>
                </c:pt>
                <c:pt idx="3474">
                  <c:v>64010</c:v>
                </c:pt>
                <c:pt idx="3475">
                  <c:v>64019</c:v>
                </c:pt>
                <c:pt idx="3476">
                  <c:v>64024</c:v>
                </c:pt>
                <c:pt idx="3477">
                  <c:v>64031</c:v>
                </c:pt>
                <c:pt idx="3478">
                  <c:v>64038</c:v>
                </c:pt>
                <c:pt idx="3479">
                  <c:v>64046</c:v>
                </c:pt>
                <c:pt idx="3480">
                  <c:v>64052</c:v>
                </c:pt>
                <c:pt idx="3481">
                  <c:v>64059</c:v>
                </c:pt>
                <c:pt idx="3482">
                  <c:v>64067</c:v>
                </c:pt>
                <c:pt idx="3483">
                  <c:v>64073</c:v>
                </c:pt>
                <c:pt idx="3484">
                  <c:v>64080</c:v>
                </c:pt>
                <c:pt idx="3485">
                  <c:v>64087</c:v>
                </c:pt>
                <c:pt idx="3486">
                  <c:v>64094</c:v>
                </c:pt>
                <c:pt idx="3487">
                  <c:v>64101</c:v>
                </c:pt>
                <c:pt idx="3488">
                  <c:v>64108</c:v>
                </c:pt>
                <c:pt idx="3489">
                  <c:v>64115</c:v>
                </c:pt>
                <c:pt idx="3490">
                  <c:v>64122</c:v>
                </c:pt>
                <c:pt idx="3491">
                  <c:v>64129</c:v>
                </c:pt>
                <c:pt idx="3492">
                  <c:v>64136</c:v>
                </c:pt>
                <c:pt idx="3493">
                  <c:v>64143</c:v>
                </c:pt>
                <c:pt idx="3494">
                  <c:v>64150</c:v>
                </c:pt>
                <c:pt idx="3495">
                  <c:v>64158</c:v>
                </c:pt>
                <c:pt idx="3496">
                  <c:v>64165</c:v>
                </c:pt>
                <c:pt idx="3497">
                  <c:v>64171</c:v>
                </c:pt>
                <c:pt idx="3498">
                  <c:v>64178</c:v>
                </c:pt>
                <c:pt idx="3499">
                  <c:v>64185</c:v>
                </c:pt>
                <c:pt idx="3500">
                  <c:v>64192</c:v>
                </c:pt>
                <c:pt idx="3501">
                  <c:v>64199</c:v>
                </c:pt>
                <c:pt idx="3502">
                  <c:v>64207</c:v>
                </c:pt>
                <c:pt idx="3503">
                  <c:v>64213</c:v>
                </c:pt>
                <c:pt idx="3504">
                  <c:v>64220</c:v>
                </c:pt>
                <c:pt idx="3505">
                  <c:v>64227</c:v>
                </c:pt>
                <c:pt idx="3506">
                  <c:v>64235</c:v>
                </c:pt>
                <c:pt idx="3507">
                  <c:v>64241</c:v>
                </c:pt>
                <c:pt idx="3508">
                  <c:v>64248</c:v>
                </c:pt>
                <c:pt idx="3509">
                  <c:v>64255</c:v>
                </c:pt>
                <c:pt idx="3510">
                  <c:v>64262</c:v>
                </c:pt>
                <c:pt idx="3511">
                  <c:v>64269</c:v>
                </c:pt>
                <c:pt idx="3512">
                  <c:v>64276</c:v>
                </c:pt>
                <c:pt idx="3513">
                  <c:v>64284</c:v>
                </c:pt>
                <c:pt idx="3514">
                  <c:v>64291</c:v>
                </c:pt>
                <c:pt idx="3515">
                  <c:v>64298</c:v>
                </c:pt>
                <c:pt idx="3516">
                  <c:v>64305</c:v>
                </c:pt>
                <c:pt idx="3517">
                  <c:v>64312</c:v>
                </c:pt>
                <c:pt idx="3518">
                  <c:v>64319</c:v>
                </c:pt>
                <c:pt idx="3519">
                  <c:v>64326</c:v>
                </c:pt>
                <c:pt idx="3520">
                  <c:v>64333</c:v>
                </c:pt>
                <c:pt idx="3521">
                  <c:v>64340</c:v>
                </c:pt>
                <c:pt idx="3522">
                  <c:v>64347</c:v>
                </c:pt>
                <c:pt idx="3523">
                  <c:v>64354</c:v>
                </c:pt>
                <c:pt idx="3524">
                  <c:v>64361</c:v>
                </c:pt>
                <c:pt idx="3525">
                  <c:v>64368</c:v>
                </c:pt>
                <c:pt idx="3526">
                  <c:v>64375</c:v>
                </c:pt>
                <c:pt idx="3527">
                  <c:v>64382</c:v>
                </c:pt>
                <c:pt idx="3528">
                  <c:v>64389</c:v>
                </c:pt>
                <c:pt idx="3529">
                  <c:v>64398</c:v>
                </c:pt>
                <c:pt idx="3530">
                  <c:v>64405</c:v>
                </c:pt>
                <c:pt idx="3531">
                  <c:v>64412</c:v>
                </c:pt>
                <c:pt idx="3532">
                  <c:v>64419</c:v>
                </c:pt>
                <c:pt idx="3533">
                  <c:v>64426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9.0709999999997789E-3</c:v>
                </c:pt>
                <c:pt idx="1">
                  <c:v>9.0714599132077373E-3</c:v>
                </c:pt>
                <c:pt idx="2">
                  <c:v>9.0804355447329441E-3</c:v>
                </c:pt>
                <c:pt idx="3">
                  <c:v>9.084772204750121E-3</c:v>
                </c:pt>
                <c:pt idx="4">
                  <c:v>9.1008461253357688E-3</c:v>
                </c:pt>
                <c:pt idx="5">
                  <c:v>9.1014857815699124E-3</c:v>
                </c:pt>
                <c:pt idx="6">
                  <c:v>9.1021415044079557E-3</c:v>
                </c:pt>
                <c:pt idx="7">
                  <c:v>9.1123410555940653E-3</c:v>
                </c:pt>
                <c:pt idx="8">
                  <c:v>9.1172524145783536E-3</c:v>
                </c:pt>
                <c:pt idx="9">
                  <c:v>9.1222709032968557E-3</c:v>
                </c:pt>
                <c:pt idx="10">
                  <c:v>9.1361440843752365E-3</c:v>
                </c:pt>
                <c:pt idx="11">
                  <c:v>9.1370736893705458E-3</c:v>
                </c:pt>
                <c:pt idx="12">
                  <c:v>9.149189315373606E-3</c:v>
                </c:pt>
                <c:pt idx="13">
                  <c:v>9.1597649320046114E-3</c:v>
                </c:pt>
                <c:pt idx="14">
                  <c:v>9.1609256146525479E-3</c:v>
                </c:pt>
                <c:pt idx="15">
                  <c:v>9.1770983244991496E-3</c:v>
                </c:pt>
                <c:pt idx="16">
                  <c:v>9.1783913128941769E-3</c:v>
                </c:pt>
                <c:pt idx="17">
                  <c:v>9.1946314347438191E-3</c:v>
                </c:pt>
                <c:pt idx="18">
                  <c:v>9.2016799034285966E-3</c:v>
                </c:pt>
                <c:pt idx="19">
                  <c:v>9.2089253259458517E-3</c:v>
                </c:pt>
                <c:pt idx="20">
                  <c:v>9.2282294511746941E-3</c:v>
                </c:pt>
                <c:pt idx="21">
                  <c:v>9.239999998395941E-3</c:v>
                </c:pt>
                <c:pt idx="22">
                  <c:v>9.2483072051413873E-3</c:v>
                </c:pt>
                <c:pt idx="23">
                  <c:v>9.2568175624162374E-3</c:v>
                </c:pt>
                <c:pt idx="24">
                  <c:v>9.2655203515106376E-3</c:v>
                </c:pt>
                <c:pt idx="25">
                  <c:v>9.2878745233385598E-3</c:v>
                </c:pt>
                <c:pt idx="26">
                  <c:v>9.3020414470835009E-3</c:v>
                </c:pt>
                <c:pt idx="27">
                  <c:v>9.3115456096997604E-3</c:v>
                </c:pt>
                <c:pt idx="28">
                  <c:v>9.3211778887947547E-3</c:v>
                </c:pt>
                <c:pt idx="29">
                  <c:v>9.3309275645513234E-3</c:v>
                </c:pt>
                <c:pt idx="30">
                  <c:v>9.3548851251670957E-3</c:v>
                </c:pt>
                <c:pt idx="31">
                  <c:v>9.3708858311083044E-3</c:v>
                </c:pt>
                <c:pt idx="32">
                  <c:v>9.3810616860936103E-3</c:v>
                </c:pt>
                <c:pt idx="33">
                  <c:v>9.3912906146716504E-3</c:v>
                </c:pt>
                <c:pt idx="34">
                  <c:v>9.4015618955929619E-3</c:v>
                </c:pt>
                <c:pt idx="35">
                  <c:v>9.4390736743358988E-3</c:v>
                </c:pt>
                <c:pt idx="36">
                  <c:v>9.449577938941944E-3</c:v>
                </c:pt>
                <c:pt idx="37">
                  <c:v>9.4531783261487066E-3</c:v>
                </c:pt>
                <c:pt idx="38">
                  <c:v>9.4634785624855694E-3</c:v>
                </c:pt>
                <c:pt idx="39">
                  <c:v>9.4737460961997477E-3</c:v>
                </c:pt>
                <c:pt idx="40">
                  <c:v>9.5025361204640942E-3</c:v>
                </c:pt>
                <c:pt idx="41">
                  <c:v>9.5299999999982239E-3</c:v>
                </c:pt>
                <c:pt idx="42">
                  <c:v>9.5299999999982239E-3</c:v>
                </c:pt>
                <c:pt idx="43">
                  <c:v>9.5396905922516487E-3</c:v>
                </c:pt>
                <c:pt idx="44">
                  <c:v>9.5597751699810218E-3</c:v>
                </c:pt>
                <c:pt idx="45">
                  <c:v>9.5639463319466076E-3</c:v>
                </c:pt>
                <c:pt idx="46">
                  <c:v>9.5866657225064239E-3</c:v>
                </c:pt>
                <c:pt idx="47">
                  <c:v>9.5957872578691095E-3</c:v>
                </c:pt>
                <c:pt idx="48">
                  <c:v>9.6048249885134114E-3</c:v>
                </c:pt>
                <c:pt idx="49">
                  <c:v>9.6267760886225399E-3</c:v>
                </c:pt>
                <c:pt idx="50">
                  <c:v>9.6312168891327272E-3</c:v>
                </c:pt>
                <c:pt idx="51">
                  <c:v>9.648866960863799E-3</c:v>
                </c:pt>
                <c:pt idx="52">
                  <c:v>9.6574680980619238E-3</c:v>
                </c:pt>
                <c:pt idx="53">
                  <c:v>9.6660075094338587E-3</c:v>
                </c:pt>
                <c:pt idx="54">
                  <c:v>9.6819962829081639E-3</c:v>
                </c:pt>
                <c:pt idx="55">
                  <c:v>9.6866279968150729E-3</c:v>
                </c:pt>
                <c:pt idx="56">
                  <c:v>9.707889084254245E-3</c:v>
                </c:pt>
                <c:pt idx="57">
                  <c:v>9.7161243847001741E-3</c:v>
                </c:pt>
                <c:pt idx="58">
                  <c:v>9.7243200412027563E-3</c:v>
                </c:pt>
                <c:pt idx="59">
                  <c:v>9.7391974505227474E-3</c:v>
                </c:pt>
                <c:pt idx="60">
                  <c:v>9.7472478351522066E-3</c:v>
                </c:pt>
                <c:pt idx="61">
                  <c:v>9.7648140837975038E-3</c:v>
                </c:pt>
                <c:pt idx="62">
                  <c:v>9.7728381289314929E-3</c:v>
                </c:pt>
                <c:pt idx="63">
                  <c:v>9.7808446147162886E-3</c:v>
                </c:pt>
                <c:pt idx="64">
                  <c:v>9.7952196681257361E-3</c:v>
                </c:pt>
                <c:pt idx="65">
                  <c:v>9.7999999999989571E-3</c:v>
                </c:pt>
                <c:pt idx="66">
                  <c:v>9.8207240878865568E-3</c:v>
                </c:pt>
                <c:pt idx="67">
                  <c:v>9.8286848816429313E-3</c:v>
                </c:pt>
                <c:pt idx="68">
                  <c:v>9.8366412644146847E-3</c:v>
                </c:pt>
                <c:pt idx="69">
                  <c:v>9.8509069617223471E-3</c:v>
                </c:pt>
                <c:pt idx="70">
                  <c:v>9.8556885380095462E-3</c:v>
                </c:pt>
                <c:pt idx="71">
                  <c:v>9.876346130631708E-3</c:v>
                </c:pt>
                <c:pt idx="72">
                  <c:v>9.8842695177016396E-3</c:v>
                </c:pt>
                <c:pt idx="73">
                  <c:v>9.8921863171415637E-3</c:v>
                </c:pt>
                <c:pt idx="74">
                  <c:v>9.9094192981488277E-3</c:v>
                </c:pt>
                <c:pt idx="75">
                  <c:v>9.9141952006450082E-3</c:v>
                </c:pt>
                <c:pt idx="76">
                  <c:v>9.9316606158070132E-3</c:v>
                </c:pt>
                <c:pt idx="77">
                  <c:v>9.9395313589459907E-3</c:v>
                </c:pt>
                <c:pt idx="78">
                  <c:v>9.9473933375680296E-3</c:v>
                </c:pt>
                <c:pt idx="79">
                  <c:v>9.9613226718646905E-3</c:v>
                </c:pt>
                <c:pt idx="80">
                  <c:v>9.966116920055456E-3</c:v>
                </c:pt>
                <c:pt idx="81">
                  <c:v>9.9884025439728984E-3</c:v>
                </c:pt>
                <c:pt idx="82">
                  <c:v>9.9932502179532704E-3</c:v>
                </c:pt>
                <c:pt idx="83">
                  <c:v>1.0001069091682073E-2</c:v>
                </c:pt>
                <c:pt idx="84">
                  <c:v>1.0008877489604134E-2</c:v>
                </c:pt>
                <c:pt idx="85">
                  <c:v>1.0039999999999265E-2</c:v>
                </c:pt>
                <c:pt idx="86">
                  <c:v>1.0039999999999265E-2</c:v>
                </c:pt>
                <c:pt idx="87">
                  <c:v>1.004775122569106E-2</c:v>
                </c:pt>
                <c:pt idx="88">
                  <c:v>1.0055489774138851E-2</c:v>
                </c:pt>
                <c:pt idx="89">
                  <c:v>1.0063215024732773E-2</c:v>
                </c:pt>
                <c:pt idx="90">
                  <c:v>1.0089115254702668E-2</c:v>
                </c:pt>
                <c:pt idx="91">
                  <c:v>1.0093970636043529E-2</c:v>
                </c:pt>
                <c:pt idx="92">
                  <c:v>1.010162008789205E-2</c:v>
                </c:pt>
                <c:pt idx="93">
                  <c:v>1.0109252518032328E-2</c:v>
                </c:pt>
                <c:pt idx="94">
                  <c:v>1.01168673057887E-2</c:v>
                </c:pt>
                <c:pt idx="95">
                  <c:v>1.014233386732755E-2</c:v>
                </c:pt>
                <c:pt idx="96">
                  <c:v>1.0147137619180036E-2</c:v>
                </c:pt>
                <c:pt idx="97">
                  <c:v>1.0154654884590849E-2</c:v>
                </c:pt>
                <c:pt idx="98">
                  <c:v>1.01621507833849E-2</c:v>
                </c:pt>
                <c:pt idx="99">
                  <c:v>1.0169624694825134E-2</c:v>
                </c:pt>
                <c:pt idx="100">
                  <c:v>1.0194584295629389E-2</c:v>
                </c:pt>
                <c:pt idx="101">
                  <c:v>1.019928805203436E-2</c:v>
                </c:pt>
                <c:pt idx="102">
                  <c:v>1.0206642715368841E-2</c:v>
                </c:pt>
                <c:pt idx="103">
                  <c:v>1.0213971666755389E-2</c:v>
                </c:pt>
                <c:pt idx="104">
                  <c:v>1.0223925498854255E-2</c:v>
                </c:pt>
                <c:pt idx="105">
                  <c:v>1.0245654788535246E-2</c:v>
                </c:pt>
                <c:pt idx="106">
                  <c:v>1.025284190405687E-2</c:v>
                </c:pt>
                <c:pt idx="107">
                  <c:v>1.0259999999999226E-2</c:v>
                </c:pt>
                <c:pt idx="108">
                  <c:v>1.0267128572395777E-2</c:v>
                </c:pt>
                <c:pt idx="109">
                  <c:v>1.0274227571197767E-2</c:v>
                </c:pt>
                <c:pt idx="110">
                  <c:v>1.0302329099178855E-2</c:v>
                </c:pt>
                <c:pt idx="111">
                  <c:v>1.0302329099178855E-2</c:v>
                </c:pt>
                <c:pt idx="112">
                  <c:v>1.0309281181565547E-2</c:v>
                </c:pt>
                <c:pt idx="113">
                  <c:v>1.0316204070995616E-2</c:v>
                </c:pt>
                <c:pt idx="114">
                  <c:v>1.0333463735624672E-2</c:v>
                </c:pt>
                <c:pt idx="115">
                  <c:v>1.0346167730712074E-2</c:v>
                </c:pt>
                <c:pt idx="116">
                  <c:v>1.0350382844530531E-2</c:v>
                </c:pt>
                <c:pt idx="117">
                  <c:v>1.0357131908690816E-2</c:v>
                </c:pt>
                <c:pt idx="118">
                  <c:v>1.0363852224070604E-2</c:v>
                </c:pt>
                <c:pt idx="119">
                  <c:v>1.0370543854132533E-2</c:v>
                </c:pt>
                <c:pt idx="120">
                  <c:v>1.0390447267063946E-2</c:v>
                </c:pt>
                <c:pt idx="121">
                  <c:v>1.0397024790518197E-2</c:v>
                </c:pt>
                <c:pt idx="122">
                  <c:v>1.0403573945997226E-2</c:v>
                </c:pt>
                <c:pt idx="123">
                  <c:v>1.0410094796975534E-2</c:v>
                </c:pt>
                <c:pt idx="124">
                  <c:v>1.0416587406930255E-2</c:v>
                </c:pt>
                <c:pt idx="125">
                  <c:v>1.0428697835453511E-2</c:v>
                </c:pt>
                <c:pt idx="126">
                  <c:v>1.0442276706117049E-2</c:v>
                </c:pt>
                <c:pt idx="127">
                  <c:v>1.0446264942786988E-2</c:v>
                </c:pt>
                <c:pt idx="128">
                  <c:v>1.0452605764573294E-2</c:v>
                </c:pt>
                <c:pt idx="129">
                  <c:v>1.0458919266252319E-2</c:v>
                </c:pt>
                <c:pt idx="130">
                  <c:v>1.0480000000556444E-2</c:v>
                </c:pt>
                <c:pt idx="131">
                  <c:v>1.0483926291860148E-2</c:v>
                </c:pt>
                <c:pt idx="132">
                  <c:v>1.0490132799027359E-2</c:v>
                </c:pt>
                <c:pt idx="133">
                  <c:v>1.0496323620563654E-2</c:v>
                </c:pt>
                <c:pt idx="134">
                  <c:v>1.0523322126541912E-2</c:v>
                </c:pt>
                <c:pt idx="135">
                  <c:v>1.0523322126541912E-2</c:v>
                </c:pt>
                <c:pt idx="136">
                  <c:v>1.0527039931709961E-2</c:v>
                </c:pt>
                <c:pt idx="137">
                  <c:v>1.0533135132209423E-2</c:v>
                </c:pt>
                <c:pt idx="138">
                  <c:v>1.053921414465688E-2</c:v>
                </c:pt>
                <c:pt idx="139">
                  <c:v>1.0545276897274612E-2</c:v>
                </c:pt>
                <c:pt idx="140">
                  <c:v>1.0566112481770281E-2</c:v>
                </c:pt>
                <c:pt idx="141">
                  <c:v>1.0569363873904001E-2</c:v>
                </c:pt>
                <c:pt idx="142">
                  <c:v>1.0575344250709925E-2</c:v>
                </c:pt>
                <c:pt idx="143">
                  <c:v>1.0587254861046606E-2</c:v>
                </c:pt>
                <c:pt idx="144">
                  <c:v>1.0587254861046606E-2</c:v>
                </c:pt>
                <c:pt idx="145">
                  <c:v>1.0611802930858238E-2</c:v>
                </c:pt>
                <c:pt idx="146">
                  <c:v>1.0614333207449983E-2</c:v>
                </c:pt>
                <c:pt idx="147">
                  <c:v>1.0620307895599481E-2</c:v>
                </c:pt>
                <c:pt idx="148">
                  <c:v>1.0626270589802924E-2</c:v>
                </c:pt>
                <c:pt idx="149">
                  <c:v>1.0632221218711229E-2</c:v>
                </c:pt>
                <c:pt idx="150">
                  <c:v>1.0650000000171448E-2</c:v>
                </c:pt>
                <c:pt idx="151">
                  <c:v>1.0655901558272556E-2</c:v>
                </c:pt>
                <c:pt idx="152">
                  <c:v>1.0661790117543519E-2</c:v>
                </c:pt>
                <c:pt idx="153">
                  <c:v>1.0667665029842139E-2</c:v>
                </c:pt>
                <c:pt idx="154">
                  <c:v>1.0673525647020069E-2</c:v>
                </c:pt>
                <c:pt idx="155">
                  <c:v>1.0691015246221928E-2</c:v>
                </c:pt>
                <c:pt idx="156">
                  <c:v>1.0696812201275493E-2</c:v>
                </c:pt>
                <c:pt idx="157">
                  <c:v>1.0702591620351554E-2</c:v>
                </c:pt>
                <c:pt idx="158">
                  <c:v>1.0708352855258717E-2</c:v>
                </c:pt>
                <c:pt idx="159">
                  <c:v>1.0714095257795932E-2</c:v>
                </c:pt>
                <c:pt idx="160">
                  <c:v>1.0731202989093901E-2</c:v>
                </c:pt>
                <c:pt idx="161">
                  <c:v>1.0736863580020442E-2</c:v>
                </c:pt>
                <c:pt idx="162">
                  <c:v>1.074250209747646E-2</c:v>
                </c:pt>
                <c:pt idx="163">
                  <c:v>1.0748117893221812E-2</c:v>
                </c:pt>
                <c:pt idx="164">
                  <c:v>1.0753710319009766E-2</c:v>
                </c:pt>
                <c:pt idx="165">
                  <c:v>1.0781299209489616E-2</c:v>
                </c:pt>
                <c:pt idx="166">
                  <c:v>1.0786737801987287E-2</c:v>
                </c:pt>
                <c:pt idx="167">
                  <c:v>1.0792148486621685E-2</c:v>
                </c:pt>
                <c:pt idx="168">
                  <c:v>1.0809203759302185E-2</c:v>
                </c:pt>
                <c:pt idx="169">
                  <c:v>1.0818760601262861E-2</c:v>
                </c:pt>
                <c:pt idx="170">
                  <c:v>1.0819999999996999E-2</c:v>
                </c:pt>
                <c:pt idx="171">
                  <c:v>1.0825364822615853E-2</c:v>
                </c:pt>
                <c:pt idx="172">
                  <c:v>1.0844727065266907E-2</c:v>
                </c:pt>
                <c:pt idx="173">
                  <c:v>1.0846593012360675E-2</c:v>
                </c:pt>
                <c:pt idx="174">
                  <c:v>1.0851840638409733E-2</c:v>
                </c:pt>
                <c:pt idx="175">
                  <c:v>1.0857063837412327E-2</c:v>
                </c:pt>
                <c:pt idx="176">
                  <c:v>1.086226228011802E-2</c:v>
                </c:pt>
                <c:pt idx="177">
                  <c:v>1.0882801902886588E-2</c:v>
                </c:pt>
                <c:pt idx="178">
                  <c:v>1.0882801902886588E-2</c:v>
                </c:pt>
                <c:pt idx="179">
                  <c:v>1.0887871625270808E-2</c:v>
                </c:pt>
                <c:pt idx="180">
                  <c:v>1.0892914615806911E-2</c:v>
                </c:pt>
                <c:pt idx="181">
                  <c:v>1.089793054522635E-2</c:v>
                </c:pt>
                <c:pt idx="182">
                  <c:v>1.0914714734833504E-2</c:v>
                </c:pt>
                <c:pt idx="183">
                  <c:v>1.0917717066335653E-2</c:v>
                </c:pt>
                <c:pt idx="184">
                  <c:v>1.09225927510981E-2</c:v>
                </c:pt>
                <c:pt idx="185">
                  <c:v>1.0927439399099044E-2</c:v>
                </c:pt>
                <c:pt idx="186">
                  <c:v>1.0932256681057132E-2</c:v>
                </c:pt>
                <c:pt idx="187">
                  <c:v>1.0948001325294625E-2</c:v>
                </c:pt>
                <c:pt idx="188">
                  <c:v>1.0951225562764504E-2</c:v>
                </c:pt>
                <c:pt idx="189">
                  <c:v>1.0955891075221314E-2</c:v>
                </c:pt>
                <c:pt idx="190">
                  <c:v>1.0960525245909167E-2</c:v>
                </c:pt>
                <c:pt idx="191">
                  <c:v>1.0965127745533898E-2</c:v>
                </c:pt>
                <c:pt idx="192">
                  <c:v>1.0979999999997971E-2</c:v>
                </c:pt>
                <c:pt idx="193">
                  <c:v>1.0983215282594503E-2</c:v>
                </c:pt>
                <c:pt idx="194">
                  <c:v>1.0987659717528618E-2</c:v>
                </c:pt>
                <c:pt idx="195">
                  <c:v>1.0992076832635889E-2</c:v>
                </c:pt>
                <c:pt idx="196">
                  <c:v>1.0996467614957485E-2</c:v>
                </c:pt>
                <c:pt idx="197">
                  <c:v>1.1010673276017322E-2</c:v>
                </c:pt>
                <c:pt idx="198">
                  <c:v>1.1013787157537262E-2</c:v>
                </c:pt>
                <c:pt idx="199">
                  <c:v>1.101806108187656E-2</c:v>
                </c:pt>
                <c:pt idx="200">
                  <c:v>1.1022314595873715E-2</c:v>
                </c:pt>
                <c:pt idx="201">
                  <c:v>1.1026548686636134E-2</c:v>
                </c:pt>
                <c:pt idx="202">
                  <c:v>1.1043310559771586E-2</c:v>
                </c:pt>
                <c:pt idx="203">
                  <c:v>1.1043310559771586E-2</c:v>
                </c:pt>
                <c:pt idx="204">
                  <c:v>1.1047462341262564E-2</c:v>
                </c:pt>
                <c:pt idx="205">
                  <c:v>1.1051600622341702E-2</c:v>
                </c:pt>
                <c:pt idx="206">
                  <c:v>1.1055726390175154E-2</c:v>
                </c:pt>
                <c:pt idx="207">
                  <c:v>1.1070306130672452E-2</c:v>
                </c:pt>
                <c:pt idx="208">
                  <c:v>1.1075549055648342E-2</c:v>
                </c:pt>
                <c:pt idx="209">
                  <c:v>1.1079633040337902E-2</c:v>
                </c:pt>
                <c:pt idx="210">
                  <c:v>1.1087284982242009E-2</c:v>
                </c:pt>
                <c:pt idx="211">
                  <c:v>1.1090162829137679E-2</c:v>
                </c:pt>
                <c:pt idx="212">
                  <c:v>1.1099999999708662E-2</c:v>
                </c:pt>
                <c:pt idx="213">
                  <c:v>1.1104069726155375E-2</c:v>
                </c:pt>
                <c:pt idx="214">
                  <c:v>1.1108140216491039E-2</c:v>
                </c:pt>
                <c:pt idx="215">
                  <c:v>1.1114669350741953E-2</c:v>
                </c:pt>
                <c:pt idx="216">
                  <c:v>1.1117513539770765E-2</c:v>
                </c:pt>
                <c:pt idx="217">
                  <c:v>1.112852222322472E-2</c:v>
                </c:pt>
                <c:pt idx="218">
                  <c:v>1.1132608154987652E-2</c:v>
                </c:pt>
                <c:pt idx="219">
                  <c:v>1.1136698470044311E-2</c:v>
                </c:pt>
                <c:pt idx="220">
                  <c:v>1.1143414867108748E-2</c:v>
                </c:pt>
                <c:pt idx="221">
                  <c:v>1.1146207183368988E-2</c:v>
                </c:pt>
                <c:pt idx="222">
                  <c:v>1.1157233892516801E-2</c:v>
                </c:pt>
                <c:pt idx="223">
                  <c:v>1.116136136606583E-2</c:v>
                </c:pt>
                <c:pt idx="224">
                  <c:v>1.1165496842526237E-2</c:v>
                </c:pt>
                <c:pt idx="225">
                  <c:v>1.1172497720073766E-2</c:v>
                </c:pt>
                <c:pt idx="226">
                  <c:v>1.1175227617351804E-2</c:v>
                </c:pt>
                <c:pt idx="227">
                  <c:v>1.1186312367356122E-2</c:v>
                </c:pt>
                <c:pt idx="228">
                  <c:v>1.1190506720662536E-2</c:v>
                </c:pt>
                <c:pt idx="229">
                  <c:v>1.1194712696715629E-2</c:v>
                </c:pt>
                <c:pt idx="230">
                  <c:v>1.119739726922679E-2</c:v>
                </c:pt>
                <c:pt idx="231">
                  <c:v>1.1200078753821952E-2</c:v>
                </c:pt>
                <c:pt idx="232">
                  <c:v>1.1214301772217208E-2</c:v>
                </c:pt>
                <c:pt idx="233">
                  <c:v>1.1218561674783422E-2</c:v>
                </c:pt>
                <c:pt idx="234">
                  <c:v>1.1222836128008892E-2</c:v>
                </c:pt>
                <c:pt idx="235">
                  <c:v>1.1227125798139257E-2</c:v>
                </c:pt>
                <c:pt idx="236">
                  <c:v>1.1236771184403062E-2</c:v>
                </c:pt>
                <c:pt idx="237">
                  <c:v>1.1244463137434177E-2</c:v>
                </c:pt>
                <c:pt idx="238">
                  <c:v>1.1248849125170674E-2</c:v>
                </c:pt>
                <c:pt idx="239">
                  <c:v>1.1253258569405554E-2</c:v>
                </c:pt>
                <c:pt idx="240">
                  <c:v>1.1257692867828649E-2</c:v>
                </c:pt>
                <c:pt idx="241">
                  <c:v>1.1280286092848025E-2</c:v>
                </c:pt>
                <c:pt idx="242">
                  <c:v>1.1284898868645202E-2</c:v>
                </c:pt>
                <c:pt idx="243">
                  <c:v>1.1289546282844252E-2</c:v>
                </c:pt>
                <c:pt idx="244">
                  <c:v>1.1298698425167149E-2</c:v>
                </c:pt>
                <c:pt idx="245">
                  <c:v>1.1308510279944785E-2</c:v>
                </c:pt>
                <c:pt idx="246">
                  <c:v>1.1313351853501279E-2</c:v>
                </c:pt>
                <c:pt idx="247">
                  <c:v>1.1318236452508955E-2</c:v>
                </c:pt>
                <c:pt idx="248">
                  <c:v>1.1323165474864253E-2</c:v>
                </c:pt>
                <c:pt idx="249">
                  <c:v>1.1335746286661558E-2</c:v>
                </c:pt>
                <c:pt idx="250">
                  <c:v>1.1351187757542824E-2</c:v>
                </c:pt>
                <c:pt idx="251">
                  <c:v>1.135645648828886E-2</c:v>
                </c:pt>
                <c:pt idx="252">
                  <c:v>1.1367416597325E-2</c:v>
                </c:pt>
                <c:pt idx="253">
                  <c:v>1.1370000000000061E-2</c:v>
                </c:pt>
                <c:pt idx="254">
                  <c:v>1.1383620577800528E-2</c:v>
                </c:pt>
                <c:pt idx="255">
                  <c:v>1.1389198176643316E-2</c:v>
                </c:pt>
                <c:pt idx="256">
                  <c:v>1.1404098396083988E-2</c:v>
                </c:pt>
                <c:pt idx="257">
                  <c:v>1.1406685987615928E-2</c:v>
                </c:pt>
                <c:pt idx="258">
                  <c:v>1.1409256384292934E-2</c:v>
                </c:pt>
                <c:pt idx="259">
                  <c:v>1.1423202040371554E-2</c:v>
                </c:pt>
                <c:pt idx="260">
                  <c:v>1.1428903947735644E-2</c:v>
                </c:pt>
                <c:pt idx="261">
                  <c:v>1.1434599992322948E-2</c:v>
                </c:pt>
                <c:pt idx="262">
                  <c:v>1.144701877006613E-2</c:v>
                </c:pt>
                <c:pt idx="263">
                  <c:v>1.1449336630902553E-2</c:v>
                </c:pt>
                <c:pt idx="264">
                  <c:v>1.1462785579123981E-2</c:v>
                </c:pt>
                <c:pt idx="265">
                  <c:v>1.1471834204418687E-2</c:v>
                </c:pt>
                <c:pt idx="266">
                  <c:v>1.1473812077109962E-2</c:v>
                </c:pt>
                <c:pt idx="267">
                  <c:v>1.14864119857109E-2</c:v>
                </c:pt>
                <c:pt idx="268">
                  <c:v>1.1488226060186778E-2</c:v>
                </c:pt>
                <c:pt idx="269">
                  <c:v>1.1505427971120584E-2</c:v>
                </c:pt>
                <c:pt idx="270">
                  <c:v>1.1506700056741537E-2</c:v>
                </c:pt>
                <c:pt idx="271">
                  <c:v>1.1511572011447868E-2</c:v>
                </c:pt>
                <c:pt idx="272">
                  <c:v>1.1523909834189886E-2</c:v>
                </c:pt>
                <c:pt idx="273">
                  <c:v>1.1530000000336159E-2</c:v>
                </c:pt>
                <c:pt idx="274">
                  <c:v>1.1534314962854161E-2</c:v>
                </c:pt>
                <c:pt idx="275">
                  <c:v>1.1538515881106113E-2</c:v>
                </c:pt>
                <c:pt idx="276">
                  <c:v>1.1542612509573386E-2</c:v>
                </c:pt>
                <c:pt idx="277">
                  <c:v>1.1554552335386652E-2</c:v>
                </c:pt>
                <c:pt idx="278">
                  <c:v>1.1558151218615045E-2</c:v>
                </c:pt>
                <c:pt idx="279">
                  <c:v>1.1561872718694076E-2</c:v>
                </c:pt>
                <c:pt idx="280">
                  <c:v>1.1565548457799953E-2</c:v>
                </c:pt>
                <c:pt idx="281">
                  <c:v>1.1569188191017724E-2</c:v>
                </c:pt>
                <c:pt idx="282">
                  <c:v>1.1581122724490706E-2</c:v>
                </c:pt>
                <c:pt idx="283">
                  <c:v>1.1583582169292374E-2</c:v>
                </c:pt>
                <c:pt idx="284">
                  <c:v>1.1587188201908055E-2</c:v>
                </c:pt>
                <c:pt idx="285">
                  <c:v>1.1590816760670366E-2</c:v>
                </c:pt>
                <c:pt idx="286">
                  <c:v>1.1594477601167994E-2</c:v>
                </c:pt>
                <c:pt idx="287">
                  <c:v>1.1615543826198697E-2</c:v>
                </c:pt>
                <c:pt idx="288">
                  <c:v>1.1614051285485118E-2</c:v>
                </c:pt>
                <c:pt idx="289">
                  <c:v>1.1613607480576634E-2</c:v>
                </c:pt>
                <c:pt idx="290">
                  <c:v>1.1617666883133685E-2</c:v>
                </c:pt>
                <c:pt idx="291">
                  <c:v>1.1621826858746192E-2</c:v>
                </c:pt>
                <c:pt idx="292">
                  <c:v>1.1621597276972984E-2</c:v>
                </c:pt>
                <c:pt idx="293">
                  <c:v>1.1644216374777205E-2</c:v>
                </c:pt>
                <c:pt idx="294">
                  <c:v>1.1654023581195475E-2</c:v>
                </c:pt>
                <c:pt idx="295">
                  <c:v>1.1654023581195475E-2</c:v>
                </c:pt>
                <c:pt idx="296">
                  <c:v>1.1668333248576494E-2</c:v>
                </c:pt>
                <c:pt idx="297">
                  <c:v>1.1669078409077587E-2</c:v>
                </c:pt>
                <c:pt idx="298">
                  <c:v>1.1681349478913977E-2</c:v>
                </c:pt>
                <c:pt idx="299">
                  <c:v>1.1687268168327335E-2</c:v>
                </c:pt>
                <c:pt idx="300">
                  <c:v>1.1693327540814145E-2</c:v>
                </c:pt>
                <c:pt idx="301">
                  <c:v>1.1713416505463313E-2</c:v>
                </c:pt>
                <c:pt idx="302">
                  <c:v>1.1715129997787687E-2</c:v>
                </c:pt>
                <c:pt idx="303">
                  <c:v>1.1725577343525081E-2</c:v>
                </c:pt>
                <c:pt idx="304">
                  <c:v>1.1732386430504551E-2</c:v>
                </c:pt>
                <c:pt idx="305">
                  <c:v>1.1739304738914182E-2</c:v>
                </c:pt>
                <c:pt idx="306">
                  <c:v>1.1755611772205899E-2</c:v>
                </c:pt>
                <c:pt idx="307">
                  <c:v>1.1758096526944848E-2</c:v>
                </c:pt>
                <c:pt idx="308">
                  <c:v>1.1775377287036207E-2</c:v>
                </c:pt>
                <c:pt idx="309">
                  <c:v>1.1782856534089199E-2</c:v>
                </c:pt>
                <c:pt idx="310">
                  <c:v>1.1790413538769485E-2</c:v>
                </c:pt>
                <c:pt idx="311">
                  <c:v>1.1807257167155765E-2</c:v>
                </c:pt>
                <c:pt idx="312">
                  <c:v>1.1810348644620119E-2</c:v>
                </c:pt>
                <c:pt idx="313">
                  <c:v>1.1829207597603952E-2</c:v>
                </c:pt>
                <c:pt idx="314">
                  <c:v>1.1837136749772281E-2</c:v>
                </c:pt>
                <c:pt idx="315">
                  <c:v>1.1845112192869961E-2</c:v>
                </c:pt>
                <c:pt idx="316">
                  <c:v>1.1862206297939781E-2</c:v>
                </c:pt>
                <c:pt idx="317">
                  <c:v>1.1865718168514398E-2</c:v>
                </c:pt>
                <c:pt idx="318">
                  <c:v>1.1885526426969679E-2</c:v>
                </c:pt>
                <c:pt idx="319">
                  <c:v>1.1893685813468304E-2</c:v>
                </c:pt>
                <c:pt idx="320">
                  <c:v>1.1901863657007608E-2</c:v>
                </c:pt>
                <c:pt idx="321">
                  <c:v>1.1918949909643354E-2</c:v>
                </c:pt>
                <c:pt idx="322">
                  <c:v>1.1922710018822854E-2</c:v>
                </c:pt>
                <c:pt idx="323">
                  <c:v>1.1942999637692433E-2</c:v>
                </c:pt>
                <c:pt idx="324">
                  <c:v>1.1951270167708927E-2</c:v>
                </c:pt>
                <c:pt idx="325">
                  <c:v>1.1959553136047097E-2</c:v>
                </c:pt>
                <c:pt idx="326">
                  <c:v>1.198082027423771E-2</c:v>
                </c:pt>
                <c:pt idx="327">
                  <c:v>1.1984783542318132E-2</c:v>
                </c:pt>
                <c:pt idx="328">
                  <c:v>1.2001124456483995E-2</c:v>
                </c:pt>
                <c:pt idx="329">
                  <c:v>1.2009463996906139E-2</c:v>
                </c:pt>
                <c:pt idx="330">
                  <c:v>1.2017809956234124E-2</c:v>
                </c:pt>
                <c:pt idx="331">
                  <c:v>1.203456662692679E-2</c:v>
                </c:pt>
                <c:pt idx="332">
                  <c:v>1.2038709361334027E-2</c:v>
                </c:pt>
                <c:pt idx="333">
                  <c:v>1.2063845159553461E-2</c:v>
                </c:pt>
                <c:pt idx="334">
                  <c:v>1.2068109151859054E-2</c:v>
                </c:pt>
                <c:pt idx="335">
                  <c:v>1.2072397765591601E-2</c:v>
                </c:pt>
                <c:pt idx="336">
                  <c:v>1.208082873876954E-2</c:v>
                </c:pt>
                <c:pt idx="337">
                  <c:v>1.2114531109062096E-2</c:v>
                </c:pt>
                <c:pt idx="338">
                  <c:v>1.2114531109062096E-2</c:v>
                </c:pt>
                <c:pt idx="339">
                  <c:v>1.21229469124471E-2</c:v>
                </c:pt>
                <c:pt idx="340">
                  <c:v>1.2131356843668796E-2</c:v>
                </c:pt>
                <c:pt idx="341">
                  <c:v>1.2139759805681194E-2</c:v>
                </c:pt>
                <c:pt idx="342">
                  <c:v>1.2168780105655088E-2</c:v>
                </c:pt>
                <c:pt idx="343">
                  <c:v>1.2173280020098393E-2</c:v>
                </c:pt>
                <c:pt idx="344">
                  <c:v>1.2181631679748211E-2</c:v>
                </c:pt>
                <c:pt idx="345">
                  <c:v>1.2189969787534753E-2</c:v>
                </c:pt>
                <c:pt idx="346">
                  <c:v>1.2198293246285276E-2</c:v>
                </c:pt>
                <c:pt idx="347">
                  <c:v>1.2226849233034217E-2</c:v>
                </c:pt>
                <c:pt idx="348">
                  <c:v>1.223141864684838E-2</c:v>
                </c:pt>
                <c:pt idx="349">
                  <c:v>1.2239652402205019E-2</c:v>
                </c:pt>
                <c:pt idx="350">
                  <c:v>1.2247864925116023E-2</c:v>
                </c:pt>
                <c:pt idx="351">
                  <c:v>1.2256055118285876E-2</c:v>
                </c:pt>
                <c:pt idx="352">
                  <c:v>1.2283975328264711E-2</c:v>
                </c:pt>
                <c:pt idx="353">
                  <c:v>1.2288570647026101E-2</c:v>
                </c:pt>
                <c:pt idx="354">
                  <c:v>1.2296632731447153E-2</c:v>
                </c:pt>
                <c:pt idx="355">
                  <c:v>1.2304665901991828E-2</c:v>
                </c:pt>
                <c:pt idx="356">
                  <c:v>1.2312669061246695E-2</c:v>
                </c:pt>
                <c:pt idx="357">
                  <c:v>1.2343061198684169E-2</c:v>
                </c:pt>
                <c:pt idx="358">
                  <c:v>1.2347627375357184E-2</c:v>
                </c:pt>
                <c:pt idx="359">
                  <c:v>1.2355435068079425E-2</c:v>
                </c:pt>
                <c:pt idx="360">
                  <c:v>1.2363206052893304E-2</c:v>
                </c:pt>
                <c:pt idx="361">
                  <c:v>1.2370939238261852E-2</c:v>
                </c:pt>
                <c:pt idx="362">
                  <c:v>1.2401472154030748E-2</c:v>
                </c:pt>
                <c:pt idx="363">
                  <c:v>1.2401472154030748E-2</c:v>
                </c:pt>
                <c:pt idx="364">
                  <c:v>1.2408999968606836E-2</c:v>
                </c:pt>
                <c:pt idx="365">
                  <c:v>1.2416483434211834E-2</c:v>
                </c:pt>
                <c:pt idx="366">
                  <c:v>1.2423921459209951E-2</c:v>
                </c:pt>
                <c:pt idx="367">
                  <c:v>1.2445951973999973E-2</c:v>
                </c:pt>
                <c:pt idx="368">
                  <c:v>1.2453197319945156E-2</c:v>
                </c:pt>
                <c:pt idx="369">
                  <c:v>1.246039176690773E-2</c:v>
                </c:pt>
                <c:pt idx="370">
                  <c:v>1.2467534223176794E-2</c:v>
                </c:pt>
                <c:pt idx="371">
                  <c:v>1.2474623597028276E-2</c:v>
                </c:pt>
                <c:pt idx="372">
                  <c:v>1.24955623066753E-2</c:v>
                </c:pt>
                <c:pt idx="373">
                  <c:v>1.2502428433400062E-2</c:v>
                </c:pt>
                <c:pt idx="374">
                  <c:v>1.2509236018925684E-2</c:v>
                </c:pt>
                <c:pt idx="375">
                  <c:v>1.2515983971465285E-2</c:v>
                </c:pt>
                <c:pt idx="376">
                  <c:v>1.2522671199221881E-2</c:v>
                </c:pt>
                <c:pt idx="377">
                  <c:v>1.2542357615693812E-2</c:v>
                </c:pt>
                <c:pt idx="378">
                  <c:v>1.2546356485072187E-2</c:v>
                </c:pt>
                <c:pt idx="379">
                  <c:v>1.2552753526985832E-2</c:v>
                </c:pt>
                <c:pt idx="380">
                  <c:v>1.2559083237287367E-2</c:v>
                </c:pt>
                <c:pt idx="381">
                  <c:v>1.2565344518133651E-2</c:v>
                </c:pt>
                <c:pt idx="382">
                  <c:v>1.2588201121265625E-2</c:v>
                </c:pt>
                <c:pt idx="383">
                  <c:v>1.25919108805154E-2</c:v>
                </c:pt>
                <c:pt idx="384">
                  <c:v>1.2595588259138708E-2</c:v>
                </c:pt>
                <c:pt idx="385">
                  <c:v>1.2601421211189357E-2</c:v>
                </c:pt>
                <c:pt idx="386">
                  <c:v>1.2626114084469762E-2</c:v>
                </c:pt>
                <c:pt idx="387">
                  <c:v>1.2626114084469762E-2</c:v>
                </c:pt>
                <c:pt idx="388">
                  <c:v>1.2629544318371173E-2</c:v>
                </c:pt>
                <c:pt idx="389">
                  <c:v>1.2634967412658182E-2</c:v>
                </c:pt>
                <c:pt idx="390">
                  <c:v>1.2640325599132585E-2</c:v>
                </c:pt>
                <c:pt idx="391">
                  <c:v>1.2645619849787255E-2</c:v>
                </c:pt>
                <c:pt idx="392">
                  <c:v>1.2663012025054442E-2</c:v>
                </c:pt>
                <c:pt idx="393">
                  <c:v>1.266617693463799E-2</c:v>
                </c:pt>
                <c:pt idx="394">
                  <c:v>1.2671166086654152E-2</c:v>
                </c:pt>
                <c:pt idx="395">
                  <c:v>1.268097105220832E-2</c:v>
                </c:pt>
                <c:pt idx="396">
                  <c:v>1.268097105220832E-2</c:v>
                </c:pt>
                <c:pt idx="397">
                  <c:v>1.2698706365306851E-2</c:v>
                </c:pt>
                <c:pt idx="398">
                  <c:v>1.2701623429409555E-2</c:v>
                </c:pt>
                <c:pt idx="399">
                  <c:v>1.2704517690722684E-2</c:v>
                </c:pt>
                <c:pt idx="400">
                  <c:v>1.2710738120629356E-2</c:v>
                </c:pt>
                <c:pt idx="401">
                  <c:v>1.2715220059994934E-2</c:v>
                </c:pt>
                <c:pt idx="402">
                  <c:v>1.2728375855987305E-2</c:v>
                </c:pt>
                <c:pt idx="403">
                  <c:v>1.2732667670374702E-2</c:v>
                </c:pt>
                <c:pt idx="404">
                  <c:v>1.2736914278788191E-2</c:v>
                </c:pt>
                <c:pt idx="405">
                  <c:v>1.2741116187806724E-2</c:v>
                </c:pt>
                <c:pt idx="406">
                  <c:v>1.2745273811938729E-2</c:v>
                </c:pt>
                <c:pt idx="407">
                  <c:v>1.2757485120193411E-2</c:v>
                </c:pt>
                <c:pt idx="408">
                  <c:v>1.2761469749990076E-2</c:v>
                </c:pt>
                <c:pt idx="409">
                  <c:v>1.2765412167536783E-2</c:v>
                </c:pt>
                <c:pt idx="410">
                  <c:v>1.2769312787379731E-2</c:v>
                </c:pt>
                <c:pt idx="411">
                  <c:v>1.2773172024070387E-2</c:v>
                </c:pt>
                <c:pt idx="412">
                  <c:v>1.2784505580831164E-2</c:v>
                </c:pt>
                <c:pt idx="413">
                  <c:v>1.2788203430543753E-2</c:v>
                </c:pt>
                <c:pt idx="414">
                  <c:v>1.2791861969947929E-2</c:v>
                </c:pt>
                <c:pt idx="415">
                  <c:v>1.2795481613628978E-2</c:v>
                </c:pt>
                <c:pt idx="416">
                  <c:v>1.2799062776177022E-2</c:v>
                </c:pt>
                <c:pt idx="417">
                  <c:v>1.281640588295805E-2</c:v>
                </c:pt>
                <c:pt idx="418">
                  <c:v>1.2819764865399692E-2</c:v>
                </c:pt>
                <c:pt idx="419">
                  <c:v>1.2823088268984113E-2</c:v>
                </c:pt>
                <c:pt idx="420">
                  <c:v>1.2834822858229629E-2</c:v>
                </c:pt>
                <c:pt idx="421">
                  <c:v>1.2837983143570894E-2</c:v>
                </c:pt>
                <c:pt idx="422">
                  <c:v>1.2842304754115609E-2</c:v>
                </c:pt>
                <c:pt idx="423">
                  <c:v>1.28442040023559E-2</c:v>
                </c:pt>
                <c:pt idx="424">
                  <c:v>1.2854456688599776E-2</c:v>
                </c:pt>
                <c:pt idx="425">
                  <c:v>1.2856258546600026E-2</c:v>
                </c:pt>
                <c:pt idx="426">
                  <c:v>1.2859193953737719E-2</c:v>
                </c:pt>
                <c:pt idx="427">
                  <c:v>1.2862098903213383E-2</c:v>
                </c:pt>
                <c:pt idx="428">
                  <c:v>1.2864973811988954E-2</c:v>
                </c:pt>
                <c:pt idx="429">
                  <c:v>1.2876181379435433E-2</c:v>
                </c:pt>
                <c:pt idx="430">
                  <c:v>1.2876181379435433E-2</c:v>
                </c:pt>
                <c:pt idx="431">
                  <c:v>1.2878912339252174E-2</c:v>
                </c:pt>
                <c:pt idx="432">
                  <c:v>1.2881615760209766E-2</c:v>
                </c:pt>
                <c:pt idx="433">
                  <c:v>1.2884292059295317E-2</c:v>
                </c:pt>
                <c:pt idx="434">
                  <c:v>1.2893254401129929E-2</c:v>
                </c:pt>
                <c:pt idx="435">
                  <c:v>1.2894734376748478E-2</c:v>
                </c:pt>
                <c:pt idx="436">
                  <c:v>1.2897281321376276E-2</c:v>
                </c:pt>
                <c:pt idx="437">
                  <c:v>1.2899803646115184E-2</c:v>
                </c:pt>
                <c:pt idx="438">
                  <c:v>1.2902301767974392E-2</c:v>
                </c:pt>
                <c:pt idx="439">
                  <c:v>1.2910729062522996E-2</c:v>
                </c:pt>
                <c:pt idx="440">
                  <c:v>1.291206056687353E-2</c:v>
                </c:pt>
                <c:pt idx="441">
                  <c:v>1.291444392955555E-2</c:v>
                </c:pt>
                <c:pt idx="442">
                  <c:v>1.2916805591467769E-2</c:v>
                </c:pt>
                <c:pt idx="443">
                  <c:v>1.2919145969636602E-2</c:v>
                </c:pt>
                <c:pt idx="444">
                  <c:v>1.2927110596786589E-2</c:v>
                </c:pt>
                <c:pt idx="445">
                  <c:v>1.2928302985538825E-2</c:v>
                </c:pt>
                <c:pt idx="446">
                  <c:v>1.2930543200505285E-2</c:v>
                </c:pt>
                <c:pt idx="447">
                  <c:v>1.2932764633950876E-2</c:v>
                </c:pt>
                <c:pt idx="448">
                  <c:v>1.2934967702921442E-2</c:v>
                </c:pt>
                <c:pt idx="449">
                  <c:v>1.2942541264528399E-2</c:v>
                </c:pt>
                <c:pt idx="450">
                  <c:v>1.2943604675041485E-2</c:v>
                </c:pt>
                <c:pt idx="451">
                  <c:v>1.2945722177399253E-2</c:v>
                </c:pt>
                <c:pt idx="452">
                  <c:v>1.2947823817602556E-2</c:v>
                </c:pt>
                <c:pt idx="453">
                  <c:v>1.294991001271314E-2</c:v>
                </c:pt>
                <c:pt idx="454">
                  <c:v>1.2958108683524124E-2</c:v>
                </c:pt>
                <c:pt idx="455">
                  <c:v>1.2958108683524124E-2</c:v>
                </c:pt>
                <c:pt idx="456">
                  <c:v>1.2960123909161318E-2</c:v>
                </c:pt>
                <c:pt idx="457">
                  <c:v>1.2962126192115562E-2</c:v>
                </c:pt>
                <c:pt idx="458">
                  <c:v>1.2964115949462738E-2</c:v>
                </c:pt>
                <c:pt idx="459">
                  <c:v>1.2972228731866764E-2</c:v>
                </c:pt>
                <c:pt idx="460">
                  <c:v>1.2973066650755909E-2</c:v>
                </c:pt>
                <c:pt idx="461">
                  <c:v>1.2977243822157496E-2</c:v>
                </c:pt>
                <c:pt idx="462">
                  <c:v>1.2982589806979361E-2</c:v>
                </c:pt>
                <c:pt idx="463">
                  <c:v>1.298338342920032E-2</c:v>
                </c:pt>
                <c:pt idx="464">
                  <c:v>1.2986835239623842E-2</c:v>
                </c:pt>
                <c:pt idx="465">
                  <c:v>1.2988729372260232E-2</c:v>
                </c:pt>
                <c:pt idx="466">
                  <c:v>1.2990616412070295E-2</c:v>
                </c:pt>
                <c:pt idx="467">
                  <c:v>1.2994833139993989E-2</c:v>
                </c:pt>
                <c:pt idx="468">
                  <c:v>1.2995541715913491E-2</c:v>
                </c:pt>
                <c:pt idx="469">
                  <c:v>1.2999959580779872E-2</c:v>
                </c:pt>
                <c:pt idx="470">
                  <c:v>1.3001812680888887E-2</c:v>
                </c:pt>
                <c:pt idx="471">
                  <c:v>1.300366156060517E-2</c:v>
                </c:pt>
                <c:pt idx="472">
                  <c:v>1.300792413977324E-2</c:v>
                </c:pt>
                <c:pt idx="473">
                  <c:v>1.3008560475403613E-2</c:v>
                </c:pt>
                <c:pt idx="474">
                  <c:v>1.301285701575597E-2</c:v>
                </c:pt>
                <c:pt idx="475">
                  <c:v>1.3014689190610846E-2</c:v>
                </c:pt>
                <c:pt idx="476">
                  <c:v>1.3016520017585654E-2</c:v>
                </c:pt>
                <c:pt idx="477">
                  <c:v>1.3020860221757771E-2</c:v>
                </c:pt>
                <c:pt idx="478">
                  <c:v>1.3021438514827649E-2</c:v>
                </c:pt>
                <c:pt idx="479">
                  <c:v>1.3025668297077424E-2</c:v>
                </c:pt>
                <c:pt idx="480">
                  <c:v>1.3027499654486189E-2</c:v>
                </c:pt>
                <c:pt idx="481">
                  <c:v>1.3029332536600968E-2</c:v>
                </c:pt>
                <c:pt idx="482">
                  <c:v>1.3029869830725984E-2</c:v>
                </c:pt>
                <c:pt idx="483">
                  <c:v>1.3039047968680112E-2</c:v>
                </c:pt>
                <c:pt idx="484">
                  <c:v>1.3040894901923394E-2</c:v>
                </c:pt>
                <c:pt idx="485">
                  <c:v>1.3042746566478414E-2</c:v>
                </c:pt>
                <c:pt idx="486">
                  <c:v>1.3048706277719481E-2</c:v>
                </c:pt>
                <c:pt idx="487">
                  <c:v>1.3050208790144943E-2</c:v>
                </c:pt>
                <c:pt idx="488">
                  <c:v>1.3052090300518021E-2</c:v>
                </c:pt>
                <c:pt idx="489">
                  <c:v>1.3053979017917767E-2</c:v>
                </c:pt>
                <c:pt idx="490">
                  <c:v>1.305587535496887E-2</c:v>
                </c:pt>
                <c:pt idx="491">
                  <c:v>1.3060628321306127E-2</c:v>
                </c:pt>
                <c:pt idx="492">
                  <c:v>1.3063545152239169E-2</c:v>
                </c:pt>
                <c:pt idx="493">
                  <c:v>1.3065485776976797E-2</c:v>
                </c:pt>
                <c:pt idx="494">
                  <c:v>1.3067436497149731E-2</c:v>
                </c:pt>
                <c:pt idx="495">
                  <c:v>1.3069397725395331E-2</c:v>
                </c:pt>
                <c:pt idx="496">
                  <c:v>1.3074343507822998E-2</c:v>
                </c:pt>
                <c:pt idx="497">
                  <c:v>1.3077355971899527E-2</c:v>
                </c:pt>
                <c:pt idx="498">
                  <c:v>1.3079375930121635E-2</c:v>
                </c:pt>
                <c:pt idx="499">
                  <c:v>1.3081408872275924E-2</c:v>
                </c:pt>
                <c:pt idx="500">
                  <c:v>1.3083455211011544E-2</c:v>
                </c:pt>
                <c:pt idx="501">
                  <c:v>1.3088618007231224E-2</c:v>
                </c:pt>
                <c:pt idx="502">
                  <c:v>1.309335899818829E-2</c:v>
                </c:pt>
                <c:pt idx="503">
                  <c:v>1.3095487904363986E-2</c:v>
                </c:pt>
                <c:pt idx="504">
                  <c:v>1.309763269937949E-2</c:v>
                </c:pt>
                <c:pt idx="505">
                  <c:v>1.310302175876007E-2</c:v>
                </c:pt>
                <c:pt idx="506">
                  <c:v>1.3103591838491984E-2</c:v>
                </c:pt>
                <c:pt idx="507">
                  <c:v>1.3110858119773977E-2</c:v>
                </c:pt>
                <c:pt idx="508">
                  <c:v>1.3113125560649471E-2</c:v>
                </c:pt>
                <c:pt idx="509">
                  <c:v>1.3120461843108985E-2</c:v>
                </c:pt>
                <c:pt idx="510">
                  <c:v>1.3121096014466795E-2</c:v>
                </c:pt>
                <c:pt idx="511">
                  <c:v>1.3124744196568052E-2</c:v>
                </c:pt>
                <c:pt idx="512">
                  <c:v>1.3127124210524838E-2</c:v>
                </c:pt>
                <c:pt idx="513">
                  <c:v>1.3129522986896722E-2</c:v>
                </c:pt>
                <c:pt idx="514">
                  <c:v>1.3135433432337794E-2</c:v>
                </c:pt>
                <c:pt idx="515">
                  <c:v>1.3136129566050762E-2</c:v>
                </c:pt>
                <c:pt idx="516">
                  <c:v>1.3141798307401144E-2</c:v>
                </c:pt>
                <c:pt idx="517">
                  <c:v>1.3146100288366441E-2</c:v>
                </c:pt>
                <c:pt idx="518">
                  <c:v>1.3165075949051017E-2</c:v>
                </c:pt>
                <c:pt idx="519">
                  <c:v>1.3179521777963854E-2</c:v>
                </c:pt>
                <c:pt idx="520">
                  <c:v>1.3199399048488485E-2</c:v>
                </c:pt>
                <c:pt idx="521">
                  <c:v>1.3220195744520647E-2</c:v>
                </c:pt>
                <c:pt idx="522">
                  <c:v>1.3244028169630141E-2</c:v>
                </c:pt>
                <c:pt idx="523">
                  <c:v>1.3266730319868967E-2</c:v>
                </c:pt>
                <c:pt idx="524">
                  <c:v>1.3290352024027325E-2</c:v>
                </c:pt>
                <c:pt idx="525">
                  <c:v>1.3314893315179627E-2</c:v>
                </c:pt>
                <c:pt idx="526">
                  <c:v>1.3340354227690122E-2</c:v>
                </c:pt>
                <c:pt idx="527">
                  <c:v>1.3366734797210294E-2</c:v>
                </c:pt>
                <c:pt idx="528">
                  <c:v>1.3394035060678423E-2</c:v>
                </c:pt>
                <c:pt idx="529">
                  <c:v>1.3422255056323489E-2</c:v>
                </c:pt>
                <c:pt idx="530">
                  <c:v>1.3451394823659975E-2</c:v>
                </c:pt>
                <c:pt idx="531">
                  <c:v>1.3483097878353218E-2</c:v>
                </c:pt>
                <c:pt idx="532">
                  <c:v>1.3504103730259811E-2</c:v>
                </c:pt>
                <c:pt idx="533">
                  <c:v>1.3535802364681658E-2</c:v>
                </c:pt>
                <c:pt idx="534">
                  <c:v>1.3568420819691821E-2</c:v>
                </c:pt>
                <c:pt idx="535">
                  <c:v>1.3601959140221873E-2</c:v>
                </c:pt>
                <c:pt idx="536">
                  <c:v>1.3639455442617189E-2</c:v>
                </c:pt>
                <c:pt idx="537">
                  <c:v>1.367490069232483E-2</c:v>
                </c:pt>
                <c:pt idx="538">
                  <c:v>1.371126599200055E-2</c:v>
                </c:pt>
                <c:pt idx="539">
                  <c:v>1.3748551392017243E-2</c:v>
                </c:pt>
                <c:pt idx="540">
                  <c:v>1.3786756944022826E-2</c:v>
                </c:pt>
                <c:pt idx="541">
                  <c:v>1.3825882700939799E-2</c:v>
                </c:pt>
                <c:pt idx="542">
                  <c:v>1.3862482473716404E-2</c:v>
                </c:pt>
                <c:pt idx="543">
                  <c:v>1.3903333930880623E-2</c:v>
                </c:pt>
                <c:pt idx="544">
                  <c:v>1.3948560632238132E-2</c:v>
                </c:pt>
                <c:pt idx="545">
                  <c:v>1.3991064739741198E-2</c:v>
                </c:pt>
                <c:pt idx="546">
                  <c:v>1.4034292765387278E-2</c:v>
                </c:pt>
                <c:pt idx="547">
                  <c:v>1.4078195615894405E-2</c:v>
                </c:pt>
                <c:pt idx="548">
                  <c:v>1.4135554703855063E-2</c:v>
                </c:pt>
                <c:pt idx="549">
                  <c:v>1.4170600024824587E-2</c:v>
                </c:pt>
                <c:pt idx="550">
                  <c:v>1.4209729910372493E-2</c:v>
                </c:pt>
                <c:pt idx="551">
                  <c:v>1.4255827763344667E-2</c:v>
                </c:pt>
                <c:pt idx="552">
                  <c:v>1.4302359237655899E-2</c:v>
                </c:pt>
                <c:pt idx="553">
                  <c:v>1.4349274946840882E-2</c:v>
                </c:pt>
                <c:pt idx="554">
                  <c:v>1.4396525500046223E-2</c:v>
                </c:pt>
                <c:pt idx="555">
                  <c:v>1.4444061501943429E-2</c:v>
                </c:pt>
                <c:pt idx="556">
                  <c:v>1.4491833552648537E-2</c:v>
                </c:pt>
                <c:pt idx="557">
                  <c:v>1.4543536198430199E-2</c:v>
                </c:pt>
                <c:pt idx="558">
                  <c:v>1.4599080786722838E-2</c:v>
                </c:pt>
                <c:pt idx="559">
                  <c:v>1.4647223028336476E-2</c:v>
                </c:pt>
                <c:pt idx="560">
                  <c:v>1.4695397246811272E-2</c:v>
                </c:pt>
                <c:pt idx="561">
                  <c:v>1.4743554818010336E-2</c:v>
                </c:pt>
                <c:pt idx="562">
                  <c:v>1.478798546229647E-2</c:v>
                </c:pt>
                <c:pt idx="563">
                  <c:v>1.4835984684261417E-2</c:v>
                </c:pt>
                <c:pt idx="564">
                  <c:v>1.4883822422722199E-2</c:v>
                </c:pt>
                <c:pt idx="565">
                  <c:v>1.4945012097307144E-2</c:v>
                </c:pt>
                <c:pt idx="566">
                  <c:v>1.5002989419698302E-2</c:v>
                </c:pt>
                <c:pt idx="567">
                  <c:v>1.5053418011920941E-2</c:v>
                </c:pt>
                <c:pt idx="568">
                  <c:v>1.5096419832248138E-2</c:v>
                </c:pt>
                <c:pt idx="569">
                  <c:v>1.51426007099911E-2</c:v>
                </c:pt>
                <c:pt idx="570">
                  <c:v>1.5178014910775446E-2</c:v>
                </c:pt>
                <c:pt idx="571">
                  <c:v>1.5223552126602636E-2</c:v>
                </c:pt>
                <c:pt idx="572">
                  <c:v>1.5268732098483924E-2</c:v>
                </c:pt>
                <c:pt idx="573">
                  <c:v>1.5313554801947522E-2</c:v>
                </c:pt>
                <c:pt idx="574">
                  <c:v>1.5358020212713833E-2</c:v>
                </c:pt>
                <c:pt idx="575">
                  <c:v>1.5415099049336883E-2</c:v>
                </c:pt>
                <c:pt idx="576">
                  <c:v>1.545586309622874E-2</c:v>
                </c:pt>
                <c:pt idx="577">
                  <c:v>1.5502485461010927E-2</c:v>
                </c:pt>
                <c:pt idx="578">
                  <c:v>1.5542150403858973E-2</c:v>
                </c:pt>
                <c:pt idx="579">
                  <c:v>1.5584757898881458E-2</c:v>
                </c:pt>
                <c:pt idx="580">
                  <c:v>1.5627007923363464E-2</c:v>
                </c:pt>
                <c:pt idx="581">
                  <c:v>1.567210562326005E-2</c:v>
                </c:pt>
                <c:pt idx="582">
                  <c:v>1.5710435467852134E-2</c:v>
                </c:pt>
                <c:pt idx="583">
                  <c:v>1.5742126827804917E-2</c:v>
                </c:pt>
                <c:pt idx="584">
                  <c:v>1.5779875380632417E-2</c:v>
                </c:pt>
                <c:pt idx="585">
                  <c:v>1.5820432793638015E-2</c:v>
                </c:pt>
                <c:pt idx="586">
                  <c:v>1.5860632650368474E-2</c:v>
                </c:pt>
                <c:pt idx="587">
                  <c:v>1.5900474929164639E-2</c:v>
                </c:pt>
                <c:pt idx="588">
                  <c:v>1.5943007093759471E-2</c:v>
                </c:pt>
                <c:pt idx="589">
                  <c:v>1.5994183106227012E-2</c:v>
                </c:pt>
                <c:pt idx="590">
                  <c:v>1.6020855915300763E-2</c:v>
                </c:pt>
                <c:pt idx="591">
                  <c:v>1.6059243822760777E-2</c:v>
                </c:pt>
                <c:pt idx="592">
                  <c:v>1.6094321909477464E-2</c:v>
                </c:pt>
                <c:pt idx="593">
                  <c:v>1.6132018379749355E-2</c:v>
                </c:pt>
                <c:pt idx="594">
                  <c:v>1.6169366321636194E-2</c:v>
                </c:pt>
                <c:pt idx="595">
                  <c:v>1.6206390646488759E-2</c:v>
                </c:pt>
                <c:pt idx="596">
                  <c:v>1.6248341921942237E-2</c:v>
                </c:pt>
                <c:pt idx="597">
                  <c:v>1.6282441085925557E-2</c:v>
                </c:pt>
                <c:pt idx="598">
                  <c:v>1.6318646445937449E-2</c:v>
                </c:pt>
                <c:pt idx="599">
                  <c:v>1.6354637301736037E-2</c:v>
                </c:pt>
                <c:pt idx="600">
                  <c:v>1.6410824450037931E-2</c:v>
                </c:pt>
                <c:pt idx="601">
                  <c:v>1.6436874698147558E-2</c:v>
                </c:pt>
                <c:pt idx="602">
                  <c:v>1.6458728052787704E-2</c:v>
                </c:pt>
                <c:pt idx="603">
                  <c:v>1.6494118534410771E-2</c:v>
                </c:pt>
                <c:pt idx="604">
                  <c:v>1.6529424202057337E-2</c:v>
                </c:pt>
                <c:pt idx="605">
                  <c:v>1.6564671599123018E-2</c:v>
                </c:pt>
                <c:pt idx="606">
                  <c:v>1.6599887270886751E-2</c:v>
                </c:pt>
                <c:pt idx="607">
                  <c:v>1.6635097764504218E-2</c:v>
                </c:pt>
                <c:pt idx="608">
                  <c:v>1.6670329629006969E-2</c:v>
                </c:pt>
                <c:pt idx="609">
                  <c:v>1.6705609415302847E-2</c:v>
                </c:pt>
                <c:pt idx="610">
                  <c:v>1.6755810543011642E-2</c:v>
                </c:pt>
                <c:pt idx="611">
                  <c:v>1.6788374054724307E-2</c:v>
                </c:pt>
                <c:pt idx="612">
                  <c:v>1.6824043659282081E-2</c:v>
                </c:pt>
                <c:pt idx="613">
                  <c:v>1.6859871289230045E-2</c:v>
                </c:pt>
                <c:pt idx="614">
                  <c:v>1.6886709433859455E-2</c:v>
                </c:pt>
                <c:pt idx="615">
                  <c:v>1.6922858569704165E-2</c:v>
                </c:pt>
                <c:pt idx="616">
                  <c:v>1.6959242091723607E-2</c:v>
                </c:pt>
                <c:pt idx="617">
                  <c:v>1.6995886422582492E-2</c:v>
                </c:pt>
                <c:pt idx="618">
                  <c:v>1.7032817986992417E-2</c:v>
                </c:pt>
                <c:pt idx="619">
                  <c:v>1.7079611350322897E-2</c:v>
                </c:pt>
                <c:pt idx="620">
                  <c:v>1.7117264020103669E-2</c:v>
                </c:pt>
                <c:pt idx="621">
                  <c:v>1.7155249315035519E-2</c:v>
                </c:pt>
                <c:pt idx="622">
                  <c:v>1.7193567254501656E-2</c:v>
                </c:pt>
                <c:pt idx="623">
                  <c:v>1.7222362801649797E-2</c:v>
                </c:pt>
                <c:pt idx="624">
                  <c:v>1.7261269225547032E-2</c:v>
                </c:pt>
                <c:pt idx="625">
                  <c:v>1.7300508288564009E-2</c:v>
                </c:pt>
                <c:pt idx="626">
                  <c:v>1.7353532915396659E-2</c:v>
                </c:pt>
                <c:pt idx="627">
                  <c:v>1.7390147310198011E-2</c:v>
                </c:pt>
                <c:pt idx="628">
                  <c:v>1.7430461533458331E-2</c:v>
                </c:pt>
                <c:pt idx="629">
                  <c:v>1.7474552748858504E-2</c:v>
                </c:pt>
                <c:pt idx="630">
                  <c:v>1.7512088355675921E-2</c:v>
                </c:pt>
                <c:pt idx="631">
                  <c:v>1.7542929203180239E-2</c:v>
                </c:pt>
                <c:pt idx="632">
                  <c:v>1.7595046484634919E-2</c:v>
                </c:pt>
                <c:pt idx="633">
                  <c:v>1.7640572217702585E-2</c:v>
                </c:pt>
                <c:pt idx="634">
                  <c:v>1.7679336089695335E-2</c:v>
                </c:pt>
                <c:pt idx="635">
                  <c:v>1.7711198487485501E-2</c:v>
                </c:pt>
                <c:pt idx="636">
                  <c:v>1.7746871250829781E-2</c:v>
                </c:pt>
                <c:pt idx="637">
                  <c:v>1.7790051763051103E-2</c:v>
                </c:pt>
                <c:pt idx="638">
                  <c:v>1.7833565137319301E-2</c:v>
                </c:pt>
                <c:pt idx="639">
                  <c:v>1.7877411395246259E-2</c:v>
                </c:pt>
                <c:pt idx="640">
                  <c:v>1.7925306339691031E-2</c:v>
                </c:pt>
                <c:pt idx="641">
                  <c:v>1.7969844424432162E-2</c:v>
                </c:pt>
                <c:pt idx="642">
                  <c:v>1.8014715482312465E-2</c:v>
                </c:pt>
                <c:pt idx="643">
                  <c:v>1.8059919535744338E-2</c:v>
                </c:pt>
                <c:pt idx="644">
                  <c:v>1.8105456607305771E-2</c:v>
                </c:pt>
                <c:pt idx="645">
                  <c:v>1.8147480730823298E-2</c:v>
                </c:pt>
                <c:pt idx="646">
                  <c:v>1.819365244638577E-2</c:v>
                </c:pt>
                <c:pt idx="647">
                  <c:v>1.8240125141209648E-2</c:v>
                </c:pt>
                <c:pt idx="648">
                  <c:v>1.8293564208082029E-2</c:v>
                </c:pt>
                <c:pt idx="649">
                  <c:v>1.8337759880276156E-2</c:v>
                </c:pt>
                <c:pt idx="650">
                  <c:v>1.838495027049012E-2</c:v>
                </c:pt>
                <c:pt idx="651">
                  <c:v>1.8432309709166345E-2</c:v>
                </c:pt>
                <c:pt idx="652">
                  <c:v>1.8479806296115966E-2</c:v>
                </c:pt>
                <c:pt idx="653">
                  <c:v>1.8523486148841833E-2</c:v>
                </c:pt>
                <c:pt idx="654">
                  <c:v>1.8571167773816837E-2</c:v>
                </c:pt>
                <c:pt idx="655">
                  <c:v>1.8618893792511478E-2</c:v>
                </c:pt>
                <c:pt idx="656">
                  <c:v>1.8666632118206617E-2</c:v>
                </c:pt>
                <c:pt idx="657">
                  <c:v>1.8714350661129656E-2</c:v>
                </c:pt>
                <c:pt idx="658">
                  <c:v>1.8762017328460692E-2</c:v>
                </c:pt>
                <c:pt idx="659">
                  <c:v>1.8809600024332553E-2</c:v>
                </c:pt>
                <c:pt idx="660">
                  <c:v>1.8857066649844899E-2</c:v>
                </c:pt>
                <c:pt idx="661">
                  <c:v>1.8904385103080148E-2</c:v>
                </c:pt>
                <c:pt idx="662">
                  <c:v>1.897411225619006E-2</c:v>
                </c:pt>
                <c:pt idx="663">
                  <c:v>1.9017145291840731E-2</c:v>
                </c:pt>
                <c:pt idx="664">
                  <c:v>1.9063684817526867E-2</c:v>
                </c:pt>
                <c:pt idx="665">
                  <c:v>1.9109941762911045E-2</c:v>
                </c:pt>
                <c:pt idx="666">
                  <c:v>1.9144941537123868E-2</c:v>
                </c:pt>
                <c:pt idx="667">
                  <c:v>1.9190633864805785E-2</c:v>
                </c:pt>
                <c:pt idx="668">
                  <c:v>1.9235951839033236E-2</c:v>
                </c:pt>
                <c:pt idx="669">
                  <c:v>1.9280863681934959E-2</c:v>
                </c:pt>
                <c:pt idx="670">
                  <c:v>1.9325337613003986E-2</c:v>
                </c:pt>
                <c:pt idx="671">
                  <c:v>1.9379798334563058E-2</c:v>
                </c:pt>
                <c:pt idx="672">
                  <c:v>1.942320945548642E-2</c:v>
                </c:pt>
                <c:pt idx="673">
                  <c:v>1.9466123528200308E-2</c:v>
                </c:pt>
                <c:pt idx="674">
                  <c:v>1.9508540519929653E-2</c:v>
                </c:pt>
                <c:pt idx="675">
                  <c:v>1.9540402436564405E-2</c:v>
                </c:pt>
                <c:pt idx="676">
                  <c:v>1.9581924977612748E-2</c:v>
                </c:pt>
                <c:pt idx="677">
                  <c:v>1.9622950414918003E-2</c:v>
                </c:pt>
                <c:pt idx="678">
                  <c:v>1.9679727230104655E-2</c:v>
                </c:pt>
                <c:pt idx="679">
                  <c:v>1.9716381426400358E-2</c:v>
                </c:pt>
                <c:pt idx="680">
                  <c:v>1.9752601981964324E-2</c:v>
                </c:pt>
                <c:pt idx="681">
                  <c:v>1.9794685029848498E-2</c:v>
                </c:pt>
                <c:pt idx="682">
                  <c:v>1.9829977730371956E-2</c:v>
                </c:pt>
                <c:pt idx="683">
                  <c:v>1.9867919580909488E-2</c:v>
                </c:pt>
                <c:pt idx="684">
                  <c:v>1.9905364043566891E-2</c:v>
                </c:pt>
                <c:pt idx="685">
                  <c:v>1.994231108974124E-2</c:v>
                </c:pt>
                <c:pt idx="686">
                  <c:v>1.9981739821672957E-2</c:v>
                </c:pt>
                <c:pt idx="687">
                  <c:v>2.0014712820129898E-2</c:v>
                </c:pt>
                <c:pt idx="688">
                  <c:v>2.0035560899206824E-2</c:v>
                </c:pt>
                <c:pt idx="689">
                  <c:v>2.0070685971075818E-2</c:v>
                </c:pt>
                <c:pt idx="690">
                  <c:v>2.0105313619694816E-2</c:v>
                </c:pt>
                <c:pt idx="691">
                  <c:v>2.0139443819322204E-2</c:v>
                </c:pt>
                <c:pt idx="692">
                  <c:v>2.0175869555213628E-2</c:v>
                </c:pt>
                <c:pt idx="693">
                  <c:v>2.0208971089163537E-2</c:v>
                </c:pt>
                <c:pt idx="694">
                  <c:v>2.0241575072585633E-2</c:v>
                </c:pt>
                <c:pt idx="695">
                  <c:v>2.0273681481107326E-2</c:v>
                </c:pt>
                <c:pt idx="696">
                  <c:v>2.0305290290728036E-2</c:v>
                </c:pt>
                <c:pt idx="697">
                  <c:v>2.0333777193275119E-2</c:v>
                </c:pt>
                <c:pt idx="698">
                  <c:v>2.036876578316215E-2</c:v>
                </c:pt>
                <c:pt idx="699">
                  <c:v>2.039459767098873E-2</c:v>
                </c:pt>
                <c:pt idx="700">
                  <c:v>2.0428520306788333E-2</c:v>
                </c:pt>
                <c:pt idx="701">
                  <c:v>2.0456101940285593E-2</c:v>
                </c:pt>
                <c:pt idx="702">
                  <c:v>2.0484946185101969E-2</c:v>
                </c:pt>
                <c:pt idx="703">
                  <c:v>2.0513401619770312E-2</c:v>
                </c:pt>
                <c:pt idx="704">
                  <c:v>2.054149001600648E-2</c:v>
                </c:pt>
                <c:pt idx="705">
                  <c:v>2.0588850343815867E-2</c:v>
                </c:pt>
                <c:pt idx="706">
                  <c:v>2.0598117130989937E-2</c:v>
                </c:pt>
                <c:pt idx="707">
                  <c:v>2.0625203393303669E-2</c:v>
                </c:pt>
                <c:pt idx="708">
                  <c:v>2.0652010934664344E-2</c:v>
                </c:pt>
                <c:pt idx="709">
                  <c:v>2.0678561652877958E-2</c:v>
                </c:pt>
                <c:pt idx="710">
                  <c:v>2.0704877447013596E-2</c:v>
                </c:pt>
                <c:pt idx="711">
                  <c:v>2.0730980217376023E-2</c:v>
                </c:pt>
                <c:pt idx="712">
                  <c:v>2.075689186547966E-2</c:v>
                </c:pt>
                <c:pt idx="713">
                  <c:v>2.0782634294029125E-2</c:v>
                </c:pt>
                <c:pt idx="714">
                  <c:v>2.082021835080005E-2</c:v>
                </c:pt>
                <c:pt idx="715">
                  <c:v>2.084329808189363E-2</c:v>
                </c:pt>
                <c:pt idx="716">
                  <c:v>2.0868676901268746E-2</c:v>
                </c:pt>
                <c:pt idx="717">
                  <c:v>2.0893977360923417E-2</c:v>
                </c:pt>
                <c:pt idx="718">
                  <c:v>2.0919220900587638E-2</c:v>
                </c:pt>
                <c:pt idx="719">
                  <c:v>2.0946847431904756E-2</c:v>
                </c:pt>
                <c:pt idx="720">
                  <c:v>2.0979168414137342E-2</c:v>
                </c:pt>
                <c:pt idx="721">
                  <c:v>2.0994824413503716E-2</c:v>
                </c:pt>
                <c:pt idx="722">
                  <c:v>2.1020054692576177E-2</c:v>
                </c:pt>
                <c:pt idx="723">
                  <c:v>2.1045335256425199E-2</c:v>
                </c:pt>
                <c:pt idx="724">
                  <c:v>2.1070682247600992E-2</c:v>
                </c:pt>
                <c:pt idx="725">
                  <c:v>2.1096097919418071E-2</c:v>
                </c:pt>
                <c:pt idx="726">
                  <c:v>2.1121582274529441E-2</c:v>
                </c:pt>
                <c:pt idx="727">
                  <c:v>2.1147135315596331E-2</c:v>
                </c:pt>
                <c:pt idx="728">
                  <c:v>2.1172757045287306E-2</c:v>
                </c:pt>
                <c:pt idx="729">
                  <c:v>2.1198447466277848E-2</c:v>
                </c:pt>
                <c:pt idx="730">
                  <c:v>2.1229182568518228E-2</c:v>
                </c:pt>
                <c:pt idx="731">
                  <c:v>2.1252528454715029E-2</c:v>
                </c:pt>
                <c:pt idx="732">
                  <c:v>2.1275930903906261E-2</c:v>
                </c:pt>
                <c:pt idx="733">
                  <c:v>2.1304403043298861E-2</c:v>
                </c:pt>
                <c:pt idx="734">
                  <c:v>2.1327930034861095E-2</c:v>
                </c:pt>
                <c:pt idx="735">
                  <c:v>2.1356552475413848E-2</c:v>
                </c:pt>
                <c:pt idx="736">
                  <c:v>2.1380203995834134E-2</c:v>
                </c:pt>
                <c:pt idx="737">
                  <c:v>2.140644404439624E-2</c:v>
                </c:pt>
                <c:pt idx="738">
                  <c:v>2.1435292003145361E-2</c:v>
                </c:pt>
                <c:pt idx="739">
                  <c:v>2.1459130291372669E-2</c:v>
                </c:pt>
                <c:pt idx="740">
                  <c:v>2.1475375107826208E-2</c:v>
                </c:pt>
                <c:pt idx="741">
                  <c:v>2.1501864107456872E-2</c:v>
                </c:pt>
                <c:pt idx="742">
                  <c:v>2.1528421808964873E-2</c:v>
                </c:pt>
                <c:pt idx="743">
                  <c:v>2.1555048215063179E-2</c:v>
                </c:pt>
                <c:pt idx="744">
                  <c:v>2.1584318556561361E-2</c:v>
                </c:pt>
                <c:pt idx="745">
                  <c:v>2.162142305952474E-2</c:v>
                </c:pt>
                <c:pt idx="746">
                  <c:v>2.163792793358774E-2</c:v>
                </c:pt>
                <c:pt idx="747">
                  <c:v>2.1664835703428139E-2</c:v>
                </c:pt>
                <c:pt idx="748">
                  <c:v>2.1691812197836113E-2</c:v>
                </c:pt>
                <c:pt idx="749">
                  <c:v>2.1716249600895531E-2</c:v>
                </c:pt>
                <c:pt idx="750">
                  <c:v>2.1757607104109674E-2</c:v>
                </c:pt>
                <c:pt idx="751">
                  <c:v>2.1770520846290244E-2</c:v>
                </c:pt>
                <c:pt idx="752">
                  <c:v>2.1797733199603719E-2</c:v>
                </c:pt>
                <c:pt idx="753">
                  <c:v>2.1827603294000499E-2</c:v>
                </c:pt>
                <c:pt idx="754">
                  <c:v>2.1854875584115523E-2</c:v>
                </c:pt>
                <c:pt idx="755">
                  <c:v>2.1882159265936146E-2</c:v>
                </c:pt>
                <c:pt idx="756">
                  <c:v>2.1909442869919252E-2</c:v>
                </c:pt>
                <c:pt idx="757">
                  <c:v>2.1936714925896293E-2</c:v>
                </c:pt>
                <c:pt idx="758">
                  <c:v>2.1961355140400936E-2</c:v>
                </c:pt>
                <c:pt idx="759">
                  <c:v>2.1988575797678333E-2</c:v>
                </c:pt>
                <c:pt idx="760">
                  <c:v>2.2015751507625896E-2</c:v>
                </c:pt>
                <c:pt idx="761">
                  <c:v>2.2042870734971437E-2</c:v>
                </c:pt>
                <c:pt idx="762">
                  <c:v>2.2069921943823598E-2</c:v>
                </c:pt>
                <c:pt idx="763">
                  <c:v>2.2096893597678916E-2</c:v>
                </c:pt>
                <c:pt idx="764">
                  <c:v>2.21237741594227E-2</c:v>
                </c:pt>
                <c:pt idx="765">
                  <c:v>2.2150552091333455E-2</c:v>
                </c:pt>
                <c:pt idx="766">
                  <c:v>2.2189878750797989E-2</c:v>
                </c:pt>
                <c:pt idx="767">
                  <c:v>2.2213836616797447E-2</c:v>
                </c:pt>
                <c:pt idx="768">
                  <c:v>2.2240185339467106E-2</c:v>
                </c:pt>
                <c:pt idx="769">
                  <c:v>2.226638349821651E-2</c:v>
                </c:pt>
                <c:pt idx="770">
                  <c:v>2.2284980729429301E-2</c:v>
                </c:pt>
                <c:pt idx="771">
                  <c:v>2.2328066518312484E-2</c:v>
                </c:pt>
                <c:pt idx="772">
                  <c:v>2.2343961645606255E-2</c:v>
                </c:pt>
                <c:pt idx="773">
                  <c:v>2.23694446005827E-2</c:v>
                </c:pt>
                <c:pt idx="774">
                  <c:v>2.2397139562678782E-2</c:v>
                </c:pt>
                <c:pt idx="775">
                  <c:v>2.2419778091526753E-2</c:v>
                </c:pt>
                <c:pt idx="776">
                  <c:v>2.2444607914611708E-2</c:v>
                </c:pt>
                <c:pt idx="777">
                  <c:v>2.2469208093959123E-2</c:v>
                </c:pt>
                <c:pt idx="778">
                  <c:v>2.2493578620950166E-2</c:v>
                </c:pt>
                <c:pt idx="779">
                  <c:v>2.2517719487048091E-2</c:v>
                </c:pt>
                <c:pt idx="780">
                  <c:v>2.2541630683796103E-2</c:v>
                </c:pt>
                <c:pt idx="781">
                  <c:v>2.2565312202816899E-2</c:v>
                </c:pt>
                <c:pt idx="782">
                  <c:v>2.2593362426308616E-2</c:v>
                </c:pt>
                <c:pt idx="783">
                  <c:v>2.2605123445692363E-2</c:v>
                </c:pt>
                <c:pt idx="784">
                  <c:v>2.2634978610958895E-2</c:v>
                </c:pt>
                <c:pt idx="785">
                  <c:v>2.2659996281334631E-2</c:v>
                </c:pt>
                <c:pt idx="786">
                  <c:v>2.2680274344465793E-2</c:v>
                </c:pt>
                <c:pt idx="787">
                  <c:v>2.2702577625719648E-2</c:v>
                </c:pt>
                <c:pt idx="788">
                  <c:v>2.272465117286112E-2</c:v>
                </c:pt>
                <c:pt idx="789">
                  <c:v>2.2746494978157155E-2</c:v>
                </c:pt>
                <c:pt idx="790">
                  <c:v>2.2770288843418342E-2</c:v>
                </c:pt>
                <c:pt idx="791">
                  <c:v>2.2789493332682511E-2</c:v>
                </c:pt>
                <c:pt idx="792">
                  <c:v>2.2804190770129639E-2</c:v>
                </c:pt>
                <c:pt idx="793">
                  <c:v>2.2825160807656293E-2</c:v>
                </c:pt>
                <c:pt idx="794">
                  <c:v>2.2845901107284794E-2</c:v>
                </c:pt>
                <c:pt idx="795">
                  <c:v>2.2866411661867009E-2</c:v>
                </c:pt>
                <c:pt idx="796">
                  <c:v>2.2884597828936235E-2</c:v>
                </c:pt>
                <c:pt idx="797">
                  <c:v>2.2912973812640729E-2</c:v>
                </c:pt>
                <c:pt idx="798">
                  <c:v>2.2932749606601393E-2</c:v>
                </c:pt>
                <c:pt idx="799">
                  <c:v>2.2952295585808455E-2</c:v>
                </c:pt>
                <c:pt idx="800">
                  <c:v>2.2971611743412473E-2</c:v>
                </c:pt>
                <c:pt idx="801">
                  <c:v>2.29846499530184E-2</c:v>
                </c:pt>
                <c:pt idx="802">
                  <c:v>2.3011584738857907E-2</c:v>
                </c:pt>
                <c:pt idx="803">
                  <c:v>2.3022234014019385E-2</c:v>
                </c:pt>
                <c:pt idx="804">
                  <c:v>2.3040713998136422E-2</c:v>
                </c:pt>
                <c:pt idx="805">
                  <c:v>2.3064930303161684E-2</c:v>
                </c:pt>
                <c:pt idx="806">
                  <c:v>2.3083052141280876E-2</c:v>
                </c:pt>
                <c:pt idx="807">
                  <c:v>2.3101038236801933E-2</c:v>
                </c:pt>
                <c:pt idx="808">
                  <c:v>2.3118907964108898E-2</c:v>
                </c:pt>
                <c:pt idx="809">
                  <c:v>2.3130777919452859E-2</c:v>
                </c:pt>
                <c:pt idx="810">
                  <c:v>2.3148461332856765E-2</c:v>
                </c:pt>
                <c:pt idx="811">
                  <c:v>2.3166080902357326E-2</c:v>
                </c:pt>
                <c:pt idx="812">
                  <c:v>2.318365632067803E-2</c:v>
                </c:pt>
                <c:pt idx="813">
                  <c:v>2.3201207281236761E-2</c:v>
                </c:pt>
                <c:pt idx="814">
                  <c:v>2.3218753478145362E-2</c:v>
                </c:pt>
                <c:pt idx="815">
                  <c:v>2.3236314606205222E-2</c:v>
                </c:pt>
                <c:pt idx="816">
                  <c:v>2.3253910360909492E-2</c:v>
                </c:pt>
                <c:pt idx="817">
                  <c:v>2.3271560438447025E-2</c:v>
                </c:pt>
                <c:pt idx="818">
                  <c:v>2.3297532873955112E-2</c:v>
                </c:pt>
                <c:pt idx="819">
                  <c:v>2.3313336447761821E-2</c:v>
                </c:pt>
                <c:pt idx="820">
                  <c:v>2.3331321216120499E-2</c:v>
                </c:pt>
                <c:pt idx="821">
                  <c:v>2.3349441547444141E-2</c:v>
                </c:pt>
                <c:pt idx="822">
                  <c:v>2.3373944237027197E-2</c:v>
                </c:pt>
                <c:pt idx="823">
                  <c:v>2.3386166436913519E-2</c:v>
                </c:pt>
                <c:pt idx="824">
                  <c:v>2.3406988393434129E-2</c:v>
                </c:pt>
                <c:pt idx="825">
                  <c:v>2.3423666199652443E-2</c:v>
                </c:pt>
                <c:pt idx="826">
                  <c:v>2.3442755125518602E-2</c:v>
                </c:pt>
                <c:pt idx="827">
                  <c:v>2.3462095931759481E-2</c:v>
                </c:pt>
                <c:pt idx="828">
                  <c:v>2.3483971244078836E-2</c:v>
                </c:pt>
                <c:pt idx="829">
                  <c:v>2.3501601324797651E-2</c:v>
                </c:pt>
                <c:pt idx="830">
                  <c:v>2.3521777257864602E-2</c:v>
                </c:pt>
                <c:pt idx="831">
                  <c:v>2.3535264696979499E-2</c:v>
                </c:pt>
                <c:pt idx="832">
                  <c:v>2.3562976243191452E-2</c:v>
                </c:pt>
                <c:pt idx="833">
                  <c:v>2.3583999313163458E-2</c:v>
                </c:pt>
                <c:pt idx="834">
                  <c:v>2.3605304780017992E-2</c:v>
                </c:pt>
                <c:pt idx="835">
                  <c:v>2.3629306794667942E-2</c:v>
                </c:pt>
                <c:pt idx="836">
                  <c:v>2.3648762941134421E-2</c:v>
                </c:pt>
                <c:pt idx="837">
                  <c:v>2.3670915654080617E-2</c:v>
                </c:pt>
                <c:pt idx="838">
                  <c:v>2.3695829812578929E-2</c:v>
                </c:pt>
                <c:pt idx="839">
                  <c:v>2.3716068392368388E-2</c:v>
                </c:pt>
                <c:pt idx="840">
                  <c:v>2.373906843712276E-2</c:v>
                </c:pt>
                <c:pt idx="841">
                  <c:v>2.3762350945428924E-2</c:v>
                </c:pt>
                <c:pt idx="842">
                  <c:v>2.3788481719839712E-2</c:v>
                </c:pt>
                <c:pt idx="843">
                  <c:v>2.3809763392856502E-2</c:v>
                </c:pt>
                <c:pt idx="844">
                  <c:v>2.3826078601580633E-2</c:v>
                </c:pt>
                <c:pt idx="845">
                  <c:v>2.3847803412236402E-2</c:v>
                </c:pt>
                <c:pt idx="846">
                  <c:v>2.3872411181037612E-2</c:v>
                </c:pt>
                <c:pt idx="847">
                  <c:v>2.3897301390970516E-2</c:v>
                </c:pt>
                <c:pt idx="848">
                  <c:v>2.392247405250365E-2</c:v>
                </c:pt>
                <c:pt idx="849">
                  <c:v>2.3950638798456655E-2</c:v>
                </c:pt>
                <c:pt idx="850">
                  <c:v>2.3976398277570372E-2</c:v>
                </c:pt>
                <c:pt idx="851">
                  <c:v>2.4013476062119479E-2</c:v>
                </c:pt>
                <c:pt idx="852">
                  <c:v>2.4028764761988577E-2</c:v>
                </c:pt>
                <c:pt idx="853">
                  <c:v>2.4052574508974408E-2</c:v>
                </c:pt>
                <c:pt idx="854">
                  <c:v>2.4079442027616124E-2</c:v>
                </c:pt>
                <c:pt idx="855">
                  <c:v>2.4106585030340237E-2</c:v>
                </c:pt>
                <c:pt idx="856">
                  <c:v>2.4133984430799661E-2</c:v>
                </c:pt>
                <c:pt idx="857">
                  <c:v>2.4164489560479237E-2</c:v>
                </c:pt>
                <c:pt idx="858">
                  <c:v>2.4192352495731456E-2</c:v>
                </c:pt>
                <c:pt idx="859">
                  <c:v>2.422040846433254E-2</c:v>
                </c:pt>
                <c:pt idx="860">
                  <c:v>2.4248637251158851E-2</c:v>
                </c:pt>
                <c:pt idx="861">
                  <c:v>2.4290392914172124E-2</c:v>
                </c:pt>
                <c:pt idx="862">
                  <c:v>2.4318971597182493E-2</c:v>
                </c:pt>
                <c:pt idx="863">
                  <c:v>2.4347652782812295E-2</c:v>
                </c:pt>
                <c:pt idx="864">
                  <c:v>2.4376416140535314E-2</c:v>
                </c:pt>
                <c:pt idx="865">
                  <c:v>2.4405241338677528E-2</c:v>
                </c:pt>
                <c:pt idx="866">
                  <c:v>2.4434108044404292E-2</c:v>
                </c:pt>
                <c:pt idx="867">
                  <c:v>2.4462995923721233E-2</c:v>
                </c:pt>
                <c:pt idx="868">
                  <c:v>2.4491884641465844E-2</c:v>
                </c:pt>
                <c:pt idx="869">
                  <c:v>2.4523624797185107E-2</c:v>
                </c:pt>
                <c:pt idx="870">
                  <c:v>2.4558161348577044E-2</c:v>
                </c:pt>
                <c:pt idx="871">
                  <c:v>2.4586896280547429E-2</c:v>
                </c:pt>
                <c:pt idx="872">
                  <c:v>2.4615548034413414E-2</c:v>
                </c:pt>
                <c:pt idx="873">
                  <c:v>2.4644096596489064E-2</c:v>
                </c:pt>
                <c:pt idx="874">
                  <c:v>2.4669714505310844E-2</c:v>
                </c:pt>
                <c:pt idx="875">
                  <c:v>2.4698010976216704E-2</c:v>
                </c:pt>
                <c:pt idx="876">
                  <c:v>2.4726144654423028E-2</c:v>
                </c:pt>
                <c:pt idx="877">
                  <c:v>2.4762044931201488E-2</c:v>
                </c:pt>
                <c:pt idx="878">
                  <c:v>2.4797957150381949E-2</c:v>
                </c:pt>
                <c:pt idx="879">
                  <c:v>2.4825367818064253E-2</c:v>
                </c:pt>
                <c:pt idx="880">
                  <c:v>2.4852536336137803E-2</c:v>
                </c:pt>
                <c:pt idx="881">
                  <c:v>2.4879461491901695E-2</c:v>
                </c:pt>
                <c:pt idx="882">
                  <c:v>2.4898103349402526E-2</c:v>
                </c:pt>
                <c:pt idx="883">
                  <c:v>2.4924588443604675E-2</c:v>
                </c:pt>
                <c:pt idx="884">
                  <c:v>2.4950830192242361E-2</c:v>
                </c:pt>
                <c:pt idx="885">
                  <c:v>2.4976828585690496E-2</c:v>
                </c:pt>
                <c:pt idx="886">
                  <c:v>2.5010436487932396E-2</c:v>
                </c:pt>
                <c:pt idx="887">
                  <c:v>2.5035901262217747E-2</c:v>
                </c:pt>
                <c:pt idx="888">
                  <c:v>2.5061122605832209E-2</c:v>
                </c:pt>
                <c:pt idx="889">
                  <c:v>2.5088668444016051E-2</c:v>
                </c:pt>
                <c:pt idx="890">
                  <c:v>2.5110834963523211E-2</c:v>
                </c:pt>
                <c:pt idx="891">
                  <c:v>2.5127707959588783E-2</c:v>
                </c:pt>
                <c:pt idx="892">
                  <c:v>2.5159573486867287E-2</c:v>
                </c:pt>
                <c:pt idx="893">
                  <c:v>2.518608266419094E-2</c:v>
                </c:pt>
                <c:pt idx="894">
                  <c:v>2.5207338103176772E-2</c:v>
                </c:pt>
                <c:pt idx="895">
                  <c:v>2.5223425930840152E-2</c:v>
                </c:pt>
                <c:pt idx="896">
                  <c:v>2.524181854053752E-2</c:v>
                </c:pt>
                <c:pt idx="897">
                  <c:v>2.5264927514248921E-2</c:v>
                </c:pt>
                <c:pt idx="898">
                  <c:v>2.5287793047996443E-2</c:v>
                </c:pt>
                <c:pt idx="899">
                  <c:v>2.5310415133483522E-2</c:v>
                </c:pt>
                <c:pt idx="900">
                  <c:v>2.5335195379190122E-2</c:v>
                </c:pt>
                <c:pt idx="901">
                  <c:v>2.5357314699546999E-2</c:v>
                </c:pt>
                <c:pt idx="902">
                  <c:v>2.5379190531008018E-2</c:v>
                </c:pt>
                <c:pt idx="903">
                  <c:v>2.5400822865591432E-2</c:v>
                </c:pt>
                <c:pt idx="904">
                  <c:v>2.542221169540421E-2</c:v>
                </c:pt>
                <c:pt idx="905">
                  <c:v>2.5441034781335439E-2</c:v>
                </c:pt>
                <c:pt idx="906">
                  <c:v>2.5461953474052473E-2</c:v>
                </c:pt>
                <c:pt idx="907">
                  <c:v>2.5482633119788847E-2</c:v>
                </c:pt>
                <c:pt idx="908">
                  <c:v>2.550825441987525E-2</c:v>
                </c:pt>
                <c:pt idx="909">
                  <c:v>2.5525553976059302E-2</c:v>
                </c:pt>
                <c:pt idx="910">
                  <c:v>2.5545526271822903E-2</c:v>
                </c:pt>
                <c:pt idx="911">
                  <c:v>2.5565275547862497E-2</c:v>
                </c:pt>
                <c:pt idx="912">
                  <c:v>2.559586886319147E-2</c:v>
                </c:pt>
                <c:pt idx="913">
                  <c:v>2.5604653031844355E-2</c:v>
                </c:pt>
                <c:pt idx="914">
                  <c:v>2.5621024876435982E-2</c:v>
                </c:pt>
                <c:pt idx="915">
                  <c:v>2.56399325326696E-2</c:v>
                </c:pt>
                <c:pt idx="916">
                  <c:v>2.5658636241905588E-2</c:v>
                </c:pt>
                <c:pt idx="917">
                  <c:v>2.5677139905235544E-2</c:v>
                </c:pt>
                <c:pt idx="918">
                  <c:v>2.5695447423955999E-2</c:v>
                </c:pt>
                <c:pt idx="919">
                  <c:v>2.571356269956309E-2</c:v>
                </c:pt>
                <c:pt idx="920">
                  <c:v>2.5731489633748168E-2</c:v>
                </c:pt>
                <c:pt idx="921">
                  <c:v>2.5749232128397775E-2</c:v>
                </c:pt>
                <c:pt idx="922">
                  <c:v>2.5779464492204543E-2</c:v>
                </c:pt>
                <c:pt idx="923">
                  <c:v>2.5794691726409972E-2</c:v>
                </c:pt>
                <c:pt idx="924">
                  <c:v>2.5811856758725066E-2</c:v>
                </c:pt>
                <c:pt idx="925">
                  <c:v>2.5828853608801272E-2</c:v>
                </c:pt>
                <c:pt idx="926">
                  <c:v>2.5839465482194571E-2</c:v>
                </c:pt>
                <c:pt idx="927">
                  <c:v>2.5856164917557847E-2</c:v>
                </c:pt>
                <c:pt idx="928">
                  <c:v>2.5872707368875689E-2</c:v>
                </c:pt>
                <c:pt idx="929">
                  <c:v>2.5889096697270662E-2</c:v>
                </c:pt>
                <c:pt idx="930">
                  <c:v>2.5905336764028269E-2</c:v>
                </c:pt>
                <c:pt idx="931">
                  <c:v>2.5927515625895094E-2</c:v>
                </c:pt>
                <c:pt idx="932">
                  <c:v>2.5943440250455186E-2</c:v>
                </c:pt>
                <c:pt idx="933">
                  <c:v>2.5959222199381817E-2</c:v>
                </c:pt>
                <c:pt idx="934">
                  <c:v>2.5974861469229574E-2</c:v>
                </c:pt>
                <c:pt idx="935">
                  <c:v>2.5984382619445735E-2</c:v>
                </c:pt>
                <c:pt idx="936">
                  <c:v>2.5999763787695616E-2</c:v>
                </c:pt>
                <c:pt idx="937">
                  <c:v>2.6015002296202242E-2</c:v>
                </c:pt>
                <c:pt idx="938">
                  <c:v>2.6037954649143137E-2</c:v>
                </c:pt>
                <c:pt idx="939">
                  <c:v>2.605091751384709E-2</c:v>
                </c:pt>
                <c:pt idx="940">
                  <c:v>2.6065700638595944E-2</c:v>
                </c:pt>
                <c:pt idx="941">
                  <c:v>2.608227662718636E-2</c:v>
                </c:pt>
                <c:pt idx="942">
                  <c:v>2.6094838777908077E-2</c:v>
                </c:pt>
                <c:pt idx="943">
                  <c:v>2.6103437311459702E-2</c:v>
                </c:pt>
                <c:pt idx="944">
                  <c:v>2.6123406082481593E-2</c:v>
                </c:pt>
                <c:pt idx="945">
                  <c:v>2.6139374567279161E-2</c:v>
                </c:pt>
                <c:pt idx="946">
                  <c:v>2.6151402527364406E-2</c:v>
                </c:pt>
                <c:pt idx="947">
                  <c:v>2.6159540390355732E-2</c:v>
                </c:pt>
                <c:pt idx="948">
                  <c:v>2.616945970460402E-2</c:v>
                </c:pt>
                <c:pt idx="949">
                  <c:v>2.6183004478650247E-2</c:v>
                </c:pt>
                <c:pt idx="950">
                  <c:v>2.6196406572816189E-2</c:v>
                </c:pt>
                <c:pt idx="951">
                  <c:v>2.6209665984253734E-2</c:v>
                </c:pt>
                <c:pt idx="952">
                  <c:v>2.6224621054093445E-2</c:v>
                </c:pt>
                <c:pt idx="953">
                  <c:v>2.6237585837663672E-2</c:v>
                </c:pt>
                <c:pt idx="954">
                  <c:v>2.6250407920074444E-2</c:v>
                </c:pt>
                <c:pt idx="955">
                  <c:v>2.6263087298587281E-2</c:v>
                </c:pt>
                <c:pt idx="956">
                  <c:v>2.6275623970491394E-2</c:v>
                </c:pt>
                <c:pt idx="957">
                  <c:v>2.628622595991497E-2</c:v>
                </c:pt>
                <c:pt idx="958">
                  <c:v>2.6298486515056719E-2</c:v>
                </c:pt>
                <c:pt idx="959">
                  <c:v>2.6310604365776931E-2</c:v>
                </c:pt>
                <c:pt idx="960">
                  <c:v>2.6324278594619211E-2</c:v>
                </c:pt>
                <c:pt idx="961">
                  <c:v>2.6336166638196053E-2</c:v>
                </c:pt>
                <c:pt idx="962">
                  <c:v>2.6347847015262053E-2</c:v>
                </c:pt>
                <c:pt idx="963">
                  <c:v>2.6359384667608097E-2</c:v>
                </c:pt>
                <c:pt idx="964">
                  <c:v>2.6370779592768467E-2</c:v>
                </c:pt>
                <c:pt idx="965">
                  <c:v>2.6380314535169896E-2</c:v>
                </c:pt>
                <c:pt idx="966">
                  <c:v>2.6391433384535978E-2</c:v>
                </c:pt>
                <c:pt idx="967">
                  <c:v>2.6402409509728365E-2</c:v>
                </c:pt>
                <c:pt idx="968">
                  <c:v>2.6413242908415225E-2</c:v>
                </c:pt>
                <c:pt idx="969">
                  <c:v>2.6423933578292976E-2</c:v>
                </c:pt>
                <c:pt idx="970">
                  <c:v>2.6434481517090738E-2</c:v>
                </c:pt>
                <c:pt idx="971">
                  <c:v>2.6444886722566317E-2</c:v>
                </c:pt>
                <c:pt idx="972">
                  <c:v>2.6455149192508891E-2</c:v>
                </c:pt>
                <c:pt idx="973">
                  <c:v>2.6465268924737221E-2</c:v>
                </c:pt>
                <c:pt idx="974">
                  <c:v>2.6485027975108526E-2</c:v>
                </c:pt>
                <c:pt idx="975">
                  <c:v>2.6493186546185068E-2</c:v>
                </c:pt>
                <c:pt idx="976">
                  <c:v>2.6502830595452633E-2</c:v>
                </c:pt>
                <c:pt idx="977">
                  <c:v>2.6512331846931119E-2</c:v>
                </c:pt>
                <c:pt idx="978">
                  <c:v>2.651691448616228E-2</c:v>
                </c:pt>
                <c:pt idx="979">
                  <c:v>2.6526158707416987E-2</c:v>
                </c:pt>
                <c:pt idx="980">
                  <c:v>2.6535260155830714E-2</c:v>
                </c:pt>
                <c:pt idx="981">
                  <c:v>2.6544218829446554E-2</c:v>
                </c:pt>
                <c:pt idx="982">
                  <c:v>2.6553034726341237E-2</c:v>
                </c:pt>
                <c:pt idx="983">
                  <c:v>2.6566340488207787E-2</c:v>
                </c:pt>
                <c:pt idx="984">
                  <c:v>2.6574842098806523E-2</c:v>
                </c:pt>
                <c:pt idx="985">
                  <c:v>2.6583200895888979E-2</c:v>
                </c:pt>
                <c:pt idx="986">
                  <c:v>2.6591416877629944E-2</c:v>
                </c:pt>
                <c:pt idx="987">
                  <c:v>2.6594972494756824E-2</c:v>
                </c:pt>
                <c:pt idx="988">
                  <c:v>2.6602931692612367E-2</c:v>
                </c:pt>
                <c:pt idx="989">
                  <c:v>2.6610748101129525E-2</c:v>
                </c:pt>
                <c:pt idx="990">
                  <c:v>2.6625802293494077E-2</c:v>
                </c:pt>
                <c:pt idx="991">
                  <c:v>2.6631820107273656E-2</c:v>
                </c:pt>
                <c:pt idx="992">
                  <c:v>2.6637713547591299E-2</c:v>
                </c:pt>
                <c:pt idx="993">
                  <c:v>2.6646376051666996E-2</c:v>
                </c:pt>
                <c:pt idx="994">
                  <c:v>2.6652003170469819E-2</c:v>
                </c:pt>
                <c:pt idx="995">
                  <c:v>2.6658933737128451E-2</c:v>
                </c:pt>
                <c:pt idx="996">
                  <c:v>2.6665721471905279E-2</c:v>
                </c:pt>
                <c:pt idx="997">
                  <c:v>2.6672366373317616E-2</c:v>
                </c:pt>
                <c:pt idx="998">
                  <c:v>2.6680266198445313E-2</c:v>
                </c:pt>
                <c:pt idx="999">
                  <c:v>2.6685227670273225E-2</c:v>
                </c:pt>
                <c:pt idx="1000">
                  <c:v>2.6685922302701236E-2</c:v>
                </c:pt>
                <c:pt idx="1001">
                  <c:v>2.6692034867494465E-2</c:v>
                </c:pt>
                <c:pt idx="1002">
                  <c:v>2.6698004634014706E-2</c:v>
                </c:pt>
                <c:pt idx="1003">
                  <c:v>2.6703831600986057E-2</c:v>
                </c:pt>
                <c:pt idx="1004">
                  <c:v>2.6710858439229272E-2</c:v>
                </c:pt>
                <c:pt idx="1005">
                  <c:v>2.6716390010776751E-2</c:v>
                </c:pt>
                <c:pt idx="1006">
                  <c:v>2.6727062336350336E-2</c:v>
                </c:pt>
                <c:pt idx="1007">
                  <c:v>2.6727024711559261E-2</c:v>
                </c:pt>
                <c:pt idx="1008">
                  <c:v>2.6732127838509347E-2</c:v>
                </c:pt>
                <c:pt idx="1009">
                  <c:v>2.6735794544692777E-2</c:v>
                </c:pt>
                <c:pt idx="1010">
                  <c:v>2.674130072465267E-2</c:v>
                </c:pt>
                <c:pt idx="1011">
                  <c:v>2.6745312054596484E-2</c:v>
                </c:pt>
                <c:pt idx="1012">
                  <c:v>2.6750509081378153E-2</c:v>
                </c:pt>
                <c:pt idx="1013">
                  <c:v>2.6755557292020202E-2</c:v>
                </c:pt>
                <c:pt idx="1014">
                  <c:v>2.6759856967847821E-2</c:v>
                </c:pt>
                <c:pt idx="1015">
                  <c:v>2.6764040116027583E-2</c:v>
                </c:pt>
                <c:pt idx="1016">
                  <c:v>2.6768111994871741E-2</c:v>
                </c:pt>
                <c:pt idx="1017">
                  <c:v>2.6774848633688359E-2</c:v>
                </c:pt>
                <c:pt idx="1018">
                  <c:v>2.6775256572904957E-2</c:v>
                </c:pt>
                <c:pt idx="1019">
                  <c:v>2.6779017019718673E-2</c:v>
                </c:pt>
                <c:pt idx="1020">
                  <c:v>2.6782687526558682E-2</c:v>
                </c:pt>
                <c:pt idx="1021">
                  <c:v>2.6786273380531557E-2</c:v>
                </c:pt>
                <c:pt idx="1022">
                  <c:v>2.6789779868792187E-2</c:v>
                </c:pt>
                <c:pt idx="1023">
                  <c:v>2.6793212278544216E-2</c:v>
                </c:pt>
                <c:pt idx="1024">
                  <c:v>2.6796575897035647E-2</c:v>
                </c:pt>
                <c:pt idx="1025">
                  <c:v>2.6799876011554886E-2</c:v>
                </c:pt>
                <c:pt idx="1026">
                  <c:v>2.6807955966725652E-2</c:v>
                </c:pt>
                <c:pt idx="1027">
                  <c:v>2.6809931871166936E-2</c:v>
                </c:pt>
                <c:pt idx="1028">
                  <c:v>2.6813070334618438E-2</c:v>
                </c:pt>
                <c:pt idx="1029">
                  <c:v>2.6816167034667691E-2</c:v>
                </c:pt>
                <c:pt idx="1030">
                  <c:v>2.6815609082546387E-2</c:v>
                </c:pt>
                <c:pt idx="1031">
                  <c:v>2.6823461620142371E-2</c:v>
                </c:pt>
                <c:pt idx="1032">
                  <c:v>2.6824554397215362E-2</c:v>
                </c:pt>
                <c:pt idx="1033">
                  <c:v>2.6828240259185981E-2</c:v>
                </c:pt>
                <c:pt idx="1034">
                  <c:v>2.6832411074060095E-2</c:v>
                </c:pt>
                <c:pt idx="1035">
                  <c:v>2.6834161567816425E-2</c:v>
                </c:pt>
                <c:pt idx="1036">
                  <c:v>2.683711073970518E-2</c:v>
                </c:pt>
                <c:pt idx="1037">
                  <c:v>2.6840054569105536E-2</c:v>
                </c:pt>
                <c:pt idx="1038">
                  <c:v>2.6842993055993299E-2</c:v>
                </c:pt>
                <c:pt idx="1039">
                  <c:v>2.6845926200344702E-2</c:v>
                </c:pt>
                <c:pt idx="1040">
                  <c:v>2.6848854002135977E-2</c:v>
                </c:pt>
                <c:pt idx="1041">
                  <c:v>2.6851776461343367E-2</c:v>
                </c:pt>
                <c:pt idx="1042">
                  <c:v>2.6857100760313744E-2</c:v>
                </c:pt>
                <c:pt idx="1043">
                  <c:v>2.6853995402441419E-2</c:v>
                </c:pt>
                <c:pt idx="1044">
                  <c:v>2.6860511783223261E-2</c:v>
                </c:pt>
                <c:pt idx="1045">
                  <c:v>2.6864615942434753E-2</c:v>
                </c:pt>
                <c:pt idx="1046">
                  <c:v>2.6866308617788923E-2</c:v>
                </c:pt>
                <c:pt idx="1047">
                  <c:v>2.6869199020994782E-2</c:v>
                </c:pt>
                <c:pt idx="1048">
                  <c:v>2.6872084081451263E-2</c:v>
                </c:pt>
                <c:pt idx="1049">
                  <c:v>2.6874963799135038E-2</c:v>
                </c:pt>
                <c:pt idx="1050">
                  <c:v>2.6879040405711475E-2</c:v>
                </c:pt>
                <c:pt idx="1051">
                  <c:v>2.6880707206090253E-2</c:v>
                </c:pt>
                <c:pt idx="1052">
                  <c:v>2.6878763752998452E-2</c:v>
                </c:pt>
                <c:pt idx="1053">
                  <c:v>2.6881622777593865E-2</c:v>
                </c:pt>
                <c:pt idx="1054">
                  <c:v>2.6884476460801835E-2</c:v>
                </c:pt>
                <c:pt idx="1055">
                  <c:v>2.6887324802598953E-2</c:v>
                </c:pt>
                <c:pt idx="1056">
                  <c:v>2.6890167802964025E-2</c:v>
                </c:pt>
                <c:pt idx="1057">
                  <c:v>2.6894206331424003E-2</c:v>
                </c:pt>
                <c:pt idx="1058">
                  <c:v>2.689703847747487E-2</c:v>
                </c:pt>
                <c:pt idx="1059">
                  <c:v>2.6899865281649345E-2</c:v>
                </c:pt>
                <c:pt idx="1060">
                  <c:v>2.6902686743924587E-2</c:v>
                </c:pt>
                <c:pt idx="1061">
                  <c:v>2.6904302682508419E-2</c:v>
                </c:pt>
                <c:pt idx="1062">
                  <c:v>2.6909516626711392E-2</c:v>
                </c:pt>
                <c:pt idx="1063">
                  <c:v>2.6909919243509016E-2</c:v>
                </c:pt>
                <c:pt idx="1064">
                  <c:v>2.6912719511602005E-2</c:v>
                </c:pt>
                <c:pt idx="1065">
                  <c:v>2.6916713926026164E-2</c:v>
                </c:pt>
                <c:pt idx="1066">
                  <c:v>2.6919503336434752E-2</c:v>
                </c:pt>
                <c:pt idx="1067">
                  <c:v>2.6922287404786874E-2</c:v>
                </c:pt>
                <c:pt idx="1068">
                  <c:v>2.6925066131060566E-2</c:v>
                </c:pt>
                <c:pt idx="1069">
                  <c:v>2.6927839515233871E-2</c:v>
                </c:pt>
                <c:pt idx="1070">
                  <c:v>2.6929408945054033E-2</c:v>
                </c:pt>
                <c:pt idx="1071">
                  <c:v>2.6932171821239106E-2</c:v>
                </c:pt>
                <c:pt idx="1072">
                  <c:v>2.6934929355634407E-2</c:v>
                </c:pt>
                <c:pt idx="1073">
                  <c:v>2.6937681548218295E-2</c:v>
                </c:pt>
                <c:pt idx="1074">
                  <c:v>2.6940428398969127E-2</c:v>
                </c:pt>
                <c:pt idx="1075">
                  <c:v>2.6943169907864828E-2</c:v>
                </c:pt>
                <c:pt idx="1076">
                  <c:v>2.6945906074883754E-2</c:v>
                </c:pt>
                <c:pt idx="1077">
                  <c:v>2.694863690000382E-2</c:v>
                </c:pt>
                <c:pt idx="1078">
                  <c:v>2.6957348762027426E-2</c:v>
                </c:pt>
                <c:pt idx="1079">
                  <c:v>2.6958870825723655E-2</c:v>
                </c:pt>
                <c:pt idx="1080">
                  <c:v>2.6961584906053649E-2</c:v>
                </c:pt>
                <c:pt idx="1081">
                  <c:v>2.6964293642883295E-2</c:v>
                </c:pt>
                <c:pt idx="1082">
                  <c:v>2.6966146485944104E-2</c:v>
                </c:pt>
                <c:pt idx="1083">
                  <c:v>2.6970891544977119E-2</c:v>
                </c:pt>
                <c:pt idx="1084">
                  <c:v>2.6972387792150242E-2</c:v>
                </c:pt>
                <c:pt idx="1085">
                  <c:v>2.6975075154758145E-2</c:v>
                </c:pt>
                <c:pt idx="1086">
                  <c:v>2.6977757173756819E-2</c:v>
                </c:pt>
                <c:pt idx="1087">
                  <c:v>2.698043384912293E-2</c:v>
                </c:pt>
                <c:pt idx="1088">
                  <c:v>2.6984300729290575E-2</c:v>
                </c:pt>
                <c:pt idx="1089">
                  <c:v>2.6985771168873202E-2</c:v>
                </c:pt>
                <c:pt idx="1090">
                  <c:v>2.6988431813213722E-2</c:v>
                </c:pt>
                <c:pt idx="1091">
                  <c:v>2.6991087113835265E-2</c:v>
                </c:pt>
                <c:pt idx="1092">
                  <c:v>2.6993737070717085E-2</c:v>
                </c:pt>
                <c:pt idx="1093">
                  <c:v>2.6996381683837146E-2</c:v>
                </c:pt>
                <c:pt idx="1094">
                  <c:v>2.6999020953173417E-2</c:v>
                </c:pt>
                <c:pt idx="1095">
                  <c:v>2.7001654878705584E-2</c:v>
                </c:pt>
                <c:pt idx="1096">
                  <c:v>2.7004283460410748E-2</c:v>
                </c:pt>
                <c:pt idx="1097">
                  <c:v>2.7006906698269467E-2</c:v>
                </c:pt>
                <c:pt idx="1098">
                  <c:v>2.7010718291073429E-2</c:v>
                </c:pt>
                <c:pt idx="1099">
                  <c:v>2.701213714235812E-2</c:v>
                </c:pt>
                <c:pt idx="1100">
                  <c:v>2.7014744348545713E-2</c:v>
                </c:pt>
                <c:pt idx="1101">
                  <c:v>2.7017346210801305E-2</c:v>
                </c:pt>
                <c:pt idx="1102">
                  <c:v>2.7021135677400759E-2</c:v>
                </c:pt>
                <c:pt idx="1103">
                  <c:v>2.7022533903430509E-2</c:v>
                </c:pt>
                <c:pt idx="1104">
                  <c:v>2.7020349862216773E-2</c:v>
                </c:pt>
                <c:pt idx="1105">
                  <c:v>2.7022931105512345E-2</c:v>
                </c:pt>
                <c:pt idx="1106">
                  <c:v>2.7025507006297394E-2</c:v>
                </c:pt>
                <c:pt idx="1107">
                  <c:v>2.7028077564550279E-2</c:v>
                </c:pt>
                <c:pt idx="1108">
                  <c:v>2.7031834427382866E-2</c:v>
                </c:pt>
                <c:pt idx="1109">
                  <c:v>2.7034394109798781E-2</c:v>
                </c:pt>
                <c:pt idx="1110">
                  <c:v>2.7036948449239404E-2</c:v>
                </c:pt>
                <c:pt idx="1111">
                  <c:v>2.7044262149745646E-2</c:v>
                </c:pt>
                <c:pt idx="1112">
                  <c:v>2.7042041099114837E-2</c:v>
                </c:pt>
                <c:pt idx="1113">
                  <c:v>2.7043388719759393E-2</c:v>
                </c:pt>
                <c:pt idx="1114">
                  <c:v>2.7045921879720079E-2</c:v>
                </c:pt>
                <c:pt idx="1115">
                  <c:v>2.7048449696986967E-2</c:v>
                </c:pt>
                <c:pt idx="1116">
                  <c:v>2.7050972171539296E-2</c:v>
                </c:pt>
                <c:pt idx="1117">
                  <c:v>2.7054679220316263E-2</c:v>
                </c:pt>
                <c:pt idx="1118">
                  <c:v>2.7057190815225455E-2</c:v>
                </c:pt>
                <c:pt idx="1119">
                  <c:v>2.7059697066977521E-2</c:v>
                </c:pt>
                <c:pt idx="1120">
                  <c:v>2.7062197975552257E-2</c:v>
                </c:pt>
                <c:pt idx="1121">
                  <c:v>2.7062194391945862E-2</c:v>
                </c:pt>
                <c:pt idx="1122">
                  <c:v>2.7068249365474601E-2</c:v>
                </c:pt>
                <c:pt idx="1123">
                  <c:v>2.7070731954432308E-2</c:v>
                </c:pt>
                <c:pt idx="1124">
                  <c:v>2.7072374218783123E-2</c:v>
                </c:pt>
                <c:pt idx="1125">
                  <c:v>2.7075681102532001E-2</c:v>
                </c:pt>
                <c:pt idx="1126">
                  <c:v>2.7078147661634022E-2</c:v>
                </c:pt>
                <c:pt idx="1127">
                  <c:v>2.7080608877410699E-2</c:v>
                </c:pt>
                <c:pt idx="1128">
                  <c:v>2.7082227505704531E-2</c:v>
                </c:pt>
                <c:pt idx="1129">
                  <c:v>2.7086702795694018E-2</c:v>
                </c:pt>
                <c:pt idx="1130">
                  <c:v>2.7090335140308165E-2</c:v>
                </c:pt>
                <c:pt idx="1131">
                  <c:v>2.7092774583851419E-2</c:v>
                </c:pt>
                <c:pt idx="1132">
                  <c:v>2.7095208683202629E-2</c:v>
                </c:pt>
                <c:pt idx="1133">
                  <c:v>2.7097637438342242E-2</c:v>
                </c:pt>
                <c:pt idx="1134">
                  <c:v>2.7098874291223509E-2</c:v>
                </c:pt>
                <c:pt idx="1135">
                  <c:v>2.7101292558809689E-2</c:v>
                </c:pt>
                <c:pt idx="1136">
                  <c:v>2.7103705482509659E-2</c:v>
                </c:pt>
                <c:pt idx="1137">
                  <c:v>2.7106799960710772E-2</c:v>
                </c:pt>
                <c:pt idx="1138">
                  <c:v>2.710851529817716E-2</c:v>
                </c:pt>
                <c:pt idx="1139">
                  <c:v>2.711243968757597E-2</c:v>
                </c:pt>
                <c:pt idx="1140">
                  <c:v>2.7114489084751409E-2</c:v>
                </c:pt>
                <c:pt idx="1141">
                  <c:v>2.7116875085495349E-2</c:v>
                </c:pt>
                <c:pt idx="1142">
                  <c:v>2.7120780349603399E-2</c:v>
                </c:pt>
                <c:pt idx="1143">
                  <c:v>2.7120446317996046E-2</c:v>
                </c:pt>
                <c:pt idx="1144">
                  <c:v>2.7122816489918818E-2</c:v>
                </c:pt>
                <c:pt idx="1145">
                  <c:v>2.7125181317782403E-2</c:v>
                </c:pt>
                <c:pt idx="1146">
                  <c:v>2.7127540801568022E-2</c:v>
                </c:pt>
                <c:pt idx="1147">
                  <c:v>2.7132262812429583E-2</c:v>
                </c:pt>
                <c:pt idx="1148">
                  <c:v>2.7133427446794346E-2</c:v>
                </c:pt>
                <c:pt idx="1149">
                  <c:v>2.7135770691907073E-2</c:v>
                </c:pt>
                <c:pt idx="1150">
                  <c:v>2.7138108592480208E-2</c:v>
                </c:pt>
                <c:pt idx="1151">
                  <c:v>2.7140441148494635E-2</c:v>
                </c:pt>
                <c:pt idx="1152">
                  <c:v>2.7142768359931672E-2</c:v>
                </c:pt>
                <c:pt idx="1153">
                  <c:v>2.7145090226773073E-2</c:v>
                </c:pt>
                <c:pt idx="1154">
                  <c:v>2.7147406748998855E-2</c:v>
                </c:pt>
                <c:pt idx="1155">
                  <c:v>2.7150047658521227E-2</c:v>
                </c:pt>
                <c:pt idx="1156">
                  <c:v>2.7148806789006559E-2</c:v>
                </c:pt>
                <c:pt idx="1157">
                  <c:v>2.7151960608548246E-2</c:v>
                </c:pt>
                <c:pt idx="1158">
                  <c:v>2.7154256171702317E-2</c:v>
                </c:pt>
                <c:pt idx="1159">
                  <c:v>2.7156546390922739E-2</c:v>
                </c:pt>
                <c:pt idx="1160">
                  <c:v>2.7158831266191067E-2</c:v>
                </c:pt>
                <c:pt idx="1161">
                  <c:v>2.7161110797489733E-2</c:v>
                </c:pt>
                <c:pt idx="1162">
                  <c:v>2.7163709432455847E-2</c:v>
                </c:pt>
                <c:pt idx="1163">
                  <c:v>2.7165653828102536E-2</c:v>
                </c:pt>
                <c:pt idx="1164">
                  <c:v>2.7167917327381094E-2</c:v>
                </c:pt>
                <c:pt idx="1165">
                  <c:v>2.7171355593792561E-2</c:v>
                </c:pt>
                <c:pt idx="1166">
                  <c:v>2.7171569754080971E-2</c:v>
                </c:pt>
                <c:pt idx="1167">
                  <c:v>2.7174674705574359E-2</c:v>
                </c:pt>
                <c:pt idx="1168">
                  <c:v>2.7178092930811769E-2</c:v>
                </c:pt>
                <c:pt idx="1169">
                  <c:v>2.7179145208157424E-2</c:v>
                </c:pt>
                <c:pt idx="1170">
                  <c:v>2.7181367218056141E-2</c:v>
                </c:pt>
                <c:pt idx="1171">
                  <c:v>2.7183579082252995E-2</c:v>
                </c:pt>
                <c:pt idx="1172">
                  <c:v>2.7185779812163389E-2</c:v>
                </c:pt>
                <c:pt idx="1173">
                  <c:v>2.7187105705177621E-2</c:v>
                </c:pt>
                <c:pt idx="1174">
                  <c:v>2.7189280464921403E-2</c:v>
                </c:pt>
                <c:pt idx="1175">
                  <c:v>2.7191441077270766E-2</c:v>
                </c:pt>
                <c:pt idx="1176">
                  <c:v>2.7193586548236295E-2</c:v>
                </c:pt>
                <c:pt idx="1177">
                  <c:v>2.7195715883826355E-2</c:v>
                </c:pt>
                <c:pt idx="1178">
                  <c:v>2.7197828090044462E-2</c:v>
                </c:pt>
                <c:pt idx="1179">
                  <c:v>2.7199922172891036E-2</c:v>
                </c:pt>
                <c:pt idx="1180">
                  <c:v>2.7201997138362966E-2</c:v>
                </c:pt>
                <c:pt idx="1181">
                  <c:v>2.7205214246208309E-2</c:v>
                </c:pt>
                <c:pt idx="1182">
                  <c:v>2.7209566650889371E-2</c:v>
                </c:pt>
                <c:pt idx="1183">
                  <c:v>2.7211572685457829E-2</c:v>
                </c:pt>
                <c:pt idx="1184">
                  <c:v>2.7213555491741776E-2</c:v>
                </c:pt>
                <c:pt idx="1185">
                  <c:v>2.7215514091706163E-2</c:v>
                </c:pt>
                <c:pt idx="1186">
                  <c:v>2.7216295078149745E-2</c:v>
                </c:pt>
                <c:pt idx="1187">
                  <c:v>2.7218204351686395E-2</c:v>
                </c:pt>
                <c:pt idx="1188">
                  <c:v>2.7220619148896674E-2</c:v>
                </c:pt>
                <c:pt idx="1189">
                  <c:v>2.7222464995756517E-2</c:v>
                </c:pt>
                <c:pt idx="1190">
                  <c:v>2.7227711954001907E-2</c:v>
                </c:pt>
                <c:pt idx="1191">
                  <c:v>2.7229491840417362E-2</c:v>
                </c:pt>
                <c:pt idx="1192">
                  <c:v>2.7231240728269535E-2</c:v>
                </c:pt>
                <c:pt idx="1193">
                  <c:v>2.7232958558704425E-2</c:v>
                </c:pt>
                <c:pt idx="1194">
                  <c:v>2.7231239907202286E-2</c:v>
                </c:pt>
                <c:pt idx="1195">
                  <c:v>2.7232901903167836E-2</c:v>
                </c:pt>
                <c:pt idx="1196">
                  <c:v>2.7234532848467961E-2</c:v>
                </c:pt>
                <c:pt idx="1197">
                  <c:v>2.7236132743027965E-2</c:v>
                </c:pt>
                <c:pt idx="1198">
                  <c:v>2.7241081846815413E-2</c:v>
                </c:pt>
                <c:pt idx="1199">
                  <c:v>2.7242613331084707E-2</c:v>
                </c:pt>
                <c:pt idx="1200">
                  <c:v>2.7244113757397367E-2</c:v>
                </c:pt>
                <c:pt idx="1201">
                  <c:v>2.7246703272154362E-2</c:v>
                </c:pt>
                <c:pt idx="1202">
                  <c:v>2.7247021435868268E-2</c:v>
                </c:pt>
                <c:pt idx="1203">
                  <c:v>2.7245080040751227E-2</c:v>
                </c:pt>
                <c:pt idx="1204">
                  <c:v>2.7249804881673723E-2</c:v>
                </c:pt>
                <c:pt idx="1205">
                  <c:v>2.7252261707593775E-2</c:v>
                </c:pt>
                <c:pt idx="1206">
                  <c:v>2.7252464094286843E-2</c:v>
                </c:pt>
                <c:pt idx="1207">
                  <c:v>2.725042388217087E-2</c:v>
                </c:pt>
                <c:pt idx="1208">
                  <c:v>2.7250576298521855E-2</c:v>
                </c:pt>
                <c:pt idx="1209">
                  <c:v>2.7251805704323631E-2</c:v>
                </c:pt>
                <c:pt idx="1210">
                  <c:v>2.7253004060861587E-2</c:v>
                </c:pt>
                <c:pt idx="1211">
                  <c:v>2.7254171368079068E-2</c:v>
                </c:pt>
                <c:pt idx="1212">
                  <c:v>2.7256405025189546E-2</c:v>
                </c:pt>
                <c:pt idx="1213">
                  <c:v>2.7257508098722828E-2</c:v>
                </c:pt>
                <c:pt idx="1214">
                  <c:v>2.7258580120442747E-2</c:v>
                </c:pt>
                <c:pt idx="1215">
                  <c:v>2.7259621090298634E-2</c:v>
                </c:pt>
                <c:pt idx="1216">
                  <c:v>2.7260631008242005E-2</c:v>
                </c:pt>
                <c:pt idx="1217">
                  <c:v>2.7260523172720885E-2</c:v>
                </c:pt>
                <c:pt idx="1218">
                  <c:v>2.7261473133258371E-2</c:v>
                </c:pt>
                <c:pt idx="1219">
                  <c:v>2.726239204408229E-2</c:v>
                </c:pt>
                <c:pt idx="1220">
                  <c:v>2.7263404207768779E-2</c:v>
                </c:pt>
                <c:pt idx="1221">
                  <c:v>2.7265214817672391E-2</c:v>
                </c:pt>
                <c:pt idx="1222">
                  <c:v>2.7266038423201522E-2</c:v>
                </c:pt>
                <c:pt idx="1223">
                  <c:v>2.7266830976518049E-2</c:v>
                </c:pt>
                <c:pt idx="1224">
                  <c:v>2.7268013679213176E-2</c:v>
                </c:pt>
                <c:pt idx="1225">
                  <c:v>2.7267355586870941E-2</c:v>
                </c:pt>
                <c:pt idx="1226">
                  <c:v>2.726795502446281E-2</c:v>
                </c:pt>
                <c:pt idx="1227">
                  <c:v>2.7268625536161283E-2</c:v>
                </c:pt>
                <c:pt idx="1228">
                  <c:v>2.7269264997813705E-2</c:v>
                </c:pt>
                <c:pt idx="1229">
                  <c:v>2.7269873409391524E-2</c:v>
                </c:pt>
                <c:pt idx="1230">
                  <c:v>2.727045077086444E-2</c:v>
                </c:pt>
                <c:pt idx="1231">
                  <c:v>2.727099708220742E-2</c:v>
                </c:pt>
                <c:pt idx="1232">
                  <c:v>2.7271512343393665E-2</c:v>
                </c:pt>
                <c:pt idx="1233">
                  <c:v>2.7271996554399901E-2</c:v>
                </c:pt>
                <c:pt idx="1234">
                  <c:v>2.7277697612249036E-2</c:v>
                </c:pt>
                <c:pt idx="1235">
                  <c:v>2.7277061709229583E-2</c:v>
                </c:pt>
                <c:pt idx="1236">
                  <c:v>2.7277444013100723E-2</c:v>
                </c:pt>
                <c:pt idx="1237">
                  <c:v>2.7277795257360637E-2</c:v>
                </c:pt>
                <c:pt idx="1238">
                  <c:v>2.7274992989090308E-2</c:v>
                </c:pt>
                <c:pt idx="1239">
                  <c:v>2.7275288702964681E-2</c:v>
                </c:pt>
                <c:pt idx="1240">
                  <c:v>2.7275553364194006E-2</c:v>
                </c:pt>
                <c:pt idx="1241">
                  <c:v>2.7275786972767366E-2</c:v>
                </c:pt>
                <c:pt idx="1242">
                  <c:v>2.7275989528672967E-2</c:v>
                </c:pt>
                <c:pt idx="1243">
                  <c:v>2.7279250470265654E-2</c:v>
                </c:pt>
                <c:pt idx="1244">
                  <c:v>2.7279384296866209E-2</c:v>
                </c:pt>
                <c:pt idx="1245">
                  <c:v>2.7279487063764426E-2</c:v>
                </c:pt>
                <c:pt idx="1246">
                  <c:v>2.7279558770954719E-2</c:v>
                </c:pt>
                <c:pt idx="1247">
                  <c:v>2.7276536517908512E-2</c:v>
                </c:pt>
                <c:pt idx="1248">
                  <c:v>2.7276552757660787E-2</c:v>
                </c:pt>
                <c:pt idx="1249">
                  <c:v>2.7276537944711233E-2</c:v>
                </c:pt>
                <c:pt idx="1250">
                  <c:v>2.72815628091913E-2</c:v>
                </c:pt>
                <c:pt idx="1251">
                  <c:v>2.7280463170453725E-2</c:v>
                </c:pt>
                <c:pt idx="1252">
                  <c:v>2.72793367601467E-2</c:v>
                </c:pt>
                <c:pt idx="1253">
                  <c:v>2.7280198351576739E-2</c:v>
                </c:pt>
                <c:pt idx="1254">
                  <c:v>2.7279014278900691E-2</c:v>
                </c:pt>
                <c:pt idx="1255">
                  <c:v>2.7278806448745026E-2</c:v>
                </c:pt>
                <c:pt idx="1256">
                  <c:v>2.7278567558914099E-2</c:v>
                </c:pt>
                <c:pt idx="1257">
                  <c:v>2.7278297609419085E-2</c:v>
                </c:pt>
                <c:pt idx="1258">
                  <c:v>2.727899271903278E-2</c:v>
                </c:pt>
                <c:pt idx="1259">
                  <c:v>2.7277664531490078E-2</c:v>
                </c:pt>
                <c:pt idx="1260">
                  <c:v>2.7272340781088509E-2</c:v>
                </c:pt>
                <c:pt idx="1261">
                  <c:v>2.7271957829880525E-2</c:v>
                </c:pt>
                <c:pt idx="1262">
                  <c:v>2.7271543830760015E-2</c:v>
                </c:pt>
                <c:pt idx="1263">
                  <c:v>2.7271098783745968E-2</c:v>
                </c:pt>
                <c:pt idx="1264">
                  <c:v>2.7271606142594596E-2</c:v>
                </c:pt>
                <c:pt idx="1265">
                  <c:v>2.7271096743832744E-2</c:v>
                </c:pt>
                <c:pt idx="1266">
                  <c:v>2.7270556294909768E-2</c:v>
                </c:pt>
                <c:pt idx="1267">
                  <c:v>2.726998479585202E-2</c:v>
                </c:pt>
                <c:pt idx="1268">
                  <c:v>2.7269382246684536E-2</c:v>
                </c:pt>
                <c:pt idx="1269">
                  <c:v>2.7267776497152511E-2</c:v>
                </c:pt>
                <c:pt idx="1270">
                  <c:v>2.7267016955090116E-2</c:v>
                </c:pt>
                <c:pt idx="1271">
                  <c:v>2.7266420686240571E-2</c:v>
                </c:pt>
                <c:pt idx="1272">
                  <c:v>2.7265590178074464E-2</c:v>
                </c:pt>
                <c:pt idx="1273">
                  <c:v>2.7265903750241561E-2</c:v>
                </c:pt>
                <c:pt idx="1274">
                  <c:v>2.7265114901058221E-2</c:v>
                </c:pt>
                <c:pt idx="1275">
                  <c:v>2.7264295001991342E-2</c:v>
                </c:pt>
                <c:pt idx="1276">
                  <c:v>2.7263444053080007E-2</c:v>
                </c:pt>
                <c:pt idx="1277">
                  <c:v>2.7261913045218418E-2</c:v>
                </c:pt>
                <c:pt idx="1278">
                  <c:v>2.7260564705365111E-2</c:v>
                </c:pt>
                <c:pt idx="1279">
                  <c:v>2.7259618460490388E-2</c:v>
                </c:pt>
                <c:pt idx="1280">
                  <c:v>2.7258641168273291E-2</c:v>
                </c:pt>
                <c:pt idx="1281">
                  <c:v>2.7257632828758864E-2</c:v>
                </c:pt>
                <c:pt idx="1282">
                  <c:v>2.7256593441993479E-2</c:v>
                </c:pt>
                <c:pt idx="1283">
                  <c:v>2.725552300802616E-2</c:v>
                </c:pt>
                <c:pt idx="1284">
                  <c:v>2.7254421526904597E-2</c:v>
                </c:pt>
                <c:pt idx="1285">
                  <c:v>2.7253288998680909E-2</c:v>
                </c:pt>
                <c:pt idx="1286">
                  <c:v>2.7256788450489431E-2</c:v>
                </c:pt>
                <c:pt idx="1287">
                  <c:v>2.7254652338115148E-2</c:v>
                </c:pt>
                <c:pt idx="1288">
                  <c:v>2.7253417427074694E-2</c:v>
                </c:pt>
                <c:pt idx="1289">
                  <c:v>2.7252151459846566E-2</c:v>
                </c:pt>
                <c:pt idx="1290">
                  <c:v>2.7250854436490387E-2</c:v>
                </c:pt>
                <c:pt idx="1291">
                  <c:v>2.725044704648881E-2</c:v>
                </c:pt>
                <c:pt idx="1292">
                  <c:v>2.7245542017376487E-2</c:v>
                </c:pt>
                <c:pt idx="1293">
                  <c:v>2.7246777030271889E-2</c:v>
                </c:pt>
                <c:pt idx="1294">
                  <c:v>2.7245355783030049E-2</c:v>
                </c:pt>
                <c:pt idx="1295">
                  <c:v>2.7243903479980337E-2</c:v>
                </c:pt>
                <c:pt idx="1296">
                  <c:v>2.724242012119275E-2</c:v>
                </c:pt>
                <c:pt idx="1297">
                  <c:v>2.7240905706735562E-2</c:v>
                </c:pt>
                <c:pt idx="1298">
                  <c:v>2.7239360236681793E-2</c:v>
                </c:pt>
                <c:pt idx="1299">
                  <c:v>2.7237783711103601E-2</c:v>
                </c:pt>
                <c:pt idx="1300">
                  <c:v>2.7236176130075736E-2</c:v>
                </c:pt>
                <c:pt idx="1301">
                  <c:v>2.7234537493673817E-2</c:v>
                </c:pt>
                <c:pt idx="1302">
                  <c:v>2.7234657692463443E-2</c:v>
                </c:pt>
                <c:pt idx="1303">
                  <c:v>2.7232059743881425E-2</c:v>
                </c:pt>
                <c:pt idx="1304">
                  <c:v>2.7229435253005797E-2</c:v>
                </c:pt>
                <c:pt idx="1305">
                  <c:v>2.7228560385464194E-2</c:v>
                </c:pt>
                <c:pt idx="1306">
                  <c:v>2.7225878483815708E-2</c:v>
                </c:pt>
                <c:pt idx="1307">
                  <c:v>2.7224936797888392E-2</c:v>
                </c:pt>
                <c:pt idx="1308">
                  <c:v>2.7222197495076376E-2</c:v>
                </c:pt>
                <c:pt idx="1309">
                  <c:v>2.722031041859168E-2</c:v>
                </c:pt>
                <c:pt idx="1310">
                  <c:v>2.7219268488363414E-2</c:v>
                </c:pt>
                <c:pt idx="1311">
                  <c:v>2.7216443101839436E-2</c:v>
                </c:pt>
                <c:pt idx="1312">
                  <c:v>2.7210975157189909E-2</c:v>
                </c:pt>
                <c:pt idx="1313">
                  <c:v>2.7208973336582287E-2</c:v>
                </c:pt>
                <c:pt idx="1314">
                  <c:v>2.7206940470972076E-2</c:v>
                </c:pt>
                <c:pt idx="1315">
                  <c:v>2.7204876560452902E-2</c:v>
                </c:pt>
                <c:pt idx="1316">
                  <c:v>2.7203644319685461E-2</c:v>
                </c:pt>
                <c:pt idx="1317">
                  <c:v>2.7204955447535595E-2</c:v>
                </c:pt>
                <c:pt idx="1318">
                  <c:v>2.7199356518277464E-2</c:v>
                </c:pt>
                <c:pt idx="1319">
                  <c:v>2.7197166047281226E-2</c:v>
                </c:pt>
                <c:pt idx="1320">
                  <c:v>2.7194944529558483E-2</c:v>
                </c:pt>
                <c:pt idx="1321">
                  <c:v>2.7191841159690557E-2</c:v>
                </c:pt>
                <c:pt idx="1322">
                  <c:v>2.7189420159966372E-2</c:v>
                </c:pt>
                <c:pt idx="1323">
                  <c:v>2.7187247671321215E-2</c:v>
                </c:pt>
                <c:pt idx="1324">
                  <c:v>2.7184904361084533E-2</c:v>
                </c:pt>
                <c:pt idx="1325">
                  <c:v>2.7183371243707937E-2</c:v>
                </c:pt>
                <c:pt idx="1326">
                  <c:v>2.7180963447843272E-2</c:v>
                </c:pt>
                <c:pt idx="1327">
                  <c:v>2.7178524606004461E-2</c:v>
                </c:pt>
                <c:pt idx="1328">
                  <c:v>2.7176054718305701E-2</c:v>
                </c:pt>
                <c:pt idx="1329">
                  <c:v>2.7173553784860308E-2</c:v>
                </c:pt>
                <c:pt idx="1330">
                  <c:v>2.7170192581843947E-2</c:v>
                </c:pt>
                <c:pt idx="1331">
                  <c:v>2.716763196672423E-2</c:v>
                </c:pt>
                <c:pt idx="1332">
                  <c:v>2.716504030851111E-2</c:v>
                </c:pt>
                <c:pt idx="1333">
                  <c:v>2.716241760732516E-2</c:v>
                </c:pt>
                <c:pt idx="1334">
                  <c:v>2.7159763863287383E-2</c:v>
                </c:pt>
                <c:pt idx="1335">
                  <c:v>2.715707907651967E-2</c:v>
                </c:pt>
                <c:pt idx="1336">
                  <c:v>2.7154363247146568E-2</c:v>
                </c:pt>
                <c:pt idx="1337">
                  <c:v>2.7151616375293938E-2</c:v>
                </c:pt>
                <c:pt idx="1338">
                  <c:v>2.7152885963831936E-2</c:v>
                </c:pt>
                <c:pt idx="1339">
                  <c:v>2.7149258176800764E-2</c:v>
                </c:pt>
                <c:pt idx="1340">
                  <c:v>2.7146408455654136E-2</c:v>
                </c:pt>
                <c:pt idx="1341">
                  <c:v>2.7143527683373091E-2</c:v>
                </c:pt>
                <c:pt idx="1342">
                  <c:v>2.7138216542026441E-2</c:v>
                </c:pt>
                <c:pt idx="1343">
                  <c:v>2.7134385714046593E-2</c:v>
                </c:pt>
                <c:pt idx="1344">
                  <c:v>2.713469906108407E-2</c:v>
                </c:pt>
                <c:pt idx="1345">
                  <c:v>2.7131694085636354E-2</c:v>
                </c:pt>
                <c:pt idx="1346">
                  <c:v>2.7129447678952975E-2</c:v>
                </c:pt>
                <c:pt idx="1347">
                  <c:v>2.7125590983562042E-2</c:v>
                </c:pt>
                <c:pt idx="1348">
                  <c:v>2.7122492857223648E-2</c:v>
                </c:pt>
                <c:pt idx="1349">
                  <c:v>2.7119363680879447E-2</c:v>
                </c:pt>
                <c:pt idx="1350">
                  <c:v>2.7116203454676774E-2</c:v>
                </c:pt>
                <c:pt idx="1351">
                  <c:v>2.7113012178764703E-2</c:v>
                </c:pt>
                <c:pt idx="1352">
                  <c:v>2.7109789853294469E-2</c:v>
                </c:pt>
                <c:pt idx="1353">
                  <c:v>2.7106536478417726E-2</c:v>
                </c:pt>
                <c:pt idx="1354">
                  <c:v>2.7104791806666462E-2</c:v>
                </c:pt>
                <c:pt idx="1355">
                  <c:v>2.7097632868585259E-2</c:v>
                </c:pt>
                <c:pt idx="1356">
                  <c:v>2.7096590058892742E-2</c:v>
                </c:pt>
                <c:pt idx="1357">
                  <c:v>2.7093975058493914E-2</c:v>
                </c:pt>
                <c:pt idx="1358">
                  <c:v>2.7089803868366465E-2</c:v>
                </c:pt>
                <c:pt idx="1359">
                  <c:v>2.7086364200328502E-2</c:v>
                </c:pt>
                <c:pt idx="1360">
                  <c:v>2.7082893483990175E-2</c:v>
                </c:pt>
                <c:pt idx="1361">
                  <c:v>2.7079391719515677E-2</c:v>
                </c:pt>
                <c:pt idx="1362">
                  <c:v>2.7076609091606182E-2</c:v>
                </c:pt>
                <c:pt idx="1363">
                  <c:v>2.7072295046820561E-2</c:v>
                </c:pt>
                <c:pt idx="1364">
                  <c:v>2.7065717275518653E-2</c:v>
                </c:pt>
                <c:pt idx="1365">
                  <c:v>2.7062101270981527E-2</c:v>
                </c:pt>
                <c:pt idx="1366">
                  <c:v>2.7058454228226659E-2</c:v>
                </c:pt>
                <c:pt idx="1367">
                  <c:v>2.7054776147422313E-2</c:v>
                </c:pt>
                <c:pt idx="1368">
                  <c:v>2.7051803083121922E-2</c:v>
                </c:pt>
                <c:pt idx="1369">
                  <c:v>2.7048060430472587E-2</c:v>
                </c:pt>
                <c:pt idx="1370">
                  <c:v>2.704428673802307E-2</c:v>
                </c:pt>
                <c:pt idx="1371">
                  <c:v>2.704048200594774E-2</c:v>
                </c:pt>
                <c:pt idx="1372">
                  <c:v>2.7036646234423596E-2</c:v>
                </c:pt>
                <c:pt idx="1373">
                  <c:v>2.703205587316895E-2</c:v>
                </c:pt>
                <c:pt idx="1374">
                  <c:v>2.702720156493315E-2</c:v>
                </c:pt>
                <c:pt idx="1375">
                  <c:v>2.7024234151890768E-2</c:v>
                </c:pt>
                <c:pt idx="1376">
                  <c:v>2.7020276736458064E-2</c:v>
                </c:pt>
                <c:pt idx="1377">
                  <c:v>2.7017001791362783E-2</c:v>
                </c:pt>
                <c:pt idx="1378">
                  <c:v>2.7012979786939208E-2</c:v>
                </c:pt>
                <c:pt idx="1379">
                  <c:v>2.7008926744345359E-2</c:v>
                </c:pt>
                <c:pt idx="1380">
                  <c:v>2.7004842663768774E-2</c:v>
                </c:pt>
                <c:pt idx="1381">
                  <c:v>2.7000727545398315E-2</c:v>
                </c:pt>
                <c:pt idx="1382">
                  <c:v>2.6995880488352622E-2</c:v>
                </c:pt>
                <c:pt idx="1383">
                  <c:v>2.6991705822836803E-2</c:v>
                </c:pt>
                <c:pt idx="1384">
                  <c:v>2.6987500122355009E-2</c:v>
                </c:pt>
                <c:pt idx="1385">
                  <c:v>2.6983263387100668E-2</c:v>
                </c:pt>
                <c:pt idx="1386">
                  <c:v>2.6978995617270757E-2</c:v>
                </c:pt>
                <c:pt idx="1387">
                  <c:v>2.6974696813061361E-2</c:v>
                </c:pt>
                <c:pt idx="1388">
                  <c:v>2.6970366974671214E-2</c:v>
                </c:pt>
                <c:pt idx="1389">
                  <c:v>2.6966006102300818E-2</c:v>
                </c:pt>
                <c:pt idx="1390">
                  <c:v>2.6965015176520769E-2</c:v>
                </c:pt>
                <c:pt idx="1391">
                  <c:v>2.6959902274610172E-2</c:v>
                </c:pt>
                <c:pt idx="1392">
                  <c:v>2.6955438107182237E-2</c:v>
                </c:pt>
                <c:pt idx="1393">
                  <c:v>2.6947689388990261E-2</c:v>
                </c:pt>
                <c:pt idx="1394">
                  <c:v>2.6944406656346915E-2</c:v>
                </c:pt>
                <c:pt idx="1395">
                  <c:v>2.6942526371437236E-2</c:v>
                </c:pt>
                <c:pt idx="1396">
                  <c:v>2.6937271018413114E-2</c:v>
                </c:pt>
                <c:pt idx="1397">
                  <c:v>2.6932651642528498E-2</c:v>
                </c:pt>
                <c:pt idx="1398">
                  <c:v>2.6928001225600847E-2</c:v>
                </c:pt>
                <c:pt idx="1399">
                  <c:v>2.6923319767850094E-2</c:v>
                </c:pt>
                <c:pt idx="1400">
                  <c:v>2.6919261473628567E-2</c:v>
                </c:pt>
                <c:pt idx="1401">
                  <c:v>2.6913863730764199E-2</c:v>
                </c:pt>
                <c:pt idx="1402">
                  <c:v>2.6909089151874972E-2</c:v>
                </c:pt>
                <c:pt idx="1403">
                  <c:v>2.6904283533055334E-2</c:v>
                </c:pt>
                <c:pt idx="1404">
                  <c:v>2.6899446874532565E-2</c:v>
                </c:pt>
                <c:pt idx="1405">
                  <c:v>2.6894579176533939E-2</c:v>
                </c:pt>
                <c:pt idx="1406">
                  <c:v>2.6889680439290194E-2</c:v>
                </c:pt>
                <c:pt idx="1407">
                  <c:v>2.6884750663032066E-2</c:v>
                </c:pt>
                <c:pt idx="1408">
                  <c:v>2.6879789847992875E-2</c:v>
                </c:pt>
                <c:pt idx="1409">
                  <c:v>2.6874797994406386E-2</c:v>
                </c:pt>
                <c:pt idx="1410">
                  <c:v>2.6870403511190608E-2</c:v>
                </c:pt>
                <c:pt idx="1411">
                  <c:v>2.6864721172536053E-2</c:v>
                </c:pt>
                <c:pt idx="1412">
                  <c:v>2.6859636204727068E-2</c:v>
                </c:pt>
                <c:pt idx="1413">
                  <c:v>2.6854520199323103E-2</c:v>
                </c:pt>
                <c:pt idx="1414">
                  <c:v>2.6849991184996987E-2</c:v>
                </c:pt>
                <c:pt idx="1415">
                  <c:v>2.6844195076695946E-2</c:v>
                </c:pt>
                <c:pt idx="1416">
                  <c:v>2.6837146173113169E-2</c:v>
                </c:pt>
                <c:pt idx="1417">
                  <c:v>2.6831913832688063E-2</c:v>
                </c:pt>
                <c:pt idx="1418">
                  <c:v>2.6826650462501777E-2</c:v>
                </c:pt>
                <c:pt idx="1419">
                  <c:v>2.6821356062798514E-2</c:v>
                </c:pt>
                <c:pt idx="1420">
                  <c:v>2.6817839129288291E-2</c:v>
                </c:pt>
                <c:pt idx="1421">
                  <c:v>2.6812474831936894E-2</c:v>
                </c:pt>
                <c:pt idx="1422">
                  <c:v>2.6807676661238955E-2</c:v>
                </c:pt>
                <c:pt idx="1423">
                  <c:v>2.6801653131381123E-2</c:v>
                </c:pt>
                <c:pt idx="1424">
                  <c:v>2.6796195728687907E-2</c:v>
                </c:pt>
                <c:pt idx="1425">
                  <c:v>2.6788938058601403E-2</c:v>
                </c:pt>
                <c:pt idx="1426">
                  <c:v>2.6783426485319239E-2</c:v>
                </c:pt>
                <c:pt idx="1427">
                  <c:v>2.6777884797990873E-2</c:v>
                </c:pt>
                <c:pt idx="1428">
                  <c:v>2.6772314922280327E-2</c:v>
                </c:pt>
                <c:pt idx="1429">
                  <c:v>2.6766718845629027E-2</c:v>
                </c:pt>
                <c:pt idx="1430">
                  <c:v>2.6762836939715248E-2</c:v>
                </c:pt>
                <c:pt idx="1431">
                  <c:v>2.6757190440702891E-2</c:v>
                </c:pt>
                <c:pt idx="1432">
                  <c:v>2.6751524361809897E-2</c:v>
                </c:pt>
                <c:pt idx="1433">
                  <c:v>2.6741672465988846E-2</c:v>
                </c:pt>
                <c:pt idx="1434">
                  <c:v>2.6735968833560952E-2</c:v>
                </c:pt>
                <c:pt idx="1435">
                  <c:v>2.6730251776088683E-2</c:v>
                </c:pt>
                <c:pt idx="1436">
                  <c:v>2.6723704106567825E-2</c:v>
                </c:pt>
                <c:pt idx="1437">
                  <c:v>2.6718785335104283E-2</c:v>
                </c:pt>
                <c:pt idx="1438">
                  <c:v>2.671303992608497E-2</c:v>
                </c:pt>
                <c:pt idx="1439">
                  <c:v>2.6707289041003418E-2</c:v>
                </c:pt>
                <c:pt idx="1440">
                  <c:v>2.6700712444691486E-2</c:v>
                </c:pt>
                <c:pt idx="1441">
                  <c:v>2.6696354075145277E-2</c:v>
                </c:pt>
                <c:pt idx="1442">
                  <c:v>2.6691175172599703E-2</c:v>
                </c:pt>
                <c:pt idx="1443">
                  <c:v>2.6685423548995793E-2</c:v>
                </c:pt>
                <c:pt idx="1444">
                  <c:v>2.6679676561776201E-2</c:v>
                </c:pt>
                <c:pt idx="1445">
                  <c:v>2.6673936176702832E-2</c:v>
                </c:pt>
                <c:pt idx="1446">
                  <c:v>2.6667625334866329E-2</c:v>
                </c:pt>
                <c:pt idx="1447">
                  <c:v>2.6661903114005247E-2</c:v>
                </c:pt>
                <c:pt idx="1448">
                  <c:v>2.6654564548923294E-2</c:v>
                </c:pt>
                <c:pt idx="1449">
                  <c:v>2.6650498009955875E-2</c:v>
                </c:pt>
                <c:pt idx="1450">
                  <c:v>2.664481907928502E-2</c:v>
                </c:pt>
                <c:pt idx="1451">
                  <c:v>2.6638935708630327E-2</c:v>
                </c:pt>
                <c:pt idx="1452">
                  <c:v>2.6634103254296677E-2</c:v>
                </c:pt>
                <c:pt idx="1453">
                  <c:v>2.6628484558940308E-2</c:v>
                </c:pt>
                <c:pt idx="1454">
                  <c:v>2.662267599643638E-2</c:v>
                </c:pt>
                <c:pt idx="1455">
                  <c:v>2.6616720785836118E-2</c:v>
                </c:pt>
                <c:pt idx="1456">
                  <c:v>2.661116295067921E-2</c:v>
                </c:pt>
                <c:pt idx="1457">
                  <c:v>2.6605625755743635E-2</c:v>
                </c:pt>
                <c:pt idx="1458">
                  <c:v>2.6600109200855548E-2</c:v>
                </c:pt>
                <c:pt idx="1459">
                  <c:v>2.6595205869633015E-2</c:v>
                </c:pt>
                <c:pt idx="1460">
                  <c:v>2.6589731666937958E-2</c:v>
                </c:pt>
                <c:pt idx="1461">
                  <c:v>2.6584278105363453E-2</c:v>
                </c:pt>
                <c:pt idx="1462">
                  <c:v>2.6578845184739637E-2</c:v>
                </c:pt>
                <c:pt idx="1463">
                  <c:v>2.6573432904895774E-2</c:v>
                </c:pt>
                <c:pt idx="1464">
                  <c:v>2.6568041265663742E-2</c:v>
                </c:pt>
                <c:pt idx="1465">
                  <c:v>2.6562670266874974E-2</c:v>
                </c:pt>
                <c:pt idx="1466">
                  <c:v>2.6557319908361784E-2</c:v>
                </c:pt>
                <c:pt idx="1467">
                  <c:v>2.6551230486510674E-2</c:v>
                </c:pt>
                <c:pt idx="1468">
                  <c:v>2.6544117408918828E-2</c:v>
                </c:pt>
                <c:pt idx="1469">
                  <c:v>2.6540186044359114E-2</c:v>
                </c:pt>
                <c:pt idx="1470">
                  <c:v>2.6534916068661527E-2</c:v>
                </c:pt>
                <c:pt idx="1471">
                  <c:v>2.6529666729261003E-2</c:v>
                </c:pt>
                <c:pt idx="1472">
                  <c:v>2.6524438025994163E-2</c:v>
                </c:pt>
                <c:pt idx="1473">
                  <c:v>2.6519837568387074E-2</c:v>
                </c:pt>
                <c:pt idx="1474">
                  <c:v>2.6513303150127981E-2</c:v>
                </c:pt>
                <c:pt idx="1475">
                  <c:v>2.6508875731393492E-2</c:v>
                </c:pt>
                <c:pt idx="1476">
                  <c:v>2.650372957105826E-2</c:v>
                </c:pt>
                <c:pt idx="1477">
                  <c:v>2.6499216043206288E-2</c:v>
                </c:pt>
                <c:pt idx="1478">
                  <c:v>2.6493499156231767E-2</c:v>
                </c:pt>
                <c:pt idx="1479">
                  <c:v>2.6488414901424274E-2</c:v>
                </c:pt>
                <c:pt idx="1480">
                  <c:v>2.6483966585707563E-2</c:v>
                </c:pt>
                <c:pt idx="1481">
                  <c:v>2.6478308296237683E-2</c:v>
                </c:pt>
                <c:pt idx="1482">
                  <c:v>2.6473285945546311E-2</c:v>
                </c:pt>
                <c:pt idx="1483">
                  <c:v>2.646828422924891E-2</c:v>
                </c:pt>
                <c:pt idx="1484">
                  <c:v>2.6463303147191759E-2</c:v>
                </c:pt>
                <c:pt idx="1485">
                  <c:v>2.6456308189869295E-2</c:v>
                </c:pt>
                <c:pt idx="1486">
                  <c:v>2.645137315764642E-2</c:v>
                </c:pt>
                <c:pt idx="1487">
                  <c:v>2.6446458757599295E-2</c:v>
                </c:pt>
                <c:pt idx="1488">
                  <c:v>2.6441564989575991E-2</c:v>
                </c:pt>
                <c:pt idx="1489">
                  <c:v>2.6436691853427681E-2</c:v>
                </c:pt>
                <c:pt idx="1490">
                  <c:v>2.6431839349003321E-2</c:v>
                </c:pt>
                <c:pt idx="1491">
                  <c:v>2.6427007476154531E-2</c:v>
                </c:pt>
                <c:pt idx="1492">
                  <c:v>2.6422196234733793E-2</c:v>
                </c:pt>
                <c:pt idx="1493">
                  <c:v>2.6417405624591845E-2</c:v>
                </c:pt>
                <c:pt idx="1494">
                  <c:v>2.6414529381524915E-2</c:v>
                </c:pt>
                <c:pt idx="1495">
                  <c:v>2.640978341687103E-2</c:v>
                </c:pt>
                <c:pt idx="1496">
                  <c:v>2.6405058087722193E-2</c:v>
                </c:pt>
                <c:pt idx="1497">
                  <c:v>2.6400353393929387E-2</c:v>
                </c:pt>
                <c:pt idx="1498">
                  <c:v>2.6395033430093161E-2</c:v>
                </c:pt>
                <c:pt idx="1499">
                  <c:v>2.6389704191344506E-2</c:v>
                </c:pt>
                <c:pt idx="1500">
                  <c:v>2.6385063214602798E-2</c:v>
                </c:pt>
                <c:pt idx="1501">
                  <c:v>2.638044287106334E-2</c:v>
                </c:pt>
                <c:pt idx="1502">
                  <c:v>2.6375843160581985E-2</c:v>
                </c:pt>
                <c:pt idx="1503">
                  <c:v>2.6373189769005777E-2</c:v>
                </c:pt>
                <c:pt idx="1504">
                  <c:v>2.6368634751326607E-2</c:v>
                </c:pt>
                <c:pt idx="1505">
                  <c:v>2.6364100370922551E-2</c:v>
                </c:pt>
                <c:pt idx="1506">
                  <c:v>2.6359586627651786E-2</c:v>
                </c:pt>
                <c:pt idx="1507">
                  <c:v>2.6353154099079817E-2</c:v>
                </c:pt>
                <c:pt idx="1508">
                  <c:v>2.6348678183974163E-2</c:v>
                </c:pt>
                <c:pt idx="1509">
                  <c:v>2.6344222900941169E-2</c:v>
                </c:pt>
                <c:pt idx="1510">
                  <c:v>2.6342388231320072E-2</c:v>
                </c:pt>
                <c:pt idx="1511">
                  <c:v>2.6337327463323269E-2</c:v>
                </c:pt>
                <c:pt idx="1512">
                  <c:v>2.6332937539880443E-2</c:v>
                </c:pt>
                <c:pt idx="1513">
                  <c:v>2.6329221926235595E-2</c:v>
                </c:pt>
                <c:pt idx="1514">
                  <c:v>2.6324219601304242E-2</c:v>
                </c:pt>
                <c:pt idx="1515">
                  <c:v>2.6317924468568184E-2</c:v>
                </c:pt>
                <c:pt idx="1516">
                  <c:v>2.6315584206225668E-2</c:v>
                </c:pt>
                <c:pt idx="1517">
                  <c:v>2.6311955777896068E-2</c:v>
                </c:pt>
                <c:pt idx="1518">
                  <c:v>2.6307031353556991E-2</c:v>
                </c:pt>
                <c:pt idx="1519">
                  <c:v>2.630080480449843E-2</c:v>
                </c:pt>
                <c:pt idx="1520">
                  <c:v>2.6295254133231093E-2</c:v>
                </c:pt>
                <c:pt idx="1521">
                  <c:v>2.6291044088282412E-2</c:v>
                </c:pt>
                <c:pt idx="1522">
                  <c:v>2.6286854670587445E-2</c:v>
                </c:pt>
                <c:pt idx="1523">
                  <c:v>2.6282685880016799E-2</c:v>
                </c:pt>
                <c:pt idx="1524">
                  <c:v>2.6279203491745742E-2</c:v>
                </c:pt>
                <c:pt idx="1525">
                  <c:v>2.6275077129173232E-2</c:v>
                </c:pt>
                <c:pt idx="1526">
                  <c:v>2.6270971394876951E-2</c:v>
                </c:pt>
                <c:pt idx="1527">
                  <c:v>2.6266886288729089E-2</c:v>
                </c:pt>
                <c:pt idx="1528">
                  <c:v>2.6262821810604915E-2</c:v>
                </c:pt>
                <c:pt idx="1529">
                  <c:v>2.6258106299090166E-2</c:v>
                </c:pt>
                <c:pt idx="1530">
                  <c:v>2.6254081894845179E-2</c:v>
                </c:pt>
                <c:pt idx="1531">
                  <c:v>2.6250078116718461E-2</c:v>
                </c:pt>
                <c:pt idx="1532">
                  <c:v>2.6245527626601588E-2</c:v>
                </c:pt>
                <c:pt idx="1533">
                  <c:v>2.6242808835958194E-2</c:v>
                </c:pt>
                <c:pt idx="1534">
                  <c:v>2.6238868123358881E-2</c:v>
                </c:pt>
                <c:pt idx="1535">
                  <c:v>2.623494803791801E-2</c:v>
                </c:pt>
                <c:pt idx="1536">
                  <c:v>2.6231048579513919E-2</c:v>
                </c:pt>
                <c:pt idx="1537">
                  <c:v>2.6226488589611529E-2</c:v>
                </c:pt>
                <c:pt idx="1538">
                  <c:v>2.6222629190909473E-2</c:v>
                </c:pt>
                <c:pt idx="1539">
                  <c:v>2.6218790417360711E-2</c:v>
                </c:pt>
                <c:pt idx="1540">
                  <c:v>2.6214972268846892E-2</c:v>
                </c:pt>
                <c:pt idx="1541">
                  <c:v>2.6211174745252301E-2</c:v>
                </c:pt>
                <c:pt idx="1542">
                  <c:v>2.6207397846457699E-2</c:v>
                </c:pt>
                <c:pt idx="1543">
                  <c:v>2.6203641572349591E-2</c:v>
                </c:pt>
                <c:pt idx="1544">
                  <c:v>2.6199905922811375E-2</c:v>
                </c:pt>
                <c:pt idx="1545">
                  <c:v>2.6196190897729118E-2</c:v>
                </c:pt>
                <c:pt idx="1546">
                  <c:v>2.6196650488125518E-2</c:v>
                </c:pt>
                <c:pt idx="1547">
                  <c:v>2.6192290047714523E-2</c:v>
                </c:pt>
                <c:pt idx="1548">
                  <c:v>2.6188642943463663E-2</c:v>
                </c:pt>
                <c:pt idx="1549">
                  <c:v>2.6185016470809879E-2</c:v>
                </c:pt>
                <c:pt idx="1550">
                  <c:v>2.6179318883592373E-2</c:v>
                </c:pt>
                <c:pt idx="1551">
                  <c:v>2.6175730030644218E-2</c:v>
                </c:pt>
                <c:pt idx="1552">
                  <c:v>2.617216180439947E-2</c:v>
                </c:pt>
                <c:pt idx="1553">
                  <c:v>2.6168614204750234E-2</c:v>
                </c:pt>
                <c:pt idx="1554">
                  <c:v>2.6165087231583815E-2</c:v>
                </c:pt>
                <c:pt idx="1555">
                  <c:v>2.6163690892074709E-2</c:v>
                </c:pt>
                <c:pt idx="1556">
                  <c:v>2.6160208837436964E-2</c:v>
                </c:pt>
                <c:pt idx="1557">
                  <c:v>2.6156747413499378E-2</c:v>
                </c:pt>
                <c:pt idx="1558">
                  <c:v>2.6153306620154082E-2</c:v>
                </c:pt>
                <c:pt idx="1559">
                  <c:v>2.6147761759204212E-2</c:v>
                </c:pt>
                <c:pt idx="1560">
                  <c:v>2.6144358542665908E-2</c:v>
                </c:pt>
                <c:pt idx="1561">
                  <c:v>2.6140975951858235E-2</c:v>
                </c:pt>
                <c:pt idx="1562">
                  <c:v>2.6141174354301869E-2</c:v>
                </c:pt>
                <c:pt idx="1563">
                  <c:v>2.6137125567217041E-2</c:v>
                </c:pt>
                <c:pt idx="1564">
                  <c:v>2.6133095096465837E-2</c:v>
                </c:pt>
                <c:pt idx="1565">
                  <c:v>2.6130514643385151E-2</c:v>
                </c:pt>
                <c:pt idx="1566">
                  <c:v>2.6126522961789793E-2</c:v>
                </c:pt>
                <c:pt idx="1567">
                  <c:v>2.6123267838960445E-2</c:v>
                </c:pt>
                <c:pt idx="1568">
                  <c:v>2.6120033345666167E-2</c:v>
                </c:pt>
                <c:pt idx="1569">
                  <c:v>2.6116819481805536E-2</c:v>
                </c:pt>
                <c:pt idx="1570">
                  <c:v>2.6114348378890373E-2</c:v>
                </c:pt>
                <c:pt idx="1571">
                  <c:v>2.6110453641978653E-2</c:v>
                </c:pt>
                <c:pt idx="1572">
                  <c:v>2.6103680863048467E-2</c:v>
                </c:pt>
                <c:pt idx="1573">
                  <c:v>2.6100543278736326E-2</c:v>
                </c:pt>
                <c:pt idx="1574">
                  <c:v>2.6097426315828436E-2</c:v>
                </c:pt>
                <c:pt idx="1575">
                  <c:v>2.6094329974231174E-2</c:v>
                </c:pt>
                <c:pt idx="1576">
                  <c:v>2.6091983103273444E-2</c:v>
                </c:pt>
                <c:pt idx="1577">
                  <c:v>2.6088929257067201E-2</c:v>
                </c:pt>
                <c:pt idx="1578">
                  <c:v>2.6085896033390139E-2</c:v>
                </c:pt>
                <c:pt idx="1579">
                  <c:v>2.6082883432150018E-2</c:v>
                </c:pt>
                <c:pt idx="1580">
                  <c:v>2.6079891453253293E-2</c:v>
                </c:pt>
                <c:pt idx="1581">
                  <c:v>2.607618496687332E-2</c:v>
                </c:pt>
                <c:pt idx="1582">
                  <c:v>2.6072812941553135E-2</c:v>
                </c:pt>
                <c:pt idx="1583">
                  <c:v>2.6070301597331053E-2</c:v>
                </c:pt>
                <c:pt idx="1584">
                  <c:v>2.6066976704617637E-2</c:v>
                </c:pt>
                <c:pt idx="1585">
                  <c:v>2.6065240890710824E-2</c:v>
                </c:pt>
                <c:pt idx="1586">
                  <c:v>2.6062372643958189E-2</c:v>
                </c:pt>
                <c:pt idx="1587">
                  <c:v>2.6059525018914727E-2</c:v>
                </c:pt>
                <c:pt idx="1588">
                  <c:v>2.6056698015494359E-2</c:v>
                </c:pt>
                <c:pt idx="1589">
                  <c:v>2.6051899700501549E-2</c:v>
                </c:pt>
                <c:pt idx="1590">
                  <c:v>2.6049962880004159E-2</c:v>
                </c:pt>
                <c:pt idx="1591">
                  <c:v>2.6047199412556357E-2</c:v>
                </c:pt>
                <c:pt idx="1592">
                  <c:v>2.6044456564875224E-2</c:v>
                </c:pt>
                <c:pt idx="1593">
                  <c:v>2.6041734336878168E-2</c:v>
                </c:pt>
                <c:pt idx="1594">
                  <c:v>2.6039032728483052E-2</c:v>
                </c:pt>
                <c:pt idx="1595">
                  <c:v>2.6036351739603752E-2</c:v>
                </c:pt>
                <c:pt idx="1596">
                  <c:v>2.6033691370159897E-2</c:v>
                </c:pt>
                <c:pt idx="1597">
                  <c:v>2.6031051620069336E-2</c:v>
                </c:pt>
                <c:pt idx="1598">
                  <c:v>2.6032218817359561E-2</c:v>
                </c:pt>
                <c:pt idx="1599">
                  <c:v>2.6028867867469538E-2</c:v>
                </c:pt>
                <c:pt idx="1600">
                  <c:v>2.602629512709723E-2</c:v>
                </c:pt>
                <c:pt idx="1601">
                  <c:v>2.6023743011730622E-2</c:v>
                </c:pt>
                <c:pt idx="1602">
                  <c:v>2.6021211521291512E-2</c:v>
                </c:pt>
                <c:pt idx="1603">
                  <c:v>2.6015746068864063E-2</c:v>
                </c:pt>
                <c:pt idx="1604">
                  <c:v>2.6016210414876034E-2</c:v>
                </c:pt>
                <c:pt idx="1605">
                  <c:v>2.6013740798742819E-2</c:v>
                </c:pt>
                <c:pt idx="1606">
                  <c:v>2.6011291807222971E-2</c:v>
                </c:pt>
                <c:pt idx="1607">
                  <c:v>2.6008863440239147E-2</c:v>
                </c:pt>
                <c:pt idx="1608">
                  <c:v>2.6006455697715303E-2</c:v>
                </c:pt>
                <c:pt idx="1609">
                  <c:v>2.6004068579575389E-2</c:v>
                </c:pt>
                <c:pt idx="1610">
                  <c:v>2.6001702085744656E-2</c:v>
                </c:pt>
                <c:pt idx="1611">
                  <c:v>2.5999356216150078E-2</c:v>
                </c:pt>
                <c:pt idx="1612">
                  <c:v>2.5997030970716907E-2</c:v>
                </c:pt>
                <c:pt idx="1613">
                  <c:v>2.5994726349372117E-2</c:v>
                </c:pt>
                <c:pt idx="1614">
                  <c:v>2.5993999227049144E-2</c:v>
                </c:pt>
                <c:pt idx="1615">
                  <c:v>2.5990958645724555E-2</c:v>
                </c:pt>
                <c:pt idx="1616">
                  <c:v>2.5987936229149921E-2</c:v>
                </c:pt>
                <c:pt idx="1617">
                  <c:v>2.5986496396771849E-2</c:v>
                </c:pt>
                <c:pt idx="1618">
                  <c:v>2.5983512601470408E-2</c:v>
                </c:pt>
                <c:pt idx="1619">
                  <c:v>2.5982116648703975E-2</c:v>
                </c:pt>
                <c:pt idx="1620">
                  <c:v>2.5979171468450215E-2</c:v>
                </c:pt>
                <c:pt idx="1621">
                  <c:v>2.5977031837266202E-2</c:v>
                </c:pt>
                <c:pt idx="1622">
                  <c:v>2.5975701714554936E-2</c:v>
                </c:pt>
                <c:pt idx="1623">
                  <c:v>2.5972814445215913E-2</c:v>
                </c:pt>
                <c:pt idx="1624">
                  <c:v>2.5968363075797338E-2</c:v>
                </c:pt>
                <c:pt idx="1625">
                  <c:v>2.5966301961975306E-2</c:v>
                </c:pt>
                <c:pt idx="1626">
                  <c:v>2.5964261466899102E-2</c:v>
                </c:pt>
                <c:pt idx="1627">
                  <c:v>2.5962241590505485E-2</c:v>
                </c:pt>
                <c:pt idx="1628">
                  <c:v>2.5959446150362331E-2</c:v>
                </c:pt>
                <c:pt idx="1629">
                  <c:v>2.5960657226897166E-2</c:v>
                </c:pt>
                <c:pt idx="1630">
                  <c:v>2.5958703204525365E-2</c:v>
                </c:pt>
                <c:pt idx="1631">
                  <c:v>2.5956769805039883E-2</c:v>
                </c:pt>
                <c:pt idx="1632">
                  <c:v>2.595485702838066E-2</c:v>
                </c:pt>
                <c:pt idx="1633">
                  <c:v>2.5950555321018871E-2</c:v>
                </c:pt>
                <c:pt idx="1634">
                  <c:v>2.5947882279388632E-2</c:v>
                </c:pt>
                <c:pt idx="1635">
                  <c:v>2.5946824844561459E-2</c:v>
                </c:pt>
                <c:pt idx="1636">
                  <c:v>2.5944990533577912E-2</c:v>
                </c:pt>
                <c:pt idx="1637">
                  <c:v>2.5945602485386663E-2</c:v>
                </c:pt>
                <c:pt idx="1638">
                  <c:v>2.5943813444442302E-2</c:v>
                </c:pt>
                <c:pt idx="1639">
                  <c:v>2.5942045025917172E-2</c:v>
                </c:pt>
                <c:pt idx="1640">
                  <c:v>2.5940297229755965E-2</c:v>
                </c:pt>
                <c:pt idx="1641">
                  <c:v>2.5936128248859085E-2</c:v>
                </c:pt>
                <c:pt idx="1642">
                  <c:v>2.5934417645571934E-2</c:v>
                </c:pt>
                <c:pt idx="1643">
                  <c:v>2.5932727660046784E-2</c:v>
                </c:pt>
                <c:pt idx="1644">
                  <c:v>2.5931058292229178E-2</c:v>
                </c:pt>
                <c:pt idx="1645">
                  <c:v>2.5929409542070361E-2</c:v>
                </c:pt>
                <c:pt idx="1646">
                  <c:v>2.5927781409517625E-2</c:v>
                </c:pt>
                <c:pt idx="1647">
                  <c:v>2.5926173894520906E-2</c:v>
                </c:pt>
                <c:pt idx="1648">
                  <c:v>2.5924586997030572E-2</c:v>
                </c:pt>
                <c:pt idx="1649">
                  <c:v>2.5923020716997425E-2</c:v>
                </c:pt>
                <c:pt idx="1650">
                  <c:v>2.5924779970218054E-2</c:v>
                </c:pt>
                <c:pt idx="1651">
                  <c:v>2.5922432532757708E-2</c:v>
                </c:pt>
                <c:pt idx="1652">
                  <c:v>2.5920932200866983E-2</c:v>
                </c:pt>
                <c:pt idx="1653">
                  <c:v>2.5919452490677796E-2</c:v>
                </c:pt>
                <c:pt idx="1654">
                  <c:v>2.591550394329507E-2</c:v>
                </c:pt>
                <c:pt idx="1655">
                  <c:v>2.5917388255226565E-2</c:v>
                </c:pt>
                <c:pt idx="1656">
                  <c:v>2.5915137089857539E-2</c:v>
                </c:pt>
                <c:pt idx="1657">
                  <c:v>2.5913739866015185E-2</c:v>
                </c:pt>
                <c:pt idx="1658">
                  <c:v>2.5912363263648815E-2</c:v>
                </c:pt>
                <c:pt idx="1659">
                  <c:v>2.5911007282714792E-2</c:v>
                </c:pt>
                <c:pt idx="1660">
                  <c:v>2.5910512116296063E-2</c:v>
                </c:pt>
                <c:pt idx="1661">
                  <c:v>2.5908357184974404E-2</c:v>
                </c:pt>
                <c:pt idx="1662">
                  <c:v>2.590706306808508E-2</c:v>
                </c:pt>
                <c:pt idx="1663">
                  <c:v>2.5905789572461313E-2</c:v>
                </c:pt>
                <c:pt idx="1664">
                  <c:v>2.5904536698064654E-2</c:v>
                </c:pt>
                <c:pt idx="1665">
                  <c:v>2.5903304444854478E-2</c:v>
                </c:pt>
                <c:pt idx="1666">
                  <c:v>2.5902092812792338E-2</c:v>
                </c:pt>
                <c:pt idx="1667">
                  <c:v>2.590090180184064E-2</c:v>
                </c:pt>
                <c:pt idx="1668">
                  <c:v>2.5899731411960922E-2</c:v>
                </c:pt>
                <c:pt idx="1669">
                  <c:v>2.5898581643117764E-2</c:v>
                </c:pt>
                <c:pt idx="1670">
                  <c:v>2.5898306545336966E-2</c:v>
                </c:pt>
                <c:pt idx="1671">
                  <c:v>2.5896343968397219E-2</c:v>
                </c:pt>
                <c:pt idx="1672">
                  <c:v>2.5895256062448108E-2</c:v>
                </c:pt>
                <c:pt idx="1673">
                  <c:v>2.5894188777395123E-2</c:v>
                </c:pt>
                <c:pt idx="1674">
                  <c:v>2.589400174734019E-2</c:v>
                </c:pt>
                <c:pt idx="1675">
                  <c:v>2.5892116069843586E-2</c:v>
                </c:pt>
                <c:pt idx="1676">
                  <c:v>2.5887662659347572E-2</c:v>
                </c:pt>
                <c:pt idx="1677">
                  <c:v>2.5886672248997596E-2</c:v>
                </c:pt>
                <c:pt idx="1678">
                  <c:v>2.58857024534874E-2</c:v>
                </c:pt>
                <c:pt idx="1679">
                  <c:v>2.5884753272788722E-2</c:v>
                </c:pt>
                <c:pt idx="1680">
                  <c:v>2.5884692057255094E-2</c:v>
                </c:pt>
                <c:pt idx="1681">
                  <c:v>2.5883785513814338E-2</c:v>
                </c:pt>
                <c:pt idx="1682">
                  <c:v>2.5882899586570685E-2</c:v>
                </c:pt>
                <c:pt idx="1683">
                  <c:v>2.5885522353609369E-2</c:v>
                </c:pt>
                <c:pt idx="1684">
                  <c:v>2.5881189580571465E-2</c:v>
                </c:pt>
                <c:pt idx="1685">
                  <c:v>2.5879491098038415E-2</c:v>
                </c:pt>
                <c:pt idx="1686">
                  <c:v>2.5878686214961099E-2</c:v>
                </c:pt>
                <c:pt idx="1687">
                  <c:v>2.5877901476439862E-2</c:v>
                </c:pt>
                <c:pt idx="1688">
                  <c:v>2.5877135608132304E-2</c:v>
                </c:pt>
                <c:pt idx="1689">
                  <c:v>2.5877266283258947E-2</c:v>
                </c:pt>
                <c:pt idx="1690">
                  <c:v>2.5876534815634893E-2</c:v>
                </c:pt>
                <c:pt idx="1691">
                  <c:v>2.5875817988244041E-2</c:v>
                </c:pt>
                <c:pt idx="1692">
                  <c:v>2.5875114451707322E-2</c:v>
                </c:pt>
                <c:pt idx="1693">
                  <c:v>2.5871486554652809E-2</c:v>
                </c:pt>
                <c:pt idx="1694">
                  <c:v>2.5873452903378506E-2</c:v>
                </c:pt>
                <c:pt idx="1695">
                  <c:v>2.5872784691258584E-2</c:v>
                </c:pt>
                <c:pt idx="1696">
                  <c:v>2.5871148972478799E-2</c:v>
                </c:pt>
                <c:pt idx="1697">
                  <c:v>2.5871468862838736E-2</c:v>
                </c:pt>
                <c:pt idx="1698">
                  <c:v>2.5870818547806582E-2</c:v>
                </c:pt>
                <c:pt idx="1699">
                  <c:v>2.5870171499741784E-2</c:v>
                </c:pt>
                <c:pt idx="1700">
                  <c:v>2.5868555138407513E-2</c:v>
                </c:pt>
                <c:pt idx="1701">
                  <c:v>2.5869760339545172E-2</c:v>
                </c:pt>
                <c:pt idx="1702">
                  <c:v>2.5869992004985749E-2</c:v>
                </c:pt>
                <c:pt idx="1703">
                  <c:v>2.5869342920154647E-2</c:v>
                </c:pt>
                <c:pt idx="1704">
                  <c:v>2.5868690235557844E-2</c:v>
                </c:pt>
                <c:pt idx="1705">
                  <c:v>2.5868032616318346E-2</c:v>
                </c:pt>
                <c:pt idx="1706">
                  <c:v>2.5866494539780786E-2</c:v>
                </c:pt>
                <c:pt idx="1707">
                  <c:v>2.586582404910753E-2</c:v>
                </c:pt>
                <c:pt idx="1708">
                  <c:v>2.5865144650027583E-2</c:v>
                </c:pt>
                <c:pt idx="1709">
                  <c:v>2.586425588719158E-2</c:v>
                </c:pt>
                <c:pt idx="1710">
                  <c:v>2.586375375837786E-2</c:v>
                </c:pt>
                <c:pt idx="1711">
                  <c:v>2.58638052061625E-2</c:v>
                </c:pt>
                <c:pt idx="1712">
                  <c:v>2.5863179122538424E-2</c:v>
                </c:pt>
                <c:pt idx="1713">
                  <c:v>2.586243525576894E-2</c:v>
                </c:pt>
                <c:pt idx="1714">
                  <c:v>2.5862432865649734E-2</c:v>
                </c:pt>
                <c:pt idx="1715">
                  <c:v>2.5860039523428965E-2</c:v>
                </c:pt>
                <c:pt idx="1716">
                  <c:v>2.5859253338174799E-2</c:v>
                </c:pt>
                <c:pt idx="1717">
                  <c:v>2.5858452684612118E-2</c:v>
                </c:pt>
                <c:pt idx="1718">
                  <c:v>2.5857637562758384E-2</c:v>
                </c:pt>
                <c:pt idx="1719">
                  <c:v>2.5858528360950931E-2</c:v>
                </c:pt>
                <c:pt idx="1720">
                  <c:v>2.5856823046455576E-2</c:v>
                </c:pt>
                <c:pt idx="1721">
                  <c:v>2.5855963425059771E-2</c:v>
                </c:pt>
                <c:pt idx="1722">
                  <c:v>2.5855089334417731E-2</c:v>
                </c:pt>
                <c:pt idx="1723">
                  <c:v>2.5854200774547701E-2</c:v>
                </c:pt>
                <c:pt idx="1724">
                  <c:v>2.58532977454701E-2</c:v>
                </c:pt>
                <c:pt idx="1725">
                  <c:v>2.5852380247202739E-2</c:v>
                </c:pt>
                <c:pt idx="1726">
                  <c:v>2.5851448279767774E-2</c:v>
                </c:pt>
                <c:pt idx="1727">
                  <c:v>2.5850365456804306E-2</c:v>
                </c:pt>
                <c:pt idx="1728">
                  <c:v>2.5846851726205062E-2</c:v>
                </c:pt>
                <c:pt idx="1729">
                  <c:v>2.5846867013210473E-2</c:v>
                </c:pt>
                <c:pt idx="1730">
                  <c:v>2.5845879377222537E-2</c:v>
                </c:pt>
                <c:pt idx="1731">
                  <c:v>2.5844877274226349E-2</c:v>
                </c:pt>
                <c:pt idx="1732">
                  <c:v>2.5843860704244749E-2</c:v>
                </c:pt>
                <c:pt idx="1733">
                  <c:v>2.5843674552874764E-2</c:v>
                </c:pt>
                <c:pt idx="1734">
                  <c:v>2.5841633624738004E-2</c:v>
                </c:pt>
                <c:pt idx="1735">
                  <c:v>2.584072419260269E-2</c:v>
                </c:pt>
                <c:pt idx="1736">
                  <c:v>2.5839649754899049E-2</c:v>
                </c:pt>
                <c:pt idx="1737">
                  <c:v>2.5839401297775483E-2</c:v>
                </c:pt>
                <c:pt idx="1738">
                  <c:v>2.5836459430586087E-2</c:v>
                </c:pt>
                <c:pt idx="1739">
                  <c:v>2.5836339640646022E-2</c:v>
                </c:pt>
                <c:pt idx="1740">
                  <c:v>2.5836044443673691E-2</c:v>
                </c:pt>
                <c:pt idx="1741">
                  <c:v>2.5834060563764517E-2</c:v>
                </c:pt>
                <c:pt idx="1742">
                  <c:v>2.5832899325183619E-2</c:v>
                </c:pt>
                <c:pt idx="1743">
                  <c:v>2.5831723619876443E-2</c:v>
                </c:pt>
                <c:pt idx="1744">
                  <c:v>2.5830533447867145E-2</c:v>
                </c:pt>
                <c:pt idx="1745">
                  <c:v>2.5828324107510559E-2</c:v>
                </c:pt>
                <c:pt idx="1746">
                  <c:v>2.5827104055814204E-2</c:v>
                </c:pt>
                <c:pt idx="1747">
                  <c:v>2.5825869538523158E-2</c:v>
                </c:pt>
                <c:pt idx="1748">
                  <c:v>2.5824620555665246E-2</c:v>
                </c:pt>
                <c:pt idx="1749">
                  <c:v>2.5823357107265642E-2</c:v>
                </c:pt>
                <c:pt idx="1750">
                  <c:v>2.5822079193353935E-2</c:v>
                </c:pt>
                <c:pt idx="1751">
                  <c:v>2.5820786813955301E-2</c:v>
                </c:pt>
                <c:pt idx="1752">
                  <c:v>2.5819479969099321E-2</c:v>
                </c:pt>
                <c:pt idx="1753">
                  <c:v>2.5818981097209523E-2</c:v>
                </c:pt>
                <c:pt idx="1754">
                  <c:v>2.5819286606111762E-2</c:v>
                </c:pt>
                <c:pt idx="1755">
                  <c:v>2.5817932976037211E-2</c:v>
                </c:pt>
                <c:pt idx="1756">
                  <c:v>2.5816564877548364E-2</c:v>
                </c:pt>
                <c:pt idx="1757">
                  <c:v>2.5815182310675637E-2</c:v>
                </c:pt>
                <c:pt idx="1758">
                  <c:v>2.5812968628806013E-2</c:v>
                </c:pt>
                <c:pt idx="1759">
                  <c:v>2.5811152639166692E-2</c:v>
                </c:pt>
                <c:pt idx="1760">
                  <c:v>2.5809723668765012E-2</c:v>
                </c:pt>
                <c:pt idx="1761">
                  <c:v>2.5808280231133733E-2</c:v>
                </c:pt>
                <c:pt idx="1762">
                  <c:v>2.5809257455034929E-2</c:v>
                </c:pt>
                <c:pt idx="1763">
                  <c:v>2.5807781667678095E-2</c:v>
                </c:pt>
                <c:pt idx="1764">
                  <c:v>2.5806291410121168E-2</c:v>
                </c:pt>
                <c:pt idx="1765">
                  <c:v>2.5804786682396809E-2</c:v>
                </c:pt>
                <c:pt idx="1766">
                  <c:v>2.580084603564458E-2</c:v>
                </c:pt>
                <c:pt idx="1767">
                  <c:v>2.579931579530664E-2</c:v>
                </c:pt>
                <c:pt idx="1768">
                  <c:v>2.5797771087965365E-2</c:v>
                </c:pt>
                <c:pt idx="1769">
                  <c:v>2.5796211913654828E-2</c:v>
                </c:pt>
                <c:pt idx="1770">
                  <c:v>2.5797045992439836E-2</c:v>
                </c:pt>
                <c:pt idx="1771">
                  <c:v>2.5795454444421301E-2</c:v>
                </c:pt>
                <c:pt idx="1772">
                  <c:v>2.5793848426475141E-2</c:v>
                </c:pt>
                <c:pt idx="1773">
                  <c:v>2.5793026925187843E-2</c:v>
                </c:pt>
                <c:pt idx="1774">
                  <c:v>2.5790592980943501E-2</c:v>
                </c:pt>
                <c:pt idx="1775">
                  <c:v>2.5786553063361695E-2</c:v>
                </c:pt>
                <c:pt idx="1776">
                  <c:v>2.5787279656131996E-2</c:v>
                </c:pt>
                <c:pt idx="1777">
                  <c:v>2.5786395669550408E-2</c:v>
                </c:pt>
                <c:pt idx="1778">
                  <c:v>2.5783908452333727E-2</c:v>
                </c:pt>
                <c:pt idx="1779">
                  <c:v>2.5779824494866318E-2</c:v>
                </c:pt>
                <c:pt idx="1780">
                  <c:v>2.5776523698930992E-2</c:v>
                </c:pt>
                <c:pt idx="1781">
                  <c:v>2.5774793236590501E-2</c:v>
                </c:pt>
                <c:pt idx="1782">
                  <c:v>2.5773048309783254E-2</c:v>
                </c:pt>
                <c:pt idx="1783">
                  <c:v>2.5771288918545916E-2</c:v>
                </c:pt>
                <c:pt idx="1784">
                  <c:v>2.5770301711498547E-2</c:v>
                </c:pt>
                <c:pt idx="1785">
                  <c:v>2.5768512231090737E-2</c:v>
                </c:pt>
                <c:pt idx="1786">
                  <c:v>2.5766708285350697E-2</c:v>
                </c:pt>
                <c:pt idx="1787">
                  <c:v>2.5764889874317957E-2</c:v>
                </c:pt>
                <c:pt idx="1788">
                  <c:v>2.5763056998031171E-2</c:v>
                </c:pt>
                <c:pt idx="1789">
                  <c:v>2.5760428820240631E-2</c:v>
                </c:pt>
                <c:pt idx="1790">
                  <c:v>2.5758568179073744E-2</c:v>
                </c:pt>
                <c:pt idx="1791">
                  <c:v>2.5756693073789E-2</c:v>
                </c:pt>
                <c:pt idx="1792">
                  <c:v>2.5755309555052147E-2</c:v>
                </c:pt>
                <c:pt idx="1793">
                  <c:v>2.5753675639191512E-2</c:v>
                </c:pt>
                <c:pt idx="1794">
                  <c:v>2.5751755972227661E-2</c:v>
                </c:pt>
                <c:pt idx="1795">
                  <c:v>2.574982184029349E-2</c:v>
                </c:pt>
                <c:pt idx="1796">
                  <c:v>2.5746753265071878E-2</c:v>
                </c:pt>
                <c:pt idx="1797">
                  <c:v>2.5744857247291111E-2</c:v>
                </c:pt>
                <c:pt idx="1798">
                  <c:v>2.5743162344927236E-2</c:v>
                </c:pt>
                <c:pt idx="1799">
                  <c:v>2.5741171528179983E-2</c:v>
                </c:pt>
                <c:pt idx="1800">
                  <c:v>2.5739166247689814E-2</c:v>
                </c:pt>
                <c:pt idx="1801">
                  <c:v>2.5737146503499134E-2</c:v>
                </c:pt>
                <c:pt idx="1802">
                  <c:v>2.5735112295652104E-2</c:v>
                </c:pt>
                <c:pt idx="1803">
                  <c:v>2.5733063624192004E-2</c:v>
                </c:pt>
                <c:pt idx="1804">
                  <c:v>2.5731000489165209E-2</c:v>
                </c:pt>
                <c:pt idx="1805">
                  <c:v>2.5728922890613227E-2</c:v>
                </c:pt>
                <c:pt idx="1806">
                  <c:v>2.5731394981734053E-2</c:v>
                </c:pt>
                <c:pt idx="1807">
                  <c:v>2.5728522041368614E-2</c:v>
                </c:pt>
                <c:pt idx="1808">
                  <c:v>2.5726395132194241E-2</c:v>
                </c:pt>
                <c:pt idx="1809">
                  <c:v>2.5724253754620913E-2</c:v>
                </c:pt>
                <c:pt idx="1810">
                  <c:v>2.5719830164266478E-2</c:v>
                </c:pt>
                <c:pt idx="1811">
                  <c:v>2.5717663411793736E-2</c:v>
                </c:pt>
                <c:pt idx="1812">
                  <c:v>2.5715482194096344E-2</c:v>
                </c:pt>
                <c:pt idx="1813">
                  <c:v>2.5713286511221484E-2</c:v>
                </c:pt>
                <c:pt idx="1814">
                  <c:v>2.5711076363217636E-2</c:v>
                </c:pt>
                <c:pt idx="1815">
                  <c:v>2.5711101655479532E-2</c:v>
                </c:pt>
                <c:pt idx="1816">
                  <c:v>2.5708859000458703E-2</c:v>
                </c:pt>
                <c:pt idx="1817">
                  <c:v>2.5706601877427428E-2</c:v>
                </c:pt>
                <c:pt idx="1818">
                  <c:v>2.57043302864347E-2</c:v>
                </c:pt>
                <c:pt idx="1819">
                  <c:v>2.5699808647951017E-2</c:v>
                </c:pt>
                <c:pt idx="1820">
                  <c:v>2.569751171019146E-2</c:v>
                </c:pt>
                <c:pt idx="1821">
                  <c:v>2.5695200307647124E-2</c:v>
                </c:pt>
                <c:pt idx="1822">
                  <c:v>2.5695840685983101E-2</c:v>
                </c:pt>
                <c:pt idx="1823">
                  <c:v>2.5692755313828926E-2</c:v>
                </c:pt>
                <c:pt idx="1824">
                  <c:v>2.5690396916138454E-2</c:v>
                </c:pt>
                <c:pt idx="1825">
                  <c:v>2.5688761890937779E-2</c:v>
                </c:pt>
                <c:pt idx="1826">
                  <c:v>2.5685636718003432E-2</c:v>
                </c:pt>
                <c:pt idx="1827">
                  <c:v>2.5681028134712468E-2</c:v>
                </c:pt>
                <c:pt idx="1828">
                  <c:v>2.5680818649880467E-2</c:v>
                </c:pt>
                <c:pt idx="1829">
                  <c:v>2.5679120938012372E-2</c:v>
                </c:pt>
                <c:pt idx="1830">
                  <c:v>2.5675942712198037E-2</c:v>
                </c:pt>
                <c:pt idx="1831">
                  <c:v>2.5673483042406322E-2</c:v>
                </c:pt>
                <c:pt idx="1832">
                  <c:v>2.5668090493974081E-2</c:v>
                </c:pt>
                <c:pt idx="1833">
                  <c:v>2.5665606727112451E-2</c:v>
                </c:pt>
                <c:pt idx="1834">
                  <c:v>2.5663108497148014E-2</c:v>
                </c:pt>
                <c:pt idx="1835">
                  <c:v>2.5660595804133917E-2</c:v>
                </c:pt>
                <c:pt idx="1836">
                  <c:v>2.5658793530135726E-2</c:v>
                </c:pt>
                <c:pt idx="1837">
                  <c:v>2.5656250698075402E-2</c:v>
                </c:pt>
                <c:pt idx="1838">
                  <c:v>2.565658240134756E-2</c:v>
                </c:pt>
                <c:pt idx="1839">
                  <c:v>2.5651121642348815E-2</c:v>
                </c:pt>
                <c:pt idx="1840">
                  <c:v>2.5648535418793066E-2</c:v>
                </c:pt>
                <c:pt idx="1841">
                  <c:v>2.5645215925084043E-2</c:v>
                </c:pt>
                <c:pt idx="1842">
                  <c:v>2.5642601992265274E-2</c:v>
                </c:pt>
                <c:pt idx="1843">
                  <c:v>2.5639973596843085E-2</c:v>
                </c:pt>
                <c:pt idx="1844">
                  <c:v>2.5636952007119601E-2</c:v>
                </c:pt>
                <c:pt idx="1845">
                  <c:v>2.5635387346364228E-2</c:v>
                </c:pt>
                <c:pt idx="1846">
                  <c:v>2.5632714341349085E-2</c:v>
                </c:pt>
                <c:pt idx="1847">
                  <c:v>2.5630026872958307E-2</c:v>
                </c:pt>
                <c:pt idx="1848">
                  <c:v>2.5627324941251299E-2</c:v>
                </c:pt>
                <c:pt idx="1849">
                  <c:v>2.562389951280521E-2</c:v>
                </c:pt>
                <c:pt idx="1850">
                  <c:v>2.5621169880758222E-2</c:v>
                </c:pt>
                <c:pt idx="1851">
                  <c:v>2.5618425786568543E-2</c:v>
                </c:pt>
                <c:pt idx="1852">
                  <c:v>2.5615667230298539E-2</c:v>
                </c:pt>
                <c:pt idx="1853">
                  <c:v>2.5612894212006188E-2</c:v>
                </c:pt>
                <c:pt idx="1854">
                  <c:v>2.5610106731752093E-2</c:v>
                </c:pt>
                <c:pt idx="1855">
                  <c:v>2.5607304789596438E-2</c:v>
                </c:pt>
                <c:pt idx="1856">
                  <c:v>2.5604488385600265E-2</c:v>
                </c:pt>
                <c:pt idx="1857">
                  <c:v>2.5601657519824624E-2</c:v>
                </c:pt>
                <c:pt idx="1858">
                  <c:v>2.5602301153899446E-2</c:v>
                </c:pt>
                <c:pt idx="1859">
                  <c:v>2.5598738801448057E-2</c:v>
                </c:pt>
                <c:pt idx="1860">
                  <c:v>2.5595859605453315E-2</c:v>
                </c:pt>
                <c:pt idx="1861">
                  <c:v>2.5592965943947638E-2</c:v>
                </c:pt>
                <c:pt idx="1862">
                  <c:v>2.5587979282663917E-2</c:v>
                </c:pt>
                <c:pt idx="1863">
                  <c:v>2.5585060408448799E-2</c:v>
                </c:pt>
                <c:pt idx="1864">
                  <c:v>2.558212707189678E-2</c:v>
                </c:pt>
                <c:pt idx="1865">
                  <c:v>2.5579179273071198E-2</c:v>
                </c:pt>
                <c:pt idx="1866">
                  <c:v>2.5576217012037137E-2</c:v>
                </c:pt>
                <c:pt idx="1867">
                  <c:v>2.5575300202823503E-2</c:v>
                </c:pt>
                <c:pt idx="1868">
                  <c:v>2.5572305284562159E-2</c:v>
                </c:pt>
                <c:pt idx="1869">
                  <c:v>2.5569295901311604E-2</c:v>
                </c:pt>
                <c:pt idx="1870">
                  <c:v>2.5566272053140177E-2</c:v>
                </c:pt>
                <c:pt idx="1871">
                  <c:v>2.5561188775998361E-2</c:v>
                </c:pt>
                <c:pt idx="1872">
                  <c:v>2.5558139743075824E-2</c:v>
                </c:pt>
                <c:pt idx="1873">
                  <c:v>2.5555076248401712E-2</c:v>
                </c:pt>
                <c:pt idx="1874">
                  <c:v>2.5551998292043725E-2</c:v>
                </c:pt>
                <c:pt idx="1875">
                  <c:v>2.5548905874068266E-2</c:v>
                </c:pt>
                <c:pt idx="1876">
                  <c:v>2.5547825204520369E-2</c:v>
                </c:pt>
                <c:pt idx="1877">
                  <c:v>2.5545374077617016E-2</c:v>
                </c:pt>
                <c:pt idx="1878">
                  <c:v>2.5541560538677944E-2</c:v>
                </c:pt>
                <c:pt idx="1879">
                  <c:v>2.5538406509260089E-2</c:v>
                </c:pt>
                <c:pt idx="1880">
                  <c:v>2.5535238015603826E-2</c:v>
                </c:pt>
                <c:pt idx="1881">
                  <c:v>2.5532055057780063E-2</c:v>
                </c:pt>
                <c:pt idx="1882">
                  <c:v>2.5529525327100559E-2</c:v>
                </c:pt>
                <c:pt idx="1883">
                  <c:v>2.5525645749909821E-2</c:v>
                </c:pt>
                <c:pt idx="1884">
                  <c:v>2.5519092205303025E-2</c:v>
                </c:pt>
                <c:pt idx="1885">
                  <c:v>2.5515857696392148E-2</c:v>
                </c:pt>
                <c:pt idx="1886">
                  <c:v>2.5512608728590614E-2</c:v>
                </c:pt>
                <c:pt idx="1887">
                  <c:v>2.5509345301968637E-2</c:v>
                </c:pt>
                <c:pt idx="1888">
                  <c:v>2.5506067416596886E-2</c:v>
                </c:pt>
                <c:pt idx="1889">
                  <c:v>2.5503434376691326E-2</c:v>
                </c:pt>
                <c:pt idx="1890">
                  <c:v>2.5500126308452206E-2</c:v>
                </c:pt>
                <c:pt idx="1891">
                  <c:v>2.5496803780693352E-2</c:v>
                </c:pt>
                <c:pt idx="1892">
                  <c:v>2.5493466793487671E-2</c:v>
                </c:pt>
                <c:pt idx="1893">
                  <c:v>2.5489461110972573E-2</c:v>
                </c:pt>
                <c:pt idx="1894">
                  <c:v>2.5486096474594884E-2</c:v>
                </c:pt>
                <c:pt idx="1895">
                  <c:v>2.5482717379967792E-2</c:v>
                </c:pt>
                <c:pt idx="1896">
                  <c:v>2.5478837853652125E-2</c:v>
                </c:pt>
                <c:pt idx="1897">
                  <c:v>2.5476564968283197E-2</c:v>
                </c:pt>
                <c:pt idx="1898">
                  <c:v>2.5473141225919736E-2</c:v>
                </c:pt>
                <c:pt idx="1899">
                  <c:v>2.5469703024621562E-2</c:v>
                </c:pt>
                <c:pt idx="1900">
                  <c:v>2.5466250364462466E-2</c:v>
                </c:pt>
                <c:pt idx="1901">
                  <c:v>2.5462286762506371E-2</c:v>
                </c:pt>
                <c:pt idx="1902">
                  <c:v>2.5458160526776435E-2</c:v>
                </c:pt>
                <c:pt idx="1903">
                  <c:v>2.5454663703427985E-2</c:v>
                </c:pt>
                <c:pt idx="1904">
                  <c:v>2.5451152422508481E-2</c:v>
                </c:pt>
                <c:pt idx="1905">
                  <c:v>2.5447626684091239E-2</c:v>
                </c:pt>
                <c:pt idx="1906">
                  <c:v>2.5444086488253984E-2</c:v>
                </c:pt>
                <c:pt idx="1907">
                  <c:v>2.5440531835072236E-2</c:v>
                </c:pt>
                <c:pt idx="1908">
                  <c:v>2.5436962724622841E-2</c:v>
                </c:pt>
                <c:pt idx="1909">
                  <c:v>2.5433379156981756E-2</c:v>
                </c:pt>
                <c:pt idx="1910">
                  <c:v>2.5432941887291598E-2</c:v>
                </c:pt>
                <c:pt idx="1911">
                  <c:v>2.5428692295123213E-2</c:v>
                </c:pt>
                <c:pt idx="1912">
                  <c:v>2.5425060206509774E-2</c:v>
                </c:pt>
                <c:pt idx="1913">
                  <c:v>2.5421413657125164E-2</c:v>
                </c:pt>
                <c:pt idx="1914">
                  <c:v>2.5415871650336368E-2</c:v>
                </c:pt>
                <c:pt idx="1915">
                  <c:v>2.5410720567877344E-2</c:v>
                </c:pt>
                <c:pt idx="1916">
                  <c:v>2.5410387245151413E-2</c:v>
                </c:pt>
                <c:pt idx="1917">
                  <c:v>2.5406682853490532E-2</c:v>
                </c:pt>
                <c:pt idx="1918">
                  <c:v>2.5403585643561072E-2</c:v>
                </c:pt>
                <c:pt idx="1919">
                  <c:v>2.5399230689149784E-2</c:v>
                </c:pt>
                <c:pt idx="1920">
                  <c:v>2.5395482916634966E-2</c:v>
                </c:pt>
                <c:pt idx="1921">
                  <c:v>2.5391720684000564E-2</c:v>
                </c:pt>
                <c:pt idx="1922">
                  <c:v>2.5387943991329102E-2</c:v>
                </c:pt>
                <c:pt idx="1923">
                  <c:v>2.5384152838703974E-2</c:v>
                </c:pt>
                <c:pt idx="1924">
                  <c:v>2.538034722620857E-2</c:v>
                </c:pt>
                <c:pt idx="1925">
                  <c:v>2.5376527153926715E-2</c:v>
                </c:pt>
                <c:pt idx="1926">
                  <c:v>2.5373915041532229E-2</c:v>
                </c:pt>
                <c:pt idx="1927">
                  <c:v>2.5367013188466216E-2</c:v>
                </c:pt>
                <c:pt idx="1928">
                  <c:v>2.5364980179203734E-2</c:v>
                </c:pt>
                <c:pt idx="1929">
                  <c:v>2.5361709616253371E-2</c:v>
                </c:pt>
                <c:pt idx="1930">
                  <c:v>2.5357209898672298E-2</c:v>
                </c:pt>
                <c:pt idx="1931">
                  <c:v>2.5353303069448059E-2</c:v>
                </c:pt>
                <c:pt idx="1932">
                  <c:v>2.5349381781032351E-2</c:v>
                </c:pt>
                <c:pt idx="1933">
                  <c:v>2.5345446033512031E-2</c:v>
                </c:pt>
                <c:pt idx="1934">
                  <c:v>2.5342096638503103E-2</c:v>
                </c:pt>
                <c:pt idx="1935">
                  <c:v>2.5337531161503207E-2</c:v>
                </c:pt>
                <c:pt idx="1936">
                  <c:v>2.5331158301899168E-2</c:v>
                </c:pt>
                <c:pt idx="1937">
                  <c:v>2.5327169965383312E-2</c:v>
                </c:pt>
                <c:pt idx="1938">
                  <c:v>2.5323167174041171E-2</c:v>
                </c:pt>
                <c:pt idx="1939">
                  <c:v>2.5319149927958865E-2</c:v>
                </c:pt>
                <c:pt idx="1940">
                  <c:v>2.5315711555710243E-2</c:v>
                </c:pt>
                <c:pt idx="1941">
                  <c:v>2.531166408516471E-2</c:v>
                </c:pt>
                <c:pt idx="1942">
                  <c:v>2.5307602159181448E-2</c:v>
                </c:pt>
                <c:pt idx="1943">
                  <c:v>2.5303525777846989E-2</c:v>
                </c:pt>
                <c:pt idx="1944">
                  <c:v>2.5299434941251801E-2</c:v>
                </c:pt>
                <c:pt idx="1945">
                  <c:v>2.5294742906786565E-2</c:v>
                </c:pt>
                <c:pt idx="1946">
                  <c:v>2.5289439931741646E-2</c:v>
                </c:pt>
                <c:pt idx="1947">
                  <c:v>2.5286491802402958E-2</c:v>
                </c:pt>
                <c:pt idx="1948">
                  <c:v>2.5282345406576048E-2</c:v>
                </c:pt>
                <c:pt idx="1949">
                  <c:v>2.5278767766760458E-2</c:v>
                </c:pt>
                <c:pt idx="1950">
                  <c:v>2.5274594629147402E-2</c:v>
                </c:pt>
                <c:pt idx="1951">
                  <c:v>2.5270409564783332E-2</c:v>
                </c:pt>
                <c:pt idx="1952">
                  <c:v>2.5266213144557514E-2</c:v>
                </c:pt>
                <c:pt idx="1953">
                  <c:v>2.5262005939356149E-2</c:v>
                </c:pt>
                <c:pt idx="1954">
                  <c:v>2.5257211139519464E-2</c:v>
                </c:pt>
                <c:pt idx="1955">
                  <c:v>2.5252984803675958E-2</c:v>
                </c:pt>
                <c:pt idx="1956">
                  <c:v>2.524874934380893E-2</c:v>
                </c:pt>
                <c:pt idx="1957">
                  <c:v>2.5244505333899016E-2</c:v>
                </c:pt>
                <c:pt idx="1958">
                  <c:v>2.5240253347922004E-2</c:v>
                </c:pt>
                <c:pt idx="1959">
                  <c:v>2.5235993959849701E-2</c:v>
                </c:pt>
                <c:pt idx="1960">
                  <c:v>2.5231727743648617E-2</c:v>
                </c:pt>
                <c:pt idx="1961">
                  <c:v>2.5227455273279964E-2</c:v>
                </c:pt>
                <c:pt idx="1962">
                  <c:v>2.5226041279286997E-2</c:v>
                </c:pt>
                <c:pt idx="1963">
                  <c:v>2.5221183605900376E-2</c:v>
                </c:pt>
                <c:pt idx="1964">
                  <c:v>2.5216894328581322E-2</c:v>
                </c:pt>
                <c:pt idx="1965">
                  <c:v>2.5209574919023741E-2</c:v>
                </c:pt>
                <c:pt idx="1966">
                  <c:v>2.5206590583376133E-2</c:v>
                </c:pt>
                <c:pt idx="1967">
                  <c:v>2.5204576626107394E-2</c:v>
                </c:pt>
                <c:pt idx="1968">
                  <c:v>2.5199704183265899E-2</c:v>
                </c:pt>
                <c:pt idx="1969">
                  <c:v>2.5195401196313635E-2</c:v>
                </c:pt>
                <c:pt idx="1970">
                  <c:v>2.5191097152449833E-2</c:v>
                </c:pt>
                <c:pt idx="1971">
                  <c:v>2.5186792613333332E-2</c:v>
                </c:pt>
                <c:pt idx="1972">
                  <c:v>2.5183057801796985E-2</c:v>
                </c:pt>
                <c:pt idx="1973">
                  <c:v>2.5178184023049902E-2</c:v>
                </c:pt>
                <c:pt idx="1974">
                  <c:v>2.5173880300191163E-2</c:v>
                </c:pt>
                <c:pt idx="1975">
                  <c:v>2.5169576964673611E-2</c:v>
                </c:pt>
                <c:pt idx="1976">
                  <c:v>2.5165274016495084E-2</c:v>
                </c:pt>
                <c:pt idx="1977">
                  <c:v>2.5160971455652128E-2</c:v>
                </c:pt>
                <c:pt idx="1978">
                  <c:v>2.515666928214301E-2</c:v>
                </c:pt>
                <c:pt idx="1979">
                  <c:v>2.5152367495964709E-2</c:v>
                </c:pt>
                <c:pt idx="1980">
                  <c:v>2.5148066097115066E-2</c:v>
                </c:pt>
                <c:pt idx="1981">
                  <c:v>2.5143765085591484E-2</c:v>
                </c:pt>
                <c:pt idx="1982">
                  <c:v>2.5140031418833822E-2</c:v>
                </c:pt>
                <c:pt idx="1983">
                  <c:v>2.5135164224513003E-2</c:v>
                </c:pt>
                <c:pt idx="1984">
                  <c:v>2.5130864374952488E-2</c:v>
                </c:pt>
                <c:pt idx="1985">
                  <c:v>2.5126564912708531E-2</c:v>
                </c:pt>
                <c:pt idx="1986">
                  <c:v>2.5122831712947189E-2</c:v>
                </c:pt>
                <c:pt idx="1987">
                  <c:v>2.5117967150158186E-2</c:v>
                </c:pt>
                <c:pt idx="1988">
                  <c:v>2.5111407516102049E-2</c:v>
                </c:pt>
                <c:pt idx="1989">
                  <c:v>2.5107110683882074E-2</c:v>
                </c:pt>
                <c:pt idx="1990">
                  <c:v>2.5102814238655961E-2</c:v>
                </c:pt>
                <c:pt idx="1991">
                  <c:v>2.5098518180422386E-2</c:v>
                </c:pt>
                <c:pt idx="1992">
                  <c:v>2.5094786761712517E-2</c:v>
                </c:pt>
                <c:pt idx="1993">
                  <c:v>2.5090491207582541E-2</c:v>
                </c:pt>
                <c:pt idx="1994">
                  <c:v>2.5088450895659007E-2</c:v>
                </c:pt>
                <c:pt idx="1995">
                  <c:v>2.5081901260506259E-2</c:v>
                </c:pt>
                <c:pt idx="1996">
                  <c:v>2.5077606867555127E-2</c:v>
                </c:pt>
                <c:pt idx="1997">
                  <c:v>2.507274995771451E-2</c:v>
                </c:pt>
                <c:pt idx="1998">
                  <c:v>2.5068456608355827E-2</c:v>
                </c:pt>
                <c:pt idx="1999">
                  <c:v>2.506416364597025E-2</c:v>
                </c:pt>
                <c:pt idx="2000">
                  <c:v>2.5059871070554688E-2</c:v>
                </c:pt>
                <c:pt idx="2001">
                  <c:v>2.5056140708566755E-2</c:v>
                </c:pt>
                <c:pt idx="2002">
                  <c:v>2.5051848637906115E-2</c:v>
                </c:pt>
                <c:pt idx="2003">
                  <c:v>2.5047556954284886E-2</c:v>
                </c:pt>
                <c:pt idx="2004">
                  <c:v>2.5043265657701309E-2</c:v>
                </c:pt>
                <c:pt idx="2005">
                  <c:v>2.5035454001267211E-2</c:v>
                </c:pt>
                <c:pt idx="2006">
                  <c:v>2.5032845548751549E-2</c:v>
                </c:pt>
                <c:pt idx="2007">
                  <c:v>2.5028555579134644E-2</c:v>
                </c:pt>
                <c:pt idx="2008">
                  <c:v>2.5023093440309587E-2</c:v>
                </c:pt>
                <c:pt idx="2009">
                  <c:v>2.501997680097778E-2</c:v>
                </c:pt>
                <c:pt idx="2010">
                  <c:v>2.5015687992433869E-2</c:v>
                </c:pt>
                <c:pt idx="2011">
                  <c:v>2.5011399570908727E-2</c:v>
                </c:pt>
                <c:pt idx="2012">
                  <c:v>2.5005940275235176E-2</c:v>
                </c:pt>
                <c:pt idx="2013">
                  <c:v>2.5003382375525868E-2</c:v>
                </c:pt>
                <c:pt idx="2014">
                  <c:v>2.4999653065377665E-2</c:v>
                </c:pt>
                <c:pt idx="2015">
                  <c:v>2.4995365655589165E-2</c:v>
                </c:pt>
                <c:pt idx="2016">
                  <c:v>2.4991078632961839E-2</c:v>
                </c:pt>
                <c:pt idx="2017">
                  <c:v>2.4986791997493079E-2</c:v>
                </c:pt>
                <c:pt idx="2018">
                  <c:v>2.4981948602804598E-2</c:v>
                </c:pt>
                <c:pt idx="2019">
                  <c:v>2.4977663009500106E-2</c:v>
                </c:pt>
                <c:pt idx="2020">
                  <c:v>2.4972153529726721E-2</c:v>
                </c:pt>
                <c:pt idx="2021">
                  <c:v>2.4969092984110434E-2</c:v>
                </c:pt>
                <c:pt idx="2022">
                  <c:v>2.4964808552020892E-2</c:v>
                </c:pt>
                <c:pt idx="2023">
                  <c:v>2.4960468301818105E-2</c:v>
                </c:pt>
                <c:pt idx="2024">
                  <c:v>2.4956796389438735E-2</c:v>
                </c:pt>
                <c:pt idx="2025">
                  <c:v>2.4952512851148138E-2</c:v>
                </c:pt>
                <c:pt idx="2026">
                  <c:v>2.4948172820426752E-2</c:v>
                </c:pt>
                <c:pt idx="2027">
                  <c:v>2.494339219752386E-2</c:v>
                </c:pt>
                <c:pt idx="2028">
                  <c:v>2.4939110087797384E-2</c:v>
                </c:pt>
                <c:pt idx="2029">
                  <c:v>2.4934828365123483E-2</c:v>
                </c:pt>
                <c:pt idx="2030">
                  <c:v>2.4930547029498224E-2</c:v>
                </c:pt>
                <c:pt idx="2031">
                  <c:v>2.4927373421448691E-2</c:v>
                </c:pt>
                <c:pt idx="2032">
                  <c:v>2.4922538922788354E-2</c:v>
                </c:pt>
                <c:pt idx="2033">
                  <c:v>2.491825848151779E-2</c:v>
                </c:pt>
                <c:pt idx="2034">
                  <c:v>2.4913978427363655E-2</c:v>
                </c:pt>
                <c:pt idx="2035">
                  <c:v>2.4909698760324207E-2</c:v>
                </c:pt>
                <c:pt idx="2036">
                  <c:v>2.49054194803951E-2</c:v>
                </c:pt>
                <c:pt idx="2037">
                  <c:v>2.490114058757547E-2</c:v>
                </c:pt>
                <c:pt idx="2038">
                  <c:v>2.489686208186271E-2</c:v>
                </c:pt>
                <c:pt idx="2039">
                  <c:v>2.4891972835052689E-2</c:v>
                </c:pt>
                <c:pt idx="2040">
                  <c:v>2.4886592692211364E-2</c:v>
                </c:pt>
                <c:pt idx="2041">
                  <c:v>2.488292687697187E-2</c:v>
                </c:pt>
                <c:pt idx="2042">
                  <c:v>2.4878650451831272E-2</c:v>
                </c:pt>
                <c:pt idx="2043">
                  <c:v>2.4874374413630385E-2</c:v>
                </c:pt>
                <c:pt idx="2044">
                  <c:v>2.4870648969578558E-2</c:v>
                </c:pt>
                <c:pt idx="2045">
                  <c:v>2.4866373439402536E-2</c:v>
                </c:pt>
                <c:pt idx="2046">
                  <c:v>2.486148759309096E-2</c:v>
                </c:pt>
                <c:pt idx="2047">
                  <c:v>2.4857823540078053E-2</c:v>
                </c:pt>
                <c:pt idx="2048">
                  <c:v>2.4853549170925658E-2</c:v>
                </c:pt>
                <c:pt idx="2049">
                  <c:v>2.4849275188775607E-2</c:v>
                </c:pt>
                <c:pt idx="2050">
                  <c:v>2.4843842536290611E-2</c:v>
                </c:pt>
                <c:pt idx="2051">
                  <c:v>2.4840180037615282E-2</c:v>
                </c:pt>
                <c:pt idx="2052">
                  <c:v>2.4836455564318977E-2</c:v>
                </c:pt>
                <c:pt idx="2053">
                  <c:v>2.4832183130156019E-2</c:v>
                </c:pt>
                <c:pt idx="2054">
                  <c:v>2.4827911082983611E-2</c:v>
                </c:pt>
                <c:pt idx="2055">
                  <c:v>2.4823639422800001E-2</c:v>
                </c:pt>
                <c:pt idx="2056">
                  <c:v>2.4819368149601704E-2</c:v>
                </c:pt>
                <c:pt idx="2057">
                  <c:v>2.4813940449103612E-2</c:v>
                </c:pt>
                <c:pt idx="2058">
                  <c:v>2.4809670269998793E-2</c:v>
                </c:pt>
                <c:pt idx="2059">
                  <c:v>2.4805400477795472E-2</c:v>
                </c:pt>
                <c:pt idx="2060">
                  <c:v>2.4801131072491454E-2</c:v>
                </c:pt>
                <c:pt idx="2061">
                  <c:v>2.4796862054084108E-2</c:v>
                </c:pt>
                <c:pt idx="2062">
                  <c:v>2.4792593422570793E-2</c:v>
                </c:pt>
                <c:pt idx="2063">
                  <c:v>2.478832517795063E-2</c:v>
                </c:pt>
                <c:pt idx="2064">
                  <c:v>2.4784057320219235E-2</c:v>
                </c:pt>
                <c:pt idx="2065">
                  <c:v>2.4779789849374841E-2</c:v>
                </c:pt>
                <c:pt idx="2066">
                  <c:v>2.4776611441913215E-2</c:v>
                </c:pt>
                <c:pt idx="2067">
                  <c:v>2.4772344216508011E-2</c:v>
                </c:pt>
                <c:pt idx="2068">
                  <c:v>2.4768077378134516E-2</c:v>
                </c:pt>
                <c:pt idx="2069">
                  <c:v>2.4763810926790999E-2</c:v>
                </c:pt>
                <c:pt idx="2070">
                  <c:v>2.4759001580596955E-2</c:v>
                </c:pt>
                <c:pt idx="2071">
                  <c:v>2.4753517548690773E-2</c:v>
                </c:pt>
                <c:pt idx="2072">
                  <c:v>2.4749252632765211E-2</c:v>
                </c:pt>
                <c:pt idx="2073">
                  <c:v>2.4744988103782152E-2</c:v>
                </c:pt>
                <c:pt idx="2074">
                  <c:v>2.4740723961740721E-2</c:v>
                </c:pt>
                <c:pt idx="2075">
                  <c:v>2.4738085869553821E-2</c:v>
                </c:pt>
                <c:pt idx="2076">
                  <c:v>2.4733821710974897E-2</c:v>
                </c:pt>
                <c:pt idx="2077">
                  <c:v>2.472955793955724E-2</c:v>
                </c:pt>
                <c:pt idx="2078">
                  <c:v>2.4725294555299138E-2</c:v>
                </c:pt>
                <c:pt idx="2079">
                  <c:v>2.4719409055555301E-2</c:v>
                </c:pt>
                <c:pt idx="2080">
                  <c:v>2.4715147235105529E-2</c:v>
                </c:pt>
                <c:pt idx="2081">
                  <c:v>2.4710885801579475E-2</c:v>
                </c:pt>
                <c:pt idx="2082">
                  <c:v>2.4708784933840076E-2</c:v>
                </c:pt>
                <c:pt idx="2083">
                  <c:v>2.4703983441308641E-2</c:v>
                </c:pt>
                <c:pt idx="2084">
                  <c:v>2.469972237995284E-2</c:v>
                </c:pt>
                <c:pt idx="2085">
                  <c:v>2.4696000961131837E-2</c:v>
                </c:pt>
                <c:pt idx="2086">
                  <c:v>2.469120141866531E-2</c:v>
                </c:pt>
                <c:pt idx="2087">
                  <c:v>2.4685325325681431E-2</c:v>
                </c:pt>
                <c:pt idx="2088">
                  <c:v>2.4682682005923589E-2</c:v>
                </c:pt>
                <c:pt idx="2089">
                  <c:v>2.467896108518992E-2</c:v>
                </c:pt>
                <c:pt idx="2090">
                  <c:v>2.4674164141710055E-2</c:v>
                </c:pt>
                <c:pt idx="2091">
                  <c:v>2.4668292746576493E-2</c:v>
                </c:pt>
                <c:pt idx="2092">
                  <c:v>2.4662960728359898E-2</c:v>
                </c:pt>
                <c:pt idx="2093">
                  <c:v>2.4658704462037967E-2</c:v>
                </c:pt>
                <c:pt idx="2094">
                  <c:v>2.4654448582455957E-2</c:v>
                </c:pt>
                <c:pt idx="2095">
                  <c:v>2.4650193089611663E-2</c:v>
                </c:pt>
                <c:pt idx="2096">
                  <c:v>2.4646474355966216E-2</c:v>
                </c:pt>
                <c:pt idx="2097">
                  <c:v>2.4642219374741273E-2</c:v>
                </c:pt>
                <c:pt idx="2098">
                  <c:v>2.4637964780323401E-2</c:v>
                </c:pt>
                <c:pt idx="2099">
                  <c:v>2.4633710572708644E-2</c:v>
                </c:pt>
                <c:pt idx="2100">
                  <c:v>2.4629456751895248E-2</c:v>
                </c:pt>
                <c:pt idx="2101">
                  <c:v>2.4624668253900972E-2</c:v>
                </c:pt>
                <c:pt idx="2102">
                  <c:v>2.4620415468151777E-2</c:v>
                </c:pt>
                <c:pt idx="2103">
                  <c:v>2.4616163069121746E-2</c:v>
                </c:pt>
                <c:pt idx="2104">
                  <c:v>2.4611303658045345E-2</c:v>
                </c:pt>
                <c:pt idx="2105">
                  <c:v>2.4608193449764344E-2</c:v>
                </c:pt>
                <c:pt idx="2106">
                  <c:v>2.4603941949707723E-2</c:v>
                </c:pt>
                <c:pt idx="2107">
                  <c:v>2.4599690836435772E-2</c:v>
                </c:pt>
                <c:pt idx="2108">
                  <c:v>2.4595440109945414E-2</c:v>
                </c:pt>
                <c:pt idx="2109">
                  <c:v>2.4590656795890346E-2</c:v>
                </c:pt>
                <c:pt idx="2110">
                  <c:v>2.4586407103820717E-2</c:v>
                </c:pt>
                <c:pt idx="2111">
                  <c:v>2.4582157798450823E-2</c:v>
                </c:pt>
                <c:pt idx="2112">
                  <c:v>2.4577908879776688E-2</c:v>
                </c:pt>
                <c:pt idx="2113">
                  <c:v>2.4573660347796983E-2</c:v>
                </c:pt>
                <c:pt idx="2114">
                  <c:v>2.4569412202509064E-2</c:v>
                </c:pt>
                <c:pt idx="2115">
                  <c:v>2.4565164443911162E-2</c:v>
                </c:pt>
                <c:pt idx="2116">
                  <c:v>2.4560917071999741E-2</c:v>
                </c:pt>
                <c:pt idx="2117">
                  <c:v>2.4556670086772599E-2</c:v>
                </c:pt>
                <c:pt idx="2118">
                  <c:v>2.455560725238775E-2</c:v>
                </c:pt>
                <c:pt idx="2119">
                  <c:v>2.4550829114091673E-2</c:v>
                </c:pt>
                <c:pt idx="2120">
                  <c:v>2.4546581988275477E-2</c:v>
                </c:pt>
                <c:pt idx="2121">
                  <c:v>2.454233524951225E-2</c:v>
                </c:pt>
                <c:pt idx="2122">
                  <c:v>2.4536500138035062E-2</c:v>
                </c:pt>
                <c:pt idx="2123">
                  <c:v>2.4532254953092688E-2</c:v>
                </c:pt>
                <c:pt idx="2124">
                  <c:v>2.4528010154968763E-2</c:v>
                </c:pt>
                <c:pt idx="2125">
                  <c:v>2.4523765743661535E-2</c:v>
                </c:pt>
                <c:pt idx="2126">
                  <c:v>2.4519521719167509E-2</c:v>
                </c:pt>
                <c:pt idx="2127">
                  <c:v>2.45168629448957E-2</c:v>
                </c:pt>
                <c:pt idx="2128">
                  <c:v>2.4512618915429774E-2</c:v>
                </c:pt>
                <c:pt idx="2129">
                  <c:v>2.4508375272997481E-2</c:v>
                </c:pt>
                <c:pt idx="2130">
                  <c:v>2.4504132017594948E-2</c:v>
                </c:pt>
                <c:pt idx="2131">
                  <c:v>2.4498307398819891E-2</c:v>
                </c:pt>
                <c:pt idx="2132">
                  <c:v>2.4494065695157916E-2</c:v>
                </c:pt>
                <c:pt idx="2133">
                  <c:v>2.448982437829255E-2</c:v>
                </c:pt>
                <c:pt idx="2134">
                  <c:v>2.4488215807014956E-2</c:v>
                </c:pt>
                <c:pt idx="2135">
                  <c:v>2.4483447757774578E-2</c:v>
                </c:pt>
                <c:pt idx="2136">
                  <c:v>2.4478680612675427E-2</c:v>
                </c:pt>
                <c:pt idx="2137">
                  <c:v>2.4474965760426244E-2</c:v>
                </c:pt>
                <c:pt idx="2138">
                  <c:v>2.4470199907164675E-2</c:v>
                </c:pt>
                <c:pt idx="2139">
                  <c:v>2.4465960134922141E-2</c:v>
                </c:pt>
                <c:pt idx="2140">
                  <c:v>2.4461720749686163E-2</c:v>
                </c:pt>
                <c:pt idx="2141">
                  <c:v>2.4457481751452442E-2</c:v>
                </c:pt>
                <c:pt idx="2142">
                  <c:v>2.445376754101113E-2</c:v>
                </c:pt>
                <c:pt idx="2143">
                  <c:v>2.4449004915984042E-2</c:v>
                </c:pt>
                <c:pt idx="2144">
                  <c:v>2.4442147643618278E-2</c:v>
                </c:pt>
                <c:pt idx="2145">
                  <c:v>2.4437911484581909E-2</c:v>
                </c:pt>
                <c:pt idx="2146">
                  <c:v>2.4433675712160034E-2</c:v>
                </c:pt>
                <c:pt idx="2147">
                  <c:v>2.4429440326351335E-2</c:v>
                </c:pt>
                <c:pt idx="2148">
                  <c:v>2.4425728183721924E-2</c:v>
                </c:pt>
                <c:pt idx="2149">
                  <c:v>2.4421493313206123E-2</c:v>
                </c:pt>
                <c:pt idx="2150">
                  <c:v>2.4417258829370462E-2</c:v>
                </c:pt>
                <c:pt idx="2151">
                  <c:v>2.441302473221274E-2</c:v>
                </c:pt>
                <c:pt idx="2152">
                  <c:v>2.4408791021730769E-2</c:v>
                </c:pt>
                <c:pt idx="2153">
                  <c:v>2.4404036130223829E-2</c:v>
                </c:pt>
                <c:pt idx="2154">
                  <c:v>2.4399198813680037E-2</c:v>
                </c:pt>
                <c:pt idx="2155">
                  <c:v>2.43955711576384E-2</c:v>
                </c:pt>
                <c:pt idx="2156">
                  <c:v>2.4390734724733406E-2</c:v>
                </c:pt>
                <c:pt idx="2157">
                  <c:v>2.4387628269367058E-2</c:v>
                </c:pt>
                <c:pt idx="2158">
                  <c:v>2.4383396878887294E-2</c:v>
                </c:pt>
                <c:pt idx="2159">
                  <c:v>2.4379165875066153E-2</c:v>
                </c:pt>
                <c:pt idx="2160">
                  <c:v>2.4374935257900111E-2</c:v>
                </c:pt>
                <c:pt idx="2161">
                  <c:v>2.4367683670891437E-2</c:v>
                </c:pt>
                <c:pt idx="2162">
                  <c:v>2.4365351735927326E-2</c:v>
                </c:pt>
                <c:pt idx="2163">
                  <c:v>2.4361122590815423E-2</c:v>
                </c:pt>
                <c:pt idx="2164">
                  <c:v>2.435689383227474E-2</c:v>
                </c:pt>
                <c:pt idx="2165">
                  <c:v>2.4352665460301296E-2</c:v>
                </c:pt>
                <c:pt idx="2166">
                  <c:v>2.4348437474895981E-2</c:v>
                </c:pt>
                <c:pt idx="2167">
                  <c:v>2.4344209876053933E-2</c:v>
                </c:pt>
                <c:pt idx="2168">
                  <c:v>2.4339982663774268E-2</c:v>
                </c:pt>
                <c:pt idx="2169">
                  <c:v>2.4335755838052572E-2</c:v>
                </c:pt>
                <c:pt idx="2170">
                  <c:v>2.4334115201429588E-2</c:v>
                </c:pt>
                <c:pt idx="2171">
                  <c:v>2.4329370965639679E-2</c:v>
                </c:pt>
                <c:pt idx="2172">
                  <c:v>2.4325144274772535E-2</c:v>
                </c:pt>
                <c:pt idx="2173">
                  <c:v>2.4320917970754433E-2</c:v>
                </c:pt>
                <c:pt idx="2174">
                  <c:v>2.4316692053582344E-2</c:v>
                </c:pt>
                <c:pt idx="2175">
                  <c:v>2.4309020642228354E-2</c:v>
                </c:pt>
                <c:pt idx="2176">
                  <c:v>2.4308241379767139E-2</c:v>
                </c:pt>
                <c:pt idx="2177">
                  <c:v>2.4304016623119703E-2</c:v>
                </c:pt>
                <c:pt idx="2178">
                  <c:v>2.429979225330877E-2</c:v>
                </c:pt>
                <c:pt idx="2179">
                  <c:v>2.4295568270332191E-2</c:v>
                </c:pt>
                <c:pt idx="2180">
                  <c:v>2.4291344674186931E-2</c:v>
                </c:pt>
                <c:pt idx="2181">
                  <c:v>2.4287121464871272E-2</c:v>
                </c:pt>
                <c:pt idx="2182">
                  <c:v>2.4282898642382179E-2</c:v>
                </c:pt>
                <c:pt idx="2183">
                  <c:v>2.4278676206717496E-2</c:v>
                </c:pt>
                <c:pt idx="2184">
                  <c:v>2.4274454157875065E-2</c:v>
                </c:pt>
                <c:pt idx="2185">
                  <c:v>2.4270232495851429E-2</c:v>
                </c:pt>
                <c:pt idx="2186">
                  <c:v>2.4267037351836027E-2</c:v>
                </c:pt>
                <c:pt idx="2187">
                  <c:v>2.4262303143422818E-2</c:v>
                </c:pt>
                <c:pt idx="2188">
                  <c:v>2.4257569830673828E-2</c:v>
                </c:pt>
                <c:pt idx="2189">
                  <c:v>2.4253862017092429E-2</c:v>
                </c:pt>
                <c:pt idx="2190">
                  <c:v>2.4249129987941247E-2</c:v>
                </c:pt>
                <c:pt idx="2191">
                  <c:v>2.424542243828845E-2</c:v>
                </c:pt>
                <c:pt idx="2192">
                  <c:v>2.4240691692428103E-2</c:v>
                </c:pt>
                <c:pt idx="2193">
                  <c:v>2.4236473124872281E-2</c:v>
                </c:pt>
                <c:pt idx="2194">
                  <c:v>2.4232765971654146E-2</c:v>
                </c:pt>
                <c:pt idx="2195">
                  <c:v>2.4228037150151344E-2</c:v>
                </c:pt>
                <c:pt idx="2196">
                  <c:v>2.4221777654229334E-2</c:v>
                </c:pt>
                <c:pt idx="2197">
                  <c:v>2.4217561651195357E-2</c:v>
                </c:pt>
                <c:pt idx="2198">
                  <c:v>2.4213346034650449E-2</c:v>
                </c:pt>
                <c:pt idx="2199">
                  <c:v>2.4209130804593294E-2</c:v>
                </c:pt>
                <c:pt idx="2200">
                  <c:v>2.4204915961021676E-2</c:v>
                </c:pt>
                <c:pt idx="2201">
                  <c:v>2.4201210757391914E-2</c:v>
                </c:pt>
                <c:pt idx="2202">
                  <c:v>2.4196996432830499E-2</c:v>
                </c:pt>
                <c:pt idx="2203">
                  <c:v>2.4192782494821416E-2</c:v>
                </c:pt>
                <c:pt idx="2204">
                  <c:v>2.4188568943362465E-2</c:v>
                </c:pt>
                <c:pt idx="2205">
                  <c:v>2.4183847540352171E-2</c:v>
                </c:pt>
                <c:pt idx="2206">
                  <c:v>2.4178337583473923E-2</c:v>
                </c:pt>
                <c:pt idx="2207">
                  <c:v>2.4175422748178667E-2</c:v>
                </c:pt>
                <c:pt idx="2208">
                  <c:v>2.4171210655093298E-2</c:v>
                </c:pt>
                <c:pt idx="2209">
                  <c:v>2.4167505700119697E-2</c:v>
                </c:pt>
                <c:pt idx="2210">
                  <c:v>2.4163293243996437E-2</c:v>
                </c:pt>
                <c:pt idx="2211">
                  <c:v>2.4159080572488105E-2</c:v>
                </c:pt>
                <c:pt idx="2212">
                  <c:v>2.4154867565209678E-2</c:v>
                </c:pt>
                <c:pt idx="2213">
                  <c:v>2.4150654101780088E-2</c:v>
                </c:pt>
                <c:pt idx="2214">
                  <c:v>2.4145934713358092E-2</c:v>
                </c:pt>
                <c:pt idx="2215">
                  <c:v>2.4141720362825896E-2</c:v>
                </c:pt>
                <c:pt idx="2216">
                  <c:v>2.4137505205647898E-2</c:v>
                </c:pt>
                <c:pt idx="2217">
                  <c:v>2.413328912078987E-2</c:v>
                </c:pt>
                <c:pt idx="2218">
                  <c:v>2.4129071987216252E-2</c:v>
                </c:pt>
                <c:pt idx="2219">
                  <c:v>2.4124853683893253E-2</c:v>
                </c:pt>
                <c:pt idx="2220">
                  <c:v>2.4120634089790618E-2</c:v>
                </c:pt>
                <c:pt idx="2221">
                  <c:v>2.4116413083876319E-2</c:v>
                </c:pt>
                <c:pt idx="2222">
                  <c:v>2.4114700303973401E-2</c:v>
                </c:pt>
                <c:pt idx="2223">
                  <c:v>2.4109972390062229E-2</c:v>
                </c:pt>
                <c:pt idx="2224">
                  <c:v>2.410574458710953E-2</c:v>
                </c:pt>
                <c:pt idx="2225">
                  <c:v>2.4101514869601826E-2</c:v>
                </c:pt>
                <c:pt idx="2226">
                  <c:v>2.4093864362540018E-2</c:v>
                </c:pt>
                <c:pt idx="2227">
                  <c:v>2.4093548807501676E-2</c:v>
                </c:pt>
                <c:pt idx="2228">
                  <c:v>2.408881304535343E-2</c:v>
                </c:pt>
                <c:pt idx="2229">
                  <c:v>2.4084574485235193E-2</c:v>
                </c:pt>
                <c:pt idx="2230">
                  <c:v>2.4080831581860949E-2</c:v>
                </c:pt>
                <c:pt idx="2231">
                  <c:v>2.4076089726328048E-2</c:v>
                </c:pt>
                <c:pt idx="2232">
                  <c:v>2.407184331041207E-2</c:v>
                </c:pt>
                <c:pt idx="2233">
                  <c:v>2.4067594150899173E-2</c:v>
                </c:pt>
                <c:pt idx="2234">
                  <c:v>2.4063342247808372E-2</c:v>
                </c:pt>
                <c:pt idx="2235">
                  <c:v>2.4059087601156517E-2</c:v>
                </c:pt>
                <c:pt idx="2236">
                  <c:v>2.405483021096089E-2</c:v>
                </c:pt>
                <c:pt idx="2237">
                  <c:v>2.4050570077240936E-2</c:v>
                </c:pt>
                <c:pt idx="2238">
                  <c:v>2.4047295846724721E-2</c:v>
                </c:pt>
                <c:pt idx="2239">
                  <c:v>2.4040559867902975E-2</c:v>
                </c:pt>
                <c:pt idx="2240">
                  <c:v>2.4037773215107087E-2</c:v>
                </c:pt>
                <c:pt idx="2241">
                  <c:v>2.4033995004934434E-2</c:v>
                </c:pt>
                <c:pt idx="2242">
                  <c:v>2.4029228256385513E-2</c:v>
                </c:pt>
                <c:pt idx="2243">
                  <c:v>2.4024951661889032E-2</c:v>
                </c:pt>
                <c:pt idx="2244">
                  <c:v>2.4020672323992669E-2</c:v>
                </c:pt>
                <c:pt idx="2245">
                  <c:v>2.4016390242713272E-2</c:v>
                </c:pt>
                <c:pt idx="2246">
                  <c:v>2.4012595916612894E-2</c:v>
                </c:pt>
                <c:pt idx="2247">
                  <c:v>2.4007817850080122E-2</c:v>
                </c:pt>
                <c:pt idx="2248">
                  <c:v>2.4002058779542881E-2</c:v>
                </c:pt>
                <c:pt idx="2249">
                  <c:v>2.3997767165999224E-2</c:v>
                </c:pt>
                <c:pt idx="2250">
                  <c:v>2.3993472809551639E-2</c:v>
                </c:pt>
                <c:pt idx="2251">
                  <c:v>2.3989175710219891E-2</c:v>
                </c:pt>
                <c:pt idx="2252">
                  <c:v>2.3984875868019794E-2</c:v>
                </c:pt>
                <c:pt idx="2253">
                  <c:v>2.3982034832875639E-2</c:v>
                </c:pt>
                <c:pt idx="2254">
                  <c:v>2.3977728061965145E-2</c:v>
                </c:pt>
                <c:pt idx="2255">
                  <c:v>2.3973904720135223E-2</c:v>
                </c:pt>
                <c:pt idx="2256">
                  <c:v>2.3969106290555469E-2</c:v>
                </c:pt>
                <c:pt idx="2257">
                  <c:v>2.3963335514632228E-2</c:v>
                </c:pt>
                <c:pt idx="2258">
                  <c:v>2.3957168533542475E-2</c:v>
                </c:pt>
                <c:pt idx="2259">
                  <c:v>2.3954700173826293E-2</c:v>
                </c:pt>
                <c:pt idx="2260">
                  <c:v>2.395037838932591E-2</c:v>
                </c:pt>
                <c:pt idx="2261">
                  <c:v>2.3947503856935809E-2</c:v>
                </c:pt>
                <c:pt idx="2262">
                  <c:v>2.3943175140911915E-2</c:v>
                </c:pt>
                <c:pt idx="2263">
                  <c:v>2.3938843681830774E-2</c:v>
                </c:pt>
                <c:pt idx="2264">
                  <c:v>2.3934509479710112E-2</c:v>
                </c:pt>
                <c:pt idx="2265">
                  <c:v>2.3928728326569282E-2</c:v>
                </c:pt>
                <c:pt idx="2266">
                  <c:v>2.3924390086091221E-2</c:v>
                </c:pt>
                <c:pt idx="2267">
                  <c:v>2.3920049103012288E-2</c:v>
                </c:pt>
                <c:pt idx="2268">
                  <c:v>2.3915705377351371E-2</c:v>
                </c:pt>
                <c:pt idx="2269">
                  <c:v>2.3911358909125595E-2</c:v>
                </c:pt>
                <c:pt idx="2270">
                  <c:v>2.3907009698352973E-2</c:v>
                </c:pt>
                <c:pt idx="2271">
                  <c:v>2.3902657745051507E-2</c:v>
                </c:pt>
                <c:pt idx="2272">
                  <c:v>2.3898303049238769E-2</c:v>
                </c:pt>
                <c:pt idx="2273">
                  <c:v>2.3893945610933203E-2</c:v>
                </c:pt>
                <c:pt idx="2274">
                  <c:v>2.3891493600089658E-2</c:v>
                </c:pt>
                <c:pt idx="2275">
                  <c:v>2.3886652220966104E-2</c:v>
                </c:pt>
                <c:pt idx="2276">
                  <c:v>2.3882285103788814E-2</c:v>
                </c:pt>
                <c:pt idx="2277">
                  <c:v>2.3877915243809215E-2</c:v>
                </c:pt>
                <c:pt idx="2278">
                  <c:v>2.3873542641045454E-2</c:v>
                </c:pt>
                <c:pt idx="2279">
                  <c:v>2.3869167295514814E-2</c:v>
                </c:pt>
                <c:pt idx="2280">
                  <c:v>2.3865263307414553E-2</c:v>
                </c:pt>
                <c:pt idx="2281">
                  <c:v>2.3856957059125054E-2</c:v>
                </c:pt>
                <c:pt idx="2282">
                  <c:v>2.3856024802510017E-2</c:v>
                </c:pt>
                <c:pt idx="2283">
                  <c:v>2.385163848609809E-2</c:v>
                </c:pt>
                <c:pt idx="2284">
                  <c:v>2.3847721588259888E-2</c:v>
                </c:pt>
                <c:pt idx="2285">
                  <c:v>2.3842857625270018E-2</c:v>
                </c:pt>
                <c:pt idx="2286">
                  <c:v>2.3838463080890597E-2</c:v>
                </c:pt>
                <c:pt idx="2287">
                  <c:v>2.383265352295633E-2</c:v>
                </c:pt>
                <c:pt idx="2288">
                  <c:v>2.3829665764291293E-2</c:v>
                </c:pt>
                <c:pt idx="2289">
                  <c:v>2.3825262992109002E-2</c:v>
                </c:pt>
                <c:pt idx="2290">
                  <c:v>2.382085747736248E-2</c:v>
                </c:pt>
                <c:pt idx="2291">
                  <c:v>2.3816917983330296E-2</c:v>
                </c:pt>
                <c:pt idx="2292">
                  <c:v>2.3812038220251932E-2</c:v>
                </c:pt>
                <c:pt idx="2293">
                  <c:v>2.380762447792463E-2</c:v>
                </c:pt>
                <c:pt idx="2294">
                  <c:v>2.3803675298198594E-2</c:v>
                </c:pt>
                <c:pt idx="2295">
                  <c:v>2.3798788765817147E-2</c:v>
                </c:pt>
                <c:pt idx="2296">
                  <c:v>2.3794366796074558E-2</c:v>
                </c:pt>
                <c:pt idx="2297">
                  <c:v>2.3789942083897363E-2</c:v>
                </c:pt>
                <c:pt idx="2298">
                  <c:v>2.3785979988418551E-2</c:v>
                </c:pt>
                <c:pt idx="2299">
                  <c:v>2.3781084432313051E-2</c:v>
                </c:pt>
                <c:pt idx="2300">
                  <c:v>2.377525818016225E-2</c:v>
                </c:pt>
                <c:pt idx="2301">
                  <c:v>2.3770359956493587E-2</c:v>
                </c:pt>
                <c:pt idx="2302">
                  <c:v>2.3765923480776403E-2</c:v>
                </c:pt>
                <c:pt idx="2303">
                  <c:v>2.3761484263233892E-2</c:v>
                </c:pt>
                <c:pt idx="2304">
                  <c:v>2.3757042303885482E-2</c:v>
                </c:pt>
                <c:pt idx="2305">
                  <c:v>2.3754907609905354E-2</c:v>
                </c:pt>
                <c:pt idx="2306">
                  <c:v>2.3748611726313994E-2</c:v>
                </c:pt>
                <c:pt idx="2307">
                  <c:v>2.3744161053998025E-2</c:v>
                </c:pt>
                <c:pt idx="2308">
                  <c:v>2.3739707639824328E-2</c:v>
                </c:pt>
                <c:pt idx="2309">
                  <c:v>2.3734791380673682E-2</c:v>
                </c:pt>
                <c:pt idx="2310">
                  <c:v>2.373033297086527E-2</c:v>
                </c:pt>
                <c:pt idx="2311">
                  <c:v>2.3725871819378155E-2</c:v>
                </c:pt>
                <c:pt idx="2312">
                  <c:v>2.3721407926229551E-2</c:v>
                </c:pt>
                <c:pt idx="2313">
                  <c:v>2.3717399441725434E-2</c:v>
                </c:pt>
                <c:pt idx="2314">
                  <c:v>2.3712929576788347E-2</c:v>
                </c:pt>
                <c:pt idx="2315">
                  <c:v>2.3708456970122221E-2</c:v>
                </c:pt>
                <c:pt idx="2316">
                  <c:v>2.370398162174462E-2</c:v>
                </c:pt>
                <c:pt idx="2317">
                  <c:v>2.3696487476065554E-2</c:v>
                </c:pt>
                <c:pt idx="2318">
                  <c:v>2.3692005566743207E-2</c:v>
                </c:pt>
                <c:pt idx="2319">
                  <c:v>2.3687520915897608E-2</c:v>
                </c:pt>
                <c:pt idx="2320">
                  <c:v>2.3683033523549512E-2</c:v>
                </c:pt>
                <c:pt idx="2321">
                  <c:v>2.3678543389714823E-2</c:v>
                </c:pt>
                <c:pt idx="2322">
                  <c:v>2.3674050514412969E-2</c:v>
                </c:pt>
                <c:pt idx="2323">
                  <c:v>2.3669554897662943E-2</c:v>
                </c:pt>
                <c:pt idx="2324">
                  <c:v>2.366505653948241E-2</c:v>
                </c:pt>
                <c:pt idx="2325">
                  <c:v>2.3661007439821285E-2</c:v>
                </c:pt>
                <c:pt idx="2326">
                  <c:v>2.3657406047270516E-2</c:v>
                </c:pt>
                <c:pt idx="2327">
                  <c:v>2.3652897994240512E-2</c:v>
                </c:pt>
                <c:pt idx="2328">
                  <c:v>2.3648387199488009E-2</c:v>
                </c:pt>
                <c:pt idx="2329">
                  <c:v>2.3643873663031684E-2</c:v>
                </c:pt>
                <c:pt idx="2330">
                  <c:v>2.3638907890951889E-2</c:v>
                </c:pt>
                <c:pt idx="2331">
                  <c:v>2.363309785004274E-2</c:v>
                </c:pt>
                <c:pt idx="2332">
                  <c:v>2.3628575796166906E-2</c:v>
                </c:pt>
                <c:pt idx="2333">
                  <c:v>2.3624051000790489E-2</c:v>
                </c:pt>
                <c:pt idx="2334">
                  <c:v>2.3620865551403133E-2</c:v>
                </c:pt>
                <c:pt idx="2335">
                  <c:v>2.3616333799169015E-2</c:v>
                </c:pt>
                <c:pt idx="2336">
                  <c:v>2.3611799305126399E-2</c:v>
                </c:pt>
                <c:pt idx="2337">
                  <c:v>2.3607262069295479E-2</c:v>
                </c:pt>
                <c:pt idx="2338">
                  <c:v>2.3601385902039668E-2</c:v>
                </c:pt>
                <c:pt idx="2339">
                  <c:v>2.3596844658047667E-2</c:v>
                </c:pt>
                <c:pt idx="2340">
                  <c:v>2.3592300672685258E-2</c:v>
                </c:pt>
                <c:pt idx="2341">
                  <c:v>2.3587753945971224E-2</c:v>
                </c:pt>
                <c:pt idx="2342">
                  <c:v>2.3584534763966158E-2</c:v>
                </c:pt>
                <c:pt idx="2343">
                  <c:v>2.3579981077799954E-2</c:v>
                </c:pt>
                <c:pt idx="2344">
                  <c:v>2.3575424649978673E-2</c:v>
                </c:pt>
                <c:pt idx="2345">
                  <c:v>2.3571307376434224E-2</c:v>
                </c:pt>
                <c:pt idx="2346">
                  <c:v>2.3566303569446521E-2</c:v>
                </c:pt>
                <c:pt idx="2347">
                  <c:v>2.3560416018366927E-2</c:v>
                </c:pt>
                <c:pt idx="2348">
                  <c:v>2.3557171522523134E-2</c:v>
                </c:pt>
                <c:pt idx="2349">
                  <c:v>2.3553041311098432E-2</c:v>
                </c:pt>
                <c:pt idx="2350">
                  <c:v>2.354802850936194E-2</c:v>
                </c:pt>
                <c:pt idx="2351">
                  <c:v>2.3542135908661197E-2</c:v>
                </c:pt>
                <c:pt idx="2352">
                  <c:v>2.3536681886910559E-2</c:v>
                </c:pt>
                <c:pt idx="2353">
                  <c:v>2.3532103252202941E-2</c:v>
                </c:pt>
                <c:pt idx="2354">
                  <c:v>2.3527521876627898E-2</c:v>
                </c:pt>
                <c:pt idx="2355">
                  <c:v>2.3522937760204428E-2</c:v>
                </c:pt>
                <c:pt idx="2356">
                  <c:v>2.3518787513538097E-2</c:v>
                </c:pt>
                <c:pt idx="2357">
                  <c:v>2.3514197421641635E-2</c:v>
                </c:pt>
                <c:pt idx="2358">
                  <c:v>2.3509604588833059E-2</c:v>
                </c:pt>
                <c:pt idx="2359">
                  <c:v>2.3505009015133454E-2</c:v>
                </c:pt>
                <c:pt idx="2360">
                  <c:v>2.3500410700560383E-2</c:v>
                </c:pt>
                <c:pt idx="2361">
                  <c:v>2.3495375504897165E-2</c:v>
                </c:pt>
                <c:pt idx="2362">
                  <c:v>2.3490772203060215E-2</c:v>
                </c:pt>
                <c:pt idx="2363">
                  <c:v>2.348616616052631E-2</c:v>
                </c:pt>
                <c:pt idx="2364">
                  <c:v>2.3481331341911365E-2</c:v>
                </c:pt>
                <c:pt idx="2365">
                  <c:v>2.3477378015262906E-2</c:v>
                </c:pt>
                <c:pt idx="2366">
                  <c:v>2.3472763255850061E-2</c:v>
                </c:pt>
                <c:pt idx="2367">
                  <c:v>2.3468145755695956E-2</c:v>
                </c:pt>
                <c:pt idx="2368">
                  <c:v>2.3460884146657923E-2</c:v>
                </c:pt>
                <c:pt idx="2369">
                  <c:v>2.345781177280723E-2</c:v>
                </c:pt>
                <c:pt idx="2370">
                  <c:v>2.3453847124824501E-2</c:v>
                </c:pt>
                <c:pt idx="2371">
                  <c:v>2.3449219157385834E-2</c:v>
                </c:pt>
                <c:pt idx="2372">
                  <c:v>2.3444588449419362E-2</c:v>
                </c:pt>
                <c:pt idx="2373">
                  <c:v>2.3439955000944077E-2</c:v>
                </c:pt>
                <c:pt idx="2374">
                  <c:v>2.3435318811978963E-2</c:v>
                </c:pt>
                <c:pt idx="2375">
                  <c:v>2.3430679882543461E-2</c:v>
                </c:pt>
                <c:pt idx="2376">
                  <c:v>2.3426038212655233E-2</c:v>
                </c:pt>
                <c:pt idx="2377">
                  <c:v>2.3421393802335034E-2</c:v>
                </c:pt>
                <c:pt idx="2378">
                  <c:v>2.3419300530748633E-2</c:v>
                </c:pt>
                <c:pt idx="2379">
                  <c:v>2.341422258311841E-2</c:v>
                </c:pt>
                <c:pt idx="2380">
                  <c:v>2.3409567468565654E-2</c:v>
                </c:pt>
                <c:pt idx="2381">
                  <c:v>2.3404909613075529E-2</c:v>
                </c:pt>
                <c:pt idx="2382">
                  <c:v>2.339897808100902E-2</c:v>
                </c:pt>
                <c:pt idx="2383">
                  <c:v>2.3394316234683219E-2</c:v>
                </c:pt>
                <c:pt idx="2384">
                  <c:v>2.3389651647826557E-2</c:v>
                </c:pt>
                <c:pt idx="2385">
                  <c:v>2.3384984320457377E-2</c:v>
                </c:pt>
                <c:pt idx="2386">
                  <c:v>2.3380314252595336E-2</c:v>
                </c:pt>
                <c:pt idx="2387">
                  <c:v>2.3376904921530006E-2</c:v>
                </c:pt>
                <c:pt idx="2388">
                  <c:v>2.3372227880022377E-2</c:v>
                </c:pt>
                <c:pt idx="2389">
                  <c:v>2.3367548097733379E-2</c:v>
                </c:pt>
                <c:pt idx="2390">
                  <c:v>2.3362865574683214E-2</c:v>
                </c:pt>
                <c:pt idx="2391">
                  <c:v>2.3356922806571909E-2</c:v>
                </c:pt>
                <c:pt idx="2392">
                  <c:v>2.3352236296159817E-2</c:v>
                </c:pt>
                <c:pt idx="2393">
                  <c:v>2.3347547045391145E-2</c:v>
                </c:pt>
                <c:pt idx="2394">
                  <c:v>2.334452568977374E-2</c:v>
                </c:pt>
                <c:pt idx="2395">
                  <c:v>2.3339411848705961E-2</c:v>
                </c:pt>
                <c:pt idx="2396">
                  <c:v>2.3334712881502229E-2</c:v>
                </c:pt>
                <c:pt idx="2397">
                  <c:v>2.3330427292489901E-2</c:v>
                </c:pt>
                <c:pt idx="2398">
                  <c:v>2.3325306725246624E-2</c:v>
                </c:pt>
                <c:pt idx="2399">
                  <c:v>2.3319353994365157E-2</c:v>
                </c:pt>
                <c:pt idx="2400">
                  <c:v>2.3315889606657609E-2</c:v>
                </c:pt>
                <c:pt idx="2401">
                  <c:v>2.3311591059489586E-2</c:v>
                </c:pt>
                <c:pt idx="2402">
                  <c:v>2.330646152589334E-2</c:v>
                </c:pt>
                <c:pt idx="2403">
                  <c:v>2.3300503822335526E-2</c:v>
                </c:pt>
                <c:pt idx="2404">
                  <c:v>2.3294958909838619E-2</c:v>
                </c:pt>
                <c:pt idx="2405">
                  <c:v>2.3290237775162492E-2</c:v>
                </c:pt>
                <c:pt idx="2406">
                  <c:v>2.3285513900610413E-2</c:v>
                </c:pt>
                <c:pt idx="2407">
                  <c:v>2.3280787286200491E-2</c:v>
                </c:pt>
                <c:pt idx="2408">
                  <c:v>2.3276468708121681E-2</c:v>
                </c:pt>
                <c:pt idx="2409">
                  <c:v>2.3271736114189111E-2</c:v>
                </c:pt>
                <c:pt idx="2410">
                  <c:v>2.326700078034407E-2</c:v>
                </c:pt>
                <c:pt idx="2411">
                  <c:v>2.3262262706606762E-2</c:v>
                </c:pt>
                <c:pt idx="2412">
                  <c:v>2.3257521892995629E-2</c:v>
                </c:pt>
                <c:pt idx="2413">
                  <c:v>2.3252370063823271E-2</c:v>
                </c:pt>
                <c:pt idx="2414">
                  <c:v>2.3247624270955631E-2</c:v>
                </c:pt>
                <c:pt idx="2415">
                  <c:v>2.3242875738385606E-2</c:v>
                </c:pt>
                <c:pt idx="2416">
                  <c:v>2.3237445489307364E-2</c:v>
                </c:pt>
                <c:pt idx="2417">
                  <c:v>2.3233776727524389E-2</c:v>
                </c:pt>
                <c:pt idx="2418">
                  <c:v>2.3229019475083618E-2</c:v>
                </c:pt>
                <c:pt idx="2419">
                  <c:v>2.3224259482906937E-2</c:v>
                </c:pt>
                <c:pt idx="2420">
                  <c:v>2.321949675101323E-2</c:v>
                </c:pt>
                <c:pt idx="2421">
                  <c:v>2.3214327010311446E-2</c:v>
                </c:pt>
                <c:pt idx="2422">
                  <c:v>2.3209559300371895E-2</c:v>
                </c:pt>
                <c:pt idx="2423">
                  <c:v>2.3204788850885848E-2</c:v>
                </c:pt>
                <c:pt idx="2424">
                  <c:v>2.3200015661874074E-2</c:v>
                </c:pt>
                <c:pt idx="2425">
                  <c:v>2.3195239733354672E-2</c:v>
                </c:pt>
                <c:pt idx="2426">
                  <c:v>2.3190461065347515E-2</c:v>
                </c:pt>
                <c:pt idx="2427">
                  <c:v>2.3185679657872479E-2</c:v>
                </c:pt>
                <c:pt idx="2428">
                  <c:v>2.3180895510949439E-2</c:v>
                </c:pt>
                <c:pt idx="2429">
                  <c:v>2.3176108624597385E-2</c:v>
                </c:pt>
                <c:pt idx="2430">
                  <c:v>2.3173717054867857E-2</c:v>
                </c:pt>
                <c:pt idx="2431">
                  <c:v>2.3168522578851949E-2</c:v>
                </c:pt>
                <c:pt idx="2432">
                  <c:v>2.3163724961768557E-2</c:v>
                </c:pt>
                <c:pt idx="2433">
                  <c:v>2.3158924604782239E-2</c:v>
                </c:pt>
                <c:pt idx="2434">
                  <c:v>2.3152928557403991E-2</c:v>
                </c:pt>
                <c:pt idx="2435">
                  <c:v>2.3148124229309293E-2</c:v>
                </c:pt>
                <c:pt idx="2436">
                  <c:v>2.3143317161703245E-2</c:v>
                </c:pt>
                <c:pt idx="2437">
                  <c:v>2.3138507354605067E-2</c:v>
                </c:pt>
                <c:pt idx="2438">
                  <c:v>2.3133694808034851E-2</c:v>
                </c:pt>
                <c:pt idx="2439">
                  <c:v>2.3130064926023215E-2</c:v>
                </c:pt>
                <c:pt idx="2440">
                  <c:v>2.3125245390278961E-2</c:v>
                </c:pt>
                <c:pt idx="2441">
                  <c:v>2.3120423114792937E-2</c:v>
                </c:pt>
                <c:pt idx="2442">
                  <c:v>2.3115598099587062E-2</c:v>
                </c:pt>
                <c:pt idx="2443">
                  <c:v>2.3109590983799486E-2</c:v>
                </c:pt>
                <c:pt idx="2444">
                  <c:v>2.3104762000815945E-2</c:v>
                </c:pt>
                <c:pt idx="2445">
                  <c:v>2.3099930278499277E-2</c:v>
                </c:pt>
                <c:pt idx="2446">
                  <c:v>2.3097053701519456E-2</c:v>
                </c:pt>
                <c:pt idx="2447">
                  <c:v>2.3091822969682766E-2</c:v>
                </c:pt>
                <c:pt idx="2448">
                  <c:v>2.3086590475340351E-2</c:v>
                </c:pt>
                <c:pt idx="2449">
                  <c:v>2.308213631503132E-2</c:v>
                </c:pt>
                <c:pt idx="2450">
                  <c:v>2.3076899350411139E-2</c:v>
                </c:pt>
                <c:pt idx="2451">
                  <c:v>2.3072049678629133E-2</c:v>
                </c:pt>
                <c:pt idx="2452">
                  <c:v>2.3067197267329694E-2</c:v>
                </c:pt>
                <c:pt idx="2453">
                  <c:v>2.3062342116533453E-2</c:v>
                </c:pt>
                <c:pt idx="2454">
                  <c:v>2.3057871734589296E-2</c:v>
                </c:pt>
                <c:pt idx="2455">
                  <c:v>2.3052623596530077E-2</c:v>
                </c:pt>
                <c:pt idx="2456">
                  <c:v>2.304621391774847E-2</c:v>
                </c:pt>
                <c:pt idx="2457">
                  <c:v>2.3041349830216596E-2</c:v>
                </c:pt>
                <c:pt idx="2458">
                  <c:v>2.3036483003722259E-2</c:v>
                </c:pt>
                <c:pt idx="2459">
                  <c:v>2.3031613438283027E-2</c:v>
                </c:pt>
                <c:pt idx="2460">
                  <c:v>2.3026741133921301E-2</c:v>
                </c:pt>
                <c:pt idx="2461">
                  <c:v>2.3022250188595609E-2</c:v>
                </c:pt>
                <c:pt idx="2462">
                  <c:v>2.3017371900699132E-2</c:v>
                </c:pt>
                <c:pt idx="2463">
                  <c:v>2.3012490873832506E-2</c:v>
                </c:pt>
                <c:pt idx="2464">
                  <c:v>2.3007607108015398E-2</c:v>
                </c:pt>
                <c:pt idx="2465">
                  <c:v>2.3002338528962593E-2</c:v>
                </c:pt>
                <c:pt idx="2466">
                  <c:v>2.2996751255048731E-2</c:v>
                </c:pt>
                <c:pt idx="2467">
                  <c:v>2.2992558816173549E-2</c:v>
                </c:pt>
                <c:pt idx="2468">
                  <c:v>2.2986966814714301E-2</c:v>
                </c:pt>
                <c:pt idx="2469">
                  <c:v>2.2983152173773391E-2</c:v>
                </c:pt>
                <c:pt idx="2470">
                  <c:v>2.2978256719683201E-2</c:v>
                </c:pt>
                <c:pt idx="2471">
                  <c:v>2.2973360860370488E-2</c:v>
                </c:pt>
                <c:pt idx="2472">
                  <c:v>2.2968465062558306E-2</c:v>
                </c:pt>
                <c:pt idx="2473">
                  <c:v>2.296007375375814E-2</c:v>
                </c:pt>
                <c:pt idx="2474">
                  <c:v>2.2957596566785209E-2</c:v>
                </c:pt>
                <c:pt idx="2475">
                  <c:v>2.2952703984151671E-2</c:v>
                </c:pt>
                <c:pt idx="2476">
                  <c:v>2.2947813355321849E-2</c:v>
                </c:pt>
                <c:pt idx="2477">
                  <c:v>2.2942925149530499E-2</c:v>
                </c:pt>
                <c:pt idx="2478">
                  <c:v>2.2938039836009307E-2</c:v>
                </c:pt>
                <c:pt idx="2479">
                  <c:v>2.2933157883982935E-2</c:v>
                </c:pt>
                <c:pt idx="2480">
                  <c:v>2.2928279762673403E-2</c:v>
                </c:pt>
                <c:pt idx="2481">
                  <c:v>2.2923405941297909E-2</c:v>
                </c:pt>
                <c:pt idx="2482">
                  <c:v>2.2920061265415785E-2</c:v>
                </c:pt>
                <c:pt idx="2483">
                  <c:v>2.2914817114524616E-2</c:v>
                </c:pt>
                <c:pt idx="2484">
                  <c:v>2.2909959899402827E-2</c:v>
                </c:pt>
                <c:pt idx="2485">
                  <c:v>2.2905108915666179E-2</c:v>
                </c:pt>
                <c:pt idx="2486">
                  <c:v>2.2896734620449836E-2</c:v>
                </c:pt>
                <c:pt idx="2487">
                  <c:v>2.2895810225654074E-2</c:v>
                </c:pt>
                <c:pt idx="2488">
                  <c:v>2.2890597969461107E-2</c:v>
                </c:pt>
                <c:pt idx="2489">
                  <c:v>2.2885776527934866E-2</c:v>
                </c:pt>
                <c:pt idx="2490">
                  <c:v>2.2881347450351114E-2</c:v>
                </c:pt>
                <c:pt idx="2491">
                  <c:v>2.2876159725623405E-2</c:v>
                </c:pt>
                <c:pt idx="2492">
                  <c:v>2.2871365211179998E-2</c:v>
                </c:pt>
                <c:pt idx="2493">
                  <c:v>2.2866580159658711E-2</c:v>
                </c:pt>
                <c:pt idx="2494">
                  <c:v>2.2861804570990411E-2</c:v>
                </c:pt>
                <c:pt idx="2495">
                  <c:v>2.2857038445106399E-2</c:v>
                </c:pt>
                <c:pt idx="2496">
                  <c:v>2.2852281781939265E-2</c:v>
                </c:pt>
                <c:pt idx="2497">
                  <c:v>2.2847534581418152E-2</c:v>
                </c:pt>
                <c:pt idx="2498">
                  <c:v>2.2843570539379812E-2</c:v>
                </c:pt>
                <c:pt idx="2499">
                  <c:v>2.2836907285033011E-2</c:v>
                </c:pt>
                <c:pt idx="2500">
                  <c:v>2.2833349755055132E-2</c:v>
                </c:pt>
                <c:pt idx="2501">
                  <c:v>2.2829028361155912E-2</c:v>
                </c:pt>
                <c:pt idx="2502">
                  <c:v>2.2823940516132853E-2</c:v>
                </c:pt>
                <c:pt idx="2503">
                  <c:v>2.2819250090064119E-2</c:v>
                </c:pt>
                <c:pt idx="2504">
                  <c:v>2.2814569126166112E-2</c:v>
                </c:pt>
                <c:pt idx="2505">
                  <c:v>2.2809897624372282E-2</c:v>
                </c:pt>
                <c:pt idx="2506">
                  <c:v>2.2805625446039122E-2</c:v>
                </c:pt>
                <c:pt idx="2507">
                  <c:v>2.2800583006827115E-2</c:v>
                </c:pt>
                <c:pt idx="2508">
                  <c:v>2.2794377911464384E-2</c:v>
                </c:pt>
                <c:pt idx="2509">
                  <c:v>2.2789742721378927E-2</c:v>
                </c:pt>
                <c:pt idx="2510">
                  <c:v>2.2785116990463712E-2</c:v>
                </c:pt>
                <c:pt idx="2511">
                  <c:v>2.2780500718652494E-2</c:v>
                </c:pt>
                <c:pt idx="2512">
                  <c:v>2.2776285860459194E-2</c:v>
                </c:pt>
                <c:pt idx="2513">
                  <c:v>2.2771688893156991E-2</c:v>
                </c:pt>
                <c:pt idx="2514">
                  <c:v>2.2767101385413199E-2</c:v>
                </c:pt>
                <c:pt idx="2515">
                  <c:v>2.2764096338270971E-2</c:v>
                </c:pt>
                <c:pt idx="2516">
                  <c:v>2.2757954748340841E-2</c:v>
                </c:pt>
                <c:pt idx="2517">
                  <c:v>2.2753001725360968E-2</c:v>
                </c:pt>
                <c:pt idx="2518">
                  <c:v>2.2746898985772548E-2</c:v>
                </c:pt>
                <c:pt idx="2519">
                  <c:v>2.2743911064168759E-2</c:v>
                </c:pt>
                <c:pt idx="2520">
                  <c:v>2.273937992139153E-2</c:v>
                </c:pt>
                <c:pt idx="2521">
                  <c:v>2.2735253693397746E-2</c:v>
                </c:pt>
                <c:pt idx="2522">
                  <c:v>2.2730741859791681E-2</c:v>
                </c:pt>
                <c:pt idx="2523">
                  <c:v>2.2726239485163831E-2</c:v>
                </c:pt>
                <c:pt idx="2524">
                  <c:v>2.2721746569450516E-2</c:v>
                </c:pt>
                <c:pt idx="2525">
                  <c:v>2.27172631125876E-2</c:v>
                </c:pt>
                <c:pt idx="2526">
                  <c:v>2.2712391690167782E-2</c:v>
                </c:pt>
                <c:pt idx="2527">
                  <c:v>2.2707926755278787E-2</c:v>
                </c:pt>
                <c:pt idx="2528">
                  <c:v>2.2703471278406922E-2</c:v>
                </c:pt>
                <c:pt idx="2529">
                  <c:v>2.2699025259489036E-2</c:v>
                </c:pt>
                <c:pt idx="2530">
                  <c:v>2.2694588698462411E-2</c:v>
                </c:pt>
                <c:pt idx="2531">
                  <c:v>2.2690161595265226E-2</c:v>
                </c:pt>
                <c:pt idx="2532">
                  <c:v>2.2685743949835208E-2</c:v>
                </c:pt>
                <c:pt idx="2533">
                  <c:v>2.2681335762108321E-2</c:v>
                </c:pt>
                <c:pt idx="2534">
                  <c:v>2.2678940616465349E-2</c:v>
                </c:pt>
                <c:pt idx="2535">
                  <c:v>2.2674152119939967E-2</c:v>
                </c:pt>
                <c:pt idx="2536">
                  <c:v>2.2669773910660738E-2</c:v>
                </c:pt>
                <c:pt idx="2537">
                  <c:v>2.2665405161399574E-2</c:v>
                </c:pt>
                <c:pt idx="2538">
                  <c:v>2.2659838900043416E-2</c:v>
                </c:pt>
                <c:pt idx="2539">
                  <c:v>2.2657098881107365E-2</c:v>
                </c:pt>
                <c:pt idx="2540">
                  <c:v>2.2652355673093205E-2</c:v>
                </c:pt>
                <c:pt idx="2541">
                  <c:v>2.2644746613972585E-2</c:v>
                </c:pt>
                <c:pt idx="2542">
                  <c:v>2.2643703313161543E-2</c:v>
                </c:pt>
                <c:pt idx="2543">
                  <c:v>2.2639391322690047E-2</c:v>
                </c:pt>
                <c:pt idx="2544">
                  <c:v>2.2635493657474848E-2</c:v>
                </c:pt>
                <c:pt idx="2545">
                  <c:v>2.2630795720425926E-2</c:v>
                </c:pt>
                <c:pt idx="2546">
                  <c:v>2.2626512108508856E-2</c:v>
                </c:pt>
                <c:pt idx="2547">
                  <c:v>2.2622237955986783E-2</c:v>
                </c:pt>
                <c:pt idx="2548">
                  <c:v>2.2617973262797488E-2</c:v>
                </c:pt>
                <c:pt idx="2549">
                  <c:v>2.2613718028880042E-2</c:v>
                </c:pt>
                <c:pt idx="2550">
                  <c:v>2.2609472254172664E-2</c:v>
                </c:pt>
                <c:pt idx="2551">
                  <c:v>2.2605235938614424E-2</c:v>
                </c:pt>
                <c:pt idx="2552">
                  <c:v>2.2601009082144831E-2</c:v>
                </c:pt>
                <c:pt idx="2553">
                  <c:v>2.2596791684702099E-2</c:v>
                </c:pt>
                <c:pt idx="2554">
                  <c:v>2.2592992714177657E-2</c:v>
                </c:pt>
                <c:pt idx="2555">
                  <c:v>2.2588385266654808E-2</c:v>
                </c:pt>
                <c:pt idx="2556">
                  <c:v>2.2584196245929698E-2</c:v>
                </c:pt>
                <c:pt idx="2557">
                  <c:v>2.2580016683989481E-2</c:v>
                </c:pt>
                <c:pt idx="2558">
                  <c:v>2.2576257207418331E-2</c:v>
                </c:pt>
                <c:pt idx="2559">
                  <c:v>2.2571685936223475E-2</c:v>
                </c:pt>
                <c:pt idx="2560">
                  <c:v>2.2565889481869817E-2</c:v>
                </c:pt>
                <c:pt idx="2561">
                  <c:v>2.2561746085125439E-2</c:v>
                </c:pt>
                <c:pt idx="2562">
                  <c:v>2.2557612144338404E-2</c:v>
                </c:pt>
                <c:pt idx="2563">
                  <c:v>2.2553487659449974E-2</c:v>
                </c:pt>
                <c:pt idx="2564">
                  <c:v>2.2549785534600211E-2</c:v>
                </c:pt>
                <c:pt idx="2565">
                  <c:v>2.254568038108419E-2</c:v>
                </c:pt>
                <c:pt idx="2566">
                  <c:v>2.254324023636008E-2</c:v>
                </c:pt>
                <c:pt idx="2567">
                  <c:v>2.2537498443061705E-2</c:v>
                </c:pt>
                <c:pt idx="2568">
                  <c:v>2.2533421658438413E-2</c:v>
                </c:pt>
                <c:pt idx="2569">
                  <c:v>2.2528939320737462E-2</c:v>
                </c:pt>
                <c:pt idx="2570">
                  <c:v>2.2524881025517585E-2</c:v>
                </c:pt>
                <c:pt idx="2571">
                  <c:v>2.2520832185734363E-2</c:v>
                </c:pt>
                <c:pt idx="2572">
                  <c:v>2.2516792801331263E-2</c:v>
                </c:pt>
                <c:pt idx="2573">
                  <c:v>2.2513179576892965E-2</c:v>
                </c:pt>
                <c:pt idx="2574">
                  <c:v>2.2509159528497698E-2</c:v>
                </c:pt>
                <c:pt idx="2575">
                  <c:v>2.2505148935939422E-2</c:v>
                </c:pt>
                <c:pt idx="2576">
                  <c:v>2.2501147799160601E-2</c:v>
                </c:pt>
                <c:pt idx="2577">
                  <c:v>2.2494192687054198E-2</c:v>
                </c:pt>
                <c:pt idx="2578">
                  <c:v>2.2491470119278077E-2</c:v>
                </c:pt>
                <c:pt idx="2579">
                  <c:v>2.2487501401890382E-2</c:v>
                </c:pt>
                <c:pt idx="2580">
                  <c:v>2.2482557361799129E-2</c:v>
                </c:pt>
                <c:pt idx="2581">
                  <c:v>2.2479592333652688E-2</c:v>
                </c:pt>
                <c:pt idx="2582">
                  <c:v>2.2475651982689807E-2</c:v>
                </c:pt>
                <c:pt idx="2583">
                  <c:v>2.2471721087090016E-2</c:v>
                </c:pt>
                <c:pt idx="2584">
                  <c:v>2.246681854720587E-2</c:v>
                </c:pt>
                <c:pt idx="2585">
                  <c:v>2.2464309757214342E-2</c:v>
                </c:pt>
                <c:pt idx="2586">
                  <c:v>2.2460830248413974E-2</c:v>
                </c:pt>
                <c:pt idx="2587">
                  <c:v>2.2456938041586702E-2</c:v>
                </c:pt>
                <c:pt idx="2588">
                  <c:v>2.2453055291094273E-2</c:v>
                </c:pt>
                <c:pt idx="2589">
                  <c:v>2.2449181996879345E-2</c:v>
                </c:pt>
                <c:pt idx="2590">
                  <c:v>2.2444893831472416E-2</c:v>
                </c:pt>
                <c:pt idx="2591">
                  <c:v>2.2441039013177028E-2</c:v>
                </c:pt>
                <c:pt idx="2592">
                  <c:v>2.2436096711998442E-2</c:v>
                </c:pt>
                <c:pt idx="2593">
                  <c:v>2.2433357742999295E-2</c:v>
                </c:pt>
                <c:pt idx="2594">
                  <c:v>2.2429531291007315E-2</c:v>
                </c:pt>
                <c:pt idx="2595">
                  <c:v>2.242559635971603E-2</c:v>
                </c:pt>
                <c:pt idx="2596">
                  <c:v>2.2422333708520297E-2</c:v>
                </c:pt>
                <c:pt idx="2597">
                  <c:v>2.2418536062544781E-2</c:v>
                </c:pt>
                <c:pt idx="2598">
                  <c:v>2.2414635433797035E-2</c:v>
                </c:pt>
                <c:pt idx="2599">
                  <c:v>2.2410540859839605E-2</c:v>
                </c:pt>
                <c:pt idx="2600">
                  <c:v>2.2406771138985881E-2</c:v>
                </c:pt>
                <c:pt idx="2601">
                  <c:v>2.2403010873133306E-2</c:v>
                </c:pt>
                <c:pt idx="2602">
                  <c:v>2.2399260062227287E-2</c:v>
                </c:pt>
                <c:pt idx="2603">
                  <c:v>2.2396378866590714E-2</c:v>
                </c:pt>
                <c:pt idx="2604">
                  <c:v>2.2392217299624012E-2</c:v>
                </c:pt>
                <c:pt idx="2605">
                  <c:v>2.2388495298405042E-2</c:v>
                </c:pt>
                <c:pt idx="2606">
                  <c:v>2.2384782752539096E-2</c:v>
                </c:pt>
                <c:pt idx="2607">
                  <c:v>2.2381079661972735E-2</c:v>
                </c:pt>
                <c:pt idx="2608">
                  <c:v>2.2377386026653828E-2</c:v>
                </c:pt>
                <c:pt idx="2609">
                  <c:v>2.237370184652894E-2</c:v>
                </c:pt>
                <c:pt idx="2610">
                  <c:v>2.2370027121544636E-2</c:v>
                </c:pt>
                <c:pt idx="2611">
                  <c:v>2.236583901350557E-2</c:v>
                </c:pt>
                <c:pt idx="2612">
                  <c:v>2.2360882319860616E-2</c:v>
                </c:pt>
                <c:pt idx="2613">
                  <c:v>2.2358190691320733E-2</c:v>
                </c:pt>
                <c:pt idx="2614">
                  <c:v>2.2354552885003456E-2</c:v>
                </c:pt>
                <c:pt idx="2615">
                  <c:v>2.2350924532332395E-2</c:v>
                </c:pt>
                <c:pt idx="2616">
                  <c:v>2.2345562981360999E-2</c:v>
                </c:pt>
                <c:pt idx="2617">
                  <c:v>2.2343696187724253E-2</c:v>
                </c:pt>
                <c:pt idx="2618">
                  <c:v>2.233958268281876E-2</c:v>
                </c:pt>
                <c:pt idx="2619">
                  <c:v>2.2336505657088283E-2</c:v>
                </c:pt>
                <c:pt idx="2620">
                  <c:v>2.2332924571881449E-2</c:v>
                </c:pt>
                <c:pt idx="2621">
                  <c:v>2.2329791024732988E-2</c:v>
                </c:pt>
                <c:pt idx="2622">
                  <c:v>2.2324844106765343E-2</c:v>
                </c:pt>
                <c:pt idx="2623">
                  <c:v>2.232223803610164E-2</c:v>
                </c:pt>
                <c:pt idx="2624">
                  <c:v>2.2319134217230526E-2</c:v>
                </c:pt>
                <c:pt idx="2625">
                  <c:v>2.2315160944942385E-2</c:v>
                </c:pt>
                <c:pt idx="2626">
                  <c:v>2.2311636579020643E-2</c:v>
                </c:pt>
                <c:pt idx="2627">
                  <c:v>2.2308121666137694E-2</c:v>
                </c:pt>
                <c:pt idx="2628">
                  <c:v>2.2304616206243029E-2</c:v>
                </c:pt>
                <c:pt idx="2629">
                  <c:v>2.2300179791391629E-2</c:v>
                </c:pt>
                <c:pt idx="2630">
                  <c:v>2.2296694127243152E-2</c:v>
                </c:pt>
                <c:pt idx="2631">
                  <c:v>2.2293217915314897E-2</c:v>
                </c:pt>
                <c:pt idx="2632">
                  <c:v>2.228975115555961E-2</c:v>
                </c:pt>
                <c:pt idx="2633">
                  <c:v>2.2286293847926943E-2</c:v>
                </c:pt>
                <c:pt idx="2634">
                  <c:v>2.228284599236964E-2</c:v>
                </c:pt>
                <c:pt idx="2635">
                  <c:v>2.2279407588837799E-2</c:v>
                </c:pt>
                <c:pt idx="2636">
                  <c:v>2.2275978637283277E-2</c:v>
                </c:pt>
                <c:pt idx="2637">
                  <c:v>2.2273004588706659E-2</c:v>
                </c:pt>
                <c:pt idx="2638">
                  <c:v>2.2270487027905236E-2</c:v>
                </c:pt>
                <c:pt idx="2639">
                  <c:v>2.2267087830185849E-2</c:v>
                </c:pt>
                <c:pt idx="2640">
                  <c:v>2.2263698086080006E-2</c:v>
                </c:pt>
                <c:pt idx="2641">
                  <c:v>2.226031779553992E-2</c:v>
                </c:pt>
                <c:pt idx="2642">
                  <c:v>2.225553755431409E-2</c:v>
                </c:pt>
                <c:pt idx="2643">
                  <c:v>2.2252178402992397E-2</c:v>
                </c:pt>
                <c:pt idx="2644">
                  <c:v>2.2248828704469467E-2</c:v>
                </c:pt>
                <c:pt idx="2645">
                  <c:v>2.2245488458695069E-2</c:v>
                </c:pt>
                <c:pt idx="2646">
                  <c:v>2.2243507624979036E-2</c:v>
                </c:pt>
                <c:pt idx="2647">
                  <c:v>2.2240187698333184E-2</c:v>
                </c:pt>
                <c:pt idx="2648">
                  <c:v>2.2236877226117259E-2</c:v>
                </c:pt>
                <c:pt idx="2649">
                  <c:v>2.2233576208283985E-2</c:v>
                </c:pt>
                <c:pt idx="2650">
                  <c:v>2.222892901942258E-2</c:v>
                </c:pt>
                <c:pt idx="2651">
                  <c:v>2.2225645489156096E-2</c:v>
                </c:pt>
                <c:pt idx="2652">
                  <c:v>2.2222371411310973E-2</c:v>
                </c:pt>
                <c:pt idx="2653">
                  <c:v>2.2219106785838286E-2</c:v>
                </c:pt>
                <c:pt idx="2654">
                  <c:v>2.2217212933187784E-2</c:v>
                </c:pt>
                <c:pt idx="2655">
                  <c:v>2.2213968640651231E-2</c:v>
                </c:pt>
                <c:pt idx="2656">
                  <c:v>2.2210733802165122E-2</c:v>
                </c:pt>
                <c:pt idx="2657">
                  <c:v>2.2207963750067193E-2</c:v>
                </c:pt>
                <c:pt idx="2658">
                  <c:v>2.2204292487158581E-2</c:v>
                </c:pt>
                <c:pt idx="2659">
                  <c:v>2.219971753024922E-2</c:v>
                </c:pt>
                <c:pt idx="2660">
                  <c:v>2.2197888987794272E-2</c:v>
                </c:pt>
                <c:pt idx="2661">
                  <c:v>2.2195158667171991E-2</c:v>
                </c:pt>
                <c:pt idx="2662">
                  <c:v>2.2191523303703029E-2</c:v>
                </c:pt>
                <c:pt idx="2663">
                  <c:v>2.2186980401483744E-2</c:v>
                </c:pt>
                <c:pt idx="2664">
                  <c:v>2.2183361317013053E-2</c:v>
                </c:pt>
                <c:pt idx="2665">
                  <c:v>2.2180209634426934E-2</c:v>
                </c:pt>
                <c:pt idx="2666">
                  <c:v>2.2177067403017357E-2</c:v>
                </c:pt>
                <c:pt idx="2667">
                  <c:v>2.2173934622739526E-2</c:v>
                </c:pt>
                <c:pt idx="2668">
                  <c:v>2.2171271657249168E-2</c:v>
                </c:pt>
                <c:pt idx="2669">
                  <c:v>2.2168158263516615E-2</c:v>
                </c:pt>
                <c:pt idx="2670">
                  <c:v>2.2166900307168783E-2</c:v>
                </c:pt>
                <c:pt idx="2671">
                  <c:v>2.2161959830809621E-2</c:v>
                </c:pt>
                <c:pt idx="2672">
                  <c:v>2.2158874791747812E-2</c:v>
                </c:pt>
                <c:pt idx="2673">
                  <c:v>2.2155336412355474E-2</c:v>
                </c:pt>
                <c:pt idx="2674">
                  <c:v>2.2152269788763047E-2</c:v>
                </c:pt>
                <c:pt idx="2675">
                  <c:v>2.2149212615950122E-2</c:v>
                </c:pt>
                <c:pt idx="2676">
                  <c:v>2.2145730276492449E-2</c:v>
                </c:pt>
                <c:pt idx="2677">
                  <c:v>2.2143591367592717E-2</c:v>
                </c:pt>
                <c:pt idx="2678">
                  <c:v>2.2140563036687766E-2</c:v>
                </c:pt>
                <c:pt idx="2679">
                  <c:v>2.2137544156991158E-2</c:v>
                </c:pt>
                <c:pt idx="2680">
                  <c:v>2.2132819298375326E-2</c:v>
                </c:pt>
                <c:pt idx="2681">
                  <c:v>2.2130640176076629E-2</c:v>
                </c:pt>
                <c:pt idx="2682">
                  <c:v>2.2128077024484997E-2</c:v>
                </c:pt>
                <c:pt idx="2683">
                  <c:v>2.2125095456365127E-2</c:v>
                </c:pt>
                <c:pt idx="2684">
                  <c:v>2.2122123338641768E-2</c:v>
                </c:pt>
                <c:pt idx="2685">
                  <c:v>2.2119160671270555E-2</c:v>
                </c:pt>
                <c:pt idx="2686">
                  <c:v>2.2116207454210647E-2</c:v>
                </c:pt>
                <c:pt idx="2687">
                  <c:v>2.2113263687418998E-2</c:v>
                </c:pt>
                <c:pt idx="2688">
                  <c:v>2.2110329370855202E-2</c:v>
                </c:pt>
                <c:pt idx="2689">
                  <c:v>2.2107404504477533E-2</c:v>
                </c:pt>
                <c:pt idx="2690">
                  <c:v>2.2106845554340365E-2</c:v>
                </c:pt>
                <c:pt idx="2691">
                  <c:v>2.2103470152224875E-2</c:v>
                </c:pt>
                <c:pt idx="2692">
                  <c:v>2.210057562943267E-2</c:v>
                </c:pt>
                <c:pt idx="2693">
                  <c:v>2.2097690559049216E-2</c:v>
                </c:pt>
                <c:pt idx="2694">
                  <c:v>2.2093395077541836E-2</c:v>
                </c:pt>
                <c:pt idx="2695">
                  <c:v>2.2090527411411487E-2</c:v>
                </c:pt>
                <c:pt idx="2696">
                  <c:v>2.2087669195774859E-2</c:v>
                </c:pt>
                <c:pt idx="2697">
                  <c:v>2.2084820430593073E-2</c:v>
                </c:pt>
                <c:pt idx="2698">
                  <c:v>2.2081981115825513E-2</c:v>
                </c:pt>
                <c:pt idx="2699">
                  <c:v>2.208057863500244E-2</c:v>
                </c:pt>
                <c:pt idx="2700">
                  <c:v>2.2077759730317711E-2</c:v>
                </c:pt>
                <c:pt idx="2701">
                  <c:v>2.2074950277712099E-2</c:v>
                </c:pt>
                <c:pt idx="2702">
                  <c:v>2.2072150277143491E-2</c:v>
                </c:pt>
                <c:pt idx="2703">
                  <c:v>2.2067926296777465E-2</c:v>
                </c:pt>
                <c:pt idx="2704">
                  <c:v>2.2065143683645639E-2</c:v>
                </c:pt>
                <c:pt idx="2705">
                  <c:v>2.2062370520646732E-2</c:v>
                </c:pt>
                <c:pt idx="2706">
                  <c:v>2.2062003792379551E-2</c:v>
                </c:pt>
                <c:pt idx="2707">
                  <c:v>2.2058772025837337E-2</c:v>
                </c:pt>
                <c:pt idx="2708">
                  <c:v>2.2055548764260805E-2</c:v>
                </c:pt>
                <c:pt idx="2709">
                  <c:v>2.2053295915871424E-2</c:v>
                </c:pt>
                <c:pt idx="2710">
                  <c:v>2.2050090541112077E-2</c:v>
                </c:pt>
                <c:pt idx="2711">
                  <c:v>2.2047375607073635E-2</c:v>
                </c:pt>
                <c:pt idx="2712">
                  <c:v>2.2044670124673371E-2</c:v>
                </c:pt>
                <c:pt idx="2713">
                  <c:v>2.2041974093873044E-2</c:v>
                </c:pt>
                <c:pt idx="2714">
                  <c:v>2.2039771055697158E-2</c:v>
                </c:pt>
                <c:pt idx="2715">
                  <c:v>2.2036610386912313E-2</c:v>
                </c:pt>
                <c:pt idx="2716">
                  <c:v>2.2031520912061859E-2</c:v>
                </c:pt>
                <c:pt idx="2717">
                  <c:v>2.2028860121559454E-2</c:v>
                </c:pt>
                <c:pt idx="2718">
                  <c:v>2.2026208779503936E-2</c:v>
                </c:pt>
                <c:pt idx="2719">
                  <c:v>2.2023566885857326E-2</c:v>
                </c:pt>
                <c:pt idx="2720">
                  <c:v>2.2021420718328851E-2</c:v>
                </c:pt>
                <c:pt idx="2721">
                  <c:v>2.2018798236747947E-2</c:v>
                </c:pt>
                <c:pt idx="2722">
                  <c:v>2.2016185204054867E-2</c:v>
                </c:pt>
                <c:pt idx="2723">
                  <c:v>2.2013581620214478E-2</c:v>
                </c:pt>
                <c:pt idx="2724">
                  <c:v>2.2010987485189003E-2</c:v>
                </c:pt>
                <c:pt idx="2725">
                  <c:v>2.2007913938499157E-2</c:v>
                </c:pt>
                <c:pt idx="2726">
                  <c:v>2.2004970988842808E-2</c:v>
                </c:pt>
                <c:pt idx="2727">
                  <c:v>2.2002771874982514E-2</c:v>
                </c:pt>
                <c:pt idx="2728">
                  <c:v>2.1999850520969012E-2</c:v>
                </c:pt>
                <c:pt idx="2729">
                  <c:v>2.199815854100335E-2</c:v>
                </c:pt>
                <c:pt idx="2730">
                  <c:v>2.1995621098100084E-2</c:v>
                </c:pt>
                <c:pt idx="2731">
                  <c:v>2.1993093103757872E-2</c:v>
                </c:pt>
                <c:pt idx="2732">
                  <c:v>2.1990574557939822E-2</c:v>
                </c:pt>
                <c:pt idx="2733">
                  <c:v>2.1986279033002314E-2</c:v>
                </c:pt>
                <c:pt idx="2734">
                  <c:v>2.1984715869117245E-2</c:v>
                </c:pt>
                <c:pt idx="2735">
                  <c:v>2.1982226494733269E-2</c:v>
                </c:pt>
                <c:pt idx="2736">
                  <c:v>2.1979746568139464E-2</c:v>
                </c:pt>
                <c:pt idx="2737">
                  <c:v>2.1977276089300505E-2</c:v>
                </c:pt>
                <c:pt idx="2738">
                  <c:v>2.1974815058181059E-2</c:v>
                </c:pt>
                <c:pt idx="2739">
                  <c:v>2.1972363474747118E-2</c:v>
                </c:pt>
                <c:pt idx="2740">
                  <c:v>2.1969921338962913E-2</c:v>
                </c:pt>
                <c:pt idx="2741">
                  <c:v>2.1967488650795321E-2</c:v>
                </c:pt>
                <c:pt idx="2742">
                  <c:v>2.1967555253568725E-2</c:v>
                </c:pt>
                <c:pt idx="2743">
                  <c:v>2.1964645464463247E-2</c:v>
                </c:pt>
                <c:pt idx="2744">
                  <c:v>2.1962243235326341E-2</c:v>
                </c:pt>
                <c:pt idx="2745">
                  <c:v>2.1959850456015867E-2</c:v>
                </c:pt>
                <c:pt idx="2746">
                  <c:v>2.1957467126497262E-2</c:v>
                </c:pt>
                <c:pt idx="2747">
                  <c:v>2.1952739073819762E-2</c:v>
                </c:pt>
                <c:pt idx="2748">
                  <c:v>2.1952728816696524E-2</c:v>
                </c:pt>
                <c:pt idx="2749">
                  <c:v>2.1950373836346983E-2</c:v>
                </c:pt>
                <c:pt idx="2750">
                  <c:v>2.1948028305653206E-2</c:v>
                </c:pt>
                <c:pt idx="2751">
                  <c:v>2.1945692224579757E-2</c:v>
                </c:pt>
                <c:pt idx="2752">
                  <c:v>2.1943365593094663E-2</c:v>
                </c:pt>
                <c:pt idx="2753">
                  <c:v>2.1941048411163788E-2</c:v>
                </c:pt>
                <c:pt idx="2754">
                  <c:v>2.1938740678753434E-2</c:v>
                </c:pt>
                <c:pt idx="2755">
                  <c:v>2.1936442395830754E-2</c:v>
                </c:pt>
                <c:pt idx="2756">
                  <c:v>2.1934153562362484E-2</c:v>
                </c:pt>
                <c:pt idx="2757">
                  <c:v>2.1931874178316216E-2</c:v>
                </c:pt>
                <c:pt idx="2758">
                  <c:v>2.1930617594781706E-2</c:v>
                </c:pt>
                <c:pt idx="2759">
                  <c:v>2.1927850936011982E-2</c:v>
                </c:pt>
                <c:pt idx="2760">
                  <c:v>2.1925092722378879E-2</c:v>
                </c:pt>
                <c:pt idx="2761">
                  <c:v>2.1923359391229427E-2</c:v>
                </c:pt>
                <c:pt idx="2762">
                  <c:v>2.1920618998262528E-2</c:v>
                </c:pt>
                <c:pt idx="2763">
                  <c:v>2.1918905645816528E-2</c:v>
                </c:pt>
                <c:pt idx="2764">
                  <c:v>2.1916183071053405E-2</c:v>
                </c:pt>
                <c:pt idx="2765">
                  <c:v>2.1913979281208307E-2</c:v>
                </c:pt>
                <c:pt idx="2766">
                  <c:v>2.1912295900951111E-2</c:v>
                </c:pt>
                <c:pt idx="2767">
                  <c:v>2.190960004888062E-2</c:v>
                </c:pt>
                <c:pt idx="2768">
                  <c:v>2.1905377147050879E-2</c:v>
                </c:pt>
                <c:pt idx="2769">
                  <c:v>2.190320897870237E-2</c:v>
                </c:pt>
                <c:pt idx="2770">
                  <c:v>2.1901050257030236E-2</c:v>
                </c:pt>
                <c:pt idx="2771">
                  <c:v>2.189890098200311E-2</c:v>
                </c:pt>
                <c:pt idx="2772">
                  <c:v>2.1897275087304807E-2</c:v>
                </c:pt>
                <c:pt idx="2773">
                  <c:v>2.1895145251403757E-2</c:v>
                </c:pt>
                <c:pt idx="2774">
                  <c:v>2.1893024862638964E-2</c:v>
                </c:pt>
                <c:pt idx="2775">
                  <c:v>2.1890913920981449E-2</c:v>
                </c:pt>
                <c:pt idx="2776">
                  <c:v>2.1888812426400457E-2</c:v>
                </c:pt>
                <c:pt idx="2777">
                  <c:v>2.1886203709714055E-2</c:v>
                </c:pt>
                <c:pt idx="2778">
                  <c:v>2.1883748127208585E-2</c:v>
                </c:pt>
                <c:pt idx="2779">
                  <c:v>2.1882046857424932E-2</c:v>
                </c:pt>
                <c:pt idx="2780">
                  <c:v>2.187998260086212E-2</c:v>
                </c:pt>
                <c:pt idx="2781">
                  <c:v>2.187844665861172E-2</c:v>
                </c:pt>
                <c:pt idx="2782">
                  <c:v>2.1876401845871928E-2</c:v>
                </c:pt>
                <c:pt idx="2783">
                  <c:v>2.1874366480002676E-2</c:v>
                </c:pt>
                <c:pt idx="2784">
                  <c:v>2.187234056097629E-2</c:v>
                </c:pt>
                <c:pt idx="2785">
                  <c:v>2.1870324088763347E-2</c:v>
                </c:pt>
                <c:pt idx="2786">
                  <c:v>2.1867795433797424E-2</c:v>
                </c:pt>
                <c:pt idx="2787">
                  <c:v>2.186579730107251E-2</c:v>
                </c:pt>
                <c:pt idx="2788">
                  <c:v>2.1863808614496209E-2</c:v>
                </c:pt>
                <c:pt idx="2789">
                  <c:v>2.186182937404026E-2</c:v>
                </c:pt>
                <c:pt idx="2790">
                  <c:v>2.1859859579678165E-2</c:v>
                </c:pt>
                <c:pt idx="2791">
                  <c:v>2.1857899231380328E-2</c:v>
                </c:pt>
                <c:pt idx="2792">
                  <c:v>2.1855948329119815E-2</c:v>
                </c:pt>
                <c:pt idx="2793">
                  <c:v>2.185400687287057E-2</c:v>
                </c:pt>
                <c:pt idx="2794">
                  <c:v>2.1854705999825773E-2</c:v>
                </c:pt>
                <c:pt idx="2795">
                  <c:v>2.185225929399515E-2</c:v>
                </c:pt>
                <c:pt idx="2796">
                  <c:v>2.1850348413126691E-2</c:v>
                </c:pt>
                <c:pt idx="2797">
                  <c:v>2.1846836388725095E-2</c:v>
                </c:pt>
                <c:pt idx="2798">
                  <c:v>2.1844969597228047E-2</c:v>
                </c:pt>
                <c:pt idx="2799">
                  <c:v>2.1845201637149963E-2</c:v>
                </c:pt>
                <c:pt idx="2800">
                  <c:v>2.1842799371524699E-2</c:v>
                </c:pt>
                <c:pt idx="2801">
                  <c:v>2.1840935731456054E-2</c:v>
                </c:pt>
                <c:pt idx="2802">
                  <c:v>2.1839612404291921E-2</c:v>
                </c:pt>
                <c:pt idx="2803">
                  <c:v>2.1837236795529635E-2</c:v>
                </c:pt>
                <c:pt idx="2804">
                  <c:v>2.1835401499617851E-2</c:v>
                </c:pt>
                <c:pt idx="2805">
                  <c:v>2.1833575651706068E-2</c:v>
                </c:pt>
                <c:pt idx="2806">
                  <c:v>2.1831759251766204E-2</c:v>
                </c:pt>
                <c:pt idx="2807">
                  <c:v>2.1829952299774063E-2</c:v>
                </c:pt>
                <c:pt idx="2808">
                  <c:v>2.182815479570242E-2</c:v>
                </c:pt>
                <c:pt idx="2809">
                  <c:v>2.1826366739525354E-2</c:v>
                </c:pt>
                <c:pt idx="2810">
                  <c:v>2.1825658986872387E-2</c:v>
                </c:pt>
                <c:pt idx="2811">
                  <c:v>2.1821211551985711E-2</c:v>
                </c:pt>
                <c:pt idx="2812">
                  <c:v>2.1821059258107536E-2</c:v>
                </c:pt>
                <c:pt idx="2813">
                  <c:v>2.1819846089558108E-2</c:v>
                </c:pt>
                <c:pt idx="2814">
                  <c:v>2.181756817616811E-2</c:v>
                </c:pt>
                <c:pt idx="2815">
                  <c:v>2.1815836806824432E-2</c:v>
                </c:pt>
                <c:pt idx="2816">
                  <c:v>2.1814114885198604E-2</c:v>
                </c:pt>
                <c:pt idx="2817">
                  <c:v>2.1812402411265138E-2</c:v>
                </c:pt>
                <c:pt idx="2818">
                  <c:v>2.1811239336845863E-2</c:v>
                </c:pt>
                <c:pt idx="2819">
                  <c:v>2.1809005806378488E-2</c:v>
                </c:pt>
                <c:pt idx="2820">
                  <c:v>2.1805158049130524E-2</c:v>
                </c:pt>
                <c:pt idx="2821">
                  <c:v>2.1803481070541385E-2</c:v>
                </c:pt>
                <c:pt idx="2822">
                  <c:v>2.1801813537224209E-2</c:v>
                </c:pt>
                <c:pt idx="2823">
                  <c:v>2.1800155449154271E-2</c:v>
                </c:pt>
                <c:pt idx="2824">
                  <c:v>2.1799049896147338E-2</c:v>
                </c:pt>
                <c:pt idx="2825">
                  <c:v>2.1797411274481728E-2</c:v>
                </c:pt>
                <c:pt idx="2826">
                  <c:v>2.1797959838638994E-2</c:v>
                </c:pt>
                <c:pt idx="2827">
                  <c:v>2.1794162368383732E-2</c:v>
                </c:pt>
                <c:pt idx="2828">
                  <c:v>2.1792552083904345E-2</c:v>
                </c:pt>
                <c:pt idx="2829">
                  <c:v>2.1790405269625543E-2</c:v>
                </c:pt>
                <c:pt idx="2830">
                  <c:v>2.1788680717868249E-2</c:v>
                </c:pt>
                <c:pt idx="2831">
                  <c:v>2.1787230770717821E-2</c:v>
                </c:pt>
                <c:pt idx="2832">
                  <c:v>2.1785657688836932E-2</c:v>
                </c:pt>
                <c:pt idx="2833">
                  <c:v>2.1784642346307576E-2</c:v>
                </c:pt>
                <c:pt idx="2834">
                  <c:v>2.1783088735591018E-2</c:v>
                </c:pt>
                <c:pt idx="2835">
                  <c:v>2.1781544570422539E-2</c:v>
                </c:pt>
                <c:pt idx="2836">
                  <c:v>2.1780009850782375E-2</c:v>
                </c:pt>
                <c:pt idx="2837">
                  <c:v>2.1778484576647248E-2</c:v>
                </c:pt>
                <c:pt idx="2838">
                  <c:v>2.177641754220103E-2</c:v>
                </c:pt>
                <c:pt idx="2839">
                  <c:v>2.1774910574999397E-2</c:v>
                </c:pt>
                <c:pt idx="2840">
                  <c:v>2.1773413052666515E-2</c:v>
                </c:pt>
                <c:pt idx="2841">
                  <c:v>2.1771924975181194E-2</c:v>
                </c:pt>
                <c:pt idx="2842">
                  <c:v>2.1770446342520903E-2</c:v>
                </c:pt>
                <c:pt idx="2843">
                  <c:v>2.1768977154667097E-2</c:v>
                </c:pt>
                <c:pt idx="2844">
                  <c:v>2.1767517411597253E-2</c:v>
                </c:pt>
                <c:pt idx="2845">
                  <c:v>2.1766067113291494E-2</c:v>
                </c:pt>
                <c:pt idx="2846">
                  <c:v>2.1767406515232648E-2</c:v>
                </c:pt>
                <c:pt idx="2847">
                  <c:v>2.1765421252926326E-2</c:v>
                </c:pt>
                <c:pt idx="2848">
                  <c:v>2.1764001645908443E-2</c:v>
                </c:pt>
                <c:pt idx="2849">
                  <c:v>2.1762591485861332E-2</c:v>
                </c:pt>
                <c:pt idx="2850">
                  <c:v>2.1759515544241752E-2</c:v>
                </c:pt>
                <c:pt idx="2851">
                  <c:v>2.1760358665109353E-2</c:v>
                </c:pt>
                <c:pt idx="2852">
                  <c:v>2.1756512377782377E-2</c:v>
                </c:pt>
                <c:pt idx="2853">
                  <c:v>2.1757045314977481E-2</c:v>
                </c:pt>
                <c:pt idx="2854">
                  <c:v>2.1755682389483069E-2</c:v>
                </c:pt>
                <c:pt idx="2855">
                  <c:v>2.1754328910839747E-2</c:v>
                </c:pt>
                <c:pt idx="2856">
                  <c:v>2.1753547002046937E-2</c:v>
                </c:pt>
                <c:pt idx="2857">
                  <c:v>2.175165029402901E-2</c:v>
                </c:pt>
                <c:pt idx="2858">
                  <c:v>2.1750325155822276E-2</c:v>
                </c:pt>
                <c:pt idx="2859">
                  <c:v>2.1749009464389717E-2</c:v>
                </c:pt>
                <c:pt idx="2860">
                  <c:v>2.1747703219712755E-2</c:v>
                </c:pt>
                <c:pt idx="2861">
                  <c:v>2.174640642177194E-2</c:v>
                </c:pt>
                <c:pt idx="2862">
                  <c:v>2.1745119070548262E-2</c:v>
                </c:pt>
                <c:pt idx="2863">
                  <c:v>2.174384116602401E-2</c:v>
                </c:pt>
                <c:pt idx="2864">
                  <c:v>2.1742572708179302E-2</c:v>
                </c:pt>
                <c:pt idx="2865">
                  <c:v>2.1741313696998155E-2</c:v>
                </c:pt>
                <c:pt idx="2866">
                  <c:v>2.1740632227325887E-2</c:v>
                </c:pt>
                <c:pt idx="2867">
                  <c:v>2.1738824014550059E-2</c:v>
                </c:pt>
                <c:pt idx="2868">
                  <c:v>2.1737593343246386E-2</c:v>
                </c:pt>
                <c:pt idx="2869">
                  <c:v>2.1736372118534544E-2</c:v>
                </c:pt>
                <c:pt idx="2870">
                  <c:v>2.1735730839972697E-2</c:v>
                </c:pt>
                <c:pt idx="2871">
                  <c:v>2.1733958008811605E-2</c:v>
                </c:pt>
                <c:pt idx="2872">
                  <c:v>2.1731050491311181E-2</c:v>
                </c:pt>
                <c:pt idx="2873">
                  <c:v>2.1729865242021695E-2</c:v>
                </c:pt>
                <c:pt idx="2874">
                  <c:v>2.1728689437527489E-2</c:v>
                </c:pt>
                <c:pt idx="2875">
                  <c:v>2.1727523077810548E-2</c:v>
                </c:pt>
                <c:pt idx="2876">
                  <c:v>2.1728088048626224E-2</c:v>
                </c:pt>
                <c:pt idx="2877">
                  <c:v>2.1727517125780891E-2</c:v>
                </c:pt>
                <c:pt idx="2878">
                  <c:v>2.1725806189845591E-2</c:v>
                </c:pt>
                <c:pt idx="2879">
                  <c:v>2.1724679430094145E-2</c:v>
                </c:pt>
                <c:pt idx="2880">
                  <c:v>2.1723562116747867E-2</c:v>
                </c:pt>
                <c:pt idx="2881">
                  <c:v>2.1720723258942132E-2</c:v>
                </c:pt>
                <c:pt idx="2882">
                  <c:v>2.1719623012219833E-2</c:v>
                </c:pt>
                <c:pt idx="2883">
                  <c:v>2.1718532210146111E-2</c:v>
                </c:pt>
                <c:pt idx="2884">
                  <c:v>2.1717450852707793E-2</c:v>
                </c:pt>
                <c:pt idx="2885">
                  <c:v>2.1716378939888627E-2</c:v>
                </c:pt>
                <c:pt idx="2886">
                  <c:v>2.1717056610276616E-2</c:v>
                </c:pt>
                <c:pt idx="2887">
                  <c:v>2.1716005421319764E-2</c:v>
                </c:pt>
                <c:pt idx="2888">
                  <c:v>2.1714963678642778E-2</c:v>
                </c:pt>
                <c:pt idx="2889">
                  <c:v>2.1711745425191425E-2</c:v>
                </c:pt>
                <c:pt idx="2890">
                  <c:v>2.1710724782900301E-2</c:v>
                </c:pt>
                <c:pt idx="2891">
                  <c:v>2.1709713585132146E-2</c:v>
                </c:pt>
                <c:pt idx="2892">
                  <c:v>2.1708569495246018E-2</c:v>
                </c:pt>
                <c:pt idx="2893">
                  <c:v>2.1707719523112023E-2</c:v>
                </c:pt>
                <c:pt idx="2894">
                  <c:v>2.1706736658831074E-2</c:v>
                </c:pt>
                <c:pt idx="2895">
                  <c:v>2.1705763239016868E-2</c:v>
                </c:pt>
                <c:pt idx="2896">
                  <c:v>2.1704662323865736E-2</c:v>
                </c:pt>
                <c:pt idx="2897">
                  <c:v>2.1704431719465702E-2</c:v>
                </c:pt>
                <c:pt idx="2898">
                  <c:v>2.1704074938279083E-2</c:v>
                </c:pt>
                <c:pt idx="2899">
                  <c:v>2.1703140533356952E-2</c:v>
                </c:pt>
                <c:pt idx="2900">
                  <c:v>2.1702215573969608E-2</c:v>
                </c:pt>
                <c:pt idx="2901">
                  <c:v>2.1701300060104022E-2</c:v>
                </c:pt>
                <c:pt idx="2902">
                  <c:v>2.1699803826533439E-2</c:v>
                </c:pt>
                <c:pt idx="2903">
                  <c:v>2.1698651962207986E-2</c:v>
                </c:pt>
                <c:pt idx="2904">
                  <c:v>2.1698018783949311E-2</c:v>
                </c:pt>
                <c:pt idx="2905">
                  <c:v>2.1697140430018521E-2</c:v>
                </c:pt>
                <c:pt idx="2906">
                  <c:v>2.1696271520978062E-2</c:v>
                </c:pt>
                <c:pt idx="2907">
                  <c:v>2.1695883411630354E-2</c:v>
                </c:pt>
                <c:pt idx="2908">
                  <c:v>2.169515593657494E-2</c:v>
                </c:pt>
                <c:pt idx="2909">
                  <c:v>2.1694315986423768E-2</c:v>
                </c:pt>
                <c:pt idx="2910">
                  <c:v>2.169396293031282E-2</c:v>
                </c:pt>
                <c:pt idx="2911">
                  <c:v>2.1692068648700099E-2</c:v>
                </c:pt>
                <c:pt idx="2912">
                  <c:v>2.1691256408745679E-2</c:v>
                </c:pt>
                <c:pt idx="2913">
                  <c:v>2.1690453613597727E-2</c:v>
                </c:pt>
                <c:pt idx="2914">
                  <c:v>2.1689660263245317E-2</c:v>
                </c:pt>
                <c:pt idx="2915">
                  <c:v>2.1689474638690625E-2</c:v>
                </c:pt>
                <c:pt idx="2916">
                  <c:v>2.1688700806156487E-2</c:v>
                </c:pt>
                <c:pt idx="2917">
                  <c:v>2.1687936418950348E-2</c:v>
                </c:pt>
                <c:pt idx="2918">
                  <c:v>2.1687181477061779E-2</c:v>
                </c:pt>
                <c:pt idx="2919">
                  <c:v>2.1686435980479053E-2</c:v>
                </c:pt>
                <c:pt idx="2920">
                  <c:v>2.1685699929192174E-2</c:v>
                </c:pt>
                <c:pt idx="2921">
                  <c:v>2.1684973323191154E-2</c:v>
                </c:pt>
                <c:pt idx="2922">
                  <c:v>2.16842561624647E-2</c:v>
                </c:pt>
                <c:pt idx="2923">
                  <c:v>2.1683448115836394E-2</c:v>
                </c:pt>
                <c:pt idx="2924">
                  <c:v>2.1680939310324727E-2</c:v>
                </c:pt>
                <c:pt idx="2925">
                  <c:v>2.1680952258321416E-2</c:v>
                </c:pt>
                <c:pt idx="2926">
                  <c:v>2.1680271610818223E-2</c:v>
                </c:pt>
                <c:pt idx="2927">
                  <c:v>2.1679600407406692E-2</c:v>
                </c:pt>
                <c:pt idx="2928">
                  <c:v>2.1679545055708606E-2</c:v>
                </c:pt>
                <c:pt idx="2929">
                  <c:v>2.1678286332825675E-2</c:v>
                </c:pt>
                <c:pt idx="2930">
                  <c:v>2.1677552393837406E-2</c:v>
                </c:pt>
                <c:pt idx="2931">
                  <c:v>2.1677010034499747E-2</c:v>
                </c:pt>
                <c:pt idx="2932">
                  <c:v>2.1676386051411253E-2</c:v>
                </c:pt>
                <c:pt idx="2933">
                  <c:v>2.1676381103385298E-2</c:v>
                </c:pt>
                <c:pt idx="2934">
                  <c:v>2.1675166417337518E-2</c:v>
                </c:pt>
                <c:pt idx="2935">
                  <c:v>2.1674570766334708E-2</c:v>
                </c:pt>
                <c:pt idx="2936">
                  <c:v>2.1674596067198675E-2</c:v>
                </c:pt>
                <c:pt idx="2937">
                  <c:v>2.1673407796355491E-2</c:v>
                </c:pt>
                <c:pt idx="2938">
                  <c:v>2.1672840477362829E-2</c:v>
                </c:pt>
                <c:pt idx="2939">
                  <c:v>2.1672282602357734E-2</c:v>
                </c:pt>
                <c:pt idx="2940">
                  <c:v>2.1671734171331426E-2</c:v>
                </c:pt>
                <c:pt idx="2941">
                  <c:v>2.1670428111075387E-2</c:v>
                </c:pt>
                <c:pt idx="2942">
                  <c:v>2.1669900623272117E-2</c:v>
                </c:pt>
                <c:pt idx="2943">
                  <c:v>2.1669382578856793E-2</c:v>
                </c:pt>
                <c:pt idx="2944">
                  <c:v>2.16688739778228E-2</c:v>
                </c:pt>
                <c:pt idx="2945">
                  <c:v>2.1668374820163948E-2</c:v>
                </c:pt>
                <c:pt idx="2946">
                  <c:v>2.1667885105871403E-2</c:v>
                </c:pt>
                <c:pt idx="2947">
                  <c:v>2.1667404834938547E-2</c:v>
                </c:pt>
                <c:pt idx="2948">
                  <c:v>2.1666934007360073E-2</c:v>
                </c:pt>
                <c:pt idx="2949">
                  <c:v>2.1666472623128038E-2</c:v>
                </c:pt>
                <c:pt idx="2950">
                  <c:v>2.1667882798644282E-2</c:v>
                </c:pt>
                <c:pt idx="2951">
                  <c:v>2.1667442245550277E-2</c:v>
                </c:pt>
                <c:pt idx="2952">
                  <c:v>2.1667011137481901E-2</c:v>
                </c:pt>
                <c:pt idx="2953">
                  <c:v>2.1666589474430904E-2</c:v>
                </c:pt>
                <c:pt idx="2954">
                  <c:v>2.1665495657697292E-2</c:v>
                </c:pt>
                <c:pt idx="2955">
                  <c:v>2.1665093583372857E-2</c:v>
                </c:pt>
                <c:pt idx="2956">
                  <c:v>2.1664700953481855E-2</c:v>
                </c:pt>
                <c:pt idx="2957">
                  <c:v>2.1664317768019477E-2</c:v>
                </c:pt>
                <c:pt idx="2958">
                  <c:v>2.1663944026979173E-2</c:v>
                </c:pt>
                <c:pt idx="2959">
                  <c:v>2.1665460212665136E-2</c:v>
                </c:pt>
                <c:pt idx="2960">
                  <c:v>2.1665107320902016E-2</c:v>
                </c:pt>
                <c:pt idx="2961">
                  <c:v>2.1664763875243437E-2</c:v>
                </c:pt>
                <c:pt idx="2962">
                  <c:v>2.1664429875681235E-2</c:v>
                </c:pt>
                <c:pt idx="2963">
                  <c:v>2.1662216987939308E-2</c:v>
                </c:pt>
                <c:pt idx="2964">
                  <c:v>2.1661899913329244E-2</c:v>
                </c:pt>
                <c:pt idx="2965">
                  <c:v>2.1661592283107184E-2</c:v>
                </c:pt>
                <c:pt idx="2966">
                  <c:v>2.1663819928096042E-2</c:v>
                </c:pt>
                <c:pt idx="2967">
                  <c:v>2.1662901569177519E-2</c:v>
                </c:pt>
                <c:pt idx="2968">
                  <c:v>2.1662624246107202E-2</c:v>
                </c:pt>
                <c:pt idx="2969">
                  <c:v>2.1662989933371114E-2</c:v>
                </c:pt>
                <c:pt idx="2970">
                  <c:v>2.1662097938162879E-2</c:v>
                </c:pt>
                <c:pt idx="2971">
                  <c:v>2.1659944833692699E-2</c:v>
                </c:pt>
                <c:pt idx="2972">
                  <c:v>2.1661609414456232E-2</c:v>
                </c:pt>
                <c:pt idx="2973">
                  <c:v>2.1662015526518582E-2</c:v>
                </c:pt>
                <c:pt idx="2974">
                  <c:v>2.1661158674958894E-2</c:v>
                </c:pt>
                <c:pt idx="2975">
                  <c:v>2.1659035421344869E-2</c:v>
                </c:pt>
                <c:pt idx="2976">
                  <c:v>2.1657556096229113E-2</c:v>
                </c:pt>
                <c:pt idx="2977">
                  <c:v>2.1657360472582328E-2</c:v>
                </c:pt>
                <c:pt idx="2978">
                  <c:v>2.1657174292148605E-2</c:v>
                </c:pt>
                <c:pt idx="2979">
                  <c:v>2.1656997554923972E-2</c:v>
                </c:pt>
                <c:pt idx="2980">
                  <c:v>2.1657470662747952E-2</c:v>
                </c:pt>
                <c:pt idx="2981">
                  <c:v>2.1657313477043499E-2</c:v>
                </c:pt>
                <c:pt idx="2982">
                  <c:v>2.1657165735106572E-2</c:v>
                </c:pt>
                <c:pt idx="2983">
                  <c:v>2.1657027436934977E-2</c:v>
                </c:pt>
                <c:pt idx="2984">
                  <c:v>2.1656898582526955E-2</c:v>
                </c:pt>
                <c:pt idx="2985">
                  <c:v>2.1656135438840256E-2</c:v>
                </c:pt>
                <c:pt idx="2986">
                  <c:v>2.1656024743068148E-2</c:v>
                </c:pt>
                <c:pt idx="2987">
                  <c:v>2.165592312478265E-2</c:v>
                </c:pt>
                <c:pt idx="2988">
                  <c:v>2.1655817635764026E-2</c:v>
                </c:pt>
                <c:pt idx="2989">
                  <c:v>2.1656391656521168E-2</c:v>
                </c:pt>
                <c:pt idx="2990">
                  <c:v>2.1656315529335734E-2</c:v>
                </c:pt>
                <c:pt idx="2991">
                  <c:v>2.1656246975357854E-2</c:v>
                </c:pt>
                <c:pt idx="2992">
                  <c:v>2.1656185630869244E-2</c:v>
                </c:pt>
                <c:pt idx="2993">
                  <c:v>2.1655483562785242E-2</c:v>
                </c:pt>
                <c:pt idx="2994">
                  <c:v>2.1655435247151317E-2</c:v>
                </c:pt>
                <c:pt idx="2995">
                  <c:v>2.1655393083358419E-2</c:v>
                </c:pt>
                <c:pt idx="2996">
                  <c:v>2.1655356705703496E-2</c:v>
                </c:pt>
                <c:pt idx="2997">
                  <c:v>2.1655325748480413E-2</c:v>
                </c:pt>
                <c:pt idx="2998">
                  <c:v>2.1655299845984795E-2</c:v>
                </c:pt>
                <c:pt idx="2999">
                  <c:v>2.1655278632510062E-2</c:v>
                </c:pt>
                <c:pt idx="3000">
                  <c:v>2.1655261742353164E-2</c:v>
                </c:pt>
                <c:pt idx="3001">
                  <c:v>2.1655248809808406E-2</c:v>
                </c:pt>
                <c:pt idx="3002">
                  <c:v>2.1659135219364301E-2</c:v>
                </c:pt>
                <c:pt idx="3003">
                  <c:v>2.1658480079880676E-2</c:v>
                </c:pt>
                <c:pt idx="3004">
                  <c:v>2.1658477086909215E-2</c:v>
                </c:pt>
                <c:pt idx="3005">
                  <c:v>2.1658476522045361E-2</c:v>
                </c:pt>
                <c:pt idx="3006">
                  <c:v>2.1656529559824833E-2</c:v>
                </c:pt>
                <c:pt idx="3007">
                  <c:v>2.1656532729794037E-2</c:v>
                </c:pt>
                <c:pt idx="3008">
                  <c:v>2.1656537282189657E-2</c:v>
                </c:pt>
                <c:pt idx="3009">
                  <c:v>2.1656542855261716E-2</c:v>
                </c:pt>
                <c:pt idx="3010">
                  <c:v>2.1656549087258493E-2</c:v>
                </c:pt>
                <c:pt idx="3011">
                  <c:v>2.165850418839543E-2</c:v>
                </c:pt>
                <c:pt idx="3012">
                  <c:v>2.1658510741223387E-2</c:v>
                </c:pt>
                <c:pt idx="3013">
                  <c:v>2.1658517281150699E-2</c:v>
                </c:pt>
                <c:pt idx="3014">
                  <c:v>2.165852380817607E-2</c:v>
                </c:pt>
                <c:pt idx="3015">
                  <c:v>2.1656581756877197E-2</c:v>
                </c:pt>
                <c:pt idx="3016">
                  <c:v>2.1656588259698212E-2</c:v>
                </c:pt>
                <c:pt idx="3017">
                  <c:v>2.165659474962069E-2</c:v>
                </c:pt>
                <c:pt idx="3018">
                  <c:v>2.1659848957088855E-2</c:v>
                </c:pt>
                <c:pt idx="3019">
                  <c:v>2.1659205821224058E-2</c:v>
                </c:pt>
                <c:pt idx="3020">
                  <c:v>2.165856269941039E-2</c:v>
                </c:pt>
                <c:pt idx="3021">
                  <c:v>2.1659218706489961E-2</c:v>
                </c:pt>
                <c:pt idx="3022">
                  <c:v>2.1658575559946252E-2</c:v>
                </c:pt>
                <c:pt idx="3023">
                  <c:v>2.1658581970862779E-2</c:v>
                </c:pt>
                <c:pt idx="3024">
                  <c:v>2.1658588368877799E-2</c:v>
                </c:pt>
                <c:pt idx="3025">
                  <c:v>2.1658594753992174E-2</c:v>
                </c:pt>
                <c:pt idx="3026">
                  <c:v>2.1659250693873401E-2</c:v>
                </c:pt>
                <c:pt idx="3027">
                  <c:v>2.1658607485518115E-2</c:v>
                </c:pt>
                <c:pt idx="3028">
                  <c:v>2.1655366387181657E-2</c:v>
                </c:pt>
                <c:pt idx="3029">
                  <c:v>2.1655372723403812E-2</c:v>
                </c:pt>
                <c:pt idx="3030">
                  <c:v>2.1655379046728439E-2</c:v>
                </c:pt>
                <c:pt idx="3031">
                  <c:v>2.1655385357155537E-2</c:v>
                </c:pt>
                <c:pt idx="3032">
                  <c:v>2.1656041089708665E-2</c:v>
                </c:pt>
                <c:pt idx="3033">
                  <c:v>2.1656047373796641E-2</c:v>
                </c:pt>
                <c:pt idx="3034">
                  <c:v>2.1656053644986361E-2</c:v>
                </c:pt>
                <c:pt idx="3035">
                  <c:v>2.1656059903278266E-2</c:v>
                </c:pt>
                <c:pt idx="3036">
                  <c:v>2.1656066148672361E-2</c:v>
                </c:pt>
                <c:pt idx="3037">
                  <c:v>2.1655422948879746E-2</c:v>
                </c:pt>
                <c:pt idx="3038">
                  <c:v>2.1655430056565676E-2</c:v>
                </c:pt>
                <c:pt idx="3039">
                  <c:v>2.1655435376275432E-2</c:v>
                </c:pt>
                <c:pt idx="3040">
                  <c:v>2.1655442454483507E-2</c:v>
                </c:pt>
                <c:pt idx="3041">
                  <c:v>2.1656097182171645E-2</c:v>
                </c:pt>
                <c:pt idx="3042">
                  <c:v>2.1656103350177973E-2</c:v>
                </c:pt>
                <c:pt idx="3043">
                  <c:v>2.1656109505285605E-2</c:v>
                </c:pt>
                <c:pt idx="3044">
                  <c:v>2.165611564749674E-2</c:v>
                </c:pt>
                <c:pt idx="3045">
                  <c:v>2.1656126146992079E-2</c:v>
                </c:pt>
                <c:pt idx="3046">
                  <c:v>2.1655479338702942E-2</c:v>
                </c:pt>
                <c:pt idx="3047">
                  <c:v>2.1655485440932824E-2</c:v>
                </c:pt>
                <c:pt idx="3048">
                  <c:v>2.1655491530265178E-2</c:v>
                </c:pt>
                <c:pt idx="3049">
                  <c:v>2.1655497606701327E-2</c:v>
                </c:pt>
                <c:pt idx="3050">
                  <c:v>2.1655503670239506E-2</c:v>
                </c:pt>
                <c:pt idx="3051">
                  <c:v>2.1655509720880158E-2</c:v>
                </c:pt>
                <c:pt idx="3052">
                  <c:v>2.1655515758623282E-2</c:v>
                </c:pt>
                <c:pt idx="3053">
                  <c:v>2.1655521783470202E-2</c:v>
                </c:pt>
                <c:pt idx="3054">
                  <c:v>2.1658775168004504E-2</c:v>
                </c:pt>
                <c:pt idx="3055">
                  <c:v>2.165813163853831E-2</c:v>
                </c:pt>
                <c:pt idx="3056">
                  <c:v>2.1658137622440548E-2</c:v>
                </c:pt>
                <c:pt idx="3057">
                  <c:v>2.165814359344197E-2</c:v>
                </c:pt>
                <c:pt idx="3058">
                  <c:v>2.1656853980630244E-2</c:v>
                </c:pt>
                <c:pt idx="3059">
                  <c:v>2.1658805020190606E-2</c:v>
                </c:pt>
                <c:pt idx="3060">
                  <c:v>2.1658161429044802E-2</c:v>
                </c:pt>
                <c:pt idx="3061">
                  <c:v>2.1658167348445126E-2</c:v>
                </c:pt>
                <c:pt idx="3062">
                  <c:v>2.1658173254945928E-2</c:v>
                </c:pt>
                <c:pt idx="3063">
                  <c:v>2.1658179148545481E-2</c:v>
                </c:pt>
                <c:pt idx="3064">
                  <c:v>2.1658185029244652E-2</c:v>
                </c:pt>
                <c:pt idx="3065">
                  <c:v>2.1658190897044304E-2</c:v>
                </c:pt>
                <c:pt idx="3066">
                  <c:v>2.1658196751942707E-2</c:v>
                </c:pt>
                <c:pt idx="3067">
                  <c:v>2.1658202593941592E-2</c:v>
                </c:pt>
                <c:pt idx="3068">
                  <c:v>2.1658208423039661E-2</c:v>
                </c:pt>
                <c:pt idx="3069">
                  <c:v>2.1658214239237347E-2</c:v>
                </c:pt>
                <c:pt idx="3070">
                  <c:v>2.1659519102755258E-2</c:v>
                </c:pt>
                <c:pt idx="3071">
                  <c:v>2.1658875349529087E-2</c:v>
                </c:pt>
                <c:pt idx="3072">
                  <c:v>2.1658231610430262E-2</c:v>
                </c:pt>
                <c:pt idx="3073">
                  <c:v>2.1658886890471483E-2</c:v>
                </c:pt>
                <c:pt idx="3074">
                  <c:v>2.1658243126723046E-2</c:v>
                </c:pt>
                <c:pt idx="3075">
                  <c:v>2.1658898379808274E-2</c:v>
                </c:pt>
                <c:pt idx="3076">
                  <c:v>2.1658254591415595E-2</c:v>
                </c:pt>
                <c:pt idx="3077">
                  <c:v>2.1658260304411075E-2</c:v>
                </c:pt>
                <c:pt idx="3078">
                  <c:v>2.1658915517056454E-2</c:v>
                </c:pt>
                <c:pt idx="3079">
                  <c:v>2.1658271691701755E-2</c:v>
                </c:pt>
                <c:pt idx="3080">
                  <c:v>2.1656328987077467E-2</c:v>
                </c:pt>
                <c:pt idx="3081">
                  <c:v>2.165633465021995E-2</c:v>
                </c:pt>
                <c:pt idx="3082">
                  <c:v>2.1656340300463737E-2</c:v>
                </c:pt>
                <c:pt idx="3083">
                  <c:v>2.165634593781059E-2</c:v>
                </c:pt>
                <c:pt idx="3084">
                  <c:v>2.1656351562258314E-2</c:v>
                </c:pt>
                <c:pt idx="3085">
                  <c:v>2.1658305543965448E-2</c:v>
                </c:pt>
                <c:pt idx="3086">
                  <c:v>2.1658311140858776E-2</c:v>
                </c:pt>
                <c:pt idx="3087">
                  <c:v>2.1658966232141919E-2</c:v>
                </c:pt>
                <c:pt idx="3088">
                  <c:v>2.1658322295943416E-2</c:v>
                </c:pt>
                <c:pt idx="3089">
                  <c:v>2.1656379491030133E-2</c:v>
                </c:pt>
                <c:pt idx="3090">
                  <c:v>2.1656387411453135E-2</c:v>
                </c:pt>
                <c:pt idx="3091">
                  <c:v>2.1656390572252666E-2</c:v>
                </c:pt>
                <c:pt idx="3092">
                  <c:v>2.1656396093517431E-2</c:v>
                </c:pt>
                <c:pt idx="3093">
                  <c:v>2.1658349957900464E-2</c:v>
                </c:pt>
                <c:pt idx="3094">
                  <c:v>2.1658355451591157E-2</c:v>
                </c:pt>
                <c:pt idx="3095">
                  <c:v>2.1658360932381895E-2</c:v>
                </c:pt>
                <c:pt idx="3096">
                  <c:v>2.1658366400271821E-2</c:v>
                </c:pt>
                <c:pt idx="3097">
                  <c:v>2.1656423506370079E-2</c:v>
                </c:pt>
                <c:pt idx="3098">
                  <c:v>2.1656428950246637E-2</c:v>
                </c:pt>
                <c:pt idx="3099">
                  <c:v>2.1656434381224943E-2</c:v>
                </c:pt>
                <c:pt idx="3100">
                  <c:v>2.165643979930543E-2</c:v>
                </c:pt>
                <c:pt idx="3101">
                  <c:v>2.1656445204488544E-2</c:v>
                </c:pt>
                <c:pt idx="3102">
                  <c:v>2.1656450596772528E-2</c:v>
                </c:pt>
                <c:pt idx="3103">
                  <c:v>2.1656455976159134E-2</c:v>
                </c:pt>
                <c:pt idx="3104">
                  <c:v>2.1656461342647926E-2</c:v>
                </c:pt>
                <c:pt idx="3105">
                  <c:v>2.1656466696238465E-2</c:v>
                </c:pt>
                <c:pt idx="3106">
                  <c:v>2.1659069865637683E-2</c:v>
                </c:pt>
                <c:pt idx="3107">
                  <c:v>2.1658425695641734E-2</c:v>
                </c:pt>
                <c:pt idx="3108">
                  <c:v>2.1658431008728354E-2</c:v>
                </c:pt>
                <c:pt idx="3109">
                  <c:v>2.1658436308914588E-2</c:v>
                </c:pt>
                <c:pt idx="3110">
                  <c:v>2.1656493270722176E-2</c:v>
                </c:pt>
                <c:pt idx="3111">
                  <c:v>2.1659096363547355E-2</c:v>
                </c:pt>
                <c:pt idx="3112">
                  <c:v>2.1658452132070995E-2</c:v>
                </c:pt>
                <c:pt idx="3113">
                  <c:v>2.1657161468867522E-2</c:v>
                </c:pt>
                <c:pt idx="3114">
                  <c:v>2.1658462616340447E-2</c:v>
                </c:pt>
                <c:pt idx="3115">
                  <c:v>2.1658467839124815E-2</c:v>
                </c:pt>
                <c:pt idx="3116">
                  <c:v>2.1659122538929217E-2</c:v>
                </c:pt>
                <c:pt idx="3117">
                  <c:v>2.1658478245992832E-2</c:v>
                </c:pt>
                <c:pt idx="3118">
                  <c:v>2.1658483430075617E-2</c:v>
                </c:pt>
                <c:pt idx="3119">
                  <c:v>2.1658488601259313E-2</c:v>
                </c:pt>
                <c:pt idx="3120">
                  <c:v>2.1658493759541764E-2</c:v>
                </c:pt>
                <c:pt idx="3121">
                  <c:v>2.1658498904924692E-2</c:v>
                </c:pt>
                <c:pt idx="3122">
                  <c:v>2.1658504037406375E-2</c:v>
                </c:pt>
                <c:pt idx="3123">
                  <c:v>2.165850915698854E-2</c:v>
                </c:pt>
                <c:pt idx="3124">
                  <c:v>2.1658514263669888E-2</c:v>
                </c:pt>
                <c:pt idx="3125">
                  <c:v>2.1658519357451285E-2</c:v>
                </c:pt>
                <c:pt idx="3126">
                  <c:v>2.1659173922112088E-2</c:v>
                </c:pt>
                <c:pt idx="3127">
                  <c:v>2.1658529506312928E-2</c:v>
                </c:pt>
                <c:pt idx="3128">
                  <c:v>2.1658534561393605E-2</c:v>
                </c:pt>
                <c:pt idx="3129">
                  <c:v>2.165853960357347E-2</c:v>
                </c:pt>
                <c:pt idx="3130">
                  <c:v>2.1659194114155393E-2</c:v>
                </c:pt>
                <c:pt idx="3131">
                  <c:v>2.1658549649232476E-2</c:v>
                </c:pt>
                <c:pt idx="3132">
                  <c:v>2.1655956991160196E-2</c:v>
                </c:pt>
                <c:pt idx="3133">
                  <c:v>2.1655961984230022E-2</c:v>
                </c:pt>
                <c:pt idx="3134">
                  <c:v>2.1655966964401877E-2</c:v>
                </c:pt>
                <c:pt idx="3135">
                  <c:v>2.165597193167753E-2</c:v>
                </c:pt>
                <c:pt idx="3136">
                  <c:v>2.1656626260148241E-2</c:v>
                </c:pt>
                <c:pt idx="3137">
                  <c:v>2.1656631201003879E-2</c:v>
                </c:pt>
                <c:pt idx="3138">
                  <c:v>2.1659233878990259E-2</c:v>
                </c:pt>
                <c:pt idx="3139">
                  <c:v>2.1656641044019511E-2</c:v>
                </c:pt>
                <c:pt idx="3140">
                  <c:v>2.1656645946180827E-2</c:v>
                </c:pt>
                <c:pt idx="3141">
                  <c:v>2.1656001464486437E-2</c:v>
                </c:pt>
                <c:pt idx="3142">
                  <c:v>2.1656006341481154E-2</c:v>
                </c:pt>
                <c:pt idx="3143">
                  <c:v>2.1656011205578786E-2</c:v>
                </c:pt>
                <c:pt idx="3144">
                  <c:v>2.1656016056779335E-2</c:v>
                </c:pt>
                <c:pt idx="3145">
                  <c:v>2.1656670263516222E-2</c:v>
                </c:pt>
                <c:pt idx="3146">
                  <c:v>2.1656675088289331E-2</c:v>
                </c:pt>
                <c:pt idx="3147">
                  <c:v>2.1656679900165066E-2</c:v>
                </c:pt>
                <c:pt idx="3148">
                  <c:v>2.1656684699142545E-2</c:v>
                </c:pt>
                <c:pt idx="3149">
                  <c:v>2.1654743513156282E-2</c:v>
                </c:pt>
                <c:pt idx="3150">
                  <c:v>2.1656696300103615E-2</c:v>
                </c:pt>
                <c:pt idx="3151">
                  <c:v>2.1656701054858885E-2</c:v>
                </c:pt>
                <c:pt idx="3152">
                  <c:v>2.1656057109446014E-2</c:v>
                </c:pt>
                <c:pt idx="3153">
                  <c:v>2.1656710525675985E-2</c:v>
                </c:pt>
                <c:pt idx="3154">
                  <c:v>2.165671524173781E-2</c:v>
                </c:pt>
                <c:pt idx="3155">
                  <c:v>2.1656719944901384E-2</c:v>
                </c:pt>
                <c:pt idx="3156">
                  <c:v>2.165607594308475E-2</c:v>
                </c:pt>
                <c:pt idx="3157">
                  <c:v>2.1657378698916114E-2</c:v>
                </c:pt>
                <c:pt idx="3158">
                  <c:v>2.1658032774347635E-2</c:v>
                </c:pt>
                <c:pt idx="3159">
                  <c:v>2.1658037424633445E-2</c:v>
                </c:pt>
                <c:pt idx="3160">
                  <c:v>2.1658042062018705E-2</c:v>
                </c:pt>
                <c:pt idx="3161">
                  <c:v>2.1658046686505585E-2</c:v>
                </c:pt>
                <c:pt idx="3162">
                  <c:v>2.1657401889065807E-2</c:v>
                </c:pt>
                <c:pt idx="3163">
                  <c:v>2.1657406488399179E-2</c:v>
                </c:pt>
                <c:pt idx="3164">
                  <c:v>2.1657412382874906E-2</c:v>
                </c:pt>
                <c:pt idx="3165">
                  <c:v>2.1657415648370322E-2</c:v>
                </c:pt>
                <c:pt idx="3166">
                  <c:v>2.1657420209007218E-2</c:v>
                </c:pt>
                <c:pt idx="3167">
                  <c:v>2.1658074811065655E-2</c:v>
                </c:pt>
                <c:pt idx="3168">
                  <c:v>2.1658078696723537E-2</c:v>
                </c:pt>
                <c:pt idx="3169">
                  <c:v>2.1658083218014271E-2</c:v>
                </c:pt>
                <c:pt idx="3170">
                  <c:v>2.1658737799014501E-2</c:v>
                </c:pt>
                <c:pt idx="3171">
                  <c:v>2.1657442818711927E-2</c:v>
                </c:pt>
                <c:pt idx="3172">
                  <c:v>2.1657447301957178E-2</c:v>
                </c:pt>
                <c:pt idx="3173">
                  <c:v>2.1657451772303455E-2</c:v>
                </c:pt>
                <c:pt idx="3174">
                  <c:v>2.1657456229750328E-2</c:v>
                </c:pt>
                <c:pt idx="3175">
                  <c:v>2.1658759501295553E-2</c:v>
                </c:pt>
                <c:pt idx="3176">
                  <c:v>2.1658114505858327E-2</c:v>
                </c:pt>
                <c:pt idx="3177">
                  <c:v>2.1658118923952478E-2</c:v>
                </c:pt>
                <c:pt idx="3178">
                  <c:v>2.1658123329146513E-2</c:v>
                </c:pt>
                <c:pt idx="3179">
                  <c:v>2.1658127721441302E-2</c:v>
                </c:pt>
                <c:pt idx="3180">
                  <c:v>2.1658132100836846E-2</c:v>
                </c:pt>
                <c:pt idx="3181">
                  <c:v>2.1658136467333139E-2</c:v>
                </c:pt>
                <c:pt idx="3182">
                  <c:v>2.165814082092845E-2</c:v>
                </c:pt>
                <c:pt idx="3183">
                  <c:v>2.1658145780671934E-2</c:v>
                </c:pt>
                <c:pt idx="3184">
                  <c:v>2.1656202000599676E-2</c:v>
                </c:pt>
                <c:pt idx="3185">
                  <c:v>2.1656855042244804E-2</c:v>
                </c:pt>
                <c:pt idx="3186">
                  <c:v>2.1656859345570413E-2</c:v>
                </c:pt>
                <c:pt idx="3187">
                  <c:v>2.1656863635998207E-2</c:v>
                </c:pt>
                <c:pt idx="3188">
                  <c:v>2.1654270707673496E-2</c:v>
                </c:pt>
                <c:pt idx="3189">
                  <c:v>2.1656872178160348E-2</c:v>
                </c:pt>
                <c:pt idx="3190">
                  <c:v>2.1656877036231658E-2</c:v>
                </c:pt>
                <c:pt idx="3191">
                  <c:v>2.1656880668729915E-2</c:v>
                </c:pt>
                <c:pt idx="3192">
                  <c:v>2.1656884894668636E-2</c:v>
                </c:pt>
                <c:pt idx="3193">
                  <c:v>2.1657538470482584E-2</c:v>
                </c:pt>
                <c:pt idx="3194">
                  <c:v>2.1656244570668691E-2</c:v>
                </c:pt>
                <c:pt idx="3195">
                  <c:v>2.1656897495093953E-2</c:v>
                </c:pt>
                <c:pt idx="3196">
                  <c:v>2.1657551030201533E-2</c:v>
                </c:pt>
                <c:pt idx="3197">
                  <c:v>2.1656905830887987E-2</c:v>
                </c:pt>
                <c:pt idx="3198">
                  <c:v>2.1656909979438501E-2</c:v>
                </c:pt>
                <c:pt idx="3199">
                  <c:v>2.1656914115090322E-2</c:v>
                </c:pt>
                <c:pt idx="3200">
                  <c:v>2.1656918237843888E-2</c:v>
                </c:pt>
                <c:pt idx="3201">
                  <c:v>2.1656273602332837E-2</c:v>
                </c:pt>
                <c:pt idx="3202">
                  <c:v>2.165627769812483E-2</c:v>
                </c:pt>
                <c:pt idx="3203">
                  <c:v>2.1656281781019294E-2</c:v>
                </c:pt>
                <c:pt idx="3204">
                  <c:v>2.1656285851017112E-2</c:v>
                </c:pt>
                <c:pt idx="3205">
                  <c:v>2.1656289908116078E-2</c:v>
                </c:pt>
                <c:pt idx="3206">
                  <c:v>2.1656293952319283E-2</c:v>
                </c:pt>
                <c:pt idx="3207">
                  <c:v>2.1656297983624961E-2</c:v>
                </c:pt>
                <c:pt idx="3208">
                  <c:v>2.1656302002033549E-2</c:v>
                </c:pt>
                <c:pt idx="3209">
                  <c:v>2.1656955333549298E-2</c:v>
                </c:pt>
                <c:pt idx="3210">
                  <c:v>2.1658258053702806E-2</c:v>
                </c:pt>
                <c:pt idx="3211">
                  <c:v>2.1658262031370133E-2</c:v>
                </c:pt>
                <c:pt idx="3212">
                  <c:v>2.1658265996136909E-2</c:v>
                </c:pt>
                <c:pt idx="3213">
                  <c:v>2.1658269948004873E-2</c:v>
                </c:pt>
                <c:pt idx="3214">
                  <c:v>2.1657625635916361E-2</c:v>
                </c:pt>
                <c:pt idx="3215">
                  <c:v>2.1657629558986317E-2</c:v>
                </c:pt>
                <c:pt idx="3216">
                  <c:v>2.1657633469158177E-2</c:v>
                </c:pt>
                <c:pt idx="3217">
                  <c:v>2.1657637366430189E-2</c:v>
                </c:pt>
                <c:pt idx="3218">
                  <c:v>2.1659589442451516E-2</c:v>
                </c:pt>
                <c:pt idx="3219">
                  <c:v>2.1659593311856525E-2</c:v>
                </c:pt>
                <c:pt idx="3220">
                  <c:v>2.165959716836089E-2</c:v>
                </c:pt>
                <c:pt idx="3221">
                  <c:v>2.1659601011964173E-2</c:v>
                </c:pt>
                <c:pt idx="3222">
                  <c:v>2.1657656659309615E-2</c:v>
                </c:pt>
                <c:pt idx="3223">
                  <c:v>2.1657660479189111E-2</c:v>
                </c:pt>
                <c:pt idx="3224">
                  <c:v>2.1657664286170508E-2</c:v>
                </c:pt>
                <c:pt idx="3225">
                  <c:v>2.1657668080252494E-2</c:v>
                </c:pt>
                <c:pt idx="3226">
                  <c:v>2.1659620036462282E-2</c:v>
                </c:pt>
                <c:pt idx="3227">
                  <c:v>2.1659623802659528E-2</c:v>
                </c:pt>
                <c:pt idx="3228">
                  <c:v>2.1659627555954835E-2</c:v>
                </c:pt>
                <c:pt idx="3229">
                  <c:v>2.1660280737655861E-2</c:v>
                </c:pt>
                <c:pt idx="3230">
                  <c:v>2.165963502384265E-2</c:v>
                </c:pt>
                <c:pt idx="3231">
                  <c:v>2.1657690573871267E-2</c:v>
                </c:pt>
                <c:pt idx="3232">
                  <c:v>2.1659642440126581E-2</c:v>
                </c:pt>
                <c:pt idx="3233">
                  <c:v>2.1660295567423649E-2</c:v>
                </c:pt>
                <c:pt idx="3234">
                  <c:v>2.165964980480491E-2</c:v>
                </c:pt>
                <c:pt idx="3235">
                  <c:v>2.1657705311641615E-2</c:v>
                </c:pt>
                <c:pt idx="3236">
                  <c:v>2.1656410323764801E-2</c:v>
                </c:pt>
                <c:pt idx="3237">
                  <c:v>2.1656413964468012E-2</c:v>
                </c:pt>
                <c:pt idx="3238">
                  <c:v>2.1656417592275899E-2</c:v>
                </c:pt>
                <c:pt idx="3239">
                  <c:v>2.1656421207185375E-2</c:v>
                </c:pt>
                <c:pt idx="3240">
                  <c:v>2.1657074113486833E-2</c:v>
                </c:pt>
                <c:pt idx="3241">
                  <c:v>2.1657077701895962E-2</c:v>
                </c:pt>
                <c:pt idx="3242">
                  <c:v>2.1657081277406398E-2</c:v>
                </c:pt>
                <c:pt idx="3243">
                  <c:v>2.1657084840019023E-2</c:v>
                </c:pt>
                <c:pt idx="3244">
                  <c:v>2.1657088389733389E-2</c:v>
                </c:pt>
                <c:pt idx="3245">
                  <c:v>2.1656442625800323E-2</c:v>
                </c:pt>
                <c:pt idx="3246">
                  <c:v>2.1656446150429311E-2</c:v>
                </c:pt>
                <c:pt idx="3247">
                  <c:v>2.1656449662160768E-2</c:v>
                </c:pt>
                <c:pt idx="3248">
                  <c:v>2.1657102958290739E-2</c:v>
                </c:pt>
                <c:pt idx="3249">
                  <c:v>2.1657105944836257E-2</c:v>
                </c:pt>
                <c:pt idx="3250">
                  <c:v>2.165710941716242E-2</c:v>
                </c:pt>
                <c:pt idx="3251">
                  <c:v>2.1657112876591205E-2</c:v>
                </c:pt>
                <c:pt idx="3252">
                  <c:v>2.1657118286777351E-2</c:v>
                </c:pt>
                <c:pt idx="3253">
                  <c:v>2.1656470951277096E-2</c:v>
                </c:pt>
                <c:pt idx="3254">
                  <c:v>2.1656473883161224E-2</c:v>
                </c:pt>
                <c:pt idx="3255">
                  <c:v>2.1656477291714219E-2</c:v>
                </c:pt>
                <c:pt idx="3256">
                  <c:v>2.1656480687371457E-2</c:v>
                </c:pt>
                <c:pt idx="3257">
                  <c:v>2.1656484070131165E-2</c:v>
                </c:pt>
                <c:pt idx="3258">
                  <c:v>2.1656487439992902E-2</c:v>
                </c:pt>
                <c:pt idx="3259">
                  <c:v>2.1656490796957552E-2</c:v>
                </c:pt>
                <c:pt idx="3260">
                  <c:v>2.1656494141025558E-2</c:v>
                </c:pt>
                <c:pt idx="3261">
                  <c:v>2.1656497472196477E-2</c:v>
                </c:pt>
                <c:pt idx="3262">
                  <c:v>2.1660396909704952E-2</c:v>
                </c:pt>
                <c:pt idx="3263">
                  <c:v>2.1659750793614912E-2</c:v>
                </c:pt>
                <c:pt idx="3264">
                  <c:v>2.1659754082471411E-2</c:v>
                </c:pt>
                <c:pt idx="3265">
                  <c:v>2.1659757358426401E-2</c:v>
                </c:pt>
                <c:pt idx="3266">
                  <c:v>2.1657812531783012E-2</c:v>
                </c:pt>
                <c:pt idx="3267">
                  <c:v>2.1657815784116498E-2</c:v>
                </c:pt>
                <c:pt idx="3268">
                  <c:v>2.1657819023551884E-2</c:v>
                </c:pt>
                <c:pt idx="3269">
                  <c:v>2.1657822250087427E-2</c:v>
                </c:pt>
                <c:pt idx="3270">
                  <c:v>2.1657825463725744E-2</c:v>
                </c:pt>
                <c:pt idx="3271">
                  <c:v>2.1659776743236291E-2</c:v>
                </c:pt>
                <c:pt idx="3272">
                  <c:v>2.1659779928884165E-2</c:v>
                </c:pt>
                <c:pt idx="3273">
                  <c:v>2.1659783101630959E-2</c:v>
                </c:pt>
                <c:pt idx="3274">
                  <c:v>2.1659786261476247E-2</c:v>
                </c:pt>
                <c:pt idx="3275">
                  <c:v>2.1657841338432321E-2</c:v>
                </c:pt>
                <c:pt idx="3276">
                  <c:v>2.1657844474677244E-2</c:v>
                </c:pt>
                <c:pt idx="3277">
                  <c:v>2.1657847598023198E-2</c:v>
                </c:pt>
                <c:pt idx="3278">
                  <c:v>2.1660448178018186E-2</c:v>
                </c:pt>
                <c:pt idx="3279">
                  <c:v>2.1659801867188671E-2</c:v>
                </c:pt>
                <c:pt idx="3280">
                  <c:v>2.1659804949627489E-2</c:v>
                </c:pt>
                <c:pt idx="3281">
                  <c:v>2.1660457423124682E-2</c:v>
                </c:pt>
                <c:pt idx="3282">
                  <c:v>2.1659811075802327E-2</c:v>
                </c:pt>
                <c:pt idx="3283">
                  <c:v>2.1657866067227069E-2</c:v>
                </c:pt>
                <c:pt idx="3284">
                  <c:v>2.1659817150372421E-2</c:v>
                </c:pt>
                <c:pt idx="3285">
                  <c:v>2.1660469569306069E-2</c:v>
                </c:pt>
                <c:pt idx="3286">
                  <c:v>2.1659823173339494E-2</c:v>
                </c:pt>
                <c:pt idx="3287">
                  <c:v>2.1659826165470766E-2</c:v>
                </c:pt>
                <c:pt idx="3288">
                  <c:v>2.1657231808156024E-2</c:v>
                </c:pt>
                <c:pt idx="3289">
                  <c:v>2.1657234777460826E-2</c:v>
                </c:pt>
                <c:pt idx="3290">
                  <c:v>2.1657237733867813E-2</c:v>
                </c:pt>
                <c:pt idx="3291">
                  <c:v>2.1657240677375667E-2</c:v>
                </c:pt>
                <c:pt idx="3292">
                  <c:v>2.1657892900364312E-2</c:v>
                </c:pt>
                <c:pt idx="3293">
                  <c:v>2.1660493242381122E-2</c:v>
                </c:pt>
                <c:pt idx="3294">
                  <c:v>2.1657898721397586E-2</c:v>
                </c:pt>
                <c:pt idx="3295">
                  <c:v>2.1657901612565547E-2</c:v>
                </c:pt>
                <c:pt idx="3296">
                  <c:v>2.1657904490834972E-2</c:v>
                </c:pt>
                <c:pt idx="3297">
                  <c:v>2.1657258067570007E-2</c:v>
                </c:pt>
                <c:pt idx="3298">
                  <c:v>2.165726092079228E-2</c:v>
                </c:pt>
                <c:pt idx="3299">
                  <c:v>2.1657263761116739E-2</c:v>
                </c:pt>
                <c:pt idx="3300">
                  <c:v>2.1657266991409255E-2</c:v>
                </c:pt>
                <c:pt idx="3301">
                  <c:v>2.1657918688701896E-2</c:v>
                </c:pt>
                <c:pt idx="3302">
                  <c:v>2.1657921489578368E-2</c:v>
                </c:pt>
                <c:pt idx="3303">
                  <c:v>2.165792427755674E-2</c:v>
                </c:pt>
                <c:pt idx="3304">
                  <c:v>2.1657927052636142E-2</c:v>
                </c:pt>
                <c:pt idx="3305">
                  <c:v>2.1657280532207189E-2</c:v>
                </c:pt>
                <c:pt idx="3306">
                  <c:v>2.1657283282245629E-2</c:v>
                </c:pt>
                <c:pt idx="3307">
                  <c:v>2.1657286019386691E-2</c:v>
                </c:pt>
                <c:pt idx="3308">
                  <c:v>2.1657288743629939E-2</c:v>
                </c:pt>
                <c:pt idx="3309">
                  <c:v>2.1657291454973616E-2</c:v>
                </c:pt>
                <c:pt idx="3310">
                  <c:v>2.1657294153420357E-2</c:v>
                </c:pt>
                <c:pt idx="3311">
                  <c:v>2.1657296838968845E-2</c:v>
                </c:pt>
                <c:pt idx="3312">
                  <c:v>2.1657299511619519E-2</c:v>
                </c:pt>
                <c:pt idx="3313">
                  <c:v>2.1657302171372374E-2</c:v>
                </c:pt>
                <c:pt idx="3314">
                  <c:v>2.1660551455586499E-2</c:v>
                </c:pt>
                <c:pt idx="3315">
                  <c:v>2.1659904707312185E-2</c:v>
                </c:pt>
                <c:pt idx="3316">
                  <c:v>2.1659907325312193E-2</c:v>
                </c:pt>
                <c:pt idx="3317">
                  <c:v>2.1659909930411555E-2</c:v>
                </c:pt>
                <c:pt idx="3318">
                  <c:v>2.1657964549377153E-2</c:v>
                </c:pt>
                <c:pt idx="3319">
                  <c:v>2.1657967130974166E-2</c:v>
                </c:pt>
                <c:pt idx="3320">
                  <c:v>2.1657969699673957E-2</c:v>
                </c:pt>
                <c:pt idx="3321">
                  <c:v>2.16579722554739E-2</c:v>
                </c:pt>
                <c:pt idx="3322">
                  <c:v>2.1657974798375307E-2</c:v>
                </c:pt>
                <c:pt idx="3323">
                  <c:v>2.165992529008165E-2</c:v>
                </c:pt>
                <c:pt idx="3324">
                  <c:v>2.1659927804873465E-2</c:v>
                </c:pt>
                <c:pt idx="3325">
                  <c:v>2.1659930306763775E-2</c:v>
                </c:pt>
                <c:pt idx="3326">
                  <c:v>2.1659932795752145E-2</c:v>
                </c:pt>
                <c:pt idx="3327">
                  <c:v>2.1657987319401273E-2</c:v>
                </c:pt>
                <c:pt idx="3328">
                  <c:v>2.1657989784911034E-2</c:v>
                </c:pt>
                <c:pt idx="3329">
                  <c:v>2.1657992237520518E-2</c:v>
                </c:pt>
                <c:pt idx="3330">
                  <c:v>2.1657994677231465E-2</c:v>
                </c:pt>
                <c:pt idx="3331">
                  <c:v>2.1657997104044313E-2</c:v>
                </c:pt>
                <c:pt idx="3332">
                  <c:v>2.1659947458764026E-2</c:v>
                </c:pt>
                <c:pt idx="3333">
                  <c:v>2.1660599221970715E-2</c:v>
                </c:pt>
                <c:pt idx="3334">
                  <c:v>2.1659952243225453E-2</c:v>
                </c:pt>
                <c:pt idx="3335">
                  <c:v>2.1659954616105842E-2</c:v>
                </c:pt>
                <c:pt idx="3336">
                  <c:v>2.1659956976083861E-2</c:v>
                </c:pt>
                <c:pt idx="3337">
                  <c:v>2.1659959323160803E-2</c:v>
                </c:pt>
                <c:pt idx="3338">
                  <c:v>2.1660611017959928E-2</c:v>
                </c:pt>
                <c:pt idx="3339">
                  <c:v>2.165996397861188E-2</c:v>
                </c:pt>
                <c:pt idx="3340">
                  <c:v>2.1656719879433413E-2</c:v>
                </c:pt>
                <c:pt idx="3341">
                  <c:v>2.1656722178825031E-2</c:v>
                </c:pt>
                <c:pt idx="3342">
                  <c:v>2.1656724465320003E-2</c:v>
                </c:pt>
                <c:pt idx="3343">
                  <c:v>2.1656726738918771E-2</c:v>
                </c:pt>
                <c:pt idx="3344">
                  <c:v>2.1656728999619568E-2</c:v>
                </c:pt>
                <c:pt idx="3345">
                  <c:v>2.1657380473313129E-2</c:v>
                </c:pt>
                <c:pt idx="3346">
                  <c:v>2.1657382707431515E-2</c:v>
                </c:pt>
                <c:pt idx="3347">
                  <c:v>2.1657384928652084E-2</c:v>
                </c:pt>
                <c:pt idx="3348">
                  <c:v>2.1657387136975279E-2</c:v>
                </c:pt>
                <c:pt idx="3349">
                  <c:v>2.1656740109664164E-2</c:v>
                </c:pt>
                <c:pt idx="3350">
                  <c:v>2.1656742292981559E-2</c:v>
                </c:pt>
                <c:pt idx="3351">
                  <c:v>2.1656744463400983E-2</c:v>
                </c:pt>
                <c:pt idx="3352">
                  <c:v>2.1656746928088444E-2</c:v>
                </c:pt>
                <c:pt idx="3353">
                  <c:v>2.1657397985117444E-2</c:v>
                </c:pt>
                <c:pt idx="3354">
                  <c:v>2.1657400116052872E-2</c:v>
                </c:pt>
                <c:pt idx="3355">
                  <c:v>2.1657402234090049E-2</c:v>
                </c:pt>
                <c:pt idx="3356">
                  <c:v>2.1657404339227651E-2</c:v>
                </c:pt>
                <c:pt idx="3357">
                  <c:v>2.1657406729306553E-2</c:v>
                </c:pt>
                <c:pt idx="3358">
                  <c:v>2.1656759591329063E-2</c:v>
                </c:pt>
                <c:pt idx="3359">
                  <c:v>2.1656761656728408E-2</c:v>
                </c:pt>
                <c:pt idx="3360">
                  <c:v>2.1656763709231107E-2</c:v>
                </c:pt>
                <c:pt idx="3361">
                  <c:v>2.1656765748836276E-2</c:v>
                </c:pt>
                <c:pt idx="3362">
                  <c:v>2.1656767775544358E-2</c:v>
                </c:pt>
                <c:pt idx="3363">
                  <c:v>2.1656769789354914E-2</c:v>
                </c:pt>
                <c:pt idx="3364">
                  <c:v>2.165677179026838E-2</c:v>
                </c:pt>
                <c:pt idx="3365">
                  <c:v>2.1656773778285204E-2</c:v>
                </c:pt>
                <c:pt idx="3366">
                  <c:v>2.1660022057220899E-2</c:v>
                </c:pt>
                <c:pt idx="3367">
                  <c:v>2.1659374703772192E-2</c:v>
                </c:pt>
                <c:pt idx="3368">
                  <c:v>2.165937664987817E-2</c:v>
                </c:pt>
                <c:pt idx="3369">
                  <c:v>2.1658730398248022E-2</c:v>
                </c:pt>
                <c:pt idx="3370">
                  <c:v>2.1657432730762927E-2</c:v>
                </c:pt>
                <c:pt idx="3371">
                  <c:v>2.1660031719217262E-2</c:v>
                </c:pt>
                <c:pt idx="3372">
                  <c:v>2.1659384305296524E-2</c:v>
                </c:pt>
                <c:pt idx="3373">
                  <c:v>2.1659386186900585E-2</c:v>
                </c:pt>
                <c:pt idx="3374">
                  <c:v>2.1660037361601887E-2</c:v>
                </c:pt>
                <c:pt idx="3375">
                  <c:v>2.1659389911406261E-2</c:v>
                </c:pt>
                <c:pt idx="3376">
                  <c:v>2.1659391754309174E-2</c:v>
                </c:pt>
                <c:pt idx="3377">
                  <c:v>2.1659393584312566E-2</c:v>
                </c:pt>
                <c:pt idx="3378">
                  <c:v>2.1659395401414278E-2</c:v>
                </c:pt>
                <c:pt idx="3379">
                  <c:v>2.1659397205616472E-2</c:v>
                </c:pt>
                <c:pt idx="3380">
                  <c:v>2.165939899691785E-2</c:v>
                </c:pt>
                <c:pt idx="3381">
                  <c:v>2.1659400775319276E-2</c:v>
                </c:pt>
                <c:pt idx="3382">
                  <c:v>2.1660701165652021E-2</c:v>
                </c:pt>
                <c:pt idx="3383">
                  <c:v>2.1657456552456995E-2</c:v>
                </c:pt>
                <c:pt idx="3384">
                  <c:v>2.1659406033120821E-2</c:v>
                </c:pt>
                <c:pt idx="3385">
                  <c:v>2.166005705696164E-2</c:v>
                </c:pt>
                <c:pt idx="3386">
                  <c:v>2.1659409473821084E-2</c:v>
                </c:pt>
                <c:pt idx="3387">
                  <c:v>2.165941117482021E-2</c:v>
                </c:pt>
                <c:pt idx="3388">
                  <c:v>2.1659412862919385E-2</c:v>
                </c:pt>
                <c:pt idx="3389">
                  <c:v>2.1659414538117743E-2</c:v>
                </c:pt>
                <c:pt idx="3390">
                  <c:v>2.1660065493354298E-2</c:v>
                </c:pt>
                <c:pt idx="3391">
                  <c:v>2.1659417849814604E-2</c:v>
                </c:pt>
                <c:pt idx="3392">
                  <c:v>2.1656822579573076E-2</c:v>
                </c:pt>
                <c:pt idx="3393">
                  <c:v>2.1656824206466172E-2</c:v>
                </c:pt>
                <c:pt idx="3394">
                  <c:v>2.1656825820463063E-2</c:v>
                </c:pt>
                <c:pt idx="3395">
                  <c:v>2.1656827421561987E-2</c:v>
                </c:pt>
                <c:pt idx="3396">
                  <c:v>2.1657478194387441E-2</c:v>
                </c:pt>
                <c:pt idx="3397">
                  <c:v>2.1657479768865569E-2</c:v>
                </c:pt>
                <c:pt idx="3398">
                  <c:v>2.166007832072658E-2</c:v>
                </c:pt>
                <c:pt idx="3399">
                  <c:v>2.1657482879127068E-2</c:v>
                </c:pt>
                <c:pt idx="3400">
                  <c:v>2.1657484414910878E-2</c:v>
                </c:pt>
                <c:pt idx="3401">
                  <c:v>2.1656836757316698E-2</c:v>
                </c:pt>
                <c:pt idx="3402">
                  <c:v>2.1657488090974286E-2</c:v>
                </c:pt>
                <c:pt idx="3403">
                  <c:v>2.1656839766057357E-2</c:v>
                </c:pt>
                <c:pt idx="3404">
                  <c:v>2.1656841251081617E-2</c:v>
                </c:pt>
                <c:pt idx="3405">
                  <c:v>2.1657491900360062E-2</c:v>
                </c:pt>
                <c:pt idx="3406">
                  <c:v>2.1657493358756542E-2</c:v>
                </c:pt>
                <c:pt idx="3407">
                  <c:v>2.1657494804254329E-2</c:v>
                </c:pt>
                <c:pt idx="3408">
                  <c:v>2.1657496236854302E-2</c:v>
                </c:pt>
                <c:pt idx="3409">
                  <c:v>2.1657497656555582E-2</c:v>
                </c:pt>
                <c:pt idx="3410">
                  <c:v>2.1656849890385695E-2</c:v>
                </c:pt>
                <c:pt idx="3411">
                  <c:v>2.1656851285129022E-2</c:v>
                </c:pt>
                <c:pt idx="3412">
                  <c:v>2.1656852666975701E-2</c:v>
                </c:pt>
                <c:pt idx="3413">
                  <c:v>2.1656854035924857E-2</c:v>
                </c:pt>
                <c:pt idx="3414">
                  <c:v>2.1656855391976922E-2</c:v>
                </c:pt>
                <c:pt idx="3415">
                  <c:v>2.1656856735131458E-2</c:v>
                </c:pt>
                <c:pt idx="3416">
                  <c:v>2.1656858065389351E-2</c:v>
                </c:pt>
                <c:pt idx="3417">
                  <c:v>2.1656859382749274E-2</c:v>
                </c:pt>
                <c:pt idx="3418">
                  <c:v>2.1660106776850062E-2</c:v>
                </c:pt>
                <c:pt idx="3419">
                  <c:v>2.1659458795431664E-2</c:v>
                </c:pt>
                <c:pt idx="3420">
                  <c:v>2.165946007072073E-2</c:v>
                </c:pt>
                <c:pt idx="3421">
                  <c:v>2.1659461333109409E-2</c:v>
                </c:pt>
                <c:pt idx="3422">
                  <c:v>2.1657514938961855E-2</c:v>
                </c:pt>
                <c:pt idx="3423">
                  <c:v>2.1660113084562262E-2</c:v>
                </c:pt>
                <c:pt idx="3424">
                  <c:v>2.1658167285761774E-2</c:v>
                </c:pt>
                <c:pt idx="3425">
                  <c:v>2.1659466253659863E-2</c:v>
                </c:pt>
                <c:pt idx="3426">
                  <c:v>2.1659467451547489E-2</c:v>
                </c:pt>
                <c:pt idx="3427">
                  <c:v>2.1659468636533868E-2</c:v>
                </c:pt>
                <c:pt idx="3428">
                  <c:v>2.1660119069748802E-2</c:v>
                </c:pt>
                <c:pt idx="3429">
                  <c:v>2.1659470967805908E-2</c:v>
                </c:pt>
                <c:pt idx="3430">
                  <c:v>2.1659472114091569E-2</c:v>
                </c:pt>
                <c:pt idx="3431">
                  <c:v>2.165947324747728E-2</c:v>
                </c:pt>
                <c:pt idx="3432">
                  <c:v>2.1659474367961742E-2</c:v>
                </c:pt>
                <c:pt idx="3433">
                  <c:v>2.1659475475546683E-2</c:v>
                </c:pt>
                <c:pt idx="3434">
                  <c:v>2.1659476570230811E-2</c:v>
                </c:pt>
                <c:pt idx="3435">
                  <c:v>2.1659477652014553E-2</c:v>
                </c:pt>
                <c:pt idx="3436">
                  <c:v>2.1659478720898778E-2</c:v>
                </c:pt>
                <c:pt idx="3437">
                  <c:v>2.1659479776881756E-2</c:v>
                </c:pt>
                <c:pt idx="3438">
                  <c:v>2.166013007253716E-2</c:v>
                </c:pt>
                <c:pt idx="3439">
                  <c:v>2.1659481850147422E-2</c:v>
                </c:pt>
                <c:pt idx="3440">
                  <c:v>2.1659482867430115E-2</c:v>
                </c:pt>
                <c:pt idx="3441">
                  <c:v>2.1659483871812421E-2</c:v>
                </c:pt>
                <c:pt idx="3442">
                  <c:v>2.1660134112422146E-2</c:v>
                </c:pt>
                <c:pt idx="3443">
                  <c:v>2.1659485841875884E-2</c:v>
                </c:pt>
                <c:pt idx="3444">
                  <c:v>2.1656890076322925E-2</c:v>
                </c:pt>
                <c:pt idx="3445">
                  <c:v>2.1656891032560445E-2</c:v>
                </c:pt>
                <c:pt idx="3446">
                  <c:v>2.1656891975901319E-2</c:v>
                </c:pt>
                <c:pt idx="3447">
                  <c:v>2.1656892906344226E-2</c:v>
                </c:pt>
                <c:pt idx="3448">
                  <c:v>2.1657542964484418E-2</c:v>
                </c:pt>
                <c:pt idx="3449">
                  <c:v>2.1660140685528937E-2</c:v>
                </c:pt>
                <c:pt idx="3450">
                  <c:v>2.1657544759149931E-2</c:v>
                </c:pt>
                <c:pt idx="3451">
                  <c:v>2.1657545637135091E-2</c:v>
                </c:pt>
                <c:pt idx="3452">
                  <c:v>2.1657546502223311E-2</c:v>
                </c:pt>
                <c:pt idx="3453">
                  <c:v>2.1656898218162832E-2</c:v>
                </c:pt>
                <c:pt idx="3454">
                  <c:v>2.1656899058324807E-2</c:v>
                </c:pt>
                <c:pt idx="3455">
                  <c:v>2.1656899885590136E-2</c:v>
                </c:pt>
                <c:pt idx="3456">
                  <c:v>2.1656900699958816E-2</c:v>
                </c:pt>
                <c:pt idx="3457">
                  <c:v>2.1657550634191485E-2</c:v>
                </c:pt>
                <c:pt idx="3458">
                  <c:v>2.1657551421891061E-2</c:v>
                </c:pt>
                <c:pt idx="3459">
                  <c:v>2.1657552196692385E-2</c:v>
                </c:pt>
                <c:pt idx="3460">
                  <c:v>2.165755295859589E-2</c:v>
                </c:pt>
                <c:pt idx="3461">
                  <c:v>2.1655606715495834E-2</c:v>
                </c:pt>
                <c:pt idx="3462">
                  <c:v>2.1657554755236088E-2</c:v>
                </c:pt>
                <c:pt idx="3463">
                  <c:v>2.1657555472917828E-2</c:v>
                </c:pt>
                <c:pt idx="3464">
                  <c:v>2.1656907151207636E-2</c:v>
                </c:pt>
                <c:pt idx="3465">
                  <c:v>2.1657556869587421E-2</c:v>
                </c:pt>
                <c:pt idx="3466">
                  <c:v>2.1657557548575276E-2</c:v>
                </c:pt>
                <c:pt idx="3467">
                  <c:v>2.1657558214664877E-2</c:v>
                </c:pt>
                <c:pt idx="3468">
                  <c:v>2.1656909837517151E-2</c:v>
                </c:pt>
                <c:pt idx="3469">
                  <c:v>2.1658208655825871E-2</c:v>
                </c:pt>
                <c:pt idx="3470">
                  <c:v>2.1658858454963254E-2</c:v>
                </c:pt>
                <c:pt idx="3471">
                  <c:v>2.1658859067691383E-2</c:v>
                </c:pt>
                <c:pt idx="3472">
                  <c:v>2.1658859667521135E-2</c:v>
                </c:pt>
                <c:pt idx="3473">
                  <c:v>2.1658860254450338E-2</c:v>
                </c:pt>
                <c:pt idx="3474">
                  <c:v>2.1658211659399216E-2</c:v>
                </c:pt>
                <c:pt idx="3475">
                  <c:v>2.1658212379624408E-2</c:v>
                </c:pt>
                <c:pt idx="3476">
                  <c:v>2.1658212770536627E-2</c:v>
                </c:pt>
                <c:pt idx="3477">
                  <c:v>2.1658213306756439E-2</c:v>
                </c:pt>
                <c:pt idx="3478">
                  <c:v>2.1658213830078592E-2</c:v>
                </c:pt>
                <c:pt idx="3479">
                  <c:v>2.1658863576873976E-2</c:v>
                </c:pt>
                <c:pt idx="3480">
                  <c:v>2.1658864001769314E-2</c:v>
                </c:pt>
                <c:pt idx="3481">
                  <c:v>2.1658864485501934E-2</c:v>
                </c:pt>
                <c:pt idx="3482">
                  <c:v>2.1659514210208002E-2</c:v>
                </c:pt>
                <c:pt idx="3483">
                  <c:v>2.1658216253206082E-2</c:v>
                </c:pt>
                <c:pt idx="3484">
                  <c:v>2.1658216699135278E-2</c:v>
                </c:pt>
                <c:pt idx="3485">
                  <c:v>2.1658217132165938E-2</c:v>
                </c:pt>
                <c:pt idx="3486">
                  <c:v>2.1658217552297628E-2</c:v>
                </c:pt>
                <c:pt idx="3487">
                  <c:v>2.1659516300323325E-2</c:v>
                </c:pt>
                <c:pt idx="3488">
                  <c:v>2.1658867510446576E-2</c:v>
                </c:pt>
                <c:pt idx="3489">
                  <c:v>2.1658867890983046E-2</c:v>
                </c:pt>
                <c:pt idx="3490">
                  <c:v>2.1658868258620272E-2</c:v>
                </c:pt>
                <c:pt idx="3491">
                  <c:v>2.1658868613358251E-2</c:v>
                </c:pt>
                <c:pt idx="3492">
                  <c:v>2.1658868955195677E-2</c:v>
                </c:pt>
                <c:pt idx="3493">
                  <c:v>2.1658869284134293E-2</c:v>
                </c:pt>
                <c:pt idx="3494">
                  <c:v>2.1658869600173662E-2</c:v>
                </c:pt>
                <c:pt idx="3495">
                  <c:v>2.1658869945566074E-2</c:v>
                </c:pt>
                <c:pt idx="3496">
                  <c:v>2.1657571961307381E-2</c:v>
                </c:pt>
                <c:pt idx="3497">
                  <c:v>2.1657572199788706E-2</c:v>
                </c:pt>
                <c:pt idx="3498">
                  <c:v>2.1657572466040342E-2</c:v>
                </c:pt>
                <c:pt idx="3499">
                  <c:v>2.1657572719393284E-2</c:v>
                </c:pt>
                <c:pt idx="3500">
                  <c:v>2.1658222079768048E-2</c:v>
                </c:pt>
                <c:pt idx="3501">
                  <c:v>2.1658222306417785E-2</c:v>
                </c:pt>
                <c:pt idx="3502">
                  <c:v>2.165822254965185E-2</c:v>
                </c:pt>
                <c:pt idx="3503">
                  <c:v>2.1658222721021653E-2</c:v>
                </c:pt>
                <c:pt idx="3504">
                  <c:v>2.1658222908974914E-2</c:v>
                </c:pt>
                <c:pt idx="3505">
                  <c:v>2.1658223084030512E-2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575104"/>
        <c:axId val="48457728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42527</c:v>
                </c:pt>
                <c:pt idx="1">
                  <c:v>42556</c:v>
                </c:pt>
                <c:pt idx="2">
                  <c:v>42587</c:v>
                </c:pt>
                <c:pt idx="3">
                  <c:v>42619</c:v>
                </c:pt>
                <c:pt idx="4">
                  <c:v>42648</c:v>
                </c:pt>
                <c:pt idx="5">
                  <c:v>42681</c:v>
                </c:pt>
                <c:pt idx="6">
                  <c:v>42709</c:v>
                </c:pt>
                <c:pt idx="7">
                  <c:v>42740</c:v>
                </c:pt>
                <c:pt idx="8">
                  <c:v>42772</c:v>
                </c:pt>
                <c:pt idx="9">
                  <c:v>42800</c:v>
                </c:pt>
                <c:pt idx="10">
                  <c:v>42830</c:v>
                </c:pt>
                <c:pt idx="11">
                  <c:v>42860</c:v>
                </c:pt>
                <c:pt idx="12">
                  <c:v>42891</c:v>
                </c:pt>
                <c:pt idx="13">
                  <c:v>42921</c:v>
                </c:pt>
                <c:pt idx="14">
                  <c:v>42954</c:v>
                </c:pt>
                <c:pt idx="15">
                  <c:v>42983</c:v>
                </c:pt>
                <c:pt idx="16">
                  <c:v>43013</c:v>
                </c:pt>
                <c:pt idx="17">
                  <c:v>43045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9.2399999999999999E-3</c:v>
                </c:pt>
                <c:pt idx="1">
                  <c:v>9.5300000000000003E-3</c:v>
                </c:pt>
                <c:pt idx="2">
                  <c:v>9.7999999999999997E-3</c:v>
                </c:pt>
                <c:pt idx="3">
                  <c:v>1.004E-2</c:v>
                </c:pt>
                <c:pt idx="4">
                  <c:v>1.026E-2</c:v>
                </c:pt>
                <c:pt idx="5">
                  <c:v>1.048E-2</c:v>
                </c:pt>
                <c:pt idx="6">
                  <c:v>1.065E-2</c:v>
                </c:pt>
                <c:pt idx="7">
                  <c:v>1.0820000000000001E-2</c:v>
                </c:pt>
                <c:pt idx="8">
                  <c:v>1.098E-2</c:v>
                </c:pt>
                <c:pt idx="9">
                  <c:v>1.11E-2</c:v>
                </c:pt>
                <c:pt idx="10">
                  <c:v>0</c:v>
                </c:pt>
                <c:pt idx="11">
                  <c:v>1.137E-2</c:v>
                </c:pt>
                <c:pt idx="12">
                  <c:v>1.153E-2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1.2390000000000002E-2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575104"/>
        <c:axId val="484577280"/>
      </c:scatterChart>
      <c:dateAx>
        <c:axId val="48457510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7728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84577280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8457510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42495</c:v>
                </c:pt>
                <c:pt idx="1">
                  <c:v>42496</c:v>
                </c:pt>
                <c:pt idx="2">
                  <c:v>42499</c:v>
                </c:pt>
                <c:pt idx="3">
                  <c:v>42500</c:v>
                </c:pt>
                <c:pt idx="4">
                  <c:v>42501</c:v>
                </c:pt>
                <c:pt idx="5">
                  <c:v>42502</c:v>
                </c:pt>
                <c:pt idx="6">
                  <c:v>42503</c:v>
                </c:pt>
                <c:pt idx="7">
                  <c:v>42506</c:v>
                </c:pt>
                <c:pt idx="8">
                  <c:v>42507</c:v>
                </c:pt>
                <c:pt idx="9">
                  <c:v>42508</c:v>
                </c:pt>
                <c:pt idx="10">
                  <c:v>42509</c:v>
                </c:pt>
                <c:pt idx="11">
                  <c:v>42510</c:v>
                </c:pt>
                <c:pt idx="12">
                  <c:v>42513</c:v>
                </c:pt>
                <c:pt idx="13">
                  <c:v>42514</c:v>
                </c:pt>
                <c:pt idx="14">
                  <c:v>42515</c:v>
                </c:pt>
                <c:pt idx="15">
                  <c:v>42516</c:v>
                </c:pt>
                <c:pt idx="16">
                  <c:v>42517</c:v>
                </c:pt>
                <c:pt idx="17">
                  <c:v>42521</c:v>
                </c:pt>
                <c:pt idx="18">
                  <c:v>42522</c:v>
                </c:pt>
                <c:pt idx="19">
                  <c:v>42523</c:v>
                </c:pt>
                <c:pt idx="20">
                  <c:v>42524</c:v>
                </c:pt>
                <c:pt idx="21">
                  <c:v>42527</c:v>
                </c:pt>
                <c:pt idx="22">
                  <c:v>42528</c:v>
                </c:pt>
                <c:pt idx="23">
                  <c:v>42529</c:v>
                </c:pt>
                <c:pt idx="24">
                  <c:v>42530</c:v>
                </c:pt>
                <c:pt idx="25">
                  <c:v>42531</c:v>
                </c:pt>
                <c:pt idx="26">
                  <c:v>42534</c:v>
                </c:pt>
                <c:pt idx="27">
                  <c:v>42535</c:v>
                </c:pt>
                <c:pt idx="28">
                  <c:v>42536</c:v>
                </c:pt>
                <c:pt idx="29">
                  <c:v>42537</c:v>
                </c:pt>
                <c:pt idx="30">
                  <c:v>42538</c:v>
                </c:pt>
                <c:pt idx="31">
                  <c:v>42541</c:v>
                </c:pt>
                <c:pt idx="32">
                  <c:v>42542</c:v>
                </c:pt>
                <c:pt idx="33">
                  <c:v>42543</c:v>
                </c:pt>
                <c:pt idx="34">
                  <c:v>42544</c:v>
                </c:pt>
                <c:pt idx="35">
                  <c:v>42545</c:v>
                </c:pt>
                <c:pt idx="36">
                  <c:v>42548</c:v>
                </c:pt>
                <c:pt idx="37">
                  <c:v>42549</c:v>
                </c:pt>
                <c:pt idx="38">
                  <c:v>42550</c:v>
                </c:pt>
                <c:pt idx="39">
                  <c:v>42551</c:v>
                </c:pt>
                <c:pt idx="40">
                  <c:v>42552</c:v>
                </c:pt>
                <c:pt idx="41">
                  <c:v>42556</c:v>
                </c:pt>
                <c:pt idx="42">
                  <c:v>42556</c:v>
                </c:pt>
                <c:pt idx="43">
                  <c:v>42557</c:v>
                </c:pt>
                <c:pt idx="44">
                  <c:v>42558</c:v>
                </c:pt>
                <c:pt idx="45">
                  <c:v>42559</c:v>
                </c:pt>
                <c:pt idx="46">
                  <c:v>42562</c:v>
                </c:pt>
                <c:pt idx="47">
                  <c:v>42563</c:v>
                </c:pt>
                <c:pt idx="48">
                  <c:v>42564</c:v>
                </c:pt>
                <c:pt idx="49">
                  <c:v>42565</c:v>
                </c:pt>
                <c:pt idx="50">
                  <c:v>42566</c:v>
                </c:pt>
                <c:pt idx="51">
                  <c:v>42569</c:v>
                </c:pt>
                <c:pt idx="52">
                  <c:v>42570</c:v>
                </c:pt>
                <c:pt idx="53">
                  <c:v>42571</c:v>
                </c:pt>
                <c:pt idx="54">
                  <c:v>42572</c:v>
                </c:pt>
                <c:pt idx="55">
                  <c:v>42573</c:v>
                </c:pt>
                <c:pt idx="56">
                  <c:v>42576</c:v>
                </c:pt>
                <c:pt idx="57">
                  <c:v>42577</c:v>
                </c:pt>
                <c:pt idx="58">
                  <c:v>42578</c:v>
                </c:pt>
                <c:pt idx="59">
                  <c:v>42579</c:v>
                </c:pt>
                <c:pt idx="60">
                  <c:v>42580</c:v>
                </c:pt>
                <c:pt idx="61">
                  <c:v>42583</c:v>
                </c:pt>
                <c:pt idx="62">
                  <c:v>42584</c:v>
                </c:pt>
                <c:pt idx="63">
                  <c:v>42585</c:v>
                </c:pt>
                <c:pt idx="64">
                  <c:v>42586</c:v>
                </c:pt>
                <c:pt idx="65">
                  <c:v>42587</c:v>
                </c:pt>
                <c:pt idx="66">
                  <c:v>42590</c:v>
                </c:pt>
                <c:pt idx="67">
                  <c:v>42591</c:v>
                </c:pt>
                <c:pt idx="68">
                  <c:v>42592</c:v>
                </c:pt>
                <c:pt idx="69">
                  <c:v>42593</c:v>
                </c:pt>
                <c:pt idx="70">
                  <c:v>42594</c:v>
                </c:pt>
                <c:pt idx="71">
                  <c:v>42597</c:v>
                </c:pt>
                <c:pt idx="72">
                  <c:v>42598</c:v>
                </c:pt>
                <c:pt idx="73">
                  <c:v>42599</c:v>
                </c:pt>
                <c:pt idx="74">
                  <c:v>42600</c:v>
                </c:pt>
                <c:pt idx="75">
                  <c:v>42601</c:v>
                </c:pt>
                <c:pt idx="76">
                  <c:v>42604</c:v>
                </c:pt>
                <c:pt idx="77">
                  <c:v>42605</c:v>
                </c:pt>
                <c:pt idx="78">
                  <c:v>42606</c:v>
                </c:pt>
                <c:pt idx="79">
                  <c:v>42607</c:v>
                </c:pt>
                <c:pt idx="80">
                  <c:v>42608</c:v>
                </c:pt>
                <c:pt idx="81">
                  <c:v>42612</c:v>
                </c:pt>
                <c:pt idx="82">
                  <c:v>42613</c:v>
                </c:pt>
                <c:pt idx="83">
                  <c:v>42614</c:v>
                </c:pt>
                <c:pt idx="84">
                  <c:v>42615</c:v>
                </c:pt>
                <c:pt idx="85">
                  <c:v>42619</c:v>
                </c:pt>
                <c:pt idx="86">
                  <c:v>42619</c:v>
                </c:pt>
                <c:pt idx="87">
                  <c:v>42620</c:v>
                </c:pt>
                <c:pt idx="88">
                  <c:v>42621</c:v>
                </c:pt>
                <c:pt idx="89">
                  <c:v>42622</c:v>
                </c:pt>
                <c:pt idx="90">
                  <c:v>42625</c:v>
                </c:pt>
                <c:pt idx="91">
                  <c:v>42626</c:v>
                </c:pt>
                <c:pt idx="92">
                  <c:v>42627</c:v>
                </c:pt>
                <c:pt idx="93">
                  <c:v>42628</c:v>
                </c:pt>
                <c:pt idx="94">
                  <c:v>42629</c:v>
                </c:pt>
                <c:pt idx="95">
                  <c:v>42632</c:v>
                </c:pt>
                <c:pt idx="96">
                  <c:v>42633</c:v>
                </c:pt>
                <c:pt idx="97">
                  <c:v>42634</c:v>
                </c:pt>
                <c:pt idx="98">
                  <c:v>42635</c:v>
                </c:pt>
                <c:pt idx="99">
                  <c:v>42636</c:v>
                </c:pt>
                <c:pt idx="100">
                  <c:v>42639</c:v>
                </c:pt>
                <c:pt idx="101">
                  <c:v>42640</c:v>
                </c:pt>
                <c:pt idx="102">
                  <c:v>42641</c:v>
                </c:pt>
                <c:pt idx="103">
                  <c:v>42642</c:v>
                </c:pt>
                <c:pt idx="104">
                  <c:v>42643</c:v>
                </c:pt>
                <c:pt idx="105">
                  <c:v>42646</c:v>
                </c:pt>
                <c:pt idx="106">
                  <c:v>42647</c:v>
                </c:pt>
                <c:pt idx="107">
                  <c:v>42648</c:v>
                </c:pt>
                <c:pt idx="108">
                  <c:v>42649</c:v>
                </c:pt>
                <c:pt idx="109">
                  <c:v>42650</c:v>
                </c:pt>
                <c:pt idx="110">
                  <c:v>42654</c:v>
                </c:pt>
                <c:pt idx="111">
                  <c:v>42654</c:v>
                </c:pt>
                <c:pt idx="112">
                  <c:v>42655</c:v>
                </c:pt>
                <c:pt idx="113">
                  <c:v>42656</c:v>
                </c:pt>
                <c:pt idx="114">
                  <c:v>42657</c:v>
                </c:pt>
                <c:pt idx="115">
                  <c:v>42660</c:v>
                </c:pt>
                <c:pt idx="116">
                  <c:v>42661</c:v>
                </c:pt>
                <c:pt idx="117">
                  <c:v>42662</c:v>
                </c:pt>
                <c:pt idx="118">
                  <c:v>42663</c:v>
                </c:pt>
                <c:pt idx="119">
                  <c:v>42664</c:v>
                </c:pt>
                <c:pt idx="120">
                  <c:v>42667</c:v>
                </c:pt>
                <c:pt idx="121">
                  <c:v>42668</c:v>
                </c:pt>
                <c:pt idx="122">
                  <c:v>42669</c:v>
                </c:pt>
                <c:pt idx="123">
                  <c:v>42670</c:v>
                </c:pt>
                <c:pt idx="124">
                  <c:v>42671</c:v>
                </c:pt>
                <c:pt idx="125">
                  <c:v>42674</c:v>
                </c:pt>
                <c:pt idx="126">
                  <c:v>42675</c:v>
                </c:pt>
                <c:pt idx="127">
                  <c:v>42676</c:v>
                </c:pt>
                <c:pt idx="128">
                  <c:v>42677</c:v>
                </c:pt>
                <c:pt idx="129">
                  <c:v>42678</c:v>
                </c:pt>
                <c:pt idx="130">
                  <c:v>42681</c:v>
                </c:pt>
                <c:pt idx="131">
                  <c:v>42682</c:v>
                </c:pt>
                <c:pt idx="132">
                  <c:v>42683</c:v>
                </c:pt>
                <c:pt idx="133">
                  <c:v>42684</c:v>
                </c:pt>
                <c:pt idx="134">
                  <c:v>42688</c:v>
                </c:pt>
                <c:pt idx="135">
                  <c:v>42688</c:v>
                </c:pt>
                <c:pt idx="136">
                  <c:v>42689</c:v>
                </c:pt>
                <c:pt idx="137">
                  <c:v>42690</c:v>
                </c:pt>
                <c:pt idx="138">
                  <c:v>42691</c:v>
                </c:pt>
                <c:pt idx="139">
                  <c:v>42692</c:v>
                </c:pt>
                <c:pt idx="140">
                  <c:v>42695</c:v>
                </c:pt>
                <c:pt idx="141">
                  <c:v>42696</c:v>
                </c:pt>
                <c:pt idx="142">
                  <c:v>42697</c:v>
                </c:pt>
                <c:pt idx="143">
                  <c:v>42699</c:v>
                </c:pt>
                <c:pt idx="144">
                  <c:v>42699</c:v>
                </c:pt>
                <c:pt idx="145">
                  <c:v>42702</c:v>
                </c:pt>
                <c:pt idx="146">
                  <c:v>42703</c:v>
                </c:pt>
                <c:pt idx="147">
                  <c:v>42704</c:v>
                </c:pt>
                <c:pt idx="148">
                  <c:v>42705</c:v>
                </c:pt>
                <c:pt idx="149">
                  <c:v>42706</c:v>
                </c:pt>
                <c:pt idx="150">
                  <c:v>42709</c:v>
                </c:pt>
                <c:pt idx="151">
                  <c:v>42710</c:v>
                </c:pt>
                <c:pt idx="152">
                  <c:v>42711</c:v>
                </c:pt>
                <c:pt idx="153">
                  <c:v>42712</c:v>
                </c:pt>
                <c:pt idx="154">
                  <c:v>42713</c:v>
                </c:pt>
                <c:pt idx="155">
                  <c:v>42716</c:v>
                </c:pt>
                <c:pt idx="156">
                  <c:v>42717</c:v>
                </c:pt>
                <c:pt idx="157">
                  <c:v>42718</c:v>
                </c:pt>
                <c:pt idx="158">
                  <c:v>42719</c:v>
                </c:pt>
                <c:pt idx="159">
                  <c:v>42720</c:v>
                </c:pt>
                <c:pt idx="160">
                  <c:v>42723</c:v>
                </c:pt>
                <c:pt idx="161">
                  <c:v>42724</c:v>
                </c:pt>
                <c:pt idx="162">
                  <c:v>42725</c:v>
                </c:pt>
                <c:pt idx="163">
                  <c:v>42726</c:v>
                </c:pt>
                <c:pt idx="164">
                  <c:v>42727</c:v>
                </c:pt>
                <c:pt idx="165">
                  <c:v>42732</c:v>
                </c:pt>
                <c:pt idx="166">
                  <c:v>42733</c:v>
                </c:pt>
                <c:pt idx="167">
                  <c:v>42734</c:v>
                </c:pt>
                <c:pt idx="168">
                  <c:v>42738</c:v>
                </c:pt>
                <c:pt idx="169">
                  <c:v>42739</c:v>
                </c:pt>
                <c:pt idx="170">
                  <c:v>42740</c:v>
                </c:pt>
                <c:pt idx="171">
                  <c:v>42741</c:v>
                </c:pt>
                <c:pt idx="172">
                  <c:v>42744</c:v>
                </c:pt>
                <c:pt idx="173">
                  <c:v>42745</c:v>
                </c:pt>
                <c:pt idx="174">
                  <c:v>42746</c:v>
                </c:pt>
                <c:pt idx="175">
                  <c:v>42747</c:v>
                </c:pt>
                <c:pt idx="176">
                  <c:v>42748</c:v>
                </c:pt>
                <c:pt idx="177">
                  <c:v>42752</c:v>
                </c:pt>
                <c:pt idx="178">
                  <c:v>42752</c:v>
                </c:pt>
                <c:pt idx="179">
                  <c:v>42753</c:v>
                </c:pt>
                <c:pt idx="180">
                  <c:v>42754</c:v>
                </c:pt>
                <c:pt idx="181">
                  <c:v>42755</c:v>
                </c:pt>
                <c:pt idx="182">
                  <c:v>42758</c:v>
                </c:pt>
                <c:pt idx="183">
                  <c:v>42759</c:v>
                </c:pt>
                <c:pt idx="184">
                  <c:v>42760</c:v>
                </c:pt>
                <c:pt idx="185">
                  <c:v>42761</c:v>
                </c:pt>
                <c:pt idx="186">
                  <c:v>42762</c:v>
                </c:pt>
                <c:pt idx="187">
                  <c:v>42765</c:v>
                </c:pt>
                <c:pt idx="188">
                  <c:v>42766</c:v>
                </c:pt>
                <c:pt idx="189">
                  <c:v>42767</c:v>
                </c:pt>
                <c:pt idx="190">
                  <c:v>42768</c:v>
                </c:pt>
                <c:pt idx="191">
                  <c:v>42769</c:v>
                </c:pt>
                <c:pt idx="192">
                  <c:v>42772</c:v>
                </c:pt>
                <c:pt idx="193">
                  <c:v>42773</c:v>
                </c:pt>
                <c:pt idx="194">
                  <c:v>42774</c:v>
                </c:pt>
                <c:pt idx="195">
                  <c:v>42775</c:v>
                </c:pt>
                <c:pt idx="196">
                  <c:v>42776</c:v>
                </c:pt>
                <c:pt idx="197">
                  <c:v>42779</c:v>
                </c:pt>
                <c:pt idx="198">
                  <c:v>42780</c:v>
                </c:pt>
                <c:pt idx="199">
                  <c:v>42781</c:v>
                </c:pt>
                <c:pt idx="200">
                  <c:v>42782</c:v>
                </c:pt>
                <c:pt idx="201">
                  <c:v>42783</c:v>
                </c:pt>
                <c:pt idx="202">
                  <c:v>42787</c:v>
                </c:pt>
                <c:pt idx="203">
                  <c:v>42787</c:v>
                </c:pt>
                <c:pt idx="204">
                  <c:v>42788</c:v>
                </c:pt>
                <c:pt idx="205">
                  <c:v>42789</c:v>
                </c:pt>
                <c:pt idx="206">
                  <c:v>42790</c:v>
                </c:pt>
                <c:pt idx="207">
                  <c:v>42793</c:v>
                </c:pt>
                <c:pt idx="208">
                  <c:v>42794</c:v>
                </c:pt>
                <c:pt idx="209">
                  <c:v>42795</c:v>
                </c:pt>
                <c:pt idx="210">
                  <c:v>42796</c:v>
                </c:pt>
                <c:pt idx="211">
                  <c:v>42797</c:v>
                </c:pt>
                <c:pt idx="212">
                  <c:v>42800</c:v>
                </c:pt>
                <c:pt idx="213">
                  <c:v>42801</c:v>
                </c:pt>
                <c:pt idx="214">
                  <c:v>42802</c:v>
                </c:pt>
                <c:pt idx="215">
                  <c:v>42803</c:v>
                </c:pt>
                <c:pt idx="216">
                  <c:v>42804</c:v>
                </c:pt>
                <c:pt idx="217">
                  <c:v>42807</c:v>
                </c:pt>
                <c:pt idx="218">
                  <c:v>42808</c:v>
                </c:pt>
                <c:pt idx="219">
                  <c:v>42809</c:v>
                </c:pt>
                <c:pt idx="220">
                  <c:v>42810</c:v>
                </c:pt>
                <c:pt idx="221">
                  <c:v>42811</c:v>
                </c:pt>
                <c:pt idx="222">
                  <c:v>42814</c:v>
                </c:pt>
                <c:pt idx="223">
                  <c:v>42815</c:v>
                </c:pt>
                <c:pt idx="224">
                  <c:v>42816</c:v>
                </c:pt>
                <c:pt idx="225">
                  <c:v>42817</c:v>
                </c:pt>
                <c:pt idx="226">
                  <c:v>42818</c:v>
                </c:pt>
                <c:pt idx="227">
                  <c:v>42821</c:v>
                </c:pt>
                <c:pt idx="228">
                  <c:v>42822</c:v>
                </c:pt>
                <c:pt idx="229">
                  <c:v>42823</c:v>
                </c:pt>
                <c:pt idx="230">
                  <c:v>42824</c:v>
                </c:pt>
                <c:pt idx="231">
                  <c:v>42825</c:v>
                </c:pt>
                <c:pt idx="232">
                  <c:v>42828</c:v>
                </c:pt>
                <c:pt idx="233">
                  <c:v>42829</c:v>
                </c:pt>
                <c:pt idx="234">
                  <c:v>42830</c:v>
                </c:pt>
                <c:pt idx="235">
                  <c:v>42831</c:v>
                </c:pt>
                <c:pt idx="236">
                  <c:v>42832</c:v>
                </c:pt>
                <c:pt idx="237">
                  <c:v>42835</c:v>
                </c:pt>
                <c:pt idx="238">
                  <c:v>42836</c:v>
                </c:pt>
                <c:pt idx="239">
                  <c:v>42837</c:v>
                </c:pt>
                <c:pt idx="240">
                  <c:v>42838</c:v>
                </c:pt>
                <c:pt idx="241">
                  <c:v>42843</c:v>
                </c:pt>
                <c:pt idx="242">
                  <c:v>42844</c:v>
                </c:pt>
                <c:pt idx="243">
                  <c:v>42845</c:v>
                </c:pt>
                <c:pt idx="244">
                  <c:v>42846</c:v>
                </c:pt>
                <c:pt idx="245">
                  <c:v>42849</c:v>
                </c:pt>
                <c:pt idx="246">
                  <c:v>42850</c:v>
                </c:pt>
                <c:pt idx="247">
                  <c:v>42851</c:v>
                </c:pt>
                <c:pt idx="248">
                  <c:v>42852</c:v>
                </c:pt>
                <c:pt idx="249">
                  <c:v>42853</c:v>
                </c:pt>
                <c:pt idx="250">
                  <c:v>42857</c:v>
                </c:pt>
                <c:pt idx="251">
                  <c:v>42858</c:v>
                </c:pt>
                <c:pt idx="252">
                  <c:v>42859</c:v>
                </c:pt>
                <c:pt idx="253">
                  <c:v>42860</c:v>
                </c:pt>
                <c:pt idx="254">
                  <c:v>42863</c:v>
                </c:pt>
                <c:pt idx="255">
                  <c:v>42864</c:v>
                </c:pt>
                <c:pt idx="256">
                  <c:v>42865</c:v>
                </c:pt>
                <c:pt idx="257">
                  <c:v>42866</c:v>
                </c:pt>
                <c:pt idx="258">
                  <c:v>42867</c:v>
                </c:pt>
                <c:pt idx="259">
                  <c:v>42870</c:v>
                </c:pt>
                <c:pt idx="260">
                  <c:v>42871</c:v>
                </c:pt>
                <c:pt idx="261">
                  <c:v>42872</c:v>
                </c:pt>
                <c:pt idx="262">
                  <c:v>42873</c:v>
                </c:pt>
                <c:pt idx="263">
                  <c:v>42874</c:v>
                </c:pt>
                <c:pt idx="264">
                  <c:v>42877</c:v>
                </c:pt>
                <c:pt idx="265">
                  <c:v>42878</c:v>
                </c:pt>
                <c:pt idx="266">
                  <c:v>42879</c:v>
                </c:pt>
                <c:pt idx="267">
                  <c:v>42880</c:v>
                </c:pt>
                <c:pt idx="268">
                  <c:v>42881</c:v>
                </c:pt>
                <c:pt idx="269">
                  <c:v>42885</c:v>
                </c:pt>
                <c:pt idx="270">
                  <c:v>42886</c:v>
                </c:pt>
                <c:pt idx="271">
                  <c:v>42887</c:v>
                </c:pt>
                <c:pt idx="272">
                  <c:v>42888</c:v>
                </c:pt>
                <c:pt idx="273">
                  <c:v>42891</c:v>
                </c:pt>
                <c:pt idx="274">
                  <c:v>42892</c:v>
                </c:pt>
                <c:pt idx="275">
                  <c:v>42893</c:v>
                </c:pt>
                <c:pt idx="276">
                  <c:v>42894</c:v>
                </c:pt>
                <c:pt idx="277">
                  <c:v>42895</c:v>
                </c:pt>
                <c:pt idx="278">
                  <c:v>42898</c:v>
                </c:pt>
                <c:pt idx="279">
                  <c:v>42899</c:v>
                </c:pt>
                <c:pt idx="280">
                  <c:v>42900</c:v>
                </c:pt>
                <c:pt idx="281">
                  <c:v>42901</c:v>
                </c:pt>
                <c:pt idx="282">
                  <c:v>42902</c:v>
                </c:pt>
                <c:pt idx="283">
                  <c:v>42905</c:v>
                </c:pt>
                <c:pt idx="284">
                  <c:v>42906</c:v>
                </c:pt>
                <c:pt idx="285">
                  <c:v>42907</c:v>
                </c:pt>
                <c:pt idx="286">
                  <c:v>42908</c:v>
                </c:pt>
                <c:pt idx="287">
                  <c:v>42909</c:v>
                </c:pt>
                <c:pt idx="288">
                  <c:v>42912</c:v>
                </c:pt>
                <c:pt idx="289">
                  <c:v>42913</c:v>
                </c:pt>
                <c:pt idx="290">
                  <c:v>42914</c:v>
                </c:pt>
                <c:pt idx="291">
                  <c:v>42915</c:v>
                </c:pt>
                <c:pt idx="292">
                  <c:v>42916</c:v>
                </c:pt>
                <c:pt idx="293">
                  <c:v>42919</c:v>
                </c:pt>
                <c:pt idx="294">
                  <c:v>42921</c:v>
                </c:pt>
                <c:pt idx="295">
                  <c:v>42921</c:v>
                </c:pt>
                <c:pt idx="296">
                  <c:v>42922</c:v>
                </c:pt>
                <c:pt idx="297">
                  <c:v>42923</c:v>
                </c:pt>
                <c:pt idx="298">
                  <c:v>42926</c:v>
                </c:pt>
                <c:pt idx="299">
                  <c:v>42927</c:v>
                </c:pt>
                <c:pt idx="300">
                  <c:v>42928</c:v>
                </c:pt>
                <c:pt idx="301">
                  <c:v>42929</c:v>
                </c:pt>
                <c:pt idx="302">
                  <c:v>42930</c:v>
                </c:pt>
                <c:pt idx="303">
                  <c:v>42933</c:v>
                </c:pt>
                <c:pt idx="304">
                  <c:v>42934</c:v>
                </c:pt>
                <c:pt idx="305">
                  <c:v>42935</c:v>
                </c:pt>
                <c:pt idx="306">
                  <c:v>42936</c:v>
                </c:pt>
                <c:pt idx="307">
                  <c:v>42937</c:v>
                </c:pt>
                <c:pt idx="308">
                  <c:v>42940</c:v>
                </c:pt>
                <c:pt idx="309">
                  <c:v>42941</c:v>
                </c:pt>
                <c:pt idx="310">
                  <c:v>42942</c:v>
                </c:pt>
                <c:pt idx="311">
                  <c:v>42943</c:v>
                </c:pt>
                <c:pt idx="312">
                  <c:v>42944</c:v>
                </c:pt>
                <c:pt idx="313">
                  <c:v>42947</c:v>
                </c:pt>
                <c:pt idx="314">
                  <c:v>42948</c:v>
                </c:pt>
                <c:pt idx="315">
                  <c:v>42949</c:v>
                </c:pt>
                <c:pt idx="316">
                  <c:v>42950</c:v>
                </c:pt>
                <c:pt idx="317">
                  <c:v>42951</c:v>
                </c:pt>
                <c:pt idx="318">
                  <c:v>42954</c:v>
                </c:pt>
                <c:pt idx="319">
                  <c:v>42955</c:v>
                </c:pt>
                <c:pt idx="320">
                  <c:v>42956</c:v>
                </c:pt>
                <c:pt idx="321">
                  <c:v>42957</c:v>
                </c:pt>
                <c:pt idx="322">
                  <c:v>42958</c:v>
                </c:pt>
                <c:pt idx="323">
                  <c:v>42961</c:v>
                </c:pt>
                <c:pt idx="324">
                  <c:v>42962</c:v>
                </c:pt>
                <c:pt idx="325">
                  <c:v>42963</c:v>
                </c:pt>
                <c:pt idx="326">
                  <c:v>42964</c:v>
                </c:pt>
                <c:pt idx="327">
                  <c:v>42965</c:v>
                </c:pt>
                <c:pt idx="328">
                  <c:v>42968</c:v>
                </c:pt>
                <c:pt idx="329">
                  <c:v>42969</c:v>
                </c:pt>
                <c:pt idx="330">
                  <c:v>42970</c:v>
                </c:pt>
                <c:pt idx="331">
                  <c:v>42971</c:v>
                </c:pt>
                <c:pt idx="332">
                  <c:v>42972</c:v>
                </c:pt>
                <c:pt idx="333">
                  <c:v>42976</c:v>
                </c:pt>
                <c:pt idx="334">
                  <c:v>42977</c:v>
                </c:pt>
                <c:pt idx="335">
                  <c:v>42978</c:v>
                </c:pt>
                <c:pt idx="336">
                  <c:v>42979</c:v>
                </c:pt>
                <c:pt idx="337">
                  <c:v>42983</c:v>
                </c:pt>
                <c:pt idx="338">
                  <c:v>42983</c:v>
                </c:pt>
                <c:pt idx="339">
                  <c:v>42984</c:v>
                </c:pt>
                <c:pt idx="340">
                  <c:v>42985</c:v>
                </c:pt>
                <c:pt idx="341">
                  <c:v>42986</c:v>
                </c:pt>
                <c:pt idx="342">
                  <c:v>42989</c:v>
                </c:pt>
                <c:pt idx="343">
                  <c:v>42990</c:v>
                </c:pt>
                <c:pt idx="344">
                  <c:v>42991</c:v>
                </c:pt>
                <c:pt idx="345">
                  <c:v>42992</c:v>
                </c:pt>
                <c:pt idx="346">
                  <c:v>42993</c:v>
                </c:pt>
                <c:pt idx="347">
                  <c:v>42996</c:v>
                </c:pt>
                <c:pt idx="348">
                  <c:v>42997</c:v>
                </c:pt>
                <c:pt idx="349">
                  <c:v>42998</c:v>
                </c:pt>
                <c:pt idx="350">
                  <c:v>42999</c:v>
                </c:pt>
                <c:pt idx="351">
                  <c:v>43000</c:v>
                </c:pt>
                <c:pt idx="352">
                  <c:v>43003</c:v>
                </c:pt>
                <c:pt idx="353">
                  <c:v>43004</c:v>
                </c:pt>
                <c:pt idx="354">
                  <c:v>43005</c:v>
                </c:pt>
                <c:pt idx="355">
                  <c:v>43006</c:v>
                </c:pt>
                <c:pt idx="356">
                  <c:v>43007</c:v>
                </c:pt>
                <c:pt idx="357">
                  <c:v>43010</c:v>
                </c:pt>
                <c:pt idx="358">
                  <c:v>43011</c:v>
                </c:pt>
                <c:pt idx="359">
                  <c:v>43012</c:v>
                </c:pt>
                <c:pt idx="360">
                  <c:v>43013</c:v>
                </c:pt>
                <c:pt idx="361">
                  <c:v>43014</c:v>
                </c:pt>
                <c:pt idx="362">
                  <c:v>43018</c:v>
                </c:pt>
                <c:pt idx="363">
                  <c:v>43018</c:v>
                </c:pt>
                <c:pt idx="364">
                  <c:v>43019</c:v>
                </c:pt>
                <c:pt idx="365">
                  <c:v>43020</c:v>
                </c:pt>
                <c:pt idx="366">
                  <c:v>43021</c:v>
                </c:pt>
                <c:pt idx="367">
                  <c:v>43024</c:v>
                </c:pt>
                <c:pt idx="368">
                  <c:v>43025</c:v>
                </c:pt>
                <c:pt idx="369">
                  <c:v>43026</c:v>
                </c:pt>
                <c:pt idx="370">
                  <c:v>43027</c:v>
                </c:pt>
                <c:pt idx="371">
                  <c:v>43028</c:v>
                </c:pt>
                <c:pt idx="372">
                  <c:v>43031</c:v>
                </c:pt>
                <c:pt idx="373">
                  <c:v>43032</c:v>
                </c:pt>
                <c:pt idx="374">
                  <c:v>43033</c:v>
                </c:pt>
                <c:pt idx="375">
                  <c:v>43034</c:v>
                </c:pt>
                <c:pt idx="376">
                  <c:v>43035</c:v>
                </c:pt>
                <c:pt idx="377">
                  <c:v>43038</c:v>
                </c:pt>
                <c:pt idx="378">
                  <c:v>43039</c:v>
                </c:pt>
                <c:pt idx="379">
                  <c:v>43040</c:v>
                </c:pt>
                <c:pt idx="380">
                  <c:v>43041</c:v>
                </c:pt>
                <c:pt idx="381">
                  <c:v>43042</c:v>
                </c:pt>
                <c:pt idx="382">
                  <c:v>43045</c:v>
                </c:pt>
                <c:pt idx="383">
                  <c:v>43046</c:v>
                </c:pt>
                <c:pt idx="384">
                  <c:v>43047</c:v>
                </c:pt>
                <c:pt idx="385">
                  <c:v>43048</c:v>
                </c:pt>
                <c:pt idx="386">
                  <c:v>43052</c:v>
                </c:pt>
                <c:pt idx="387">
                  <c:v>43052</c:v>
                </c:pt>
                <c:pt idx="388">
                  <c:v>43053</c:v>
                </c:pt>
                <c:pt idx="389">
                  <c:v>43054</c:v>
                </c:pt>
                <c:pt idx="390">
                  <c:v>43055</c:v>
                </c:pt>
                <c:pt idx="391">
                  <c:v>43056</c:v>
                </c:pt>
                <c:pt idx="392">
                  <c:v>43059</c:v>
                </c:pt>
                <c:pt idx="393">
                  <c:v>43060</c:v>
                </c:pt>
                <c:pt idx="394">
                  <c:v>43061</c:v>
                </c:pt>
                <c:pt idx="395">
                  <c:v>43063</c:v>
                </c:pt>
                <c:pt idx="396">
                  <c:v>43063</c:v>
                </c:pt>
                <c:pt idx="397">
                  <c:v>43066</c:v>
                </c:pt>
                <c:pt idx="398">
                  <c:v>43067</c:v>
                </c:pt>
                <c:pt idx="399">
                  <c:v>43068</c:v>
                </c:pt>
                <c:pt idx="400">
                  <c:v>43069</c:v>
                </c:pt>
                <c:pt idx="401">
                  <c:v>43070</c:v>
                </c:pt>
                <c:pt idx="402">
                  <c:v>43073</c:v>
                </c:pt>
                <c:pt idx="403">
                  <c:v>43074</c:v>
                </c:pt>
                <c:pt idx="404">
                  <c:v>43075</c:v>
                </c:pt>
                <c:pt idx="405">
                  <c:v>43076</c:v>
                </c:pt>
                <c:pt idx="406">
                  <c:v>43077</c:v>
                </c:pt>
                <c:pt idx="407">
                  <c:v>43080</c:v>
                </c:pt>
                <c:pt idx="408">
                  <c:v>43081</c:v>
                </c:pt>
                <c:pt idx="409">
                  <c:v>43082</c:v>
                </c:pt>
                <c:pt idx="410">
                  <c:v>43083</c:v>
                </c:pt>
                <c:pt idx="411">
                  <c:v>43084</c:v>
                </c:pt>
                <c:pt idx="412">
                  <c:v>43087</c:v>
                </c:pt>
                <c:pt idx="413">
                  <c:v>43088</c:v>
                </c:pt>
                <c:pt idx="414">
                  <c:v>43089</c:v>
                </c:pt>
                <c:pt idx="415">
                  <c:v>43090</c:v>
                </c:pt>
                <c:pt idx="416">
                  <c:v>43091</c:v>
                </c:pt>
                <c:pt idx="417">
                  <c:v>43096</c:v>
                </c:pt>
                <c:pt idx="418">
                  <c:v>43097</c:v>
                </c:pt>
                <c:pt idx="419">
                  <c:v>43098</c:v>
                </c:pt>
                <c:pt idx="420">
                  <c:v>43102</c:v>
                </c:pt>
                <c:pt idx="421">
                  <c:v>43103</c:v>
                </c:pt>
                <c:pt idx="422">
                  <c:v>43104</c:v>
                </c:pt>
                <c:pt idx="423">
                  <c:v>43105</c:v>
                </c:pt>
                <c:pt idx="424">
                  <c:v>43108</c:v>
                </c:pt>
                <c:pt idx="425">
                  <c:v>43109</c:v>
                </c:pt>
                <c:pt idx="426">
                  <c:v>43110</c:v>
                </c:pt>
                <c:pt idx="427">
                  <c:v>43111</c:v>
                </c:pt>
                <c:pt idx="428">
                  <c:v>43112</c:v>
                </c:pt>
                <c:pt idx="429">
                  <c:v>43116</c:v>
                </c:pt>
                <c:pt idx="430">
                  <c:v>43116</c:v>
                </c:pt>
                <c:pt idx="431">
                  <c:v>43117</c:v>
                </c:pt>
                <c:pt idx="432">
                  <c:v>43118</c:v>
                </c:pt>
                <c:pt idx="433">
                  <c:v>43119</c:v>
                </c:pt>
                <c:pt idx="434">
                  <c:v>43122</c:v>
                </c:pt>
                <c:pt idx="435">
                  <c:v>43123</c:v>
                </c:pt>
                <c:pt idx="436">
                  <c:v>43124</c:v>
                </c:pt>
                <c:pt idx="437">
                  <c:v>43125</c:v>
                </c:pt>
                <c:pt idx="438">
                  <c:v>43126</c:v>
                </c:pt>
                <c:pt idx="439">
                  <c:v>43129</c:v>
                </c:pt>
                <c:pt idx="440">
                  <c:v>43130</c:v>
                </c:pt>
                <c:pt idx="441">
                  <c:v>43131</c:v>
                </c:pt>
                <c:pt idx="442">
                  <c:v>43132</c:v>
                </c:pt>
                <c:pt idx="443">
                  <c:v>43133</c:v>
                </c:pt>
                <c:pt idx="444">
                  <c:v>43136</c:v>
                </c:pt>
                <c:pt idx="445">
                  <c:v>43137</c:v>
                </c:pt>
                <c:pt idx="446">
                  <c:v>43138</c:v>
                </c:pt>
                <c:pt idx="447">
                  <c:v>43139</c:v>
                </c:pt>
                <c:pt idx="448">
                  <c:v>43140</c:v>
                </c:pt>
                <c:pt idx="449">
                  <c:v>43143</c:v>
                </c:pt>
                <c:pt idx="450">
                  <c:v>43144</c:v>
                </c:pt>
                <c:pt idx="451">
                  <c:v>43145</c:v>
                </c:pt>
                <c:pt idx="452">
                  <c:v>43146</c:v>
                </c:pt>
                <c:pt idx="453">
                  <c:v>43147</c:v>
                </c:pt>
                <c:pt idx="454">
                  <c:v>43151</c:v>
                </c:pt>
                <c:pt idx="455">
                  <c:v>43151</c:v>
                </c:pt>
                <c:pt idx="456">
                  <c:v>43152</c:v>
                </c:pt>
                <c:pt idx="457">
                  <c:v>43153</c:v>
                </c:pt>
                <c:pt idx="458">
                  <c:v>43154</c:v>
                </c:pt>
                <c:pt idx="459">
                  <c:v>43157</c:v>
                </c:pt>
                <c:pt idx="460">
                  <c:v>43158</c:v>
                </c:pt>
                <c:pt idx="461">
                  <c:v>43159</c:v>
                </c:pt>
                <c:pt idx="462">
                  <c:v>43160</c:v>
                </c:pt>
                <c:pt idx="463">
                  <c:v>43161</c:v>
                </c:pt>
                <c:pt idx="464">
                  <c:v>43164</c:v>
                </c:pt>
                <c:pt idx="465">
                  <c:v>43165</c:v>
                </c:pt>
                <c:pt idx="466">
                  <c:v>43166</c:v>
                </c:pt>
                <c:pt idx="467">
                  <c:v>43167</c:v>
                </c:pt>
                <c:pt idx="468">
                  <c:v>43168</c:v>
                </c:pt>
                <c:pt idx="469">
                  <c:v>43171</c:v>
                </c:pt>
                <c:pt idx="470">
                  <c:v>43172</c:v>
                </c:pt>
                <c:pt idx="471">
                  <c:v>43173</c:v>
                </c:pt>
                <c:pt idx="472">
                  <c:v>43174</c:v>
                </c:pt>
                <c:pt idx="473">
                  <c:v>43175</c:v>
                </c:pt>
                <c:pt idx="474">
                  <c:v>43178</c:v>
                </c:pt>
                <c:pt idx="475">
                  <c:v>43179</c:v>
                </c:pt>
                <c:pt idx="476">
                  <c:v>43180</c:v>
                </c:pt>
                <c:pt idx="477">
                  <c:v>43181</c:v>
                </c:pt>
                <c:pt idx="478">
                  <c:v>43182</c:v>
                </c:pt>
                <c:pt idx="479">
                  <c:v>43185</c:v>
                </c:pt>
                <c:pt idx="480">
                  <c:v>43186</c:v>
                </c:pt>
                <c:pt idx="481">
                  <c:v>43187</c:v>
                </c:pt>
                <c:pt idx="482">
                  <c:v>43188</c:v>
                </c:pt>
                <c:pt idx="483">
                  <c:v>43193</c:v>
                </c:pt>
                <c:pt idx="484">
                  <c:v>43194</c:v>
                </c:pt>
                <c:pt idx="485">
                  <c:v>43195</c:v>
                </c:pt>
                <c:pt idx="486">
                  <c:v>43196</c:v>
                </c:pt>
                <c:pt idx="487">
                  <c:v>43199</c:v>
                </c:pt>
                <c:pt idx="488">
                  <c:v>43200</c:v>
                </c:pt>
                <c:pt idx="489">
                  <c:v>43201</c:v>
                </c:pt>
                <c:pt idx="490">
                  <c:v>43202</c:v>
                </c:pt>
                <c:pt idx="491">
                  <c:v>43203</c:v>
                </c:pt>
                <c:pt idx="492">
                  <c:v>43206</c:v>
                </c:pt>
                <c:pt idx="493">
                  <c:v>43207</c:v>
                </c:pt>
                <c:pt idx="494">
                  <c:v>43208</c:v>
                </c:pt>
                <c:pt idx="495">
                  <c:v>43209</c:v>
                </c:pt>
                <c:pt idx="496">
                  <c:v>43210</c:v>
                </c:pt>
                <c:pt idx="497">
                  <c:v>43213</c:v>
                </c:pt>
                <c:pt idx="498">
                  <c:v>43214</c:v>
                </c:pt>
                <c:pt idx="499">
                  <c:v>43215</c:v>
                </c:pt>
                <c:pt idx="500">
                  <c:v>43216</c:v>
                </c:pt>
                <c:pt idx="501">
                  <c:v>43217</c:v>
                </c:pt>
                <c:pt idx="502">
                  <c:v>43220</c:v>
                </c:pt>
                <c:pt idx="503">
                  <c:v>43221</c:v>
                </c:pt>
                <c:pt idx="504">
                  <c:v>43222</c:v>
                </c:pt>
                <c:pt idx="505">
                  <c:v>43223</c:v>
                </c:pt>
                <c:pt idx="506">
                  <c:v>43224</c:v>
                </c:pt>
                <c:pt idx="507">
                  <c:v>43228</c:v>
                </c:pt>
                <c:pt idx="508">
                  <c:v>43229</c:v>
                </c:pt>
                <c:pt idx="509">
                  <c:v>43230</c:v>
                </c:pt>
                <c:pt idx="510">
                  <c:v>43231</c:v>
                </c:pt>
                <c:pt idx="511">
                  <c:v>43234</c:v>
                </c:pt>
                <c:pt idx="512">
                  <c:v>43235</c:v>
                </c:pt>
                <c:pt idx="513">
                  <c:v>43236</c:v>
                </c:pt>
                <c:pt idx="514">
                  <c:v>43237</c:v>
                </c:pt>
                <c:pt idx="515">
                  <c:v>43238</c:v>
                </c:pt>
                <c:pt idx="516">
                  <c:v>43241</c:v>
                </c:pt>
                <c:pt idx="517">
                  <c:v>43242</c:v>
                </c:pt>
                <c:pt idx="518">
                  <c:v>43250</c:v>
                </c:pt>
                <c:pt idx="519">
                  <c:v>43256</c:v>
                </c:pt>
                <c:pt idx="520">
                  <c:v>43263</c:v>
                </c:pt>
                <c:pt idx="521">
                  <c:v>43270</c:v>
                </c:pt>
                <c:pt idx="522">
                  <c:v>43277</c:v>
                </c:pt>
                <c:pt idx="523">
                  <c:v>43284</c:v>
                </c:pt>
                <c:pt idx="524">
                  <c:v>43291</c:v>
                </c:pt>
                <c:pt idx="525">
                  <c:v>43298</c:v>
                </c:pt>
                <c:pt idx="526">
                  <c:v>43305</c:v>
                </c:pt>
                <c:pt idx="527">
                  <c:v>43312</c:v>
                </c:pt>
                <c:pt idx="528">
                  <c:v>43319</c:v>
                </c:pt>
                <c:pt idx="529">
                  <c:v>43326</c:v>
                </c:pt>
                <c:pt idx="530">
                  <c:v>43333</c:v>
                </c:pt>
                <c:pt idx="531">
                  <c:v>43341</c:v>
                </c:pt>
                <c:pt idx="532">
                  <c:v>43347</c:v>
                </c:pt>
                <c:pt idx="533">
                  <c:v>43354</c:v>
                </c:pt>
                <c:pt idx="534">
                  <c:v>43361</c:v>
                </c:pt>
                <c:pt idx="535">
                  <c:v>43368</c:v>
                </c:pt>
                <c:pt idx="536">
                  <c:v>43375</c:v>
                </c:pt>
                <c:pt idx="537">
                  <c:v>43382</c:v>
                </c:pt>
                <c:pt idx="538">
                  <c:v>43389</c:v>
                </c:pt>
                <c:pt idx="539">
                  <c:v>43396</c:v>
                </c:pt>
                <c:pt idx="540">
                  <c:v>43403</c:v>
                </c:pt>
                <c:pt idx="541">
                  <c:v>43410</c:v>
                </c:pt>
                <c:pt idx="542">
                  <c:v>43417</c:v>
                </c:pt>
                <c:pt idx="543">
                  <c:v>43424</c:v>
                </c:pt>
                <c:pt idx="544">
                  <c:v>43431</c:v>
                </c:pt>
                <c:pt idx="545">
                  <c:v>43438</c:v>
                </c:pt>
                <c:pt idx="546">
                  <c:v>43445</c:v>
                </c:pt>
                <c:pt idx="547">
                  <c:v>43452</c:v>
                </c:pt>
                <c:pt idx="548">
                  <c:v>43461</c:v>
                </c:pt>
                <c:pt idx="549">
                  <c:v>43467</c:v>
                </c:pt>
                <c:pt idx="550">
                  <c:v>43473</c:v>
                </c:pt>
                <c:pt idx="551">
                  <c:v>43480</c:v>
                </c:pt>
                <c:pt idx="552">
                  <c:v>43487</c:v>
                </c:pt>
                <c:pt idx="553">
                  <c:v>43494</c:v>
                </c:pt>
                <c:pt idx="554">
                  <c:v>43501</c:v>
                </c:pt>
                <c:pt idx="555">
                  <c:v>43508</c:v>
                </c:pt>
                <c:pt idx="556">
                  <c:v>43515</c:v>
                </c:pt>
                <c:pt idx="557">
                  <c:v>43522</c:v>
                </c:pt>
                <c:pt idx="558">
                  <c:v>43529</c:v>
                </c:pt>
                <c:pt idx="559">
                  <c:v>43536</c:v>
                </c:pt>
                <c:pt idx="560">
                  <c:v>43543</c:v>
                </c:pt>
                <c:pt idx="561">
                  <c:v>43550</c:v>
                </c:pt>
                <c:pt idx="562">
                  <c:v>43557</c:v>
                </c:pt>
                <c:pt idx="563">
                  <c:v>43564</c:v>
                </c:pt>
                <c:pt idx="564">
                  <c:v>43571</c:v>
                </c:pt>
                <c:pt idx="565">
                  <c:v>43580</c:v>
                </c:pt>
                <c:pt idx="566">
                  <c:v>43587</c:v>
                </c:pt>
                <c:pt idx="567">
                  <c:v>43594</c:v>
                </c:pt>
                <c:pt idx="568">
                  <c:v>43601</c:v>
                </c:pt>
                <c:pt idx="569">
                  <c:v>43608</c:v>
                </c:pt>
                <c:pt idx="570">
                  <c:v>43615</c:v>
                </c:pt>
                <c:pt idx="571">
                  <c:v>43622</c:v>
                </c:pt>
                <c:pt idx="572">
                  <c:v>43629</c:v>
                </c:pt>
                <c:pt idx="573">
                  <c:v>43636</c:v>
                </c:pt>
                <c:pt idx="574">
                  <c:v>43643</c:v>
                </c:pt>
                <c:pt idx="575">
                  <c:v>43651</c:v>
                </c:pt>
                <c:pt idx="576">
                  <c:v>43657</c:v>
                </c:pt>
                <c:pt idx="577">
                  <c:v>43664</c:v>
                </c:pt>
                <c:pt idx="578">
                  <c:v>43671</c:v>
                </c:pt>
                <c:pt idx="579">
                  <c:v>43678</c:v>
                </c:pt>
                <c:pt idx="580">
                  <c:v>43685</c:v>
                </c:pt>
                <c:pt idx="581">
                  <c:v>43692</c:v>
                </c:pt>
                <c:pt idx="582">
                  <c:v>43699</c:v>
                </c:pt>
                <c:pt idx="583">
                  <c:v>43706</c:v>
                </c:pt>
                <c:pt idx="584">
                  <c:v>43713</c:v>
                </c:pt>
                <c:pt idx="585">
                  <c:v>43720</c:v>
                </c:pt>
                <c:pt idx="586">
                  <c:v>43727</c:v>
                </c:pt>
                <c:pt idx="587">
                  <c:v>43734</c:v>
                </c:pt>
                <c:pt idx="588">
                  <c:v>43741</c:v>
                </c:pt>
                <c:pt idx="589">
                  <c:v>43748</c:v>
                </c:pt>
                <c:pt idx="590">
                  <c:v>43755</c:v>
                </c:pt>
                <c:pt idx="591">
                  <c:v>43762</c:v>
                </c:pt>
                <c:pt idx="592">
                  <c:v>43769</c:v>
                </c:pt>
                <c:pt idx="593">
                  <c:v>43776</c:v>
                </c:pt>
                <c:pt idx="594">
                  <c:v>43783</c:v>
                </c:pt>
                <c:pt idx="595">
                  <c:v>43790</c:v>
                </c:pt>
                <c:pt idx="596">
                  <c:v>43798</c:v>
                </c:pt>
                <c:pt idx="597">
                  <c:v>43804</c:v>
                </c:pt>
                <c:pt idx="598">
                  <c:v>43811</c:v>
                </c:pt>
                <c:pt idx="599">
                  <c:v>43818</c:v>
                </c:pt>
                <c:pt idx="600">
                  <c:v>43829</c:v>
                </c:pt>
                <c:pt idx="601">
                  <c:v>43833</c:v>
                </c:pt>
                <c:pt idx="602">
                  <c:v>43839</c:v>
                </c:pt>
                <c:pt idx="603">
                  <c:v>43846</c:v>
                </c:pt>
                <c:pt idx="604">
                  <c:v>43853</c:v>
                </c:pt>
                <c:pt idx="605">
                  <c:v>43860</c:v>
                </c:pt>
                <c:pt idx="606">
                  <c:v>43867</c:v>
                </c:pt>
                <c:pt idx="607">
                  <c:v>43874</c:v>
                </c:pt>
                <c:pt idx="608">
                  <c:v>43881</c:v>
                </c:pt>
                <c:pt idx="609">
                  <c:v>43888</c:v>
                </c:pt>
                <c:pt idx="610">
                  <c:v>43895</c:v>
                </c:pt>
                <c:pt idx="611">
                  <c:v>43902</c:v>
                </c:pt>
                <c:pt idx="612">
                  <c:v>43909</c:v>
                </c:pt>
                <c:pt idx="613">
                  <c:v>43916</c:v>
                </c:pt>
                <c:pt idx="614">
                  <c:v>43923</c:v>
                </c:pt>
                <c:pt idx="615">
                  <c:v>43930</c:v>
                </c:pt>
                <c:pt idx="616">
                  <c:v>43937</c:v>
                </c:pt>
                <c:pt idx="617">
                  <c:v>43944</c:v>
                </c:pt>
                <c:pt idx="618">
                  <c:v>43951</c:v>
                </c:pt>
                <c:pt idx="619">
                  <c:v>43958</c:v>
                </c:pt>
                <c:pt idx="620">
                  <c:v>43965</c:v>
                </c:pt>
                <c:pt idx="621">
                  <c:v>43972</c:v>
                </c:pt>
                <c:pt idx="622">
                  <c:v>43979</c:v>
                </c:pt>
                <c:pt idx="623">
                  <c:v>43986</c:v>
                </c:pt>
                <c:pt idx="624">
                  <c:v>43993</c:v>
                </c:pt>
                <c:pt idx="625">
                  <c:v>44000</c:v>
                </c:pt>
                <c:pt idx="626">
                  <c:v>44007</c:v>
                </c:pt>
                <c:pt idx="627">
                  <c:v>44014</c:v>
                </c:pt>
                <c:pt idx="628">
                  <c:v>44021</c:v>
                </c:pt>
                <c:pt idx="629">
                  <c:v>44028</c:v>
                </c:pt>
                <c:pt idx="630">
                  <c:v>44035</c:v>
                </c:pt>
                <c:pt idx="631">
                  <c:v>44042</c:v>
                </c:pt>
                <c:pt idx="632">
                  <c:v>44049</c:v>
                </c:pt>
                <c:pt idx="633">
                  <c:v>44056</c:v>
                </c:pt>
                <c:pt idx="634">
                  <c:v>44063</c:v>
                </c:pt>
                <c:pt idx="635">
                  <c:v>44070</c:v>
                </c:pt>
                <c:pt idx="636">
                  <c:v>44077</c:v>
                </c:pt>
                <c:pt idx="637">
                  <c:v>44084</c:v>
                </c:pt>
                <c:pt idx="638">
                  <c:v>44091</c:v>
                </c:pt>
                <c:pt idx="639">
                  <c:v>44098</c:v>
                </c:pt>
                <c:pt idx="640">
                  <c:v>44105</c:v>
                </c:pt>
                <c:pt idx="641">
                  <c:v>44112</c:v>
                </c:pt>
                <c:pt idx="642">
                  <c:v>44119</c:v>
                </c:pt>
                <c:pt idx="643">
                  <c:v>44126</c:v>
                </c:pt>
                <c:pt idx="644">
                  <c:v>44133</c:v>
                </c:pt>
                <c:pt idx="645">
                  <c:v>44140</c:v>
                </c:pt>
                <c:pt idx="646">
                  <c:v>44147</c:v>
                </c:pt>
                <c:pt idx="647">
                  <c:v>44154</c:v>
                </c:pt>
                <c:pt idx="648">
                  <c:v>44162</c:v>
                </c:pt>
                <c:pt idx="649">
                  <c:v>44168</c:v>
                </c:pt>
                <c:pt idx="650">
                  <c:v>44175</c:v>
                </c:pt>
                <c:pt idx="651">
                  <c:v>44182</c:v>
                </c:pt>
                <c:pt idx="652">
                  <c:v>44189</c:v>
                </c:pt>
                <c:pt idx="653">
                  <c:v>44196</c:v>
                </c:pt>
                <c:pt idx="654">
                  <c:v>44203</c:v>
                </c:pt>
                <c:pt idx="655">
                  <c:v>44210</c:v>
                </c:pt>
                <c:pt idx="656">
                  <c:v>44217</c:v>
                </c:pt>
                <c:pt idx="657">
                  <c:v>44224</c:v>
                </c:pt>
                <c:pt idx="658">
                  <c:v>44231</c:v>
                </c:pt>
                <c:pt idx="659">
                  <c:v>44238</c:v>
                </c:pt>
                <c:pt idx="660">
                  <c:v>44245</c:v>
                </c:pt>
                <c:pt idx="661">
                  <c:v>44252</c:v>
                </c:pt>
                <c:pt idx="662">
                  <c:v>44259</c:v>
                </c:pt>
                <c:pt idx="663">
                  <c:v>44266</c:v>
                </c:pt>
                <c:pt idx="664">
                  <c:v>44273</c:v>
                </c:pt>
                <c:pt idx="665">
                  <c:v>44280</c:v>
                </c:pt>
                <c:pt idx="666">
                  <c:v>44287</c:v>
                </c:pt>
                <c:pt idx="667">
                  <c:v>44294</c:v>
                </c:pt>
                <c:pt idx="668">
                  <c:v>44301</c:v>
                </c:pt>
                <c:pt idx="669">
                  <c:v>44308</c:v>
                </c:pt>
                <c:pt idx="670">
                  <c:v>44315</c:v>
                </c:pt>
                <c:pt idx="671">
                  <c:v>44322</c:v>
                </c:pt>
                <c:pt idx="672">
                  <c:v>44329</c:v>
                </c:pt>
                <c:pt idx="673">
                  <c:v>44336</c:v>
                </c:pt>
                <c:pt idx="674">
                  <c:v>44343</c:v>
                </c:pt>
                <c:pt idx="675">
                  <c:v>44350</c:v>
                </c:pt>
                <c:pt idx="676">
                  <c:v>44357</c:v>
                </c:pt>
                <c:pt idx="677">
                  <c:v>44364</c:v>
                </c:pt>
                <c:pt idx="678">
                  <c:v>44371</c:v>
                </c:pt>
                <c:pt idx="679">
                  <c:v>44378</c:v>
                </c:pt>
                <c:pt idx="680">
                  <c:v>44385</c:v>
                </c:pt>
                <c:pt idx="681">
                  <c:v>44392</c:v>
                </c:pt>
                <c:pt idx="682">
                  <c:v>44399</c:v>
                </c:pt>
                <c:pt idx="683">
                  <c:v>44406</c:v>
                </c:pt>
                <c:pt idx="684">
                  <c:v>44413</c:v>
                </c:pt>
                <c:pt idx="685">
                  <c:v>44420</c:v>
                </c:pt>
                <c:pt idx="686">
                  <c:v>44427</c:v>
                </c:pt>
                <c:pt idx="687">
                  <c:v>44434</c:v>
                </c:pt>
                <c:pt idx="688">
                  <c:v>44441</c:v>
                </c:pt>
                <c:pt idx="689">
                  <c:v>44448</c:v>
                </c:pt>
                <c:pt idx="690">
                  <c:v>44455</c:v>
                </c:pt>
                <c:pt idx="691">
                  <c:v>44462</c:v>
                </c:pt>
                <c:pt idx="692">
                  <c:v>44469</c:v>
                </c:pt>
                <c:pt idx="693">
                  <c:v>44476</c:v>
                </c:pt>
                <c:pt idx="694">
                  <c:v>44483</c:v>
                </c:pt>
                <c:pt idx="695">
                  <c:v>44490</c:v>
                </c:pt>
                <c:pt idx="696">
                  <c:v>44497</c:v>
                </c:pt>
                <c:pt idx="697">
                  <c:v>44504</c:v>
                </c:pt>
                <c:pt idx="698">
                  <c:v>44512</c:v>
                </c:pt>
                <c:pt idx="699">
                  <c:v>44518</c:v>
                </c:pt>
                <c:pt idx="700">
                  <c:v>44526</c:v>
                </c:pt>
                <c:pt idx="701">
                  <c:v>44532</c:v>
                </c:pt>
                <c:pt idx="702">
                  <c:v>44539</c:v>
                </c:pt>
                <c:pt idx="703">
                  <c:v>44546</c:v>
                </c:pt>
                <c:pt idx="704">
                  <c:v>44553</c:v>
                </c:pt>
                <c:pt idx="705">
                  <c:v>44565</c:v>
                </c:pt>
                <c:pt idx="706">
                  <c:v>44568</c:v>
                </c:pt>
                <c:pt idx="707">
                  <c:v>44575</c:v>
                </c:pt>
                <c:pt idx="708">
                  <c:v>44582</c:v>
                </c:pt>
                <c:pt idx="709">
                  <c:v>44589</c:v>
                </c:pt>
                <c:pt idx="710">
                  <c:v>44596</c:v>
                </c:pt>
                <c:pt idx="711">
                  <c:v>44603</c:v>
                </c:pt>
                <c:pt idx="712">
                  <c:v>44610</c:v>
                </c:pt>
                <c:pt idx="713">
                  <c:v>44617</c:v>
                </c:pt>
                <c:pt idx="714">
                  <c:v>44624</c:v>
                </c:pt>
                <c:pt idx="715">
                  <c:v>44631</c:v>
                </c:pt>
                <c:pt idx="716">
                  <c:v>44638</c:v>
                </c:pt>
                <c:pt idx="717">
                  <c:v>44645</c:v>
                </c:pt>
                <c:pt idx="718">
                  <c:v>44652</c:v>
                </c:pt>
                <c:pt idx="719">
                  <c:v>44659</c:v>
                </c:pt>
                <c:pt idx="720">
                  <c:v>44670</c:v>
                </c:pt>
                <c:pt idx="721">
                  <c:v>44673</c:v>
                </c:pt>
                <c:pt idx="722">
                  <c:v>44680</c:v>
                </c:pt>
                <c:pt idx="723">
                  <c:v>44687</c:v>
                </c:pt>
                <c:pt idx="724">
                  <c:v>44694</c:v>
                </c:pt>
                <c:pt idx="725">
                  <c:v>44701</c:v>
                </c:pt>
                <c:pt idx="726">
                  <c:v>44708</c:v>
                </c:pt>
                <c:pt idx="727">
                  <c:v>44715</c:v>
                </c:pt>
                <c:pt idx="728">
                  <c:v>44722</c:v>
                </c:pt>
                <c:pt idx="729">
                  <c:v>44729</c:v>
                </c:pt>
                <c:pt idx="730">
                  <c:v>44736</c:v>
                </c:pt>
                <c:pt idx="731">
                  <c:v>44743</c:v>
                </c:pt>
                <c:pt idx="732">
                  <c:v>44750</c:v>
                </c:pt>
                <c:pt idx="733">
                  <c:v>44757</c:v>
                </c:pt>
                <c:pt idx="734">
                  <c:v>44764</c:v>
                </c:pt>
                <c:pt idx="735">
                  <c:v>44771</c:v>
                </c:pt>
                <c:pt idx="736">
                  <c:v>44778</c:v>
                </c:pt>
                <c:pt idx="737">
                  <c:v>44785</c:v>
                </c:pt>
                <c:pt idx="738">
                  <c:v>44792</c:v>
                </c:pt>
                <c:pt idx="739">
                  <c:v>44799</c:v>
                </c:pt>
                <c:pt idx="740">
                  <c:v>44806</c:v>
                </c:pt>
                <c:pt idx="741">
                  <c:v>44813</c:v>
                </c:pt>
                <c:pt idx="742">
                  <c:v>44820</c:v>
                </c:pt>
                <c:pt idx="743">
                  <c:v>44827</c:v>
                </c:pt>
                <c:pt idx="744">
                  <c:v>44834</c:v>
                </c:pt>
                <c:pt idx="745">
                  <c:v>44841</c:v>
                </c:pt>
                <c:pt idx="746">
                  <c:v>44848</c:v>
                </c:pt>
                <c:pt idx="747">
                  <c:v>44855</c:v>
                </c:pt>
                <c:pt idx="748">
                  <c:v>44862</c:v>
                </c:pt>
                <c:pt idx="749">
                  <c:v>44869</c:v>
                </c:pt>
                <c:pt idx="750">
                  <c:v>44879</c:v>
                </c:pt>
                <c:pt idx="751">
                  <c:v>44883</c:v>
                </c:pt>
                <c:pt idx="752">
                  <c:v>44890</c:v>
                </c:pt>
                <c:pt idx="753">
                  <c:v>44897</c:v>
                </c:pt>
                <c:pt idx="754">
                  <c:v>44904</c:v>
                </c:pt>
                <c:pt idx="755">
                  <c:v>44911</c:v>
                </c:pt>
                <c:pt idx="756">
                  <c:v>44918</c:v>
                </c:pt>
                <c:pt idx="757">
                  <c:v>44925</c:v>
                </c:pt>
                <c:pt idx="758">
                  <c:v>44932</c:v>
                </c:pt>
                <c:pt idx="759">
                  <c:v>44939</c:v>
                </c:pt>
                <c:pt idx="760">
                  <c:v>44946</c:v>
                </c:pt>
                <c:pt idx="761">
                  <c:v>44953</c:v>
                </c:pt>
                <c:pt idx="762">
                  <c:v>44960</c:v>
                </c:pt>
                <c:pt idx="763">
                  <c:v>44967</c:v>
                </c:pt>
                <c:pt idx="764">
                  <c:v>44974</c:v>
                </c:pt>
                <c:pt idx="765">
                  <c:v>44981</c:v>
                </c:pt>
                <c:pt idx="766">
                  <c:v>44988</c:v>
                </c:pt>
                <c:pt idx="767">
                  <c:v>44995</c:v>
                </c:pt>
                <c:pt idx="768">
                  <c:v>45002</c:v>
                </c:pt>
                <c:pt idx="769">
                  <c:v>45009</c:v>
                </c:pt>
                <c:pt idx="770">
                  <c:v>45016</c:v>
                </c:pt>
                <c:pt idx="771">
                  <c:v>45027</c:v>
                </c:pt>
                <c:pt idx="772">
                  <c:v>45030</c:v>
                </c:pt>
                <c:pt idx="773">
                  <c:v>45037</c:v>
                </c:pt>
                <c:pt idx="774">
                  <c:v>45044</c:v>
                </c:pt>
                <c:pt idx="775">
                  <c:v>45051</c:v>
                </c:pt>
                <c:pt idx="776">
                  <c:v>45058</c:v>
                </c:pt>
                <c:pt idx="777">
                  <c:v>45065</c:v>
                </c:pt>
                <c:pt idx="778">
                  <c:v>45072</c:v>
                </c:pt>
                <c:pt idx="779">
                  <c:v>45079</c:v>
                </c:pt>
                <c:pt idx="780">
                  <c:v>45086</c:v>
                </c:pt>
                <c:pt idx="781">
                  <c:v>45093</c:v>
                </c:pt>
                <c:pt idx="782">
                  <c:v>45100</c:v>
                </c:pt>
                <c:pt idx="783">
                  <c:v>45107</c:v>
                </c:pt>
                <c:pt idx="784">
                  <c:v>45114</c:v>
                </c:pt>
                <c:pt idx="785">
                  <c:v>45121</c:v>
                </c:pt>
                <c:pt idx="786">
                  <c:v>45128</c:v>
                </c:pt>
                <c:pt idx="787">
                  <c:v>45135</c:v>
                </c:pt>
                <c:pt idx="788">
                  <c:v>45142</c:v>
                </c:pt>
                <c:pt idx="789">
                  <c:v>45149</c:v>
                </c:pt>
                <c:pt idx="790">
                  <c:v>45156</c:v>
                </c:pt>
                <c:pt idx="791">
                  <c:v>45163</c:v>
                </c:pt>
                <c:pt idx="792">
                  <c:v>45170</c:v>
                </c:pt>
                <c:pt idx="793">
                  <c:v>45177</c:v>
                </c:pt>
                <c:pt idx="794">
                  <c:v>45184</c:v>
                </c:pt>
                <c:pt idx="795">
                  <c:v>45191</c:v>
                </c:pt>
                <c:pt idx="796">
                  <c:v>45198</c:v>
                </c:pt>
                <c:pt idx="797">
                  <c:v>45205</c:v>
                </c:pt>
                <c:pt idx="798">
                  <c:v>45212</c:v>
                </c:pt>
                <c:pt idx="799">
                  <c:v>45219</c:v>
                </c:pt>
                <c:pt idx="800">
                  <c:v>45226</c:v>
                </c:pt>
                <c:pt idx="801">
                  <c:v>45233</c:v>
                </c:pt>
                <c:pt idx="802">
                  <c:v>45243</c:v>
                </c:pt>
                <c:pt idx="803">
                  <c:v>45247</c:v>
                </c:pt>
                <c:pt idx="804">
                  <c:v>45254</c:v>
                </c:pt>
                <c:pt idx="805">
                  <c:v>45261</c:v>
                </c:pt>
                <c:pt idx="806">
                  <c:v>45268</c:v>
                </c:pt>
                <c:pt idx="807">
                  <c:v>45275</c:v>
                </c:pt>
                <c:pt idx="808">
                  <c:v>45282</c:v>
                </c:pt>
                <c:pt idx="809">
                  <c:v>45289</c:v>
                </c:pt>
                <c:pt idx="810">
                  <c:v>45296</c:v>
                </c:pt>
                <c:pt idx="811">
                  <c:v>45303</c:v>
                </c:pt>
                <c:pt idx="812">
                  <c:v>45310</c:v>
                </c:pt>
                <c:pt idx="813">
                  <c:v>45317</c:v>
                </c:pt>
                <c:pt idx="814">
                  <c:v>45324</c:v>
                </c:pt>
                <c:pt idx="815">
                  <c:v>45331</c:v>
                </c:pt>
                <c:pt idx="816">
                  <c:v>45338</c:v>
                </c:pt>
                <c:pt idx="817">
                  <c:v>45345</c:v>
                </c:pt>
                <c:pt idx="818">
                  <c:v>45352</c:v>
                </c:pt>
                <c:pt idx="819">
                  <c:v>45359</c:v>
                </c:pt>
                <c:pt idx="820">
                  <c:v>45366</c:v>
                </c:pt>
                <c:pt idx="821">
                  <c:v>45373</c:v>
                </c:pt>
                <c:pt idx="822">
                  <c:v>45384</c:v>
                </c:pt>
                <c:pt idx="823">
                  <c:v>45387</c:v>
                </c:pt>
                <c:pt idx="824">
                  <c:v>45394</c:v>
                </c:pt>
                <c:pt idx="825">
                  <c:v>45401</c:v>
                </c:pt>
                <c:pt idx="826">
                  <c:v>45408</c:v>
                </c:pt>
                <c:pt idx="827">
                  <c:v>45415</c:v>
                </c:pt>
                <c:pt idx="828">
                  <c:v>45422</c:v>
                </c:pt>
                <c:pt idx="829">
                  <c:v>45429</c:v>
                </c:pt>
                <c:pt idx="830">
                  <c:v>45436</c:v>
                </c:pt>
                <c:pt idx="831">
                  <c:v>45443</c:v>
                </c:pt>
                <c:pt idx="832">
                  <c:v>45450</c:v>
                </c:pt>
                <c:pt idx="833">
                  <c:v>45457</c:v>
                </c:pt>
                <c:pt idx="834">
                  <c:v>45464</c:v>
                </c:pt>
                <c:pt idx="835">
                  <c:v>45471</c:v>
                </c:pt>
                <c:pt idx="836">
                  <c:v>45478</c:v>
                </c:pt>
                <c:pt idx="837">
                  <c:v>45485</c:v>
                </c:pt>
                <c:pt idx="838">
                  <c:v>45492</c:v>
                </c:pt>
                <c:pt idx="839">
                  <c:v>45499</c:v>
                </c:pt>
                <c:pt idx="840">
                  <c:v>45506</c:v>
                </c:pt>
                <c:pt idx="841">
                  <c:v>45513</c:v>
                </c:pt>
                <c:pt idx="842">
                  <c:v>45520</c:v>
                </c:pt>
                <c:pt idx="843">
                  <c:v>45527</c:v>
                </c:pt>
                <c:pt idx="844">
                  <c:v>45534</c:v>
                </c:pt>
                <c:pt idx="845">
                  <c:v>45541</c:v>
                </c:pt>
                <c:pt idx="846">
                  <c:v>45548</c:v>
                </c:pt>
                <c:pt idx="847">
                  <c:v>45555</c:v>
                </c:pt>
                <c:pt idx="848">
                  <c:v>45562</c:v>
                </c:pt>
                <c:pt idx="849">
                  <c:v>45569</c:v>
                </c:pt>
                <c:pt idx="850">
                  <c:v>45576</c:v>
                </c:pt>
                <c:pt idx="851">
                  <c:v>45583</c:v>
                </c:pt>
                <c:pt idx="852">
                  <c:v>45590</c:v>
                </c:pt>
                <c:pt idx="853">
                  <c:v>45597</c:v>
                </c:pt>
                <c:pt idx="854">
                  <c:v>45604</c:v>
                </c:pt>
                <c:pt idx="855">
                  <c:v>45611</c:v>
                </c:pt>
                <c:pt idx="856">
                  <c:v>45618</c:v>
                </c:pt>
                <c:pt idx="857">
                  <c:v>45625</c:v>
                </c:pt>
                <c:pt idx="858">
                  <c:v>45632</c:v>
                </c:pt>
                <c:pt idx="859">
                  <c:v>45639</c:v>
                </c:pt>
                <c:pt idx="860">
                  <c:v>45646</c:v>
                </c:pt>
                <c:pt idx="861">
                  <c:v>45657</c:v>
                </c:pt>
                <c:pt idx="862">
                  <c:v>45664</c:v>
                </c:pt>
                <c:pt idx="863">
                  <c:v>45671</c:v>
                </c:pt>
                <c:pt idx="864">
                  <c:v>45678</c:v>
                </c:pt>
                <c:pt idx="865">
                  <c:v>45685</c:v>
                </c:pt>
                <c:pt idx="866">
                  <c:v>45692</c:v>
                </c:pt>
                <c:pt idx="867">
                  <c:v>45699</c:v>
                </c:pt>
                <c:pt idx="868">
                  <c:v>45706</c:v>
                </c:pt>
                <c:pt idx="869">
                  <c:v>45713</c:v>
                </c:pt>
                <c:pt idx="870">
                  <c:v>45720</c:v>
                </c:pt>
                <c:pt idx="871">
                  <c:v>45727</c:v>
                </c:pt>
                <c:pt idx="872">
                  <c:v>45734</c:v>
                </c:pt>
                <c:pt idx="873">
                  <c:v>45741</c:v>
                </c:pt>
                <c:pt idx="874">
                  <c:v>45748</c:v>
                </c:pt>
                <c:pt idx="875">
                  <c:v>45755</c:v>
                </c:pt>
                <c:pt idx="876">
                  <c:v>45762</c:v>
                </c:pt>
                <c:pt idx="877">
                  <c:v>45771</c:v>
                </c:pt>
                <c:pt idx="878">
                  <c:v>45778</c:v>
                </c:pt>
                <c:pt idx="879">
                  <c:v>45785</c:v>
                </c:pt>
                <c:pt idx="880">
                  <c:v>45792</c:v>
                </c:pt>
                <c:pt idx="881">
                  <c:v>45799</c:v>
                </c:pt>
                <c:pt idx="882">
                  <c:v>45806</c:v>
                </c:pt>
                <c:pt idx="883">
                  <c:v>45813</c:v>
                </c:pt>
                <c:pt idx="884">
                  <c:v>45820</c:v>
                </c:pt>
                <c:pt idx="885">
                  <c:v>45827</c:v>
                </c:pt>
                <c:pt idx="886">
                  <c:v>45834</c:v>
                </c:pt>
                <c:pt idx="887">
                  <c:v>45841</c:v>
                </c:pt>
                <c:pt idx="888">
                  <c:v>45848</c:v>
                </c:pt>
                <c:pt idx="889">
                  <c:v>45855</c:v>
                </c:pt>
                <c:pt idx="890">
                  <c:v>45862</c:v>
                </c:pt>
                <c:pt idx="891">
                  <c:v>45869</c:v>
                </c:pt>
                <c:pt idx="892">
                  <c:v>45876</c:v>
                </c:pt>
                <c:pt idx="893">
                  <c:v>45883</c:v>
                </c:pt>
                <c:pt idx="894">
                  <c:v>45890</c:v>
                </c:pt>
                <c:pt idx="895">
                  <c:v>45897</c:v>
                </c:pt>
                <c:pt idx="896">
                  <c:v>45904</c:v>
                </c:pt>
                <c:pt idx="897">
                  <c:v>45911</c:v>
                </c:pt>
                <c:pt idx="898">
                  <c:v>45918</c:v>
                </c:pt>
                <c:pt idx="899">
                  <c:v>45925</c:v>
                </c:pt>
                <c:pt idx="900">
                  <c:v>45932</c:v>
                </c:pt>
                <c:pt idx="901">
                  <c:v>45939</c:v>
                </c:pt>
                <c:pt idx="902">
                  <c:v>45946</c:v>
                </c:pt>
                <c:pt idx="903">
                  <c:v>45953</c:v>
                </c:pt>
                <c:pt idx="904">
                  <c:v>45960</c:v>
                </c:pt>
                <c:pt idx="905">
                  <c:v>45967</c:v>
                </c:pt>
                <c:pt idx="906">
                  <c:v>45974</c:v>
                </c:pt>
                <c:pt idx="907">
                  <c:v>45981</c:v>
                </c:pt>
                <c:pt idx="908">
                  <c:v>45989</c:v>
                </c:pt>
                <c:pt idx="909">
                  <c:v>45995</c:v>
                </c:pt>
                <c:pt idx="910">
                  <c:v>46002</c:v>
                </c:pt>
                <c:pt idx="911">
                  <c:v>46009</c:v>
                </c:pt>
                <c:pt idx="912">
                  <c:v>46020</c:v>
                </c:pt>
                <c:pt idx="913">
                  <c:v>46024</c:v>
                </c:pt>
                <c:pt idx="914">
                  <c:v>46030</c:v>
                </c:pt>
                <c:pt idx="915">
                  <c:v>46037</c:v>
                </c:pt>
                <c:pt idx="916">
                  <c:v>46044</c:v>
                </c:pt>
                <c:pt idx="917">
                  <c:v>46051</c:v>
                </c:pt>
                <c:pt idx="918">
                  <c:v>46058</c:v>
                </c:pt>
                <c:pt idx="919">
                  <c:v>46065</c:v>
                </c:pt>
                <c:pt idx="920">
                  <c:v>46072</c:v>
                </c:pt>
                <c:pt idx="921">
                  <c:v>46079</c:v>
                </c:pt>
                <c:pt idx="922">
                  <c:v>46086</c:v>
                </c:pt>
                <c:pt idx="923">
                  <c:v>46093</c:v>
                </c:pt>
                <c:pt idx="924">
                  <c:v>46100</c:v>
                </c:pt>
                <c:pt idx="925">
                  <c:v>46107</c:v>
                </c:pt>
                <c:pt idx="926">
                  <c:v>46114</c:v>
                </c:pt>
                <c:pt idx="927">
                  <c:v>46121</c:v>
                </c:pt>
                <c:pt idx="928">
                  <c:v>46128</c:v>
                </c:pt>
                <c:pt idx="929">
                  <c:v>46135</c:v>
                </c:pt>
                <c:pt idx="930">
                  <c:v>46142</c:v>
                </c:pt>
                <c:pt idx="931">
                  <c:v>46149</c:v>
                </c:pt>
                <c:pt idx="932">
                  <c:v>46156</c:v>
                </c:pt>
                <c:pt idx="933">
                  <c:v>46163</c:v>
                </c:pt>
                <c:pt idx="934">
                  <c:v>46170</c:v>
                </c:pt>
                <c:pt idx="935">
                  <c:v>46177</c:v>
                </c:pt>
                <c:pt idx="936">
                  <c:v>46184</c:v>
                </c:pt>
                <c:pt idx="937">
                  <c:v>46191</c:v>
                </c:pt>
                <c:pt idx="938">
                  <c:v>46198</c:v>
                </c:pt>
                <c:pt idx="939">
                  <c:v>46205</c:v>
                </c:pt>
                <c:pt idx="940">
                  <c:v>46212</c:v>
                </c:pt>
                <c:pt idx="941">
                  <c:v>46219</c:v>
                </c:pt>
                <c:pt idx="942">
                  <c:v>46226</c:v>
                </c:pt>
                <c:pt idx="943">
                  <c:v>46233</c:v>
                </c:pt>
                <c:pt idx="944">
                  <c:v>46240</c:v>
                </c:pt>
                <c:pt idx="945">
                  <c:v>46247</c:v>
                </c:pt>
                <c:pt idx="946">
                  <c:v>46254</c:v>
                </c:pt>
                <c:pt idx="947">
                  <c:v>46261</c:v>
                </c:pt>
                <c:pt idx="948">
                  <c:v>46268</c:v>
                </c:pt>
                <c:pt idx="949">
                  <c:v>46275</c:v>
                </c:pt>
                <c:pt idx="950">
                  <c:v>46282</c:v>
                </c:pt>
                <c:pt idx="951">
                  <c:v>46289</c:v>
                </c:pt>
                <c:pt idx="952">
                  <c:v>46296</c:v>
                </c:pt>
                <c:pt idx="953">
                  <c:v>46303</c:v>
                </c:pt>
                <c:pt idx="954">
                  <c:v>46310</c:v>
                </c:pt>
                <c:pt idx="955">
                  <c:v>46317</c:v>
                </c:pt>
                <c:pt idx="956">
                  <c:v>46324</c:v>
                </c:pt>
                <c:pt idx="957">
                  <c:v>46331</c:v>
                </c:pt>
                <c:pt idx="958">
                  <c:v>46338</c:v>
                </c:pt>
                <c:pt idx="959">
                  <c:v>46345</c:v>
                </c:pt>
                <c:pt idx="960">
                  <c:v>46353</c:v>
                </c:pt>
                <c:pt idx="961">
                  <c:v>46359</c:v>
                </c:pt>
                <c:pt idx="962">
                  <c:v>46366</c:v>
                </c:pt>
                <c:pt idx="963">
                  <c:v>46373</c:v>
                </c:pt>
                <c:pt idx="964">
                  <c:v>46380</c:v>
                </c:pt>
                <c:pt idx="965">
                  <c:v>46387</c:v>
                </c:pt>
                <c:pt idx="966">
                  <c:v>46394</c:v>
                </c:pt>
                <c:pt idx="967">
                  <c:v>46401</c:v>
                </c:pt>
                <c:pt idx="968">
                  <c:v>46408</c:v>
                </c:pt>
                <c:pt idx="969">
                  <c:v>46415</c:v>
                </c:pt>
                <c:pt idx="970">
                  <c:v>46422</c:v>
                </c:pt>
                <c:pt idx="971">
                  <c:v>46429</c:v>
                </c:pt>
                <c:pt idx="972">
                  <c:v>46436</c:v>
                </c:pt>
                <c:pt idx="973">
                  <c:v>46443</c:v>
                </c:pt>
                <c:pt idx="974">
                  <c:v>46450</c:v>
                </c:pt>
                <c:pt idx="975">
                  <c:v>46457</c:v>
                </c:pt>
                <c:pt idx="976">
                  <c:v>46464</c:v>
                </c:pt>
                <c:pt idx="977">
                  <c:v>46471</c:v>
                </c:pt>
                <c:pt idx="978">
                  <c:v>46478</c:v>
                </c:pt>
                <c:pt idx="979">
                  <c:v>46485</c:v>
                </c:pt>
                <c:pt idx="980">
                  <c:v>46492</c:v>
                </c:pt>
                <c:pt idx="981">
                  <c:v>46499</c:v>
                </c:pt>
                <c:pt idx="982">
                  <c:v>46506</c:v>
                </c:pt>
                <c:pt idx="983">
                  <c:v>46513</c:v>
                </c:pt>
                <c:pt idx="984">
                  <c:v>46520</c:v>
                </c:pt>
                <c:pt idx="985">
                  <c:v>46527</c:v>
                </c:pt>
                <c:pt idx="986">
                  <c:v>46534</c:v>
                </c:pt>
                <c:pt idx="987">
                  <c:v>46541</c:v>
                </c:pt>
                <c:pt idx="988">
                  <c:v>46548</c:v>
                </c:pt>
                <c:pt idx="989">
                  <c:v>46555</c:v>
                </c:pt>
                <c:pt idx="990">
                  <c:v>46562</c:v>
                </c:pt>
                <c:pt idx="991">
                  <c:v>46569</c:v>
                </c:pt>
                <c:pt idx="992">
                  <c:v>46576</c:v>
                </c:pt>
                <c:pt idx="993">
                  <c:v>46583</c:v>
                </c:pt>
                <c:pt idx="994">
                  <c:v>46590</c:v>
                </c:pt>
                <c:pt idx="995">
                  <c:v>46597</c:v>
                </c:pt>
                <c:pt idx="996">
                  <c:v>46604</c:v>
                </c:pt>
                <c:pt idx="997">
                  <c:v>46611</c:v>
                </c:pt>
                <c:pt idx="998">
                  <c:v>46618</c:v>
                </c:pt>
                <c:pt idx="999">
                  <c:v>46625</c:v>
                </c:pt>
                <c:pt idx="1000">
                  <c:v>46632</c:v>
                </c:pt>
                <c:pt idx="1001">
                  <c:v>46639</c:v>
                </c:pt>
                <c:pt idx="1002">
                  <c:v>46646</c:v>
                </c:pt>
                <c:pt idx="1003">
                  <c:v>46653</c:v>
                </c:pt>
                <c:pt idx="1004">
                  <c:v>46660</c:v>
                </c:pt>
                <c:pt idx="1005">
                  <c:v>46667</c:v>
                </c:pt>
                <c:pt idx="1006">
                  <c:v>46674</c:v>
                </c:pt>
                <c:pt idx="1007">
                  <c:v>46681</c:v>
                </c:pt>
                <c:pt idx="1008">
                  <c:v>46688</c:v>
                </c:pt>
                <c:pt idx="1009">
                  <c:v>46695</c:v>
                </c:pt>
                <c:pt idx="1010">
                  <c:v>46703</c:v>
                </c:pt>
                <c:pt idx="1011">
                  <c:v>46709</c:v>
                </c:pt>
                <c:pt idx="1012">
                  <c:v>46717</c:v>
                </c:pt>
                <c:pt idx="1013">
                  <c:v>46723</c:v>
                </c:pt>
                <c:pt idx="1014">
                  <c:v>46730</c:v>
                </c:pt>
                <c:pt idx="1015">
                  <c:v>46737</c:v>
                </c:pt>
                <c:pt idx="1016">
                  <c:v>46744</c:v>
                </c:pt>
                <c:pt idx="1017">
                  <c:v>46756</c:v>
                </c:pt>
                <c:pt idx="1018">
                  <c:v>46759</c:v>
                </c:pt>
                <c:pt idx="1019">
                  <c:v>46766</c:v>
                </c:pt>
                <c:pt idx="1020">
                  <c:v>46773</c:v>
                </c:pt>
                <c:pt idx="1021">
                  <c:v>46780</c:v>
                </c:pt>
                <c:pt idx="1022">
                  <c:v>46787</c:v>
                </c:pt>
                <c:pt idx="1023">
                  <c:v>46794</c:v>
                </c:pt>
                <c:pt idx="1024">
                  <c:v>46801</c:v>
                </c:pt>
                <c:pt idx="1025">
                  <c:v>46808</c:v>
                </c:pt>
                <c:pt idx="1026">
                  <c:v>46815</c:v>
                </c:pt>
                <c:pt idx="1027">
                  <c:v>46822</c:v>
                </c:pt>
                <c:pt idx="1028">
                  <c:v>46829</c:v>
                </c:pt>
                <c:pt idx="1029">
                  <c:v>46836</c:v>
                </c:pt>
                <c:pt idx="1030">
                  <c:v>46843</c:v>
                </c:pt>
                <c:pt idx="1031">
                  <c:v>46850</c:v>
                </c:pt>
                <c:pt idx="1032">
                  <c:v>46861</c:v>
                </c:pt>
                <c:pt idx="1033">
                  <c:v>46864</c:v>
                </c:pt>
                <c:pt idx="1034">
                  <c:v>46871</c:v>
                </c:pt>
                <c:pt idx="1035">
                  <c:v>46878</c:v>
                </c:pt>
                <c:pt idx="1036">
                  <c:v>46885</c:v>
                </c:pt>
                <c:pt idx="1037">
                  <c:v>46892</c:v>
                </c:pt>
                <c:pt idx="1038">
                  <c:v>46899</c:v>
                </c:pt>
                <c:pt idx="1039">
                  <c:v>46906</c:v>
                </c:pt>
                <c:pt idx="1040">
                  <c:v>46913</c:v>
                </c:pt>
                <c:pt idx="1041">
                  <c:v>46920</c:v>
                </c:pt>
                <c:pt idx="1042">
                  <c:v>46927</c:v>
                </c:pt>
                <c:pt idx="1043">
                  <c:v>46934</c:v>
                </c:pt>
                <c:pt idx="1044">
                  <c:v>46941</c:v>
                </c:pt>
                <c:pt idx="1045">
                  <c:v>46948</c:v>
                </c:pt>
                <c:pt idx="1046">
                  <c:v>46955</c:v>
                </c:pt>
                <c:pt idx="1047">
                  <c:v>46962</c:v>
                </c:pt>
                <c:pt idx="1048">
                  <c:v>46969</c:v>
                </c:pt>
                <c:pt idx="1049">
                  <c:v>46976</c:v>
                </c:pt>
                <c:pt idx="1050">
                  <c:v>46983</c:v>
                </c:pt>
                <c:pt idx="1051">
                  <c:v>46990</c:v>
                </c:pt>
                <c:pt idx="1052">
                  <c:v>46997</c:v>
                </c:pt>
                <c:pt idx="1053">
                  <c:v>47004</c:v>
                </c:pt>
                <c:pt idx="1054">
                  <c:v>47011</c:v>
                </c:pt>
                <c:pt idx="1055">
                  <c:v>47018</c:v>
                </c:pt>
                <c:pt idx="1056">
                  <c:v>47025</c:v>
                </c:pt>
                <c:pt idx="1057">
                  <c:v>47032</c:v>
                </c:pt>
                <c:pt idx="1058">
                  <c:v>47039</c:v>
                </c:pt>
                <c:pt idx="1059">
                  <c:v>47046</c:v>
                </c:pt>
                <c:pt idx="1060">
                  <c:v>47053</c:v>
                </c:pt>
                <c:pt idx="1061">
                  <c:v>47060</c:v>
                </c:pt>
                <c:pt idx="1062">
                  <c:v>47070</c:v>
                </c:pt>
                <c:pt idx="1063">
                  <c:v>47074</c:v>
                </c:pt>
                <c:pt idx="1064">
                  <c:v>47081</c:v>
                </c:pt>
                <c:pt idx="1065">
                  <c:v>47088</c:v>
                </c:pt>
                <c:pt idx="1066">
                  <c:v>47095</c:v>
                </c:pt>
                <c:pt idx="1067">
                  <c:v>47102</c:v>
                </c:pt>
                <c:pt idx="1068">
                  <c:v>47109</c:v>
                </c:pt>
                <c:pt idx="1069">
                  <c:v>47116</c:v>
                </c:pt>
                <c:pt idx="1070">
                  <c:v>47123</c:v>
                </c:pt>
                <c:pt idx="1071">
                  <c:v>47130</c:v>
                </c:pt>
                <c:pt idx="1072">
                  <c:v>47137</c:v>
                </c:pt>
                <c:pt idx="1073">
                  <c:v>47144</c:v>
                </c:pt>
                <c:pt idx="1074">
                  <c:v>47151</c:v>
                </c:pt>
                <c:pt idx="1075">
                  <c:v>47158</c:v>
                </c:pt>
                <c:pt idx="1076">
                  <c:v>47165</c:v>
                </c:pt>
                <c:pt idx="1077">
                  <c:v>47172</c:v>
                </c:pt>
                <c:pt idx="1078">
                  <c:v>47179</c:v>
                </c:pt>
                <c:pt idx="1079">
                  <c:v>47186</c:v>
                </c:pt>
                <c:pt idx="1080">
                  <c:v>47193</c:v>
                </c:pt>
                <c:pt idx="1081">
                  <c:v>47200</c:v>
                </c:pt>
                <c:pt idx="1082">
                  <c:v>47211</c:v>
                </c:pt>
                <c:pt idx="1083">
                  <c:v>47214</c:v>
                </c:pt>
                <c:pt idx="1084">
                  <c:v>47221</c:v>
                </c:pt>
                <c:pt idx="1085">
                  <c:v>47228</c:v>
                </c:pt>
                <c:pt idx="1086">
                  <c:v>47235</c:v>
                </c:pt>
                <c:pt idx="1087">
                  <c:v>47242</c:v>
                </c:pt>
                <c:pt idx="1088">
                  <c:v>47249</c:v>
                </c:pt>
                <c:pt idx="1089">
                  <c:v>47256</c:v>
                </c:pt>
                <c:pt idx="1090">
                  <c:v>47263</c:v>
                </c:pt>
                <c:pt idx="1091">
                  <c:v>47270</c:v>
                </c:pt>
                <c:pt idx="1092">
                  <c:v>47277</c:v>
                </c:pt>
                <c:pt idx="1093">
                  <c:v>47284</c:v>
                </c:pt>
                <c:pt idx="1094">
                  <c:v>47291</c:v>
                </c:pt>
                <c:pt idx="1095">
                  <c:v>47298</c:v>
                </c:pt>
                <c:pt idx="1096">
                  <c:v>47305</c:v>
                </c:pt>
                <c:pt idx="1097">
                  <c:v>47312</c:v>
                </c:pt>
                <c:pt idx="1098">
                  <c:v>47319</c:v>
                </c:pt>
                <c:pt idx="1099">
                  <c:v>47326</c:v>
                </c:pt>
                <c:pt idx="1100">
                  <c:v>47333</c:v>
                </c:pt>
                <c:pt idx="1101">
                  <c:v>47340</c:v>
                </c:pt>
                <c:pt idx="1102">
                  <c:v>47347</c:v>
                </c:pt>
                <c:pt idx="1103">
                  <c:v>47354</c:v>
                </c:pt>
                <c:pt idx="1104">
                  <c:v>47361</c:v>
                </c:pt>
                <c:pt idx="1105">
                  <c:v>47368</c:v>
                </c:pt>
                <c:pt idx="1106">
                  <c:v>47375</c:v>
                </c:pt>
                <c:pt idx="1107">
                  <c:v>47382</c:v>
                </c:pt>
                <c:pt idx="1108">
                  <c:v>47389</c:v>
                </c:pt>
                <c:pt idx="1109">
                  <c:v>47396</c:v>
                </c:pt>
                <c:pt idx="1110">
                  <c:v>47403</c:v>
                </c:pt>
                <c:pt idx="1111">
                  <c:v>47410</c:v>
                </c:pt>
                <c:pt idx="1112">
                  <c:v>47417</c:v>
                </c:pt>
                <c:pt idx="1113">
                  <c:v>47424</c:v>
                </c:pt>
                <c:pt idx="1114">
                  <c:v>47431</c:v>
                </c:pt>
                <c:pt idx="1115">
                  <c:v>47438</c:v>
                </c:pt>
                <c:pt idx="1116">
                  <c:v>47445</c:v>
                </c:pt>
                <c:pt idx="1117">
                  <c:v>47452</c:v>
                </c:pt>
                <c:pt idx="1118">
                  <c:v>47459</c:v>
                </c:pt>
                <c:pt idx="1119">
                  <c:v>47466</c:v>
                </c:pt>
                <c:pt idx="1120">
                  <c:v>47473</c:v>
                </c:pt>
                <c:pt idx="1121">
                  <c:v>47483</c:v>
                </c:pt>
                <c:pt idx="1122">
                  <c:v>47490</c:v>
                </c:pt>
                <c:pt idx="1123">
                  <c:v>47497</c:v>
                </c:pt>
                <c:pt idx="1124">
                  <c:v>47505</c:v>
                </c:pt>
                <c:pt idx="1125">
                  <c:v>47511</c:v>
                </c:pt>
                <c:pt idx="1126">
                  <c:v>47518</c:v>
                </c:pt>
                <c:pt idx="1127">
                  <c:v>47525</c:v>
                </c:pt>
                <c:pt idx="1128">
                  <c:v>47533</c:v>
                </c:pt>
                <c:pt idx="1129">
                  <c:v>47539</c:v>
                </c:pt>
                <c:pt idx="1130">
                  <c:v>47546</c:v>
                </c:pt>
                <c:pt idx="1131">
                  <c:v>47553</c:v>
                </c:pt>
                <c:pt idx="1132">
                  <c:v>47560</c:v>
                </c:pt>
                <c:pt idx="1133">
                  <c:v>47567</c:v>
                </c:pt>
                <c:pt idx="1134">
                  <c:v>47574</c:v>
                </c:pt>
                <c:pt idx="1135">
                  <c:v>47581</c:v>
                </c:pt>
                <c:pt idx="1136">
                  <c:v>47588</c:v>
                </c:pt>
                <c:pt idx="1137">
                  <c:v>47597</c:v>
                </c:pt>
                <c:pt idx="1138">
                  <c:v>47602</c:v>
                </c:pt>
                <c:pt idx="1139">
                  <c:v>47610</c:v>
                </c:pt>
                <c:pt idx="1140">
                  <c:v>47616</c:v>
                </c:pt>
                <c:pt idx="1141">
                  <c:v>47623</c:v>
                </c:pt>
                <c:pt idx="1142">
                  <c:v>47631</c:v>
                </c:pt>
                <c:pt idx="1143">
                  <c:v>47637</c:v>
                </c:pt>
                <c:pt idx="1144">
                  <c:v>47644</c:v>
                </c:pt>
                <c:pt idx="1145">
                  <c:v>47651</c:v>
                </c:pt>
                <c:pt idx="1146">
                  <c:v>47658</c:v>
                </c:pt>
                <c:pt idx="1147">
                  <c:v>47665</c:v>
                </c:pt>
                <c:pt idx="1148">
                  <c:v>47672</c:v>
                </c:pt>
                <c:pt idx="1149">
                  <c:v>47679</c:v>
                </c:pt>
                <c:pt idx="1150">
                  <c:v>47686</c:v>
                </c:pt>
                <c:pt idx="1151">
                  <c:v>47693</c:v>
                </c:pt>
                <c:pt idx="1152">
                  <c:v>47700</c:v>
                </c:pt>
                <c:pt idx="1153">
                  <c:v>47707</c:v>
                </c:pt>
                <c:pt idx="1154">
                  <c:v>47714</c:v>
                </c:pt>
                <c:pt idx="1155">
                  <c:v>47722</c:v>
                </c:pt>
                <c:pt idx="1156">
                  <c:v>47729</c:v>
                </c:pt>
                <c:pt idx="1157">
                  <c:v>47735</c:v>
                </c:pt>
                <c:pt idx="1158">
                  <c:v>47742</c:v>
                </c:pt>
                <c:pt idx="1159">
                  <c:v>47749</c:v>
                </c:pt>
                <c:pt idx="1160">
                  <c:v>47756</c:v>
                </c:pt>
                <c:pt idx="1161">
                  <c:v>47763</c:v>
                </c:pt>
                <c:pt idx="1162">
                  <c:v>47771</c:v>
                </c:pt>
                <c:pt idx="1163">
                  <c:v>47777</c:v>
                </c:pt>
                <c:pt idx="1164">
                  <c:v>47784</c:v>
                </c:pt>
                <c:pt idx="1165">
                  <c:v>47791</c:v>
                </c:pt>
                <c:pt idx="1166">
                  <c:v>47799</c:v>
                </c:pt>
                <c:pt idx="1167">
                  <c:v>47805</c:v>
                </c:pt>
                <c:pt idx="1168">
                  <c:v>47812</c:v>
                </c:pt>
                <c:pt idx="1169">
                  <c:v>47819</c:v>
                </c:pt>
                <c:pt idx="1170">
                  <c:v>47826</c:v>
                </c:pt>
                <c:pt idx="1171">
                  <c:v>47833</c:v>
                </c:pt>
                <c:pt idx="1172">
                  <c:v>47840</c:v>
                </c:pt>
                <c:pt idx="1173">
                  <c:v>47848</c:v>
                </c:pt>
                <c:pt idx="1174">
                  <c:v>47855</c:v>
                </c:pt>
                <c:pt idx="1175">
                  <c:v>47862</c:v>
                </c:pt>
                <c:pt idx="1176">
                  <c:v>47869</c:v>
                </c:pt>
                <c:pt idx="1177">
                  <c:v>47876</c:v>
                </c:pt>
                <c:pt idx="1178">
                  <c:v>47883</c:v>
                </c:pt>
                <c:pt idx="1179">
                  <c:v>47890</c:v>
                </c:pt>
                <c:pt idx="1180">
                  <c:v>47897</c:v>
                </c:pt>
                <c:pt idx="1181">
                  <c:v>47904</c:v>
                </c:pt>
                <c:pt idx="1182">
                  <c:v>47911</c:v>
                </c:pt>
                <c:pt idx="1183">
                  <c:v>47918</c:v>
                </c:pt>
                <c:pt idx="1184">
                  <c:v>47925</c:v>
                </c:pt>
                <c:pt idx="1185">
                  <c:v>47932</c:v>
                </c:pt>
                <c:pt idx="1186">
                  <c:v>47939</c:v>
                </c:pt>
                <c:pt idx="1187">
                  <c:v>47946</c:v>
                </c:pt>
                <c:pt idx="1188">
                  <c:v>47955</c:v>
                </c:pt>
                <c:pt idx="1189">
                  <c:v>47962</c:v>
                </c:pt>
                <c:pt idx="1190">
                  <c:v>47969</c:v>
                </c:pt>
                <c:pt idx="1191">
                  <c:v>47976</c:v>
                </c:pt>
                <c:pt idx="1192">
                  <c:v>47983</c:v>
                </c:pt>
                <c:pt idx="1193">
                  <c:v>47990</c:v>
                </c:pt>
                <c:pt idx="1194">
                  <c:v>47997</c:v>
                </c:pt>
                <c:pt idx="1195">
                  <c:v>48004</c:v>
                </c:pt>
                <c:pt idx="1196">
                  <c:v>48011</c:v>
                </c:pt>
                <c:pt idx="1197">
                  <c:v>48018</c:v>
                </c:pt>
                <c:pt idx="1198">
                  <c:v>48025</c:v>
                </c:pt>
                <c:pt idx="1199">
                  <c:v>48032</c:v>
                </c:pt>
                <c:pt idx="1200">
                  <c:v>48039</c:v>
                </c:pt>
                <c:pt idx="1201">
                  <c:v>48046</c:v>
                </c:pt>
                <c:pt idx="1202">
                  <c:v>48053</c:v>
                </c:pt>
                <c:pt idx="1203">
                  <c:v>48060</c:v>
                </c:pt>
                <c:pt idx="1204">
                  <c:v>48067</c:v>
                </c:pt>
                <c:pt idx="1205">
                  <c:v>48074</c:v>
                </c:pt>
                <c:pt idx="1206">
                  <c:v>48081</c:v>
                </c:pt>
                <c:pt idx="1207">
                  <c:v>48088</c:v>
                </c:pt>
                <c:pt idx="1208">
                  <c:v>48095</c:v>
                </c:pt>
                <c:pt idx="1209">
                  <c:v>48102</c:v>
                </c:pt>
                <c:pt idx="1210">
                  <c:v>48109</c:v>
                </c:pt>
                <c:pt idx="1211">
                  <c:v>48116</c:v>
                </c:pt>
                <c:pt idx="1212">
                  <c:v>48123</c:v>
                </c:pt>
                <c:pt idx="1213">
                  <c:v>48130</c:v>
                </c:pt>
                <c:pt idx="1214">
                  <c:v>48137</c:v>
                </c:pt>
                <c:pt idx="1215">
                  <c:v>48144</c:v>
                </c:pt>
                <c:pt idx="1216">
                  <c:v>48151</c:v>
                </c:pt>
                <c:pt idx="1217">
                  <c:v>48158</c:v>
                </c:pt>
                <c:pt idx="1218">
                  <c:v>48165</c:v>
                </c:pt>
                <c:pt idx="1219">
                  <c:v>48172</c:v>
                </c:pt>
                <c:pt idx="1220">
                  <c:v>48180</c:v>
                </c:pt>
                <c:pt idx="1221">
                  <c:v>48186</c:v>
                </c:pt>
                <c:pt idx="1222">
                  <c:v>48193</c:v>
                </c:pt>
                <c:pt idx="1223">
                  <c:v>48200</c:v>
                </c:pt>
                <c:pt idx="1224">
                  <c:v>48211</c:v>
                </c:pt>
                <c:pt idx="1225">
                  <c:v>48215</c:v>
                </c:pt>
                <c:pt idx="1226">
                  <c:v>48221</c:v>
                </c:pt>
                <c:pt idx="1227">
                  <c:v>48228</c:v>
                </c:pt>
                <c:pt idx="1228">
                  <c:v>48235</c:v>
                </c:pt>
                <c:pt idx="1229">
                  <c:v>48242</c:v>
                </c:pt>
                <c:pt idx="1230">
                  <c:v>48249</c:v>
                </c:pt>
                <c:pt idx="1231">
                  <c:v>48256</c:v>
                </c:pt>
                <c:pt idx="1232">
                  <c:v>48263</c:v>
                </c:pt>
                <c:pt idx="1233">
                  <c:v>48270</c:v>
                </c:pt>
                <c:pt idx="1234">
                  <c:v>48277</c:v>
                </c:pt>
                <c:pt idx="1235">
                  <c:v>48284</c:v>
                </c:pt>
                <c:pt idx="1236">
                  <c:v>48291</c:v>
                </c:pt>
                <c:pt idx="1237">
                  <c:v>48298</c:v>
                </c:pt>
                <c:pt idx="1238">
                  <c:v>48305</c:v>
                </c:pt>
                <c:pt idx="1239">
                  <c:v>48312</c:v>
                </c:pt>
                <c:pt idx="1240">
                  <c:v>48319</c:v>
                </c:pt>
                <c:pt idx="1241">
                  <c:v>48326</c:v>
                </c:pt>
                <c:pt idx="1242">
                  <c:v>48333</c:v>
                </c:pt>
                <c:pt idx="1243">
                  <c:v>48340</c:v>
                </c:pt>
                <c:pt idx="1244">
                  <c:v>48347</c:v>
                </c:pt>
                <c:pt idx="1245">
                  <c:v>48354</c:v>
                </c:pt>
                <c:pt idx="1246">
                  <c:v>48361</c:v>
                </c:pt>
                <c:pt idx="1247">
                  <c:v>48368</c:v>
                </c:pt>
                <c:pt idx="1248">
                  <c:v>48375</c:v>
                </c:pt>
                <c:pt idx="1249">
                  <c:v>48382</c:v>
                </c:pt>
                <c:pt idx="1250">
                  <c:v>48389</c:v>
                </c:pt>
                <c:pt idx="1251">
                  <c:v>48396</c:v>
                </c:pt>
                <c:pt idx="1252">
                  <c:v>48403</c:v>
                </c:pt>
                <c:pt idx="1253">
                  <c:v>48410</c:v>
                </c:pt>
                <c:pt idx="1254">
                  <c:v>48417</c:v>
                </c:pt>
                <c:pt idx="1255">
                  <c:v>48424</c:v>
                </c:pt>
                <c:pt idx="1256">
                  <c:v>48431</c:v>
                </c:pt>
                <c:pt idx="1257">
                  <c:v>48438</c:v>
                </c:pt>
                <c:pt idx="1258">
                  <c:v>48445</c:v>
                </c:pt>
                <c:pt idx="1259">
                  <c:v>48452</c:v>
                </c:pt>
                <c:pt idx="1260">
                  <c:v>48459</c:v>
                </c:pt>
                <c:pt idx="1261">
                  <c:v>48466</c:v>
                </c:pt>
                <c:pt idx="1262">
                  <c:v>48473</c:v>
                </c:pt>
                <c:pt idx="1263">
                  <c:v>48480</c:v>
                </c:pt>
                <c:pt idx="1264">
                  <c:v>48487</c:v>
                </c:pt>
                <c:pt idx="1265">
                  <c:v>48494</c:v>
                </c:pt>
                <c:pt idx="1266">
                  <c:v>48501</c:v>
                </c:pt>
                <c:pt idx="1267">
                  <c:v>48508</c:v>
                </c:pt>
                <c:pt idx="1268">
                  <c:v>48515</c:v>
                </c:pt>
                <c:pt idx="1269">
                  <c:v>48522</c:v>
                </c:pt>
                <c:pt idx="1270">
                  <c:v>48530</c:v>
                </c:pt>
                <c:pt idx="1271">
                  <c:v>48536</c:v>
                </c:pt>
                <c:pt idx="1272">
                  <c:v>48544</c:v>
                </c:pt>
                <c:pt idx="1273">
                  <c:v>48550</c:v>
                </c:pt>
                <c:pt idx="1274">
                  <c:v>48557</c:v>
                </c:pt>
                <c:pt idx="1275">
                  <c:v>48564</c:v>
                </c:pt>
                <c:pt idx="1276">
                  <c:v>48571</c:v>
                </c:pt>
                <c:pt idx="1277">
                  <c:v>48583</c:v>
                </c:pt>
                <c:pt idx="1278">
                  <c:v>48586</c:v>
                </c:pt>
                <c:pt idx="1279">
                  <c:v>48593</c:v>
                </c:pt>
                <c:pt idx="1280">
                  <c:v>48600</c:v>
                </c:pt>
                <c:pt idx="1281">
                  <c:v>48607</c:v>
                </c:pt>
                <c:pt idx="1282">
                  <c:v>48614</c:v>
                </c:pt>
                <c:pt idx="1283">
                  <c:v>48621</c:v>
                </c:pt>
                <c:pt idx="1284">
                  <c:v>48628</c:v>
                </c:pt>
                <c:pt idx="1285">
                  <c:v>48635</c:v>
                </c:pt>
                <c:pt idx="1286">
                  <c:v>48642</c:v>
                </c:pt>
                <c:pt idx="1287">
                  <c:v>48649</c:v>
                </c:pt>
                <c:pt idx="1288">
                  <c:v>48656</c:v>
                </c:pt>
                <c:pt idx="1289">
                  <c:v>48663</c:v>
                </c:pt>
                <c:pt idx="1290">
                  <c:v>48670</c:v>
                </c:pt>
                <c:pt idx="1291">
                  <c:v>48677</c:v>
                </c:pt>
                <c:pt idx="1292">
                  <c:v>48688</c:v>
                </c:pt>
                <c:pt idx="1293">
                  <c:v>48691</c:v>
                </c:pt>
                <c:pt idx="1294">
                  <c:v>48698</c:v>
                </c:pt>
                <c:pt idx="1295">
                  <c:v>48705</c:v>
                </c:pt>
                <c:pt idx="1296">
                  <c:v>48712</c:v>
                </c:pt>
                <c:pt idx="1297">
                  <c:v>48719</c:v>
                </c:pt>
                <c:pt idx="1298">
                  <c:v>48726</c:v>
                </c:pt>
                <c:pt idx="1299">
                  <c:v>48733</c:v>
                </c:pt>
                <c:pt idx="1300">
                  <c:v>48740</c:v>
                </c:pt>
                <c:pt idx="1301">
                  <c:v>48747</c:v>
                </c:pt>
                <c:pt idx="1302">
                  <c:v>48754</c:v>
                </c:pt>
                <c:pt idx="1303">
                  <c:v>48761</c:v>
                </c:pt>
                <c:pt idx="1304">
                  <c:v>48768</c:v>
                </c:pt>
                <c:pt idx="1305">
                  <c:v>48775</c:v>
                </c:pt>
                <c:pt idx="1306">
                  <c:v>48782</c:v>
                </c:pt>
                <c:pt idx="1307">
                  <c:v>48789</c:v>
                </c:pt>
                <c:pt idx="1308">
                  <c:v>48796</c:v>
                </c:pt>
                <c:pt idx="1309">
                  <c:v>48803</c:v>
                </c:pt>
                <c:pt idx="1310">
                  <c:v>48810</c:v>
                </c:pt>
                <c:pt idx="1311">
                  <c:v>48817</c:v>
                </c:pt>
                <c:pt idx="1312">
                  <c:v>48824</c:v>
                </c:pt>
                <c:pt idx="1313">
                  <c:v>48831</c:v>
                </c:pt>
                <c:pt idx="1314">
                  <c:v>48838</c:v>
                </c:pt>
                <c:pt idx="1315">
                  <c:v>48845</c:v>
                </c:pt>
                <c:pt idx="1316">
                  <c:v>48852</c:v>
                </c:pt>
                <c:pt idx="1317">
                  <c:v>48859</c:v>
                </c:pt>
                <c:pt idx="1318">
                  <c:v>48866</c:v>
                </c:pt>
                <c:pt idx="1319">
                  <c:v>48873</c:v>
                </c:pt>
                <c:pt idx="1320">
                  <c:v>48880</c:v>
                </c:pt>
                <c:pt idx="1321">
                  <c:v>48887</c:v>
                </c:pt>
                <c:pt idx="1322">
                  <c:v>48897</c:v>
                </c:pt>
                <c:pt idx="1323">
                  <c:v>48901</c:v>
                </c:pt>
                <c:pt idx="1324">
                  <c:v>48908</c:v>
                </c:pt>
                <c:pt idx="1325">
                  <c:v>48915</c:v>
                </c:pt>
                <c:pt idx="1326">
                  <c:v>48922</c:v>
                </c:pt>
                <c:pt idx="1327">
                  <c:v>48929</c:v>
                </c:pt>
                <c:pt idx="1328">
                  <c:v>48936</c:v>
                </c:pt>
                <c:pt idx="1329">
                  <c:v>48943</c:v>
                </c:pt>
                <c:pt idx="1330">
                  <c:v>48950</c:v>
                </c:pt>
                <c:pt idx="1331">
                  <c:v>48957</c:v>
                </c:pt>
                <c:pt idx="1332">
                  <c:v>48964</c:v>
                </c:pt>
                <c:pt idx="1333">
                  <c:v>48971</c:v>
                </c:pt>
                <c:pt idx="1334">
                  <c:v>48978</c:v>
                </c:pt>
                <c:pt idx="1335">
                  <c:v>48985</c:v>
                </c:pt>
                <c:pt idx="1336">
                  <c:v>48992</c:v>
                </c:pt>
                <c:pt idx="1337">
                  <c:v>48999</c:v>
                </c:pt>
                <c:pt idx="1338">
                  <c:v>49006</c:v>
                </c:pt>
                <c:pt idx="1339">
                  <c:v>49013</c:v>
                </c:pt>
                <c:pt idx="1340">
                  <c:v>49020</c:v>
                </c:pt>
                <c:pt idx="1341">
                  <c:v>49027</c:v>
                </c:pt>
                <c:pt idx="1342">
                  <c:v>49034</c:v>
                </c:pt>
                <c:pt idx="1343">
                  <c:v>49045</c:v>
                </c:pt>
                <c:pt idx="1344">
                  <c:v>49048</c:v>
                </c:pt>
                <c:pt idx="1345">
                  <c:v>49055</c:v>
                </c:pt>
                <c:pt idx="1346">
                  <c:v>49062</c:v>
                </c:pt>
                <c:pt idx="1347">
                  <c:v>49069</c:v>
                </c:pt>
                <c:pt idx="1348">
                  <c:v>49076</c:v>
                </c:pt>
                <c:pt idx="1349">
                  <c:v>49083</c:v>
                </c:pt>
                <c:pt idx="1350">
                  <c:v>49090</c:v>
                </c:pt>
                <c:pt idx="1351">
                  <c:v>49097</c:v>
                </c:pt>
                <c:pt idx="1352">
                  <c:v>49104</c:v>
                </c:pt>
                <c:pt idx="1353">
                  <c:v>49111</c:v>
                </c:pt>
                <c:pt idx="1354">
                  <c:v>49118</c:v>
                </c:pt>
                <c:pt idx="1355">
                  <c:v>49125</c:v>
                </c:pt>
                <c:pt idx="1356">
                  <c:v>49132</c:v>
                </c:pt>
                <c:pt idx="1357">
                  <c:v>49139</c:v>
                </c:pt>
                <c:pt idx="1358">
                  <c:v>49146</c:v>
                </c:pt>
                <c:pt idx="1359">
                  <c:v>49153</c:v>
                </c:pt>
                <c:pt idx="1360">
                  <c:v>49160</c:v>
                </c:pt>
                <c:pt idx="1361">
                  <c:v>49167</c:v>
                </c:pt>
                <c:pt idx="1362">
                  <c:v>49174</c:v>
                </c:pt>
                <c:pt idx="1363">
                  <c:v>49181</c:v>
                </c:pt>
                <c:pt idx="1364">
                  <c:v>49188</c:v>
                </c:pt>
                <c:pt idx="1365">
                  <c:v>49195</c:v>
                </c:pt>
                <c:pt idx="1366">
                  <c:v>49202</c:v>
                </c:pt>
                <c:pt idx="1367">
                  <c:v>49209</c:v>
                </c:pt>
                <c:pt idx="1368">
                  <c:v>49216</c:v>
                </c:pt>
                <c:pt idx="1369">
                  <c:v>49223</c:v>
                </c:pt>
                <c:pt idx="1370">
                  <c:v>49230</c:v>
                </c:pt>
                <c:pt idx="1371">
                  <c:v>49237</c:v>
                </c:pt>
                <c:pt idx="1372">
                  <c:v>49244</c:v>
                </c:pt>
                <c:pt idx="1373">
                  <c:v>49251</c:v>
                </c:pt>
                <c:pt idx="1374">
                  <c:v>49261</c:v>
                </c:pt>
                <c:pt idx="1375">
                  <c:v>49265</c:v>
                </c:pt>
                <c:pt idx="1376">
                  <c:v>49272</c:v>
                </c:pt>
                <c:pt idx="1377">
                  <c:v>49279</c:v>
                </c:pt>
                <c:pt idx="1378">
                  <c:v>49286</c:v>
                </c:pt>
                <c:pt idx="1379">
                  <c:v>49293</c:v>
                </c:pt>
                <c:pt idx="1380">
                  <c:v>49300</c:v>
                </c:pt>
                <c:pt idx="1381">
                  <c:v>49307</c:v>
                </c:pt>
                <c:pt idx="1382">
                  <c:v>49314</c:v>
                </c:pt>
                <c:pt idx="1383">
                  <c:v>49321</c:v>
                </c:pt>
                <c:pt idx="1384">
                  <c:v>49328</c:v>
                </c:pt>
                <c:pt idx="1385">
                  <c:v>49335</c:v>
                </c:pt>
                <c:pt idx="1386">
                  <c:v>49342</c:v>
                </c:pt>
                <c:pt idx="1387">
                  <c:v>49349</c:v>
                </c:pt>
                <c:pt idx="1388">
                  <c:v>49356</c:v>
                </c:pt>
                <c:pt idx="1389">
                  <c:v>49363</c:v>
                </c:pt>
                <c:pt idx="1390">
                  <c:v>49370</c:v>
                </c:pt>
                <c:pt idx="1391">
                  <c:v>49377</c:v>
                </c:pt>
                <c:pt idx="1392">
                  <c:v>49384</c:v>
                </c:pt>
                <c:pt idx="1393">
                  <c:v>49395</c:v>
                </c:pt>
                <c:pt idx="1394">
                  <c:v>49398</c:v>
                </c:pt>
                <c:pt idx="1395">
                  <c:v>49405</c:v>
                </c:pt>
                <c:pt idx="1396">
                  <c:v>49412</c:v>
                </c:pt>
                <c:pt idx="1397">
                  <c:v>49419</c:v>
                </c:pt>
                <c:pt idx="1398">
                  <c:v>49426</c:v>
                </c:pt>
                <c:pt idx="1399">
                  <c:v>49433</c:v>
                </c:pt>
                <c:pt idx="1400">
                  <c:v>49440</c:v>
                </c:pt>
                <c:pt idx="1401">
                  <c:v>49447</c:v>
                </c:pt>
                <c:pt idx="1402">
                  <c:v>49454</c:v>
                </c:pt>
                <c:pt idx="1403">
                  <c:v>49461</c:v>
                </c:pt>
                <c:pt idx="1404">
                  <c:v>49468</c:v>
                </c:pt>
                <c:pt idx="1405">
                  <c:v>49475</c:v>
                </c:pt>
                <c:pt idx="1406">
                  <c:v>49482</c:v>
                </c:pt>
                <c:pt idx="1407">
                  <c:v>49489</c:v>
                </c:pt>
                <c:pt idx="1408">
                  <c:v>49496</c:v>
                </c:pt>
                <c:pt idx="1409">
                  <c:v>49503</c:v>
                </c:pt>
                <c:pt idx="1410">
                  <c:v>49510</c:v>
                </c:pt>
                <c:pt idx="1411">
                  <c:v>49517</c:v>
                </c:pt>
                <c:pt idx="1412">
                  <c:v>49524</c:v>
                </c:pt>
                <c:pt idx="1413">
                  <c:v>49531</c:v>
                </c:pt>
                <c:pt idx="1414">
                  <c:v>49538</c:v>
                </c:pt>
                <c:pt idx="1415">
                  <c:v>49545</c:v>
                </c:pt>
                <c:pt idx="1416">
                  <c:v>49552</c:v>
                </c:pt>
                <c:pt idx="1417">
                  <c:v>49559</c:v>
                </c:pt>
                <c:pt idx="1418">
                  <c:v>49566</c:v>
                </c:pt>
                <c:pt idx="1419">
                  <c:v>49573</c:v>
                </c:pt>
                <c:pt idx="1420">
                  <c:v>49580</c:v>
                </c:pt>
                <c:pt idx="1421">
                  <c:v>49587</c:v>
                </c:pt>
                <c:pt idx="1422">
                  <c:v>49594</c:v>
                </c:pt>
                <c:pt idx="1423">
                  <c:v>49601</c:v>
                </c:pt>
                <c:pt idx="1424">
                  <c:v>49608</c:v>
                </c:pt>
                <c:pt idx="1425">
                  <c:v>49615</c:v>
                </c:pt>
                <c:pt idx="1426">
                  <c:v>49622</c:v>
                </c:pt>
                <c:pt idx="1427">
                  <c:v>49629</c:v>
                </c:pt>
                <c:pt idx="1428">
                  <c:v>49636</c:v>
                </c:pt>
                <c:pt idx="1429">
                  <c:v>49643</c:v>
                </c:pt>
                <c:pt idx="1430">
                  <c:v>49650</c:v>
                </c:pt>
                <c:pt idx="1431">
                  <c:v>49657</c:v>
                </c:pt>
                <c:pt idx="1432">
                  <c:v>49664</c:v>
                </c:pt>
                <c:pt idx="1433">
                  <c:v>49674</c:v>
                </c:pt>
                <c:pt idx="1434">
                  <c:v>49681</c:v>
                </c:pt>
                <c:pt idx="1435">
                  <c:v>49688</c:v>
                </c:pt>
                <c:pt idx="1436">
                  <c:v>49696</c:v>
                </c:pt>
                <c:pt idx="1437">
                  <c:v>49702</c:v>
                </c:pt>
                <c:pt idx="1438">
                  <c:v>49709</c:v>
                </c:pt>
                <c:pt idx="1439">
                  <c:v>49716</c:v>
                </c:pt>
                <c:pt idx="1440">
                  <c:v>49724</c:v>
                </c:pt>
                <c:pt idx="1441">
                  <c:v>49730</c:v>
                </c:pt>
                <c:pt idx="1442">
                  <c:v>49737</c:v>
                </c:pt>
                <c:pt idx="1443">
                  <c:v>49744</c:v>
                </c:pt>
                <c:pt idx="1444">
                  <c:v>49751</c:v>
                </c:pt>
                <c:pt idx="1445">
                  <c:v>49758</c:v>
                </c:pt>
                <c:pt idx="1446">
                  <c:v>49765</c:v>
                </c:pt>
                <c:pt idx="1447">
                  <c:v>49772</c:v>
                </c:pt>
                <c:pt idx="1448">
                  <c:v>49781</c:v>
                </c:pt>
                <c:pt idx="1449">
                  <c:v>49786</c:v>
                </c:pt>
                <c:pt idx="1450">
                  <c:v>49793</c:v>
                </c:pt>
                <c:pt idx="1451">
                  <c:v>49801</c:v>
                </c:pt>
                <c:pt idx="1452">
                  <c:v>49807</c:v>
                </c:pt>
                <c:pt idx="1453">
                  <c:v>49814</c:v>
                </c:pt>
                <c:pt idx="1454">
                  <c:v>49822</c:v>
                </c:pt>
                <c:pt idx="1455">
                  <c:v>49828</c:v>
                </c:pt>
                <c:pt idx="1456">
                  <c:v>49835</c:v>
                </c:pt>
                <c:pt idx="1457">
                  <c:v>49842</c:v>
                </c:pt>
                <c:pt idx="1458">
                  <c:v>49849</c:v>
                </c:pt>
                <c:pt idx="1459">
                  <c:v>49856</c:v>
                </c:pt>
                <c:pt idx="1460">
                  <c:v>49863</c:v>
                </c:pt>
                <c:pt idx="1461">
                  <c:v>49870</c:v>
                </c:pt>
                <c:pt idx="1462">
                  <c:v>49877</c:v>
                </c:pt>
                <c:pt idx="1463">
                  <c:v>49884</c:v>
                </c:pt>
                <c:pt idx="1464">
                  <c:v>49891</c:v>
                </c:pt>
                <c:pt idx="1465">
                  <c:v>49898</c:v>
                </c:pt>
                <c:pt idx="1466">
                  <c:v>49905</c:v>
                </c:pt>
                <c:pt idx="1467">
                  <c:v>49913</c:v>
                </c:pt>
                <c:pt idx="1468">
                  <c:v>49920</c:v>
                </c:pt>
                <c:pt idx="1469">
                  <c:v>49926</c:v>
                </c:pt>
                <c:pt idx="1470">
                  <c:v>49933</c:v>
                </c:pt>
                <c:pt idx="1471">
                  <c:v>49940</c:v>
                </c:pt>
                <c:pt idx="1472">
                  <c:v>49947</c:v>
                </c:pt>
                <c:pt idx="1473">
                  <c:v>49954</c:v>
                </c:pt>
                <c:pt idx="1474">
                  <c:v>49962</c:v>
                </c:pt>
                <c:pt idx="1475">
                  <c:v>49968</c:v>
                </c:pt>
                <c:pt idx="1476">
                  <c:v>49975</c:v>
                </c:pt>
                <c:pt idx="1477">
                  <c:v>49982</c:v>
                </c:pt>
                <c:pt idx="1478">
                  <c:v>49989</c:v>
                </c:pt>
                <c:pt idx="1479">
                  <c:v>49996</c:v>
                </c:pt>
                <c:pt idx="1480">
                  <c:v>50003</c:v>
                </c:pt>
                <c:pt idx="1481">
                  <c:v>50010</c:v>
                </c:pt>
                <c:pt idx="1482">
                  <c:v>50017</c:v>
                </c:pt>
                <c:pt idx="1483">
                  <c:v>50024</c:v>
                </c:pt>
                <c:pt idx="1484">
                  <c:v>50031</c:v>
                </c:pt>
                <c:pt idx="1485">
                  <c:v>50040</c:v>
                </c:pt>
                <c:pt idx="1486">
                  <c:v>50047</c:v>
                </c:pt>
                <c:pt idx="1487">
                  <c:v>50054</c:v>
                </c:pt>
                <c:pt idx="1488">
                  <c:v>50061</c:v>
                </c:pt>
                <c:pt idx="1489">
                  <c:v>50068</c:v>
                </c:pt>
                <c:pt idx="1490">
                  <c:v>50075</c:v>
                </c:pt>
                <c:pt idx="1491">
                  <c:v>50082</c:v>
                </c:pt>
                <c:pt idx="1492">
                  <c:v>50089</c:v>
                </c:pt>
                <c:pt idx="1493">
                  <c:v>50096</c:v>
                </c:pt>
                <c:pt idx="1494">
                  <c:v>50103</c:v>
                </c:pt>
                <c:pt idx="1495">
                  <c:v>50110</c:v>
                </c:pt>
                <c:pt idx="1496">
                  <c:v>50117</c:v>
                </c:pt>
                <c:pt idx="1497">
                  <c:v>50124</c:v>
                </c:pt>
                <c:pt idx="1498">
                  <c:v>50131</c:v>
                </c:pt>
                <c:pt idx="1499">
                  <c:v>50139</c:v>
                </c:pt>
                <c:pt idx="1500">
                  <c:v>50146</c:v>
                </c:pt>
                <c:pt idx="1501">
                  <c:v>50153</c:v>
                </c:pt>
                <c:pt idx="1502">
                  <c:v>50160</c:v>
                </c:pt>
                <c:pt idx="1503">
                  <c:v>50167</c:v>
                </c:pt>
                <c:pt idx="1504">
                  <c:v>50174</c:v>
                </c:pt>
                <c:pt idx="1505">
                  <c:v>50181</c:v>
                </c:pt>
                <c:pt idx="1506">
                  <c:v>50188</c:v>
                </c:pt>
                <c:pt idx="1507">
                  <c:v>50195</c:v>
                </c:pt>
                <c:pt idx="1508">
                  <c:v>50202</c:v>
                </c:pt>
                <c:pt idx="1509">
                  <c:v>50209</c:v>
                </c:pt>
                <c:pt idx="1510">
                  <c:v>50216</c:v>
                </c:pt>
                <c:pt idx="1511">
                  <c:v>50223</c:v>
                </c:pt>
                <c:pt idx="1512">
                  <c:v>50230</c:v>
                </c:pt>
                <c:pt idx="1513">
                  <c:v>50237</c:v>
                </c:pt>
                <c:pt idx="1514">
                  <c:v>50244</c:v>
                </c:pt>
                <c:pt idx="1515">
                  <c:v>50251</c:v>
                </c:pt>
                <c:pt idx="1516">
                  <c:v>50258</c:v>
                </c:pt>
                <c:pt idx="1517">
                  <c:v>50265</c:v>
                </c:pt>
                <c:pt idx="1518">
                  <c:v>50272</c:v>
                </c:pt>
                <c:pt idx="1519">
                  <c:v>50279</c:v>
                </c:pt>
                <c:pt idx="1520">
                  <c:v>50286</c:v>
                </c:pt>
                <c:pt idx="1521">
                  <c:v>50293</c:v>
                </c:pt>
                <c:pt idx="1522">
                  <c:v>50300</c:v>
                </c:pt>
                <c:pt idx="1523">
                  <c:v>50307</c:v>
                </c:pt>
                <c:pt idx="1524">
                  <c:v>50314</c:v>
                </c:pt>
                <c:pt idx="1525">
                  <c:v>50321</c:v>
                </c:pt>
                <c:pt idx="1526">
                  <c:v>50328</c:v>
                </c:pt>
                <c:pt idx="1527">
                  <c:v>50335</c:v>
                </c:pt>
                <c:pt idx="1528">
                  <c:v>50342</c:v>
                </c:pt>
                <c:pt idx="1529">
                  <c:v>50349</c:v>
                </c:pt>
                <c:pt idx="1530">
                  <c:v>50356</c:v>
                </c:pt>
                <c:pt idx="1531">
                  <c:v>50363</c:v>
                </c:pt>
                <c:pt idx="1532">
                  <c:v>50371</c:v>
                </c:pt>
                <c:pt idx="1533">
                  <c:v>50377</c:v>
                </c:pt>
                <c:pt idx="1534">
                  <c:v>50384</c:v>
                </c:pt>
                <c:pt idx="1535">
                  <c:v>50391</c:v>
                </c:pt>
                <c:pt idx="1536">
                  <c:v>50398</c:v>
                </c:pt>
                <c:pt idx="1537">
                  <c:v>50405</c:v>
                </c:pt>
                <c:pt idx="1538">
                  <c:v>50412</c:v>
                </c:pt>
                <c:pt idx="1539">
                  <c:v>50419</c:v>
                </c:pt>
                <c:pt idx="1540">
                  <c:v>50426</c:v>
                </c:pt>
                <c:pt idx="1541">
                  <c:v>50433</c:v>
                </c:pt>
                <c:pt idx="1542">
                  <c:v>50440</c:v>
                </c:pt>
                <c:pt idx="1543">
                  <c:v>50447</c:v>
                </c:pt>
                <c:pt idx="1544">
                  <c:v>50454</c:v>
                </c:pt>
                <c:pt idx="1545">
                  <c:v>50461</c:v>
                </c:pt>
                <c:pt idx="1546">
                  <c:v>50468</c:v>
                </c:pt>
                <c:pt idx="1547">
                  <c:v>50475</c:v>
                </c:pt>
                <c:pt idx="1548">
                  <c:v>50482</c:v>
                </c:pt>
                <c:pt idx="1549">
                  <c:v>50489</c:v>
                </c:pt>
                <c:pt idx="1550">
                  <c:v>50496</c:v>
                </c:pt>
                <c:pt idx="1551">
                  <c:v>50503</c:v>
                </c:pt>
                <c:pt idx="1552">
                  <c:v>50510</c:v>
                </c:pt>
                <c:pt idx="1553">
                  <c:v>50517</c:v>
                </c:pt>
                <c:pt idx="1554">
                  <c:v>50524</c:v>
                </c:pt>
                <c:pt idx="1555">
                  <c:v>50531</c:v>
                </c:pt>
                <c:pt idx="1556">
                  <c:v>50538</c:v>
                </c:pt>
                <c:pt idx="1557">
                  <c:v>50545</c:v>
                </c:pt>
                <c:pt idx="1558">
                  <c:v>50552</c:v>
                </c:pt>
                <c:pt idx="1559">
                  <c:v>50559</c:v>
                </c:pt>
                <c:pt idx="1560">
                  <c:v>50566</c:v>
                </c:pt>
                <c:pt idx="1561">
                  <c:v>50573</c:v>
                </c:pt>
                <c:pt idx="1562">
                  <c:v>50580</c:v>
                </c:pt>
                <c:pt idx="1563">
                  <c:v>50587</c:v>
                </c:pt>
                <c:pt idx="1564">
                  <c:v>50594</c:v>
                </c:pt>
                <c:pt idx="1565">
                  <c:v>50601</c:v>
                </c:pt>
                <c:pt idx="1566">
                  <c:v>50608</c:v>
                </c:pt>
                <c:pt idx="1567">
                  <c:v>50615</c:v>
                </c:pt>
                <c:pt idx="1568">
                  <c:v>50622</c:v>
                </c:pt>
                <c:pt idx="1569">
                  <c:v>50629</c:v>
                </c:pt>
                <c:pt idx="1570">
                  <c:v>50636</c:v>
                </c:pt>
                <c:pt idx="1571">
                  <c:v>50643</c:v>
                </c:pt>
                <c:pt idx="1572">
                  <c:v>50650</c:v>
                </c:pt>
                <c:pt idx="1573">
                  <c:v>50657</c:v>
                </c:pt>
                <c:pt idx="1574">
                  <c:v>50664</c:v>
                </c:pt>
                <c:pt idx="1575">
                  <c:v>50671</c:v>
                </c:pt>
                <c:pt idx="1576">
                  <c:v>50678</c:v>
                </c:pt>
                <c:pt idx="1577">
                  <c:v>50685</c:v>
                </c:pt>
                <c:pt idx="1578">
                  <c:v>50692</c:v>
                </c:pt>
                <c:pt idx="1579">
                  <c:v>50699</c:v>
                </c:pt>
                <c:pt idx="1580">
                  <c:v>50706</c:v>
                </c:pt>
                <c:pt idx="1581">
                  <c:v>50713</c:v>
                </c:pt>
                <c:pt idx="1582">
                  <c:v>50721</c:v>
                </c:pt>
                <c:pt idx="1583">
                  <c:v>50727</c:v>
                </c:pt>
                <c:pt idx="1584">
                  <c:v>50735</c:v>
                </c:pt>
                <c:pt idx="1585">
                  <c:v>50741</c:v>
                </c:pt>
                <c:pt idx="1586">
                  <c:v>50748</c:v>
                </c:pt>
                <c:pt idx="1587">
                  <c:v>50755</c:v>
                </c:pt>
                <c:pt idx="1588">
                  <c:v>50762</c:v>
                </c:pt>
                <c:pt idx="1589">
                  <c:v>50774</c:v>
                </c:pt>
                <c:pt idx="1590">
                  <c:v>50777</c:v>
                </c:pt>
                <c:pt idx="1591">
                  <c:v>50784</c:v>
                </c:pt>
                <c:pt idx="1592">
                  <c:v>50791</c:v>
                </c:pt>
                <c:pt idx="1593">
                  <c:v>50798</c:v>
                </c:pt>
                <c:pt idx="1594">
                  <c:v>50805</c:v>
                </c:pt>
                <c:pt idx="1595">
                  <c:v>50812</c:v>
                </c:pt>
                <c:pt idx="1596">
                  <c:v>50819</c:v>
                </c:pt>
                <c:pt idx="1597">
                  <c:v>50826</c:v>
                </c:pt>
                <c:pt idx="1598">
                  <c:v>50833</c:v>
                </c:pt>
                <c:pt idx="1599">
                  <c:v>50840</c:v>
                </c:pt>
                <c:pt idx="1600">
                  <c:v>50847</c:v>
                </c:pt>
                <c:pt idx="1601">
                  <c:v>50854</c:v>
                </c:pt>
                <c:pt idx="1602">
                  <c:v>50861</c:v>
                </c:pt>
                <c:pt idx="1603">
                  <c:v>50872</c:v>
                </c:pt>
                <c:pt idx="1604">
                  <c:v>50875</c:v>
                </c:pt>
                <c:pt idx="1605">
                  <c:v>50882</c:v>
                </c:pt>
                <c:pt idx="1606">
                  <c:v>50889</c:v>
                </c:pt>
                <c:pt idx="1607">
                  <c:v>50896</c:v>
                </c:pt>
                <c:pt idx="1608">
                  <c:v>50903</c:v>
                </c:pt>
                <c:pt idx="1609">
                  <c:v>50910</c:v>
                </c:pt>
                <c:pt idx="1610">
                  <c:v>50917</c:v>
                </c:pt>
                <c:pt idx="1611">
                  <c:v>50924</c:v>
                </c:pt>
                <c:pt idx="1612">
                  <c:v>50931</c:v>
                </c:pt>
                <c:pt idx="1613">
                  <c:v>50938</c:v>
                </c:pt>
                <c:pt idx="1614">
                  <c:v>50945</c:v>
                </c:pt>
                <c:pt idx="1615">
                  <c:v>50952</c:v>
                </c:pt>
                <c:pt idx="1616">
                  <c:v>50959</c:v>
                </c:pt>
                <c:pt idx="1617">
                  <c:v>50966</c:v>
                </c:pt>
                <c:pt idx="1618">
                  <c:v>50973</c:v>
                </c:pt>
                <c:pt idx="1619">
                  <c:v>50980</c:v>
                </c:pt>
                <c:pt idx="1620">
                  <c:v>50987</c:v>
                </c:pt>
                <c:pt idx="1621">
                  <c:v>50994</c:v>
                </c:pt>
                <c:pt idx="1622">
                  <c:v>51001</c:v>
                </c:pt>
                <c:pt idx="1623">
                  <c:v>51008</c:v>
                </c:pt>
                <c:pt idx="1624">
                  <c:v>51015</c:v>
                </c:pt>
                <c:pt idx="1625">
                  <c:v>51022</c:v>
                </c:pt>
                <c:pt idx="1626">
                  <c:v>51029</c:v>
                </c:pt>
                <c:pt idx="1627">
                  <c:v>51036</c:v>
                </c:pt>
                <c:pt idx="1628">
                  <c:v>51043</c:v>
                </c:pt>
                <c:pt idx="1629">
                  <c:v>51050</c:v>
                </c:pt>
                <c:pt idx="1630">
                  <c:v>51057</c:v>
                </c:pt>
                <c:pt idx="1631">
                  <c:v>51064</c:v>
                </c:pt>
                <c:pt idx="1632">
                  <c:v>51071</c:v>
                </c:pt>
                <c:pt idx="1633">
                  <c:v>51078</c:v>
                </c:pt>
                <c:pt idx="1634">
                  <c:v>51088</c:v>
                </c:pt>
                <c:pt idx="1635">
                  <c:v>51092</c:v>
                </c:pt>
                <c:pt idx="1636">
                  <c:v>51099</c:v>
                </c:pt>
                <c:pt idx="1637">
                  <c:v>51106</c:v>
                </c:pt>
                <c:pt idx="1638">
                  <c:v>51113</c:v>
                </c:pt>
                <c:pt idx="1639">
                  <c:v>51120</c:v>
                </c:pt>
                <c:pt idx="1640">
                  <c:v>51127</c:v>
                </c:pt>
                <c:pt idx="1641">
                  <c:v>51134</c:v>
                </c:pt>
                <c:pt idx="1642">
                  <c:v>51141</c:v>
                </c:pt>
                <c:pt idx="1643">
                  <c:v>51148</c:v>
                </c:pt>
                <c:pt idx="1644">
                  <c:v>51155</c:v>
                </c:pt>
                <c:pt idx="1645">
                  <c:v>51162</c:v>
                </c:pt>
                <c:pt idx="1646">
                  <c:v>51169</c:v>
                </c:pt>
                <c:pt idx="1647">
                  <c:v>51176</c:v>
                </c:pt>
                <c:pt idx="1648">
                  <c:v>51183</c:v>
                </c:pt>
                <c:pt idx="1649">
                  <c:v>51190</c:v>
                </c:pt>
                <c:pt idx="1650">
                  <c:v>51197</c:v>
                </c:pt>
                <c:pt idx="1651">
                  <c:v>51204</c:v>
                </c:pt>
                <c:pt idx="1652">
                  <c:v>51211</c:v>
                </c:pt>
                <c:pt idx="1653">
                  <c:v>51218</c:v>
                </c:pt>
                <c:pt idx="1654">
                  <c:v>51229</c:v>
                </c:pt>
                <c:pt idx="1655">
                  <c:v>51232</c:v>
                </c:pt>
                <c:pt idx="1656">
                  <c:v>51239</c:v>
                </c:pt>
                <c:pt idx="1657">
                  <c:v>51246</c:v>
                </c:pt>
                <c:pt idx="1658">
                  <c:v>51253</c:v>
                </c:pt>
                <c:pt idx="1659">
                  <c:v>51260</c:v>
                </c:pt>
                <c:pt idx="1660">
                  <c:v>51267</c:v>
                </c:pt>
                <c:pt idx="1661">
                  <c:v>51274</c:v>
                </c:pt>
                <c:pt idx="1662">
                  <c:v>51281</c:v>
                </c:pt>
                <c:pt idx="1663">
                  <c:v>51288</c:v>
                </c:pt>
                <c:pt idx="1664">
                  <c:v>51295</c:v>
                </c:pt>
                <c:pt idx="1665">
                  <c:v>51302</c:v>
                </c:pt>
                <c:pt idx="1666">
                  <c:v>51309</c:v>
                </c:pt>
                <c:pt idx="1667">
                  <c:v>51316</c:v>
                </c:pt>
                <c:pt idx="1668">
                  <c:v>51323</c:v>
                </c:pt>
                <c:pt idx="1669">
                  <c:v>51330</c:v>
                </c:pt>
                <c:pt idx="1670">
                  <c:v>51337</c:v>
                </c:pt>
                <c:pt idx="1671">
                  <c:v>51344</c:v>
                </c:pt>
                <c:pt idx="1672">
                  <c:v>51351</c:v>
                </c:pt>
                <c:pt idx="1673">
                  <c:v>51358</c:v>
                </c:pt>
                <c:pt idx="1674">
                  <c:v>51365</c:v>
                </c:pt>
                <c:pt idx="1675">
                  <c:v>51372</c:v>
                </c:pt>
                <c:pt idx="1676">
                  <c:v>51379</c:v>
                </c:pt>
                <c:pt idx="1677">
                  <c:v>51386</c:v>
                </c:pt>
                <c:pt idx="1678">
                  <c:v>51393</c:v>
                </c:pt>
                <c:pt idx="1679">
                  <c:v>51400</c:v>
                </c:pt>
                <c:pt idx="1680">
                  <c:v>51407</c:v>
                </c:pt>
                <c:pt idx="1681">
                  <c:v>51414</c:v>
                </c:pt>
                <c:pt idx="1682">
                  <c:v>51421</c:v>
                </c:pt>
                <c:pt idx="1683">
                  <c:v>51428</c:v>
                </c:pt>
                <c:pt idx="1684">
                  <c:v>51435</c:v>
                </c:pt>
                <c:pt idx="1685">
                  <c:v>51442</c:v>
                </c:pt>
                <c:pt idx="1686">
                  <c:v>51449</c:v>
                </c:pt>
                <c:pt idx="1687">
                  <c:v>51456</c:v>
                </c:pt>
                <c:pt idx="1688">
                  <c:v>51463</c:v>
                </c:pt>
                <c:pt idx="1689">
                  <c:v>51470</c:v>
                </c:pt>
                <c:pt idx="1690">
                  <c:v>51477</c:v>
                </c:pt>
                <c:pt idx="1691">
                  <c:v>51484</c:v>
                </c:pt>
                <c:pt idx="1692">
                  <c:v>51491</c:v>
                </c:pt>
                <c:pt idx="1693">
                  <c:v>51501</c:v>
                </c:pt>
                <c:pt idx="1694">
                  <c:v>51508</c:v>
                </c:pt>
                <c:pt idx="1695">
                  <c:v>51515</c:v>
                </c:pt>
                <c:pt idx="1696">
                  <c:v>51523</c:v>
                </c:pt>
                <c:pt idx="1697">
                  <c:v>51529</c:v>
                </c:pt>
                <c:pt idx="1698">
                  <c:v>51536</c:v>
                </c:pt>
                <c:pt idx="1699">
                  <c:v>51543</c:v>
                </c:pt>
                <c:pt idx="1700">
                  <c:v>51551</c:v>
                </c:pt>
                <c:pt idx="1701">
                  <c:v>51557</c:v>
                </c:pt>
                <c:pt idx="1702">
                  <c:v>51564</c:v>
                </c:pt>
                <c:pt idx="1703">
                  <c:v>51571</c:v>
                </c:pt>
                <c:pt idx="1704">
                  <c:v>51578</c:v>
                </c:pt>
                <c:pt idx="1705">
                  <c:v>51585</c:v>
                </c:pt>
                <c:pt idx="1706">
                  <c:v>51592</c:v>
                </c:pt>
                <c:pt idx="1707">
                  <c:v>51599</c:v>
                </c:pt>
                <c:pt idx="1708">
                  <c:v>51606</c:v>
                </c:pt>
                <c:pt idx="1709">
                  <c:v>51615</c:v>
                </c:pt>
                <c:pt idx="1710">
                  <c:v>51620</c:v>
                </c:pt>
                <c:pt idx="1711">
                  <c:v>51628</c:v>
                </c:pt>
                <c:pt idx="1712">
                  <c:v>51634</c:v>
                </c:pt>
                <c:pt idx="1713">
                  <c:v>51641</c:v>
                </c:pt>
                <c:pt idx="1714">
                  <c:v>51649</c:v>
                </c:pt>
                <c:pt idx="1715">
                  <c:v>51655</c:v>
                </c:pt>
                <c:pt idx="1716">
                  <c:v>51662</c:v>
                </c:pt>
                <c:pt idx="1717">
                  <c:v>51669</c:v>
                </c:pt>
                <c:pt idx="1718">
                  <c:v>51676</c:v>
                </c:pt>
                <c:pt idx="1719">
                  <c:v>51683</c:v>
                </c:pt>
                <c:pt idx="1720">
                  <c:v>51690</c:v>
                </c:pt>
                <c:pt idx="1721">
                  <c:v>51697</c:v>
                </c:pt>
                <c:pt idx="1722">
                  <c:v>51704</c:v>
                </c:pt>
                <c:pt idx="1723">
                  <c:v>51711</c:v>
                </c:pt>
                <c:pt idx="1724">
                  <c:v>51718</c:v>
                </c:pt>
                <c:pt idx="1725">
                  <c:v>51725</c:v>
                </c:pt>
                <c:pt idx="1726">
                  <c:v>51732</c:v>
                </c:pt>
                <c:pt idx="1727">
                  <c:v>51740</c:v>
                </c:pt>
                <c:pt idx="1728">
                  <c:v>51747</c:v>
                </c:pt>
                <c:pt idx="1729">
                  <c:v>51753</c:v>
                </c:pt>
                <c:pt idx="1730">
                  <c:v>51760</c:v>
                </c:pt>
                <c:pt idx="1731">
                  <c:v>51767</c:v>
                </c:pt>
                <c:pt idx="1732">
                  <c:v>51774</c:v>
                </c:pt>
                <c:pt idx="1733">
                  <c:v>51781</c:v>
                </c:pt>
                <c:pt idx="1734">
                  <c:v>51789</c:v>
                </c:pt>
                <c:pt idx="1735">
                  <c:v>51795</c:v>
                </c:pt>
                <c:pt idx="1736">
                  <c:v>51802</c:v>
                </c:pt>
                <c:pt idx="1737">
                  <c:v>51809</c:v>
                </c:pt>
                <c:pt idx="1738">
                  <c:v>51817</c:v>
                </c:pt>
                <c:pt idx="1739">
                  <c:v>51823</c:v>
                </c:pt>
                <c:pt idx="1740">
                  <c:v>51830</c:v>
                </c:pt>
                <c:pt idx="1741">
                  <c:v>51837</c:v>
                </c:pt>
                <c:pt idx="1742">
                  <c:v>51844</c:v>
                </c:pt>
                <c:pt idx="1743">
                  <c:v>51851</c:v>
                </c:pt>
                <c:pt idx="1744">
                  <c:v>51858</c:v>
                </c:pt>
                <c:pt idx="1745">
                  <c:v>51866</c:v>
                </c:pt>
                <c:pt idx="1746">
                  <c:v>51873</c:v>
                </c:pt>
                <c:pt idx="1747">
                  <c:v>51880</c:v>
                </c:pt>
                <c:pt idx="1748">
                  <c:v>51887</c:v>
                </c:pt>
                <c:pt idx="1749">
                  <c:v>51894</c:v>
                </c:pt>
                <c:pt idx="1750">
                  <c:v>51901</c:v>
                </c:pt>
                <c:pt idx="1751">
                  <c:v>51908</c:v>
                </c:pt>
                <c:pt idx="1752">
                  <c:v>51915</c:v>
                </c:pt>
                <c:pt idx="1753">
                  <c:v>51922</c:v>
                </c:pt>
                <c:pt idx="1754">
                  <c:v>51929</c:v>
                </c:pt>
                <c:pt idx="1755">
                  <c:v>51936</c:v>
                </c:pt>
                <c:pt idx="1756">
                  <c:v>51943</c:v>
                </c:pt>
                <c:pt idx="1757">
                  <c:v>51950</c:v>
                </c:pt>
                <c:pt idx="1758">
                  <c:v>51957</c:v>
                </c:pt>
                <c:pt idx="1759">
                  <c:v>51966</c:v>
                </c:pt>
                <c:pt idx="1760">
                  <c:v>51973</c:v>
                </c:pt>
                <c:pt idx="1761">
                  <c:v>51980</c:v>
                </c:pt>
                <c:pt idx="1762">
                  <c:v>51987</c:v>
                </c:pt>
                <c:pt idx="1763">
                  <c:v>51994</c:v>
                </c:pt>
                <c:pt idx="1764">
                  <c:v>52001</c:v>
                </c:pt>
                <c:pt idx="1765">
                  <c:v>52008</c:v>
                </c:pt>
                <c:pt idx="1766">
                  <c:v>52015</c:v>
                </c:pt>
                <c:pt idx="1767">
                  <c:v>52022</c:v>
                </c:pt>
                <c:pt idx="1768">
                  <c:v>52029</c:v>
                </c:pt>
                <c:pt idx="1769">
                  <c:v>52036</c:v>
                </c:pt>
                <c:pt idx="1770">
                  <c:v>52043</c:v>
                </c:pt>
                <c:pt idx="1771">
                  <c:v>52050</c:v>
                </c:pt>
                <c:pt idx="1772">
                  <c:v>52057</c:v>
                </c:pt>
                <c:pt idx="1773">
                  <c:v>52064</c:v>
                </c:pt>
                <c:pt idx="1774">
                  <c:v>52071</c:v>
                </c:pt>
                <c:pt idx="1775">
                  <c:v>52078</c:v>
                </c:pt>
                <c:pt idx="1776">
                  <c:v>52085</c:v>
                </c:pt>
                <c:pt idx="1777">
                  <c:v>52092</c:v>
                </c:pt>
                <c:pt idx="1778">
                  <c:v>52099</c:v>
                </c:pt>
                <c:pt idx="1779">
                  <c:v>52106</c:v>
                </c:pt>
                <c:pt idx="1780">
                  <c:v>52113</c:v>
                </c:pt>
                <c:pt idx="1781">
                  <c:v>52120</c:v>
                </c:pt>
                <c:pt idx="1782">
                  <c:v>52127</c:v>
                </c:pt>
                <c:pt idx="1783">
                  <c:v>52134</c:v>
                </c:pt>
                <c:pt idx="1784">
                  <c:v>52141</c:v>
                </c:pt>
                <c:pt idx="1785">
                  <c:v>52148</c:v>
                </c:pt>
                <c:pt idx="1786">
                  <c:v>52155</c:v>
                </c:pt>
                <c:pt idx="1787">
                  <c:v>52162</c:v>
                </c:pt>
                <c:pt idx="1788">
                  <c:v>52169</c:v>
                </c:pt>
                <c:pt idx="1789">
                  <c:v>52176</c:v>
                </c:pt>
                <c:pt idx="1790">
                  <c:v>52183</c:v>
                </c:pt>
                <c:pt idx="1791">
                  <c:v>52190</c:v>
                </c:pt>
                <c:pt idx="1792">
                  <c:v>52198</c:v>
                </c:pt>
                <c:pt idx="1793">
                  <c:v>52204</c:v>
                </c:pt>
                <c:pt idx="1794">
                  <c:v>52211</c:v>
                </c:pt>
                <c:pt idx="1795">
                  <c:v>52218</c:v>
                </c:pt>
                <c:pt idx="1796">
                  <c:v>52229</c:v>
                </c:pt>
                <c:pt idx="1797">
                  <c:v>52233</c:v>
                </c:pt>
                <c:pt idx="1798">
                  <c:v>52239</c:v>
                </c:pt>
                <c:pt idx="1799">
                  <c:v>52246</c:v>
                </c:pt>
                <c:pt idx="1800">
                  <c:v>52253</c:v>
                </c:pt>
                <c:pt idx="1801">
                  <c:v>52260</c:v>
                </c:pt>
                <c:pt idx="1802">
                  <c:v>52267</c:v>
                </c:pt>
                <c:pt idx="1803">
                  <c:v>52274</c:v>
                </c:pt>
                <c:pt idx="1804">
                  <c:v>52281</c:v>
                </c:pt>
                <c:pt idx="1805">
                  <c:v>52288</c:v>
                </c:pt>
                <c:pt idx="1806">
                  <c:v>52295</c:v>
                </c:pt>
                <c:pt idx="1807">
                  <c:v>52302</c:v>
                </c:pt>
                <c:pt idx="1808">
                  <c:v>52309</c:v>
                </c:pt>
                <c:pt idx="1809">
                  <c:v>52316</c:v>
                </c:pt>
                <c:pt idx="1810">
                  <c:v>52323</c:v>
                </c:pt>
                <c:pt idx="1811">
                  <c:v>52330</c:v>
                </c:pt>
                <c:pt idx="1812">
                  <c:v>52337</c:v>
                </c:pt>
                <c:pt idx="1813">
                  <c:v>52344</c:v>
                </c:pt>
                <c:pt idx="1814">
                  <c:v>52351</c:v>
                </c:pt>
                <c:pt idx="1815">
                  <c:v>52358</c:v>
                </c:pt>
                <c:pt idx="1816">
                  <c:v>52365</c:v>
                </c:pt>
                <c:pt idx="1817">
                  <c:v>52372</c:v>
                </c:pt>
                <c:pt idx="1818">
                  <c:v>52379</c:v>
                </c:pt>
                <c:pt idx="1819">
                  <c:v>52386</c:v>
                </c:pt>
                <c:pt idx="1820">
                  <c:v>52393</c:v>
                </c:pt>
                <c:pt idx="1821">
                  <c:v>52400</c:v>
                </c:pt>
                <c:pt idx="1822">
                  <c:v>52407</c:v>
                </c:pt>
                <c:pt idx="1823">
                  <c:v>52414</c:v>
                </c:pt>
                <c:pt idx="1824">
                  <c:v>52421</c:v>
                </c:pt>
                <c:pt idx="1825">
                  <c:v>52428</c:v>
                </c:pt>
                <c:pt idx="1826">
                  <c:v>52435</c:v>
                </c:pt>
                <c:pt idx="1827">
                  <c:v>52442</c:v>
                </c:pt>
                <c:pt idx="1828">
                  <c:v>52449</c:v>
                </c:pt>
                <c:pt idx="1829">
                  <c:v>52456</c:v>
                </c:pt>
                <c:pt idx="1830">
                  <c:v>52463</c:v>
                </c:pt>
                <c:pt idx="1831">
                  <c:v>52470</c:v>
                </c:pt>
                <c:pt idx="1832">
                  <c:v>52477</c:v>
                </c:pt>
                <c:pt idx="1833">
                  <c:v>52484</c:v>
                </c:pt>
                <c:pt idx="1834">
                  <c:v>52491</c:v>
                </c:pt>
                <c:pt idx="1835">
                  <c:v>52498</c:v>
                </c:pt>
                <c:pt idx="1836">
                  <c:v>52505</c:v>
                </c:pt>
                <c:pt idx="1837">
                  <c:v>52512</c:v>
                </c:pt>
                <c:pt idx="1838">
                  <c:v>52519</c:v>
                </c:pt>
                <c:pt idx="1839">
                  <c:v>52526</c:v>
                </c:pt>
                <c:pt idx="1840">
                  <c:v>52533</c:v>
                </c:pt>
                <c:pt idx="1841">
                  <c:v>52540</c:v>
                </c:pt>
                <c:pt idx="1842">
                  <c:v>52547</c:v>
                </c:pt>
                <c:pt idx="1843">
                  <c:v>52554</c:v>
                </c:pt>
                <c:pt idx="1844">
                  <c:v>52562</c:v>
                </c:pt>
                <c:pt idx="1845">
                  <c:v>52568</c:v>
                </c:pt>
                <c:pt idx="1846">
                  <c:v>52575</c:v>
                </c:pt>
                <c:pt idx="1847">
                  <c:v>52582</c:v>
                </c:pt>
                <c:pt idx="1848">
                  <c:v>52589</c:v>
                </c:pt>
                <c:pt idx="1849">
                  <c:v>52596</c:v>
                </c:pt>
                <c:pt idx="1850">
                  <c:v>52603</c:v>
                </c:pt>
                <c:pt idx="1851">
                  <c:v>52610</c:v>
                </c:pt>
                <c:pt idx="1852">
                  <c:v>52617</c:v>
                </c:pt>
                <c:pt idx="1853">
                  <c:v>52624</c:v>
                </c:pt>
                <c:pt idx="1854">
                  <c:v>52631</c:v>
                </c:pt>
                <c:pt idx="1855">
                  <c:v>52638</c:v>
                </c:pt>
                <c:pt idx="1856">
                  <c:v>52645</c:v>
                </c:pt>
                <c:pt idx="1857">
                  <c:v>52652</c:v>
                </c:pt>
                <c:pt idx="1858">
                  <c:v>52659</c:v>
                </c:pt>
                <c:pt idx="1859">
                  <c:v>52666</c:v>
                </c:pt>
                <c:pt idx="1860">
                  <c:v>52673</c:v>
                </c:pt>
                <c:pt idx="1861">
                  <c:v>52680</c:v>
                </c:pt>
                <c:pt idx="1862">
                  <c:v>52687</c:v>
                </c:pt>
                <c:pt idx="1863">
                  <c:v>52694</c:v>
                </c:pt>
                <c:pt idx="1864">
                  <c:v>52701</c:v>
                </c:pt>
                <c:pt idx="1865">
                  <c:v>52708</c:v>
                </c:pt>
                <c:pt idx="1866">
                  <c:v>52715</c:v>
                </c:pt>
                <c:pt idx="1867">
                  <c:v>52722</c:v>
                </c:pt>
                <c:pt idx="1868">
                  <c:v>52729</c:v>
                </c:pt>
                <c:pt idx="1869">
                  <c:v>52736</c:v>
                </c:pt>
                <c:pt idx="1870">
                  <c:v>52743</c:v>
                </c:pt>
                <c:pt idx="1871">
                  <c:v>52750</c:v>
                </c:pt>
                <c:pt idx="1872">
                  <c:v>52757</c:v>
                </c:pt>
                <c:pt idx="1873">
                  <c:v>52764</c:v>
                </c:pt>
                <c:pt idx="1874">
                  <c:v>52771</c:v>
                </c:pt>
                <c:pt idx="1875">
                  <c:v>52778</c:v>
                </c:pt>
                <c:pt idx="1876">
                  <c:v>52785</c:v>
                </c:pt>
                <c:pt idx="1877">
                  <c:v>52792</c:v>
                </c:pt>
                <c:pt idx="1878">
                  <c:v>52799</c:v>
                </c:pt>
                <c:pt idx="1879">
                  <c:v>52806</c:v>
                </c:pt>
                <c:pt idx="1880">
                  <c:v>52813</c:v>
                </c:pt>
                <c:pt idx="1881">
                  <c:v>52820</c:v>
                </c:pt>
                <c:pt idx="1882">
                  <c:v>52827</c:v>
                </c:pt>
                <c:pt idx="1883">
                  <c:v>52834</c:v>
                </c:pt>
                <c:pt idx="1884">
                  <c:v>52841</c:v>
                </c:pt>
                <c:pt idx="1885">
                  <c:v>52848</c:v>
                </c:pt>
                <c:pt idx="1886">
                  <c:v>52855</c:v>
                </c:pt>
                <c:pt idx="1887">
                  <c:v>52862</c:v>
                </c:pt>
                <c:pt idx="1888">
                  <c:v>52869</c:v>
                </c:pt>
                <c:pt idx="1889">
                  <c:v>52876</c:v>
                </c:pt>
                <c:pt idx="1890">
                  <c:v>52883</c:v>
                </c:pt>
                <c:pt idx="1891">
                  <c:v>52890</c:v>
                </c:pt>
                <c:pt idx="1892">
                  <c:v>52897</c:v>
                </c:pt>
                <c:pt idx="1893">
                  <c:v>52904</c:v>
                </c:pt>
                <c:pt idx="1894">
                  <c:v>52911</c:v>
                </c:pt>
                <c:pt idx="1895">
                  <c:v>52918</c:v>
                </c:pt>
                <c:pt idx="1896">
                  <c:v>52926</c:v>
                </c:pt>
                <c:pt idx="1897">
                  <c:v>52932</c:v>
                </c:pt>
                <c:pt idx="1898">
                  <c:v>52939</c:v>
                </c:pt>
                <c:pt idx="1899">
                  <c:v>52946</c:v>
                </c:pt>
                <c:pt idx="1900">
                  <c:v>52953</c:v>
                </c:pt>
                <c:pt idx="1901">
                  <c:v>52961</c:v>
                </c:pt>
                <c:pt idx="1902">
                  <c:v>52968</c:v>
                </c:pt>
                <c:pt idx="1903">
                  <c:v>52975</c:v>
                </c:pt>
                <c:pt idx="1904">
                  <c:v>52982</c:v>
                </c:pt>
                <c:pt idx="1905">
                  <c:v>52989</c:v>
                </c:pt>
                <c:pt idx="1906">
                  <c:v>52996</c:v>
                </c:pt>
                <c:pt idx="1907">
                  <c:v>53003</c:v>
                </c:pt>
                <c:pt idx="1908">
                  <c:v>53010</c:v>
                </c:pt>
                <c:pt idx="1909">
                  <c:v>53017</c:v>
                </c:pt>
                <c:pt idx="1910">
                  <c:v>53024</c:v>
                </c:pt>
                <c:pt idx="1911">
                  <c:v>53031</c:v>
                </c:pt>
                <c:pt idx="1912">
                  <c:v>53038</c:v>
                </c:pt>
                <c:pt idx="1913">
                  <c:v>53045</c:v>
                </c:pt>
                <c:pt idx="1914">
                  <c:v>53052</c:v>
                </c:pt>
                <c:pt idx="1915">
                  <c:v>53063</c:v>
                </c:pt>
                <c:pt idx="1916">
                  <c:v>53066</c:v>
                </c:pt>
                <c:pt idx="1917">
                  <c:v>53073</c:v>
                </c:pt>
                <c:pt idx="1918">
                  <c:v>53080</c:v>
                </c:pt>
                <c:pt idx="1919">
                  <c:v>53087</c:v>
                </c:pt>
                <c:pt idx="1920">
                  <c:v>53094</c:v>
                </c:pt>
                <c:pt idx="1921">
                  <c:v>53101</c:v>
                </c:pt>
                <c:pt idx="1922">
                  <c:v>53108</c:v>
                </c:pt>
                <c:pt idx="1923">
                  <c:v>53115</c:v>
                </c:pt>
                <c:pt idx="1924">
                  <c:v>53122</c:v>
                </c:pt>
                <c:pt idx="1925">
                  <c:v>53129</c:v>
                </c:pt>
                <c:pt idx="1926">
                  <c:v>53136</c:v>
                </c:pt>
                <c:pt idx="1927">
                  <c:v>53143</c:v>
                </c:pt>
                <c:pt idx="1928">
                  <c:v>53150</c:v>
                </c:pt>
                <c:pt idx="1929">
                  <c:v>53157</c:v>
                </c:pt>
                <c:pt idx="1930">
                  <c:v>53164</c:v>
                </c:pt>
                <c:pt idx="1931">
                  <c:v>53171</c:v>
                </c:pt>
                <c:pt idx="1932">
                  <c:v>53178</c:v>
                </c:pt>
                <c:pt idx="1933">
                  <c:v>53185</c:v>
                </c:pt>
                <c:pt idx="1934">
                  <c:v>53192</c:v>
                </c:pt>
                <c:pt idx="1935">
                  <c:v>53199</c:v>
                </c:pt>
                <c:pt idx="1936">
                  <c:v>53206</c:v>
                </c:pt>
                <c:pt idx="1937">
                  <c:v>53213</c:v>
                </c:pt>
                <c:pt idx="1938">
                  <c:v>53220</c:v>
                </c:pt>
                <c:pt idx="1939">
                  <c:v>53227</c:v>
                </c:pt>
                <c:pt idx="1940">
                  <c:v>53234</c:v>
                </c:pt>
                <c:pt idx="1941">
                  <c:v>53241</c:v>
                </c:pt>
                <c:pt idx="1942">
                  <c:v>53248</c:v>
                </c:pt>
                <c:pt idx="1943">
                  <c:v>53255</c:v>
                </c:pt>
                <c:pt idx="1944">
                  <c:v>53262</c:v>
                </c:pt>
                <c:pt idx="1945">
                  <c:v>53269</c:v>
                </c:pt>
                <c:pt idx="1946">
                  <c:v>53279</c:v>
                </c:pt>
                <c:pt idx="1947">
                  <c:v>53283</c:v>
                </c:pt>
                <c:pt idx="1948">
                  <c:v>53290</c:v>
                </c:pt>
                <c:pt idx="1949">
                  <c:v>53297</c:v>
                </c:pt>
                <c:pt idx="1950">
                  <c:v>53304</c:v>
                </c:pt>
                <c:pt idx="1951">
                  <c:v>53311</c:v>
                </c:pt>
                <c:pt idx="1952">
                  <c:v>53318</c:v>
                </c:pt>
                <c:pt idx="1953">
                  <c:v>53325</c:v>
                </c:pt>
                <c:pt idx="1954">
                  <c:v>53332</c:v>
                </c:pt>
                <c:pt idx="1955">
                  <c:v>53339</c:v>
                </c:pt>
                <c:pt idx="1956">
                  <c:v>53346</c:v>
                </c:pt>
                <c:pt idx="1957">
                  <c:v>53353</c:v>
                </c:pt>
                <c:pt idx="1958">
                  <c:v>53360</c:v>
                </c:pt>
                <c:pt idx="1959">
                  <c:v>53367</c:v>
                </c:pt>
                <c:pt idx="1960">
                  <c:v>53374</c:v>
                </c:pt>
                <c:pt idx="1961">
                  <c:v>53381</c:v>
                </c:pt>
                <c:pt idx="1962">
                  <c:v>53388</c:v>
                </c:pt>
                <c:pt idx="1963">
                  <c:v>53395</c:v>
                </c:pt>
                <c:pt idx="1964">
                  <c:v>53402</c:v>
                </c:pt>
                <c:pt idx="1965">
                  <c:v>53413</c:v>
                </c:pt>
                <c:pt idx="1966">
                  <c:v>53416</c:v>
                </c:pt>
                <c:pt idx="1967">
                  <c:v>53423</c:v>
                </c:pt>
                <c:pt idx="1968">
                  <c:v>53430</c:v>
                </c:pt>
                <c:pt idx="1969">
                  <c:v>53437</c:v>
                </c:pt>
                <c:pt idx="1970">
                  <c:v>53444</c:v>
                </c:pt>
                <c:pt idx="1971">
                  <c:v>53451</c:v>
                </c:pt>
                <c:pt idx="1972">
                  <c:v>53458</c:v>
                </c:pt>
                <c:pt idx="1973">
                  <c:v>53465</c:v>
                </c:pt>
                <c:pt idx="1974">
                  <c:v>53472</c:v>
                </c:pt>
                <c:pt idx="1975">
                  <c:v>53479</c:v>
                </c:pt>
                <c:pt idx="1976">
                  <c:v>53486</c:v>
                </c:pt>
                <c:pt idx="1977">
                  <c:v>53493</c:v>
                </c:pt>
                <c:pt idx="1978">
                  <c:v>53500</c:v>
                </c:pt>
                <c:pt idx="1979">
                  <c:v>53507</c:v>
                </c:pt>
                <c:pt idx="1980">
                  <c:v>53514</c:v>
                </c:pt>
                <c:pt idx="1981">
                  <c:v>53521</c:v>
                </c:pt>
                <c:pt idx="1982">
                  <c:v>53528</c:v>
                </c:pt>
                <c:pt idx="1983">
                  <c:v>53535</c:v>
                </c:pt>
                <c:pt idx="1984">
                  <c:v>53542</c:v>
                </c:pt>
                <c:pt idx="1985">
                  <c:v>53549</c:v>
                </c:pt>
                <c:pt idx="1986">
                  <c:v>53556</c:v>
                </c:pt>
                <c:pt idx="1987">
                  <c:v>53563</c:v>
                </c:pt>
                <c:pt idx="1988">
                  <c:v>53570</c:v>
                </c:pt>
                <c:pt idx="1989">
                  <c:v>53577</c:v>
                </c:pt>
                <c:pt idx="1990">
                  <c:v>53584</c:v>
                </c:pt>
                <c:pt idx="1991">
                  <c:v>53591</c:v>
                </c:pt>
                <c:pt idx="1992">
                  <c:v>53598</c:v>
                </c:pt>
                <c:pt idx="1993">
                  <c:v>53605</c:v>
                </c:pt>
                <c:pt idx="1994">
                  <c:v>53612</c:v>
                </c:pt>
                <c:pt idx="1995">
                  <c:v>53619</c:v>
                </c:pt>
                <c:pt idx="1996">
                  <c:v>53626</c:v>
                </c:pt>
                <c:pt idx="1997">
                  <c:v>53633</c:v>
                </c:pt>
                <c:pt idx="1998">
                  <c:v>53640</c:v>
                </c:pt>
                <c:pt idx="1999">
                  <c:v>53647</c:v>
                </c:pt>
                <c:pt idx="2000">
                  <c:v>53654</c:v>
                </c:pt>
                <c:pt idx="2001">
                  <c:v>53661</c:v>
                </c:pt>
                <c:pt idx="2002">
                  <c:v>53668</c:v>
                </c:pt>
                <c:pt idx="2003">
                  <c:v>53675</c:v>
                </c:pt>
                <c:pt idx="2004">
                  <c:v>53682</c:v>
                </c:pt>
                <c:pt idx="2005">
                  <c:v>53692</c:v>
                </c:pt>
                <c:pt idx="2006">
                  <c:v>53699</c:v>
                </c:pt>
                <c:pt idx="2007">
                  <c:v>53706</c:v>
                </c:pt>
                <c:pt idx="2008">
                  <c:v>53714</c:v>
                </c:pt>
                <c:pt idx="2009">
                  <c:v>53720</c:v>
                </c:pt>
                <c:pt idx="2010">
                  <c:v>53727</c:v>
                </c:pt>
                <c:pt idx="2011">
                  <c:v>53734</c:v>
                </c:pt>
                <c:pt idx="2012">
                  <c:v>53742</c:v>
                </c:pt>
                <c:pt idx="2013">
                  <c:v>53748</c:v>
                </c:pt>
                <c:pt idx="2014">
                  <c:v>53755</c:v>
                </c:pt>
                <c:pt idx="2015">
                  <c:v>53762</c:v>
                </c:pt>
                <c:pt idx="2016">
                  <c:v>53769</c:v>
                </c:pt>
                <c:pt idx="2017">
                  <c:v>53776</c:v>
                </c:pt>
                <c:pt idx="2018">
                  <c:v>53783</c:v>
                </c:pt>
                <c:pt idx="2019">
                  <c:v>53790</c:v>
                </c:pt>
                <c:pt idx="2020">
                  <c:v>53799</c:v>
                </c:pt>
                <c:pt idx="2021">
                  <c:v>53804</c:v>
                </c:pt>
                <c:pt idx="2022">
                  <c:v>53811</c:v>
                </c:pt>
                <c:pt idx="2023">
                  <c:v>53819</c:v>
                </c:pt>
                <c:pt idx="2024">
                  <c:v>53825</c:v>
                </c:pt>
                <c:pt idx="2025">
                  <c:v>53832</c:v>
                </c:pt>
                <c:pt idx="2026">
                  <c:v>53840</c:v>
                </c:pt>
                <c:pt idx="2027">
                  <c:v>53846</c:v>
                </c:pt>
                <c:pt idx="2028">
                  <c:v>53853</c:v>
                </c:pt>
                <c:pt idx="2029">
                  <c:v>53860</c:v>
                </c:pt>
                <c:pt idx="2030">
                  <c:v>53867</c:v>
                </c:pt>
                <c:pt idx="2031">
                  <c:v>53874</c:v>
                </c:pt>
                <c:pt idx="2032">
                  <c:v>53881</c:v>
                </c:pt>
                <c:pt idx="2033">
                  <c:v>53888</c:v>
                </c:pt>
                <c:pt idx="2034">
                  <c:v>53895</c:v>
                </c:pt>
                <c:pt idx="2035">
                  <c:v>53902</c:v>
                </c:pt>
                <c:pt idx="2036">
                  <c:v>53909</c:v>
                </c:pt>
                <c:pt idx="2037">
                  <c:v>53916</c:v>
                </c:pt>
                <c:pt idx="2038">
                  <c:v>53923</c:v>
                </c:pt>
                <c:pt idx="2039">
                  <c:v>53931</c:v>
                </c:pt>
                <c:pt idx="2040">
                  <c:v>53938</c:v>
                </c:pt>
                <c:pt idx="2041">
                  <c:v>53944</c:v>
                </c:pt>
                <c:pt idx="2042">
                  <c:v>53951</c:v>
                </c:pt>
                <c:pt idx="2043">
                  <c:v>53958</c:v>
                </c:pt>
                <c:pt idx="2044">
                  <c:v>53965</c:v>
                </c:pt>
                <c:pt idx="2045">
                  <c:v>53972</c:v>
                </c:pt>
                <c:pt idx="2046">
                  <c:v>53980</c:v>
                </c:pt>
                <c:pt idx="2047">
                  <c:v>53986</c:v>
                </c:pt>
                <c:pt idx="2048">
                  <c:v>53993</c:v>
                </c:pt>
                <c:pt idx="2049">
                  <c:v>54000</c:v>
                </c:pt>
                <c:pt idx="2050">
                  <c:v>54008</c:v>
                </c:pt>
                <c:pt idx="2051">
                  <c:v>54014</c:v>
                </c:pt>
                <c:pt idx="2052">
                  <c:v>54021</c:v>
                </c:pt>
                <c:pt idx="2053">
                  <c:v>54028</c:v>
                </c:pt>
                <c:pt idx="2054">
                  <c:v>54035</c:v>
                </c:pt>
                <c:pt idx="2055">
                  <c:v>54042</c:v>
                </c:pt>
                <c:pt idx="2056">
                  <c:v>54049</c:v>
                </c:pt>
                <c:pt idx="2057">
                  <c:v>54057</c:v>
                </c:pt>
                <c:pt idx="2058">
                  <c:v>54064</c:v>
                </c:pt>
                <c:pt idx="2059">
                  <c:v>54071</c:v>
                </c:pt>
                <c:pt idx="2060">
                  <c:v>54078</c:v>
                </c:pt>
                <c:pt idx="2061">
                  <c:v>54085</c:v>
                </c:pt>
                <c:pt idx="2062">
                  <c:v>54092</c:v>
                </c:pt>
                <c:pt idx="2063">
                  <c:v>54099</c:v>
                </c:pt>
                <c:pt idx="2064">
                  <c:v>54106</c:v>
                </c:pt>
                <c:pt idx="2065">
                  <c:v>54113</c:v>
                </c:pt>
                <c:pt idx="2066">
                  <c:v>54120</c:v>
                </c:pt>
                <c:pt idx="2067">
                  <c:v>54127</c:v>
                </c:pt>
                <c:pt idx="2068">
                  <c:v>54134</c:v>
                </c:pt>
                <c:pt idx="2069">
                  <c:v>54141</c:v>
                </c:pt>
                <c:pt idx="2070">
                  <c:v>54148</c:v>
                </c:pt>
                <c:pt idx="2071">
                  <c:v>54157</c:v>
                </c:pt>
                <c:pt idx="2072">
                  <c:v>54164</c:v>
                </c:pt>
                <c:pt idx="2073">
                  <c:v>54171</c:v>
                </c:pt>
                <c:pt idx="2074">
                  <c:v>54178</c:v>
                </c:pt>
                <c:pt idx="2075">
                  <c:v>54185</c:v>
                </c:pt>
                <c:pt idx="2076">
                  <c:v>54192</c:v>
                </c:pt>
                <c:pt idx="2077">
                  <c:v>54199</c:v>
                </c:pt>
                <c:pt idx="2078">
                  <c:v>54206</c:v>
                </c:pt>
                <c:pt idx="2079">
                  <c:v>54213</c:v>
                </c:pt>
                <c:pt idx="2080">
                  <c:v>54220</c:v>
                </c:pt>
                <c:pt idx="2081">
                  <c:v>54227</c:v>
                </c:pt>
                <c:pt idx="2082">
                  <c:v>54234</c:v>
                </c:pt>
                <c:pt idx="2083">
                  <c:v>54241</c:v>
                </c:pt>
                <c:pt idx="2084">
                  <c:v>54248</c:v>
                </c:pt>
                <c:pt idx="2085">
                  <c:v>54255</c:v>
                </c:pt>
                <c:pt idx="2086">
                  <c:v>54262</c:v>
                </c:pt>
                <c:pt idx="2087">
                  <c:v>54269</c:v>
                </c:pt>
                <c:pt idx="2088">
                  <c:v>54276</c:v>
                </c:pt>
                <c:pt idx="2089">
                  <c:v>54283</c:v>
                </c:pt>
                <c:pt idx="2090">
                  <c:v>54290</c:v>
                </c:pt>
                <c:pt idx="2091">
                  <c:v>54297</c:v>
                </c:pt>
                <c:pt idx="2092">
                  <c:v>54304</c:v>
                </c:pt>
                <c:pt idx="2093">
                  <c:v>54311</c:v>
                </c:pt>
                <c:pt idx="2094">
                  <c:v>54318</c:v>
                </c:pt>
                <c:pt idx="2095">
                  <c:v>54325</c:v>
                </c:pt>
                <c:pt idx="2096">
                  <c:v>54332</c:v>
                </c:pt>
                <c:pt idx="2097">
                  <c:v>54339</c:v>
                </c:pt>
                <c:pt idx="2098">
                  <c:v>54346</c:v>
                </c:pt>
                <c:pt idx="2099">
                  <c:v>54353</c:v>
                </c:pt>
                <c:pt idx="2100">
                  <c:v>54360</c:v>
                </c:pt>
                <c:pt idx="2101">
                  <c:v>54367</c:v>
                </c:pt>
                <c:pt idx="2102">
                  <c:v>54374</c:v>
                </c:pt>
                <c:pt idx="2103">
                  <c:v>54381</c:v>
                </c:pt>
                <c:pt idx="2104">
                  <c:v>54389</c:v>
                </c:pt>
                <c:pt idx="2105">
                  <c:v>54395</c:v>
                </c:pt>
                <c:pt idx="2106">
                  <c:v>54402</c:v>
                </c:pt>
                <c:pt idx="2107">
                  <c:v>54409</c:v>
                </c:pt>
                <c:pt idx="2108">
                  <c:v>54416</c:v>
                </c:pt>
                <c:pt idx="2109">
                  <c:v>54423</c:v>
                </c:pt>
                <c:pt idx="2110">
                  <c:v>54430</c:v>
                </c:pt>
                <c:pt idx="2111">
                  <c:v>54437</c:v>
                </c:pt>
                <c:pt idx="2112">
                  <c:v>54444</c:v>
                </c:pt>
                <c:pt idx="2113">
                  <c:v>54451</c:v>
                </c:pt>
                <c:pt idx="2114">
                  <c:v>54458</c:v>
                </c:pt>
                <c:pt idx="2115">
                  <c:v>54465</c:v>
                </c:pt>
                <c:pt idx="2116">
                  <c:v>54472</c:v>
                </c:pt>
                <c:pt idx="2117">
                  <c:v>54479</c:v>
                </c:pt>
                <c:pt idx="2118">
                  <c:v>54486</c:v>
                </c:pt>
                <c:pt idx="2119">
                  <c:v>54493</c:v>
                </c:pt>
                <c:pt idx="2120">
                  <c:v>54500</c:v>
                </c:pt>
                <c:pt idx="2121">
                  <c:v>54507</c:v>
                </c:pt>
                <c:pt idx="2122">
                  <c:v>54514</c:v>
                </c:pt>
                <c:pt idx="2123">
                  <c:v>54521</c:v>
                </c:pt>
                <c:pt idx="2124">
                  <c:v>54528</c:v>
                </c:pt>
                <c:pt idx="2125">
                  <c:v>54535</c:v>
                </c:pt>
                <c:pt idx="2126">
                  <c:v>54542</c:v>
                </c:pt>
                <c:pt idx="2127">
                  <c:v>54549</c:v>
                </c:pt>
                <c:pt idx="2128">
                  <c:v>54556</c:v>
                </c:pt>
                <c:pt idx="2129">
                  <c:v>54563</c:v>
                </c:pt>
                <c:pt idx="2130">
                  <c:v>54570</c:v>
                </c:pt>
                <c:pt idx="2131">
                  <c:v>54577</c:v>
                </c:pt>
                <c:pt idx="2132">
                  <c:v>54584</c:v>
                </c:pt>
                <c:pt idx="2133">
                  <c:v>54591</c:v>
                </c:pt>
                <c:pt idx="2134">
                  <c:v>54598</c:v>
                </c:pt>
                <c:pt idx="2135">
                  <c:v>54605</c:v>
                </c:pt>
                <c:pt idx="2136">
                  <c:v>54612</c:v>
                </c:pt>
                <c:pt idx="2137">
                  <c:v>54619</c:v>
                </c:pt>
                <c:pt idx="2138">
                  <c:v>54626</c:v>
                </c:pt>
                <c:pt idx="2139">
                  <c:v>54633</c:v>
                </c:pt>
                <c:pt idx="2140">
                  <c:v>54640</c:v>
                </c:pt>
                <c:pt idx="2141">
                  <c:v>54647</c:v>
                </c:pt>
                <c:pt idx="2142">
                  <c:v>54654</c:v>
                </c:pt>
                <c:pt idx="2143">
                  <c:v>54661</c:v>
                </c:pt>
                <c:pt idx="2144">
                  <c:v>54668</c:v>
                </c:pt>
                <c:pt idx="2145">
                  <c:v>54675</c:v>
                </c:pt>
                <c:pt idx="2146">
                  <c:v>54682</c:v>
                </c:pt>
                <c:pt idx="2147">
                  <c:v>54689</c:v>
                </c:pt>
                <c:pt idx="2148">
                  <c:v>54696</c:v>
                </c:pt>
                <c:pt idx="2149">
                  <c:v>54703</c:v>
                </c:pt>
                <c:pt idx="2150">
                  <c:v>54710</c:v>
                </c:pt>
                <c:pt idx="2151">
                  <c:v>54717</c:v>
                </c:pt>
                <c:pt idx="2152">
                  <c:v>54724</c:v>
                </c:pt>
                <c:pt idx="2153">
                  <c:v>54731</c:v>
                </c:pt>
                <c:pt idx="2154">
                  <c:v>54739</c:v>
                </c:pt>
                <c:pt idx="2155">
                  <c:v>54745</c:v>
                </c:pt>
                <c:pt idx="2156">
                  <c:v>54753</c:v>
                </c:pt>
                <c:pt idx="2157">
                  <c:v>54759</c:v>
                </c:pt>
                <c:pt idx="2158">
                  <c:v>54766</c:v>
                </c:pt>
                <c:pt idx="2159">
                  <c:v>54773</c:v>
                </c:pt>
                <c:pt idx="2160">
                  <c:v>54780</c:v>
                </c:pt>
                <c:pt idx="2161">
                  <c:v>54792</c:v>
                </c:pt>
                <c:pt idx="2162">
                  <c:v>54795</c:v>
                </c:pt>
                <c:pt idx="2163">
                  <c:v>54802</c:v>
                </c:pt>
                <c:pt idx="2164">
                  <c:v>54809</c:v>
                </c:pt>
                <c:pt idx="2165">
                  <c:v>54816</c:v>
                </c:pt>
                <c:pt idx="2166">
                  <c:v>54823</c:v>
                </c:pt>
                <c:pt idx="2167">
                  <c:v>54830</c:v>
                </c:pt>
                <c:pt idx="2168">
                  <c:v>54837</c:v>
                </c:pt>
                <c:pt idx="2169">
                  <c:v>54844</c:v>
                </c:pt>
                <c:pt idx="2170">
                  <c:v>54851</c:v>
                </c:pt>
                <c:pt idx="2171">
                  <c:v>54858</c:v>
                </c:pt>
                <c:pt idx="2172">
                  <c:v>54865</c:v>
                </c:pt>
                <c:pt idx="2173">
                  <c:v>54872</c:v>
                </c:pt>
                <c:pt idx="2174">
                  <c:v>54879</c:v>
                </c:pt>
                <c:pt idx="2175">
                  <c:v>54890</c:v>
                </c:pt>
                <c:pt idx="2176">
                  <c:v>54893</c:v>
                </c:pt>
                <c:pt idx="2177">
                  <c:v>54900</c:v>
                </c:pt>
                <c:pt idx="2178">
                  <c:v>54907</c:v>
                </c:pt>
                <c:pt idx="2179">
                  <c:v>54914</c:v>
                </c:pt>
                <c:pt idx="2180">
                  <c:v>54921</c:v>
                </c:pt>
                <c:pt idx="2181">
                  <c:v>54928</c:v>
                </c:pt>
                <c:pt idx="2182">
                  <c:v>54935</c:v>
                </c:pt>
                <c:pt idx="2183">
                  <c:v>54942</c:v>
                </c:pt>
                <c:pt idx="2184">
                  <c:v>54949</c:v>
                </c:pt>
                <c:pt idx="2185">
                  <c:v>54956</c:v>
                </c:pt>
                <c:pt idx="2186">
                  <c:v>54963</c:v>
                </c:pt>
                <c:pt idx="2187">
                  <c:v>54970</c:v>
                </c:pt>
                <c:pt idx="2188">
                  <c:v>54977</c:v>
                </c:pt>
                <c:pt idx="2189">
                  <c:v>54984</c:v>
                </c:pt>
                <c:pt idx="2190">
                  <c:v>54991</c:v>
                </c:pt>
                <c:pt idx="2191">
                  <c:v>54998</c:v>
                </c:pt>
                <c:pt idx="2192">
                  <c:v>55005</c:v>
                </c:pt>
                <c:pt idx="2193">
                  <c:v>55012</c:v>
                </c:pt>
                <c:pt idx="2194">
                  <c:v>55019</c:v>
                </c:pt>
                <c:pt idx="2195">
                  <c:v>55026</c:v>
                </c:pt>
                <c:pt idx="2196">
                  <c:v>55033</c:v>
                </c:pt>
                <c:pt idx="2197">
                  <c:v>55040</c:v>
                </c:pt>
                <c:pt idx="2198">
                  <c:v>55047</c:v>
                </c:pt>
                <c:pt idx="2199">
                  <c:v>55054</c:v>
                </c:pt>
                <c:pt idx="2200">
                  <c:v>55061</c:v>
                </c:pt>
                <c:pt idx="2201">
                  <c:v>55068</c:v>
                </c:pt>
                <c:pt idx="2202">
                  <c:v>55075</c:v>
                </c:pt>
                <c:pt idx="2203">
                  <c:v>55082</c:v>
                </c:pt>
                <c:pt idx="2204">
                  <c:v>55089</c:v>
                </c:pt>
                <c:pt idx="2205">
                  <c:v>55096</c:v>
                </c:pt>
                <c:pt idx="2206">
                  <c:v>55106</c:v>
                </c:pt>
                <c:pt idx="2207">
                  <c:v>55110</c:v>
                </c:pt>
                <c:pt idx="2208">
                  <c:v>55117</c:v>
                </c:pt>
                <c:pt idx="2209">
                  <c:v>55124</c:v>
                </c:pt>
                <c:pt idx="2210">
                  <c:v>55131</c:v>
                </c:pt>
                <c:pt idx="2211">
                  <c:v>55138</c:v>
                </c:pt>
                <c:pt idx="2212">
                  <c:v>55145</c:v>
                </c:pt>
                <c:pt idx="2213">
                  <c:v>55152</c:v>
                </c:pt>
                <c:pt idx="2214">
                  <c:v>55159</c:v>
                </c:pt>
                <c:pt idx="2215">
                  <c:v>55166</c:v>
                </c:pt>
                <c:pt idx="2216">
                  <c:v>55173</c:v>
                </c:pt>
                <c:pt idx="2217">
                  <c:v>55180</c:v>
                </c:pt>
                <c:pt idx="2218">
                  <c:v>55187</c:v>
                </c:pt>
                <c:pt idx="2219">
                  <c:v>55194</c:v>
                </c:pt>
                <c:pt idx="2220">
                  <c:v>55201</c:v>
                </c:pt>
                <c:pt idx="2221">
                  <c:v>55208</c:v>
                </c:pt>
                <c:pt idx="2222">
                  <c:v>55215</c:v>
                </c:pt>
                <c:pt idx="2223">
                  <c:v>55222</c:v>
                </c:pt>
                <c:pt idx="2224">
                  <c:v>55229</c:v>
                </c:pt>
                <c:pt idx="2225">
                  <c:v>55236</c:v>
                </c:pt>
                <c:pt idx="2226">
                  <c:v>55247</c:v>
                </c:pt>
                <c:pt idx="2227">
                  <c:v>55250</c:v>
                </c:pt>
                <c:pt idx="2228">
                  <c:v>55257</c:v>
                </c:pt>
                <c:pt idx="2229">
                  <c:v>55264</c:v>
                </c:pt>
                <c:pt idx="2230">
                  <c:v>55271</c:v>
                </c:pt>
                <c:pt idx="2231">
                  <c:v>55278</c:v>
                </c:pt>
                <c:pt idx="2232">
                  <c:v>55285</c:v>
                </c:pt>
                <c:pt idx="2233">
                  <c:v>55292</c:v>
                </c:pt>
                <c:pt idx="2234">
                  <c:v>55299</c:v>
                </c:pt>
                <c:pt idx="2235">
                  <c:v>55306</c:v>
                </c:pt>
                <c:pt idx="2236">
                  <c:v>55313</c:v>
                </c:pt>
                <c:pt idx="2237">
                  <c:v>55320</c:v>
                </c:pt>
                <c:pt idx="2238">
                  <c:v>55327</c:v>
                </c:pt>
                <c:pt idx="2239">
                  <c:v>55334</c:v>
                </c:pt>
                <c:pt idx="2240">
                  <c:v>55341</c:v>
                </c:pt>
                <c:pt idx="2241">
                  <c:v>55348</c:v>
                </c:pt>
                <c:pt idx="2242">
                  <c:v>55355</c:v>
                </c:pt>
                <c:pt idx="2243">
                  <c:v>55362</c:v>
                </c:pt>
                <c:pt idx="2244">
                  <c:v>55369</c:v>
                </c:pt>
                <c:pt idx="2245">
                  <c:v>55376</c:v>
                </c:pt>
                <c:pt idx="2246">
                  <c:v>55383</c:v>
                </c:pt>
                <c:pt idx="2247">
                  <c:v>55390</c:v>
                </c:pt>
                <c:pt idx="2248">
                  <c:v>55397</c:v>
                </c:pt>
                <c:pt idx="2249">
                  <c:v>55404</c:v>
                </c:pt>
                <c:pt idx="2250">
                  <c:v>55411</c:v>
                </c:pt>
                <c:pt idx="2251">
                  <c:v>55418</c:v>
                </c:pt>
                <c:pt idx="2252">
                  <c:v>55425</c:v>
                </c:pt>
                <c:pt idx="2253">
                  <c:v>55432</c:v>
                </c:pt>
                <c:pt idx="2254">
                  <c:v>55439</c:v>
                </c:pt>
                <c:pt idx="2255">
                  <c:v>55446</c:v>
                </c:pt>
                <c:pt idx="2256">
                  <c:v>55453</c:v>
                </c:pt>
                <c:pt idx="2257">
                  <c:v>55460</c:v>
                </c:pt>
                <c:pt idx="2258">
                  <c:v>55470</c:v>
                </c:pt>
                <c:pt idx="2259">
                  <c:v>55474</c:v>
                </c:pt>
                <c:pt idx="2260">
                  <c:v>55481</c:v>
                </c:pt>
                <c:pt idx="2261">
                  <c:v>55488</c:v>
                </c:pt>
                <c:pt idx="2262">
                  <c:v>55495</c:v>
                </c:pt>
                <c:pt idx="2263">
                  <c:v>55502</c:v>
                </c:pt>
                <c:pt idx="2264">
                  <c:v>55509</c:v>
                </c:pt>
                <c:pt idx="2265">
                  <c:v>55516</c:v>
                </c:pt>
                <c:pt idx="2266">
                  <c:v>55523</c:v>
                </c:pt>
                <c:pt idx="2267">
                  <c:v>55530</c:v>
                </c:pt>
                <c:pt idx="2268">
                  <c:v>55537</c:v>
                </c:pt>
                <c:pt idx="2269">
                  <c:v>55544</c:v>
                </c:pt>
                <c:pt idx="2270">
                  <c:v>55551</c:v>
                </c:pt>
                <c:pt idx="2271">
                  <c:v>55558</c:v>
                </c:pt>
                <c:pt idx="2272">
                  <c:v>55565</c:v>
                </c:pt>
                <c:pt idx="2273">
                  <c:v>55572</c:v>
                </c:pt>
                <c:pt idx="2274">
                  <c:v>55579</c:v>
                </c:pt>
                <c:pt idx="2275">
                  <c:v>55586</c:v>
                </c:pt>
                <c:pt idx="2276">
                  <c:v>55593</c:v>
                </c:pt>
                <c:pt idx="2277">
                  <c:v>55600</c:v>
                </c:pt>
                <c:pt idx="2278">
                  <c:v>55607</c:v>
                </c:pt>
                <c:pt idx="2279">
                  <c:v>55614</c:v>
                </c:pt>
                <c:pt idx="2280">
                  <c:v>55621</c:v>
                </c:pt>
                <c:pt idx="2281">
                  <c:v>55632</c:v>
                </c:pt>
                <c:pt idx="2282">
                  <c:v>55635</c:v>
                </c:pt>
                <c:pt idx="2283">
                  <c:v>55642</c:v>
                </c:pt>
                <c:pt idx="2284">
                  <c:v>55649</c:v>
                </c:pt>
                <c:pt idx="2285">
                  <c:v>55656</c:v>
                </c:pt>
                <c:pt idx="2286">
                  <c:v>55663</c:v>
                </c:pt>
                <c:pt idx="2287">
                  <c:v>55670</c:v>
                </c:pt>
                <c:pt idx="2288">
                  <c:v>55677</c:v>
                </c:pt>
                <c:pt idx="2289">
                  <c:v>55684</c:v>
                </c:pt>
                <c:pt idx="2290">
                  <c:v>55691</c:v>
                </c:pt>
                <c:pt idx="2291">
                  <c:v>55698</c:v>
                </c:pt>
                <c:pt idx="2292">
                  <c:v>55705</c:v>
                </c:pt>
                <c:pt idx="2293">
                  <c:v>55712</c:v>
                </c:pt>
                <c:pt idx="2294">
                  <c:v>55719</c:v>
                </c:pt>
                <c:pt idx="2295">
                  <c:v>55726</c:v>
                </c:pt>
                <c:pt idx="2296">
                  <c:v>55733</c:v>
                </c:pt>
                <c:pt idx="2297">
                  <c:v>55740</c:v>
                </c:pt>
                <c:pt idx="2298">
                  <c:v>55747</c:v>
                </c:pt>
                <c:pt idx="2299">
                  <c:v>55754</c:v>
                </c:pt>
                <c:pt idx="2300">
                  <c:v>55761</c:v>
                </c:pt>
                <c:pt idx="2301">
                  <c:v>55768</c:v>
                </c:pt>
                <c:pt idx="2302">
                  <c:v>55775</c:v>
                </c:pt>
                <c:pt idx="2303">
                  <c:v>55782</c:v>
                </c:pt>
                <c:pt idx="2304">
                  <c:v>55789</c:v>
                </c:pt>
                <c:pt idx="2305">
                  <c:v>55796</c:v>
                </c:pt>
                <c:pt idx="2306">
                  <c:v>55803</c:v>
                </c:pt>
                <c:pt idx="2307">
                  <c:v>55810</c:v>
                </c:pt>
                <c:pt idx="2308">
                  <c:v>55817</c:v>
                </c:pt>
                <c:pt idx="2309">
                  <c:v>55824</c:v>
                </c:pt>
                <c:pt idx="2310">
                  <c:v>55831</c:v>
                </c:pt>
                <c:pt idx="2311">
                  <c:v>55838</c:v>
                </c:pt>
                <c:pt idx="2312">
                  <c:v>55845</c:v>
                </c:pt>
                <c:pt idx="2313">
                  <c:v>55852</c:v>
                </c:pt>
                <c:pt idx="2314">
                  <c:v>55859</c:v>
                </c:pt>
                <c:pt idx="2315">
                  <c:v>55866</c:v>
                </c:pt>
                <c:pt idx="2316">
                  <c:v>55873</c:v>
                </c:pt>
                <c:pt idx="2317">
                  <c:v>55884</c:v>
                </c:pt>
                <c:pt idx="2318">
                  <c:v>55891</c:v>
                </c:pt>
                <c:pt idx="2319">
                  <c:v>55898</c:v>
                </c:pt>
                <c:pt idx="2320">
                  <c:v>55905</c:v>
                </c:pt>
                <c:pt idx="2321">
                  <c:v>55912</c:v>
                </c:pt>
                <c:pt idx="2322">
                  <c:v>55919</c:v>
                </c:pt>
                <c:pt idx="2323">
                  <c:v>55926</c:v>
                </c:pt>
                <c:pt idx="2324">
                  <c:v>55933</c:v>
                </c:pt>
                <c:pt idx="2325">
                  <c:v>55940</c:v>
                </c:pt>
                <c:pt idx="2326">
                  <c:v>55947</c:v>
                </c:pt>
                <c:pt idx="2327">
                  <c:v>55954</c:v>
                </c:pt>
                <c:pt idx="2328">
                  <c:v>55961</c:v>
                </c:pt>
                <c:pt idx="2329">
                  <c:v>55968</c:v>
                </c:pt>
                <c:pt idx="2330">
                  <c:v>55975</c:v>
                </c:pt>
                <c:pt idx="2331">
                  <c:v>55984</c:v>
                </c:pt>
                <c:pt idx="2332">
                  <c:v>55991</c:v>
                </c:pt>
                <c:pt idx="2333">
                  <c:v>55998</c:v>
                </c:pt>
                <c:pt idx="2334">
                  <c:v>56005</c:v>
                </c:pt>
                <c:pt idx="2335">
                  <c:v>56012</c:v>
                </c:pt>
                <c:pt idx="2336">
                  <c:v>56019</c:v>
                </c:pt>
                <c:pt idx="2337">
                  <c:v>56026</c:v>
                </c:pt>
                <c:pt idx="2338">
                  <c:v>56033</c:v>
                </c:pt>
                <c:pt idx="2339">
                  <c:v>56040</c:v>
                </c:pt>
                <c:pt idx="2340">
                  <c:v>56047</c:v>
                </c:pt>
                <c:pt idx="2341">
                  <c:v>56054</c:v>
                </c:pt>
                <c:pt idx="2342">
                  <c:v>56061</c:v>
                </c:pt>
                <c:pt idx="2343">
                  <c:v>56068</c:v>
                </c:pt>
                <c:pt idx="2344">
                  <c:v>56075</c:v>
                </c:pt>
                <c:pt idx="2345">
                  <c:v>56082</c:v>
                </c:pt>
                <c:pt idx="2346">
                  <c:v>56089</c:v>
                </c:pt>
                <c:pt idx="2347">
                  <c:v>56096</c:v>
                </c:pt>
                <c:pt idx="2348">
                  <c:v>56103</c:v>
                </c:pt>
                <c:pt idx="2349">
                  <c:v>56110</c:v>
                </c:pt>
                <c:pt idx="2350">
                  <c:v>56117</c:v>
                </c:pt>
                <c:pt idx="2351">
                  <c:v>56124</c:v>
                </c:pt>
                <c:pt idx="2352">
                  <c:v>56131</c:v>
                </c:pt>
                <c:pt idx="2353">
                  <c:v>56138</c:v>
                </c:pt>
                <c:pt idx="2354">
                  <c:v>56145</c:v>
                </c:pt>
                <c:pt idx="2355">
                  <c:v>56152</c:v>
                </c:pt>
                <c:pt idx="2356">
                  <c:v>56159</c:v>
                </c:pt>
                <c:pt idx="2357">
                  <c:v>56166</c:v>
                </c:pt>
                <c:pt idx="2358">
                  <c:v>56173</c:v>
                </c:pt>
                <c:pt idx="2359">
                  <c:v>56180</c:v>
                </c:pt>
                <c:pt idx="2360">
                  <c:v>56187</c:v>
                </c:pt>
                <c:pt idx="2361">
                  <c:v>56194</c:v>
                </c:pt>
                <c:pt idx="2362">
                  <c:v>56201</c:v>
                </c:pt>
                <c:pt idx="2363">
                  <c:v>56208</c:v>
                </c:pt>
                <c:pt idx="2364">
                  <c:v>56216</c:v>
                </c:pt>
                <c:pt idx="2365">
                  <c:v>56222</c:v>
                </c:pt>
                <c:pt idx="2366">
                  <c:v>56229</c:v>
                </c:pt>
                <c:pt idx="2367">
                  <c:v>56236</c:v>
                </c:pt>
                <c:pt idx="2368">
                  <c:v>56247</c:v>
                </c:pt>
                <c:pt idx="2369">
                  <c:v>56251</c:v>
                </c:pt>
                <c:pt idx="2370">
                  <c:v>56257</c:v>
                </c:pt>
                <c:pt idx="2371">
                  <c:v>56264</c:v>
                </c:pt>
                <c:pt idx="2372">
                  <c:v>56271</c:v>
                </c:pt>
                <c:pt idx="2373">
                  <c:v>56278</c:v>
                </c:pt>
                <c:pt idx="2374">
                  <c:v>56285</c:v>
                </c:pt>
                <c:pt idx="2375">
                  <c:v>56292</c:v>
                </c:pt>
                <c:pt idx="2376">
                  <c:v>56299</c:v>
                </c:pt>
                <c:pt idx="2377">
                  <c:v>56306</c:v>
                </c:pt>
                <c:pt idx="2378">
                  <c:v>56313</c:v>
                </c:pt>
                <c:pt idx="2379">
                  <c:v>56320</c:v>
                </c:pt>
                <c:pt idx="2380">
                  <c:v>56327</c:v>
                </c:pt>
                <c:pt idx="2381">
                  <c:v>56334</c:v>
                </c:pt>
                <c:pt idx="2382">
                  <c:v>56341</c:v>
                </c:pt>
                <c:pt idx="2383">
                  <c:v>56348</c:v>
                </c:pt>
                <c:pt idx="2384">
                  <c:v>56355</c:v>
                </c:pt>
                <c:pt idx="2385">
                  <c:v>56362</c:v>
                </c:pt>
                <c:pt idx="2386">
                  <c:v>56369</c:v>
                </c:pt>
                <c:pt idx="2387">
                  <c:v>56376</c:v>
                </c:pt>
                <c:pt idx="2388">
                  <c:v>56383</c:v>
                </c:pt>
                <c:pt idx="2389">
                  <c:v>56390</c:v>
                </c:pt>
                <c:pt idx="2390">
                  <c:v>56397</c:v>
                </c:pt>
                <c:pt idx="2391">
                  <c:v>56404</c:v>
                </c:pt>
                <c:pt idx="2392">
                  <c:v>56411</c:v>
                </c:pt>
                <c:pt idx="2393">
                  <c:v>56418</c:v>
                </c:pt>
                <c:pt idx="2394">
                  <c:v>56425</c:v>
                </c:pt>
                <c:pt idx="2395">
                  <c:v>56432</c:v>
                </c:pt>
                <c:pt idx="2396">
                  <c:v>56439</c:v>
                </c:pt>
                <c:pt idx="2397">
                  <c:v>56446</c:v>
                </c:pt>
                <c:pt idx="2398">
                  <c:v>56453</c:v>
                </c:pt>
                <c:pt idx="2399">
                  <c:v>56460</c:v>
                </c:pt>
                <c:pt idx="2400">
                  <c:v>56467</c:v>
                </c:pt>
                <c:pt idx="2401">
                  <c:v>56474</c:v>
                </c:pt>
                <c:pt idx="2402">
                  <c:v>56481</c:v>
                </c:pt>
                <c:pt idx="2403">
                  <c:v>56488</c:v>
                </c:pt>
                <c:pt idx="2404">
                  <c:v>56495</c:v>
                </c:pt>
                <c:pt idx="2405">
                  <c:v>56502</c:v>
                </c:pt>
                <c:pt idx="2406">
                  <c:v>56509</c:v>
                </c:pt>
                <c:pt idx="2407">
                  <c:v>56516</c:v>
                </c:pt>
                <c:pt idx="2408">
                  <c:v>56523</c:v>
                </c:pt>
                <c:pt idx="2409">
                  <c:v>56530</c:v>
                </c:pt>
                <c:pt idx="2410">
                  <c:v>56537</c:v>
                </c:pt>
                <c:pt idx="2411">
                  <c:v>56544</c:v>
                </c:pt>
                <c:pt idx="2412">
                  <c:v>56551</c:v>
                </c:pt>
                <c:pt idx="2413">
                  <c:v>56558</c:v>
                </c:pt>
                <c:pt idx="2414">
                  <c:v>56565</c:v>
                </c:pt>
                <c:pt idx="2415">
                  <c:v>56572</c:v>
                </c:pt>
                <c:pt idx="2416">
                  <c:v>56580</c:v>
                </c:pt>
                <c:pt idx="2417">
                  <c:v>56586</c:v>
                </c:pt>
                <c:pt idx="2418">
                  <c:v>56593</c:v>
                </c:pt>
                <c:pt idx="2419">
                  <c:v>56600</c:v>
                </c:pt>
                <c:pt idx="2420">
                  <c:v>56607</c:v>
                </c:pt>
                <c:pt idx="2421">
                  <c:v>56614</c:v>
                </c:pt>
                <c:pt idx="2422">
                  <c:v>56621</c:v>
                </c:pt>
                <c:pt idx="2423">
                  <c:v>56628</c:v>
                </c:pt>
                <c:pt idx="2424">
                  <c:v>56635</c:v>
                </c:pt>
                <c:pt idx="2425">
                  <c:v>56642</c:v>
                </c:pt>
                <c:pt idx="2426">
                  <c:v>56649</c:v>
                </c:pt>
                <c:pt idx="2427">
                  <c:v>56656</c:v>
                </c:pt>
                <c:pt idx="2428">
                  <c:v>56663</c:v>
                </c:pt>
                <c:pt idx="2429">
                  <c:v>56670</c:v>
                </c:pt>
                <c:pt idx="2430">
                  <c:v>56677</c:v>
                </c:pt>
                <c:pt idx="2431">
                  <c:v>56684</c:v>
                </c:pt>
                <c:pt idx="2432">
                  <c:v>56691</c:v>
                </c:pt>
                <c:pt idx="2433">
                  <c:v>56698</c:v>
                </c:pt>
                <c:pt idx="2434">
                  <c:v>56705</c:v>
                </c:pt>
                <c:pt idx="2435">
                  <c:v>56712</c:v>
                </c:pt>
                <c:pt idx="2436">
                  <c:v>56719</c:v>
                </c:pt>
                <c:pt idx="2437">
                  <c:v>56726</c:v>
                </c:pt>
                <c:pt idx="2438">
                  <c:v>56733</c:v>
                </c:pt>
                <c:pt idx="2439">
                  <c:v>56740</c:v>
                </c:pt>
                <c:pt idx="2440">
                  <c:v>56747</c:v>
                </c:pt>
                <c:pt idx="2441">
                  <c:v>56754</c:v>
                </c:pt>
                <c:pt idx="2442">
                  <c:v>56761</c:v>
                </c:pt>
                <c:pt idx="2443">
                  <c:v>56768</c:v>
                </c:pt>
                <c:pt idx="2444">
                  <c:v>56775</c:v>
                </c:pt>
                <c:pt idx="2445">
                  <c:v>56782</c:v>
                </c:pt>
                <c:pt idx="2446">
                  <c:v>56789</c:v>
                </c:pt>
                <c:pt idx="2447">
                  <c:v>56796</c:v>
                </c:pt>
                <c:pt idx="2448">
                  <c:v>56803</c:v>
                </c:pt>
                <c:pt idx="2449">
                  <c:v>56810</c:v>
                </c:pt>
                <c:pt idx="2450">
                  <c:v>56817</c:v>
                </c:pt>
                <c:pt idx="2451">
                  <c:v>56824</c:v>
                </c:pt>
                <c:pt idx="2452">
                  <c:v>56831</c:v>
                </c:pt>
                <c:pt idx="2453">
                  <c:v>56838</c:v>
                </c:pt>
                <c:pt idx="2454">
                  <c:v>56845</c:v>
                </c:pt>
                <c:pt idx="2455">
                  <c:v>56852</c:v>
                </c:pt>
                <c:pt idx="2456">
                  <c:v>56859</c:v>
                </c:pt>
                <c:pt idx="2457">
                  <c:v>56866</c:v>
                </c:pt>
                <c:pt idx="2458">
                  <c:v>56873</c:v>
                </c:pt>
                <c:pt idx="2459">
                  <c:v>56880</c:v>
                </c:pt>
                <c:pt idx="2460">
                  <c:v>56887</c:v>
                </c:pt>
                <c:pt idx="2461">
                  <c:v>56894</c:v>
                </c:pt>
                <c:pt idx="2462">
                  <c:v>56901</c:v>
                </c:pt>
                <c:pt idx="2463">
                  <c:v>56908</c:v>
                </c:pt>
                <c:pt idx="2464">
                  <c:v>56915</c:v>
                </c:pt>
                <c:pt idx="2465">
                  <c:v>56922</c:v>
                </c:pt>
                <c:pt idx="2466">
                  <c:v>56930</c:v>
                </c:pt>
                <c:pt idx="2467">
                  <c:v>56936</c:v>
                </c:pt>
                <c:pt idx="2468">
                  <c:v>56944</c:v>
                </c:pt>
                <c:pt idx="2469">
                  <c:v>56950</c:v>
                </c:pt>
                <c:pt idx="2470">
                  <c:v>56957</c:v>
                </c:pt>
                <c:pt idx="2471">
                  <c:v>56964</c:v>
                </c:pt>
                <c:pt idx="2472">
                  <c:v>56971</c:v>
                </c:pt>
                <c:pt idx="2473">
                  <c:v>56983</c:v>
                </c:pt>
                <c:pt idx="2474">
                  <c:v>56986</c:v>
                </c:pt>
                <c:pt idx="2475">
                  <c:v>56993</c:v>
                </c:pt>
                <c:pt idx="2476">
                  <c:v>57000</c:v>
                </c:pt>
                <c:pt idx="2477">
                  <c:v>57007</c:v>
                </c:pt>
                <c:pt idx="2478">
                  <c:v>57014</c:v>
                </c:pt>
                <c:pt idx="2479">
                  <c:v>57021</c:v>
                </c:pt>
                <c:pt idx="2480">
                  <c:v>57028</c:v>
                </c:pt>
                <c:pt idx="2481">
                  <c:v>57035</c:v>
                </c:pt>
                <c:pt idx="2482">
                  <c:v>57042</c:v>
                </c:pt>
                <c:pt idx="2483">
                  <c:v>57049</c:v>
                </c:pt>
                <c:pt idx="2484">
                  <c:v>57056</c:v>
                </c:pt>
                <c:pt idx="2485">
                  <c:v>57063</c:v>
                </c:pt>
                <c:pt idx="2486">
                  <c:v>57074</c:v>
                </c:pt>
                <c:pt idx="2487">
                  <c:v>57077</c:v>
                </c:pt>
                <c:pt idx="2488">
                  <c:v>57084</c:v>
                </c:pt>
                <c:pt idx="2489">
                  <c:v>57091</c:v>
                </c:pt>
                <c:pt idx="2490">
                  <c:v>57098</c:v>
                </c:pt>
                <c:pt idx="2491">
                  <c:v>57105</c:v>
                </c:pt>
                <c:pt idx="2492">
                  <c:v>57112</c:v>
                </c:pt>
                <c:pt idx="2493">
                  <c:v>57119</c:v>
                </c:pt>
                <c:pt idx="2494">
                  <c:v>57126</c:v>
                </c:pt>
                <c:pt idx="2495">
                  <c:v>57133</c:v>
                </c:pt>
                <c:pt idx="2496">
                  <c:v>57140</c:v>
                </c:pt>
                <c:pt idx="2497">
                  <c:v>57147</c:v>
                </c:pt>
                <c:pt idx="2498">
                  <c:v>57154</c:v>
                </c:pt>
                <c:pt idx="2499">
                  <c:v>57161</c:v>
                </c:pt>
                <c:pt idx="2500">
                  <c:v>57168</c:v>
                </c:pt>
                <c:pt idx="2501">
                  <c:v>57175</c:v>
                </c:pt>
                <c:pt idx="2502">
                  <c:v>57182</c:v>
                </c:pt>
                <c:pt idx="2503">
                  <c:v>57189</c:v>
                </c:pt>
                <c:pt idx="2504">
                  <c:v>57196</c:v>
                </c:pt>
                <c:pt idx="2505">
                  <c:v>57203</c:v>
                </c:pt>
                <c:pt idx="2506">
                  <c:v>57210</c:v>
                </c:pt>
                <c:pt idx="2507">
                  <c:v>57217</c:v>
                </c:pt>
                <c:pt idx="2508">
                  <c:v>57224</c:v>
                </c:pt>
                <c:pt idx="2509">
                  <c:v>57231</c:v>
                </c:pt>
                <c:pt idx="2510">
                  <c:v>57238</c:v>
                </c:pt>
                <c:pt idx="2511">
                  <c:v>57245</c:v>
                </c:pt>
                <c:pt idx="2512">
                  <c:v>57252</c:v>
                </c:pt>
                <c:pt idx="2513">
                  <c:v>57259</c:v>
                </c:pt>
                <c:pt idx="2514">
                  <c:v>57266</c:v>
                </c:pt>
                <c:pt idx="2515">
                  <c:v>57273</c:v>
                </c:pt>
                <c:pt idx="2516">
                  <c:v>57280</c:v>
                </c:pt>
                <c:pt idx="2517">
                  <c:v>57287</c:v>
                </c:pt>
                <c:pt idx="2518">
                  <c:v>57297</c:v>
                </c:pt>
                <c:pt idx="2519">
                  <c:v>57301</c:v>
                </c:pt>
                <c:pt idx="2520">
                  <c:v>57308</c:v>
                </c:pt>
                <c:pt idx="2521">
                  <c:v>57315</c:v>
                </c:pt>
                <c:pt idx="2522">
                  <c:v>57322</c:v>
                </c:pt>
                <c:pt idx="2523">
                  <c:v>57329</c:v>
                </c:pt>
                <c:pt idx="2524">
                  <c:v>57336</c:v>
                </c:pt>
                <c:pt idx="2525">
                  <c:v>57343</c:v>
                </c:pt>
                <c:pt idx="2526">
                  <c:v>57350</c:v>
                </c:pt>
                <c:pt idx="2527">
                  <c:v>57357</c:v>
                </c:pt>
                <c:pt idx="2528">
                  <c:v>57364</c:v>
                </c:pt>
                <c:pt idx="2529">
                  <c:v>57371</c:v>
                </c:pt>
                <c:pt idx="2530">
                  <c:v>57378</c:v>
                </c:pt>
                <c:pt idx="2531">
                  <c:v>57385</c:v>
                </c:pt>
                <c:pt idx="2532">
                  <c:v>57392</c:v>
                </c:pt>
                <c:pt idx="2533">
                  <c:v>57399</c:v>
                </c:pt>
                <c:pt idx="2534">
                  <c:v>57406</c:v>
                </c:pt>
                <c:pt idx="2535">
                  <c:v>57413</c:v>
                </c:pt>
                <c:pt idx="2536">
                  <c:v>57420</c:v>
                </c:pt>
                <c:pt idx="2537">
                  <c:v>57427</c:v>
                </c:pt>
                <c:pt idx="2538">
                  <c:v>57434</c:v>
                </c:pt>
                <c:pt idx="2539">
                  <c:v>57441</c:v>
                </c:pt>
                <c:pt idx="2540">
                  <c:v>57448</c:v>
                </c:pt>
                <c:pt idx="2541">
                  <c:v>57459</c:v>
                </c:pt>
                <c:pt idx="2542">
                  <c:v>57462</c:v>
                </c:pt>
                <c:pt idx="2543">
                  <c:v>57469</c:v>
                </c:pt>
                <c:pt idx="2544">
                  <c:v>57476</c:v>
                </c:pt>
                <c:pt idx="2545">
                  <c:v>57483</c:v>
                </c:pt>
                <c:pt idx="2546">
                  <c:v>57490</c:v>
                </c:pt>
                <c:pt idx="2547">
                  <c:v>57497</c:v>
                </c:pt>
                <c:pt idx="2548">
                  <c:v>57504</c:v>
                </c:pt>
                <c:pt idx="2549">
                  <c:v>57511</c:v>
                </c:pt>
                <c:pt idx="2550">
                  <c:v>57518</c:v>
                </c:pt>
                <c:pt idx="2551">
                  <c:v>57525</c:v>
                </c:pt>
                <c:pt idx="2552">
                  <c:v>57532</c:v>
                </c:pt>
                <c:pt idx="2553">
                  <c:v>57539</c:v>
                </c:pt>
                <c:pt idx="2554">
                  <c:v>57546</c:v>
                </c:pt>
                <c:pt idx="2555">
                  <c:v>57553</c:v>
                </c:pt>
                <c:pt idx="2556">
                  <c:v>57560</c:v>
                </c:pt>
                <c:pt idx="2557">
                  <c:v>57567</c:v>
                </c:pt>
                <c:pt idx="2558">
                  <c:v>57574</c:v>
                </c:pt>
                <c:pt idx="2559">
                  <c:v>57581</c:v>
                </c:pt>
                <c:pt idx="2560">
                  <c:v>57588</c:v>
                </c:pt>
                <c:pt idx="2561">
                  <c:v>57595</c:v>
                </c:pt>
                <c:pt idx="2562">
                  <c:v>57602</c:v>
                </c:pt>
                <c:pt idx="2563">
                  <c:v>57609</c:v>
                </c:pt>
                <c:pt idx="2564">
                  <c:v>57616</c:v>
                </c:pt>
                <c:pt idx="2565">
                  <c:v>57623</c:v>
                </c:pt>
                <c:pt idx="2566">
                  <c:v>57630</c:v>
                </c:pt>
                <c:pt idx="2567">
                  <c:v>57637</c:v>
                </c:pt>
                <c:pt idx="2568">
                  <c:v>57644</c:v>
                </c:pt>
                <c:pt idx="2569">
                  <c:v>57651</c:v>
                </c:pt>
                <c:pt idx="2570">
                  <c:v>57658</c:v>
                </c:pt>
                <c:pt idx="2571">
                  <c:v>57665</c:v>
                </c:pt>
                <c:pt idx="2572">
                  <c:v>57672</c:v>
                </c:pt>
                <c:pt idx="2573">
                  <c:v>57679</c:v>
                </c:pt>
                <c:pt idx="2574">
                  <c:v>57686</c:v>
                </c:pt>
                <c:pt idx="2575">
                  <c:v>57693</c:v>
                </c:pt>
                <c:pt idx="2576">
                  <c:v>57700</c:v>
                </c:pt>
                <c:pt idx="2577">
                  <c:v>57710</c:v>
                </c:pt>
                <c:pt idx="2578">
                  <c:v>57717</c:v>
                </c:pt>
                <c:pt idx="2579">
                  <c:v>57724</c:v>
                </c:pt>
                <c:pt idx="2580">
                  <c:v>57732</c:v>
                </c:pt>
                <c:pt idx="2581">
                  <c:v>57738</c:v>
                </c:pt>
                <c:pt idx="2582">
                  <c:v>57745</c:v>
                </c:pt>
                <c:pt idx="2583">
                  <c:v>57752</c:v>
                </c:pt>
                <c:pt idx="2584">
                  <c:v>57760</c:v>
                </c:pt>
                <c:pt idx="2585">
                  <c:v>57766</c:v>
                </c:pt>
                <c:pt idx="2586">
                  <c:v>57773</c:v>
                </c:pt>
                <c:pt idx="2587">
                  <c:v>57780</c:v>
                </c:pt>
                <c:pt idx="2588">
                  <c:v>57787</c:v>
                </c:pt>
                <c:pt idx="2589">
                  <c:v>57794</c:v>
                </c:pt>
                <c:pt idx="2590">
                  <c:v>57801</c:v>
                </c:pt>
                <c:pt idx="2591">
                  <c:v>57808</c:v>
                </c:pt>
                <c:pt idx="2592">
                  <c:v>57817</c:v>
                </c:pt>
                <c:pt idx="2593">
                  <c:v>57822</c:v>
                </c:pt>
                <c:pt idx="2594">
                  <c:v>57829</c:v>
                </c:pt>
                <c:pt idx="2595">
                  <c:v>57837</c:v>
                </c:pt>
                <c:pt idx="2596">
                  <c:v>57843</c:v>
                </c:pt>
                <c:pt idx="2597">
                  <c:v>57850</c:v>
                </c:pt>
                <c:pt idx="2598">
                  <c:v>57858</c:v>
                </c:pt>
                <c:pt idx="2599">
                  <c:v>57864</c:v>
                </c:pt>
                <c:pt idx="2600">
                  <c:v>57871</c:v>
                </c:pt>
                <c:pt idx="2601">
                  <c:v>57878</c:v>
                </c:pt>
                <c:pt idx="2602">
                  <c:v>57885</c:v>
                </c:pt>
                <c:pt idx="2603">
                  <c:v>57892</c:v>
                </c:pt>
                <c:pt idx="2604">
                  <c:v>57899</c:v>
                </c:pt>
                <c:pt idx="2605">
                  <c:v>57906</c:v>
                </c:pt>
                <c:pt idx="2606">
                  <c:v>57913</c:v>
                </c:pt>
                <c:pt idx="2607">
                  <c:v>57920</c:v>
                </c:pt>
                <c:pt idx="2608">
                  <c:v>57927</c:v>
                </c:pt>
                <c:pt idx="2609">
                  <c:v>57934</c:v>
                </c:pt>
                <c:pt idx="2610">
                  <c:v>57941</c:v>
                </c:pt>
                <c:pt idx="2611">
                  <c:v>57949</c:v>
                </c:pt>
                <c:pt idx="2612">
                  <c:v>57956</c:v>
                </c:pt>
                <c:pt idx="2613">
                  <c:v>57962</c:v>
                </c:pt>
                <c:pt idx="2614">
                  <c:v>57969</c:v>
                </c:pt>
                <c:pt idx="2615">
                  <c:v>57976</c:v>
                </c:pt>
                <c:pt idx="2616">
                  <c:v>57983</c:v>
                </c:pt>
                <c:pt idx="2617">
                  <c:v>57990</c:v>
                </c:pt>
                <c:pt idx="2618">
                  <c:v>57998</c:v>
                </c:pt>
                <c:pt idx="2619">
                  <c:v>58004</c:v>
                </c:pt>
                <c:pt idx="2620">
                  <c:v>58011</c:v>
                </c:pt>
                <c:pt idx="2621">
                  <c:v>58018</c:v>
                </c:pt>
                <c:pt idx="2622">
                  <c:v>58026</c:v>
                </c:pt>
                <c:pt idx="2623">
                  <c:v>58032</c:v>
                </c:pt>
                <c:pt idx="2624">
                  <c:v>58039</c:v>
                </c:pt>
                <c:pt idx="2625">
                  <c:v>58046</c:v>
                </c:pt>
                <c:pt idx="2626">
                  <c:v>58053</c:v>
                </c:pt>
                <c:pt idx="2627">
                  <c:v>58060</c:v>
                </c:pt>
                <c:pt idx="2628">
                  <c:v>58067</c:v>
                </c:pt>
                <c:pt idx="2629">
                  <c:v>58075</c:v>
                </c:pt>
                <c:pt idx="2630">
                  <c:v>58082</c:v>
                </c:pt>
                <c:pt idx="2631">
                  <c:v>58089</c:v>
                </c:pt>
                <c:pt idx="2632">
                  <c:v>58096</c:v>
                </c:pt>
                <c:pt idx="2633">
                  <c:v>58103</c:v>
                </c:pt>
                <c:pt idx="2634">
                  <c:v>58110</c:v>
                </c:pt>
                <c:pt idx="2635">
                  <c:v>58117</c:v>
                </c:pt>
                <c:pt idx="2636">
                  <c:v>58124</c:v>
                </c:pt>
                <c:pt idx="2637">
                  <c:v>58131</c:v>
                </c:pt>
                <c:pt idx="2638">
                  <c:v>58138</c:v>
                </c:pt>
                <c:pt idx="2639">
                  <c:v>58145</c:v>
                </c:pt>
                <c:pt idx="2640">
                  <c:v>58152</c:v>
                </c:pt>
                <c:pt idx="2641">
                  <c:v>58159</c:v>
                </c:pt>
                <c:pt idx="2642">
                  <c:v>58168</c:v>
                </c:pt>
                <c:pt idx="2643">
                  <c:v>58175</c:v>
                </c:pt>
                <c:pt idx="2644">
                  <c:v>58182</c:v>
                </c:pt>
                <c:pt idx="2645">
                  <c:v>58189</c:v>
                </c:pt>
                <c:pt idx="2646">
                  <c:v>58196</c:v>
                </c:pt>
                <c:pt idx="2647">
                  <c:v>58203</c:v>
                </c:pt>
                <c:pt idx="2648">
                  <c:v>58210</c:v>
                </c:pt>
                <c:pt idx="2649">
                  <c:v>58217</c:v>
                </c:pt>
                <c:pt idx="2650">
                  <c:v>58224</c:v>
                </c:pt>
                <c:pt idx="2651">
                  <c:v>58231</c:v>
                </c:pt>
                <c:pt idx="2652">
                  <c:v>58238</c:v>
                </c:pt>
                <c:pt idx="2653">
                  <c:v>58245</c:v>
                </c:pt>
                <c:pt idx="2654">
                  <c:v>58252</c:v>
                </c:pt>
                <c:pt idx="2655">
                  <c:v>58259</c:v>
                </c:pt>
                <c:pt idx="2656">
                  <c:v>58266</c:v>
                </c:pt>
                <c:pt idx="2657">
                  <c:v>58273</c:v>
                </c:pt>
                <c:pt idx="2658">
                  <c:v>58280</c:v>
                </c:pt>
                <c:pt idx="2659">
                  <c:v>58287</c:v>
                </c:pt>
                <c:pt idx="2660">
                  <c:v>58294</c:v>
                </c:pt>
                <c:pt idx="2661">
                  <c:v>58301</c:v>
                </c:pt>
                <c:pt idx="2662">
                  <c:v>58308</c:v>
                </c:pt>
                <c:pt idx="2663">
                  <c:v>58315</c:v>
                </c:pt>
                <c:pt idx="2664">
                  <c:v>58322</c:v>
                </c:pt>
                <c:pt idx="2665">
                  <c:v>58329</c:v>
                </c:pt>
                <c:pt idx="2666">
                  <c:v>58336</c:v>
                </c:pt>
                <c:pt idx="2667">
                  <c:v>58343</c:v>
                </c:pt>
                <c:pt idx="2668">
                  <c:v>58350</c:v>
                </c:pt>
                <c:pt idx="2669">
                  <c:v>58357</c:v>
                </c:pt>
                <c:pt idx="2670">
                  <c:v>58364</c:v>
                </c:pt>
                <c:pt idx="2671">
                  <c:v>58371</c:v>
                </c:pt>
                <c:pt idx="2672">
                  <c:v>58378</c:v>
                </c:pt>
                <c:pt idx="2673">
                  <c:v>58385</c:v>
                </c:pt>
                <c:pt idx="2674">
                  <c:v>58392</c:v>
                </c:pt>
                <c:pt idx="2675">
                  <c:v>58399</c:v>
                </c:pt>
                <c:pt idx="2676">
                  <c:v>58407</c:v>
                </c:pt>
                <c:pt idx="2677">
                  <c:v>58413</c:v>
                </c:pt>
                <c:pt idx="2678">
                  <c:v>58420</c:v>
                </c:pt>
                <c:pt idx="2679">
                  <c:v>58427</c:v>
                </c:pt>
                <c:pt idx="2680">
                  <c:v>58438</c:v>
                </c:pt>
                <c:pt idx="2681">
                  <c:v>58442</c:v>
                </c:pt>
                <c:pt idx="2682">
                  <c:v>58448</c:v>
                </c:pt>
                <c:pt idx="2683">
                  <c:v>58455</c:v>
                </c:pt>
                <c:pt idx="2684">
                  <c:v>58462</c:v>
                </c:pt>
                <c:pt idx="2685">
                  <c:v>58469</c:v>
                </c:pt>
                <c:pt idx="2686">
                  <c:v>58476</c:v>
                </c:pt>
                <c:pt idx="2687">
                  <c:v>58483</c:v>
                </c:pt>
                <c:pt idx="2688">
                  <c:v>58490</c:v>
                </c:pt>
                <c:pt idx="2689">
                  <c:v>58497</c:v>
                </c:pt>
                <c:pt idx="2690">
                  <c:v>58504</c:v>
                </c:pt>
                <c:pt idx="2691">
                  <c:v>58511</c:v>
                </c:pt>
                <c:pt idx="2692">
                  <c:v>58518</c:v>
                </c:pt>
                <c:pt idx="2693">
                  <c:v>58525</c:v>
                </c:pt>
                <c:pt idx="2694">
                  <c:v>58532</c:v>
                </c:pt>
                <c:pt idx="2695">
                  <c:v>58539</c:v>
                </c:pt>
                <c:pt idx="2696">
                  <c:v>58546</c:v>
                </c:pt>
                <c:pt idx="2697">
                  <c:v>58553</c:v>
                </c:pt>
                <c:pt idx="2698">
                  <c:v>58560</c:v>
                </c:pt>
                <c:pt idx="2699">
                  <c:v>58567</c:v>
                </c:pt>
                <c:pt idx="2700">
                  <c:v>58574</c:v>
                </c:pt>
                <c:pt idx="2701">
                  <c:v>58581</c:v>
                </c:pt>
                <c:pt idx="2702">
                  <c:v>58588</c:v>
                </c:pt>
                <c:pt idx="2703">
                  <c:v>58595</c:v>
                </c:pt>
                <c:pt idx="2704">
                  <c:v>58602</c:v>
                </c:pt>
                <c:pt idx="2705">
                  <c:v>58609</c:v>
                </c:pt>
                <c:pt idx="2706">
                  <c:v>58616</c:v>
                </c:pt>
                <c:pt idx="2707">
                  <c:v>58623</c:v>
                </c:pt>
                <c:pt idx="2708">
                  <c:v>58630</c:v>
                </c:pt>
                <c:pt idx="2709">
                  <c:v>58637</c:v>
                </c:pt>
                <c:pt idx="2710">
                  <c:v>58644</c:v>
                </c:pt>
                <c:pt idx="2711">
                  <c:v>58651</c:v>
                </c:pt>
                <c:pt idx="2712">
                  <c:v>58658</c:v>
                </c:pt>
                <c:pt idx="2713">
                  <c:v>58665</c:v>
                </c:pt>
                <c:pt idx="2714">
                  <c:v>58672</c:v>
                </c:pt>
                <c:pt idx="2715">
                  <c:v>58679</c:v>
                </c:pt>
                <c:pt idx="2716">
                  <c:v>58686</c:v>
                </c:pt>
                <c:pt idx="2717">
                  <c:v>58693</c:v>
                </c:pt>
                <c:pt idx="2718">
                  <c:v>58700</c:v>
                </c:pt>
                <c:pt idx="2719">
                  <c:v>58707</c:v>
                </c:pt>
                <c:pt idx="2720">
                  <c:v>58714</c:v>
                </c:pt>
                <c:pt idx="2721">
                  <c:v>58721</c:v>
                </c:pt>
                <c:pt idx="2722">
                  <c:v>58728</c:v>
                </c:pt>
                <c:pt idx="2723">
                  <c:v>58735</c:v>
                </c:pt>
                <c:pt idx="2724">
                  <c:v>58742</c:v>
                </c:pt>
                <c:pt idx="2725">
                  <c:v>58749</c:v>
                </c:pt>
                <c:pt idx="2726">
                  <c:v>58757</c:v>
                </c:pt>
                <c:pt idx="2727">
                  <c:v>58763</c:v>
                </c:pt>
                <c:pt idx="2728">
                  <c:v>58771</c:v>
                </c:pt>
                <c:pt idx="2729">
                  <c:v>58777</c:v>
                </c:pt>
                <c:pt idx="2730">
                  <c:v>58784</c:v>
                </c:pt>
                <c:pt idx="2731">
                  <c:v>58791</c:v>
                </c:pt>
                <c:pt idx="2732">
                  <c:v>58798</c:v>
                </c:pt>
                <c:pt idx="2733">
                  <c:v>58810</c:v>
                </c:pt>
                <c:pt idx="2734">
                  <c:v>58813</c:v>
                </c:pt>
                <c:pt idx="2735">
                  <c:v>58820</c:v>
                </c:pt>
                <c:pt idx="2736">
                  <c:v>58827</c:v>
                </c:pt>
                <c:pt idx="2737">
                  <c:v>58834</c:v>
                </c:pt>
                <c:pt idx="2738">
                  <c:v>58841</c:v>
                </c:pt>
                <c:pt idx="2739">
                  <c:v>58848</c:v>
                </c:pt>
                <c:pt idx="2740">
                  <c:v>58855</c:v>
                </c:pt>
                <c:pt idx="2741">
                  <c:v>58862</c:v>
                </c:pt>
                <c:pt idx="2742">
                  <c:v>58869</c:v>
                </c:pt>
                <c:pt idx="2743">
                  <c:v>58876</c:v>
                </c:pt>
                <c:pt idx="2744">
                  <c:v>58883</c:v>
                </c:pt>
                <c:pt idx="2745">
                  <c:v>58890</c:v>
                </c:pt>
                <c:pt idx="2746">
                  <c:v>58897</c:v>
                </c:pt>
                <c:pt idx="2747">
                  <c:v>58908</c:v>
                </c:pt>
                <c:pt idx="2748">
                  <c:v>58911</c:v>
                </c:pt>
                <c:pt idx="2749">
                  <c:v>58918</c:v>
                </c:pt>
                <c:pt idx="2750">
                  <c:v>58925</c:v>
                </c:pt>
                <c:pt idx="2751">
                  <c:v>58932</c:v>
                </c:pt>
                <c:pt idx="2752">
                  <c:v>58939</c:v>
                </c:pt>
                <c:pt idx="2753">
                  <c:v>58946</c:v>
                </c:pt>
                <c:pt idx="2754">
                  <c:v>58953</c:v>
                </c:pt>
                <c:pt idx="2755">
                  <c:v>58960</c:v>
                </c:pt>
                <c:pt idx="2756">
                  <c:v>58967</c:v>
                </c:pt>
                <c:pt idx="2757">
                  <c:v>58974</c:v>
                </c:pt>
                <c:pt idx="2758">
                  <c:v>58981</c:v>
                </c:pt>
                <c:pt idx="2759">
                  <c:v>58988</c:v>
                </c:pt>
                <c:pt idx="2760">
                  <c:v>58995</c:v>
                </c:pt>
                <c:pt idx="2761">
                  <c:v>59002</c:v>
                </c:pt>
                <c:pt idx="2762">
                  <c:v>59009</c:v>
                </c:pt>
                <c:pt idx="2763">
                  <c:v>59016</c:v>
                </c:pt>
                <c:pt idx="2764">
                  <c:v>59023</c:v>
                </c:pt>
                <c:pt idx="2765">
                  <c:v>59030</c:v>
                </c:pt>
                <c:pt idx="2766">
                  <c:v>59037</c:v>
                </c:pt>
                <c:pt idx="2767">
                  <c:v>59044</c:v>
                </c:pt>
                <c:pt idx="2768">
                  <c:v>59051</c:v>
                </c:pt>
                <c:pt idx="2769">
                  <c:v>59058</c:v>
                </c:pt>
                <c:pt idx="2770">
                  <c:v>59065</c:v>
                </c:pt>
                <c:pt idx="2771">
                  <c:v>59072</c:v>
                </c:pt>
                <c:pt idx="2772">
                  <c:v>59079</c:v>
                </c:pt>
                <c:pt idx="2773">
                  <c:v>59086</c:v>
                </c:pt>
                <c:pt idx="2774">
                  <c:v>59093</c:v>
                </c:pt>
                <c:pt idx="2775">
                  <c:v>59100</c:v>
                </c:pt>
                <c:pt idx="2776">
                  <c:v>59107</c:v>
                </c:pt>
                <c:pt idx="2777">
                  <c:v>59114</c:v>
                </c:pt>
                <c:pt idx="2778">
                  <c:v>59124</c:v>
                </c:pt>
                <c:pt idx="2779">
                  <c:v>59128</c:v>
                </c:pt>
                <c:pt idx="2780">
                  <c:v>59135</c:v>
                </c:pt>
                <c:pt idx="2781">
                  <c:v>59142</c:v>
                </c:pt>
                <c:pt idx="2782">
                  <c:v>59149</c:v>
                </c:pt>
                <c:pt idx="2783">
                  <c:v>59156</c:v>
                </c:pt>
                <c:pt idx="2784">
                  <c:v>59163</c:v>
                </c:pt>
                <c:pt idx="2785">
                  <c:v>59170</c:v>
                </c:pt>
                <c:pt idx="2786">
                  <c:v>59177</c:v>
                </c:pt>
                <c:pt idx="2787">
                  <c:v>59184</c:v>
                </c:pt>
                <c:pt idx="2788">
                  <c:v>59191</c:v>
                </c:pt>
                <c:pt idx="2789">
                  <c:v>59198</c:v>
                </c:pt>
                <c:pt idx="2790">
                  <c:v>59205</c:v>
                </c:pt>
                <c:pt idx="2791">
                  <c:v>59212</c:v>
                </c:pt>
                <c:pt idx="2792">
                  <c:v>59219</c:v>
                </c:pt>
                <c:pt idx="2793">
                  <c:v>59226</c:v>
                </c:pt>
                <c:pt idx="2794">
                  <c:v>59233</c:v>
                </c:pt>
                <c:pt idx="2795">
                  <c:v>59240</c:v>
                </c:pt>
                <c:pt idx="2796">
                  <c:v>59247</c:v>
                </c:pt>
                <c:pt idx="2797">
                  <c:v>59258</c:v>
                </c:pt>
                <c:pt idx="2798">
                  <c:v>59261</c:v>
                </c:pt>
                <c:pt idx="2799">
                  <c:v>59268</c:v>
                </c:pt>
                <c:pt idx="2800">
                  <c:v>59275</c:v>
                </c:pt>
                <c:pt idx="2801">
                  <c:v>59282</c:v>
                </c:pt>
                <c:pt idx="2802">
                  <c:v>59289</c:v>
                </c:pt>
                <c:pt idx="2803">
                  <c:v>59296</c:v>
                </c:pt>
                <c:pt idx="2804">
                  <c:v>59303</c:v>
                </c:pt>
                <c:pt idx="2805">
                  <c:v>59310</c:v>
                </c:pt>
                <c:pt idx="2806">
                  <c:v>59317</c:v>
                </c:pt>
                <c:pt idx="2807">
                  <c:v>59324</c:v>
                </c:pt>
                <c:pt idx="2808">
                  <c:v>59331</c:v>
                </c:pt>
                <c:pt idx="2809">
                  <c:v>59338</c:v>
                </c:pt>
                <c:pt idx="2810">
                  <c:v>59345</c:v>
                </c:pt>
                <c:pt idx="2811">
                  <c:v>59352</c:v>
                </c:pt>
                <c:pt idx="2812">
                  <c:v>59359</c:v>
                </c:pt>
                <c:pt idx="2813">
                  <c:v>59366</c:v>
                </c:pt>
                <c:pt idx="2814">
                  <c:v>59373</c:v>
                </c:pt>
                <c:pt idx="2815">
                  <c:v>59380</c:v>
                </c:pt>
                <c:pt idx="2816">
                  <c:v>59387</c:v>
                </c:pt>
                <c:pt idx="2817">
                  <c:v>59394</c:v>
                </c:pt>
                <c:pt idx="2818">
                  <c:v>59401</c:v>
                </c:pt>
                <c:pt idx="2819">
                  <c:v>59408</c:v>
                </c:pt>
                <c:pt idx="2820">
                  <c:v>59415</c:v>
                </c:pt>
                <c:pt idx="2821">
                  <c:v>59422</c:v>
                </c:pt>
                <c:pt idx="2822">
                  <c:v>59429</c:v>
                </c:pt>
                <c:pt idx="2823">
                  <c:v>59436</c:v>
                </c:pt>
                <c:pt idx="2824">
                  <c:v>59443</c:v>
                </c:pt>
                <c:pt idx="2825">
                  <c:v>59450</c:v>
                </c:pt>
                <c:pt idx="2826">
                  <c:v>59457</c:v>
                </c:pt>
                <c:pt idx="2827">
                  <c:v>59464</c:v>
                </c:pt>
                <c:pt idx="2828">
                  <c:v>59471</c:v>
                </c:pt>
                <c:pt idx="2829">
                  <c:v>59478</c:v>
                </c:pt>
                <c:pt idx="2830">
                  <c:v>59488</c:v>
                </c:pt>
                <c:pt idx="2831">
                  <c:v>59492</c:v>
                </c:pt>
                <c:pt idx="2832">
                  <c:v>59499</c:v>
                </c:pt>
                <c:pt idx="2833">
                  <c:v>59506</c:v>
                </c:pt>
                <c:pt idx="2834">
                  <c:v>59513</c:v>
                </c:pt>
                <c:pt idx="2835">
                  <c:v>59520</c:v>
                </c:pt>
                <c:pt idx="2836">
                  <c:v>59527</c:v>
                </c:pt>
                <c:pt idx="2837">
                  <c:v>59534</c:v>
                </c:pt>
                <c:pt idx="2838">
                  <c:v>59541</c:v>
                </c:pt>
                <c:pt idx="2839">
                  <c:v>59548</c:v>
                </c:pt>
                <c:pt idx="2840">
                  <c:v>59555</c:v>
                </c:pt>
                <c:pt idx="2841">
                  <c:v>59562</c:v>
                </c:pt>
                <c:pt idx="2842">
                  <c:v>59569</c:v>
                </c:pt>
                <c:pt idx="2843">
                  <c:v>59576</c:v>
                </c:pt>
                <c:pt idx="2844">
                  <c:v>59583</c:v>
                </c:pt>
                <c:pt idx="2845">
                  <c:v>59590</c:v>
                </c:pt>
                <c:pt idx="2846">
                  <c:v>59597</c:v>
                </c:pt>
                <c:pt idx="2847">
                  <c:v>59604</c:v>
                </c:pt>
                <c:pt idx="2848">
                  <c:v>59611</c:v>
                </c:pt>
                <c:pt idx="2849">
                  <c:v>59618</c:v>
                </c:pt>
                <c:pt idx="2850">
                  <c:v>59625</c:v>
                </c:pt>
                <c:pt idx="2851">
                  <c:v>59632</c:v>
                </c:pt>
                <c:pt idx="2852">
                  <c:v>59643</c:v>
                </c:pt>
                <c:pt idx="2853">
                  <c:v>59646</c:v>
                </c:pt>
                <c:pt idx="2854">
                  <c:v>59653</c:v>
                </c:pt>
                <c:pt idx="2855">
                  <c:v>59660</c:v>
                </c:pt>
                <c:pt idx="2856">
                  <c:v>59667</c:v>
                </c:pt>
                <c:pt idx="2857">
                  <c:v>59674</c:v>
                </c:pt>
                <c:pt idx="2858">
                  <c:v>59681</c:v>
                </c:pt>
                <c:pt idx="2859">
                  <c:v>59688</c:v>
                </c:pt>
                <c:pt idx="2860">
                  <c:v>59695</c:v>
                </c:pt>
                <c:pt idx="2861">
                  <c:v>59702</c:v>
                </c:pt>
                <c:pt idx="2862">
                  <c:v>59709</c:v>
                </c:pt>
                <c:pt idx="2863">
                  <c:v>59716</c:v>
                </c:pt>
                <c:pt idx="2864">
                  <c:v>59723</c:v>
                </c:pt>
                <c:pt idx="2865">
                  <c:v>59730</c:v>
                </c:pt>
                <c:pt idx="2866">
                  <c:v>59737</c:v>
                </c:pt>
                <c:pt idx="2867">
                  <c:v>59744</c:v>
                </c:pt>
                <c:pt idx="2868">
                  <c:v>59751</c:v>
                </c:pt>
                <c:pt idx="2869">
                  <c:v>59758</c:v>
                </c:pt>
                <c:pt idx="2870">
                  <c:v>59765</c:v>
                </c:pt>
                <c:pt idx="2871">
                  <c:v>59772</c:v>
                </c:pt>
                <c:pt idx="2872">
                  <c:v>59779</c:v>
                </c:pt>
                <c:pt idx="2873">
                  <c:v>59786</c:v>
                </c:pt>
                <c:pt idx="2874">
                  <c:v>59793</c:v>
                </c:pt>
                <c:pt idx="2875">
                  <c:v>59800</c:v>
                </c:pt>
                <c:pt idx="2876">
                  <c:v>59807</c:v>
                </c:pt>
                <c:pt idx="2877">
                  <c:v>59814</c:v>
                </c:pt>
                <c:pt idx="2878">
                  <c:v>59821</c:v>
                </c:pt>
                <c:pt idx="2879">
                  <c:v>59828</c:v>
                </c:pt>
                <c:pt idx="2880">
                  <c:v>59835</c:v>
                </c:pt>
                <c:pt idx="2881">
                  <c:v>59842</c:v>
                </c:pt>
                <c:pt idx="2882">
                  <c:v>59849</c:v>
                </c:pt>
                <c:pt idx="2883">
                  <c:v>59856</c:v>
                </c:pt>
                <c:pt idx="2884">
                  <c:v>59863</c:v>
                </c:pt>
                <c:pt idx="2885">
                  <c:v>59870</c:v>
                </c:pt>
                <c:pt idx="2886">
                  <c:v>59877</c:v>
                </c:pt>
                <c:pt idx="2887">
                  <c:v>59884</c:v>
                </c:pt>
                <c:pt idx="2888">
                  <c:v>59891</c:v>
                </c:pt>
                <c:pt idx="2889">
                  <c:v>59901</c:v>
                </c:pt>
                <c:pt idx="2890">
                  <c:v>59908</c:v>
                </c:pt>
                <c:pt idx="2891">
                  <c:v>59915</c:v>
                </c:pt>
                <c:pt idx="2892">
                  <c:v>59923</c:v>
                </c:pt>
                <c:pt idx="2893">
                  <c:v>59929</c:v>
                </c:pt>
                <c:pt idx="2894">
                  <c:v>59936</c:v>
                </c:pt>
                <c:pt idx="2895">
                  <c:v>59943</c:v>
                </c:pt>
                <c:pt idx="2896">
                  <c:v>59951</c:v>
                </c:pt>
                <c:pt idx="2897">
                  <c:v>59957</c:v>
                </c:pt>
                <c:pt idx="2898">
                  <c:v>59964</c:v>
                </c:pt>
                <c:pt idx="2899">
                  <c:v>59971</c:v>
                </c:pt>
                <c:pt idx="2900">
                  <c:v>59978</c:v>
                </c:pt>
                <c:pt idx="2901">
                  <c:v>59985</c:v>
                </c:pt>
                <c:pt idx="2902">
                  <c:v>59992</c:v>
                </c:pt>
                <c:pt idx="2903">
                  <c:v>60001</c:v>
                </c:pt>
                <c:pt idx="2904">
                  <c:v>60006</c:v>
                </c:pt>
                <c:pt idx="2905">
                  <c:v>60013</c:v>
                </c:pt>
                <c:pt idx="2906">
                  <c:v>60020</c:v>
                </c:pt>
                <c:pt idx="2907">
                  <c:v>60028</c:v>
                </c:pt>
                <c:pt idx="2908">
                  <c:v>60034</c:v>
                </c:pt>
                <c:pt idx="2909">
                  <c:v>60041</c:v>
                </c:pt>
                <c:pt idx="2910">
                  <c:v>60049</c:v>
                </c:pt>
                <c:pt idx="2911">
                  <c:v>60055</c:v>
                </c:pt>
                <c:pt idx="2912">
                  <c:v>60062</c:v>
                </c:pt>
                <c:pt idx="2913">
                  <c:v>60069</c:v>
                </c:pt>
                <c:pt idx="2914">
                  <c:v>60076</c:v>
                </c:pt>
                <c:pt idx="2915">
                  <c:v>60083</c:v>
                </c:pt>
                <c:pt idx="2916">
                  <c:v>60090</c:v>
                </c:pt>
                <c:pt idx="2917">
                  <c:v>60097</c:v>
                </c:pt>
                <c:pt idx="2918">
                  <c:v>60104</c:v>
                </c:pt>
                <c:pt idx="2919">
                  <c:v>60111</c:v>
                </c:pt>
                <c:pt idx="2920">
                  <c:v>60118</c:v>
                </c:pt>
                <c:pt idx="2921">
                  <c:v>60125</c:v>
                </c:pt>
                <c:pt idx="2922">
                  <c:v>60132</c:v>
                </c:pt>
                <c:pt idx="2923">
                  <c:v>60140</c:v>
                </c:pt>
                <c:pt idx="2924">
                  <c:v>60147</c:v>
                </c:pt>
                <c:pt idx="2925">
                  <c:v>60153</c:v>
                </c:pt>
                <c:pt idx="2926">
                  <c:v>60160</c:v>
                </c:pt>
                <c:pt idx="2927">
                  <c:v>60167</c:v>
                </c:pt>
                <c:pt idx="2928">
                  <c:v>60174</c:v>
                </c:pt>
                <c:pt idx="2929">
                  <c:v>60181</c:v>
                </c:pt>
                <c:pt idx="2930">
                  <c:v>60189</c:v>
                </c:pt>
                <c:pt idx="2931">
                  <c:v>60195</c:v>
                </c:pt>
                <c:pt idx="2932">
                  <c:v>60202</c:v>
                </c:pt>
                <c:pt idx="2933">
                  <c:v>60209</c:v>
                </c:pt>
                <c:pt idx="2934">
                  <c:v>60216</c:v>
                </c:pt>
                <c:pt idx="2935">
                  <c:v>60223</c:v>
                </c:pt>
                <c:pt idx="2936">
                  <c:v>60230</c:v>
                </c:pt>
                <c:pt idx="2937">
                  <c:v>60237</c:v>
                </c:pt>
                <c:pt idx="2938">
                  <c:v>60244</c:v>
                </c:pt>
                <c:pt idx="2939">
                  <c:v>60251</c:v>
                </c:pt>
                <c:pt idx="2940">
                  <c:v>60258</c:v>
                </c:pt>
                <c:pt idx="2941">
                  <c:v>60267</c:v>
                </c:pt>
                <c:pt idx="2942">
                  <c:v>60274</c:v>
                </c:pt>
                <c:pt idx="2943">
                  <c:v>60281</c:v>
                </c:pt>
                <c:pt idx="2944">
                  <c:v>60288</c:v>
                </c:pt>
                <c:pt idx="2945">
                  <c:v>60295</c:v>
                </c:pt>
                <c:pt idx="2946">
                  <c:v>60302</c:v>
                </c:pt>
                <c:pt idx="2947">
                  <c:v>60309</c:v>
                </c:pt>
                <c:pt idx="2948">
                  <c:v>60316</c:v>
                </c:pt>
                <c:pt idx="2949">
                  <c:v>60323</c:v>
                </c:pt>
                <c:pt idx="2950">
                  <c:v>60330</c:v>
                </c:pt>
                <c:pt idx="2951">
                  <c:v>60337</c:v>
                </c:pt>
                <c:pt idx="2952">
                  <c:v>60344</c:v>
                </c:pt>
                <c:pt idx="2953">
                  <c:v>60351</c:v>
                </c:pt>
                <c:pt idx="2954">
                  <c:v>60359</c:v>
                </c:pt>
                <c:pt idx="2955">
                  <c:v>60366</c:v>
                </c:pt>
                <c:pt idx="2956">
                  <c:v>60373</c:v>
                </c:pt>
                <c:pt idx="2957">
                  <c:v>60380</c:v>
                </c:pt>
                <c:pt idx="2958">
                  <c:v>60387</c:v>
                </c:pt>
                <c:pt idx="2959">
                  <c:v>60394</c:v>
                </c:pt>
                <c:pt idx="2960">
                  <c:v>60401</c:v>
                </c:pt>
                <c:pt idx="2961">
                  <c:v>60408</c:v>
                </c:pt>
                <c:pt idx="2962">
                  <c:v>60415</c:v>
                </c:pt>
                <c:pt idx="2963">
                  <c:v>60422</c:v>
                </c:pt>
                <c:pt idx="2964">
                  <c:v>60429</c:v>
                </c:pt>
                <c:pt idx="2965">
                  <c:v>60436</c:v>
                </c:pt>
                <c:pt idx="2966">
                  <c:v>60443</c:v>
                </c:pt>
                <c:pt idx="2967">
                  <c:v>60450</c:v>
                </c:pt>
                <c:pt idx="2968">
                  <c:v>60457</c:v>
                </c:pt>
                <c:pt idx="2969">
                  <c:v>60464</c:v>
                </c:pt>
                <c:pt idx="2970">
                  <c:v>60471</c:v>
                </c:pt>
                <c:pt idx="2971">
                  <c:v>60478</c:v>
                </c:pt>
                <c:pt idx="2972">
                  <c:v>60485</c:v>
                </c:pt>
                <c:pt idx="2973">
                  <c:v>60492</c:v>
                </c:pt>
                <c:pt idx="2974">
                  <c:v>60499</c:v>
                </c:pt>
                <c:pt idx="2975">
                  <c:v>60506</c:v>
                </c:pt>
                <c:pt idx="2976">
                  <c:v>60513</c:v>
                </c:pt>
                <c:pt idx="2977">
                  <c:v>60520</c:v>
                </c:pt>
                <c:pt idx="2978">
                  <c:v>60527</c:v>
                </c:pt>
                <c:pt idx="2979">
                  <c:v>60534</c:v>
                </c:pt>
                <c:pt idx="2980">
                  <c:v>60541</c:v>
                </c:pt>
                <c:pt idx="2981">
                  <c:v>60548</c:v>
                </c:pt>
                <c:pt idx="2982">
                  <c:v>60555</c:v>
                </c:pt>
                <c:pt idx="2983">
                  <c:v>60562</c:v>
                </c:pt>
                <c:pt idx="2984">
                  <c:v>60569</c:v>
                </c:pt>
                <c:pt idx="2985">
                  <c:v>60576</c:v>
                </c:pt>
                <c:pt idx="2986">
                  <c:v>60583</c:v>
                </c:pt>
                <c:pt idx="2987">
                  <c:v>60590</c:v>
                </c:pt>
                <c:pt idx="2988">
                  <c:v>60598</c:v>
                </c:pt>
                <c:pt idx="2989">
                  <c:v>60604</c:v>
                </c:pt>
                <c:pt idx="2990">
                  <c:v>60611</c:v>
                </c:pt>
                <c:pt idx="2991">
                  <c:v>60618</c:v>
                </c:pt>
                <c:pt idx="2992">
                  <c:v>60625</c:v>
                </c:pt>
                <c:pt idx="2993">
                  <c:v>60632</c:v>
                </c:pt>
                <c:pt idx="2994">
                  <c:v>60639</c:v>
                </c:pt>
                <c:pt idx="2995">
                  <c:v>60646</c:v>
                </c:pt>
                <c:pt idx="2996">
                  <c:v>60653</c:v>
                </c:pt>
                <c:pt idx="2997">
                  <c:v>60660</c:v>
                </c:pt>
                <c:pt idx="2998">
                  <c:v>60667</c:v>
                </c:pt>
                <c:pt idx="2999">
                  <c:v>60674</c:v>
                </c:pt>
                <c:pt idx="3000">
                  <c:v>60681</c:v>
                </c:pt>
                <c:pt idx="3001">
                  <c:v>60688</c:v>
                </c:pt>
                <c:pt idx="3002">
                  <c:v>60695</c:v>
                </c:pt>
                <c:pt idx="3003">
                  <c:v>60702</c:v>
                </c:pt>
                <c:pt idx="3004">
                  <c:v>60709</c:v>
                </c:pt>
                <c:pt idx="3005">
                  <c:v>60716</c:v>
                </c:pt>
                <c:pt idx="3006">
                  <c:v>60723</c:v>
                </c:pt>
                <c:pt idx="3007">
                  <c:v>60730</c:v>
                </c:pt>
                <c:pt idx="3008">
                  <c:v>60737</c:v>
                </c:pt>
                <c:pt idx="3009">
                  <c:v>60744</c:v>
                </c:pt>
                <c:pt idx="3010">
                  <c:v>60751</c:v>
                </c:pt>
                <c:pt idx="3011">
                  <c:v>60758</c:v>
                </c:pt>
                <c:pt idx="3012">
                  <c:v>60765</c:v>
                </c:pt>
                <c:pt idx="3013">
                  <c:v>60772</c:v>
                </c:pt>
                <c:pt idx="3014">
                  <c:v>60779</c:v>
                </c:pt>
                <c:pt idx="3015">
                  <c:v>60786</c:v>
                </c:pt>
                <c:pt idx="3016">
                  <c:v>60793</c:v>
                </c:pt>
                <c:pt idx="3017">
                  <c:v>60800</c:v>
                </c:pt>
                <c:pt idx="3018">
                  <c:v>60807</c:v>
                </c:pt>
                <c:pt idx="3019">
                  <c:v>60814</c:v>
                </c:pt>
                <c:pt idx="3020">
                  <c:v>60821</c:v>
                </c:pt>
                <c:pt idx="3021">
                  <c:v>60828</c:v>
                </c:pt>
                <c:pt idx="3022">
                  <c:v>60835</c:v>
                </c:pt>
                <c:pt idx="3023">
                  <c:v>60842</c:v>
                </c:pt>
                <c:pt idx="3024">
                  <c:v>60849</c:v>
                </c:pt>
                <c:pt idx="3025">
                  <c:v>60856</c:v>
                </c:pt>
                <c:pt idx="3026">
                  <c:v>60863</c:v>
                </c:pt>
                <c:pt idx="3027">
                  <c:v>60870</c:v>
                </c:pt>
                <c:pt idx="3028">
                  <c:v>60877</c:v>
                </c:pt>
                <c:pt idx="3029">
                  <c:v>60884</c:v>
                </c:pt>
                <c:pt idx="3030">
                  <c:v>60891</c:v>
                </c:pt>
                <c:pt idx="3031">
                  <c:v>60898</c:v>
                </c:pt>
                <c:pt idx="3032">
                  <c:v>60905</c:v>
                </c:pt>
                <c:pt idx="3033">
                  <c:v>60912</c:v>
                </c:pt>
                <c:pt idx="3034">
                  <c:v>60919</c:v>
                </c:pt>
                <c:pt idx="3035">
                  <c:v>60926</c:v>
                </c:pt>
                <c:pt idx="3036">
                  <c:v>60933</c:v>
                </c:pt>
                <c:pt idx="3037">
                  <c:v>60940</c:v>
                </c:pt>
                <c:pt idx="3038">
                  <c:v>60948</c:v>
                </c:pt>
                <c:pt idx="3039">
                  <c:v>60954</c:v>
                </c:pt>
                <c:pt idx="3040">
                  <c:v>60962</c:v>
                </c:pt>
                <c:pt idx="3041">
                  <c:v>60968</c:v>
                </c:pt>
                <c:pt idx="3042">
                  <c:v>60975</c:v>
                </c:pt>
                <c:pt idx="3043">
                  <c:v>60982</c:v>
                </c:pt>
                <c:pt idx="3044">
                  <c:v>60989</c:v>
                </c:pt>
                <c:pt idx="3045">
                  <c:v>61001</c:v>
                </c:pt>
                <c:pt idx="3046">
                  <c:v>61004</c:v>
                </c:pt>
                <c:pt idx="3047">
                  <c:v>61011</c:v>
                </c:pt>
                <c:pt idx="3048">
                  <c:v>61018</c:v>
                </c:pt>
                <c:pt idx="3049">
                  <c:v>61025</c:v>
                </c:pt>
                <c:pt idx="3050">
                  <c:v>61032</c:v>
                </c:pt>
                <c:pt idx="3051">
                  <c:v>61039</c:v>
                </c:pt>
                <c:pt idx="3052">
                  <c:v>61046</c:v>
                </c:pt>
                <c:pt idx="3053">
                  <c:v>61053</c:v>
                </c:pt>
                <c:pt idx="3054">
                  <c:v>61060</c:v>
                </c:pt>
                <c:pt idx="3055">
                  <c:v>61067</c:v>
                </c:pt>
                <c:pt idx="3056">
                  <c:v>61074</c:v>
                </c:pt>
                <c:pt idx="3057">
                  <c:v>61081</c:v>
                </c:pt>
                <c:pt idx="3058">
                  <c:v>61092</c:v>
                </c:pt>
                <c:pt idx="3059">
                  <c:v>61095</c:v>
                </c:pt>
                <c:pt idx="3060">
                  <c:v>61102</c:v>
                </c:pt>
                <c:pt idx="3061">
                  <c:v>61109</c:v>
                </c:pt>
                <c:pt idx="3062">
                  <c:v>61116</c:v>
                </c:pt>
                <c:pt idx="3063">
                  <c:v>61123</c:v>
                </c:pt>
                <c:pt idx="3064">
                  <c:v>61130</c:v>
                </c:pt>
                <c:pt idx="3065">
                  <c:v>61137</c:v>
                </c:pt>
                <c:pt idx="3066">
                  <c:v>61144</c:v>
                </c:pt>
                <c:pt idx="3067">
                  <c:v>61151</c:v>
                </c:pt>
                <c:pt idx="3068">
                  <c:v>61158</c:v>
                </c:pt>
                <c:pt idx="3069">
                  <c:v>61165</c:v>
                </c:pt>
                <c:pt idx="3070">
                  <c:v>61172</c:v>
                </c:pt>
                <c:pt idx="3071">
                  <c:v>61179</c:v>
                </c:pt>
                <c:pt idx="3072">
                  <c:v>61186</c:v>
                </c:pt>
                <c:pt idx="3073">
                  <c:v>61193</c:v>
                </c:pt>
                <c:pt idx="3074">
                  <c:v>61200</c:v>
                </c:pt>
                <c:pt idx="3075">
                  <c:v>61207</c:v>
                </c:pt>
                <c:pt idx="3076">
                  <c:v>61214</c:v>
                </c:pt>
                <c:pt idx="3077">
                  <c:v>61221</c:v>
                </c:pt>
                <c:pt idx="3078">
                  <c:v>61228</c:v>
                </c:pt>
                <c:pt idx="3079">
                  <c:v>61235</c:v>
                </c:pt>
                <c:pt idx="3080">
                  <c:v>61242</c:v>
                </c:pt>
                <c:pt idx="3081">
                  <c:v>61249</c:v>
                </c:pt>
                <c:pt idx="3082">
                  <c:v>61256</c:v>
                </c:pt>
                <c:pt idx="3083">
                  <c:v>61263</c:v>
                </c:pt>
                <c:pt idx="3084">
                  <c:v>61270</c:v>
                </c:pt>
                <c:pt idx="3085">
                  <c:v>61277</c:v>
                </c:pt>
                <c:pt idx="3086">
                  <c:v>61284</c:v>
                </c:pt>
                <c:pt idx="3087">
                  <c:v>61291</c:v>
                </c:pt>
                <c:pt idx="3088">
                  <c:v>61298</c:v>
                </c:pt>
                <c:pt idx="3089">
                  <c:v>61305</c:v>
                </c:pt>
                <c:pt idx="3090">
                  <c:v>61315</c:v>
                </c:pt>
                <c:pt idx="3091">
                  <c:v>61319</c:v>
                </c:pt>
                <c:pt idx="3092">
                  <c:v>61326</c:v>
                </c:pt>
                <c:pt idx="3093">
                  <c:v>61333</c:v>
                </c:pt>
                <c:pt idx="3094">
                  <c:v>61340</c:v>
                </c:pt>
                <c:pt idx="3095">
                  <c:v>61347</c:v>
                </c:pt>
                <c:pt idx="3096">
                  <c:v>61354</c:v>
                </c:pt>
                <c:pt idx="3097">
                  <c:v>61361</c:v>
                </c:pt>
                <c:pt idx="3098">
                  <c:v>61368</c:v>
                </c:pt>
                <c:pt idx="3099">
                  <c:v>61375</c:v>
                </c:pt>
                <c:pt idx="3100">
                  <c:v>61382</c:v>
                </c:pt>
                <c:pt idx="3101">
                  <c:v>61389</c:v>
                </c:pt>
                <c:pt idx="3102">
                  <c:v>61396</c:v>
                </c:pt>
                <c:pt idx="3103">
                  <c:v>61403</c:v>
                </c:pt>
                <c:pt idx="3104">
                  <c:v>61410</c:v>
                </c:pt>
                <c:pt idx="3105">
                  <c:v>61417</c:v>
                </c:pt>
                <c:pt idx="3106">
                  <c:v>61424</c:v>
                </c:pt>
                <c:pt idx="3107">
                  <c:v>61431</c:v>
                </c:pt>
                <c:pt idx="3108">
                  <c:v>61438</c:v>
                </c:pt>
                <c:pt idx="3109">
                  <c:v>61445</c:v>
                </c:pt>
                <c:pt idx="3110">
                  <c:v>61452</c:v>
                </c:pt>
                <c:pt idx="3111">
                  <c:v>61459</c:v>
                </c:pt>
                <c:pt idx="3112">
                  <c:v>61466</c:v>
                </c:pt>
                <c:pt idx="3113">
                  <c:v>61477</c:v>
                </c:pt>
                <c:pt idx="3114">
                  <c:v>61480</c:v>
                </c:pt>
                <c:pt idx="3115">
                  <c:v>61487</c:v>
                </c:pt>
                <c:pt idx="3116">
                  <c:v>61494</c:v>
                </c:pt>
                <c:pt idx="3117">
                  <c:v>61501</c:v>
                </c:pt>
                <c:pt idx="3118">
                  <c:v>61508</c:v>
                </c:pt>
                <c:pt idx="3119">
                  <c:v>61515</c:v>
                </c:pt>
                <c:pt idx="3120">
                  <c:v>61522</c:v>
                </c:pt>
                <c:pt idx="3121">
                  <c:v>61529</c:v>
                </c:pt>
                <c:pt idx="3122">
                  <c:v>61536</c:v>
                </c:pt>
                <c:pt idx="3123">
                  <c:v>61543</c:v>
                </c:pt>
                <c:pt idx="3124">
                  <c:v>61550</c:v>
                </c:pt>
                <c:pt idx="3125">
                  <c:v>61557</c:v>
                </c:pt>
                <c:pt idx="3126">
                  <c:v>61564</c:v>
                </c:pt>
                <c:pt idx="3127">
                  <c:v>61571</c:v>
                </c:pt>
                <c:pt idx="3128">
                  <c:v>61578</c:v>
                </c:pt>
                <c:pt idx="3129">
                  <c:v>61585</c:v>
                </c:pt>
                <c:pt idx="3130">
                  <c:v>61592</c:v>
                </c:pt>
                <c:pt idx="3131">
                  <c:v>61599</c:v>
                </c:pt>
                <c:pt idx="3132">
                  <c:v>61606</c:v>
                </c:pt>
                <c:pt idx="3133">
                  <c:v>61613</c:v>
                </c:pt>
                <c:pt idx="3134">
                  <c:v>61620</c:v>
                </c:pt>
                <c:pt idx="3135">
                  <c:v>61627</c:v>
                </c:pt>
                <c:pt idx="3136">
                  <c:v>61634</c:v>
                </c:pt>
                <c:pt idx="3137">
                  <c:v>61641</c:v>
                </c:pt>
                <c:pt idx="3138">
                  <c:v>61648</c:v>
                </c:pt>
                <c:pt idx="3139">
                  <c:v>61655</c:v>
                </c:pt>
                <c:pt idx="3140">
                  <c:v>61662</c:v>
                </c:pt>
                <c:pt idx="3141">
                  <c:v>61669</c:v>
                </c:pt>
                <c:pt idx="3142">
                  <c:v>61676</c:v>
                </c:pt>
                <c:pt idx="3143">
                  <c:v>61683</c:v>
                </c:pt>
                <c:pt idx="3144">
                  <c:v>61690</c:v>
                </c:pt>
                <c:pt idx="3145">
                  <c:v>61697</c:v>
                </c:pt>
                <c:pt idx="3146">
                  <c:v>61704</c:v>
                </c:pt>
                <c:pt idx="3147">
                  <c:v>61711</c:v>
                </c:pt>
                <c:pt idx="3148">
                  <c:v>61718</c:v>
                </c:pt>
                <c:pt idx="3149">
                  <c:v>61728</c:v>
                </c:pt>
                <c:pt idx="3150">
                  <c:v>61735</c:v>
                </c:pt>
                <c:pt idx="3151">
                  <c:v>61742</c:v>
                </c:pt>
                <c:pt idx="3152">
                  <c:v>61750</c:v>
                </c:pt>
                <c:pt idx="3153">
                  <c:v>61756</c:v>
                </c:pt>
                <c:pt idx="3154">
                  <c:v>61763</c:v>
                </c:pt>
                <c:pt idx="3155">
                  <c:v>61770</c:v>
                </c:pt>
                <c:pt idx="3156">
                  <c:v>61778</c:v>
                </c:pt>
                <c:pt idx="3157">
                  <c:v>61784</c:v>
                </c:pt>
                <c:pt idx="3158">
                  <c:v>61791</c:v>
                </c:pt>
                <c:pt idx="3159">
                  <c:v>61798</c:v>
                </c:pt>
                <c:pt idx="3160">
                  <c:v>61805</c:v>
                </c:pt>
                <c:pt idx="3161">
                  <c:v>61812</c:v>
                </c:pt>
                <c:pt idx="3162">
                  <c:v>61819</c:v>
                </c:pt>
                <c:pt idx="3163">
                  <c:v>61826</c:v>
                </c:pt>
                <c:pt idx="3164">
                  <c:v>61835</c:v>
                </c:pt>
                <c:pt idx="3165">
                  <c:v>61840</c:v>
                </c:pt>
                <c:pt idx="3166">
                  <c:v>61847</c:v>
                </c:pt>
                <c:pt idx="3167">
                  <c:v>61855</c:v>
                </c:pt>
                <c:pt idx="3168">
                  <c:v>61861</c:v>
                </c:pt>
                <c:pt idx="3169">
                  <c:v>61868</c:v>
                </c:pt>
                <c:pt idx="3170">
                  <c:v>61876</c:v>
                </c:pt>
                <c:pt idx="3171">
                  <c:v>61882</c:v>
                </c:pt>
                <c:pt idx="3172">
                  <c:v>61889</c:v>
                </c:pt>
                <c:pt idx="3173">
                  <c:v>61896</c:v>
                </c:pt>
                <c:pt idx="3174">
                  <c:v>61903</c:v>
                </c:pt>
                <c:pt idx="3175">
                  <c:v>61910</c:v>
                </c:pt>
                <c:pt idx="3176">
                  <c:v>61917</c:v>
                </c:pt>
                <c:pt idx="3177">
                  <c:v>61924</c:v>
                </c:pt>
                <c:pt idx="3178">
                  <c:v>61931</c:v>
                </c:pt>
                <c:pt idx="3179">
                  <c:v>61938</c:v>
                </c:pt>
                <c:pt idx="3180">
                  <c:v>61945</c:v>
                </c:pt>
                <c:pt idx="3181">
                  <c:v>61952</c:v>
                </c:pt>
                <c:pt idx="3182">
                  <c:v>61959</c:v>
                </c:pt>
                <c:pt idx="3183">
                  <c:v>61967</c:v>
                </c:pt>
                <c:pt idx="3184">
                  <c:v>61974</c:v>
                </c:pt>
                <c:pt idx="3185">
                  <c:v>61980</c:v>
                </c:pt>
                <c:pt idx="3186">
                  <c:v>61987</c:v>
                </c:pt>
                <c:pt idx="3187">
                  <c:v>61994</c:v>
                </c:pt>
                <c:pt idx="3188">
                  <c:v>62001</c:v>
                </c:pt>
                <c:pt idx="3189">
                  <c:v>62008</c:v>
                </c:pt>
                <c:pt idx="3190">
                  <c:v>62016</c:v>
                </c:pt>
                <c:pt idx="3191">
                  <c:v>62022</c:v>
                </c:pt>
                <c:pt idx="3192">
                  <c:v>62029</c:v>
                </c:pt>
                <c:pt idx="3193">
                  <c:v>62036</c:v>
                </c:pt>
                <c:pt idx="3194">
                  <c:v>62044</c:v>
                </c:pt>
                <c:pt idx="3195">
                  <c:v>62050</c:v>
                </c:pt>
                <c:pt idx="3196">
                  <c:v>62057</c:v>
                </c:pt>
                <c:pt idx="3197">
                  <c:v>62064</c:v>
                </c:pt>
                <c:pt idx="3198">
                  <c:v>62071</c:v>
                </c:pt>
                <c:pt idx="3199">
                  <c:v>62078</c:v>
                </c:pt>
                <c:pt idx="3200">
                  <c:v>62085</c:v>
                </c:pt>
                <c:pt idx="3201">
                  <c:v>62093</c:v>
                </c:pt>
                <c:pt idx="3202">
                  <c:v>62100</c:v>
                </c:pt>
                <c:pt idx="3203">
                  <c:v>62107</c:v>
                </c:pt>
                <c:pt idx="3204">
                  <c:v>62114</c:v>
                </c:pt>
                <c:pt idx="3205">
                  <c:v>62121</c:v>
                </c:pt>
                <c:pt idx="3206">
                  <c:v>62128</c:v>
                </c:pt>
                <c:pt idx="3207">
                  <c:v>62135</c:v>
                </c:pt>
                <c:pt idx="3208">
                  <c:v>62142</c:v>
                </c:pt>
                <c:pt idx="3209">
                  <c:v>62149</c:v>
                </c:pt>
                <c:pt idx="3210">
                  <c:v>62156</c:v>
                </c:pt>
                <c:pt idx="3211">
                  <c:v>62163</c:v>
                </c:pt>
                <c:pt idx="3212">
                  <c:v>62170</c:v>
                </c:pt>
                <c:pt idx="3213">
                  <c:v>62177</c:v>
                </c:pt>
                <c:pt idx="3214">
                  <c:v>62186</c:v>
                </c:pt>
                <c:pt idx="3215">
                  <c:v>62193</c:v>
                </c:pt>
                <c:pt idx="3216">
                  <c:v>62200</c:v>
                </c:pt>
                <c:pt idx="3217">
                  <c:v>62207</c:v>
                </c:pt>
                <c:pt idx="3218">
                  <c:v>62214</c:v>
                </c:pt>
                <c:pt idx="3219">
                  <c:v>62221</c:v>
                </c:pt>
                <c:pt idx="3220">
                  <c:v>62228</c:v>
                </c:pt>
                <c:pt idx="3221">
                  <c:v>62235</c:v>
                </c:pt>
                <c:pt idx="3222">
                  <c:v>62242</c:v>
                </c:pt>
                <c:pt idx="3223">
                  <c:v>62249</c:v>
                </c:pt>
                <c:pt idx="3224">
                  <c:v>62256</c:v>
                </c:pt>
                <c:pt idx="3225">
                  <c:v>62263</c:v>
                </c:pt>
                <c:pt idx="3226">
                  <c:v>62270</c:v>
                </c:pt>
                <c:pt idx="3227">
                  <c:v>62277</c:v>
                </c:pt>
                <c:pt idx="3228">
                  <c:v>62284</c:v>
                </c:pt>
                <c:pt idx="3229">
                  <c:v>62291</c:v>
                </c:pt>
                <c:pt idx="3230">
                  <c:v>62298</c:v>
                </c:pt>
                <c:pt idx="3231">
                  <c:v>62305</c:v>
                </c:pt>
                <c:pt idx="3232">
                  <c:v>62312</c:v>
                </c:pt>
                <c:pt idx="3233">
                  <c:v>62319</c:v>
                </c:pt>
                <c:pt idx="3234">
                  <c:v>62326</c:v>
                </c:pt>
                <c:pt idx="3235">
                  <c:v>62333</c:v>
                </c:pt>
                <c:pt idx="3236">
                  <c:v>62340</c:v>
                </c:pt>
                <c:pt idx="3237">
                  <c:v>62347</c:v>
                </c:pt>
                <c:pt idx="3238">
                  <c:v>62354</c:v>
                </c:pt>
                <c:pt idx="3239">
                  <c:v>62361</c:v>
                </c:pt>
                <c:pt idx="3240">
                  <c:v>62368</c:v>
                </c:pt>
                <c:pt idx="3241">
                  <c:v>62375</c:v>
                </c:pt>
                <c:pt idx="3242">
                  <c:v>62382</c:v>
                </c:pt>
                <c:pt idx="3243">
                  <c:v>62389</c:v>
                </c:pt>
                <c:pt idx="3244">
                  <c:v>62396</c:v>
                </c:pt>
                <c:pt idx="3245">
                  <c:v>62403</c:v>
                </c:pt>
                <c:pt idx="3246">
                  <c:v>62410</c:v>
                </c:pt>
                <c:pt idx="3247">
                  <c:v>62417</c:v>
                </c:pt>
                <c:pt idx="3248">
                  <c:v>62425</c:v>
                </c:pt>
                <c:pt idx="3249">
                  <c:v>62431</c:v>
                </c:pt>
                <c:pt idx="3250">
                  <c:v>62438</c:v>
                </c:pt>
                <c:pt idx="3251">
                  <c:v>62445</c:v>
                </c:pt>
                <c:pt idx="3252">
                  <c:v>62456</c:v>
                </c:pt>
                <c:pt idx="3253">
                  <c:v>62460</c:v>
                </c:pt>
                <c:pt idx="3254">
                  <c:v>62466</c:v>
                </c:pt>
                <c:pt idx="3255">
                  <c:v>62473</c:v>
                </c:pt>
                <c:pt idx="3256">
                  <c:v>62480</c:v>
                </c:pt>
                <c:pt idx="3257">
                  <c:v>62487</c:v>
                </c:pt>
                <c:pt idx="3258">
                  <c:v>62494</c:v>
                </c:pt>
                <c:pt idx="3259">
                  <c:v>62501</c:v>
                </c:pt>
                <c:pt idx="3260">
                  <c:v>62508</c:v>
                </c:pt>
                <c:pt idx="3261">
                  <c:v>62515</c:v>
                </c:pt>
                <c:pt idx="3262">
                  <c:v>62522</c:v>
                </c:pt>
                <c:pt idx="3263">
                  <c:v>62529</c:v>
                </c:pt>
                <c:pt idx="3264">
                  <c:v>62536</c:v>
                </c:pt>
                <c:pt idx="3265">
                  <c:v>62543</c:v>
                </c:pt>
                <c:pt idx="3266">
                  <c:v>62550</c:v>
                </c:pt>
                <c:pt idx="3267">
                  <c:v>62557</c:v>
                </c:pt>
                <c:pt idx="3268">
                  <c:v>62564</c:v>
                </c:pt>
                <c:pt idx="3269">
                  <c:v>62571</c:v>
                </c:pt>
                <c:pt idx="3270">
                  <c:v>62578</c:v>
                </c:pt>
                <c:pt idx="3271">
                  <c:v>62585</c:v>
                </c:pt>
                <c:pt idx="3272">
                  <c:v>62592</c:v>
                </c:pt>
                <c:pt idx="3273">
                  <c:v>62599</c:v>
                </c:pt>
                <c:pt idx="3274">
                  <c:v>62606</c:v>
                </c:pt>
                <c:pt idx="3275">
                  <c:v>62613</c:v>
                </c:pt>
                <c:pt idx="3276">
                  <c:v>62620</c:v>
                </c:pt>
                <c:pt idx="3277">
                  <c:v>62627</c:v>
                </c:pt>
                <c:pt idx="3278">
                  <c:v>62634</c:v>
                </c:pt>
                <c:pt idx="3279">
                  <c:v>62641</c:v>
                </c:pt>
                <c:pt idx="3280">
                  <c:v>62648</c:v>
                </c:pt>
                <c:pt idx="3281">
                  <c:v>62655</c:v>
                </c:pt>
                <c:pt idx="3282">
                  <c:v>62662</c:v>
                </c:pt>
                <c:pt idx="3283">
                  <c:v>62669</c:v>
                </c:pt>
                <c:pt idx="3284">
                  <c:v>62676</c:v>
                </c:pt>
                <c:pt idx="3285">
                  <c:v>62683</c:v>
                </c:pt>
                <c:pt idx="3286">
                  <c:v>62690</c:v>
                </c:pt>
                <c:pt idx="3287">
                  <c:v>62697</c:v>
                </c:pt>
                <c:pt idx="3288">
                  <c:v>62704</c:v>
                </c:pt>
                <c:pt idx="3289">
                  <c:v>62711</c:v>
                </c:pt>
                <c:pt idx="3290">
                  <c:v>62718</c:v>
                </c:pt>
                <c:pt idx="3291">
                  <c:v>62725</c:v>
                </c:pt>
                <c:pt idx="3292">
                  <c:v>62732</c:v>
                </c:pt>
                <c:pt idx="3293">
                  <c:v>62739</c:v>
                </c:pt>
                <c:pt idx="3294">
                  <c:v>62746</c:v>
                </c:pt>
                <c:pt idx="3295">
                  <c:v>62753</c:v>
                </c:pt>
                <c:pt idx="3296">
                  <c:v>62760</c:v>
                </c:pt>
                <c:pt idx="3297">
                  <c:v>62767</c:v>
                </c:pt>
                <c:pt idx="3298">
                  <c:v>62774</c:v>
                </c:pt>
                <c:pt idx="3299">
                  <c:v>62781</c:v>
                </c:pt>
                <c:pt idx="3300">
                  <c:v>62789</c:v>
                </c:pt>
                <c:pt idx="3301">
                  <c:v>62795</c:v>
                </c:pt>
                <c:pt idx="3302">
                  <c:v>62802</c:v>
                </c:pt>
                <c:pt idx="3303">
                  <c:v>62809</c:v>
                </c:pt>
                <c:pt idx="3304">
                  <c:v>62816</c:v>
                </c:pt>
                <c:pt idx="3305">
                  <c:v>62823</c:v>
                </c:pt>
                <c:pt idx="3306">
                  <c:v>62830</c:v>
                </c:pt>
                <c:pt idx="3307">
                  <c:v>62837</c:v>
                </c:pt>
                <c:pt idx="3308">
                  <c:v>62844</c:v>
                </c:pt>
                <c:pt idx="3309">
                  <c:v>62851</c:v>
                </c:pt>
                <c:pt idx="3310">
                  <c:v>62858</c:v>
                </c:pt>
                <c:pt idx="3311">
                  <c:v>62865</c:v>
                </c:pt>
                <c:pt idx="3312">
                  <c:v>62872</c:v>
                </c:pt>
                <c:pt idx="3313">
                  <c:v>62879</c:v>
                </c:pt>
                <c:pt idx="3314">
                  <c:v>62886</c:v>
                </c:pt>
                <c:pt idx="3315">
                  <c:v>62893</c:v>
                </c:pt>
                <c:pt idx="3316">
                  <c:v>62900</c:v>
                </c:pt>
                <c:pt idx="3317">
                  <c:v>62907</c:v>
                </c:pt>
                <c:pt idx="3318">
                  <c:v>62914</c:v>
                </c:pt>
                <c:pt idx="3319">
                  <c:v>62921</c:v>
                </c:pt>
                <c:pt idx="3320">
                  <c:v>62928</c:v>
                </c:pt>
                <c:pt idx="3321">
                  <c:v>62935</c:v>
                </c:pt>
                <c:pt idx="3322">
                  <c:v>62942</c:v>
                </c:pt>
                <c:pt idx="3323">
                  <c:v>62949</c:v>
                </c:pt>
                <c:pt idx="3324">
                  <c:v>62956</c:v>
                </c:pt>
                <c:pt idx="3325">
                  <c:v>62963</c:v>
                </c:pt>
                <c:pt idx="3326">
                  <c:v>62970</c:v>
                </c:pt>
                <c:pt idx="3327">
                  <c:v>62977</c:v>
                </c:pt>
                <c:pt idx="3328">
                  <c:v>62984</c:v>
                </c:pt>
                <c:pt idx="3329">
                  <c:v>62991</c:v>
                </c:pt>
                <c:pt idx="3330">
                  <c:v>62998</c:v>
                </c:pt>
                <c:pt idx="3331">
                  <c:v>63005</c:v>
                </c:pt>
                <c:pt idx="3332">
                  <c:v>63012</c:v>
                </c:pt>
                <c:pt idx="3333">
                  <c:v>63019</c:v>
                </c:pt>
                <c:pt idx="3334">
                  <c:v>63026</c:v>
                </c:pt>
                <c:pt idx="3335">
                  <c:v>63033</c:v>
                </c:pt>
                <c:pt idx="3336">
                  <c:v>63040</c:v>
                </c:pt>
                <c:pt idx="3337">
                  <c:v>63047</c:v>
                </c:pt>
                <c:pt idx="3338">
                  <c:v>63054</c:v>
                </c:pt>
                <c:pt idx="3339">
                  <c:v>63061</c:v>
                </c:pt>
                <c:pt idx="3340">
                  <c:v>63068</c:v>
                </c:pt>
                <c:pt idx="3341">
                  <c:v>63075</c:v>
                </c:pt>
                <c:pt idx="3342">
                  <c:v>63082</c:v>
                </c:pt>
                <c:pt idx="3343">
                  <c:v>63089</c:v>
                </c:pt>
                <c:pt idx="3344">
                  <c:v>63096</c:v>
                </c:pt>
                <c:pt idx="3345">
                  <c:v>63103</c:v>
                </c:pt>
                <c:pt idx="3346">
                  <c:v>63110</c:v>
                </c:pt>
                <c:pt idx="3347">
                  <c:v>63117</c:v>
                </c:pt>
                <c:pt idx="3348">
                  <c:v>63124</c:v>
                </c:pt>
                <c:pt idx="3349">
                  <c:v>63131</c:v>
                </c:pt>
                <c:pt idx="3350">
                  <c:v>63138</c:v>
                </c:pt>
                <c:pt idx="3351">
                  <c:v>63145</c:v>
                </c:pt>
                <c:pt idx="3352">
                  <c:v>63153</c:v>
                </c:pt>
                <c:pt idx="3353">
                  <c:v>63159</c:v>
                </c:pt>
                <c:pt idx="3354">
                  <c:v>63166</c:v>
                </c:pt>
                <c:pt idx="3355">
                  <c:v>63173</c:v>
                </c:pt>
                <c:pt idx="3356">
                  <c:v>63180</c:v>
                </c:pt>
                <c:pt idx="3357">
                  <c:v>63188</c:v>
                </c:pt>
                <c:pt idx="3358">
                  <c:v>63195</c:v>
                </c:pt>
                <c:pt idx="3359">
                  <c:v>63202</c:v>
                </c:pt>
                <c:pt idx="3360">
                  <c:v>63209</c:v>
                </c:pt>
                <c:pt idx="3361">
                  <c:v>63216</c:v>
                </c:pt>
                <c:pt idx="3362">
                  <c:v>63223</c:v>
                </c:pt>
                <c:pt idx="3363">
                  <c:v>63230</c:v>
                </c:pt>
                <c:pt idx="3364">
                  <c:v>63237</c:v>
                </c:pt>
                <c:pt idx="3365">
                  <c:v>63244</c:v>
                </c:pt>
                <c:pt idx="3366">
                  <c:v>63251</c:v>
                </c:pt>
                <c:pt idx="3367">
                  <c:v>63258</c:v>
                </c:pt>
                <c:pt idx="3368">
                  <c:v>63265</c:v>
                </c:pt>
                <c:pt idx="3369">
                  <c:v>63276</c:v>
                </c:pt>
                <c:pt idx="3370">
                  <c:v>63279</c:v>
                </c:pt>
                <c:pt idx="3371">
                  <c:v>63286</c:v>
                </c:pt>
                <c:pt idx="3372">
                  <c:v>63293</c:v>
                </c:pt>
                <c:pt idx="3373">
                  <c:v>63300</c:v>
                </c:pt>
                <c:pt idx="3374">
                  <c:v>63307</c:v>
                </c:pt>
                <c:pt idx="3375">
                  <c:v>63314</c:v>
                </c:pt>
                <c:pt idx="3376">
                  <c:v>63321</c:v>
                </c:pt>
                <c:pt idx="3377">
                  <c:v>63328</c:v>
                </c:pt>
                <c:pt idx="3378">
                  <c:v>63335</c:v>
                </c:pt>
                <c:pt idx="3379">
                  <c:v>63342</c:v>
                </c:pt>
                <c:pt idx="3380">
                  <c:v>63349</c:v>
                </c:pt>
                <c:pt idx="3381">
                  <c:v>63356</c:v>
                </c:pt>
                <c:pt idx="3382">
                  <c:v>63363</c:v>
                </c:pt>
                <c:pt idx="3383">
                  <c:v>63370</c:v>
                </c:pt>
                <c:pt idx="3384">
                  <c:v>63377</c:v>
                </c:pt>
                <c:pt idx="3385">
                  <c:v>63384</c:v>
                </c:pt>
                <c:pt idx="3386">
                  <c:v>63391</c:v>
                </c:pt>
                <c:pt idx="3387">
                  <c:v>63398</c:v>
                </c:pt>
                <c:pt idx="3388">
                  <c:v>63405</c:v>
                </c:pt>
                <c:pt idx="3389">
                  <c:v>63412</c:v>
                </c:pt>
                <c:pt idx="3390">
                  <c:v>63419</c:v>
                </c:pt>
                <c:pt idx="3391">
                  <c:v>63426</c:v>
                </c:pt>
                <c:pt idx="3392">
                  <c:v>63433</c:v>
                </c:pt>
                <c:pt idx="3393">
                  <c:v>63440</c:v>
                </c:pt>
                <c:pt idx="3394">
                  <c:v>63447</c:v>
                </c:pt>
                <c:pt idx="3395">
                  <c:v>63454</c:v>
                </c:pt>
                <c:pt idx="3396">
                  <c:v>63461</c:v>
                </c:pt>
                <c:pt idx="3397">
                  <c:v>63468</c:v>
                </c:pt>
                <c:pt idx="3398">
                  <c:v>63475</c:v>
                </c:pt>
                <c:pt idx="3399">
                  <c:v>63482</c:v>
                </c:pt>
                <c:pt idx="3400">
                  <c:v>63489</c:v>
                </c:pt>
                <c:pt idx="3401">
                  <c:v>63496</c:v>
                </c:pt>
                <c:pt idx="3402">
                  <c:v>63506</c:v>
                </c:pt>
                <c:pt idx="3403">
                  <c:v>63510</c:v>
                </c:pt>
                <c:pt idx="3404">
                  <c:v>63517</c:v>
                </c:pt>
                <c:pt idx="3405">
                  <c:v>63524</c:v>
                </c:pt>
                <c:pt idx="3406">
                  <c:v>63531</c:v>
                </c:pt>
                <c:pt idx="3407">
                  <c:v>63538</c:v>
                </c:pt>
                <c:pt idx="3408">
                  <c:v>63545</c:v>
                </c:pt>
                <c:pt idx="3409">
                  <c:v>63552</c:v>
                </c:pt>
                <c:pt idx="3410">
                  <c:v>63559</c:v>
                </c:pt>
                <c:pt idx="3411">
                  <c:v>63566</c:v>
                </c:pt>
                <c:pt idx="3412">
                  <c:v>63573</c:v>
                </c:pt>
                <c:pt idx="3413">
                  <c:v>63580</c:v>
                </c:pt>
                <c:pt idx="3414">
                  <c:v>63587</c:v>
                </c:pt>
                <c:pt idx="3415">
                  <c:v>63594</c:v>
                </c:pt>
                <c:pt idx="3416">
                  <c:v>63601</c:v>
                </c:pt>
                <c:pt idx="3417">
                  <c:v>63608</c:v>
                </c:pt>
                <c:pt idx="3418">
                  <c:v>63615</c:v>
                </c:pt>
                <c:pt idx="3419">
                  <c:v>63622</c:v>
                </c:pt>
                <c:pt idx="3420">
                  <c:v>63629</c:v>
                </c:pt>
                <c:pt idx="3421">
                  <c:v>63636</c:v>
                </c:pt>
                <c:pt idx="3422">
                  <c:v>63643</c:v>
                </c:pt>
                <c:pt idx="3423">
                  <c:v>63650</c:v>
                </c:pt>
                <c:pt idx="3424">
                  <c:v>63661</c:v>
                </c:pt>
                <c:pt idx="3425">
                  <c:v>63664</c:v>
                </c:pt>
                <c:pt idx="3426">
                  <c:v>63671</c:v>
                </c:pt>
                <c:pt idx="3427">
                  <c:v>63678</c:v>
                </c:pt>
                <c:pt idx="3428">
                  <c:v>63685</c:v>
                </c:pt>
                <c:pt idx="3429">
                  <c:v>63692</c:v>
                </c:pt>
                <c:pt idx="3430">
                  <c:v>63699</c:v>
                </c:pt>
                <c:pt idx="3431">
                  <c:v>63706</c:v>
                </c:pt>
                <c:pt idx="3432">
                  <c:v>63713</c:v>
                </c:pt>
                <c:pt idx="3433">
                  <c:v>63720</c:v>
                </c:pt>
                <c:pt idx="3434">
                  <c:v>63727</c:v>
                </c:pt>
                <c:pt idx="3435">
                  <c:v>63734</c:v>
                </c:pt>
                <c:pt idx="3436">
                  <c:v>63741</c:v>
                </c:pt>
                <c:pt idx="3437">
                  <c:v>63748</c:v>
                </c:pt>
                <c:pt idx="3438">
                  <c:v>63755</c:v>
                </c:pt>
                <c:pt idx="3439">
                  <c:v>63762</c:v>
                </c:pt>
                <c:pt idx="3440">
                  <c:v>63769</c:v>
                </c:pt>
                <c:pt idx="3441">
                  <c:v>63776</c:v>
                </c:pt>
                <c:pt idx="3442">
                  <c:v>63783</c:v>
                </c:pt>
                <c:pt idx="3443">
                  <c:v>63790</c:v>
                </c:pt>
                <c:pt idx="3444">
                  <c:v>63797</c:v>
                </c:pt>
                <c:pt idx="3445">
                  <c:v>63804</c:v>
                </c:pt>
                <c:pt idx="3446">
                  <c:v>63811</c:v>
                </c:pt>
                <c:pt idx="3447">
                  <c:v>63818</c:v>
                </c:pt>
                <c:pt idx="3448">
                  <c:v>63825</c:v>
                </c:pt>
                <c:pt idx="3449">
                  <c:v>63832</c:v>
                </c:pt>
                <c:pt idx="3450">
                  <c:v>63839</c:v>
                </c:pt>
                <c:pt idx="3451">
                  <c:v>63846</c:v>
                </c:pt>
                <c:pt idx="3452">
                  <c:v>63853</c:v>
                </c:pt>
                <c:pt idx="3453">
                  <c:v>63860</c:v>
                </c:pt>
                <c:pt idx="3454">
                  <c:v>63867</c:v>
                </c:pt>
                <c:pt idx="3455">
                  <c:v>63874</c:v>
                </c:pt>
                <c:pt idx="3456">
                  <c:v>63881</c:v>
                </c:pt>
                <c:pt idx="3457">
                  <c:v>63888</c:v>
                </c:pt>
                <c:pt idx="3458">
                  <c:v>63895</c:v>
                </c:pt>
                <c:pt idx="3459">
                  <c:v>63902</c:v>
                </c:pt>
                <c:pt idx="3460">
                  <c:v>63909</c:v>
                </c:pt>
                <c:pt idx="3461">
                  <c:v>63919</c:v>
                </c:pt>
                <c:pt idx="3462">
                  <c:v>63926</c:v>
                </c:pt>
                <c:pt idx="3463">
                  <c:v>63933</c:v>
                </c:pt>
                <c:pt idx="3464">
                  <c:v>63941</c:v>
                </c:pt>
                <c:pt idx="3465">
                  <c:v>63947</c:v>
                </c:pt>
                <c:pt idx="3466">
                  <c:v>63954</c:v>
                </c:pt>
                <c:pt idx="3467">
                  <c:v>63961</c:v>
                </c:pt>
                <c:pt idx="3468">
                  <c:v>63969</c:v>
                </c:pt>
                <c:pt idx="3469">
                  <c:v>63975</c:v>
                </c:pt>
                <c:pt idx="3470">
                  <c:v>63982</c:v>
                </c:pt>
                <c:pt idx="3471">
                  <c:v>63989</c:v>
                </c:pt>
                <c:pt idx="3472">
                  <c:v>63996</c:v>
                </c:pt>
                <c:pt idx="3473">
                  <c:v>64003</c:v>
                </c:pt>
                <c:pt idx="3474">
                  <c:v>64010</c:v>
                </c:pt>
                <c:pt idx="3475">
                  <c:v>64019</c:v>
                </c:pt>
                <c:pt idx="3476">
                  <c:v>64024</c:v>
                </c:pt>
                <c:pt idx="3477">
                  <c:v>64031</c:v>
                </c:pt>
                <c:pt idx="3478">
                  <c:v>64038</c:v>
                </c:pt>
                <c:pt idx="3479">
                  <c:v>64046</c:v>
                </c:pt>
                <c:pt idx="3480">
                  <c:v>64052</c:v>
                </c:pt>
                <c:pt idx="3481">
                  <c:v>64059</c:v>
                </c:pt>
                <c:pt idx="3482">
                  <c:v>64067</c:v>
                </c:pt>
                <c:pt idx="3483">
                  <c:v>64073</c:v>
                </c:pt>
                <c:pt idx="3484">
                  <c:v>64080</c:v>
                </c:pt>
                <c:pt idx="3485">
                  <c:v>64087</c:v>
                </c:pt>
                <c:pt idx="3486">
                  <c:v>64094</c:v>
                </c:pt>
                <c:pt idx="3487">
                  <c:v>64101</c:v>
                </c:pt>
                <c:pt idx="3488">
                  <c:v>64108</c:v>
                </c:pt>
                <c:pt idx="3489">
                  <c:v>64115</c:v>
                </c:pt>
                <c:pt idx="3490">
                  <c:v>64122</c:v>
                </c:pt>
                <c:pt idx="3491">
                  <c:v>64129</c:v>
                </c:pt>
                <c:pt idx="3492">
                  <c:v>64136</c:v>
                </c:pt>
                <c:pt idx="3493">
                  <c:v>64143</c:v>
                </c:pt>
                <c:pt idx="3494">
                  <c:v>64150</c:v>
                </c:pt>
                <c:pt idx="3495">
                  <c:v>64158</c:v>
                </c:pt>
                <c:pt idx="3496">
                  <c:v>64165</c:v>
                </c:pt>
                <c:pt idx="3497">
                  <c:v>64171</c:v>
                </c:pt>
                <c:pt idx="3498">
                  <c:v>64178</c:v>
                </c:pt>
                <c:pt idx="3499">
                  <c:v>64185</c:v>
                </c:pt>
                <c:pt idx="3500">
                  <c:v>64192</c:v>
                </c:pt>
                <c:pt idx="3501">
                  <c:v>64199</c:v>
                </c:pt>
                <c:pt idx="3502">
                  <c:v>64207</c:v>
                </c:pt>
                <c:pt idx="3503">
                  <c:v>64213</c:v>
                </c:pt>
                <c:pt idx="3504">
                  <c:v>64220</c:v>
                </c:pt>
                <c:pt idx="3505">
                  <c:v>64227</c:v>
                </c:pt>
                <c:pt idx="3506">
                  <c:v>64235</c:v>
                </c:pt>
                <c:pt idx="3507">
                  <c:v>64241</c:v>
                </c:pt>
                <c:pt idx="3508">
                  <c:v>64248</c:v>
                </c:pt>
                <c:pt idx="3509">
                  <c:v>64255</c:v>
                </c:pt>
                <c:pt idx="3510">
                  <c:v>64262</c:v>
                </c:pt>
                <c:pt idx="3511">
                  <c:v>64269</c:v>
                </c:pt>
                <c:pt idx="3512">
                  <c:v>64276</c:v>
                </c:pt>
                <c:pt idx="3513">
                  <c:v>64284</c:v>
                </c:pt>
                <c:pt idx="3514">
                  <c:v>64291</c:v>
                </c:pt>
                <c:pt idx="3515">
                  <c:v>64298</c:v>
                </c:pt>
                <c:pt idx="3516">
                  <c:v>64305</c:v>
                </c:pt>
                <c:pt idx="3517">
                  <c:v>64312</c:v>
                </c:pt>
                <c:pt idx="3518">
                  <c:v>64319</c:v>
                </c:pt>
                <c:pt idx="3519">
                  <c:v>64326</c:v>
                </c:pt>
                <c:pt idx="3520">
                  <c:v>64333</c:v>
                </c:pt>
                <c:pt idx="3521">
                  <c:v>64340</c:v>
                </c:pt>
                <c:pt idx="3522">
                  <c:v>64347</c:v>
                </c:pt>
                <c:pt idx="3523">
                  <c:v>64354</c:v>
                </c:pt>
                <c:pt idx="3524">
                  <c:v>64361</c:v>
                </c:pt>
                <c:pt idx="3525">
                  <c:v>64368</c:v>
                </c:pt>
                <c:pt idx="3526">
                  <c:v>64375</c:v>
                </c:pt>
                <c:pt idx="3527">
                  <c:v>64382</c:v>
                </c:pt>
                <c:pt idx="3528">
                  <c:v>64389</c:v>
                </c:pt>
                <c:pt idx="3529">
                  <c:v>64398</c:v>
                </c:pt>
                <c:pt idx="3530">
                  <c:v>64405</c:v>
                </c:pt>
                <c:pt idx="3531">
                  <c:v>64412</c:v>
                </c:pt>
                <c:pt idx="3532">
                  <c:v>64419</c:v>
                </c:pt>
                <c:pt idx="3533">
                  <c:v>64426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8.9442205825740473E-3</c:v>
                </c:pt>
                <c:pt idx="1">
                  <c:v>8.9437460257535406E-3</c:v>
                </c:pt>
                <c:pt idx="2">
                  <c:v>8.9421303513859129E-3</c:v>
                </c:pt>
                <c:pt idx="3">
                  <c:v>8.9410852358717818E-3</c:v>
                </c:pt>
                <c:pt idx="4">
                  <c:v>8.9398310971589012E-3</c:v>
                </c:pt>
                <c:pt idx="5">
                  <c:v>8.9383679354071432E-3</c:v>
                </c:pt>
                <c:pt idx="6">
                  <c:v>8.9349666190852162E-3</c:v>
                </c:pt>
                <c:pt idx="7">
                  <c:v>8.930425057211977E-3</c:v>
                </c:pt>
                <c:pt idx="8">
                  <c:v>8.927916780026024E-3</c:v>
                </c:pt>
                <c:pt idx="9">
                  <c:v>8.9251994796413214E-3</c:v>
                </c:pt>
                <c:pt idx="10">
                  <c:v>8.9222731562177415E-3</c:v>
                </c:pt>
                <c:pt idx="11">
                  <c:v>8.915944573466561E-3</c:v>
                </c:pt>
                <c:pt idx="12">
                  <c:v>8.9084776317349679E-3</c:v>
                </c:pt>
                <c:pt idx="13">
                  <c:v>8.904506192957129E-3</c:v>
                </c:pt>
                <c:pt idx="14">
                  <c:v>8.9003257311404127E-3</c:v>
                </c:pt>
                <c:pt idx="15">
                  <c:v>8.895936246284819E-3</c:v>
                </c:pt>
                <c:pt idx="16">
                  <c:v>8.8842462744143091E-3</c:v>
                </c:pt>
                <c:pt idx="17">
                  <c:v>8.8708534767434344E-3</c:v>
                </c:pt>
                <c:pt idx="18">
                  <c:v>8.8652098538943847E-3</c:v>
                </c:pt>
                <c:pt idx="19">
                  <c:v>8.8593572080064575E-3</c:v>
                </c:pt>
                <c:pt idx="20">
                  <c:v>8.8471725876271279E-3</c:v>
                </c:pt>
                <c:pt idx="21">
                  <c:v>8.8339310581808661E-3</c:v>
                </c:pt>
                <c:pt idx="22">
                  <c:v>8.8274812772315414E-3</c:v>
                </c:pt>
                <c:pt idx="23">
                  <c:v>8.8212704528167762E-3</c:v>
                </c:pt>
                <c:pt idx="24">
                  <c:v>8.8152985850165066E-3</c:v>
                </c:pt>
                <c:pt idx="25">
                  <c:v>8.8043666874693116E-3</c:v>
                </c:pt>
                <c:pt idx="26">
                  <c:v>8.7938006801202562E-3</c:v>
                </c:pt>
                <c:pt idx="27">
                  <c:v>8.7890235954724005E-3</c:v>
                </c:pt>
                <c:pt idx="28">
                  <c:v>8.7844854671992323E-3</c:v>
                </c:pt>
                <c:pt idx="29">
                  <c:v>8.7801862956204957E-3</c:v>
                </c:pt>
                <c:pt idx="30">
                  <c:v>8.7725982390374213E-3</c:v>
                </c:pt>
                <c:pt idx="31">
                  <c:v>8.7653791744912724E-3</c:v>
                </c:pt>
                <c:pt idx="32">
                  <c:v>8.7622747855053973E-3</c:v>
                </c:pt>
                <c:pt idx="33">
                  <c:v>8.7594093531340178E-3</c:v>
                </c:pt>
                <c:pt idx="34">
                  <c:v>8.7567828771373257E-3</c:v>
                </c:pt>
                <c:pt idx="35">
                  <c:v>8.7525392354326215E-3</c:v>
                </c:pt>
                <c:pt idx="36">
                  <c:v>8.7486665384961526E-3</c:v>
                </c:pt>
                <c:pt idx="37">
                  <c:v>8.747234845012386E-3</c:v>
                </c:pt>
                <c:pt idx="38">
                  <c:v>8.7460421080631789E-3</c:v>
                </c:pt>
                <c:pt idx="39">
                  <c:v>8.7450883275685953E-3</c:v>
                </c:pt>
                <c:pt idx="40">
                  <c:v>8.7442172295748577E-3</c:v>
                </c:pt>
                <c:pt idx="41">
                  <c:v>8.7439051906201826E-3</c:v>
                </c:pt>
                <c:pt idx="42">
                  <c:v>8.7439051906201826E-3</c:v>
                </c:pt>
                <c:pt idx="43">
                  <c:v>8.7443936587661142E-3</c:v>
                </c:pt>
                <c:pt idx="44">
                  <c:v>8.7451295931195716E-3</c:v>
                </c:pt>
                <c:pt idx="45">
                  <c:v>8.7476388995622045E-3</c:v>
                </c:pt>
                <c:pt idx="46">
                  <c:v>8.7505479930083396E-3</c:v>
                </c:pt>
                <c:pt idx="47">
                  <c:v>8.7525212585592982E-3</c:v>
                </c:pt>
                <c:pt idx="48">
                  <c:v>8.7547419904776547E-3</c:v>
                </c:pt>
                <c:pt idx="49">
                  <c:v>8.7572101885236009E-3</c:v>
                </c:pt>
                <c:pt idx="50">
                  <c:v>8.7631847786528994E-3</c:v>
                </c:pt>
                <c:pt idx="51">
                  <c:v>8.7695576435820044E-3</c:v>
                </c:pt>
                <c:pt idx="52">
                  <c:v>8.773263173145196E-3</c:v>
                </c:pt>
                <c:pt idx="53">
                  <c:v>8.7772161688359773E-3</c:v>
                </c:pt>
                <c:pt idx="54">
                  <c:v>8.7814166309740926E-3</c:v>
                </c:pt>
                <c:pt idx="55">
                  <c:v>8.7908570983952217E-3</c:v>
                </c:pt>
                <c:pt idx="56">
                  <c:v>8.8006931424811086E-3</c:v>
                </c:pt>
                <c:pt idx="57">
                  <c:v>8.8061309362164053E-3</c:v>
                </c:pt>
                <c:pt idx="58">
                  <c:v>8.8118161963191E-3</c:v>
                </c:pt>
                <c:pt idx="59">
                  <c:v>8.8177489227092565E-3</c:v>
                </c:pt>
                <c:pt idx="60">
                  <c:v>8.8306558672357482E-3</c:v>
                </c:pt>
                <c:pt idx="61">
                  <c:v>8.8439544925833502E-3</c:v>
                </c:pt>
                <c:pt idx="62">
                  <c:v>8.8511245512101766E-3</c:v>
                </c:pt>
                <c:pt idx="63">
                  <c:v>8.8585420761244649E-3</c:v>
                </c:pt>
                <c:pt idx="64">
                  <c:v>8.8662070676459592E-3</c:v>
                </c:pt>
                <c:pt idx="65">
                  <c:v>8.8821800574301335E-3</c:v>
                </c:pt>
                <c:pt idx="66">
                  <c:v>8.8976930608986038E-3</c:v>
                </c:pt>
                <c:pt idx="67">
                  <c:v>8.9055259983972235E-3</c:v>
                </c:pt>
                <c:pt idx="68">
                  <c:v>8.913339055718339E-3</c:v>
                </c:pt>
                <c:pt idx="69">
                  <c:v>8.9211322329418863E-3</c:v>
                </c:pt>
                <c:pt idx="70">
                  <c:v>8.9368741658191198E-3</c:v>
                </c:pt>
                <c:pt idx="71">
                  <c:v>8.9521061404607138E-3</c:v>
                </c:pt>
                <c:pt idx="72">
                  <c:v>8.9597999170365483E-3</c:v>
                </c:pt>
                <c:pt idx="73">
                  <c:v>8.9674738135148147E-3</c:v>
                </c:pt>
                <c:pt idx="74">
                  <c:v>8.9751278297356407E-3</c:v>
                </c:pt>
                <c:pt idx="75">
                  <c:v>8.9905941157475411E-3</c:v>
                </c:pt>
                <c:pt idx="76">
                  <c:v>9.0055450934833914E-3</c:v>
                </c:pt>
                <c:pt idx="77">
                  <c:v>9.0130997091364407E-3</c:v>
                </c:pt>
                <c:pt idx="78">
                  <c:v>9.0206344445320497E-3</c:v>
                </c:pt>
                <c:pt idx="79">
                  <c:v>9.0281492998300905E-3</c:v>
                </c:pt>
                <c:pt idx="80">
                  <c:v>9.0471780648937461E-3</c:v>
                </c:pt>
                <c:pt idx="81">
                  <c:v>9.0654253741373481E-3</c:v>
                </c:pt>
                <c:pt idx="82">
                  <c:v>9.0728209485302358E-3</c:v>
                </c:pt>
                <c:pt idx="83">
                  <c:v>9.0801966428255554E-3</c:v>
                </c:pt>
                <c:pt idx="84">
                  <c:v>9.0988814140358087E-3</c:v>
                </c:pt>
                <c:pt idx="85">
                  <c:v>9.1168065779090313E-3</c:v>
                </c:pt>
                <c:pt idx="86">
                  <c:v>9.1168065779090313E-3</c:v>
                </c:pt>
                <c:pt idx="87">
                  <c:v>9.1242409887559717E-3</c:v>
                </c:pt>
                <c:pt idx="88">
                  <c:v>9.1318335168821818E-3</c:v>
                </c:pt>
                <c:pt idx="89">
                  <c:v>9.1477780706394896E-3</c:v>
                </c:pt>
                <c:pt idx="90">
                  <c:v>9.1637848030590163E-3</c:v>
                </c:pt>
                <c:pt idx="91">
                  <c:v>9.1721679180611915E-3</c:v>
                </c:pt>
                <c:pt idx="92">
                  <c:v>9.1807091504225724E-3</c:v>
                </c:pt>
                <c:pt idx="93">
                  <c:v>9.1894085002230952E-3</c:v>
                </c:pt>
                <c:pt idx="94">
                  <c:v>9.2075697460103356E-3</c:v>
                </c:pt>
                <c:pt idx="95">
                  <c:v>9.2257870738965408E-3</c:v>
                </c:pt>
                <c:pt idx="96">
                  <c:v>9.2352770108927729E-3</c:v>
                </c:pt>
                <c:pt idx="97">
                  <c:v>9.2449250654880188E-3</c:v>
                </c:pt>
                <c:pt idx="98">
                  <c:v>9.2547312375224067E-3</c:v>
                </c:pt>
                <c:pt idx="99">
                  <c:v>9.2751095954035634E-3</c:v>
                </c:pt>
                <c:pt idx="100">
                  <c:v>9.2955371010106091E-3</c:v>
                </c:pt>
                <c:pt idx="101">
                  <c:v>9.3061338607203226E-3</c:v>
                </c:pt>
                <c:pt idx="102">
                  <c:v>9.3168887380290499E-3</c:v>
                </c:pt>
                <c:pt idx="103">
                  <c:v>9.3278017329367913E-3</c:v>
                </c:pt>
                <c:pt idx="104">
                  <c:v>9.3503976318487503E-3</c:v>
                </c:pt>
                <c:pt idx="105">
                  <c:v>9.3730348888776405E-3</c:v>
                </c:pt>
                <c:pt idx="106">
                  <c:v>9.3847384720202598E-3</c:v>
                </c:pt>
                <c:pt idx="107">
                  <c:v>9.3965530088890858E-3</c:v>
                </c:pt>
                <c:pt idx="108">
                  <c:v>9.4082898437530815E-3</c:v>
                </c:pt>
                <c:pt idx="109">
                  <c:v>9.4373786788337632E-3</c:v>
                </c:pt>
                <c:pt idx="110">
                  <c:v>9.4651010290291993E-3</c:v>
                </c:pt>
                <c:pt idx="111">
                  <c:v>9.4651010290291993E-3</c:v>
                </c:pt>
                <c:pt idx="112">
                  <c:v>9.476088668147753E-3</c:v>
                </c:pt>
                <c:pt idx="113">
                  <c:v>9.486951441308733E-3</c:v>
                </c:pt>
                <c:pt idx="114">
                  <c:v>9.5085119002735752E-3</c:v>
                </c:pt>
                <c:pt idx="115">
                  <c:v>9.5291538737374282E-3</c:v>
                </c:pt>
                <c:pt idx="116">
                  <c:v>9.5393923167108596E-3</c:v>
                </c:pt>
                <c:pt idx="117">
                  <c:v>9.5495058936467814E-3</c:v>
                </c:pt>
                <c:pt idx="118">
                  <c:v>9.5594946045451934E-3</c:v>
                </c:pt>
                <c:pt idx="119">
                  <c:v>9.5793106923558469E-3</c:v>
                </c:pt>
                <c:pt idx="120">
                  <c:v>9.5982007871242558E-3</c:v>
                </c:pt>
                <c:pt idx="121">
                  <c:v>9.607565167435439E-3</c:v>
                </c:pt>
                <c:pt idx="122">
                  <c:v>9.6168046816291763E-3</c:v>
                </c:pt>
                <c:pt idx="123">
                  <c:v>9.6259193297054679E-3</c:v>
                </c:pt>
                <c:pt idx="124">
                  <c:v>9.6439907453227391E-3</c:v>
                </c:pt>
                <c:pt idx="125">
                  <c:v>9.6611292604364962E-3</c:v>
                </c:pt>
                <c:pt idx="126">
                  <c:v>9.6696195776058147E-3</c:v>
                </c:pt>
                <c:pt idx="127">
                  <c:v>9.6779850286576874E-3</c:v>
                </c:pt>
                <c:pt idx="128">
                  <c:v>9.6862256135121783E-3</c:v>
                </c:pt>
                <c:pt idx="129">
                  <c:v>9.7025520492621808E-3</c:v>
                </c:pt>
                <c:pt idx="130">
                  <c:v>9.7181162561188472E-3</c:v>
                </c:pt>
                <c:pt idx="131">
                  <c:v>9.7267943033596538E-3</c:v>
                </c:pt>
                <c:pt idx="132">
                  <c:v>9.7364092779361755E-3</c:v>
                </c:pt>
                <c:pt idx="133">
                  <c:v>9.7655286827036392E-3</c:v>
                </c:pt>
                <c:pt idx="134">
                  <c:v>9.7985380637322095E-3</c:v>
                </c:pt>
                <c:pt idx="135">
                  <c:v>9.7985380637322095E-3</c:v>
                </c:pt>
                <c:pt idx="136">
                  <c:v>9.8137746041615515E-3</c:v>
                </c:pt>
                <c:pt idx="137">
                  <c:v>9.8299480726460331E-3</c:v>
                </c:pt>
                <c:pt idx="138">
                  <c:v>9.8470584692655905E-3</c:v>
                </c:pt>
                <c:pt idx="139">
                  <c:v>9.8846737520474903E-3</c:v>
                </c:pt>
                <c:pt idx="140">
                  <c:v>9.9248693402120836E-3</c:v>
                </c:pt>
                <c:pt idx="141">
                  <c:v>9.9466643797452292E-3</c:v>
                </c:pt>
                <c:pt idx="142">
                  <c:v>9.9813691651107206E-3</c:v>
                </c:pt>
                <c:pt idx="143">
                  <c:v>1.0043806343524864E-2</c:v>
                </c:pt>
                <c:pt idx="144">
                  <c:v>1.0043806343524864E-2</c:v>
                </c:pt>
                <c:pt idx="145">
                  <c:v>1.0097110133919784E-2</c:v>
                </c:pt>
                <c:pt idx="146">
                  <c:v>1.012546368095002E-2</c:v>
                </c:pt>
                <c:pt idx="147">
                  <c:v>1.0154754158353541E-2</c:v>
                </c:pt>
                <c:pt idx="148">
                  <c:v>1.0184981566530027E-2</c:v>
                </c:pt>
                <c:pt idx="149">
                  <c:v>1.0248851246341673E-2</c:v>
                </c:pt>
                <c:pt idx="150">
                  <c:v>1.0314818705170481E-2</c:v>
                </c:pt>
                <c:pt idx="151">
                  <c:v>1.0347079936536829E-2</c:v>
                </c:pt>
                <c:pt idx="152">
                  <c:v>1.0377627265443223E-2</c:v>
                </c:pt>
                <c:pt idx="153">
                  <c:v>1.0406460691410047E-2</c:v>
                </c:pt>
                <c:pt idx="154">
                  <c:v>1.0458718363173247E-2</c:v>
                </c:pt>
                <c:pt idx="155">
                  <c:v>1.0504655358767323E-2</c:v>
                </c:pt>
                <c:pt idx="156">
                  <c:v>1.0524919264680577E-2</c:v>
                </c:pt>
                <c:pt idx="157">
                  <c:v>1.0543469265655858E-2</c:v>
                </c:pt>
                <c:pt idx="158">
                  <c:v>1.0560305361373423E-2</c:v>
                </c:pt>
                <c:pt idx="159">
                  <c:v>1.0588575957450885E-2</c:v>
                </c:pt>
                <c:pt idx="160">
                  <c:v>1.0610510687270036E-2</c:v>
                </c:pt>
                <c:pt idx="161">
                  <c:v>1.0618777253661449E-2</c:v>
                </c:pt>
                <c:pt idx="162">
                  <c:v>1.0625329913755976E-2</c:v>
                </c:pt>
                <c:pt idx="163">
                  <c:v>1.0630168667393747E-2</c:v>
                </c:pt>
                <c:pt idx="164">
                  <c:v>1.0633315679244859E-2</c:v>
                </c:pt>
                <c:pt idx="165">
                  <c:v>1.0623209152349489E-2</c:v>
                </c:pt>
                <c:pt idx="166">
                  <c:v>1.061605056055015E-2</c:v>
                </c:pt>
                <c:pt idx="167">
                  <c:v>1.059005180604089E-2</c:v>
                </c:pt>
                <c:pt idx="168">
                  <c:v>1.0554549010057812E-2</c:v>
                </c:pt>
                <c:pt idx="169">
                  <c:v>1.053710698295518E-2</c:v>
                </c:pt>
                <c:pt idx="170">
                  <c:v>1.051837423192481E-2</c:v>
                </c:pt>
                <c:pt idx="171">
                  <c:v>1.0483118226769506E-2</c:v>
                </c:pt>
                <c:pt idx="172">
                  <c:v>1.0450002327626606E-2</c:v>
                </c:pt>
                <c:pt idx="173">
                  <c:v>1.0434972307118429E-2</c:v>
                </c:pt>
                <c:pt idx="174">
                  <c:v>1.0420767468692915E-2</c:v>
                </c:pt>
                <c:pt idx="175">
                  <c:v>1.0407387812190194E-2</c:v>
                </c:pt>
                <c:pt idx="176">
                  <c:v>1.0378513355824293E-2</c:v>
                </c:pt>
                <c:pt idx="177">
                  <c:v>1.0352867255640774E-2</c:v>
                </c:pt>
                <c:pt idx="178">
                  <c:v>1.0352867255640774E-2</c:v>
                </c:pt>
                <c:pt idx="179">
                  <c:v>1.0344438688996149E-2</c:v>
                </c:pt>
                <c:pt idx="180">
                  <c:v>1.03368353037947E-2</c:v>
                </c:pt>
                <c:pt idx="181">
                  <c:v>1.0324675231725422E-2</c:v>
                </c:pt>
                <c:pt idx="182">
                  <c:v>1.031467357606175E-2</c:v>
                </c:pt>
                <c:pt idx="183">
                  <c:v>1.0311196097196884E-2</c:v>
                </c:pt>
                <c:pt idx="184">
                  <c:v>1.0308543799615322E-2</c:v>
                </c:pt>
                <c:pt idx="185">
                  <c:v>1.0306716683077255E-2</c:v>
                </c:pt>
                <c:pt idx="186">
                  <c:v>1.030610808387955E-2</c:v>
                </c:pt>
                <c:pt idx="187">
                  <c:v>1.0307660028479049E-2</c:v>
                </c:pt>
                <c:pt idx="188">
                  <c:v>1.0309958817718012E-2</c:v>
                </c:pt>
                <c:pt idx="189">
                  <c:v>1.0313082788160344E-2</c:v>
                </c:pt>
                <c:pt idx="190">
                  <c:v>1.0317031939806043E-2</c:v>
                </c:pt>
                <c:pt idx="191">
                  <c:v>1.0327977130453192E-2</c:v>
                </c:pt>
                <c:pt idx="192">
                  <c:v>1.0340930028993611E-2</c:v>
                </c:pt>
                <c:pt idx="193">
                  <c:v>1.0348103108164253E-2</c:v>
                </c:pt>
                <c:pt idx="194">
                  <c:v>1.0355199389886494E-2</c:v>
                </c:pt>
                <c:pt idx="195">
                  <c:v>1.0362218874000462E-2</c:v>
                </c:pt>
                <c:pt idx="196">
                  <c:v>1.0376300912975367E-2</c:v>
                </c:pt>
                <c:pt idx="197">
                  <c:v>1.0389528835492712E-2</c:v>
                </c:pt>
                <c:pt idx="198">
                  <c:v>1.0396164332044933E-2</c:v>
                </c:pt>
                <c:pt idx="199">
                  <c:v>1.0402723031068817E-2</c:v>
                </c:pt>
                <c:pt idx="200">
                  <c:v>1.0409204932484428E-2</c:v>
                </c:pt>
                <c:pt idx="201">
                  <c:v>1.0425478545241784E-2</c:v>
                </c:pt>
                <c:pt idx="202">
                  <c:v>1.0440462476477563E-2</c:v>
                </c:pt>
                <c:pt idx="203">
                  <c:v>1.0440462476477563E-2</c:v>
                </c:pt>
                <c:pt idx="204">
                  <c:v>1.0446483592563283E-2</c:v>
                </c:pt>
                <c:pt idx="205">
                  <c:v>1.0452427911120665E-2</c:v>
                </c:pt>
                <c:pt idx="206">
                  <c:v>1.0464364716264996E-2</c:v>
                </c:pt>
                <c:pt idx="207">
                  <c:v>1.0475437209427341E-2</c:v>
                </c:pt>
                <c:pt idx="208">
                  <c:v>1.0480997540023296E-2</c:v>
                </c:pt>
                <c:pt idx="209">
                  <c:v>1.0486481073010978E-2</c:v>
                </c:pt>
                <c:pt idx="210">
                  <c:v>1.0491887808390388E-2</c:v>
                </c:pt>
                <c:pt idx="211">
                  <c:v>1.0502751682830436E-2</c:v>
                </c:pt>
                <c:pt idx="212">
                  <c:v>1.0512767303003656E-2</c:v>
                </c:pt>
                <c:pt idx="213">
                  <c:v>1.0517913224212805E-2</c:v>
                </c:pt>
                <c:pt idx="214">
                  <c:v>1.0523105521604847E-2</c:v>
                </c:pt>
                <c:pt idx="215">
                  <c:v>1.0528344195179784E-2</c:v>
                </c:pt>
                <c:pt idx="216">
                  <c:v>1.0539284660726622E-2</c:v>
                </c:pt>
                <c:pt idx="217">
                  <c:v>1.0549762652027894E-2</c:v>
                </c:pt>
                <c:pt idx="218">
                  <c:v>1.0555233206837045E-2</c:v>
                </c:pt>
                <c:pt idx="219">
                  <c:v>1.0560750137749153E-2</c:v>
                </c:pt>
                <c:pt idx="220">
                  <c:v>1.0566313445083964E-2</c:v>
                </c:pt>
                <c:pt idx="221">
                  <c:v>1.0577905443085456E-2</c:v>
                </c:pt>
                <c:pt idx="222">
                  <c:v>1.0589030436412017E-2</c:v>
                </c:pt>
                <c:pt idx="223">
                  <c:v>1.0594825624901105E-2</c:v>
                </c:pt>
                <c:pt idx="224">
                  <c:v>1.0600667189493151E-2</c:v>
                </c:pt>
                <c:pt idx="225">
                  <c:v>1.06065551305079E-2</c:v>
                </c:pt>
                <c:pt idx="226">
                  <c:v>1.0618798803623264E-2</c:v>
                </c:pt>
                <c:pt idx="227">
                  <c:v>1.0630570656875449E-2</c:v>
                </c:pt>
                <c:pt idx="228">
                  <c:v>1.0636690479044475E-2</c:v>
                </c:pt>
                <c:pt idx="229">
                  <c:v>1.0642856677556267E-2</c:v>
                </c:pt>
                <c:pt idx="230">
                  <c:v>1.0649069252330889E-2</c:v>
                </c:pt>
                <c:pt idx="231">
                  <c:v>1.0661964744631547E-2</c:v>
                </c:pt>
                <c:pt idx="232">
                  <c:v>1.0674383314137614E-2</c:v>
                </c:pt>
                <c:pt idx="233">
                  <c:v>1.0680827770226387E-2</c:v>
                </c:pt>
                <c:pt idx="234">
                  <c:v>1.0687291986029024E-2</c:v>
                </c:pt>
                <c:pt idx="235">
                  <c:v>1.0693669494870051E-2</c:v>
                </c:pt>
                <c:pt idx="236">
                  <c:v>1.070636515760448E-2</c:v>
                </c:pt>
                <c:pt idx="237">
                  <c:v>1.0718046294009298E-2</c:v>
                </c:pt>
                <c:pt idx="238">
                  <c:v>1.0723857184897767E-2</c:v>
                </c:pt>
                <c:pt idx="239">
                  <c:v>1.0729554751955916E-2</c:v>
                </c:pt>
                <c:pt idx="240">
                  <c:v>1.0746495725747707E-2</c:v>
                </c:pt>
                <c:pt idx="241">
                  <c:v>1.0761360358264582E-2</c:v>
                </c:pt>
                <c:pt idx="242">
                  <c:v>1.0766264659869407E-2</c:v>
                </c:pt>
                <c:pt idx="243">
                  <c:v>1.0771055637723848E-2</c:v>
                </c:pt>
                <c:pt idx="244">
                  <c:v>1.0780582667822003E-2</c:v>
                </c:pt>
                <c:pt idx="245">
                  <c:v>1.0789086312597007E-2</c:v>
                </c:pt>
                <c:pt idx="246">
                  <c:v>1.0793310672019274E-2</c:v>
                </c:pt>
                <c:pt idx="247">
                  <c:v>1.0797421707851029E-2</c:v>
                </c:pt>
                <c:pt idx="248">
                  <c:v>1.0801419419932401E-2</c:v>
                </c:pt>
                <c:pt idx="249">
                  <c:v>1.0811334068134837E-2</c:v>
                </c:pt>
                <c:pt idx="250">
                  <c:v>1.0819708124802929E-2</c:v>
                </c:pt>
                <c:pt idx="251">
                  <c:v>1.0823025894701743E-2</c:v>
                </c:pt>
                <c:pt idx="252">
                  <c:v>1.0826230340770238E-2</c:v>
                </c:pt>
                <c:pt idx="253">
                  <c:v>1.0834143558104969E-2</c:v>
                </c:pt>
                <c:pt idx="254">
                  <c:v>1.0844311922362238E-2</c:v>
                </c:pt>
                <c:pt idx="255">
                  <c:v>1.0851099177839885E-2</c:v>
                </c:pt>
                <c:pt idx="256">
                  <c:v>1.0858810466567448E-2</c:v>
                </c:pt>
                <c:pt idx="257">
                  <c:v>1.0867445788704799E-2</c:v>
                </c:pt>
                <c:pt idx="258">
                  <c:v>1.0888125837205109E-2</c:v>
                </c:pt>
                <c:pt idx="259">
                  <c:v>1.0911227412950808E-2</c:v>
                </c:pt>
                <c:pt idx="260">
                  <c:v>1.0924482903496013E-2</c:v>
                </c:pt>
                <c:pt idx="261">
                  <c:v>1.0938662427770751E-2</c:v>
                </c:pt>
                <c:pt idx="262">
                  <c:v>1.0953765986174702E-2</c:v>
                </c:pt>
                <c:pt idx="263">
                  <c:v>1.0987388540488752E-2</c:v>
                </c:pt>
                <c:pt idx="264">
                  <c:v>1.1023420562441544E-2</c:v>
                </c:pt>
                <c:pt idx="265">
                  <c:v>1.1043144292930407E-2</c:v>
                </c:pt>
                <c:pt idx="266">
                  <c:v>1.1063792058187971E-2</c:v>
                </c:pt>
                <c:pt idx="267">
                  <c:v>1.1085363858533981E-2</c:v>
                </c:pt>
                <c:pt idx="268">
                  <c:v>1.1144430990399634E-2</c:v>
                </c:pt>
                <c:pt idx="269">
                  <c:v>1.1207083390987194E-2</c:v>
                </c:pt>
                <c:pt idx="270">
                  <c:v>1.1234199405061318E-2</c:v>
                </c:pt>
                <c:pt idx="271">
                  <c:v>1.1262239455342993E-2</c:v>
                </c:pt>
                <c:pt idx="272">
                  <c:v>1.1321755720219429E-2</c:v>
                </c:pt>
                <c:pt idx="273">
                  <c:v>1.1383180814910077E-2</c:v>
                </c:pt>
                <c:pt idx="274">
                  <c:v>1.1413085793323674E-2</c:v>
                </c:pt>
                <c:pt idx="275">
                  <c:v>1.1441159552001423E-2</c:v>
                </c:pt>
                <c:pt idx="276">
                  <c:v>1.1467402090463708E-2</c:v>
                </c:pt>
                <c:pt idx="277">
                  <c:v>1.1514151343812173E-2</c:v>
                </c:pt>
                <c:pt idx="278">
                  <c:v>1.1554060034724145E-2</c:v>
                </c:pt>
                <c:pt idx="279">
                  <c:v>1.1571146466673454E-2</c:v>
                </c:pt>
                <c:pt idx="280">
                  <c:v>1.1586401676488833E-2</c:v>
                </c:pt>
                <c:pt idx="281">
                  <c:v>1.1599825663770602E-2</c:v>
                </c:pt>
                <c:pt idx="282">
                  <c:v>1.1620944671353328E-2</c:v>
                </c:pt>
                <c:pt idx="283">
                  <c:v>1.1635209385323364E-2</c:v>
                </c:pt>
                <c:pt idx="284">
                  <c:v>1.1639477258098552E-2</c:v>
                </c:pt>
                <c:pt idx="285">
                  <c:v>1.1641913907540768E-2</c:v>
                </c:pt>
                <c:pt idx="286">
                  <c:v>1.1642519333809886E-2</c:v>
                </c:pt>
                <c:pt idx="287">
                  <c:v>1.1638002319234175E-2</c:v>
                </c:pt>
                <c:pt idx="288">
                  <c:v>1.1626628806196138E-2</c:v>
                </c:pt>
                <c:pt idx="289">
                  <c:v>1.1618078116519825E-2</c:v>
                </c:pt>
                <c:pt idx="290">
                  <c:v>1.1607696203830287E-2</c:v>
                </c:pt>
                <c:pt idx="291">
                  <c:v>1.1595483068527201E-2</c:v>
                </c:pt>
                <c:pt idx="292">
                  <c:v>1.1565324249218634E-2</c:v>
                </c:pt>
                <c:pt idx="293">
                  <c:v>1.1517817924930895E-2</c:v>
                </c:pt>
                <c:pt idx="294">
                  <c:v>1.1484181452363629E-2</c:v>
                </c:pt>
                <c:pt idx="295">
                  <c:v>1.1484181452363629E-2</c:v>
                </c:pt>
                <c:pt idx="296">
                  <c:v>1.1461746932601713E-2</c:v>
                </c:pt>
                <c:pt idx="297">
                  <c:v>1.1419793285165625E-2</c:v>
                </c:pt>
                <c:pt idx="298">
                  <c:v>1.1379668323732162E-2</c:v>
                </c:pt>
                <c:pt idx="299">
                  <c:v>1.1361063538419813E-2</c:v>
                </c:pt>
                <c:pt idx="300">
                  <c:v>1.1343224699453813E-2</c:v>
                </c:pt>
                <c:pt idx="301">
                  <c:v>1.1326151806994034E-2</c:v>
                </c:pt>
                <c:pt idx="302">
                  <c:v>1.1294913532520212E-2</c:v>
                </c:pt>
                <c:pt idx="303">
                  <c:v>1.1265519698779869E-2</c:v>
                </c:pt>
                <c:pt idx="304">
                  <c:v>1.1252276536692918E-2</c:v>
                </c:pt>
                <c:pt idx="305">
                  <c:v>1.1239799320232891E-2</c:v>
                </c:pt>
                <c:pt idx="306">
                  <c:v>1.1228088049719531E-2</c:v>
                </c:pt>
                <c:pt idx="307">
                  <c:v>1.1207567557853793E-2</c:v>
                </c:pt>
                <c:pt idx="308">
                  <c:v>1.1188902423135971E-2</c:v>
                </c:pt>
                <c:pt idx="309">
                  <c:v>1.1181020880117742E-2</c:v>
                </c:pt>
                <c:pt idx="310">
                  <c:v>1.1173905282406693E-2</c:v>
                </c:pt>
                <c:pt idx="311">
                  <c:v>1.1167555630082759E-2</c:v>
                </c:pt>
                <c:pt idx="312">
                  <c:v>1.1157755279125325E-2</c:v>
                </c:pt>
                <c:pt idx="313">
                  <c:v>1.1149816472899587E-2</c:v>
                </c:pt>
                <c:pt idx="314">
                  <c:v>1.1147296546472063E-2</c:v>
                </c:pt>
                <c:pt idx="315">
                  <c:v>1.1145542565271782E-2</c:v>
                </c:pt>
                <c:pt idx="316">
                  <c:v>1.1144554529138873E-2</c:v>
                </c:pt>
                <c:pt idx="317">
                  <c:v>1.1145476649625508E-2</c:v>
                </c:pt>
                <c:pt idx="318">
                  <c:v>1.1148150997062345E-2</c:v>
                </c:pt>
                <c:pt idx="319">
                  <c:v>1.1150327653677294E-2</c:v>
                </c:pt>
                <c:pt idx="320">
                  <c:v>1.1152605222690681E-2</c:v>
                </c:pt>
                <c:pt idx="321">
                  <c:v>1.1154983704102506E-2</c:v>
                </c:pt>
                <c:pt idx="322">
                  <c:v>1.1160423009695108E-2</c:v>
                </c:pt>
                <c:pt idx="323">
                  <c:v>1.1165506753094689E-2</c:v>
                </c:pt>
                <c:pt idx="324">
                  <c:v>1.1168389796178957E-2</c:v>
                </c:pt>
                <c:pt idx="325">
                  <c:v>1.1171373751741598E-2</c:v>
                </c:pt>
                <c:pt idx="326">
                  <c:v>1.1174458619542804E-2</c:v>
                </c:pt>
                <c:pt idx="327">
                  <c:v>1.1181311994397092E-2</c:v>
                </c:pt>
                <c:pt idx="328">
                  <c:v>1.1187807214572132E-2</c:v>
                </c:pt>
                <c:pt idx="329">
                  <c:v>1.1191396644285589E-2</c:v>
                </c:pt>
                <c:pt idx="330">
                  <c:v>1.1195086986317548E-2</c:v>
                </c:pt>
                <c:pt idx="331">
                  <c:v>1.1198878240827881E-2</c:v>
                </c:pt>
                <c:pt idx="332">
                  <c:v>1.1209384443715553E-2</c:v>
                </c:pt>
                <c:pt idx="333">
                  <c:v>1.1219348198876489E-2</c:v>
                </c:pt>
                <c:pt idx="334">
                  <c:v>1.122374492769751E-2</c:v>
                </c:pt>
                <c:pt idx="335">
                  <c:v>1.1228242568916968E-2</c:v>
                </c:pt>
                <c:pt idx="336">
                  <c:v>1.1240517650747961E-2</c:v>
                </c:pt>
                <c:pt idx="337">
                  <c:v>1.1252251138689218E-2</c:v>
                </c:pt>
                <c:pt idx="338">
                  <c:v>1.1252251138689218E-2</c:v>
                </c:pt>
                <c:pt idx="339">
                  <c:v>1.1257394319290626E-2</c:v>
                </c:pt>
                <c:pt idx="340">
                  <c:v>1.1262678477441668E-2</c:v>
                </c:pt>
                <c:pt idx="341">
                  <c:v>1.1274069768392181E-2</c:v>
                </c:pt>
                <c:pt idx="342">
                  <c:v>1.1285224884023393E-2</c:v>
                </c:pt>
                <c:pt idx="343">
                  <c:v>1.1291213929283117E-2</c:v>
                </c:pt>
                <c:pt idx="344">
                  <c:v>1.129734395201254E-2</c:v>
                </c:pt>
                <c:pt idx="345">
                  <c:v>1.1303614952131724E-2</c:v>
                </c:pt>
                <c:pt idx="346">
                  <c:v>1.1316982620064309E-2</c:v>
                </c:pt>
                <c:pt idx="347">
                  <c:v>1.1330108727465316E-2</c:v>
                </c:pt>
                <c:pt idx="348">
                  <c:v>1.1337084615012927E-2</c:v>
                </c:pt>
                <c:pt idx="349">
                  <c:v>1.1344201480110172E-2</c:v>
                </c:pt>
                <c:pt idx="350">
                  <c:v>1.1351459322677115E-2</c:v>
                </c:pt>
                <c:pt idx="351">
                  <c:v>1.1366803814567561E-2</c:v>
                </c:pt>
                <c:pt idx="352">
                  <c:v>1.1381900468201422E-2</c:v>
                </c:pt>
                <c:pt idx="353">
                  <c:v>1.1389863198436601E-2</c:v>
                </c:pt>
                <c:pt idx="354">
                  <c:v>1.1397966906301349E-2</c:v>
                </c:pt>
                <c:pt idx="355">
                  <c:v>1.1406211591635795E-2</c:v>
                </c:pt>
                <c:pt idx="356">
                  <c:v>1.1423533360481741E-2</c:v>
                </c:pt>
                <c:pt idx="357">
                  <c:v>1.1440600109189347E-2</c:v>
                </c:pt>
                <c:pt idx="358">
                  <c:v>1.1449549682591709E-2</c:v>
                </c:pt>
                <c:pt idx="359">
                  <c:v>1.145864023362364E-2</c:v>
                </c:pt>
                <c:pt idx="360">
                  <c:v>1.1467871762365078E-2</c:v>
                </c:pt>
                <c:pt idx="361">
                  <c:v>1.1492205726209015E-2</c:v>
                </c:pt>
                <c:pt idx="362">
                  <c:v>1.1516144070835566E-2</c:v>
                </c:pt>
                <c:pt idx="363">
                  <c:v>1.1516144070835566E-2</c:v>
                </c:pt>
                <c:pt idx="364">
                  <c:v>1.1526221465674169E-2</c:v>
                </c:pt>
                <c:pt idx="365">
                  <c:v>1.1536439838222279E-2</c:v>
                </c:pt>
                <c:pt idx="366">
                  <c:v>1.1557717546990531E-2</c:v>
                </c:pt>
                <c:pt idx="367">
                  <c:v>1.1578723105829525E-2</c:v>
                </c:pt>
                <c:pt idx="368">
                  <c:v>1.1589646367164974E-2</c:v>
                </c:pt>
                <c:pt idx="369">
                  <c:v>1.1600710606289866E-2</c:v>
                </c:pt>
                <c:pt idx="370">
                  <c:v>1.16119158232042E-2</c:v>
                </c:pt>
                <c:pt idx="371">
                  <c:v>1.1635172210766598E-2</c:v>
                </c:pt>
                <c:pt idx="372">
                  <c:v>1.1658146469395447E-2</c:v>
                </c:pt>
                <c:pt idx="373">
                  <c:v>1.1670056575656673E-2</c:v>
                </c:pt>
                <c:pt idx="374">
                  <c:v>1.1682107659787277E-2</c:v>
                </c:pt>
                <c:pt idx="375">
                  <c:v>1.169429972178726E-2</c:v>
                </c:pt>
                <c:pt idx="376">
                  <c:v>1.171953527228986E-2</c:v>
                </c:pt>
                <c:pt idx="377">
                  <c:v>1.1744477749200399E-2</c:v>
                </c:pt>
                <c:pt idx="378">
                  <c:v>1.175737470102689E-2</c:v>
                </c:pt>
                <c:pt idx="379">
                  <c:v>1.1770412630802696E-2</c:v>
                </c:pt>
                <c:pt idx="380">
                  <c:v>1.1783591538607752E-2</c:v>
                </c:pt>
                <c:pt idx="381">
                  <c:v>1.1810806746135327E-2</c:v>
                </c:pt>
                <c:pt idx="382">
                  <c:v>1.1837667406631169E-2</c:v>
                </c:pt>
                <c:pt idx="383">
                  <c:v>1.1851253943486739E-2</c:v>
                </c:pt>
                <c:pt idx="384">
                  <c:v>1.1864684197275821E-2</c:v>
                </c:pt>
                <c:pt idx="385">
                  <c:v>1.1898068220002056E-2</c:v>
                </c:pt>
                <c:pt idx="386">
                  <c:v>1.1929491218065635E-2</c:v>
                </c:pt>
                <c:pt idx="387">
                  <c:v>1.1929491218065635E-2</c:v>
                </c:pt>
                <c:pt idx="388">
                  <c:v>1.1941983772576492E-2</c:v>
                </c:pt>
                <c:pt idx="389">
                  <c:v>1.1954320043781053E-2</c:v>
                </c:pt>
                <c:pt idx="390">
                  <c:v>1.1966500031759253E-2</c:v>
                </c:pt>
                <c:pt idx="391">
                  <c:v>1.1990738423826031E-2</c:v>
                </c:pt>
                <c:pt idx="392">
                  <c:v>1.201365715044922E-2</c:v>
                </c:pt>
                <c:pt idx="393">
                  <c:v>1.2025055721816003E-2</c:v>
                </c:pt>
                <c:pt idx="394">
                  <c:v>1.2042042409152742E-2</c:v>
                </c:pt>
                <c:pt idx="395">
                  <c:v>1.2069439698816353E-2</c:v>
                </c:pt>
                <c:pt idx="396">
                  <c:v>1.2069439698816353E-2</c:v>
                </c:pt>
                <c:pt idx="397">
                  <c:v>1.2090165198506142E-2</c:v>
                </c:pt>
                <c:pt idx="398">
                  <c:v>1.2100469785929491E-2</c:v>
                </c:pt>
                <c:pt idx="399">
                  <c:v>1.2110618089966607E-2</c:v>
                </c:pt>
                <c:pt idx="400">
                  <c:v>1.2120610110377683E-2</c:v>
                </c:pt>
                <c:pt idx="401">
                  <c:v>1.214048260360201E-2</c:v>
                </c:pt>
                <c:pt idx="402">
                  <c:v>1.2159015357280367E-2</c:v>
                </c:pt>
                <c:pt idx="403">
                  <c:v>1.2168242611441116E-2</c:v>
                </c:pt>
                <c:pt idx="404">
                  <c:v>1.2177396838417565E-2</c:v>
                </c:pt>
                <c:pt idx="405">
                  <c:v>1.2186494689370164E-2</c:v>
                </c:pt>
                <c:pt idx="406">
                  <c:v>1.2204916225933005E-2</c:v>
                </c:pt>
                <c:pt idx="407">
                  <c:v>1.2222322334061175E-2</c:v>
                </c:pt>
                <c:pt idx="408">
                  <c:v>1.2231138305374145E-2</c:v>
                </c:pt>
                <c:pt idx="409">
                  <c:v>1.2239897900743202E-2</c:v>
                </c:pt>
                <c:pt idx="410">
                  <c:v>1.2248601120088409E-2</c:v>
                </c:pt>
                <c:pt idx="411">
                  <c:v>1.2266237561249227E-2</c:v>
                </c:pt>
                <c:pt idx="412">
                  <c:v>1.2282850237870235E-2</c:v>
                </c:pt>
                <c:pt idx="413">
                  <c:v>1.2291271577415941E-2</c:v>
                </c:pt>
                <c:pt idx="414">
                  <c:v>1.2299636540937797E-2</c:v>
                </c:pt>
                <c:pt idx="415">
                  <c:v>1.230794512851574E-2</c:v>
                </c:pt>
                <c:pt idx="416">
                  <c:v>1.2333321232086192E-2</c:v>
                </c:pt>
                <c:pt idx="417">
                  <c:v>1.2356612757562502E-2</c:v>
                </c:pt>
                <c:pt idx="418">
                  <c:v>1.2364526713053436E-2</c:v>
                </c:pt>
                <c:pt idx="419">
                  <c:v>1.2384668753688821E-2</c:v>
                </c:pt>
                <c:pt idx="420">
                  <c:v>1.2403250850150371E-2</c:v>
                </c:pt>
                <c:pt idx="421">
                  <c:v>1.2410826549418275E-2</c:v>
                </c:pt>
                <c:pt idx="422">
                  <c:v>1.2418345872662329E-2</c:v>
                </c:pt>
                <c:pt idx="423">
                  <c:v>1.2433626004995091E-2</c:v>
                </c:pt>
                <c:pt idx="424">
                  <c:v>1.244785940524018E-2</c:v>
                </c:pt>
                <c:pt idx="425">
                  <c:v>1.2455096848205116E-2</c:v>
                </c:pt>
                <c:pt idx="426">
                  <c:v>1.2462277915146203E-2</c:v>
                </c:pt>
                <c:pt idx="427">
                  <c:v>1.246940260606344E-2</c:v>
                </c:pt>
                <c:pt idx="428">
                  <c:v>1.2487582148934528E-2</c:v>
                </c:pt>
                <c:pt idx="429">
                  <c:v>1.250418041925272E-2</c:v>
                </c:pt>
                <c:pt idx="430">
                  <c:v>1.250418041925272E-2</c:v>
                </c:pt>
                <c:pt idx="431">
                  <c:v>1.2510966853627181E-2</c:v>
                </c:pt>
                <c:pt idx="432">
                  <c:v>1.2517696911977794E-2</c:v>
                </c:pt>
                <c:pt idx="433">
                  <c:v>1.2531405294353704E-2</c:v>
                </c:pt>
                <c:pt idx="434">
                  <c:v>1.2544053384182519E-2</c:v>
                </c:pt>
                <c:pt idx="435">
                  <c:v>1.2550501562014205E-2</c:v>
                </c:pt>
                <c:pt idx="436">
                  <c:v>1.2556893363742105E-2</c:v>
                </c:pt>
                <c:pt idx="437">
                  <c:v>1.2563228789286285E-2</c:v>
                </c:pt>
                <c:pt idx="438">
                  <c:v>1.2576151026646443E-2</c:v>
                </c:pt>
                <c:pt idx="439">
                  <c:v>1.2588006730505086E-2</c:v>
                </c:pt>
                <c:pt idx="440">
                  <c:v>1.2594060275530339E-2</c:v>
                </c:pt>
                <c:pt idx="441">
                  <c:v>1.260005744437187E-2</c:v>
                </c:pt>
                <c:pt idx="442">
                  <c:v>1.2605998237109617E-2</c:v>
                </c:pt>
                <c:pt idx="443">
                  <c:v>1.2618134146533677E-2</c:v>
                </c:pt>
                <c:pt idx="444">
                  <c:v>1.2629197646623069E-2</c:v>
                </c:pt>
                <c:pt idx="445">
                  <c:v>1.2634856558682017E-2</c:v>
                </c:pt>
                <c:pt idx="446">
                  <c:v>1.2640459094557244E-2</c:v>
                </c:pt>
                <c:pt idx="447">
                  <c:v>1.2646005254248749E-2</c:v>
                </c:pt>
                <c:pt idx="448">
                  <c:v>1.2657354651084418E-2</c:v>
                </c:pt>
                <c:pt idx="449">
                  <c:v>1.2667626131657173E-2</c:v>
                </c:pt>
                <c:pt idx="450">
                  <c:v>1.2672890410589943E-2</c:v>
                </c:pt>
                <c:pt idx="451">
                  <c:v>1.2678098313338992E-2</c:v>
                </c:pt>
                <c:pt idx="452">
                  <c:v>1.2683249839984256E-2</c:v>
                </c:pt>
                <c:pt idx="453">
                  <c:v>1.2696518393560119E-2</c:v>
                </c:pt>
                <c:pt idx="454">
                  <c:v>1.270816183037482E-2</c:v>
                </c:pt>
                <c:pt idx="455">
                  <c:v>1.270816183037482E-2</c:v>
                </c:pt>
                <c:pt idx="456">
                  <c:v>1.2712975099917756E-2</c:v>
                </c:pt>
                <c:pt idx="457">
                  <c:v>1.2717731993356907E-2</c:v>
                </c:pt>
                <c:pt idx="458">
                  <c:v>1.2727507803598215E-2</c:v>
                </c:pt>
                <c:pt idx="459">
                  <c:v>1.2736195804876616E-2</c:v>
                </c:pt>
                <c:pt idx="460">
                  <c:v>1.2740670817237287E-2</c:v>
                </c:pt>
                <c:pt idx="461">
                  <c:v>1.2745089453494174E-2</c:v>
                </c:pt>
                <c:pt idx="462">
                  <c:v>1.2749451713487403E-2</c:v>
                </c:pt>
                <c:pt idx="463">
                  <c:v>1.2758440446685171E-2</c:v>
                </c:pt>
                <c:pt idx="464">
                  <c:v>1.2766336991463234E-2</c:v>
                </c:pt>
                <c:pt idx="465">
                  <c:v>1.277041737045792E-2</c:v>
                </c:pt>
                <c:pt idx="466">
                  <c:v>1.2774441373268886E-2</c:v>
                </c:pt>
                <c:pt idx="467">
                  <c:v>1.2778408999816193E-2</c:v>
                </c:pt>
                <c:pt idx="468">
                  <c:v>1.278661046476337E-2</c:v>
                </c:pt>
                <c:pt idx="469">
                  <c:v>1.2793715743848466E-2</c:v>
                </c:pt>
                <c:pt idx="470">
                  <c:v>1.2797401489317295E-2</c:v>
                </c:pt>
                <c:pt idx="471">
                  <c:v>1.2801030858602402E-2</c:v>
                </c:pt>
                <c:pt idx="472">
                  <c:v>1.2804603851543916E-2</c:v>
                </c:pt>
                <c:pt idx="473">
                  <c:v>1.2812017855887703E-2</c:v>
                </c:pt>
                <c:pt idx="474">
                  <c:v>1.2818332061312887E-2</c:v>
                </c:pt>
                <c:pt idx="475">
                  <c:v>1.2821623173175922E-2</c:v>
                </c:pt>
                <c:pt idx="476">
                  <c:v>1.28248579087753E-2</c:v>
                </c:pt>
                <c:pt idx="477">
                  <c:v>1.2828036268190957E-2</c:v>
                </c:pt>
                <c:pt idx="478">
                  <c:v>1.2834662618299575E-2</c:v>
                </c:pt>
                <c:pt idx="479">
                  <c:v>1.2840185943296945E-2</c:v>
                </c:pt>
                <c:pt idx="480">
                  <c:v>1.2843082421554186E-2</c:v>
                </c:pt>
                <c:pt idx="481">
                  <c:v>1.2845922523387898E-2</c:v>
                </c:pt>
                <c:pt idx="482">
                  <c:v>1.2854966153536651E-2</c:v>
                </c:pt>
                <c:pt idx="483">
                  <c:v>1.2861779233732662E-2</c:v>
                </c:pt>
                <c:pt idx="484">
                  <c:v>1.286422470196058E-2</c:v>
                </c:pt>
                <c:pt idx="485">
                  <c:v>1.2866613793844905E-2</c:v>
                </c:pt>
                <c:pt idx="486">
                  <c:v>1.2871664250910797E-2</c:v>
                </c:pt>
                <c:pt idx="487">
                  <c:v>1.287560639898544E-2</c:v>
                </c:pt>
                <c:pt idx="488">
                  <c:v>1.2877713609551478E-2</c:v>
                </c:pt>
                <c:pt idx="489">
                  <c:v>1.2879764443933794E-2</c:v>
                </c:pt>
                <c:pt idx="490">
                  <c:v>1.2881758902052454E-2</c:v>
                </c:pt>
                <c:pt idx="491">
                  <c:v>1.2886021118552193E-2</c:v>
                </c:pt>
                <c:pt idx="492">
                  <c:v>1.2889172971810581E-2</c:v>
                </c:pt>
                <c:pt idx="493">
                  <c:v>1.2890885548531017E-2</c:v>
                </c:pt>
                <c:pt idx="494">
                  <c:v>1.2892541749067732E-2</c:v>
                </c:pt>
                <c:pt idx="495">
                  <c:v>1.2894141573260853E-2</c:v>
                </c:pt>
                <c:pt idx="496">
                  <c:v>1.2897615352365221E-2</c:v>
                </c:pt>
                <c:pt idx="497">
                  <c:v>1.2899977107476701E-2</c:v>
                </c:pt>
                <c:pt idx="498">
                  <c:v>1.2901295050351536E-2</c:v>
                </c:pt>
                <c:pt idx="499">
                  <c:v>1.2902556617042649E-2</c:v>
                </c:pt>
                <c:pt idx="500">
                  <c:v>1.2903761807310232E-2</c:v>
                </c:pt>
                <c:pt idx="501">
                  <c:v>1.2906446951550521E-2</c:v>
                </c:pt>
                <c:pt idx="502">
                  <c:v>1.2908018805903865E-2</c:v>
                </c:pt>
                <c:pt idx="503">
                  <c:v>1.2908942114853161E-2</c:v>
                </c:pt>
                <c:pt idx="504">
                  <c:v>1.2909809047538801E-2</c:v>
                </c:pt>
                <c:pt idx="505">
                  <c:v>1.2910619603960782E-2</c:v>
                </c:pt>
                <c:pt idx="506">
                  <c:v>1.2913058834937985E-2</c:v>
                </c:pt>
                <c:pt idx="507">
                  <c:v>1.291383924363565E-2</c:v>
                </c:pt>
                <c:pt idx="508">
                  <c:v>1.2914386553832813E-2</c:v>
                </c:pt>
                <c:pt idx="509">
                  <c:v>1.291495249920338E-2</c:v>
                </c:pt>
                <c:pt idx="510">
                  <c:v>1.2916609920443634E-2</c:v>
                </c:pt>
                <c:pt idx="511">
                  <c:v>1.291740263209995E-2</c:v>
                </c:pt>
                <c:pt idx="512">
                  <c:v>1.2918061753177668E-2</c:v>
                </c:pt>
                <c:pt idx="513">
                  <c:v>1.2918739509508725E-2</c:v>
                </c:pt>
                <c:pt idx="514">
                  <c:v>1.2919435900933252E-2</c:v>
                </c:pt>
                <c:pt idx="515">
                  <c:v>1.29213545549689E-2</c:v>
                </c:pt>
                <c:pt idx="516">
                  <c:v>1.2922407818285464E-2</c:v>
                </c:pt>
                <c:pt idx="517">
                  <c:v>1.2923197385577012E-2</c:v>
                </c:pt>
                <c:pt idx="518">
                  <c:v>1.2930184789352595E-2</c:v>
                </c:pt>
                <c:pt idx="519">
                  <c:v>1.2936208018947681E-2</c:v>
                </c:pt>
                <c:pt idx="520">
                  <c:v>1.2944083020078878E-2</c:v>
                </c:pt>
                <c:pt idx="521">
                  <c:v>1.2952871144227274E-2</c:v>
                </c:pt>
                <c:pt idx="522">
                  <c:v>1.2962572391392868E-2</c:v>
                </c:pt>
                <c:pt idx="523">
                  <c:v>1.2974215985122051E-2</c:v>
                </c:pt>
                <c:pt idx="524">
                  <c:v>1.2984714255495078E-2</c:v>
                </c:pt>
                <c:pt idx="525">
                  <c:v>1.2997154872511629E-2</c:v>
                </c:pt>
                <c:pt idx="526">
                  <c:v>1.301050861294506E-2</c:v>
                </c:pt>
                <c:pt idx="527">
                  <c:v>1.3024775476875305E-2</c:v>
                </c:pt>
                <c:pt idx="528">
                  <c:v>1.3039955464462238E-2</c:v>
                </c:pt>
                <c:pt idx="529">
                  <c:v>1.3056048575865731E-2</c:v>
                </c:pt>
                <c:pt idx="530">
                  <c:v>1.3073054811085782E-2</c:v>
                </c:pt>
                <c:pt idx="531">
                  <c:v>1.3093608619580976E-2</c:v>
                </c:pt>
                <c:pt idx="532">
                  <c:v>1.3109806653774925E-2</c:v>
                </c:pt>
                <c:pt idx="533">
                  <c:v>1.3129552261403887E-2</c:v>
                </c:pt>
                <c:pt idx="534">
                  <c:v>1.3150210993568834E-2</c:v>
                </c:pt>
                <c:pt idx="535">
                  <c:v>1.3171782850269764E-2</c:v>
                </c:pt>
                <c:pt idx="536">
                  <c:v>1.3194267831746487E-2</c:v>
                </c:pt>
                <c:pt idx="537">
                  <c:v>1.3217665938158873E-2</c:v>
                </c:pt>
                <c:pt idx="538">
                  <c:v>1.3241977169666796E-2</c:v>
                </c:pt>
                <c:pt idx="539">
                  <c:v>1.3267201526510064E-2</c:v>
                </c:pt>
                <c:pt idx="540">
                  <c:v>1.3293339008768612E-2</c:v>
                </c:pt>
                <c:pt idx="541">
                  <c:v>1.3320389616762185E-2</c:v>
                </c:pt>
                <c:pt idx="542">
                  <c:v>1.3348353350650655E-2</c:v>
                </c:pt>
                <c:pt idx="543">
                  <c:v>1.3377230210673829E-2</c:v>
                </c:pt>
                <c:pt idx="544">
                  <c:v>1.3407020196991581E-2</c:v>
                </c:pt>
                <c:pt idx="545">
                  <c:v>1.3437723309843719E-2</c:v>
                </c:pt>
                <c:pt idx="546">
                  <c:v>1.346933954947005E-2</c:v>
                </c:pt>
                <c:pt idx="547">
                  <c:v>1.3501868916190318E-2</c:v>
                </c:pt>
                <c:pt idx="548">
                  <c:v>1.3545034125677091E-2</c:v>
                </c:pt>
                <c:pt idx="549">
                  <c:v>1.3574649518535153E-2</c:v>
                </c:pt>
                <c:pt idx="550">
                  <c:v>1.3604935780833216E-2</c:v>
                </c:pt>
                <c:pt idx="551">
                  <c:v>1.3641117658087509E-2</c:v>
                </c:pt>
                <c:pt idx="552">
                  <c:v>1.3678212663794653E-2</c:v>
                </c:pt>
                <c:pt idx="553">
                  <c:v>1.3716220798034584E-2</c:v>
                </c:pt>
                <c:pt idx="554">
                  <c:v>1.3755142061286918E-2</c:v>
                </c:pt>
                <c:pt idx="555">
                  <c:v>1.3794976453551655E-2</c:v>
                </c:pt>
                <c:pt idx="556">
                  <c:v>1.3835723975468284E-2</c:v>
                </c:pt>
                <c:pt idx="557">
                  <c:v>1.3877384627196676E-2</c:v>
                </c:pt>
                <c:pt idx="558">
                  <c:v>1.391995840897664E-2</c:v>
                </c:pt>
                <c:pt idx="559">
                  <c:v>1.3963445321207857E-2</c:v>
                </c:pt>
                <c:pt idx="560">
                  <c:v>1.4007845364290006E-2</c:v>
                </c:pt>
                <c:pt idx="561">
                  <c:v>1.4053158538462895E-2</c:v>
                </c:pt>
                <c:pt idx="562">
                  <c:v>1.4099384844126206E-2</c:v>
                </c:pt>
                <c:pt idx="563">
                  <c:v>1.4146524281599682E-2</c:v>
                </c:pt>
                <c:pt idx="564">
                  <c:v>1.4194576851203067E-2</c:v>
                </c:pt>
                <c:pt idx="565">
                  <c:v>1.4257700472253276E-2</c:v>
                </c:pt>
                <c:pt idx="566">
                  <c:v>1.4307840202540945E-2</c:v>
                </c:pt>
                <c:pt idx="567">
                  <c:v>1.4358811077341826E-2</c:v>
                </c:pt>
                <c:pt idx="568">
                  <c:v>1.4409689642223E-2</c:v>
                </c:pt>
                <c:pt idx="569">
                  <c:v>1.4460212669744621E-2</c:v>
                </c:pt>
                <c:pt idx="570">
                  <c:v>1.4510380159427072E-2</c:v>
                </c:pt>
                <c:pt idx="571">
                  <c:v>1.4560192111430226E-2</c:v>
                </c:pt>
                <c:pt idx="572">
                  <c:v>1.4609648525274466E-2</c:v>
                </c:pt>
                <c:pt idx="573">
                  <c:v>1.4658749401039728E-2</c:v>
                </c:pt>
                <c:pt idx="574">
                  <c:v>1.470749473856614E-2</c:v>
                </c:pt>
                <c:pt idx="575">
                  <c:v>1.4770248432007804E-2</c:v>
                </c:pt>
                <c:pt idx="576">
                  <c:v>1.4803918798023119E-2</c:v>
                </c:pt>
                <c:pt idx="577">
                  <c:v>1.4851597519873749E-2</c:v>
                </c:pt>
                <c:pt idx="578">
                  <c:v>1.4898920702766105E-2</c:v>
                </c:pt>
                <c:pt idx="579">
                  <c:v>1.4945888346700187E-2</c:v>
                </c:pt>
                <c:pt idx="580">
                  <c:v>1.4992500451436186E-2</c:v>
                </c:pt>
                <c:pt idx="581">
                  <c:v>1.5038757016974102E-2</c:v>
                </c:pt>
                <c:pt idx="582">
                  <c:v>1.5084658043074128E-2</c:v>
                </c:pt>
                <c:pt idx="583">
                  <c:v>1.5130203529656328E-2</c:v>
                </c:pt>
                <c:pt idx="584">
                  <c:v>1.5175393476560828E-2</c:v>
                </c:pt>
                <c:pt idx="585">
                  <c:v>1.5220227883627757E-2</c:v>
                </c:pt>
                <c:pt idx="586">
                  <c:v>1.5264706750777179E-2</c:v>
                </c:pt>
                <c:pt idx="587">
                  <c:v>1.5308830077849223E-2</c:v>
                </c:pt>
                <c:pt idx="588">
                  <c:v>1.5352597864684014E-2</c:v>
                </c:pt>
                <c:pt idx="589">
                  <c:v>1.5396010111121683E-2</c:v>
                </c:pt>
                <c:pt idx="590">
                  <c:v>1.5439066817162228E-2</c:v>
                </c:pt>
                <c:pt idx="591">
                  <c:v>1.5481767982565842E-2</c:v>
                </c:pt>
                <c:pt idx="592">
                  <c:v>1.5524113607332524E-2</c:v>
                </c:pt>
                <c:pt idx="593">
                  <c:v>1.5566103691222466E-2</c:v>
                </c:pt>
                <c:pt idx="594">
                  <c:v>1.5607738234075796E-2</c:v>
                </c:pt>
                <c:pt idx="595">
                  <c:v>1.5649017235892515E-2</c:v>
                </c:pt>
                <c:pt idx="596">
                  <c:v>1.5702250232543236E-2</c:v>
                </c:pt>
                <c:pt idx="597">
                  <c:v>1.5730508615776628E-2</c:v>
                </c:pt>
                <c:pt idx="598">
                  <c:v>1.5770720993524279E-2</c:v>
                </c:pt>
                <c:pt idx="599">
                  <c:v>1.5810577829755701E-2</c:v>
                </c:pt>
                <c:pt idx="600">
                  <c:v>1.5872491661497179E-2</c:v>
                </c:pt>
                <c:pt idx="601">
                  <c:v>1.590104394595393E-2</c:v>
                </c:pt>
                <c:pt idx="602">
                  <c:v>1.5928015087753877E-2</c:v>
                </c:pt>
                <c:pt idx="603">
                  <c:v>1.5966449756481538E-2</c:v>
                </c:pt>
                <c:pt idx="604">
                  <c:v>1.6004528883053482E-2</c:v>
                </c:pt>
                <c:pt idx="605">
                  <c:v>1.6042252467309837E-2</c:v>
                </c:pt>
                <c:pt idx="606">
                  <c:v>1.6079620509250603E-2</c:v>
                </c:pt>
                <c:pt idx="607">
                  <c:v>1.6116633008635972E-2</c:v>
                </c:pt>
                <c:pt idx="608">
                  <c:v>1.6153289965465945E-2</c:v>
                </c:pt>
                <c:pt idx="609">
                  <c:v>1.6189591379660584E-2</c:v>
                </c:pt>
                <c:pt idx="610">
                  <c:v>1.6225537250900146E-2</c:v>
                </c:pt>
                <c:pt idx="611">
                  <c:v>1.6261127579264567E-2</c:v>
                </c:pt>
                <c:pt idx="612">
                  <c:v>1.6296362364593975E-2</c:v>
                </c:pt>
                <c:pt idx="613">
                  <c:v>1.6331241606808433E-2</c:v>
                </c:pt>
                <c:pt idx="614">
                  <c:v>1.6365765305828006E-2</c:v>
                </c:pt>
                <c:pt idx="615">
                  <c:v>1.6411119276135366E-2</c:v>
                </c:pt>
                <c:pt idx="616">
                  <c:v>1.6433746073643007E-2</c:v>
                </c:pt>
                <c:pt idx="617">
                  <c:v>1.6467203142278564E-2</c:v>
                </c:pt>
                <c:pt idx="618">
                  <c:v>1.6500304667239618E-2</c:v>
                </c:pt>
                <c:pt idx="619">
                  <c:v>1.6533094887858368E-2</c:v>
                </c:pt>
                <c:pt idx="620">
                  <c:v>1.6566072078196825E-2</c:v>
                </c:pt>
                <c:pt idx="621">
                  <c:v>1.659937826984148E-2</c:v>
                </c:pt>
                <c:pt idx="622">
                  <c:v>1.6633013462952206E-2</c:v>
                </c:pt>
                <c:pt idx="623">
                  <c:v>1.6666977657608939E-2</c:v>
                </c:pt>
                <c:pt idx="624">
                  <c:v>1.6701270853811678E-2</c:v>
                </c:pt>
                <c:pt idx="625">
                  <c:v>1.6735893051800232E-2</c:v>
                </c:pt>
                <c:pt idx="626">
                  <c:v>1.6770844251494665E-2</c:v>
                </c:pt>
                <c:pt idx="627">
                  <c:v>1.6814909456439597E-2</c:v>
                </c:pt>
                <c:pt idx="628">
                  <c:v>1.6841733656640656E-2</c:v>
                </c:pt>
                <c:pt idx="629">
                  <c:v>1.6877671862411958E-2</c:v>
                </c:pt>
                <c:pt idx="630">
                  <c:v>1.6913939070288819E-2</c:v>
                </c:pt>
                <c:pt idx="631">
                  <c:v>1.6950535280431112E-2</c:v>
                </c:pt>
                <c:pt idx="632">
                  <c:v>1.6987460492918771E-2</c:v>
                </c:pt>
                <c:pt idx="633">
                  <c:v>1.7024714707991606E-2</c:v>
                </c:pt>
                <c:pt idx="634">
                  <c:v>1.7062297925569681E-2</c:v>
                </c:pt>
                <c:pt idx="635">
                  <c:v>1.7100210145892802E-2</c:v>
                </c:pt>
                <c:pt idx="636">
                  <c:v>1.7138451368960972E-2</c:v>
                </c:pt>
                <c:pt idx="637">
                  <c:v>1.7177021594934061E-2</c:v>
                </c:pt>
                <c:pt idx="638">
                  <c:v>1.7215920823892006E-2</c:v>
                </c:pt>
                <c:pt idx="639">
                  <c:v>1.7255149055994679E-2</c:v>
                </c:pt>
                <c:pt idx="640">
                  <c:v>1.7294706291322015E-2</c:v>
                </c:pt>
                <c:pt idx="641">
                  <c:v>1.7334592530033888E-2</c:v>
                </c:pt>
                <c:pt idx="642">
                  <c:v>1.737480777205036E-2</c:v>
                </c:pt>
                <c:pt idx="643">
                  <c:v>1.7415352017691177E-2</c:v>
                </c:pt>
                <c:pt idx="644">
                  <c:v>1.7456225267036274E-2</c:v>
                </c:pt>
                <c:pt idx="645">
                  <c:v>1.7497427520005715E-2</c:v>
                </c:pt>
                <c:pt idx="646">
                  <c:v>1.7538958776919245E-2</c:v>
                </c:pt>
                <c:pt idx="647">
                  <c:v>1.7580819037856799E-2</c:v>
                </c:pt>
                <c:pt idx="648">
                  <c:v>1.7635988942474867E-2</c:v>
                </c:pt>
                <c:pt idx="649">
                  <c:v>1.7665526572123724E-2</c:v>
                </c:pt>
                <c:pt idx="650">
                  <c:v>1.770837384577284E-2</c:v>
                </c:pt>
                <c:pt idx="651">
                  <c:v>1.7751550123845661E-2</c:v>
                </c:pt>
                <c:pt idx="652">
                  <c:v>1.7809314434380497E-2</c:v>
                </c:pt>
                <c:pt idx="653">
                  <c:v>1.7849657145212472E-2</c:v>
                </c:pt>
                <c:pt idx="654">
                  <c:v>1.7883052985965264E-2</c:v>
                </c:pt>
                <c:pt idx="655">
                  <c:v>1.7927545283091817E-2</c:v>
                </c:pt>
                <c:pt idx="656">
                  <c:v>1.7972366585281563E-2</c:v>
                </c:pt>
                <c:pt idx="657">
                  <c:v>1.8017516892614438E-2</c:v>
                </c:pt>
                <c:pt idx="658">
                  <c:v>1.8062996205250315E-2</c:v>
                </c:pt>
                <c:pt idx="659">
                  <c:v>1.8108804523349065E-2</c:v>
                </c:pt>
                <c:pt idx="660">
                  <c:v>1.8154941846990624E-2</c:v>
                </c:pt>
                <c:pt idx="661">
                  <c:v>1.8201408176334866E-2</c:v>
                </c:pt>
                <c:pt idx="662">
                  <c:v>1.8248203511461725E-2</c:v>
                </c:pt>
                <c:pt idx="663">
                  <c:v>1.8295327852531074E-2</c:v>
                </c:pt>
                <c:pt idx="664">
                  <c:v>1.8342781199702785E-2</c:v>
                </c:pt>
                <c:pt idx="665">
                  <c:v>1.8390563553056793E-2</c:v>
                </c:pt>
                <c:pt idx="666">
                  <c:v>1.8454379891574391E-2</c:v>
                </c:pt>
                <c:pt idx="667">
                  <c:v>1.8487115278871258E-2</c:v>
                </c:pt>
                <c:pt idx="668">
                  <c:v>1.8535884651571521E-2</c:v>
                </c:pt>
                <c:pt idx="669">
                  <c:v>1.8584983031013635E-2</c:v>
                </c:pt>
                <c:pt idx="670">
                  <c:v>1.8634410417357472E-2</c:v>
                </c:pt>
                <c:pt idx="671">
                  <c:v>1.8684147237379989E-2</c:v>
                </c:pt>
                <c:pt idx="672">
                  <c:v>1.8733645438437918E-2</c:v>
                </c:pt>
                <c:pt idx="673">
                  <c:v>1.8782650567272796E-2</c:v>
                </c:pt>
                <c:pt idx="674">
                  <c:v>1.8831162623724751E-2</c:v>
                </c:pt>
                <c:pt idx="675">
                  <c:v>1.8879181607474038E-2</c:v>
                </c:pt>
                <c:pt idx="676">
                  <c:v>1.8926707518520658E-2</c:v>
                </c:pt>
                <c:pt idx="677">
                  <c:v>1.8973740356544866E-2</c:v>
                </c:pt>
                <c:pt idx="678">
                  <c:v>1.902028012138679E-2</c:v>
                </c:pt>
                <c:pt idx="679">
                  <c:v>1.9066326812886558E-2</c:v>
                </c:pt>
                <c:pt idx="680">
                  <c:v>1.9111880430804362E-2</c:v>
                </c:pt>
                <c:pt idx="681">
                  <c:v>1.9156940974900394E-2</c:v>
                </c:pt>
                <c:pt idx="682">
                  <c:v>1.9201508445094717E-2</c:v>
                </c:pt>
                <c:pt idx="683">
                  <c:v>1.9245582841147524E-2</c:v>
                </c:pt>
                <c:pt idx="684">
                  <c:v>1.9289164162978878E-2</c:v>
                </c:pt>
                <c:pt idx="685">
                  <c:v>1.9332252410189099E-2</c:v>
                </c:pt>
                <c:pt idx="686">
                  <c:v>1.9374847582778187E-2</c:v>
                </c:pt>
                <c:pt idx="687">
                  <c:v>1.9416949680586271E-2</c:v>
                </c:pt>
                <c:pt idx="688">
                  <c:v>1.9458558703373541E-2</c:v>
                </c:pt>
                <c:pt idx="689">
                  <c:v>1.9499674650980126E-2</c:v>
                </c:pt>
                <c:pt idx="690">
                  <c:v>1.9540297523166217E-2</c:v>
                </c:pt>
                <c:pt idx="691">
                  <c:v>1.9580427319931815E-2</c:v>
                </c:pt>
                <c:pt idx="692">
                  <c:v>1.9620064040957175E-2</c:v>
                </c:pt>
                <c:pt idx="693">
                  <c:v>1.9659207686162361E-2</c:v>
                </c:pt>
                <c:pt idx="694">
                  <c:v>1.9697858255387501E-2</c:v>
                </c:pt>
                <c:pt idx="695">
                  <c:v>1.9736015748392788E-2</c:v>
                </c:pt>
                <c:pt idx="696">
                  <c:v>1.9773680165098284E-2</c:v>
                </c:pt>
                <c:pt idx="697">
                  <c:v>1.9810851505344118E-2</c:v>
                </c:pt>
                <c:pt idx="698">
                  <c:v>1.9859010753533468E-2</c:v>
                </c:pt>
                <c:pt idx="699">
                  <c:v>1.9883714955737375E-2</c:v>
                </c:pt>
                <c:pt idx="700">
                  <c:v>1.9930614205021513E-2</c:v>
                </c:pt>
                <c:pt idx="701">
                  <c:v>1.9954606098453453E-2</c:v>
                </c:pt>
                <c:pt idx="702">
                  <c:v>1.9989312054082831E-2</c:v>
                </c:pt>
                <c:pt idx="703">
                  <c:v>2.0023524932293313E-2</c:v>
                </c:pt>
                <c:pt idx="704">
                  <c:v>2.0071950576334707E-2</c:v>
                </c:pt>
                <c:pt idx="705">
                  <c:v>2.0113902945446682E-2</c:v>
                </c:pt>
                <c:pt idx="706">
                  <c:v>2.0133589550992426E-2</c:v>
                </c:pt>
                <c:pt idx="707">
                  <c:v>2.0168529023667503E-2</c:v>
                </c:pt>
                <c:pt idx="708">
                  <c:v>2.0197302985680565E-2</c:v>
                </c:pt>
                <c:pt idx="709">
                  <c:v>2.0228420011143555E-2</c:v>
                </c:pt>
                <c:pt idx="710">
                  <c:v>2.0259043908135155E-2</c:v>
                </c:pt>
                <c:pt idx="711">
                  <c:v>2.0289174676282329E-2</c:v>
                </c:pt>
                <c:pt idx="712">
                  <c:v>2.0321480989560214E-2</c:v>
                </c:pt>
                <c:pt idx="713">
                  <c:v>2.0347956824631197E-2</c:v>
                </c:pt>
                <c:pt idx="714">
                  <c:v>2.0376608204086821E-2</c:v>
                </c:pt>
                <c:pt idx="715">
                  <c:v>2.0404766453232526E-2</c:v>
                </c:pt>
                <c:pt idx="716">
                  <c:v>2.0432431571775211E-2</c:v>
                </c:pt>
                <c:pt idx="717">
                  <c:v>2.0459603559341843E-2</c:v>
                </c:pt>
                <c:pt idx="718">
                  <c:v>2.0486282415612678E-2</c:v>
                </c:pt>
                <c:pt idx="719">
                  <c:v>2.0512468140241324E-2</c:v>
                </c:pt>
                <c:pt idx="720">
                  <c:v>2.0547851400376516E-2</c:v>
                </c:pt>
                <c:pt idx="721">
                  <c:v>2.0563360193293079E-2</c:v>
                </c:pt>
                <c:pt idx="722">
                  <c:v>2.0590398237050334E-2</c:v>
                </c:pt>
                <c:pt idx="723">
                  <c:v>2.0612319771071697E-2</c:v>
                </c:pt>
                <c:pt idx="724">
                  <c:v>2.063652049337783E-2</c:v>
                </c:pt>
                <c:pt idx="725">
                  <c:v>2.0660788853126277E-2</c:v>
                </c:pt>
                <c:pt idx="726">
                  <c:v>2.0687460473898245E-2</c:v>
                </c:pt>
                <c:pt idx="727">
                  <c:v>2.070952848513663E-2</c:v>
                </c:pt>
                <c:pt idx="728">
                  <c:v>2.0733999757505117E-2</c:v>
                </c:pt>
                <c:pt idx="729">
                  <c:v>2.075853866747579E-2</c:v>
                </c:pt>
                <c:pt idx="730">
                  <c:v>2.0783145215128584E-2</c:v>
                </c:pt>
                <c:pt idx="731">
                  <c:v>2.081018625267772E-2</c:v>
                </c:pt>
                <c:pt idx="732">
                  <c:v>2.0832561223560475E-2</c:v>
                </c:pt>
                <c:pt idx="733">
                  <c:v>2.0857370684446153E-2</c:v>
                </c:pt>
                <c:pt idx="734">
                  <c:v>2.0882247783173824E-2</c:v>
                </c:pt>
                <c:pt idx="735">
                  <c:v>2.0907192519770135E-2</c:v>
                </c:pt>
                <c:pt idx="736">
                  <c:v>2.093220489426173E-2</c:v>
                </c:pt>
                <c:pt idx="737">
                  <c:v>2.0957284906701901E-2</c:v>
                </c:pt>
                <c:pt idx="738">
                  <c:v>2.0982432557170583E-2</c:v>
                </c:pt>
                <c:pt idx="739">
                  <c:v>2.1010064956106245E-2</c:v>
                </c:pt>
                <c:pt idx="740">
                  <c:v>2.1035354190552802E-2</c:v>
                </c:pt>
                <c:pt idx="741">
                  <c:v>2.1058281336934215E-2</c:v>
                </c:pt>
                <c:pt idx="742">
                  <c:v>2.1083699539836687E-2</c:v>
                </c:pt>
                <c:pt idx="743">
                  <c:v>2.1109185380927542E-2</c:v>
                </c:pt>
                <c:pt idx="744">
                  <c:v>2.1134738860286717E-2</c:v>
                </c:pt>
                <c:pt idx="745">
                  <c:v>2.1162815021962267E-2</c:v>
                </c:pt>
                <c:pt idx="746">
                  <c:v>2.1186048733916607E-2</c:v>
                </c:pt>
                <c:pt idx="747">
                  <c:v>2.1211805128293904E-2</c:v>
                </c:pt>
                <c:pt idx="748">
                  <c:v>2.1237629161099392E-2</c:v>
                </c:pt>
                <c:pt idx="749">
                  <c:v>2.1263520832359717E-2</c:v>
                </c:pt>
                <c:pt idx="750">
                  <c:v>2.1295649291026564E-2</c:v>
                </c:pt>
                <c:pt idx="751">
                  <c:v>2.1315507090511332E-2</c:v>
                </c:pt>
                <c:pt idx="752">
                  <c:v>2.1341601677455913E-2</c:v>
                </c:pt>
                <c:pt idx="753">
                  <c:v>2.1367763903068493E-2</c:v>
                </c:pt>
                <c:pt idx="754">
                  <c:v>2.1393993767375719E-2</c:v>
                </c:pt>
                <c:pt idx="755">
                  <c:v>2.1420291270404235E-2</c:v>
                </c:pt>
                <c:pt idx="756">
                  <c:v>2.1451707391053176E-2</c:v>
                </c:pt>
                <c:pt idx="757">
                  <c:v>2.1475620734494605E-2</c:v>
                </c:pt>
                <c:pt idx="758">
                  <c:v>2.1499589612377079E-2</c:v>
                </c:pt>
                <c:pt idx="759">
                  <c:v>2.1528702045121584E-2</c:v>
                </c:pt>
                <c:pt idx="760">
                  <c:v>2.1552793368204703E-2</c:v>
                </c:pt>
                <c:pt idx="761">
                  <c:v>2.1579496704600132E-2</c:v>
                </c:pt>
                <c:pt idx="762">
                  <c:v>2.160626768006324E-2</c:v>
                </c:pt>
                <c:pt idx="763">
                  <c:v>2.1633106294594029E-2</c:v>
                </c:pt>
                <c:pt idx="764">
                  <c:v>2.1662589109796571E-2</c:v>
                </c:pt>
                <c:pt idx="765">
                  <c:v>2.1686986441151745E-2</c:v>
                </c:pt>
                <c:pt idx="766">
                  <c:v>2.1714027973285255E-2</c:v>
                </c:pt>
                <c:pt idx="767">
                  <c:v>2.1741137144672962E-2</c:v>
                </c:pt>
                <c:pt idx="768">
                  <c:v>2.1768313955368157E-2</c:v>
                </c:pt>
                <c:pt idx="769">
                  <c:v>2.1795558405450777E-2</c:v>
                </c:pt>
                <c:pt idx="770">
                  <c:v>2.1822870494947466E-2</c:v>
                </c:pt>
                <c:pt idx="771">
                  <c:v>2.1860677142413465E-2</c:v>
                </c:pt>
                <c:pt idx="772">
                  <c:v>2.1877697592342926E-2</c:v>
                </c:pt>
                <c:pt idx="773">
                  <c:v>2.1905212600374924E-2</c:v>
                </c:pt>
                <c:pt idx="774">
                  <c:v>2.1935436642563921E-2</c:v>
                </c:pt>
                <c:pt idx="775">
                  <c:v>2.1960436504437908E-2</c:v>
                </c:pt>
                <c:pt idx="776">
                  <c:v>2.198794371212287E-2</c:v>
                </c:pt>
                <c:pt idx="777">
                  <c:v>2.2015223552402929E-2</c:v>
                </c:pt>
                <c:pt idx="778">
                  <c:v>2.2044873189288605E-2</c:v>
                </c:pt>
                <c:pt idx="779">
                  <c:v>2.2069101130108848E-2</c:v>
                </c:pt>
                <c:pt idx="780">
                  <c:v>2.2095698867214963E-2</c:v>
                </c:pt>
                <c:pt idx="781">
                  <c:v>2.2122069236303332E-2</c:v>
                </c:pt>
                <c:pt idx="782">
                  <c:v>2.2148212237214082E-2</c:v>
                </c:pt>
                <c:pt idx="783">
                  <c:v>2.2174127869813987E-2</c:v>
                </c:pt>
                <c:pt idx="784">
                  <c:v>2.2199816133916528E-2</c:v>
                </c:pt>
                <c:pt idx="785">
                  <c:v>2.222527702944177E-2</c:v>
                </c:pt>
                <c:pt idx="786">
                  <c:v>2.225051055617655E-2</c:v>
                </c:pt>
                <c:pt idx="787">
                  <c:v>2.2275516714014287E-2</c:v>
                </c:pt>
                <c:pt idx="788">
                  <c:v>2.2300295502821754E-2</c:v>
                </c:pt>
                <c:pt idx="789">
                  <c:v>2.2324846922412434E-2</c:v>
                </c:pt>
                <c:pt idx="790">
                  <c:v>2.2349170972706389E-2</c:v>
                </c:pt>
                <c:pt idx="791">
                  <c:v>2.2375674095296283E-2</c:v>
                </c:pt>
                <c:pt idx="792">
                  <c:v>2.2399528649048595E-2</c:v>
                </c:pt>
                <c:pt idx="793">
                  <c:v>2.2420778906209193E-2</c:v>
                </c:pt>
                <c:pt idx="794">
                  <c:v>2.2444193477797469E-2</c:v>
                </c:pt>
                <c:pt idx="795">
                  <c:v>2.2467380679422888E-2</c:v>
                </c:pt>
                <c:pt idx="796">
                  <c:v>2.2490340510872286E-2</c:v>
                </c:pt>
                <c:pt idx="797">
                  <c:v>2.2515390679338498E-2</c:v>
                </c:pt>
                <c:pt idx="798">
                  <c:v>2.2535578062843342E-2</c:v>
                </c:pt>
                <c:pt idx="799">
                  <c:v>2.2557855783125191E-2</c:v>
                </c:pt>
                <c:pt idx="800">
                  <c:v>2.2579906132751404E-2</c:v>
                </c:pt>
                <c:pt idx="801">
                  <c:v>2.2601729111588753E-2</c:v>
                </c:pt>
                <c:pt idx="802">
                  <c:v>2.2628032348670502E-2</c:v>
                </c:pt>
                <c:pt idx="803">
                  <c:v>2.2644692956470536E-2</c:v>
                </c:pt>
                <c:pt idx="804">
                  <c:v>2.2665833822275161E-2</c:v>
                </c:pt>
                <c:pt idx="805">
                  <c:v>2.2686747316758016E-2</c:v>
                </c:pt>
                <c:pt idx="806">
                  <c:v>2.2707433439892455E-2</c:v>
                </c:pt>
                <c:pt idx="807">
                  <c:v>2.2727892191545251E-2</c:v>
                </c:pt>
                <c:pt idx="808">
                  <c:v>2.2752429882928027E-2</c:v>
                </c:pt>
                <c:pt idx="809">
                  <c:v>2.2770266425886643E-2</c:v>
                </c:pt>
                <c:pt idx="810">
                  <c:v>2.2787904216281518E-2</c:v>
                </c:pt>
                <c:pt idx="811">
                  <c:v>2.2809562332335442E-2</c:v>
                </c:pt>
                <c:pt idx="812">
                  <c:v>2.2826775373134822E-2</c:v>
                </c:pt>
                <c:pt idx="813">
                  <c:v>2.2845869893366455E-2</c:v>
                </c:pt>
                <c:pt idx="814">
                  <c:v>2.2864737041317085E-2</c:v>
                </c:pt>
                <c:pt idx="815">
                  <c:v>2.2883376816853485E-2</c:v>
                </c:pt>
                <c:pt idx="816">
                  <c:v>2.2903822850806055E-2</c:v>
                </c:pt>
                <c:pt idx="817">
                  <c:v>2.2919974250337205E-2</c:v>
                </c:pt>
                <c:pt idx="818">
                  <c:v>2.2937931908071363E-2</c:v>
                </c:pt>
                <c:pt idx="819">
                  <c:v>2.295566219299161E-2</c:v>
                </c:pt>
                <c:pt idx="820">
                  <c:v>2.2973165105018012E-2</c:v>
                </c:pt>
                <c:pt idx="821">
                  <c:v>2.2990440643990695E-2</c:v>
                </c:pt>
                <c:pt idx="822">
                  <c:v>2.3013255939376975E-2</c:v>
                </c:pt>
                <c:pt idx="823">
                  <c:v>2.3024309602588389E-2</c:v>
                </c:pt>
                <c:pt idx="824">
                  <c:v>2.3040903021946946E-2</c:v>
                </c:pt>
                <c:pt idx="825">
                  <c:v>2.305726906793204E-2</c:v>
                </c:pt>
                <c:pt idx="826">
                  <c:v>2.3073407740410445E-2</c:v>
                </c:pt>
                <c:pt idx="827">
                  <c:v>2.3091185987111906E-2</c:v>
                </c:pt>
                <c:pt idx="828">
                  <c:v>2.3105111440315795E-2</c:v>
                </c:pt>
                <c:pt idx="829">
                  <c:v>2.312114652911923E-2</c:v>
                </c:pt>
                <c:pt idx="830">
                  <c:v>2.3139381649972535E-2</c:v>
                </c:pt>
                <c:pt idx="831">
                  <c:v>2.315405324641695E-2</c:v>
                </c:pt>
                <c:pt idx="832">
                  <c:v>2.3170924875151044E-2</c:v>
                </c:pt>
                <c:pt idx="833">
                  <c:v>2.3188075350724091E-2</c:v>
                </c:pt>
                <c:pt idx="834">
                  <c:v>2.3205504673322608E-2</c:v>
                </c:pt>
                <c:pt idx="835">
                  <c:v>2.3223212842999885E-2</c:v>
                </c:pt>
                <c:pt idx="836">
                  <c:v>2.3241199859915795E-2</c:v>
                </c:pt>
                <c:pt idx="837">
                  <c:v>2.3259465724230211E-2</c:v>
                </c:pt>
                <c:pt idx="838">
                  <c:v>2.3278010435996421E-2</c:v>
                </c:pt>
                <c:pt idx="839">
                  <c:v>2.32968339953743E-2</c:v>
                </c:pt>
                <c:pt idx="840">
                  <c:v>2.3315936402497073E-2</c:v>
                </c:pt>
                <c:pt idx="841">
                  <c:v>2.3335317657524612E-2</c:v>
                </c:pt>
                <c:pt idx="842">
                  <c:v>2.3354977760536855E-2</c:v>
                </c:pt>
                <c:pt idx="843">
                  <c:v>2.337711218341143E-2</c:v>
                </c:pt>
                <c:pt idx="844">
                  <c:v>2.3397351215221907E-2</c:v>
                </c:pt>
                <c:pt idx="845">
                  <c:v>2.3415631159080519E-2</c:v>
                </c:pt>
                <c:pt idx="846">
                  <c:v>2.3436406655577002E-2</c:v>
                </c:pt>
                <c:pt idx="847">
                  <c:v>2.3457461000750968E-2</c:v>
                </c:pt>
                <c:pt idx="848">
                  <c:v>2.3478794194815578E-2</c:v>
                </c:pt>
                <c:pt idx="849">
                  <c:v>2.3500406237877414E-2</c:v>
                </c:pt>
                <c:pt idx="850">
                  <c:v>2.3524641634926624E-2</c:v>
                </c:pt>
                <c:pt idx="851">
                  <c:v>2.3544466871712189E-2</c:v>
                </c:pt>
                <c:pt idx="852">
                  <c:v>2.3566915462751581E-2</c:v>
                </c:pt>
                <c:pt idx="853">
                  <c:v>2.3589642903401042E-2</c:v>
                </c:pt>
                <c:pt idx="854">
                  <c:v>2.3615079290131291E-2</c:v>
                </c:pt>
                <c:pt idx="855">
                  <c:v>2.3635934334249598E-2</c:v>
                </c:pt>
                <c:pt idx="856">
                  <c:v>2.3659498324768435E-2</c:v>
                </c:pt>
                <c:pt idx="857">
                  <c:v>2.3683341165563476E-2</c:v>
                </c:pt>
                <c:pt idx="858">
                  <c:v>2.3707462856767947E-2</c:v>
                </c:pt>
                <c:pt idx="859">
                  <c:v>2.3731863398621655E-2</c:v>
                </c:pt>
                <c:pt idx="860">
                  <c:v>2.3756542791231183E-2</c:v>
                </c:pt>
                <c:pt idx="861">
                  <c:v>2.3793297278338343E-2</c:v>
                </c:pt>
                <c:pt idx="862">
                  <c:v>2.3816061889254669E-2</c:v>
                </c:pt>
                <c:pt idx="863">
                  <c:v>2.3841693949648857E-2</c:v>
                </c:pt>
                <c:pt idx="864">
                  <c:v>2.3867604820937416E-2</c:v>
                </c:pt>
                <c:pt idx="865">
                  <c:v>2.3893794503280219E-2</c:v>
                </c:pt>
                <c:pt idx="866">
                  <c:v>2.3920262996677266E-2</c:v>
                </c:pt>
                <c:pt idx="867">
                  <c:v>2.3947010301208493E-2</c:v>
                </c:pt>
                <c:pt idx="868">
                  <c:v>2.3974036416873901E-2</c:v>
                </c:pt>
                <c:pt idx="869">
                  <c:v>2.400134134383336E-2</c:v>
                </c:pt>
                <c:pt idx="870">
                  <c:v>2.4028925082006936E-2</c:v>
                </c:pt>
                <c:pt idx="871">
                  <c:v>2.4056787631634435E-2</c:v>
                </c:pt>
                <c:pt idx="872">
                  <c:v>2.4084928992635923E-2</c:v>
                </c:pt>
                <c:pt idx="873">
                  <c:v>2.4113349165091336E-2</c:v>
                </c:pt>
                <c:pt idx="874">
                  <c:v>2.414204814924048E-2</c:v>
                </c:pt>
                <c:pt idx="875">
                  <c:v>2.4171025944923485E-2</c:v>
                </c:pt>
                <c:pt idx="876">
                  <c:v>2.4200282552300223E-2</c:v>
                </c:pt>
                <c:pt idx="877">
                  <c:v>2.4238307873032383E-2</c:v>
                </c:pt>
                <c:pt idx="878">
                  <c:v>2.4268201764634512E-2</c:v>
                </c:pt>
                <c:pt idx="879">
                  <c:v>2.4298340896864445E-2</c:v>
                </c:pt>
                <c:pt idx="880">
                  <c:v>2.4328347151305607E-2</c:v>
                </c:pt>
                <c:pt idx="881">
                  <c:v>2.4358112746494243E-2</c:v>
                </c:pt>
                <c:pt idx="882">
                  <c:v>2.438763768227048E-2</c:v>
                </c:pt>
                <c:pt idx="883">
                  <c:v>2.4416921958794191E-2</c:v>
                </c:pt>
                <c:pt idx="884">
                  <c:v>2.4445965575825568E-2</c:v>
                </c:pt>
                <c:pt idx="885">
                  <c:v>2.447476853336461E-2</c:v>
                </c:pt>
                <c:pt idx="886">
                  <c:v>2.4503330831411319E-2</c:v>
                </c:pt>
                <c:pt idx="887">
                  <c:v>2.4540195868294479E-2</c:v>
                </c:pt>
                <c:pt idx="888">
                  <c:v>2.4559733448548116E-2</c:v>
                </c:pt>
                <c:pt idx="889">
                  <c:v>2.4587573767478332E-2</c:v>
                </c:pt>
                <c:pt idx="890">
                  <c:v>2.4615173426676407E-2</c:v>
                </c:pt>
                <c:pt idx="891">
                  <c:v>2.4642532425982466E-2</c:v>
                </c:pt>
                <c:pt idx="892">
                  <c:v>2.4669650765476447E-2</c:v>
                </c:pt>
                <c:pt idx="893">
                  <c:v>2.4696528444998478E-2</c:v>
                </c:pt>
                <c:pt idx="894">
                  <c:v>2.4723165464548558E-2</c:v>
                </c:pt>
                <c:pt idx="895">
                  <c:v>2.4749561823966815E-2</c:v>
                </c:pt>
                <c:pt idx="896">
                  <c:v>2.4775717523333185E-2</c:v>
                </c:pt>
                <c:pt idx="897">
                  <c:v>2.4801632562567733E-2</c:v>
                </c:pt>
                <c:pt idx="898">
                  <c:v>2.4827306941590521E-2</c:v>
                </c:pt>
                <c:pt idx="899">
                  <c:v>2.4852740660321615E-2</c:v>
                </c:pt>
                <c:pt idx="900">
                  <c:v>2.4877933718681078E-2</c:v>
                </c:pt>
                <c:pt idx="901">
                  <c:v>2.4902886116748846E-2</c:v>
                </c:pt>
                <c:pt idx="902">
                  <c:v>2.4927597854365047E-2</c:v>
                </c:pt>
                <c:pt idx="903">
                  <c:v>2.4952068931609617E-2</c:v>
                </c:pt>
                <c:pt idx="904">
                  <c:v>2.4976299348242748E-2</c:v>
                </c:pt>
                <c:pt idx="905">
                  <c:v>2.5000289104344375E-2</c:v>
                </c:pt>
                <c:pt idx="906">
                  <c:v>2.5024038199834564E-2</c:v>
                </c:pt>
                <c:pt idx="907">
                  <c:v>2.5047546634713314E-2</c:v>
                </c:pt>
                <c:pt idx="908">
                  <c:v>2.5079163424752693E-2</c:v>
                </c:pt>
                <c:pt idx="909">
                  <c:v>2.5093841522236815E-2</c:v>
                </c:pt>
                <c:pt idx="910">
                  <c:v>2.5116627974801631E-2</c:v>
                </c:pt>
                <c:pt idx="911">
                  <c:v>2.5139173766595135E-2</c:v>
                </c:pt>
                <c:pt idx="912">
                  <c:v>2.5174116634634203E-2</c:v>
                </c:pt>
                <c:pt idx="913">
                  <c:v>2.5191564275059974E-2</c:v>
                </c:pt>
                <c:pt idx="914">
                  <c:v>2.5205367176308613E-2</c:v>
                </c:pt>
                <c:pt idx="915">
                  <c:v>2.5226950324217512E-2</c:v>
                </c:pt>
                <c:pt idx="916">
                  <c:v>2.5248292811115292E-2</c:v>
                </c:pt>
                <c:pt idx="917">
                  <c:v>2.526939463684208E-2</c:v>
                </c:pt>
                <c:pt idx="918">
                  <c:v>2.5290255801477812E-2</c:v>
                </c:pt>
                <c:pt idx="919">
                  <c:v>2.5310876304862617E-2</c:v>
                </c:pt>
                <c:pt idx="920">
                  <c:v>2.5331256147076431E-2</c:v>
                </c:pt>
                <c:pt idx="921">
                  <c:v>2.5351395327959381E-2</c:v>
                </c:pt>
                <c:pt idx="922">
                  <c:v>2.5371293847511467E-2</c:v>
                </c:pt>
                <c:pt idx="923">
                  <c:v>2.5390951705812626E-2</c:v>
                </c:pt>
                <c:pt idx="924">
                  <c:v>2.5410368902702984E-2</c:v>
                </c:pt>
                <c:pt idx="925">
                  <c:v>2.5429545438102608E-2</c:v>
                </c:pt>
                <c:pt idx="926">
                  <c:v>2.5457442135518704E-2</c:v>
                </c:pt>
                <c:pt idx="927">
                  <c:v>2.5467176524509583E-2</c:v>
                </c:pt>
                <c:pt idx="928">
                  <c:v>2.5485631075436999E-2</c:v>
                </c:pt>
                <c:pt idx="929">
                  <c:v>2.5503844964713807E-2</c:v>
                </c:pt>
                <c:pt idx="930">
                  <c:v>2.5521818192419943E-2</c:v>
                </c:pt>
                <c:pt idx="931">
                  <c:v>2.553955720411949E-2</c:v>
                </c:pt>
                <c:pt idx="932">
                  <c:v>2.5557134597899989E-2</c:v>
                </c:pt>
                <c:pt idx="933">
                  <c:v>2.557457106752814E-2</c:v>
                </c:pt>
                <c:pt idx="934">
                  <c:v>2.5591866613163816E-2</c:v>
                </c:pt>
                <c:pt idx="935">
                  <c:v>2.5609021234567209E-2</c:v>
                </c:pt>
                <c:pt idx="936">
                  <c:v>2.5626034931818253E-2</c:v>
                </c:pt>
                <c:pt idx="937">
                  <c:v>2.5642907704996887E-2</c:v>
                </c:pt>
                <c:pt idx="938">
                  <c:v>2.5659639553943236E-2</c:v>
                </c:pt>
                <c:pt idx="939">
                  <c:v>2.5682513385272276E-2</c:v>
                </c:pt>
                <c:pt idx="940">
                  <c:v>2.5692680479219021E-2</c:v>
                </c:pt>
                <c:pt idx="941">
                  <c:v>2.5708989555388584E-2</c:v>
                </c:pt>
                <c:pt idx="942">
                  <c:v>2.5725157707485735E-2</c:v>
                </c:pt>
                <c:pt idx="943">
                  <c:v>2.5741184935270667E-2</c:v>
                </c:pt>
                <c:pt idx="944">
                  <c:v>2.5757071238663443E-2</c:v>
                </c:pt>
                <c:pt idx="945">
                  <c:v>2.5772816617743999E-2</c:v>
                </c:pt>
                <c:pt idx="946">
                  <c:v>2.5788421072592271E-2</c:v>
                </c:pt>
                <c:pt idx="947">
                  <c:v>2.5803884602968452E-2</c:v>
                </c:pt>
                <c:pt idx="948">
                  <c:v>2.5819207209032413E-2</c:v>
                </c:pt>
                <c:pt idx="949">
                  <c:v>2.5834388890704219E-2</c:v>
                </c:pt>
                <c:pt idx="950">
                  <c:v>2.5849429647903932E-2</c:v>
                </c:pt>
                <c:pt idx="951">
                  <c:v>2.586432948071149E-2</c:v>
                </c:pt>
                <c:pt idx="952">
                  <c:v>2.5879088389126892E-2</c:v>
                </c:pt>
                <c:pt idx="953">
                  <c:v>2.5893706373070202E-2</c:v>
                </c:pt>
                <c:pt idx="954">
                  <c:v>2.5908183432461485E-2</c:v>
                </c:pt>
                <c:pt idx="955">
                  <c:v>2.5922519567380675E-2</c:v>
                </c:pt>
                <c:pt idx="956">
                  <c:v>2.5936714777827774E-2</c:v>
                </c:pt>
                <c:pt idx="957">
                  <c:v>2.5950769063722845E-2</c:v>
                </c:pt>
                <c:pt idx="958">
                  <c:v>2.5964682425145824E-2</c:v>
                </c:pt>
                <c:pt idx="959">
                  <c:v>2.5978454861936839E-2</c:v>
                </c:pt>
                <c:pt idx="960">
                  <c:v>2.5997831487734047E-2</c:v>
                </c:pt>
                <c:pt idx="961">
                  <c:v>2.6005576961702914E-2</c:v>
                </c:pt>
                <c:pt idx="962">
                  <c:v>2.601892662475791E-2</c:v>
                </c:pt>
                <c:pt idx="963">
                  <c:v>2.6032135363101006E-2</c:v>
                </c:pt>
                <c:pt idx="964">
                  <c:v>2.6052678048429811E-2</c:v>
                </c:pt>
                <c:pt idx="965">
                  <c:v>2.6063709990873374E-2</c:v>
                </c:pt>
                <c:pt idx="966">
                  <c:v>2.6070916030338509E-2</c:v>
                </c:pt>
                <c:pt idx="967">
                  <c:v>2.6083561070073813E-2</c:v>
                </c:pt>
                <c:pt idx="968">
                  <c:v>2.6096065185177153E-2</c:v>
                </c:pt>
                <c:pt idx="969">
                  <c:v>2.6108428375408721E-2</c:v>
                </c:pt>
                <c:pt idx="970">
                  <c:v>2.6120650641008325E-2</c:v>
                </c:pt>
                <c:pt idx="971">
                  <c:v>2.6132731981816093E-2</c:v>
                </c:pt>
                <c:pt idx="972">
                  <c:v>2.6144672397911961E-2</c:v>
                </c:pt>
                <c:pt idx="973">
                  <c:v>2.6156471889215993E-2</c:v>
                </c:pt>
                <c:pt idx="974">
                  <c:v>2.6168130455728189E-2</c:v>
                </c:pt>
                <c:pt idx="975">
                  <c:v>2.6179648097448549E-2</c:v>
                </c:pt>
                <c:pt idx="976">
                  <c:v>2.6191024814377073E-2</c:v>
                </c:pt>
                <c:pt idx="977">
                  <c:v>2.6209257490242166E-2</c:v>
                </c:pt>
                <c:pt idx="978">
                  <c:v>2.6213355473618805E-2</c:v>
                </c:pt>
                <c:pt idx="979">
                  <c:v>2.6224309416011948E-2</c:v>
                </c:pt>
                <c:pt idx="980">
                  <c:v>2.623512243353332E-2</c:v>
                </c:pt>
                <c:pt idx="981">
                  <c:v>2.624579452618292E-2</c:v>
                </c:pt>
                <c:pt idx="982">
                  <c:v>2.6256325693880811E-2</c:v>
                </c:pt>
                <c:pt idx="983">
                  <c:v>2.626671593670693E-2</c:v>
                </c:pt>
                <c:pt idx="984">
                  <c:v>2.6276965254661278E-2</c:v>
                </c:pt>
                <c:pt idx="985">
                  <c:v>2.6287073647583981E-2</c:v>
                </c:pt>
                <c:pt idx="986">
                  <c:v>2.6297041115634912E-2</c:v>
                </c:pt>
                <c:pt idx="987">
                  <c:v>2.6306867658734134E-2</c:v>
                </c:pt>
                <c:pt idx="988">
                  <c:v>2.6316553276881649E-2</c:v>
                </c:pt>
                <c:pt idx="989">
                  <c:v>2.6326097969997519E-2</c:v>
                </c:pt>
                <c:pt idx="990">
                  <c:v>2.6335501738161682E-2</c:v>
                </c:pt>
                <c:pt idx="991">
                  <c:v>2.6344764581374136E-2</c:v>
                </c:pt>
                <c:pt idx="992">
                  <c:v>2.635388649947501E-2</c:v>
                </c:pt>
                <c:pt idx="993">
                  <c:v>2.6362867492704112E-2</c:v>
                </c:pt>
                <c:pt idx="994">
                  <c:v>2.6371707560821633E-2</c:v>
                </c:pt>
                <c:pt idx="995">
                  <c:v>2.6380406703827575E-2</c:v>
                </c:pt>
                <c:pt idx="996">
                  <c:v>2.6388964921801872E-2</c:v>
                </c:pt>
                <c:pt idx="997">
                  <c:v>2.6397382214824461E-2</c:v>
                </c:pt>
                <c:pt idx="998">
                  <c:v>2.6405658582655533E-2</c:v>
                </c:pt>
                <c:pt idx="999">
                  <c:v>2.6413794025534898E-2</c:v>
                </c:pt>
                <c:pt idx="1000">
                  <c:v>2.6421788543222746E-2</c:v>
                </c:pt>
                <c:pt idx="1001">
                  <c:v>2.642964213587895E-2</c:v>
                </c:pt>
                <c:pt idx="1002">
                  <c:v>2.6437354803423574E-2</c:v>
                </c:pt>
                <c:pt idx="1003">
                  <c:v>2.6444926545696745E-2</c:v>
                </c:pt>
                <c:pt idx="1004">
                  <c:v>2.6452357363018209E-2</c:v>
                </c:pt>
                <c:pt idx="1005">
                  <c:v>2.6459647255148155E-2</c:v>
                </c:pt>
                <c:pt idx="1006">
                  <c:v>2.6466796222166522E-2</c:v>
                </c:pt>
                <c:pt idx="1007">
                  <c:v>2.6473804263913436E-2</c:v>
                </c:pt>
                <c:pt idx="1008">
                  <c:v>2.6480671380708642E-2</c:v>
                </c:pt>
                <c:pt idx="1009">
                  <c:v>2.648739757215246E-2</c:v>
                </c:pt>
                <c:pt idx="1010">
                  <c:v>2.6497787629820024E-2</c:v>
                </c:pt>
                <c:pt idx="1011">
                  <c:v>2.6500427179705355E-2</c:v>
                </c:pt>
                <c:pt idx="1012">
                  <c:v>2.6510456723380926E-2</c:v>
                </c:pt>
                <c:pt idx="1013">
                  <c:v>2.6512893086412248E-2</c:v>
                </c:pt>
                <c:pt idx="1014">
                  <c:v>2.651891465197842E-2</c:v>
                </c:pt>
                <c:pt idx="1015">
                  <c:v>2.652479529227314E-2</c:v>
                </c:pt>
                <c:pt idx="1016">
                  <c:v>2.6537435761517791E-2</c:v>
                </c:pt>
                <c:pt idx="1017">
                  <c:v>2.6540046652208105E-2</c:v>
                </c:pt>
                <c:pt idx="1018">
                  <c:v>2.6545081305515694E-2</c:v>
                </c:pt>
                <c:pt idx="1019">
                  <c:v>2.655170852437605E-2</c:v>
                </c:pt>
                <c:pt idx="1020">
                  <c:v>2.6555495266222806E-2</c:v>
                </c:pt>
                <c:pt idx="1021">
                  <c:v>2.6560490827680638E-2</c:v>
                </c:pt>
                <c:pt idx="1022">
                  <c:v>2.6565345443270161E-2</c:v>
                </c:pt>
                <c:pt idx="1023">
                  <c:v>2.6570059112911437E-2</c:v>
                </c:pt>
                <c:pt idx="1024">
                  <c:v>2.65759330515003E-2</c:v>
                </c:pt>
                <c:pt idx="1025">
                  <c:v>2.6579063614349252E-2</c:v>
                </c:pt>
                <c:pt idx="1026">
                  <c:v>2.6583354446065854E-2</c:v>
                </c:pt>
                <c:pt idx="1027">
                  <c:v>2.6587504331834211E-2</c:v>
                </c:pt>
                <c:pt idx="1028">
                  <c:v>2.6591513271521094E-2</c:v>
                </c:pt>
                <c:pt idx="1029">
                  <c:v>2.6595381265233087E-2</c:v>
                </c:pt>
                <c:pt idx="1030">
                  <c:v>2.6599108312890252E-2</c:v>
                </c:pt>
                <c:pt idx="1031">
                  <c:v>2.6602694414492589E-2</c:v>
                </c:pt>
                <c:pt idx="1032">
                  <c:v>2.6605607555634236E-2</c:v>
                </c:pt>
                <c:pt idx="1033">
                  <c:v>2.6609443779479491E-2</c:v>
                </c:pt>
                <c:pt idx="1034">
                  <c:v>2.6613810379654268E-2</c:v>
                </c:pt>
                <c:pt idx="1035">
                  <c:v>2.661563351329832E-2</c:v>
                </c:pt>
                <c:pt idx="1036">
                  <c:v>2.6618611792201818E-2</c:v>
                </c:pt>
                <c:pt idx="1037">
                  <c:v>2.6621584795885056E-2</c:v>
                </c:pt>
                <c:pt idx="1038">
                  <c:v>2.6625748775965796E-2</c:v>
                </c:pt>
                <c:pt idx="1039">
                  <c:v>2.6627514977457523E-2</c:v>
                </c:pt>
                <c:pt idx="1040">
                  <c:v>2.6630472155346752E-2</c:v>
                </c:pt>
                <c:pt idx="1041">
                  <c:v>2.663342405801572E-2</c:v>
                </c:pt>
                <c:pt idx="1042">
                  <c:v>2.6636370685437782E-2</c:v>
                </c:pt>
                <c:pt idx="1043">
                  <c:v>2.6639312037612939E-2</c:v>
                </c:pt>
                <c:pt idx="1044">
                  <c:v>2.6642248114514544E-2</c:v>
                </c:pt>
                <c:pt idx="1045">
                  <c:v>2.6645178916195889E-2</c:v>
                </c:pt>
                <c:pt idx="1046">
                  <c:v>2.6648104442577036E-2</c:v>
                </c:pt>
                <c:pt idx="1047">
                  <c:v>2.6651024693737924E-2</c:v>
                </c:pt>
                <c:pt idx="1048">
                  <c:v>2.665393966967855E-2</c:v>
                </c:pt>
                <c:pt idx="1049">
                  <c:v>2.665684937031898E-2</c:v>
                </c:pt>
                <c:pt idx="1050">
                  <c:v>2.6659753795712504E-2</c:v>
                </c:pt>
                <c:pt idx="1051">
                  <c:v>2.6663847118366668E-2</c:v>
                </c:pt>
                <c:pt idx="1052">
                  <c:v>2.6666740830756375E-2</c:v>
                </c:pt>
                <c:pt idx="1053">
                  <c:v>2.666843542041164E-2</c:v>
                </c:pt>
                <c:pt idx="1054">
                  <c:v>2.6671318744790895E-2</c:v>
                </c:pt>
                <c:pt idx="1055">
                  <c:v>2.6674196793896598E-2</c:v>
                </c:pt>
                <c:pt idx="1056">
                  <c:v>2.6677069567782041E-2</c:v>
                </c:pt>
                <c:pt idx="1057">
                  <c:v>2.6681130258345842E-2</c:v>
                </c:pt>
                <c:pt idx="1058">
                  <c:v>2.6682799289758918E-2</c:v>
                </c:pt>
                <c:pt idx="1059">
                  <c:v>2.6685656237876998E-2</c:v>
                </c:pt>
                <c:pt idx="1060">
                  <c:v>2.6688507910694881E-2</c:v>
                </c:pt>
                <c:pt idx="1061">
                  <c:v>2.6691354308292503E-2</c:v>
                </c:pt>
                <c:pt idx="1062">
                  <c:v>2.669302698213194E-2</c:v>
                </c:pt>
                <c:pt idx="1063">
                  <c:v>2.6697031277720384E-2</c:v>
                </c:pt>
                <c:pt idx="1064">
                  <c:v>2.6699861849523998E-2</c:v>
                </c:pt>
                <c:pt idx="1065">
                  <c:v>2.6702687146080706E-2</c:v>
                </c:pt>
                <c:pt idx="1066">
                  <c:v>2.6705507167390508E-2</c:v>
                </c:pt>
                <c:pt idx="1067">
                  <c:v>2.6708321913426758E-2</c:v>
                </c:pt>
                <c:pt idx="1068">
                  <c:v>2.6713514146736728E-2</c:v>
                </c:pt>
                <c:pt idx="1069">
                  <c:v>2.671512677079102E-2</c:v>
                </c:pt>
                <c:pt idx="1070">
                  <c:v>2.6716734499974137E-2</c:v>
                </c:pt>
                <c:pt idx="1071">
                  <c:v>2.6720718997392812E-2</c:v>
                </c:pt>
                <c:pt idx="1072">
                  <c:v>2.6722316514717903E-2</c:v>
                </c:pt>
                <c:pt idx="1073">
                  <c:v>2.6725099609192782E-2</c:v>
                </c:pt>
                <c:pt idx="1074">
                  <c:v>2.6727877428394109E-2</c:v>
                </c:pt>
                <c:pt idx="1075">
                  <c:v>2.6730649972321885E-2</c:v>
                </c:pt>
                <c:pt idx="1076">
                  <c:v>2.6734607240328501E-2</c:v>
                </c:pt>
                <c:pt idx="1077">
                  <c:v>2.6736179234436719E-2</c:v>
                </c:pt>
                <c:pt idx="1078">
                  <c:v>2.6738935952597132E-2</c:v>
                </c:pt>
                <c:pt idx="1079">
                  <c:v>2.6741687395483993E-2</c:v>
                </c:pt>
                <c:pt idx="1080">
                  <c:v>2.6744433563150594E-2</c:v>
                </c:pt>
                <c:pt idx="1081">
                  <c:v>2.6747174455516998E-2</c:v>
                </c:pt>
                <c:pt idx="1082">
                  <c:v>2.6749093312830041E-2</c:v>
                </c:pt>
                <c:pt idx="1083">
                  <c:v>2.6752640414455797E-2</c:v>
                </c:pt>
                <c:pt idx="1084">
                  <c:v>2.6755365481001547E-2</c:v>
                </c:pt>
                <c:pt idx="1085">
                  <c:v>2.6758085272300391E-2</c:v>
                </c:pt>
                <c:pt idx="1086">
                  <c:v>2.6760799788325684E-2</c:v>
                </c:pt>
                <c:pt idx="1087">
                  <c:v>2.6764697118957237E-2</c:v>
                </c:pt>
                <c:pt idx="1088">
                  <c:v>2.6766212994608907E-2</c:v>
                </c:pt>
                <c:pt idx="1089">
                  <c:v>2.6768911684840191E-2</c:v>
                </c:pt>
                <c:pt idx="1090">
                  <c:v>2.6772792661093892E-2</c:v>
                </c:pt>
                <c:pt idx="1091">
                  <c:v>2.6774293239535396E-2</c:v>
                </c:pt>
                <c:pt idx="1092">
                  <c:v>2.6776976103946026E-2</c:v>
                </c:pt>
                <c:pt idx="1093">
                  <c:v>2.6779653693083105E-2</c:v>
                </c:pt>
                <c:pt idx="1094">
                  <c:v>2.6782326006973278E-2</c:v>
                </c:pt>
                <c:pt idx="1095">
                  <c:v>2.6784993045616545E-2</c:v>
                </c:pt>
                <c:pt idx="1096">
                  <c:v>2.6787654808959616E-2</c:v>
                </c:pt>
                <c:pt idx="1097">
                  <c:v>2.6790311297029135E-2</c:v>
                </c:pt>
                <c:pt idx="1098">
                  <c:v>2.6792962509851748E-2</c:v>
                </c:pt>
                <c:pt idx="1099">
                  <c:v>2.6795608447374164E-2</c:v>
                </c:pt>
                <c:pt idx="1100">
                  <c:v>2.6798249109649674E-2</c:v>
                </c:pt>
                <c:pt idx="1101">
                  <c:v>2.6800884496651634E-2</c:v>
                </c:pt>
                <c:pt idx="1102">
                  <c:v>2.6803514608380041E-2</c:v>
                </c:pt>
                <c:pt idx="1103">
                  <c:v>2.6807324676940691E-2</c:v>
                </c:pt>
                <c:pt idx="1104">
                  <c:v>2.6809944056354063E-2</c:v>
                </c:pt>
                <c:pt idx="1105">
                  <c:v>2.6811373291897311E-2</c:v>
                </c:pt>
                <c:pt idx="1106">
                  <c:v>2.6813982302531514E-2</c:v>
                </c:pt>
                <c:pt idx="1107">
                  <c:v>2.6816586037892165E-2</c:v>
                </c:pt>
                <c:pt idx="1108">
                  <c:v>2.6819184497952619E-2</c:v>
                </c:pt>
                <c:pt idx="1109">
                  <c:v>2.6822961818622204E-2</c:v>
                </c:pt>
                <c:pt idx="1110">
                  <c:v>2.6824365592306165E-2</c:v>
                </c:pt>
                <c:pt idx="1111">
                  <c:v>2.6826948226599256E-2</c:v>
                </c:pt>
                <c:pt idx="1112">
                  <c:v>2.6829525585565506E-2</c:v>
                </c:pt>
                <c:pt idx="1113">
                  <c:v>2.6832097669258204E-2</c:v>
                </c:pt>
                <c:pt idx="1114">
                  <c:v>2.6835847689652415E-2</c:v>
                </c:pt>
                <c:pt idx="1115">
                  <c:v>2.6837226010849591E-2</c:v>
                </c:pt>
                <c:pt idx="1116">
                  <c:v>2.683978226874828E-2</c:v>
                </c:pt>
                <c:pt idx="1117">
                  <c:v>2.6842333251320127E-2</c:v>
                </c:pt>
                <c:pt idx="1118">
                  <c:v>2.6844878958645069E-2</c:v>
                </c:pt>
                <c:pt idx="1119">
                  <c:v>2.6847419390696459E-2</c:v>
                </c:pt>
                <c:pt idx="1120">
                  <c:v>2.6849954547474297E-2</c:v>
                </c:pt>
                <c:pt idx="1121">
                  <c:v>2.6852385267779333E-2</c:v>
                </c:pt>
                <c:pt idx="1122">
                  <c:v>2.6853726250024579E-2</c:v>
                </c:pt>
                <c:pt idx="1123">
                  <c:v>2.6856243698114568E-2</c:v>
                </c:pt>
                <c:pt idx="1124">
                  <c:v>2.6859114323052324E-2</c:v>
                </c:pt>
                <c:pt idx="1125">
                  <c:v>2.6861262770712102E-2</c:v>
                </c:pt>
                <c:pt idx="1126">
                  <c:v>2.6863764395219647E-2</c:v>
                </c:pt>
                <c:pt idx="1127">
                  <c:v>2.6866260745226356E-2</c:v>
                </c:pt>
                <c:pt idx="1128">
                  <c:v>2.6869107258091773E-2</c:v>
                </c:pt>
                <c:pt idx="1129">
                  <c:v>2.6871237621577393E-2</c:v>
                </c:pt>
                <c:pt idx="1130">
                  <c:v>2.6873718148001657E-2</c:v>
                </c:pt>
                <c:pt idx="1131">
                  <c:v>2.687619339984515E-2</c:v>
                </c:pt>
                <c:pt idx="1132">
                  <c:v>2.6878663377267742E-2</c:v>
                </c:pt>
                <c:pt idx="1133">
                  <c:v>2.6881128080029626E-2</c:v>
                </c:pt>
                <c:pt idx="1134">
                  <c:v>2.688358750837061E-2</c:v>
                </c:pt>
                <c:pt idx="1135">
                  <c:v>2.6886041662130822E-2</c:v>
                </c:pt>
                <c:pt idx="1136">
                  <c:v>2.6888490541390198E-2</c:v>
                </c:pt>
                <c:pt idx="1137">
                  <c:v>2.6891631350123291E-2</c:v>
                </c:pt>
                <c:pt idx="1138">
                  <c:v>2.6893372476246569E-2</c:v>
                </c:pt>
                <c:pt idx="1139">
                  <c:v>2.6896152680633278E-2</c:v>
                </c:pt>
                <c:pt idx="1140">
                  <c:v>2.6898233312939723E-2</c:v>
                </c:pt>
                <c:pt idx="1141">
                  <c:v>2.6900655819535046E-2</c:v>
                </c:pt>
                <c:pt idx="1142">
                  <c:v>2.690341793990747E-2</c:v>
                </c:pt>
                <c:pt idx="1143">
                  <c:v>2.6905485009143248E-2</c:v>
                </c:pt>
                <c:pt idx="1144">
                  <c:v>2.6907891692156127E-2</c:v>
                </c:pt>
                <c:pt idx="1145">
                  <c:v>2.691029310066817E-2</c:v>
                </c:pt>
                <c:pt idx="1146">
                  <c:v>2.6912689234519505E-2</c:v>
                </c:pt>
                <c:pt idx="1147">
                  <c:v>2.6915080093949939E-2</c:v>
                </c:pt>
                <c:pt idx="1148">
                  <c:v>2.6917465678799601E-2</c:v>
                </c:pt>
                <c:pt idx="1149">
                  <c:v>2.6919845989148428E-2</c:v>
                </c:pt>
                <c:pt idx="1150">
                  <c:v>2.6922221024996418E-2</c:v>
                </c:pt>
                <c:pt idx="1151">
                  <c:v>2.6924590786263636E-2</c:v>
                </c:pt>
                <c:pt idx="1152">
                  <c:v>2.6926955272950082E-2</c:v>
                </c:pt>
                <c:pt idx="1153">
                  <c:v>2.6929314485215627E-2</c:v>
                </c:pt>
                <c:pt idx="1154">
                  <c:v>2.6931668422900401E-2</c:v>
                </c:pt>
                <c:pt idx="1155">
                  <c:v>2.6934352178837884E-2</c:v>
                </c:pt>
                <c:pt idx="1156">
                  <c:v>2.6936694813883832E-2</c:v>
                </c:pt>
                <c:pt idx="1157">
                  <c:v>2.6938698588789833E-2</c:v>
                </c:pt>
                <c:pt idx="1158">
                  <c:v>2.6941031428311391E-2</c:v>
                </c:pt>
                <c:pt idx="1159">
                  <c:v>2.6943358993332112E-2</c:v>
                </c:pt>
                <c:pt idx="1160">
                  <c:v>2.6945681283851997E-2</c:v>
                </c:pt>
                <c:pt idx="1161">
                  <c:v>2.6947998299871045E-2</c:v>
                </c:pt>
                <c:pt idx="1162">
                  <c:v>2.6950639859482095E-2</c:v>
                </c:pt>
                <c:pt idx="1163">
                  <c:v>2.6952616508166827E-2</c:v>
                </c:pt>
                <c:pt idx="1164">
                  <c:v>2.6954917700603431E-2</c:v>
                </c:pt>
                <c:pt idx="1165">
                  <c:v>2.6957213618379328E-2</c:v>
                </c:pt>
                <c:pt idx="1166">
                  <c:v>2.6959831065838102E-2</c:v>
                </c:pt>
                <c:pt idx="1167">
                  <c:v>2.6961789630508548E-2</c:v>
                </c:pt>
                <c:pt idx="1168">
                  <c:v>2.6964069724622064E-2</c:v>
                </c:pt>
                <c:pt idx="1169">
                  <c:v>2.6966344544394616E-2</c:v>
                </c:pt>
                <c:pt idx="1170">
                  <c:v>2.6968614089666332E-2</c:v>
                </c:pt>
                <c:pt idx="1171">
                  <c:v>2.6970878360277339E-2</c:v>
                </c:pt>
                <c:pt idx="1172">
                  <c:v>2.6973137356307575E-2</c:v>
                </c:pt>
                <c:pt idx="1173">
                  <c:v>2.6976884009894952E-2</c:v>
                </c:pt>
                <c:pt idx="1174">
                  <c:v>2.6977960301071136E-2</c:v>
                </c:pt>
                <c:pt idx="1175">
                  <c:v>2.6980202720121582E-2</c:v>
                </c:pt>
                <c:pt idx="1176">
                  <c:v>2.6982439864591257E-2</c:v>
                </c:pt>
                <c:pt idx="1177">
                  <c:v>2.6984671734560095E-2</c:v>
                </c:pt>
                <c:pt idx="1178">
                  <c:v>2.6986898329948161E-2</c:v>
                </c:pt>
                <c:pt idx="1179">
                  <c:v>2.6989119650835391E-2</c:v>
                </c:pt>
                <c:pt idx="1180">
                  <c:v>2.6991335697141849E-2</c:v>
                </c:pt>
                <c:pt idx="1181">
                  <c:v>2.6993546468947471E-2</c:v>
                </c:pt>
                <c:pt idx="1182">
                  <c:v>2.6995751966252257E-2</c:v>
                </c:pt>
                <c:pt idx="1183">
                  <c:v>2.6997952188976271E-2</c:v>
                </c:pt>
                <c:pt idx="1184">
                  <c:v>2.7000147137119512E-2</c:v>
                </c:pt>
                <c:pt idx="1185">
                  <c:v>2.7002336810841854E-2</c:v>
                </c:pt>
                <c:pt idx="1186">
                  <c:v>2.7004521209983423E-2</c:v>
                </c:pt>
                <c:pt idx="1187">
                  <c:v>2.7006700334624156E-2</c:v>
                </c:pt>
                <c:pt idx="1188">
                  <c:v>2.7009494315910487E-2</c:v>
                </c:pt>
                <c:pt idx="1189">
                  <c:v>2.7011661384355179E-2</c:v>
                </c:pt>
                <c:pt idx="1190">
                  <c:v>2.7013823178378971E-2</c:v>
                </c:pt>
                <c:pt idx="1191">
                  <c:v>2.7015978059132806E-2</c:v>
                </c:pt>
                <c:pt idx="1192">
                  <c:v>2.7018107570579986E-2</c:v>
                </c:pt>
                <c:pt idx="1193">
                  <c:v>2.7020206451728868E-2</c:v>
                </c:pt>
                <c:pt idx="1194">
                  <c:v>2.7022274702339644E-2</c:v>
                </c:pt>
                <c:pt idx="1195">
                  <c:v>2.702431232289193E-2</c:v>
                </c:pt>
                <c:pt idx="1196">
                  <c:v>2.7026319312986047E-2</c:v>
                </c:pt>
                <c:pt idx="1197">
                  <c:v>2.7028295672861802E-2</c:v>
                </c:pt>
                <c:pt idx="1198">
                  <c:v>2.7030241402359323E-2</c:v>
                </c:pt>
                <c:pt idx="1199">
                  <c:v>2.7035607487535529E-2</c:v>
                </c:pt>
                <c:pt idx="1200">
                  <c:v>2.70340409702996E-2</c:v>
                </c:pt>
                <c:pt idx="1201">
                  <c:v>2.7035894808902228E-2</c:v>
                </c:pt>
                <c:pt idx="1202">
                  <c:v>2.7037718017126622E-2</c:v>
                </c:pt>
                <c:pt idx="1203">
                  <c:v>2.7039510594972782E-2</c:v>
                </c:pt>
                <c:pt idx="1204">
                  <c:v>2.7041272542600581E-2</c:v>
                </c:pt>
                <c:pt idx="1205">
                  <c:v>2.7043003859930081E-2</c:v>
                </c:pt>
                <c:pt idx="1206">
                  <c:v>2.7044704546801412E-2</c:v>
                </c:pt>
                <c:pt idx="1207">
                  <c:v>2.7046374603454382E-2</c:v>
                </c:pt>
                <c:pt idx="1208">
                  <c:v>2.7048014029809053E-2</c:v>
                </c:pt>
                <c:pt idx="1209">
                  <c:v>2.7049622825705555E-2</c:v>
                </c:pt>
                <c:pt idx="1210">
                  <c:v>2.7051200991383695E-2</c:v>
                </c:pt>
                <c:pt idx="1211">
                  <c:v>2.7052748526763537E-2</c:v>
                </c:pt>
                <c:pt idx="1212">
                  <c:v>2.7054265431685209E-2</c:v>
                </c:pt>
                <c:pt idx="1213">
                  <c:v>2.7055751706468456E-2</c:v>
                </c:pt>
                <c:pt idx="1214">
                  <c:v>2.7057207350793533E-2</c:v>
                </c:pt>
                <c:pt idx="1215">
                  <c:v>2.7058632364820312E-2</c:v>
                </c:pt>
                <c:pt idx="1216">
                  <c:v>2.7060026748548793E-2</c:v>
                </c:pt>
                <c:pt idx="1217">
                  <c:v>2.7061390502058913E-2</c:v>
                </c:pt>
                <c:pt idx="1218">
                  <c:v>2.7062723625030927E-2</c:v>
                </c:pt>
                <c:pt idx="1219">
                  <c:v>2.7064026117784579E-2</c:v>
                </c:pt>
                <c:pt idx="1220">
                  <c:v>2.7067690446411774E-2</c:v>
                </c:pt>
                <c:pt idx="1221">
                  <c:v>2.7066539212317053E-2</c:v>
                </c:pt>
                <c:pt idx="1222">
                  <c:v>2.7067749814095876E-2</c:v>
                </c:pt>
                <c:pt idx="1223">
                  <c:v>2.7068929785496465E-2</c:v>
                </c:pt>
                <c:pt idx="1224">
                  <c:v>2.7070722140560832E-2</c:v>
                </c:pt>
                <c:pt idx="1225">
                  <c:v>2.7073547426672562E-2</c:v>
                </c:pt>
                <c:pt idx="1226">
                  <c:v>2.7072285917908445E-2</c:v>
                </c:pt>
                <c:pt idx="1227">
                  <c:v>2.7073343367955971E-2</c:v>
                </c:pt>
                <c:pt idx="1228">
                  <c:v>2.7074370187705199E-2</c:v>
                </c:pt>
                <c:pt idx="1229">
                  <c:v>2.7075366377316001E-2</c:v>
                </c:pt>
                <c:pt idx="1230">
                  <c:v>2.7076331936388698E-2</c:v>
                </c:pt>
                <c:pt idx="1231">
                  <c:v>2.7077266865163097E-2</c:v>
                </c:pt>
                <c:pt idx="1232">
                  <c:v>2.7078171163639198E-2</c:v>
                </c:pt>
                <c:pt idx="1233">
                  <c:v>2.7079044831817001E-2</c:v>
                </c:pt>
                <c:pt idx="1234">
                  <c:v>2.707988786961657E-2</c:v>
                </c:pt>
                <c:pt idx="1235">
                  <c:v>2.7080700277117842E-2</c:v>
                </c:pt>
                <c:pt idx="1236">
                  <c:v>2.7081482054320816E-2</c:v>
                </c:pt>
                <c:pt idx="1237">
                  <c:v>2.7086516640205005E-2</c:v>
                </c:pt>
                <c:pt idx="1238">
                  <c:v>2.7082953717592062E-2</c:v>
                </c:pt>
                <c:pt idx="1239">
                  <c:v>2.7083643603820207E-2</c:v>
                </c:pt>
                <c:pt idx="1240">
                  <c:v>2.7084302859590181E-2</c:v>
                </c:pt>
                <c:pt idx="1241">
                  <c:v>2.708493148522173E-2</c:v>
                </c:pt>
                <c:pt idx="1242">
                  <c:v>2.708552948039511E-2</c:v>
                </c:pt>
                <c:pt idx="1243">
                  <c:v>2.7086096845190255E-2</c:v>
                </c:pt>
                <c:pt idx="1244">
                  <c:v>2.7086633579687103E-2</c:v>
                </c:pt>
                <c:pt idx="1245">
                  <c:v>2.7087139683885653E-2</c:v>
                </c:pt>
                <c:pt idx="1246">
                  <c:v>2.7087615157705969E-2</c:v>
                </c:pt>
                <c:pt idx="1247">
                  <c:v>2.7088060001307923E-2</c:v>
                </c:pt>
                <c:pt idx="1248">
                  <c:v>2.7088474214451708E-2</c:v>
                </c:pt>
                <c:pt idx="1249">
                  <c:v>2.7088857797297194E-2</c:v>
                </c:pt>
                <c:pt idx="1250">
                  <c:v>2.7089210749764447E-2</c:v>
                </c:pt>
                <c:pt idx="1251">
                  <c:v>2.7089533072013339E-2</c:v>
                </c:pt>
                <c:pt idx="1252">
                  <c:v>2.708982476380406E-2</c:v>
                </c:pt>
                <c:pt idx="1253">
                  <c:v>2.709008582537642E-2</c:v>
                </c:pt>
                <c:pt idx="1254">
                  <c:v>2.7090316256570546E-2</c:v>
                </c:pt>
                <c:pt idx="1255">
                  <c:v>2.7090516057466374E-2</c:v>
                </c:pt>
                <c:pt idx="1256">
                  <c:v>2.7090685228063904E-2</c:v>
                </c:pt>
                <c:pt idx="1257">
                  <c:v>2.7090823768123329E-2</c:v>
                </c:pt>
                <c:pt idx="1258">
                  <c:v>2.7090931678124264E-2</c:v>
                </c:pt>
                <c:pt idx="1259">
                  <c:v>2.7091008957587093E-2</c:v>
                </c:pt>
                <c:pt idx="1260">
                  <c:v>2.7091055606751624E-2</c:v>
                </c:pt>
                <c:pt idx="1261">
                  <c:v>2.7091071625697793E-2</c:v>
                </c:pt>
                <c:pt idx="1262">
                  <c:v>2.7091057014105857E-2</c:v>
                </c:pt>
                <c:pt idx="1263">
                  <c:v>2.7091011772375495E-2</c:v>
                </c:pt>
                <c:pt idx="1264">
                  <c:v>2.7090935900186963E-2</c:v>
                </c:pt>
                <c:pt idx="1265">
                  <c:v>2.709082939778007E-2</c:v>
                </c:pt>
                <c:pt idx="1266">
                  <c:v>2.7090692264915006E-2</c:v>
                </c:pt>
                <c:pt idx="1267">
                  <c:v>2.7090524501831581E-2</c:v>
                </c:pt>
                <c:pt idx="1268">
                  <c:v>2.7090326108369922E-2</c:v>
                </c:pt>
                <c:pt idx="1269">
                  <c:v>2.7090097084530029E-2</c:v>
                </c:pt>
                <c:pt idx="1270">
                  <c:v>2.7091795946327935E-2</c:v>
                </c:pt>
                <c:pt idx="1271">
                  <c:v>2.7089547145955351E-2</c:v>
                </c:pt>
                <c:pt idx="1272">
                  <c:v>2.7091167149393414E-2</c:v>
                </c:pt>
                <c:pt idx="1273">
                  <c:v>2.7088874686027609E-2</c:v>
                </c:pt>
                <c:pt idx="1274">
                  <c:v>2.7088492510536355E-2</c:v>
                </c:pt>
                <c:pt idx="1275">
                  <c:v>2.708807970482674E-2</c:v>
                </c:pt>
                <c:pt idx="1276">
                  <c:v>2.7092565429271964E-2</c:v>
                </c:pt>
                <c:pt idx="1277">
                  <c:v>2.7086804830060984E-2</c:v>
                </c:pt>
                <c:pt idx="1278">
                  <c:v>2.708854551999984E-2</c:v>
                </c:pt>
                <c:pt idx="1279">
                  <c:v>2.7088980192990775E-2</c:v>
                </c:pt>
                <c:pt idx="1280">
                  <c:v>2.7087426564031958E-2</c:v>
                </c:pt>
                <c:pt idx="1281">
                  <c:v>2.7086821133659456E-2</c:v>
                </c:pt>
                <c:pt idx="1282">
                  <c:v>2.7086185068299073E-2</c:v>
                </c:pt>
                <c:pt idx="1283">
                  <c:v>2.7085518368057393E-2</c:v>
                </c:pt>
                <c:pt idx="1284">
                  <c:v>2.7085788685192735E-2</c:v>
                </c:pt>
                <c:pt idx="1285">
                  <c:v>2.7084093062663683E-2</c:v>
                </c:pt>
                <c:pt idx="1286">
                  <c:v>2.708333445759159E-2</c:v>
                </c:pt>
                <c:pt idx="1287">
                  <c:v>2.7082545217558263E-2</c:v>
                </c:pt>
                <c:pt idx="1288">
                  <c:v>2.7081725342616991E-2</c:v>
                </c:pt>
                <c:pt idx="1289">
                  <c:v>2.7080874832714485E-2</c:v>
                </c:pt>
                <c:pt idx="1290">
                  <c:v>2.7079993687904036E-2</c:v>
                </c:pt>
                <c:pt idx="1291">
                  <c:v>2.7079081908158997E-2</c:v>
                </c:pt>
                <c:pt idx="1292">
                  <c:v>2.7075690011475473E-2</c:v>
                </c:pt>
                <c:pt idx="1293">
                  <c:v>2.7077166443838507E-2</c:v>
                </c:pt>
                <c:pt idx="1294">
                  <c:v>2.7077107876660733E-2</c:v>
                </c:pt>
                <c:pt idx="1295">
                  <c:v>2.7075128439832952E-2</c:v>
                </c:pt>
                <c:pt idx="1296">
                  <c:v>2.7074063485414968E-2</c:v>
                </c:pt>
                <c:pt idx="1297">
                  <c:v>2.7072967896062394E-2</c:v>
                </c:pt>
                <c:pt idx="1298">
                  <c:v>2.7072777710734908E-2</c:v>
                </c:pt>
                <c:pt idx="1299">
                  <c:v>2.7070684812633417E-2</c:v>
                </c:pt>
                <c:pt idx="1300">
                  <c:v>2.7069497318503721E-2</c:v>
                </c:pt>
                <c:pt idx="1301">
                  <c:v>2.7068279189466082E-2</c:v>
                </c:pt>
                <c:pt idx="1302">
                  <c:v>2.7067030425493854E-2</c:v>
                </c:pt>
                <c:pt idx="1303">
                  <c:v>2.7066675665725626E-2</c:v>
                </c:pt>
                <c:pt idx="1304">
                  <c:v>2.7064440992798922E-2</c:v>
                </c:pt>
                <c:pt idx="1305">
                  <c:v>2.7063100324049572E-2</c:v>
                </c:pt>
                <c:pt idx="1306">
                  <c:v>2.7061729020418923E-2</c:v>
                </c:pt>
                <c:pt idx="1307">
                  <c:v>2.706032708182704E-2</c:v>
                </c:pt>
                <c:pt idx="1308">
                  <c:v>2.7058894508353859E-2</c:v>
                </c:pt>
                <c:pt idx="1309">
                  <c:v>2.7057431299946089E-2</c:v>
                </c:pt>
                <c:pt idx="1310">
                  <c:v>2.7055937456630375E-2</c:v>
                </c:pt>
                <c:pt idx="1311">
                  <c:v>2.705531925835114E-2</c:v>
                </c:pt>
                <c:pt idx="1312">
                  <c:v>2.7053761839956891E-2</c:v>
                </c:pt>
                <c:pt idx="1313">
                  <c:v>2.7051272117182279E-2</c:v>
                </c:pt>
                <c:pt idx="1314">
                  <c:v>2.7049655734181499E-2</c:v>
                </c:pt>
                <c:pt idx="1315">
                  <c:v>2.7048008716326066E-2</c:v>
                </c:pt>
                <c:pt idx="1316">
                  <c:v>2.7046331063536044E-2</c:v>
                </c:pt>
                <c:pt idx="1317">
                  <c:v>2.7045515190013969E-2</c:v>
                </c:pt>
                <c:pt idx="1318">
                  <c:v>2.7042883853205524E-2</c:v>
                </c:pt>
                <c:pt idx="1319">
                  <c:v>2.7041114295718316E-2</c:v>
                </c:pt>
                <c:pt idx="1320">
                  <c:v>2.7039314103296519E-2</c:v>
                </c:pt>
                <c:pt idx="1321">
                  <c:v>2.7037483275966778E-2</c:v>
                </c:pt>
                <c:pt idx="1322">
                  <c:v>2.7033054536964585E-2</c:v>
                </c:pt>
                <c:pt idx="1323">
                  <c:v>2.7033729716636756E-2</c:v>
                </c:pt>
                <c:pt idx="1324">
                  <c:v>2.703180698466312E-2</c:v>
                </c:pt>
                <c:pt idx="1325">
                  <c:v>2.702985361772825E-2</c:v>
                </c:pt>
                <c:pt idx="1326">
                  <c:v>2.7027869615938727E-2</c:v>
                </c:pt>
                <c:pt idx="1327">
                  <c:v>2.7025854979241259E-2</c:v>
                </c:pt>
                <c:pt idx="1328">
                  <c:v>2.7025543086367065E-2</c:v>
                </c:pt>
                <c:pt idx="1329">
                  <c:v>2.7022598236259299E-2</c:v>
                </c:pt>
                <c:pt idx="1330">
                  <c:v>2.7019627259807777E-2</c:v>
                </c:pt>
                <c:pt idx="1331">
                  <c:v>2.7018349823417775E-2</c:v>
                </c:pt>
                <c:pt idx="1332">
                  <c:v>2.7015322272401221E-2</c:v>
                </c:pt>
                <c:pt idx="1333">
                  <c:v>2.7013123826415963E-2</c:v>
                </c:pt>
                <c:pt idx="1334">
                  <c:v>2.7010894745496117E-2</c:v>
                </c:pt>
                <c:pt idx="1335">
                  <c:v>2.7008635029694972E-2</c:v>
                </c:pt>
                <c:pt idx="1336">
                  <c:v>2.7007192640859934E-2</c:v>
                </c:pt>
                <c:pt idx="1337">
                  <c:v>2.7004023693528723E-2</c:v>
                </c:pt>
                <c:pt idx="1338">
                  <c:v>2.7001672073110328E-2</c:v>
                </c:pt>
                <c:pt idx="1339">
                  <c:v>2.699928981783728E-2</c:v>
                </c:pt>
                <c:pt idx="1340">
                  <c:v>2.6996876927656288E-2</c:v>
                </c:pt>
                <c:pt idx="1341">
                  <c:v>2.6994433402620643E-2</c:v>
                </c:pt>
                <c:pt idx="1342">
                  <c:v>2.6991959242730346E-2</c:v>
                </c:pt>
                <c:pt idx="1343">
                  <c:v>2.6986348791453452E-2</c:v>
                </c:pt>
                <c:pt idx="1344">
                  <c:v>2.6986919018359146E-2</c:v>
                </c:pt>
                <c:pt idx="1345">
                  <c:v>2.6984352953878243E-2</c:v>
                </c:pt>
                <c:pt idx="1346">
                  <c:v>2.6982580489063324E-2</c:v>
                </c:pt>
                <c:pt idx="1347">
                  <c:v>2.6979128920325834E-2</c:v>
                </c:pt>
                <c:pt idx="1348">
                  <c:v>2.6976470951280973E-2</c:v>
                </c:pt>
                <c:pt idx="1349">
                  <c:v>2.6973782347354813E-2</c:v>
                </c:pt>
                <c:pt idx="1350">
                  <c:v>2.6971877788457554E-2</c:v>
                </c:pt>
                <c:pt idx="1351">
                  <c:v>2.6968313234991825E-2</c:v>
                </c:pt>
                <c:pt idx="1352">
                  <c:v>2.6965532726528352E-2</c:v>
                </c:pt>
                <c:pt idx="1353">
                  <c:v>2.6962721583236871E-2</c:v>
                </c:pt>
                <c:pt idx="1354">
                  <c:v>2.6959879805037446E-2</c:v>
                </c:pt>
                <c:pt idx="1355">
                  <c:v>2.6957007392089949E-2</c:v>
                </c:pt>
                <c:pt idx="1356">
                  <c:v>2.6954104344234509E-2</c:v>
                </c:pt>
                <c:pt idx="1357">
                  <c:v>2.6951170661604351E-2</c:v>
                </c:pt>
                <c:pt idx="1358">
                  <c:v>2.6948206344092895E-2</c:v>
                </c:pt>
                <c:pt idx="1359">
                  <c:v>2.6945211391753432E-2</c:v>
                </c:pt>
                <c:pt idx="1360">
                  <c:v>2.6942185804585961E-2</c:v>
                </c:pt>
                <c:pt idx="1361">
                  <c:v>2.6939129582590482E-2</c:v>
                </c:pt>
                <c:pt idx="1362">
                  <c:v>2.6936042725793641E-2</c:v>
                </c:pt>
                <c:pt idx="1363">
                  <c:v>2.6933708610199503E-2</c:v>
                </c:pt>
                <c:pt idx="1364">
                  <c:v>2.6930558059898857E-2</c:v>
                </c:pt>
                <c:pt idx="1365">
                  <c:v>2.6926598346408426E-2</c:v>
                </c:pt>
                <c:pt idx="1366">
                  <c:v>2.6923388950299554E-2</c:v>
                </c:pt>
                <c:pt idx="1367">
                  <c:v>2.6920148919415965E-2</c:v>
                </c:pt>
                <c:pt idx="1368">
                  <c:v>2.6916878253704368E-2</c:v>
                </c:pt>
                <c:pt idx="1369">
                  <c:v>2.6914345752162561E-2</c:v>
                </c:pt>
                <c:pt idx="1370">
                  <c:v>2.6910245017850443E-2</c:v>
                </c:pt>
                <c:pt idx="1371">
                  <c:v>2.6906882447708114E-2</c:v>
                </c:pt>
                <c:pt idx="1372">
                  <c:v>2.6903489242791068E-2</c:v>
                </c:pt>
                <c:pt idx="1373">
                  <c:v>2.6900065403072659E-2</c:v>
                </c:pt>
                <c:pt idx="1374">
                  <c:v>2.6893609394571527E-2</c:v>
                </c:pt>
                <c:pt idx="1375">
                  <c:v>2.6893125819231756E-2</c:v>
                </c:pt>
                <c:pt idx="1376">
                  <c:v>2.688961007510926E-2</c:v>
                </c:pt>
                <c:pt idx="1377">
                  <c:v>2.6886063696212048E-2</c:v>
                </c:pt>
                <c:pt idx="1378">
                  <c:v>2.6882486682540119E-2</c:v>
                </c:pt>
                <c:pt idx="1379">
                  <c:v>2.6878879034066827E-2</c:v>
                </c:pt>
                <c:pt idx="1380">
                  <c:v>2.6876724279873088E-2</c:v>
                </c:pt>
                <c:pt idx="1381">
                  <c:v>2.6872311233856472E-2</c:v>
                </c:pt>
                <c:pt idx="1382">
                  <c:v>2.6867872280025296E-2</c:v>
                </c:pt>
                <c:pt idx="1383">
                  <c:v>2.6864876562338047E-2</c:v>
                </c:pt>
                <c:pt idx="1384">
                  <c:v>2.686038127015955E-2</c:v>
                </c:pt>
                <c:pt idx="1385">
                  <c:v>2.6856589813037957E-2</c:v>
                </c:pt>
                <c:pt idx="1386">
                  <c:v>2.6852767721168291E-2</c:v>
                </c:pt>
                <c:pt idx="1387">
                  <c:v>2.68489149945772E-2</c:v>
                </c:pt>
                <c:pt idx="1388">
                  <c:v>2.6845753735835753E-2</c:v>
                </c:pt>
                <c:pt idx="1389">
                  <c:v>2.6841117637070866E-2</c:v>
                </c:pt>
                <c:pt idx="1390">
                  <c:v>2.6837173006208914E-2</c:v>
                </c:pt>
                <c:pt idx="1391">
                  <c:v>2.6833197740572245E-2</c:v>
                </c:pt>
                <c:pt idx="1392">
                  <c:v>2.682919184021415E-2</c:v>
                </c:pt>
                <c:pt idx="1393">
                  <c:v>2.6821417841036421E-2</c:v>
                </c:pt>
                <c:pt idx="1394">
                  <c:v>2.6821088135280391E-2</c:v>
                </c:pt>
                <c:pt idx="1395">
                  <c:v>2.6816990330704726E-2</c:v>
                </c:pt>
                <c:pt idx="1396">
                  <c:v>2.681286189138099E-2</c:v>
                </c:pt>
                <c:pt idx="1397">
                  <c:v>2.6808702817335828E-2</c:v>
                </c:pt>
                <c:pt idx="1398">
                  <c:v>2.6804513108569239E-2</c:v>
                </c:pt>
                <c:pt idx="1399">
                  <c:v>2.6800987462707315E-2</c:v>
                </c:pt>
                <c:pt idx="1400">
                  <c:v>2.6796041786871783E-2</c:v>
                </c:pt>
                <c:pt idx="1401">
                  <c:v>2.679176017396756E-2</c:v>
                </c:pt>
                <c:pt idx="1402">
                  <c:v>2.6788135102950861E-2</c:v>
                </c:pt>
                <c:pt idx="1403">
                  <c:v>2.6783105043994837E-2</c:v>
                </c:pt>
                <c:pt idx="1404">
                  <c:v>2.6778731526952981E-2</c:v>
                </c:pt>
                <c:pt idx="1405">
                  <c:v>2.6774327375216345E-2</c:v>
                </c:pt>
                <c:pt idx="1406">
                  <c:v>2.6769892588731636E-2</c:v>
                </c:pt>
                <c:pt idx="1407">
                  <c:v>2.6765427167605438E-2</c:v>
                </c:pt>
                <c:pt idx="1408">
                  <c:v>2.6760931111784458E-2</c:v>
                </c:pt>
                <c:pt idx="1409">
                  <c:v>2.6756404421268698E-2</c:v>
                </c:pt>
                <c:pt idx="1410">
                  <c:v>2.6751847096031511E-2</c:v>
                </c:pt>
                <c:pt idx="1411">
                  <c:v>2.6747259136152834E-2</c:v>
                </c:pt>
                <c:pt idx="1412">
                  <c:v>2.6742640541579377E-2</c:v>
                </c:pt>
                <c:pt idx="1413">
                  <c:v>2.6737991312337783E-2</c:v>
                </c:pt>
                <c:pt idx="1414">
                  <c:v>2.6733311448428054E-2</c:v>
                </c:pt>
                <c:pt idx="1415">
                  <c:v>2.6729255304234201E-2</c:v>
                </c:pt>
                <c:pt idx="1416">
                  <c:v>2.6724511630700221E-2</c:v>
                </c:pt>
                <c:pt idx="1417">
                  <c:v>2.6719088048663409E-2</c:v>
                </c:pt>
                <c:pt idx="1418">
                  <c:v>2.6714285646134428E-2</c:v>
                </c:pt>
                <c:pt idx="1419">
                  <c:v>2.6709452608910667E-2</c:v>
                </c:pt>
                <c:pt idx="1420">
                  <c:v>2.6704588937045415E-2</c:v>
                </c:pt>
                <c:pt idx="1421">
                  <c:v>2.6700333709974711E-2</c:v>
                </c:pt>
                <c:pt idx="1422">
                  <c:v>2.6694769689363795E-2</c:v>
                </c:pt>
                <c:pt idx="1423">
                  <c:v>2.6689814113600718E-2</c:v>
                </c:pt>
                <c:pt idx="1424">
                  <c:v>2.668482790314286E-2</c:v>
                </c:pt>
                <c:pt idx="1425">
                  <c:v>2.6679811058096803E-2</c:v>
                </c:pt>
                <c:pt idx="1426">
                  <c:v>2.6675389868102695E-2</c:v>
                </c:pt>
                <c:pt idx="1427">
                  <c:v>2.6669685464133508E-2</c:v>
                </c:pt>
                <c:pt idx="1428">
                  <c:v>2.6664576715189625E-2</c:v>
                </c:pt>
                <c:pt idx="1429">
                  <c:v>2.6659437331657543E-2</c:v>
                </c:pt>
                <c:pt idx="1430">
                  <c:v>2.665426731348397E-2</c:v>
                </c:pt>
                <c:pt idx="1431">
                  <c:v>2.6649066660722198E-2</c:v>
                </c:pt>
                <c:pt idx="1432">
                  <c:v>2.6643835373372227E-2</c:v>
                </c:pt>
                <c:pt idx="1433">
                  <c:v>2.6635701562001124E-2</c:v>
                </c:pt>
                <c:pt idx="1434">
                  <c:v>2.6629793419266079E-2</c:v>
                </c:pt>
                <c:pt idx="1435">
                  <c:v>2.6624462263988846E-2</c:v>
                </c:pt>
                <c:pt idx="1436">
                  <c:v>2.6618332008725432E-2</c:v>
                </c:pt>
                <c:pt idx="1437">
                  <c:v>2.6613708062859232E-2</c:v>
                </c:pt>
                <c:pt idx="1438">
                  <c:v>2.6608285017086786E-2</c:v>
                </c:pt>
                <c:pt idx="1439">
                  <c:v>2.6602831340936106E-2</c:v>
                </c:pt>
                <c:pt idx="1440">
                  <c:v>2.6596561061920099E-2</c:v>
                </c:pt>
                <c:pt idx="1441">
                  <c:v>2.6591832098139534E-2</c:v>
                </c:pt>
                <c:pt idx="1442">
                  <c:v>2.6586286531493641E-2</c:v>
                </c:pt>
                <c:pt idx="1443">
                  <c:v>2.6580710334549451E-2</c:v>
                </c:pt>
                <c:pt idx="1444">
                  <c:v>2.6575103507466835E-2</c:v>
                </c:pt>
                <c:pt idx="1445">
                  <c:v>2.6569466050165857E-2</c:v>
                </c:pt>
                <c:pt idx="1446">
                  <c:v>2.6563797962726454E-2</c:v>
                </c:pt>
                <c:pt idx="1447">
                  <c:v>2.6558099244988753E-2</c:v>
                </c:pt>
                <c:pt idx="1448">
                  <c:v>2.6550727314482714E-2</c:v>
                </c:pt>
                <c:pt idx="1449">
                  <c:v>2.6546609918938202E-2</c:v>
                </c:pt>
                <c:pt idx="1450">
                  <c:v>2.6540819310625352E-2</c:v>
                </c:pt>
                <c:pt idx="1451">
                  <c:v>2.6534164139730976E-2</c:v>
                </c:pt>
                <c:pt idx="1452">
                  <c:v>2.6529168226048228E-2</c:v>
                </c:pt>
                <c:pt idx="1453">
                  <c:v>2.6523358557701826E-2</c:v>
                </c:pt>
                <c:pt idx="1454">
                  <c:v>2.6516743856355163E-2</c:v>
                </c:pt>
                <c:pt idx="1455">
                  <c:v>2.6511800274091613E-2</c:v>
                </c:pt>
                <c:pt idx="1456">
                  <c:v>2.6506051658907737E-2</c:v>
                </c:pt>
                <c:pt idx="1457">
                  <c:v>2.6500323394964553E-2</c:v>
                </c:pt>
                <c:pt idx="1458">
                  <c:v>2.6494615481942319E-2</c:v>
                </c:pt>
                <c:pt idx="1459">
                  <c:v>2.6488927920160776E-2</c:v>
                </c:pt>
                <c:pt idx="1460">
                  <c:v>2.6483260709380119E-2</c:v>
                </c:pt>
                <c:pt idx="1461">
                  <c:v>2.6477613849760218E-2</c:v>
                </c:pt>
                <c:pt idx="1462">
                  <c:v>2.6471987341221137E-2</c:v>
                </c:pt>
                <c:pt idx="1463">
                  <c:v>2.6466381183762877E-2</c:v>
                </c:pt>
                <c:pt idx="1464">
                  <c:v>2.6460795377385438E-2</c:v>
                </c:pt>
                <c:pt idx="1465">
                  <c:v>2.6455229922088819E-2</c:v>
                </c:pt>
                <c:pt idx="1466">
                  <c:v>2.6449684818032893E-2</c:v>
                </c:pt>
                <c:pt idx="1467">
                  <c:v>2.6443372475704052E-2</c:v>
                </c:pt>
                <c:pt idx="1468">
                  <c:v>2.6437870981084188E-2</c:v>
                </c:pt>
                <c:pt idx="1469">
                  <c:v>2.6433171611950357E-2</c:v>
                </c:pt>
                <c:pt idx="1470">
                  <c:v>2.6427707912137777E-2</c:v>
                </c:pt>
                <c:pt idx="1471">
                  <c:v>2.6422264563406017E-2</c:v>
                </c:pt>
                <c:pt idx="1472">
                  <c:v>2.6416841565675142E-2</c:v>
                </c:pt>
                <c:pt idx="1473">
                  <c:v>2.6411438919264896E-2</c:v>
                </c:pt>
                <c:pt idx="1474">
                  <c:v>2.6405289385662556E-2</c:v>
                </c:pt>
                <c:pt idx="1475">
                  <c:v>2.6400694679287184E-2</c:v>
                </c:pt>
                <c:pt idx="1476">
                  <c:v>2.6395353085959528E-2</c:v>
                </c:pt>
                <c:pt idx="1477">
                  <c:v>2.6390031843792627E-2</c:v>
                </c:pt>
                <c:pt idx="1478">
                  <c:v>2.6385320001076629E-2</c:v>
                </c:pt>
                <c:pt idx="1479">
                  <c:v>2.637945041246148E-2</c:v>
                </c:pt>
                <c:pt idx="1480">
                  <c:v>2.6374190223457106E-2</c:v>
                </c:pt>
                <c:pt idx="1481">
                  <c:v>2.6368950385533552E-2</c:v>
                </c:pt>
                <c:pt idx="1482">
                  <c:v>2.6363730898690818E-2</c:v>
                </c:pt>
                <c:pt idx="1483">
                  <c:v>2.6358531763008841E-2</c:v>
                </c:pt>
                <c:pt idx="1484">
                  <c:v>2.6353352978327749E-2</c:v>
                </c:pt>
                <c:pt idx="1485">
                  <c:v>2.6347321301090076E-2</c:v>
                </c:pt>
                <c:pt idx="1486">
                  <c:v>2.6341592176475359E-2</c:v>
                </c:pt>
                <c:pt idx="1487">
                  <c:v>2.6336480259665507E-2</c:v>
                </c:pt>
                <c:pt idx="1488">
                  <c:v>2.6331388693696667E-2</c:v>
                </c:pt>
                <c:pt idx="1489">
                  <c:v>2.6326317478968519E-2</c:v>
                </c:pt>
                <c:pt idx="1490">
                  <c:v>2.6321266615321193E-2</c:v>
                </c:pt>
                <c:pt idx="1491">
                  <c:v>2.631623610267475E-2</c:v>
                </c:pt>
                <c:pt idx="1492">
                  <c:v>2.6311225941269001E-2</c:v>
                </c:pt>
                <c:pt idx="1493">
                  <c:v>2.6306236130704264E-2</c:v>
                </c:pt>
                <c:pt idx="1494">
                  <c:v>2.6301266671380219E-2</c:v>
                </c:pt>
                <c:pt idx="1495">
                  <c:v>2.6296317562977123E-2</c:v>
                </c:pt>
                <c:pt idx="1496">
                  <c:v>2.6291388805734783E-2</c:v>
                </c:pt>
                <c:pt idx="1497">
                  <c:v>2.6286480399493328E-2</c:v>
                </c:pt>
                <c:pt idx="1498">
                  <c:v>2.6281592344252758E-2</c:v>
                </c:pt>
                <c:pt idx="1499">
                  <c:v>2.6276030915335369E-2</c:v>
                </c:pt>
                <c:pt idx="1500">
                  <c:v>2.6271186469530861E-2</c:v>
                </c:pt>
                <c:pt idx="1501">
                  <c:v>2.6266362374887109E-2</c:v>
                </c:pt>
                <c:pt idx="1502">
                  <c:v>2.6261558631244242E-2</c:v>
                </c:pt>
                <c:pt idx="1503">
                  <c:v>2.6256775238682195E-2</c:v>
                </c:pt>
                <c:pt idx="1504">
                  <c:v>2.6252012197200969E-2</c:v>
                </c:pt>
                <c:pt idx="1505">
                  <c:v>2.6247269506720627E-2</c:v>
                </c:pt>
                <c:pt idx="1506">
                  <c:v>2.6242547167401042E-2</c:v>
                </c:pt>
                <c:pt idx="1507">
                  <c:v>2.6237845179002406E-2</c:v>
                </c:pt>
                <c:pt idx="1508">
                  <c:v>2.6233163541764526E-2</c:v>
                </c:pt>
                <c:pt idx="1509">
                  <c:v>2.622850225552753E-2</c:v>
                </c:pt>
                <c:pt idx="1510">
                  <c:v>2.6223861320451292E-2</c:v>
                </c:pt>
                <c:pt idx="1511">
                  <c:v>2.6221117810871775E-2</c:v>
                </c:pt>
                <c:pt idx="1512">
                  <c:v>2.6214640503221531E-2</c:v>
                </c:pt>
                <c:pt idx="1513">
                  <c:v>2.6210060621147946E-2</c:v>
                </c:pt>
                <c:pt idx="1514">
                  <c:v>2.6205501090235117E-2</c:v>
                </c:pt>
                <c:pt idx="1515">
                  <c:v>2.6200961910323173E-2</c:v>
                </c:pt>
                <c:pt idx="1516">
                  <c:v>2.6196443081412113E-2</c:v>
                </c:pt>
                <c:pt idx="1517">
                  <c:v>2.619194460366181E-2</c:v>
                </c:pt>
                <c:pt idx="1518">
                  <c:v>2.6187466476832455E-2</c:v>
                </c:pt>
                <c:pt idx="1519">
                  <c:v>2.6183008701163857E-2</c:v>
                </c:pt>
                <c:pt idx="1520">
                  <c:v>2.6178571276416207E-2</c:v>
                </c:pt>
                <c:pt idx="1521">
                  <c:v>2.6174154202749378E-2</c:v>
                </c:pt>
                <c:pt idx="1522">
                  <c:v>2.6169757480243305E-2</c:v>
                </c:pt>
                <c:pt idx="1523">
                  <c:v>2.6165381108578245E-2</c:v>
                </c:pt>
                <c:pt idx="1524">
                  <c:v>2.6161025088073941E-2</c:v>
                </c:pt>
                <c:pt idx="1525">
                  <c:v>2.6156689418650458E-2</c:v>
                </c:pt>
                <c:pt idx="1526">
                  <c:v>2.615237410022786E-2</c:v>
                </c:pt>
                <c:pt idx="1527">
                  <c:v>2.6148079132806146E-2</c:v>
                </c:pt>
                <c:pt idx="1528">
                  <c:v>2.6143804516465252E-2</c:v>
                </c:pt>
                <c:pt idx="1529">
                  <c:v>2.6139550251125243E-2</c:v>
                </c:pt>
                <c:pt idx="1530">
                  <c:v>2.6135316336945991E-2</c:v>
                </c:pt>
                <c:pt idx="1531">
                  <c:v>2.6131102773607751E-2</c:v>
                </c:pt>
                <c:pt idx="1532">
                  <c:v>2.6127611403614637E-2</c:v>
                </c:pt>
                <c:pt idx="1533">
                  <c:v>2.6122736700253668E-2</c:v>
                </c:pt>
                <c:pt idx="1534">
                  <c:v>2.611858419015789E-2</c:v>
                </c:pt>
                <c:pt idx="1535">
                  <c:v>2.611445203098306E-2</c:v>
                </c:pt>
                <c:pt idx="1536">
                  <c:v>2.6112957008253446E-2</c:v>
                </c:pt>
                <c:pt idx="1537">
                  <c:v>2.6108214613860259E-2</c:v>
                </c:pt>
                <c:pt idx="1538">
                  <c:v>2.6102177659863557E-2</c:v>
                </c:pt>
                <c:pt idx="1539">
                  <c:v>2.6098126904932073E-2</c:v>
                </c:pt>
                <c:pt idx="1540">
                  <c:v>2.6094096501001474E-2</c:v>
                </c:pt>
                <c:pt idx="1541">
                  <c:v>2.6090086448151695E-2</c:v>
                </c:pt>
                <c:pt idx="1542">
                  <c:v>2.6086096746222864E-2</c:v>
                </c:pt>
                <c:pt idx="1543">
                  <c:v>2.6082127395374854E-2</c:v>
                </c:pt>
                <c:pt idx="1544">
                  <c:v>2.6078178395607665E-2</c:v>
                </c:pt>
                <c:pt idx="1545">
                  <c:v>2.6074249746761424E-2</c:v>
                </c:pt>
                <c:pt idx="1546">
                  <c:v>2.607034144907594E-2</c:v>
                </c:pt>
                <c:pt idx="1547">
                  <c:v>2.6066453502231468E-2</c:v>
                </c:pt>
                <c:pt idx="1548">
                  <c:v>2.6062585906547753E-2</c:v>
                </c:pt>
                <c:pt idx="1549">
                  <c:v>2.6058738661944858E-2</c:v>
                </c:pt>
                <c:pt idx="1550">
                  <c:v>2.605491176810304E-2</c:v>
                </c:pt>
                <c:pt idx="1551">
                  <c:v>2.6051105225501914E-2</c:v>
                </c:pt>
                <c:pt idx="1552">
                  <c:v>2.6047319033901672E-2</c:v>
                </c:pt>
                <c:pt idx="1553">
                  <c:v>2.6046249502686081E-2</c:v>
                </c:pt>
                <c:pt idx="1554">
                  <c:v>2.6039807703703843E-2</c:v>
                </c:pt>
                <c:pt idx="1555">
                  <c:v>2.6036082565186192E-2</c:v>
                </c:pt>
                <c:pt idx="1556">
                  <c:v>2.6032377777589488E-2</c:v>
                </c:pt>
                <c:pt idx="1557">
                  <c:v>2.6028693341073605E-2</c:v>
                </c:pt>
                <c:pt idx="1558">
                  <c:v>2.6025029255638543E-2</c:v>
                </c:pt>
                <c:pt idx="1559">
                  <c:v>2.6021385521124429E-2</c:v>
                </c:pt>
                <c:pt idx="1560">
                  <c:v>2.6017762137691136E-2</c:v>
                </c:pt>
                <c:pt idx="1561">
                  <c:v>2.6014159105178791E-2</c:v>
                </c:pt>
                <c:pt idx="1562">
                  <c:v>2.6010576423827203E-2</c:v>
                </c:pt>
                <c:pt idx="1563">
                  <c:v>2.6007014093316627E-2</c:v>
                </c:pt>
                <c:pt idx="1564">
                  <c:v>2.6003472113966808E-2</c:v>
                </c:pt>
                <c:pt idx="1565">
                  <c:v>2.5999950485537937E-2</c:v>
                </c:pt>
                <c:pt idx="1566">
                  <c:v>2.5996449208189887E-2</c:v>
                </c:pt>
                <c:pt idx="1567">
                  <c:v>2.5992968281842721E-2</c:v>
                </c:pt>
                <c:pt idx="1568">
                  <c:v>2.598950770649644E-2</c:v>
                </c:pt>
                <c:pt idx="1569">
                  <c:v>2.5986067482151043E-2</c:v>
                </c:pt>
                <c:pt idx="1570">
                  <c:v>2.5982647608806531E-2</c:v>
                </c:pt>
                <c:pt idx="1571">
                  <c:v>2.5979248086462903E-2</c:v>
                </c:pt>
                <c:pt idx="1572">
                  <c:v>2.5975868915200095E-2</c:v>
                </c:pt>
                <c:pt idx="1573">
                  <c:v>2.5972510095018109E-2</c:v>
                </c:pt>
                <c:pt idx="1574">
                  <c:v>2.5969171625677134E-2</c:v>
                </c:pt>
                <c:pt idx="1575">
                  <c:v>2.5965853507496917E-2</c:v>
                </c:pt>
                <c:pt idx="1576">
                  <c:v>2.5962555740077775E-2</c:v>
                </c:pt>
                <c:pt idx="1577">
                  <c:v>2.5959278323899326E-2</c:v>
                </c:pt>
                <c:pt idx="1578">
                  <c:v>2.5956021258641826E-2</c:v>
                </c:pt>
                <c:pt idx="1579">
                  <c:v>2.595278454438521E-2</c:v>
                </c:pt>
                <c:pt idx="1580">
                  <c:v>2.5949568181049543E-2</c:v>
                </c:pt>
                <c:pt idx="1581">
                  <c:v>2.5946372168874632E-2</c:v>
                </c:pt>
                <c:pt idx="1582">
                  <c:v>2.5944162548761085E-2</c:v>
                </c:pt>
                <c:pt idx="1583">
                  <c:v>2.5940041197447528E-2</c:v>
                </c:pt>
                <c:pt idx="1584">
                  <c:v>2.5937883003610551E-2</c:v>
                </c:pt>
                <c:pt idx="1585">
                  <c:v>2.5933791629944025E-2</c:v>
                </c:pt>
                <c:pt idx="1586">
                  <c:v>2.5930697372773537E-2</c:v>
                </c:pt>
                <c:pt idx="1587">
                  <c:v>2.5927623466523997E-2</c:v>
                </c:pt>
                <c:pt idx="1588">
                  <c:v>2.5928152196383891E-2</c:v>
                </c:pt>
                <c:pt idx="1589">
                  <c:v>2.5919382592460849E-2</c:v>
                </c:pt>
                <c:pt idx="1590">
                  <c:v>2.5919532863962758E-2</c:v>
                </c:pt>
                <c:pt idx="1591">
                  <c:v>2.5917266092005953E-2</c:v>
                </c:pt>
                <c:pt idx="1592">
                  <c:v>2.5913578982601493E-2</c:v>
                </c:pt>
                <c:pt idx="1593">
                  <c:v>2.5910632572871961E-2</c:v>
                </c:pt>
                <c:pt idx="1594">
                  <c:v>2.5907706517154239E-2</c:v>
                </c:pt>
                <c:pt idx="1595">
                  <c:v>2.5904800815395035E-2</c:v>
                </c:pt>
                <c:pt idx="1596">
                  <c:v>2.5902642030244394E-2</c:v>
                </c:pt>
                <c:pt idx="1597">
                  <c:v>2.5899050473778829E-2</c:v>
                </c:pt>
                <c:pt idx="1598">
                  <c:v>2.5896205833921826E-2</c:v>
                </c:pt>
                <c:pt idx="1599">
                  <c:v>2.5893381548049987E-2</c:v>
                </c:pt>
                <c:pt idx="1600">
                  <c:v>2.5890577616136667E-2</c:v>
                </c:pt>
                <c:pt idx="1601">
                  <c:v>2.5887794038155221E-2</c:v>
                </c:pt>
                <c:pt idx="1602">
                  <c:v>2.5885030814185583E-2</c:v>
                </c:pt>
                <c:pt idx="1603">
                  <c:v>2.5879258098413516E-2</c:v>
                </c:pt>
                <c:pt idx="1604">
                  <c:v>2.5879565428095219E-2</c:v>
                </c:pt>
                <c:pt idx="1605">
                  <c:v>2.5876863265974492E-2</c:v>
                </c:pt>
                <c:pt idx="1606">
                  <c:v>2.5874920565860382E-2</c:v>
                </c:pt>
                <c:pt idx="1607">
                  <c:v>2.5871520003661885E-2</c:v>
                </c:pt>
                <c:pt idx="1608">
                  <c:v>2.586887890344336E-2</c:v>
                </c:pt>
                <c:pt idx="1609">
                  <c:v>2.5866258157156707E-2</c:v>
                </c:pt>
                <c:pt idx="1610">
                  <c:v>2.586440193253603E-2</c:v>
                </c:pt>
                <c:pt idx="1611">
                  <c:v>2.5861077726458959E-2</c:v>
                </c:pt>
                <c:pt idx="1612">
                  <c:v>2.5858518042047862E-2</c:v>
                </c:pt>
                <c:pt idx="1613">
                  <c:v>2.5855978711568639E-2</c:v>
                </c:pt>
                <c:pt idx="1614">
                  <c:v>2.585345973507458E-2</c:v>
                </c:pt>
                <c:pt idx="1615">
                  <c:v>2.5851711638080754E-2</c:v>
                </c:pt>
                <c:pt idx="1616">
                  <c:v>2.5848482843855436E-2</c:v>
                </c:pt>
                <c:pt idx="1617">
                  <c:v>2.5846024929183642E-2</c:v>
                </c:pt>
                <c:pt idx="1618">
                  <c:v>2.5843587368417076E-2</c:v>
                </c:pt>
                <c:pt idx="1619">
                  <c:v>2.5841170161609028E-2</c:v>
                </c:pt>
                <c:pt idx="1620">
                  <c:v>2.58387733087595E-2</c:v>
                </c:pt>
                <c:pt idx="1621">
                  <c:v>2.5836396809815199E-2</c:v>
                </c:pt>
                <c:pt idx="1622">
                  <c:v>2.5834040664856062E-2</c:v>
                </c:pt>
                <c:pt idx="1623">
                  <c:v>2.583246564891839E-2</c:v>
                </c:pt>
                <c:pt idx="1624">
                  <c:v>2.5830151499666165E-2</c:v>
                </c:pt>
                <c:pt idx="1625">
                  <c:v>2.5827094353489954E-2</c:v>
                </c:pt>
                <c:pt idx="1626">
                  <c:v>2.5824819624284956E-2</c:v>
                </c:pt>
                <c:pt idx="1627">
                  <c:v>2.582256524895854E-2</c:v>
                </c:pt>
                <c:pt idx="1628">
                  <c:v>2.5820331227563997E-2</c:v>
                </c:pt>
                <c:pt idx="1629">
                  <c:v>2.5818886084365555E-2</c:v>
                </c:pt>
                <c:pt idx="1630">
                  <c:v>2.5815924246597177E-2</c:v>
                </c:pt>
                <c:pt idx="1631">
                  <c:v>2.5813751286998254E-2</c:v>
                </c:pt>
                <c:pt idx="1632">
                  <c:v>2.581159868135785E-2</c:v>
                </c:pt>
                <c:pt idx="1633">
                  <c:v>2.5809466429596029E-2</c:v>
                </c:pt>
                <c:pt idx="1634">
                  <c:v>2.5804904985067267E-2</c:v>
                </c:pt>
                <c:pt idx="1635">
                  <c:v>2.5805262987868005E-2</c:v>
                </c:pt>
                <c:pt idx="1636">
                  <c:v>2.5803191797875158E-2</c:v>
                </c:pt>
                <c:pt idx="1637">
                  <c:v>2.5801140961867475E-2</c:v>
                </c:pt>
                <c:pt idx="1638">
                  <c:v>2.5799110479711729E-2</c:v>
                </c:pt>
                <c:pt idx="1639">
                  <c:v>2.5797100351514501E-2</c:v>
                </c:pt>
                <c:pt idx="1640">
                  <c:v>2.5796676476872449E-2</c:v>
                </c:pt>
                <c:pt idx="1641">
                  <c:v>2.5793925338315482E-2</c:v>
                </c:pt>
                <c:pt idx="1642">
                  <c:v>2.5791192090354187E-2</c:v>
                </c:pt>
                <c:pt idx="1643">
                  <c:v>2.57900501894337E-2</c:v>
                </c:pt>
                <c:pt idx="1644">
                  <c:v>2.5787355019160074E-2</c:v>
                </c:pt>
                <c:pt idx="1645">
                  <c:v>2.578546701447415E-2</c:v>
                </c:pt>
                <c:pt idx="1646">
                  <c:v>2.5783599363693455E-2</c:v>
                </c:pt>
                <c:pt idx="1647">
                  <c:v>2.5781752066764696E-2</c:v>
                </c:pt>
                <c:pt idx="1648">
                  <c:v>2.5780718536383418E-2</c:v>
                </c:pt>
                <c:pt idx="1649">
                  <c:v>2.5778118534702799E-2</c:v>
                </c:pt>
                <c:pt idx="1650">
                  <c:v>2.5776332299516369E-2</c:v>
                </c:pt>
                <c:pt idx="1651">
                  <c:v>2.5774566418261813E-2</c:v>
                </c:pt>
                <c:pt idx="1652">
                  <c:v>2.5772820890912485E-2</c:v>
                </c:pt>
                <c:pt idx="1653">
                  <c:v>2.5771095717468384E-2</c:v>
                </c:pt>
                <c:pt idx="1654">
                  <c:v>2.5766822061692451E-2</c:v>
                </c:pt>
                <c:pt idx="1655">
                  <c:v>2.5767706432295867E-2</c:v>
                </c:pt>
                <c:pt idx="1656">
                  <c:v>2.5766042320540805E-2</c:v>
                </c:pt>
                <c:pt idx="1657">
                  <c:v>2.5764398562690971E-2</c:v>
                </c:pt>
                <c:pt idx="1658">
                  <c:v>2.5762775158746365E-2</c:v>
                </c:pt>
                <c:pt idx="1659">
                  <c:v>2.5761980172482879E-2</c:v>
                </c:pt>
                <c:pt idx="1660">
                  <c:v>2.5759589412599482E-2</c:v>
                </c:pt>
                <c:pt idx="1661">
                  <c:v>2.5758027070370559E-2</c:v>
                </c:pt>
                <c:pt idx="1662">
                  <c:v>2.575729717231523E-2</c:v>
                </c:pt>
                <c:pt idx="1663">
                  <c:v>2.5754963447575108E-2</c:v>
                </c:pt>
                <c:pt idx="1664">
                  <c:v>2.5753462167035224E-2</c:v>
                </c:pt>
                <c:pt idx="1665">
                  <c:v>2.5751981240400568E-2</c:v>
                </c:pt>
                <c:pt idx="1666">
                  <c:v>2.5750520667644494E-2</c:v>
                </c:pt>
                <c:pt idx="1667">
                  <c:v>2.5749080448767003E-2</c:v>
                </c:pt>
                <c:pt idx="1668">
                  <c:v>2.5747660583821386E-2</c:v>
                </c:pt>
                <c:pt idx="1669">
                  <c:v>2.5746261072727705E-2</c:v>
                </c:pt>
                <c:pt idx="1670">
                  <c:v>2.5744881915592543E-2</c:v>
                </c:pt>
                <c:pt idx="1671">
                  <c:v>2.5743523112282674E-2</c:v>
                </c:pt>
                <c:pt idx="1672">
                  <c:v>2.5742184662878032E-2</c:v>
                </c:pt>
                <c:pt idx="1673">
                  <c:v>2.5740866567378617E-2</c:v>
                </c:pt>
                <c:pt idx="1674">
                  <c:v>2.5739568825784431E-2</c:v>
                </c:pt>
                <c:pt idx="1675">
                  <c:v>2.5739121128585118E-2</c:v>
                </c:pt>
                <c:pt idx="1676">
                  <c:v>2.5737865458836939E-2</c:v>
                </c:pt>
                <c:pt idx="1677">
                  <c:v>2.5735797724246723E-2</c:v>
                </c:pt>
                <c:pt idx="1678">
                  <c:v>2.5734581398166867E-2</c:v>
                </c:pt>
                <c:pt idx="1679">
                  <c:v>2.5733385425992239E-2</c:v>
                </c:pt>
                <c:pt idx="1680">
                  <c:v>2.5732209807696194E-2</c:v>
                </c:pt>
                <c:pt idx="1681">
                  <c:v>2.5731892440277182E-2</c:v>
                </c:pt>
                <c:pt idx="1682">
                  <c:v>2.5729919632766496E-2</c:v>
                </c:pt>
                <c:pt idx="1683">
                  <c:v>2.5728805076106198E-2</c:v>
                </c:pt>
                <c:pt idx="1684">
                  <c:v>2.5727710873377774E-2</c:v>
                </c:pt>
                <c:pt idx="1685">
                  <c:v>2.5726637024501287E-2</c:v>
                </c:pt>
                <c:pt idx="1686">
                  <c:v>2.5726428305252735E-2</c:v>
                </c:pt>
                <c:pt idx="1687">
                  <c:v>2.5724550388357414E-2</c:v>
                </c:pt>
                <c:pt idx="1688">
                  <c:v>2.5723537601116675E-2</c:v>
                </c:pt>
                <c:pt idx="1689">
                  <c:v>2.5722545167781163E-2</c:v>
                </c:pt>
                <c:pt idx="1690">
                  <c:v>2.5721573088324234E-2</c:v>
                </c:pt>
                <c:pt idx="1691">
                  <c:v>2.5720621362745888E-2</c:v>
                </c:pt>
                <c:pt idx="1692">
                  <c:v>2.5719689991019479E-2</c:v>
                </c:pt>
                <c:pt idx="1693">
                  <c:v>2.5717539877918583E-2</c:v>
                </c:pt>
                <c:pt idx="1694">
                  <c:v>2.5715800439005676E-2</c:v>
                </c:pt>
                <c:pt idx="1695">
                  <c:v>2.5714936067791072E-2</c:v>
                </c:pt>
                <c:pt idx="1696">
                  <c:v>2.5713973134617873E-2</c:v>
                </c:pt>
                <c:pt idx="1697">
                  <c:v>2.5713268378284582E-2</c:v>
                </c:pt>
                <c:pt idx="1698">
                  <c:v>2.5712465059992695E-2</c:v>
                </c:pt>
                <c:pt idx="1699">
                  <c:v>2.5711682092621757E-2</c:v>
                </c:pt>
                <c:pt idx="1700">
                  <c:v>2.5710812192469845E-2</c:v>
                </c:pt>
                <c:pt idx="1701">
                  <c:v>2.571017721096247E-2</c:v>
                </c:pt>
                <c:pt idx="1702">
                  <c:v>2.5709455296594186E-2</c:v>
                </c:pt>
                <c:pt idx="1703">
                  <c:v>2.5708753733066914E-2</c:v>
                </c:pt>
                <c:pt idx="1704">
                  <c:v>2.5708072520540526E-2</c:v>
                </c:pt>
                <c:pt idx="1705">
                  <c:v>2.5707411658935087E-2</c:v>
                </c:pt>
                <c:pt idx="1706">
                  <c:v>2.5706771148410468E-2</c:v>
                </c:pt>
                <c:pt idx="1707">
                  <c:v>2.5706150988806797E-2</c:v>
                </c:pt>
                <c:pt idx="1708">
                  <c:v>2.5705551180124075E-2</c:v>
                </c:pt>
                <c:pt idx="1709">
                  <c:v>2.5704809901005987E-2</c:v>
                </c:pt>
                <c:pt idx="1710">
                  <c:v>2.5704412615761285E-2</c:v>
                </c:pt>
                <c:pt idx="1711">
                  <c:v>2.5703798438412306E-2</c:v>
                </c:pt>
                <c:pt idx="1712">
                  <c:v>2.5703340494649396E-2</c:v>
                </c:pt>
                <c:pt idx="1713">
                  <c:v>2.5702792965347498E-2</c:v>
                </c:pt>
                <c:pt idx="1714">
                  <c:v>2.570214972940299E-2</c:v>
                </c:pt>
                <c:pt idx="1715">
                  <c:v>2.5701655060776929E-2</c:v>
                </c:pt>
                <c:pt idx="1716">
                  <c:v>2.5701064685668129E-2</c:v>
                </c:pt>
                <c:pt idx="1717">
                  <c:v>2.5700460028703631E-2</c:v>
                </c:pt>
                <c:pt idx="1718">
                  <c:v>2.5699841089723563E-2</c:v>
                </c:pt>
                <c:pt idx="1719">
                  <c:v>2.5699207868807861E-2</c:v>
                </c:pt>
                <c:pt idx="1720">
                  <c:v>2.569856036603646E-2</c:v>
                </c:pt>
                <c:pt idx="1721">
                  <c:v>2.569789858124949E-2</c:v>
                </c:pt>
                <c:pt idx="1722">
                  <c:v>2.5697222514526885E-2</c:v>
                </c:pt>
                <c:pt idx="1723">
                  <c:v>2.5696532166028518E-2</c:v>
                </c:pt>
                <c:pt idx="1724">
                  <c:v>2.5695827535594518E-2</c:v>
                </c:pt>
                <c:pt idx="1725">
                  <c:v>2.5695108623224883E-2</c:v>
                </c:pt>
                <c:pt idx="1726">
                  <c:v>2.5694375428919614E-2</c:v>
                </c:pt>
                <c:pt idx="1727">
                  <c:v>2.569352000446834E-2</c:v>
                </c:pt>
                <c:pt idx="1728">
                  <c:v>2.5692756206003864E-2</c:v>
                </c:pt>
                <c:pt idx="1729">
                  <c:v>2.5692090154390002E-2</c:v>
                </c:pt>
                <c:pt idx="1730">
                  <c:v>2.5691299832422132E-2</c:v>
                </c:pt>
                <c:pt idx="1731">
                  <c:v>2.5690495228518628E-2</c:v>
                </c:pt>
                <c:pt idx="1732">
                  <c:v>2.5689676342679491E-2</c:v>
                </c:pt>
                <c:pt idx="1733">
                  <c:v>2.5688843174984655E-2</c:v>
                </c:pt>
                <c:pt idx="1734">
                  <c:v>2.568787349520818E-2</c:v>
                </c:pt>
                <c:pt idx="1735">
                  <c:v>2.568713399378808E-2</c:v>
                </c:pt>
                <c:pt idx="1736">
                  <c:v>2.5686257980286342E-2</c:v>
                </c:pt>
                <c:pt idx="1737">
                  <c:v>2.568536768484897E-2</c:v>
                </c:pt>
                <c:pt idx="1738">
                  <c:v>2.5684332716338076E-2</c:v>
                </c:pt>
                <c:pt idx="1739">
                  <c:v>2.5683544248327195E-2</c:v>
                </c:pt>
                <c:pt idx="1740">
                  <c:v>2.5682611107162856E-2</c:v>
                </c:pt>
                <c:pt idx="1741">
                  <c:v>2.5681663684062883E-2</c:v>
                </c:pt>
                <c:pt idx="1742">
                  <c:v>2.5680701979107212E-2</c:v>
                </c:pt>
                <c:pt idx="1743">
                  <c:v>2.5679725992135971E-2</c:v>
                </c:pt>
                <c:pt idx="1744">
                  <c:v>2.5678735723309032E-2</c:v>
                </c:pt>
                <c:pt idx="1745">
                  <c:v>2.567842975985446E-2</c:v>
                </c:pt>
                <c:pt idx="1746">
                  <c:v>2.5676565626566727E-2</c:v>
                </c:pt>
                <c:pt idx="1747">
                  <c:v>2.5675530471644947E-2</c:v>
                </c:pt>
                <c:pt idx="1748">
                  <c:v>2.5674481035027341E-2</c:v>
                </c:pt>
                <c:pt idx="1749">
                  <c:v>2.5673417316314229E-2</c:v>
                </c:pt>
                <c:pt idx="1750">
                  <c:v>2.5672339315825354E-2</c:v>
                </c:pt>
                <c:pt idx="1751">
                  <c:v>2.5671247033161038E-2</c:v>
                </c:pt>
                <c:pt idx="1752">
                  <c:v>2.5670140468800895E-2</c:v>
                </c:pt>
                <c:pt idx="1753">
                  <c:v>2.5669019622505118E-2</c:v>
                </c:pt>
                <c:pt idx="1754">
                  <c:v>2.5667884494193771E-2</c:v>
                </c:pt>
                <c:pt idx="1755">
                  <c:v>2.5666735084026726E-2</c:v>
                </c:pt>
                <c:pt idx="1756">
                  <c:v>2.5665571392003983E-2</c:v>
                </c:pt>
                <c:pt idx="1757">
                  <c:v>2.566439341796567E-2</c:v>
                </c:pt>
                <c:pt idx="1758">
                  <c:v>2.5663201162071658E-2</c:v>
                </c:pt>
                <c:pt idx="1759">
                  <c:v>2.5661647275931898E-2</c:v>
                </c:pt>
                <c:pt idx="1760">
                  <c:v>2.5660422375670677E-2</c:v>
                </c:pt>
                <c:pt idx="1761">
                  <c:v>2.5659183193473822E-2</c:v>
                </c:pt>
                <c:pt idx="1762">
                  <c:v>2.5657929729421269E-2</c:v>
                </c:pt>
                <c:pt idx="1763">
                  <c:v>2.5656661983433082E-2</c:v>
                </c:pt>
                <c:pt idx="1764">
                  <c:v>2.5655379955429325E-2</c:v>
                </c:pt>
                <c:pt idx="1765">
                  <c:v>2.5654083645649806E-2</c:v>
                </c:pt>
                <c:pt idx="1766">
                  <c:v>2.5652773053854716E-2</c:v>
                </c:pt>
                <c:pt idx="1767">
                  <c:v>2.5651448180203928E-2</c:v>
                </c:pt>
                <c:pt idx="1768">
                  <c:v>2.5650109024617507E-2</c:v>
                </c:pt>
                <c:pt idx="1769">
                  <c:v>2.5648755587095451E-2</c:v>
                </c:pt>
                <c:pt idx="1770">
                  <c:v>2.5647387867637761E-2</c:v>
                </c:pt>
                <c:pt idx="1771">
                  <c:v>2.5648448239448118E-2</c:v>
                </c:pt>
                <c:pt idx="1772">
                  <c:v>2.5644609583155287E-2</c:v>
                </c:pt>
                <c:pt idx="1773">
                  <c:v>2.564319901797063E-2</c:v>
                </c:pt>
                <c:pt idx="1774">
                  <c:v>2.5641774170930276E-2</c:v>
                </c:pt>
                <c:pt idx="1775">
                  <c:v>2.5640335041874351E-2</c:v>
                </c:pt>
                <c:pt idx="1776">
                  <c:v>2.5638881631122601E-2</c:v>
                </c:pt>
                <c:pt idx="1777">
                  <c:v>2.5637413938195408E-2</c:v>
                </c:pt>
                <c:pt idx="1778">
                  <c:v>2.5635931963572389E-2</c:v>
                </c:pt>
                <c:pt idx="1779">
                  <c:v>2.5634435707013736E-2</c:v>
                </c:pt>
                <c:pt idx="1780">
                  <c:v>2.5632925168439513E-2</c:v>
                </c:pt>
                <c:pt idx="1781">
                  <c:v>2.5631400348009592E-2</c:v>
                </c:pt>
                <c:pt idx="1782">
                  <c:v>2.5629861245723973E-2</c:v>
                </c:pt>
                <c:pt idx="1783">
                  <c:v>2.5628307861422783E-2</c:v>
                </c:pt>
                <c:pt idx="1784">
                  <c:v>2.562674019518596E-2</c:v>
                </c:pt>
                <c:pt idx="1785">
                  <c:v>2.5625158247173374E-2</c:v>
                </c:pt>
                <c:pt idx="1786">
                  <c:v>2.5623562017145218E-2</c:v>
                </c:pt>
                <c:pt idx="1787">
                  <c:v>2.5621951505341301E-2</c:v>
                </c:pt>
                <c:pt idx="1788">
                  <c:v>2.5620326711521813E-2</c:v>
                </c:pt>
                <c:pt idx="1789">
                  <c:v>2.5618687635846626E-2</c:v>
                </c:pt>
                <c:pt idx="1790">
                  <c:v>2.561703427815587E-2</c:v>
                </c:pt>
                <c:pt idx="1791">
                  <c:v>2.5615366638689352E-2</c:v>
                </c:pt>
                <c:pt idx="1792">
                  <c:v>2.5615023813534421E-2</c:v>
                </c:pt>
                <c:pt idx="1793">
                  <c:v>2.5611988513789541E-2</c:v>
                </c:pt>
                <c:pt idx="1794">
                  <c:v>2.5610278028675992E-2</c:v>
                </c:pt>
                <c:pt idx="1795">
                  <c:v>2.5608553261387001E-2</c:v>
                </c:pt>
                <c:pt idx="1796">
                  <c:v>2.5605814057723109E-2</c:v>
                </c:pt>
                <c:pt idx="1797">
                  <c:v>2.5606378345166547E-2</c:v>
                </c:pt>
                <c:pt idx="1798">
                  <c:v>2.5603293268545713E-2</c:v>
                </c:pt>
                <c:pt idx="1799">
                  <c:v>2.5601511373753993E-2</c:v>
                </c:pt>
                <c:pt idx="1800">
                  <c:v>2.5599715197106576E-2</c:v>
                </c:pt>
                <c:pt idx="1801">
                  <c:v>2.5597904738523525E-2</c:v>
                </c:pt>
                <c:pt idx="1802">
                  <c:v>2.5596079997924903E-2</c:v>
                </c:pt>
                <c:pt idx="1803">
                  <c:v>2.5594240975470584E-2</c:v>
                </c:pt>
                <c:pt idx="1804">
                  <c:v>2.5592387671240502E-2</c:v>
                </c:pt>
                <c:pt idx="1805">
                  <c:v>2.559052008499485E-2</c:v>
                </c:pt>
                <c:pt idx="1806">
                  <c:v>2.5588638216813564E-2</c:v>
                </c:pt>
                <c:pt idx="1807">
                  <c:v>2.558674206677658E-2</c:v>
                </c:pt>
                <c:pt idx="1808">
                  <c:v>2.5584831634883898E-2</c:v>
                </c:pt>
                <c:pt idx="1809">
                  <c:v>2.5585990217825483E-2</c:v>
                </c:pt>
                <c:pt idx="1810">
                  <c:v>2.5580967925211695E-2</c:v>
                </c:pt>
                <c:pt idx="1811">
                  <c:v>2.5579014647671983E-2</c:v>
                </c:pt>
                <c:pt idx="1812">
                  <c:v>2.5577047088036764E-2</c:v>
                </c:pt>
                <c:pt idx="1813">
                  <c:v>2.5575065246625783E-2</c:v>
                </c:pt>
                <c:pt idx="1814">
                  <c:v>2.5573069123199232E-2</c:v>
                </c:pt>
                <c:pt idx="1815">
                  <c:v>2.5571058717916983E-2</c:v>
                </c:pt>
                <c:pt idx="1816">
                  <c:v>2.5569034030858973E-2</c:v>
                </c:pt>
                <c:pt idx="1817">
                  <c:v>2.5566995061705455E-2</c:v>
                </c:pt>
                <c:pt idx="1818">
                  <c:v>2.5564941810776176E-2</c:v>
                </c:pt>
                <c:pt idx="1819">
                  <c:v>2.5562874277831327E-2</c:v>
                </c:pt>
                <c:pt idx="1820">
                  <c:v>2.5560792463030779E-2</c:v>
                </c:pt>
                <c:pt idx="1821">
                  <c:v>2.555869636645447E-2</c:v>
                </c:pt>
                <c:pt idx="1822">
                  <c:v>2.5556585987702718E-2</c:v>
                </c:pt>
                <c:pt idx="1823">
                  <c:v>2.555672499438888E-2</c:v>
                </c:pt>
                <c:pt idx="1824">
                  <c:v>2.5552322384951864E-2</c:v>
                </c:pt>
                <c:pt idx="1825">
                  <c:v>2.5550169160633018E-2</c:v>
                </c:pt>
                <c:pt idx="1826">
                  <c:v>2.5548001654458474E-2</c:v>
                </c:pt>
                <c:pt idx="1827">
                  <c:v>2.5545819866348296E-2</c:v>
                </c:pt>
                <c:pt idx="1828">
                  <c:v>2.5543623796302484E-2</c:v>
                </c:pt>
                <c:pt idx="1829">
                  <c:v>2.5541413444400973E-2</c:v>
                </c:pt>
                <c:pt idx="1830">
                  <c:v>2.5539188810723701E-2</c:v>
                </c:pt>
                <c:pt idx="1831">
                  <c:v>2.5536949894950922E-2</c:v>
                </c:pt>
                <c:pt idx="1832">
                  <c:v>2.5534696697402381E-2</c:v>
                </c:pt>
                <c:pt idx="1833">
                  <c:v>2.5532429217838271E-2</c:v>
                </c:pt>
                <c:pt idx="1834">
                  <c:v>2.5530147456578334E-2</c:v>
                </c:pt>
                <c:pt idx="1835">
                  <c:v>2.5527851413142955E-2</c:v>
                </c:pt>
                <c:pt idx="1836">
                  <c:v>2.5525541088091686E-2</c:v>
                </c:pt>
                <c:pt idx="1837">
                  <c:v>2.5523216481024846E-2</c:v>
                </c:pt>
                <c:pt idx="1838">
                  <c:v>2.5520877591942437E-2</c:v>
                </c:pt>
                <c:pt idx="1839">
                  <c:v>2.5518524421164201E-2</c:v>
                </c:pt>
                <c:pt idx="1840">
                  <c:v>2.5516156968370396E-2</c:v>
                </c:pt>
                <c:pt idx="1841">
                  <c:v>2.5513775233720892E-2</c:v>
                </c:pt>
                <c:pt idx="1842">
                  <c:v>2.5511379217055818E-2</c:v>
                </c:pt>
                <c:pt idx="1843">
                  <c:v>2.5508968918614983E-2</c:v>
                </c:pt>
                <c:pt idx="1844">
                  <c:v>2.5507656002039525E-2</c:v>
                </c:pt>
                <c:pt idx="1845">
                  <c:v>2.5504105476086281E-2</c:v>
                </c:pt>
                <c:pt idx="1846">
                  <c:v>2.5501652331838542E-2</c:v>
                </c:pt>
                <c:pt idx="1847">
                  <c:v>2.5499184905894978E-2</c:v>
                </c:pt>
                <c:pt idx="1848">
                  <c:v>2.5499602843883196E-2</c:v>
                </c:pt>
                <c:pt idx="1849">
                  <c:v>2.549637847079067E-2</c:v>
                </c:pt>
                <c:pt idx="1850">
                  <c:v>2.5491696936370545E-2</c:v>
                </c:pt>
                <c:pt idx="1851">
                  <c:v>2.548917238276438E-2</c:v>
                </c:pt>
                <c:pt idx="1852">
                  <c:v>2.5486633547222581E-2</c:v>
                </c:pt>
                <c:pt idx="1853">
                  <c:v>2.5484080429825084E-2</c:v>
                </c:pt>
                <c:pt idx="1854">
                  <c:v>2.548151303057189E-2</c:v>
                </c:pt>
                <c:pt idx="1855">
                  <c:v>2.547893134938306E-2</c:v>
                </c:pt>
                <c:pt idx="1856">
                  <c:v>2.5476335386338533E-2</c:v>
                </c:pt>
                <c:pt idx="1857">
                  <c:v>2.5473725141278436E-2</c:v>
                </c:pt>
                <c:pt idx="1858">
                  <c:v>2.5471100614442577E-2</c:v>
                </c:pt>
                <c:pt idx="1859">
                  <c:v>2.5468461805671083E-2</c:v>
                </c:pt>
                <c:pt idx="1860">
                  <c:v>2.5465808715043892E-2</c:v>
                </c:pt>
                <c:pt idx="1861">
                  <c:v>2.546314134240113E-2</c:v>
                </c:pt>
                <c:pt idx="1862">
                  <c:v>2.5460459688142478E-2</c:v>
                </c:pt>
                <c:pt idx="1863">
                  <c:v>2.545776375178832E-2</c:v>
                </c:pt>
                <c:pt idx="1864">
                  <c:v>2.5457876081885544E-2</c:v>
                </c:pt>
                <c:pt idx="1865">
                  <c:v>2.5452329033432974E-2</c:v>
                </c:pt>
                <c:pt idx="1866">
                  <c:v>2.5449590251431786E-2</c:v>
                </c:pt>
                <c:pt idx="1867">
                  <c:v>2.54468371875749E-2</c:v>
                </c:pt>
                <c:pt idx="1868">
                  <c:v>2.5444069841862316E-2</c:v>
                </c:pt>
                <c:pt idx="1869">
                  <c:v>2.5441288214134161E-2</c:v>
                </c:pt>
                <c:pt idx="1870">
                  <c:v>2.5438492304630245E-2</c:v>
                </c:pt>
                <c:pt idx="1871">
                  <c:v>2.5435682113110758E-2</c:v>
                </c:pt>
                <c:pt idx="1872">
                  <c:v>2.5432857639975381E-2</c:v>
                </c:pt>
                <c:pt idx="1873">
                  <c:v>2.5430018884744499E-2</c:v>
                </c:pt>
                <c:pt idx="1874">
                  <c:v>2.5427165847657918E-2</c:v>
                </c:pt>
                <c:pt idx="1875">
                  <c:v>2.5424298528635703E-2</c:v>
                </c:pt>
                <c:pt idx="1876">
                  <c:v>2.5421416927757789E-2</c:v>
                </c:pt>
                <c:pt idx="1877">
                  <c:v>2.5418521045104114E-2</c:v>
                </c:pt>
                <c:pt idx="1878">
                  <c:v>2.5415610880354933E-2</c:v>
                </c:pt>
                <c:pt idx="1879">
                  <c:v>2.541268643382999E-2</c:v>
                </c:pt>
                <c:pt idx="1880">
                  <c:v>2.5409747705449348E-2</c:v>
                </c:pt>
                <c:pt idx="1881">
                  <c:v>2.5406794695292945E-2</c:v>
                </c:pt>
                <c:pt idx="1882">
                  <c:v>2.5403827403041035E-2</c:v>
                </c:pt>
                <c:pt idx="1883">
                  <c:v>2.5400845829013363E-2</c:v>
                </c:pt>
                <c:pt idx="1884">
                  <c:v>2.5397849973050057E-2</c:v>
                </c:pt>
                <c:pt idx="1885">
                  <c:v>2.5394839835310989E-2</c:v>
                </c:pt>
                <c:pt idx="1886">
                  <c:v>2.5391815415556351E-2</c:v>
                </c:pt>
                <c:pt idx="1887">
                  <c:v>2.5388776713946015E-2</c:v>
                </c:pt>
                <c:pt idx="1888">
                  <c:v>2.5385723730559917E-2</c:v>
                </c:pt>
                <c:pt idx="1889">
                  <c:v>2.5382656465238185E-2</c:v>
                </c:pt>
                <c:pt idx="1890">
                  <c:v>2.5379574918060754E-2</c:v>
                </c:pt>
                <c:pt idx="1891">
                  <c:v>2.5376479088787818E-2</c:v>
                </c:pt>
                <c:pt idx="1892">
                  <c:v>2.5373368977978927E-2</c:v>
                </c:pt>
                <c:pt idx="1893">
                  <c:v>2.5370244585074531E-2</c:v>
                </c:pt>
                <c:pt idx="1894">
                  <c:v>2.5369112488837775E-2</c:v>
                </c:pt>
                <c:pt idx="1895">
                  <c:v>2.5363952953778579E-2</c:v>
                </c:pt>
                <c:pt idx="1896">
                  <c:v>2.5361664565446418E-2</c:v>
                </c:pt>
                <c:pt idx="1897">
                  <c:v>2.5357604194899963E-2</c:v>
                </c:pt>
                <c:pt idx="1898">
                  <c:v>2.5354408392557204E-2</c:v>
                </c:pt>
                <c:pt idx="1899">
                  <c:v>2.5351198308438683E-2</c:v>
                </c:pt>
                <c:pt idx="1900">
                  <c:v>2.5347973942384527E-2</c:v>
                </c:pt>
                <c:pt idx="1901">
                  <c:v>2.5346251353532967E-2</c:v>
                </c:pt>
                <c:pt idx="1902">
                  <c:v>2.5342334009703649E-2</c:v>
                </c:pt>
                <c:pt idx="1903">
                  <c:v>2.5339719631689572E-2</c:v>
                </c:pt>
                <c:pt idx="1904">
                  <c:v>2.5335776220511974E-2</c:v>
                </c:pt>
                <c:pt idx="1905">
                  <c:v>2.533247590014831E-2</c:v>
                </c:pt>
                <c:pt idx="1906">
                  <c:v>2.5329161296010483E-2</c:v>
                </c:pt>
                <c:pt idx="1907">
                  <c:v>2.5325832408045201E-2</c:v>
                </c:pt>
                <c:pt idx="1908">
                  <c:v>2.5323140343107564E-2</c:v>
                </c:pt>
                <c:pt idx="1909">
                  <c:v>2.5319131780578985E-2</c:v>
                </c:pt>
                <c:pt idx="1910">
                  <c:v>2.5315760041157986E-2</c:v>
                </c:pt>
                <c:pt idx="1911">
                  <c:v>2.5312374017856243E-2</c:v>
                </c:pt>
                <c:pt idx="1912">
                  <c:v>2.5308973710780336E-2</c:v>
                </c:pt>
                <c:pt idx="1913">
                  <c:v>2.530555911990362E-2</c:v>
                </c:pt>
                <c:pt idx="1914">
                  <c:v>2.5302130245172805E-2</c:v>
                </c:pt>
                <c:pt idx="1915">
                  <c:v>2.529542974475163E-2</c:v>
                </c:pt>
                <c:pt idx="1916">
                  <c:v>2.5295229644335393E-2</c:v>
                </c:pt>
                <c:pt idx="1917">
                  <c:v>2.5291757918202151E-2</c:v>
                </c:pt>
                <c:pt idx="1918">
                  <c:v>2.5288910406642273E-2</c:v>
                </c:pt>
                <c:pt idx="1919">
                  <c:v>2.5284771614479951E-2</c:v>
                </c:pt>
                <c:pt idx="1920">
                  <c:v>2.5281257036917637E-2</c:v>
                </c:pt>
                <c:pt idx="1921">
                  <c:v>2.5277728175474579E-2</c:v>
                </c:pt>
                <c:pt idx="1922">
                  <c:v>2.5274818458194126E-2</c:v>
                </c:pt>
                <c:pt idx="1923">
                  <c:v>2.5270627601345907E-2</c:v>
                </c:pt>
                <c:pt idx="1924">
                  <c:v>2.5267055888553713E-2</c:v>
                </c:pt>
                <c:pt idx="1925">
                  <c:v>2.5263469892014001E-2</c:v>
                </c:pt>
                <c:pt idx="1926">
                  <c:v>2.5259869611620189E-2</c:v>
                </c:pt>
                <c:pt idx="1927">
                  <c:v>2.5256255047452214E-2</c:v>
                </c:pt>
                <c:pt idx="1928">
                  <c:v>2.5252626199456785E-2</c:v>
                </c:pt>
                <c:pt idx="1929">
                  <c:v>2.5248983067687192E-2</c:v>
                </c:pt>
                <c:pt idx="1930">
                  <c:v>2.5245325652090145E-2</c:v>
                </c:pt>
                <c:pt idx="1931">
                  <c:v>2.524165395274558E-2</c:v>
                </c:pt>
                <c:pt idx="1932">
                  <c:v>2.5237967969600206E-2</c:v>
                </c:pt>
                <c:pt idx="1933">
                  <c:v>2.5234267702680668E-2</c:v>
                </c:pt>
                <c:pt idx="1934">
                  <c:v>2.5230553151933677E-2</c:v>
                </c:pt>
                <c:pt idx="1935">
                  <c:v>2.5227441159210162E-2</c:v>
                </c:pt>
                <c:pt idx="1936">
                  <c:v>2.5223696758320813E-2</c:v>
                </c:pt>
                <c:pt idx="1937">
                  <c:v>2.5219323797021076E-2</c:v>
                </c:pt>
                <c:pt idx="1938">
                  <c:v>2.5215552111177431E-2</c:v>
                </c:pt>
                <c:pt idx="1939">
                  <c:v>2.5211766141506331E-2</c:v>
                </c:pt>
                <c:pt idx="1940">
                  <c:v>2.5207965888087713E-2</c:v>
                </c:pt>
                <c:pt idx="1941">
                  <c:v>2.5204760482673283E-2</c:v>
                </c:pt>
                <c:pt idx="1942">
                  <c:v>2.5200322529901342E-2</c:v>
                </c:pt>
                <c:pt idx="1943">
                  <c:v>2.5196479425133589E-2</c:v>
                </c:pt>
                <c:pt idx="1944">
                  <c:v>2.5192622036591672E-2</c:v>
                </c:pt>
                <c:pt idx="1945">
                  <c:v>2.5188750364275592E-2</c:v>
                </c:pt>
                <c:pt idx="1946">
                  <c:v>2.5181990088043449E-2</c:v>
                </c:pt>
                <c:pt idx="1947">
                  <c:v>2.5180964168347586E-2</c:v>
                </c:pt>
                <c:pt idx="1948">
                  <c:v>2.5177049644709015E-2</c:v>
                </c:pt>
                <c:pt idx="1949">
                  <c:v>2.5173120837322926E-2</c:v>
                </c:pt>
                <c:pt idx="1950">
                  <c:v>2.5169177746162674E-2</c:v>
                </c:pt>
                <c:pt idx="1951">
                  <c:v>2.5165220371228259E-2</c:v>
                </c:pt>
                <c:pt idx="1952">
                  <c:v>2.5162438430902156E-2</c:v>
                </c:pt>
                <c:pt idx="1953">
                  <c:v>2.5157856378352772E-2</c:v>
                </c:pt>
                <c:pt idx="1954">
                  <c:v>2.5153262543886612E-2</c:v>
                </c:pt>
                <c:pt idx="1955">
                  <c:v>2.514983904155832E-2</c:v>
                </c:pt>
                <c:pt idx="1956">
                  <c:v>2.5145219240156891E-2</c:v>
                </c:pt>
                <c:pt idx="1957">
                  <c:v>2.5141176162684076E-2</c:v>
                </c:pt>
                <c:pt idx="1958">
                  <c:v>2.5137118801437097E-2</c:v>
                </c:pt>
                <c:pt idx="1959">
                  <c:v>2.5133047156415955E-2</c:v>
                </c:pt>
                <c:pt idx="1960">
                  <c:v>2.5129545717117452E-2</c:v>
                </c:pt>
                <c:pt idx="1961">
                  <c:v>2.5124861015184408E-2</c:v>
                </c:pt>
                <c:pt idx="1962">
                  <c:v>2.5120746518947357E-2</c:v>
                </c:pt>
                <c:pt idx="1963">
                  <c:v>2.5116617738936142E-2</c:v>
                </c:pt>
                <c:pt idx="1964">
                  <c:v>2.5112474675204055E-2</c:v>
                </c:pt>
                <c:pt idx="1965">
                  <c:v>2.5104780596763021E-2</c:v>
                </c:pt>
                <c:pt idx="1966">
                  <c:v>2.5104145696470681E-2</c:v>
                </c:pt>
                <c:pt idx="1967">
                  <c:v>2.509995978149604E-2</c:v>
                </c:pt>
                <c:pt idx="1968">
                  <c:v>2.509575958277388E-2</c:v>
                </c:pt>
                <c:pt idx="1969">
                  <c:v>2.5091545100330848E-2</c:v>
                </c:pt>
                <c:pt idx="1970">
                  <c:v>2.5087316334140297E-2</c:v>
                </c:pt>
                <c:pt idx="1971">
                  <c:v>2.5083643349990137E-2</c:v>
                </c:pt>
                <c:pt idx="1972">
                  <c:v>2.5078819091337579E-2</c:v>
                </c:pt>
                <c:pt idx="1973">
                  <c:v>2.507456422490506E-2</c:v>
                </c:pt>
                <c:pt idx="1974">
                  <c:v>2.5070878739301694E-2</c:v>
                </c:pt>
                <c:pt idx="1975">
                  <c:v>2.506605561202413E-2</c:v>
                </c:pt>
                <c:pt idx="1976">
                  <c:v>2.5061801865629008E-2</c:v>
                </c:pt>
                <c:pt idx="1977">
                  <c:v>2.5057548492561921E-2</c:v>
                </c:pt>
                <c:pt idx="1978">
                  <c:v>2.505329549287616E-2</c:v>
                </c:pt>
                <c:pt idx="1979">
                  <c:v>2.5049042866491789E-2</c:v>
                </c:pt>
                <c:pt idx="1980">
                  <c:v>2.5044790613488743E-2</c:v>
                </c:pt>
                <c:pt idx="1981">
                  <c:v>2.5040538733813733E-2</c:v>
                </c:pt>
                <c:pt idx="1982">
                  <c:v>2.5036287227493403E-2</c:v>
                </c:pt>
                <c:pt idx="1983">
                  <c:v>2.5032036094501109E-2</c:v>
                </c:pt>
                <c:pt idx="1984">
                  <c:v>2.5027785334863495E-2</c:v>
                </c:pt>
                <c:pt idx="1985">
                  <c:v>2.5023534948607207E-2</c:v>
                </c:pt>
                <c:pt idx="1986">
                  <c:v>2.5019284935652308E-2</c:v>
                </c:pt>
                <c:pt idx="1987">
                  <c:v>2.5015600805511351E-2</c:v>
                </c:pt>
                <c:pt idx="1988">
                  <c:v>2.5011351270727289E-2</c:v>
                </c:pt>
                <c:pt idx="1989">
                  <c:v>2.5006537136889051E-2</c:v>
                </c:pt>
                <c:pt idx="1990">
                  <c:v>2.5002288617352875E-2</c:v>
                </c:pt>
                <c:pt idx="1991">
                  <c:v>2.4998040471171379E-2</c:v>
                </c:pt>
                <c:pt idx="1992">
                  <c:v>2.4993792698317918E-2</c:v>
                </c:pt>
                <c:pt idx="1993">
                  <c:v>2.4990109198086419E-2</c:v>
                </c:pt>
                <c:pt idx="1994">
                  <c:v>2.4985298272621748E-2</c:v>
                </c:pt>
                <c:pt idx="1995">
                  <c:v>2.4981051619779038E-2</c:v>
                </c:pt>
                <c:pt idx="1996">
                  <c:v>2.4976805340317654E-2</c:v>
                </c:pt>
                <c:pt idx="1997">
                  <c:v>2.4972559434184305E-2</c:v>
                </c:pt>
                <c:pt idx="1998">
                  <c:v>2.4968876461037848E-2</c:v>
                </c:pt>
                <c:pt idx="1999">
                  <c:v>2.4964068741955003E-2</c:v>
                </c:pt>
                <c:pt idx="2000">
                  <c:v>2.4959823955885696E-2</c:v>
                </c:pt>
                <c:pt idx="2001">
                  <c:v>2.4955579543144424E-2</c:v>
                </c:pt>
                <c:pt idx="2002">
                  <c:v>2.4951335503757832E-2</c:v>
                </c:pt>
                <c:pt idx="2003">
                  <c:v>2.4947091837699276E-2</c:v>
                </c:pt>
                <c:pt idx="2004">
                  <c:v>2.4942848544968754E-2</c:v>
                </c:pt>
                <c:pt idx="2005">
                  <c:v>2.4936226773584202E-2</c:v>
                </c:pt>
                <c:pt idx="2006">
                  <c:v>2.4931424350045361E-2</c:v>
                </c:pt>
                <c:pt idx="2007">
                  <c:v>2.4927182871437026E-2</c:v>
                </c:pt>
                <c:pt idx="2008">
                  <c:v>2.4922335924353334E-2</c:v>
                </c:pt>
                <c:pt idx="2009">
                  <c:v>2.4918701033884716E-2</c:v>
                </c:pt>
                <c:pt idx="2010">
                  <c:v>2.4914460674940742E-2</c:v>
                </c:pt>
                <c:pt idx="2011">
                  <c:v>2.4910220689138285E-2</c:v>
                </c:pt>
                <c:pt idx="2012">
                  <c:v>2.4905375448049938E-2</c:v>
                </c:pt>
                <c:pt idx="2013">
                  <c:v>2.4901741837197733E-2</c:v>
                </c:pt>
                <c:pt idx="2014">
                  <c:v>2.4897502971059637E-2</c:v>
                </c:pt>
                <c:pt idx="2015">
                  <c:v>2.4893264477983124E-2</c:v>
                </c:pt>
                <c:pt idx="2016">
                  <c:v>2.4889026358208E-2</c:v>
                </c:pt>
                <c:pt idx="2017">
                  <c:v>2.4884788611654329E-2</c:v>
                </c:pt>
                <c:pt idx="2018">
                  <c:v>2.4880551238242177E-2</c:v>
                </c:pt>
                <c:pt idx="2019">
                  <c:v>2.4876314237891606E-2</c:v>
                </c:pt>
                <c:pt idx="2020">
                  <c:v>2.4870867214659143E-2</c:v>
                </c:pt>
                <c:pt idx="2021">
                  <c:v>2.4867841357174569E-2</c:v>
                </c:pt>
                <c:pt idx="2022">
                  <c:v>2.486360547648836E-2</c:v>
                </c:pt>
                <c:pt idx="2023">
                  <c:v>2.4858764927007115E-2</c:v>
                </c:pt>
                <c:pt idx="2024">
                  <c:v>2.4855134834860237E-2</c:v>
                </c:pt>
                <c:pt idx="2025">
                  <c:v>2.4850900073678517E-2</c:v>
                </c:pt>
                <c:pt idx="2026">
                  <c:v>2.4846060803733749E-2</c:v>
                </c:pt>
                <c:pt idx="2027">
                  <c:v>2.4842431671219245E-2</c:v>
                </c:pt>
                <c:pt idx="2028">
                  <c:v>2.4838198029701886E-2</c:v>
                </c:pt>
                <c:pt idx="2029">
                  <c:v>2.483396476140598E-2</c:v>
                </c:pt>
                <c:pt idx="2030">
                  <c:v>2.4829731866331528E-2</c:v>
                </c:pt>
                <c:pt idx="2031">
                  <c:v>2.482549934447853E-2</c:v>
                </c:pt>
                <c:pt idx="2032">
                  <c:v>2.4821267195687113E-2</c:v>
                </c:pt>
                <c:pt idx="2033">
                  <c:v>2.4817035420277023E-2</c:v>
                </c:pt>
                <c:pt idx="2034">
                  <c:v>2.4812804017928514E-2</c:v>
                </c:pt>
                <c:pt idx="2035">
                  <c:v>2.4808572988881394E-2</c:v>
                </c:pt>
                <c:pt idx="2036">
                  <c:v>2.4804342332895857E-2</c:v>
                </c:pt>
                <c:pt idx="2037">
                  <c:v>2.4800112050131773E-2</c:v>
                </c:pt>
                <c:pt idx="2038">
                  <c:v>2.4795882140589143E-2</c:v>
                </c:pt>
                <c:pt idx="2039">
                  <c:v>2.4791048415249151E-2</c:v>
                </c:pt>
                <c:pt idx="2040">
                  <c:v>2.4786819305466778E-2</c:v>
                </c:pt>
                <c:pt idx="2041">
                  <c:v>2.4783194651130103E-2</c:v>
                </c:pt>
                <c:pt idx="2042">
                  <c:v>2.4778966234473287E-2</c:v>
                </c:pt>
                <c:pt idx="2043">
                  <c:v>2.4774738190798118E-2</c:v>
                </c:pt>
                <c:pt idx="2044">
                  <c:v>2.4770510520424338E-2</c:v>
                </c:pt>
                <c:pt idx="2045">
                  <c:v>2.4766283223272012E-2</c:v>
                </c:pt>
                <c:pt idx="2046">
                  <c:v>2.4761452483463842E-2</c:v>
                </c:pt>
                <c:pt idx="2047">
                  <c:v>2.4757829748471849E-2</c:v>
                </c:pt>
                <c:pt idx="2048">
                  <c:v>2.4753603570903948E-2</c:v>
                </c:pt>
                <c:pt idx="2049">
                  <c:v>2.4749377766397629E-2</c:v>
                </c:pt>
                <c:pt idx="2050">
                  <c:v>2.474454873266474E-2</c:v>
                </c:pt>
                <c:pt idx="2051">
                  <c:v>2.4740927277209224E-2</c:v>
                </c:pt>
                <c:pt idx="2052">
                  <c:v>2.4736702592367266E-2</c:v>
                </c:pt>
                <c:pt idx="2053">
                  <c:v>2.4732478280746761E-2</c:v>
                </c:pt>
                <c:pt idx="2054">
                  <c:v>2.4728254342347711E-2</c:v>
                </c:pt>
                <c:pt idx="2055">
                  <c:v>2.4724030777170114E-2</c:v>
                </c:pt>
                <c:pt idx="2056">
                  <c:v>2.4719807585054099E-2</c:v>
                </c:pt>
                <c:pt idx="2057">
                  <c:v>2.4715528280663257E-2</c:v>
                </c:pt>
                <c:pt idx="2058">
                  <c:v>2.4710759144417338E-2</c:v>
                </c:pt>
                <c:pt idx="2059">
                  <c:v>2.4706537125283035E-2</c:v>
                </c:pt>
                <c:pt idx="2060">
                  <c:v>2.4702315479290249E-2</c:v>
                </c:pt>
                <c:pt idx="2061">
                  <c:v>2.4698094206598853E-2</c:v>
                </c:pt>
                <c:pt idx="2062">
                  <c:v>2.4693873306889103E-2</c:v>
                </c:pt>
                <c:pt idx="2063">
                  <c:v>2.4689652780560678E-2</c:v>
                </c:pt>
                <c:pt idx="2064">
                  <c:v>2.4685432627373771E-2</c:v>
                </c:pt>
                <c:pt idx="2065">
                  <c:v>2.4681212847328382E-2</c:v>
                </c:pt>
                <c:pt idx="2066">
                  <c:v>2.4676993440584383E-2</c:v>
                </c:pt>
                <c:pt idx="2067">
                  <c:v>2.4672774406981901E-2</c:v>
                </c:pt>
                <c:pt idx="2068">
                  <c:v>2.4668555746520937E-2</c:v>
                </c:pt>
                <c:pt idx="2069">
                  <c:v>2.4664337459361363E-2</c:v>
                </c:pt>
                <c:pt idx="2070">
                  <c:v>2.466011954526337E-2</c:v>
                </c:pt>
                <c:pt idx="2071">
                  <c:v>2.4654697061281539E-2</c:v>
                </c:pt>
                <c:pt idx="2072">
                  <c:v>2.4650480000341091E-2</c:v>
                </c:pt>
                <c:pt idx="2073">
                  <c:v>2.4646263312462224E-2</c:v>
                </c:pt>
                <c:pt idx="2074">
                  <c:v>2.4642046997804812E-2</c:v>
                </c:pt>
                <c:pt idx="2075">
                  <c:v>2.4637831056368853E-2</c:v>
                </c:pt>
                <c:pt idx="2076">
                  <c:v>2.4633615488154348E-2</c:v>
                </c:pt>
                <c:pt idx="2077">
                  <c:v>2.462940029308136E-2</c:v>
                </c:pt>
                <c:pt idx="2078">
                  <c:v>2.4625185471229827E-2</c:v>
                </c:pt>
                <c:pt idx="2079">
                  <c:v>2.4620971022599747E-2</c:v>
                </c:pt>
                <c:pt idx="2080">
                  <c:v>2.4616756947111185E-2</c:v>
                </c:pt>
                <c:pt idx="2081">
                  <c:v>2.461254324476414E-2</c:v>
                </c:pt>
                <c:pt idx="2082">
                  <c:v>2.4608329915798421E-2</c:v>
                </c:pt>
                <c:pt idx="2083">
                  <c:v>2.4605736510767695E-2</c:v>
                </c:pt>
                <c:pt idx="2084">
                  <c:v>2.4599904377131665E-2</c:v>
                </c:pt>
                <c:pt idx="2085">
                  <c:v>2.4595692167590499E-2</c:v>
                </c:pt>
                <c:pt idx="2086">
                  <c:v>2.4591480331350724E-2</c:v>
                </c:pt>
                <c:pt idx="2087">
                  <c:v>2.4587268868172529E-2</c:v>
                </c:pt>
                <c:pt idx="2088">
                  <c:v>2.4583057778215789E-2</c:v>
                </c:pt>
                <c:pt idx="2089">
                  <c:v>2.4578847061560438E-2</c:v>
                </c:pt>
                <c:pt idx="2090">
                  <c:v>2.4574636718046605E-2</c:v>
                </c:pt>
                <c:pt idx="2091">
                  <c:v>2.4570426747594354E-2</c:v>
                </c:pt>
                <c:pt idx="2092">
                  <c:v>2.4566217150443492E-2</c:v>
                </c:pt>
                <c:pt idx="2093">
                  <c:v>2.4562007926514084E-2</c:v>
                </c:pt>
                <c:pt idx="2094">
                  <c:v>2.4557799075726194E-2</c:v>
                </c:pt>
                <c:pt idx="2095">
                  <c:v>2.4553590598159758E-2</c:v>
                </c:pt>
                <c:pt idx="2096">
                  <c:v>2.4549382493814775E-2</c:v>
                </c:pt>
                <c:pt idx="2097">
                  <c:v>2.4545174762531374E-2</c:v>
                </c:pt>
                <c:pt idx="2098">
                  <c:v>2.4540967404629299E-2</c:v>
                </c:pt>
                <c:pt idx="2099">
                  <c:v>2.453676041970887E-2</c:v>
                </c:pt>
                <c:pt idx="2100">
                  <c:v>2.4532553808169766E-2</c:v>
                </c:pt>
                <c:pt idx="2101">
                  <c:v>2.452834756977218E-2</c:v>
                </c:pt>
                <c:pt idx="2102">
                  <c:v>2.4524141704436175E-2</c:v>
                </c:pt>
                <c:pt idx="2103">
                  <c:v>2.4519936212401561E-2</c:v>
                </c:pt>
                <c:pt idx="2104">
                  <c:v>2.4516199079425149E-2</c:v>
                </c:pt>
                <c:pt idx="2105">
                  <c:v>2.4511526348076629E-2</c:v>
                </c:pt>
                <c:pt idx="2106">
                  <c:v>2.4507321975546503E-2</c:v>
                </c:pt>
                <c:pt idx="2107">
                  <c:v>2.4503117976317768E-2</c:v>
                </c:pt>
                <c:pt idx="2108">
                  <c:v>2.4501047716993796E-2</c:v>
                </c:pt>
                <c:pt idx="2109">
                  <c:v>2.4496310345079042E-2</c:v>
                </c:pt>
                <c:pt idx="2110">
                  <c:v>2.4490508217560603E-2</c:v>
                </c:pt>
                <c:pt idx="2111">
                  <c:v>2.4486305711217682E-2</c:v>
                </c:pt>
                <c:pt idx="2112">
                  <c:v>2.4482103577856407E-2</c:v>
                </c:pt>
                <c:pt idx="2113">
                  <c:v>2.4477901817716585E-2</c:v>
                </c:pt>
                <c:pt idx="2114">
                  <c:v>2.4473700430798218E-2</c:v>
                </c:pt>
                <c:pt idx="2115">
                  <c:v>2.4469499417101304E-2</c:v>
                </c:pt>
                <c:pt idx="2116">
                  <c:v>2.4465298776545907E-2</c:v>
                </c:pt>
                <c:pt idx="2117">
                  <c:v>2.4461098509211965E-2</c:v>
                </c:pt>
                <c:pt idx="2118">
                  <c:v>2.4456898615099476E-2</c:v>
                </c:pt>
                <c:pt idx="2119">
                  <c:v>2.4452699094128505E-2</c:v>
                </c:pt>
                <c:pt idx="2120">
                  <c:v>2.4448499946299052E-2</c:v>
                </c:pt>
                <c:pt idx="2121">
                  <c:v>2.4444301171770988E-2</c:v>
                </c:pt>
                <c:pt idx="2122">
                  <c:v>2.4440102770384442E-2</c:v>
                </c:pt>
                <c:pt idx="2123">
                  <c:v>2.4435904742299286E-2</c:v>
                </c:pt>
                <c:pt idx="2124">
                  <c:v>2.4433823890184669E-2</c:v>
                </c:pt>
                <c:pt idx="2125">
                  <c:v>2.4427509805473591E-2</c:v>
                </c:pt>
                <c:pt idx="2126">
                  <c:v>2.4423312896892924E-2</c:v>
                </c:pt>
                <c:pt idx="2127">
                  <c:v>2.4419116361453774E-2</c:v>
                </c:pt>
                <c:pt idx="2128">
                  <c:v>2.4414920199156143E-2</c:v>
                </c:pt>
                <c:pt idx="2129">
                  <c:v>2.4410724410239837E-2</c:v>
                </c:pt>
                <c:pt idx="2130">
                  <c:v>2.4406528994385113E-2</c:v>
                </c:pt>
                <c:pt idx="2131">
                  <c:v>2.4402333951671906E-2</c:v>
                </c:pt>
                <c:pt idx="2132">
                  <c:v>2.439813928226009E-2</c:v>
                </c:pt>
                <c:pt idx="2133">
                  <c:v>2.4393944985989791E-2</c:v>
                </c:pt>
                <c:pt idx="2134">
                  <c:v>2.4389751063020881E-2</c:v>
                </c:pt>
                <c:pt idx="2135">
                  <c:v>2.4385557513033618E-2</c:v>
                </c:pt>
                <c:pt idx="2136">
                  <c:v>2.438136433642768E-2</c:v>
                </c:pt>
                <c:pt idx="2137">
                  <c:v>2.437717153296326E-2</c:v>
                </c:pt>
                <c:pt idx="2138">
                  <c:v>2.4372979102560421E-2</c:v>
                </c:pt>
                <c:pt idx="2139">
                  <c:v>2.4368787045458973E-2</c:v>
                </c:pt>
                <c:pt idx="2140">
                  <c:v>2.4364595361658914E-2</c:v>
                </c:pt>
                <c:pt idx="2141">
                  <c:v>2.4360404050920437E-2</c:v>
                </c:pt>
                <c:pt idx="2142">
                  <c:v>2.4356213113323477E-2</c:v>
                </c:pt>
                <c:pt idx="2143">
                  <c:v>2.4352022549107843E-2</c:v>
                </c:pt>
                <c:pt idx="2144">
                  <c:v>2.4347832357953791E-2</c:v>
                </c:pt>
                <c:pt idx="2145">
                  <c:v>2.4343642539941257E-2</c:v>
                </c:pt>
                <c:pt idx="2146">
                  <c:v>2.4339453095150176E-2</c:v>
                </c:pt>
                <c:pt idx="2147">
                  <c:v>2.4335264023660486E-2</c:v>
                </c:pt>
                <c:pt idx="2148">
                  <c:v>2.4331075325312312E-2</c:v>
                </c:pt>
                <c:pt idx="2149">
                  <c:v>2.4326887000025721E-2</c:v>
                </c:pt>
                <c:pt idx="2150">
                  <c:v>2.4322699048120455E-2</c:v>
                </c:pt>
                <c:pt idx="2151">
                  <c:v>2.4318511469356707E-2</c:v>
                </c:pt>
                <c:pt idx="2152">
                  <c:v>2.4314324263734477E-2</c:v>
                </c:pt>
                <c:pt idx="2153">
                  <c:v>2.4310137431253764E-2</c:v>
                </c:pt>
                <c:pt idx="2154">
                  <c:v>2.4306395840856254E-2</c:v>
                </c:pt>
                <c:pt idx="2155">
                  <c:v>2.4301764886036636E-2</c:v>
                </c:pt>
                <c:pt idx="2156">
                  <c:v>2.4298023125028934E-2</c:v>
                </c:pt>
                <c:pt idx="2157">
                  <c:v>2.4293393833545451E-2</c:v>
                </c:pt>
                <c:pt idx="2158">
                  <c:v>2.4289208867172007E-2</c:v>
                </c:pt>
                <c:pt idx="2159">
                  <c:v>2.4285024273940081E-2</c:v>
                </c:pt>
                <c:pt idx="2160">
                  <c:v>2.4283439816348285E-2</c:v>
                </c:pt>
                <c:pt idx="2161">
                  <c:v>2.4273667973400137E-2</c:v>
                </c:pt>
                <c:pt idx="2162">
                  <c:v>2.4272913937686269E-2</c:v>
                </c:pt>
                <c:pt idx="2163">
                  <c:v>2.4269249529529358E-2</c:v>
                </c:pt>
                <c:pt idx="2164">
                  <c:v>2.4264547195320674E-2</c:v>
                </c:pt>
                <c:pt idx="2165">
                  <c:v>2.4260364384076638E-2</c:v>
                </c:pt>
                <c:pt idx="2166">
                  <c:v>2.4256181946267219E-2</c:v>
                </c:pt>
                <c:pt idx="2167">
                  <c:v>2.425199988175919E-2</c:v>
                </c:pt>
                <c:pt idx="2168">
                  <c:v>2.4248336064589537E-2</c:v>
                </c:pt>
                <c:pt idx="2169">
                  <c:v>2.4243636872727237E-2</c:v>
                </c:pt>
                <c:pt idx="2170">
                  <c:v>2.4239455928283249E-2</c:v>
                </c:pt>
                <c:pt idx="2171">
                  <c:v>2.423527535708736E-2</c:v>
                </c:pt>
                <c:pt idx="2172">
                  <c:v>2.4231095159272797E-2</c:v>
                </c:pt>
                <c:pt idx="2173">
                  <c:v>2.4226915334812915E-2</c:v>
                </c:pt>
                <c:pt idx="2174">
                  <c:v>2.4222735883681068E-2</c:v>
                </c:pt>
                <c:pt idx="2175">
                  <c:v>2.4215137034184764E-2</c:v>
                </c:pt>
                <c:pt idx="2176">
                  <c:v>2.4214378101428125E-2</c:v>
                </c:pt>
                <c:pt idx="2177">
                  <c:v>2.4210199770307028E-2</c:v>
                </c:pt>
                <c:pt idx="2178">
                  <c:v>2.4206537140687434E-2</c:v>
                </c:pt>
                <c:pt idx="2179">
                  <c:v>2.4201844228075586E-2</c:v>
                </c:pt>
                <c:pt idx="2180">
                  <c:v>2.4197667016965241E-2</c:v>
                </c:pt>
                <c:pt idx="2181">
                  <c:v>2.4193490179209576E-2</c:v>
                </c:pt>
                <c:pt idx="2182">
                  <c:v>2.418982802667502E-2</c:v>
                </c:pt>
                <c:pt idx="2183">
                  <c:v>2.4185137623682351E-2</c:v>
                </c:pt>
                <c:pt idx="2184">
                  <c:v>2.4180961905964082E-2</c:v>
                </c:pt>
                <c:pt idx="2185">
                  <c:v>2.4176786561547203E-2</c:v>
                </c:pt>
                <c:pt idx="2186">
                  <c:v>2.4172611590485005E-2</c:v>
                </c:pt>
                <c:pt idx="2187">
                  <c:v>2.416895003591879E-2</c:v>
                </c:pt>
                <c:pt idx="2188">
                  <c:v>2.4164262768371358E-2</c:v>
                </c:pt>
                <c:pt idx="2189">
                  <c:v>2.4160088917319911E-2</c:v>
                </c:pt>
                <c:pt idx="2190">
                  <c:v>2.4155915439596498E-2</c:v>
                </c:pt>
                <c:pt idx="2191">
                  <c:v>2.4151742335227766E-2</c:v>
                </c:pt>
                <c:pt idx="2192">
                  <c:v>2.4147569604187069E-2</c:v>
                </c:pt>
                <c:pt idx="2193">
                  <c:v>2.4143397246474407E-2</c:v>
                </c:pt>
                <c:pt idx="2194">
                  <c:v>2.4139225262116426E-2</c:v>
                </c:pt>
                <c:pt idx="2195">
                  <c:v>2.4135564668168463E-2</c:v>
                </c:pt>
                <c:pt idx="2196">
                  <c:v>2.4131393177575511E-2</c:v>
                </c:pt>
                <c:pt idx="2197">
                  <c:v>2.4126711549090629E-2</c:v>
                </c:pt>
                <c:pt idx="2198">
                  <c:v>2.4122541058071434E-2</c:v>
                </c:pt>
                <c:pt idx="2199">
                  <c:v>2.4118370940433564E-2</c:v>
                </c:pt>
                <c:pt idx="2200">
                  <c:v>2.4114201196097085E-2</c:v>
                </c:pt>
                <c:pt idx="2201">
                  <c:v>2.4110541325650381E-2</c:v>
                </c:pt>
                <c:pt idx="2202">
                  <c:v>2.4105862827434876E-2</c:v>
                </c:pt>
                <c:pt idx="2203">
                  <c:v>2.4101694203109147E-2</c:v>
                </c:pt>
                <c:pt idx="2204">
                  <c:v>2.4097525952138099E-2</c:v>
                </c:pt>
                <c:pt idx="2205">
                  <c:v>2.4093358074495086E-2</c:v>
                </c:pt>
                <c:pt idx="2206">
                  <c:v>2.4086388345594401E-2</c:v>
                </c:pt>
                <c:pt idx="2207">
                  <c:v>2.4085023439246456E-2</c:v>
                </c:pt>
                <c:pt idx="2208">
                  <c:v>2.4080856681587548E-2</c:v>
                </c:pt>
                <c:pt idx="2209">
                  <c:v>2.4076690297336611E-2</c:v>
                </c:pt>
                <c:pt idx="2210">
                  <c:v>2.4072524286360419E-2</c:v>
                </c:pt>
                <c:pt idx="2211">
                  <c:v>2.4068358648738908E-2</c:v>
                </c:pt>
                <c:pt idx="2212">
                  <c:v>2.4065206837446951E-2</c:v>
                </c:pt>
                <c:pt idx="2213">
                  <c:v>2.4060534969014835E-2</c:v>
                </c:pt>
                <c:pt idx="2214">
                  <c:v>2.4055863975949165E-2</c:v>
                </c:pt>
                <c:pt idx="2215">
                  <c:v>2.4052205804037108E-2</c:v>
                </c:pt>
                <c:pt idx="2216">
                  <c:v>2.4047536060738395E-2</c:v>
                </c:pt>
                <c:pt idx="2217">
                  <c:v>2.404337266316503E-2</c:v>
                </c:pt>
                <c:pt idx="2218">
                  <c:v>2.4039209638919701E-2</c:v>
                </c:pt>
                <c:pt idx="2219">
                  <c:v>2.4035046987975761E-2</c:v>
                </c:pt>
                <c:pt idx="2220">
                  <c:v>2.403138942615568E-2</c:v>
                </c:pt>
                <c:pt idx="2221">
                  <c:v>2.4026722806178569E-2</c:v>
                </c:pt>
                <c:pt idx="2222">
                  <c:v>2.4022561275298671E-2</c:v>
                </c:pt>
                <c:pt idx="2223">
                  <c:v>2.4018400117746808E-2</c:v>
                </c:pt>
                <c:pt idx="2224">
                  <c:v>2.4014239333496334E-2</c:v>
                </c:pt>
                <c:pt idx="2225">
                  <c:v>2.4010078922600542E-2</c:v>
                </c:pt>
                <c:pt idx="2226">
                  <c:v>2.4002535749927389E-2</c:v>
                </c:pt>
                <c:pt idx="2227">
                  <c:v>2.4001759220846353E-2</c:v>
                </c:pt>
                <c:pt idx="2228">
                  <c:v>2.3997599929987956E-2</c:v>
                </c:pt>
                <c:pt idx="2229">
                  <c:v>2.3993441012430949E-2</c:v>
                </c:pt>
                <c:pt idx="2230">
                  <c:v>2.398978467621049E-2</c:v>
                </c:pt>
                <c:pt idx="2231">
                  <c:v>2.3985124202683394E-2</c:v>
                </c:pt>
                <c:pt idx="2232">
                  <c:v>2.3980964195970955E-2</c:v>
                </c:pt>
                <c:pt idx="2233">
                  <c:v>2.3976801469753894E-2</c:v>
                </c:pt>
                <c:pt idx="2234">
                  <c:v>2.3973136493418146E-2</c:v>
                </c:pt>
                <c:pt idx="2235">
                  <c:v>2.3968467858725973E-2</c:v>
                </c:pt>
                <c:pt idx="2236">
                  <c:v>2.3964296973941757E-2</c:v>
                </c:pt>
                <c:pt idx="2237">
                  <c:v>2.3960123369626274E-2</c:v>
                </c:pt>
                <c:pt idx="2238">
                  <c:v>2.3955947045832815E-2</c:v>
                </c:pt>
                <c:pt idx="2239">
                  <c:v>2.3951768002481444E-2</c:v>
                </c:pt>
                <c:pt idx="2240">
                  <c:v>2.3947586239625451E-2</c:v>
                </c:pt>
                <c:pt idx="2241">
                  <c:v>2.3943401757238192E-2</c:v>
                </c:pt>
                <c:pt idx="2242">
                  <c:v>2.3939214555372956E-2</c:v>
                </c:pt>
                <c:pt idx="2243">
                  <c:v>2.3935024634003099E-2</c:v>
                </c:pt>
                <c:pt idx="2244">
                  <c:v>2.393083199307533E-2</c:v>
                </c:pt>
                <c:pt idx="2245">
                  <c:v>2.3926636632642939E-2</c:v>
                </c:pt>
                <c:pt idx="2246">
                  <c:v>2.3922438552679282E-2</c:v>
                </c:pt>
                <c:pt idx="2247">
                  <c:v>2.3918732079204474E-2</c:v>
                </c:pt>
                <c:pt idx="2248">
                  <c:v>2.3914528086730336E-2</c:v>
                </c:pt>
                <c:pt idx="2249">
                  <c:v>2.390982799576058E-2</c:v>
                </c:pt>
                <c:pt idx="2250">
                  <c:v>2.3905619037751791E-2</c:v>
                </c:pt>
                <c:pt idx="2251">
                  <c:v>2.390140736023838E-2</c:v>
                </c:pt>
                <c:pt idx="2252">
                  <c:v>2.3897192963220348E-2</c:v>
                </c:pt>
                <c:pt idx="2253">
                  <c:v>2.3893467329711982E-2</c:v>
                </c:pt>
                <c:pt idx="2254">
                  <c:v>2.3888756010643775E-2</c:v>
                </c:pt>
                <c:pt idx="2255">
                  <c:v>2.3884533455058587E-2</c:v>
                </c:pt>
                <c:pt idx="2256">
                  <c:v>2.3880308179995424E-2</c:v>
                </c:pt>
                <c:pt idx="2257">
                  <c:v>2.3876080185400994E-2</c:v>
                </c:pt>
                <c:pt idx="2258">
                  <c:v>2.3869057591241472E-2</c:v>
                </c:pt>
                <c:pt idx="2259">
                  <c:v>2.3867616037671624E-2</c:v>
                </c:pt>
                <c:pt idx="2260">
                  <c:v>2.3863379884563329E-2</c:v>
                </c:pt>
                <c:pt idx="2261">
                  <c:v>2.3859141011897123E-2</c:v>
                </c:pt>
                <c:pt idx="2262">
                  <c:v>2.3854899419779585E-2</c:v>
                </c:pt>
                <c:pt idx="2263">
                  <c:v>2.385065510813078E-2</c:v>
                </c:pt>
                <c:pt idx="2264">
                  <c:v>2.3847380570535037E-2</c:v>
                </c:pt>
                <c:pt idx="2265">
                  <c:v>2.3842644109279831E-2</c:v>
                </c:pt>
                <c:pt idx="2266">
                  <c:v>2.3837905856076702E-2</c:v>
                </c:pt>
                <c:pt idx="2267">
                  <c:v>2.3834135497564635E-2</c:v>
                </c:pt>
                <c:pt idx="2268">
                  <c:v>2.3829392757210854E-2</c:v>
                </c:pt>
                <c:pt idx="2269">
                  <c:v>2.3825132128507676E-2</c:v>
                </c:pt>
                <c:pt idx="2270">
                  <c:v>2.3820868780299875E-2</c:v>
                </c:pt>
                <c:pt idx="2271">
                  <c:v>2.3816602712560808E-2</c:v>
                </c:pt>
                <c:pt idx="2272">
                  <c:v>2.3812816374657597E-2</c:v>
                </c:pt>
                <c:pt idx="2273">
                  <c:v>2.3808062418568809E-2</c:v>
                </c:pt>
                <c:pt idx="2274">
                  <c:v>2.3803788192369169E-2</c:v>
                </c:pt>
                <c:pt idx="2275">
                  <c:v>2.379951124658497E-2</c:v>
                </c:pt>
                <c:pt idx="2276">
                  <c:v>2.3795231581349441E-2</c:v>
                </c:pt>
                <c:pt idx="2277">
                  <c:v>2.3790949196582645E-2</c:v>
                </c:pt>
                <c:pt idx="2278">
                  <c:v>2.3786664092337872E-2</c:v>
                </c:pt>
                <c:pt idx="2279">
                  <c:v>2.3782376268535188E-2</c:v>
                </c:pt>
                <c:pt idx="2280">
                  <c:v>2.3778085725254527E-2</c:v>
                </c:pt>
                <c:pt idx="2281">
                  <c:v>2.3770382113452726E-2</c:v>
                </c:pt>
                <c:pt idx="2282">
                  <c:v>2.3769496480179342E-2</c:v>
                </c:pt>
                <c:pt idx="2283">
                  <c:v>2.376567497633264E-2</c:v>
                </c:pt>
                <c:pt idx="2284">
                  <c:v>2.3760896357059025E-2</c:v>
                </c:pt>
                <c:pt idx="2285">
                  <c:v>2.3756592216281902E-2</c:v>
                </c:pt>
                <c:pt idx="2286">
                  <c:v>2.3752761119009147E-2</c:v>
                </c:pt>
                <c:pt idx="2287">
                  <c:v>2.3747975776187147E-2</c:v>
                </c:pt>
                <c:pt idx="2288">
                  <c:v>2.3743663476842869E-2</c:v>
                </c:pt>
                <c:pt idx="2289">
                  <c:v>2.3739348458073906E-2</c:v>
                </c:pt>
                <c:pt idx="2290">
                  <c:v>2.373503071974703E-2</c:v>
                </c:pt>
                <c:pt idx="2291">
                  <c:v>2.3730710261915533E-2</c:v>
                </c:pt>
                <c:pt idx="2292">
                  <c:v>2.372638708460606E-2</c:v>
                </c:pt>
                <c:pt idx="2293">
                  <c:v>2.3722061187791965E-2</c:v>
                </c:pt>
                <c:pt idx="2294">
                  <c:v>2.3717732571473249E-2</c:v>
                </c:pt>
                <c:pt idx="2295">
                  <c:v>2.3713401235649911E-2</c:v>
                </c:pt>
                <c:pt idx="2296">
                  <c:v>2.3709067180348598E-2</c:v>
                </c:pt>
                <c:pt idx="2297">
                  <c:v>2.3704730405516017E-2</c:v>
                </c:pt>
                <c:pt idx="2298">
                  <c:v>2.370039091120546E-2</c:v>
                </c:pt>
                <c:pt idx="2299">
                  <c:v>2.3696518229243679E-2</c:v>
                </c:pt>
                <c:pt idx="2300">
                  <c:v>2.3692172815714674E-2</c:v>
                </c:pt>
                <c:pt idx="2301">
                  <c:v>2.3687356111246061E-2</c:v>
                </c:pt>
                <c:pt idx="2302">
                  <c:v>2.3683005738917018E-2</c:v>
                </c:pt>
                <c:pt idx="2303">
                  <c:v>2.3678652647109999E-2</c:v>
                </c:pt>
                <c:pt idx="2304">
                  <c:v>2.3674296835798359E-2</c:v>
                </c:pt>
                <c:pt idx="2305">
                  <c:v>2.3669938304982097E-2</c:v>
                </c:pt>
                <c:pt idx="2306">
                  <c:v>2.3666043222445587E-2</c:v>
                </c:pt>
                <c:pt idx="2307">
                  <c:v>2.3661213084888999E-2</c:v>
                </c:pt>
                <c:pt idx="2308">
                  <c:v>2.3656846395585518E-2</c:v>
                </c:pt>
                <c:pt idx="2309">
                  <c:v>2.3652476986777415E-2</c:v>
                </c:pt>
                <c:pt idx="2310">
                  <c:v>2.3648569101135664E-2</c:v>
                </c:pt>
                <c:pt idx="2311">
                  <c:v>2.3643730010700637E-2</c:v>
                </c:pt>
                <c:pt idx="2312">
                  <c:v>2.363935244343196E-2</c:v>
                </c:pt>
                <c:pt idx="2313">
                  <c:v>2.3634972156605372E-2</c:v>
                </c:pt>
                <c:pt idx="2314">
                  <c:v>2.3630589150354098E-2</c:v>
                </c:pt>
                <c:pt idx="2315">
                  <c:v>2.3626203424571557E-2</c:v>
                </c:pt>
                <c:pt idx="2316">
                  <c:v>2.3621814979284395E-2</c:v>
                </c:pt>
                <c:pt idx="2317">
                  <c:v>2.3614452737561464E-2</c:v>
                </c:pt>
                <c:pt idx="2318">
                  <c:v>2.3609597619493883E-2</c:v>
                </c:pt>
                <c:pt idx="2319">
                  <c:v>2.3605200426883854E-2</c:v>
                </c:pt>
                <c:pt idx="2320">
                  <c:v>2.3600800515168885E-2</c:v>
                </c:pt>
                <c:pt idx="2321">
                  <c:v>2.3596397884189102E-2</c:v>
                </c:pt>
                <c:pt idx="2322">
                  <c:v>2.359199253386457E-2</c:v>
                </c:pt>
                <c:pt idx="2323">
                  <c:v>2.358758446435516E-2</c:v>
                </c:pt>
                <c:pt idx="2324">
                  <c:v>2.3583173675740809E-2</c:v>
                </c:pt>
                <c:pt idx="2325">
                  <c:v>2.3578760167701773E-2</c:v>
                </c:pt>
                <c:pt idx="2326">
                  <c:v>2.3574343940397924E-2</c:v>
                </c:pt>
                <c:pt idx="2327">
                  <c:v>2.3569924993989133E-2</c:v>
                </c:pt>
                <c:pt idx="2328">
                  <c:v>2.3565503328315529E-2</c:v>
                </c:pt>
                <c:pt idx="2329">
                  <c:v>2.3561078943297176E-2</c:v>
                </c:pt>
                <c:pt idx="2330">
                  <c:v>2.3556651839014009E-2</c:v>
                </c:pt>
                <c:pt idx="2331">
                  <c:v>2.3550955852451594E-2</c:v>
                </c:pt>
                <c:pt idx="2332">
                  <c:v>2.3546522532740255E-2</c:v>
                </c:pt>
                <c:pt idx="2333">
                  <c:v>2.3542086493844039E-2</c:v>
                </c:pt>
                <c:pt idx="2334">
                  <c:v>2.3537647735842882E-2</c:v>
                </c:pt>
                <c:pt idx="2335">
                  <c:v>2.3533206258496975E-2</c:v>
                </c:pt>
                <c:pt idx="2336">
                  <c:v>2.3528762061806319E-2</c:v>
                </c:pt>
                <c:pt idx="2337">
                  <c:v>2.3524315146010721E-2</c:v>
                </c:pt>
                <c:pt idx="2338">
                  <c:v>2.3519865511030247E-2</c:v>
                </c:pt>
                <c:pt idx="2339">
                  <c:v>2.3515413156705023E-2</c:v>
                </c:pt>
                <c:pt idx="2340">
                  <c:v>2.3510958083114986E-2</c:v>
                </c:pt>
                <c:pt idx="2341">
                  <c:v>2.3506500290340071E-2</c:v>
                </c:pt>
                <c:pt idx="2342">
                  <c:v>2.3502039778300343E-2</c:v>
                </c:pt>
                <c:pt idx="2343">
                  <c:v>2.3498920231699305E-2</c:v>
                </c:pt>
                <c:pt idx="2344">
                  <c:v>2.3493110596506384E-2</c:v>
                </c:pt>
                <c:pt idx="2345">
                  <c:v>2.3488641926752152E-2</c:v>
                </c:pt>
                <c:pt idx="2346">
                  <c:v>2.3484170537733107E-2</c:v>
                </c:pt>
                <c:pt idx="2347">
                  <c:v>2.3479696429449248E-2</c:v>
                </c:pt>
                <c:pt idx="2348">
                  <c:v>2.3475219602140385E-2</c:v>
                </c:pt>
                <c:pt idx="2349">
                  <c:v>2.3470740055246964E-2</c:v>
                </c:pt>
                <c:pt idx="2350">
                  <c:v>2.3466257789328537E-2</c:v>
                </c:pt>
                <c:pt idx="2351">
                  <c:v>2.3461772804065362E-2</c:v>
                </c:pt>
                <c:pt idx="2352">
                  <c:v>2.3457285099697245E-2</c:v>
                </c:pt>
                <c:pt idx="2353">
                  <c:v>2.3452794675984379E-2</c:v>
                </c:pt>
                <c:pt idx="2354">
                  <c:v>2.3448301533086635E-2</c:v>
                </c:pt>
                <c:pt idx="2355">
                  <c:v>2.3443805670844142E-2</c:v>
                </c:pt>
                <c:pt idx="2356">
                  <c:v>2.3439307089496708E-2</c:v>
                </c:pt>
                <c:pt idx="2357">
                  <c:v>2.3434805788804525E-2</c:v>
                </c:pt>
                <c:pt idx="2358">
                  <c:v>2.3430301768927464E-2</c:v>
                </c:pt>
                <c:pt idx="2359">
                  <c:v>2.342579502978559E-2</c:v>
                </c:pt>
                <c:pt idx="2360">
                  <c:v>2.3421285571458839E-2</c:v>
                </c:pt>
                <c:pt idx="2361">
                  <c:v>2.3416773393787338E-2</c:v>
                </c:pt>
                <c:pt idx="2362">
                  <c:v>2.341225849693096E-2</c:v>
                </c:pt>
                <c:pt idx="2363">
                  <c:v>2.3407740880889705E-2</c:v>
                </c:pt>
                <c:pt idx="2364">
                  <c:v>2.3403449786876251E-2</c:v>
                </c:pt>
                <c:pt idx="2365">
                  <c:v>2.3398697490932818E-2</c:v>
                </c:pt>
                <c:pt idx="2366">
                  <c:v>2.3394171717256995E-2</c:v>
                </c:pt>
                <c:pt idx="2367">
                  <c:v>2.3389643224076551E-2</c:v>
                </c:pt>
                <c:pt idx="2368">
                  <c:v>2.3382521526844613E-2</c:v>
                </c:pt>
                <c:pt idx="2369">
                  <c:v>2.3380800494088305E-2</c:v>
                </c:pt>
                <c:pt idx="2370">
                  <c:v>2.3376041429585825E-2</c:v>
                </c:pt>
                <c:pt idx="2371">
                  <c:v>2.3371502059506E-2</c:v>
                </c:pt>
                <c:pt idx="2372">
                  <c:v>2.3366959970321233E-2</c:v>
                </c:pt>
                <c:pt idx="2373">
                  <c:v>2.3362415161791716E-2</c:v>
                </c:pt>
                <c:pt idx="2374">
                  <c:v>2.3357867634077323E-2</c:v>
                </c:pt>
                <c:pt idx="2375">
                  <c:v>2.3353317387178052E-2</c:v>
                </c:pt>
                <c:pt idx="2376">
                  <c:v>2.3348764420934032E-2</c:v>
                </c:pt>
                <c:pt idx="2377">
                  <c:v>2.334420873558507E-2</c:v>
                </c:pt>
                <c:pt idx="2378">
                  <c:v>2.3339650330891359E-2</c:v>
                </c:pt>
                <c:pt idx="2379">
                  <c:v>2.3335089206852899E-2</c:v>
                </c:pt>
                <c:pt idx="2380">
                  <c:v>2.3330525363709498E-2</c:v>
                </c:pt>
                <c:pt idx="2381">
                  <c:v>2.3327676151643217E-2</c:v>
                </c:pt>
                <c:pt idx="2382">
                  <c:v>2.3321389519788127E-2</c:v>
                </c:pt>
                <c:pt idx="2383">
                  <c:v>2.3316817518850286E-2</c:v>
                </c:pt>
                <c:pt idx="2384">
                  <c:v>2.3312242798807503E-2</c:v>
                </c:pt>
                <c:pt idx="2385">
                  <c:v>2.3307665359499907E-2</c:v>
                </c:pt>
                <c:pt idx="2386">
                  <c:v>2.3303085200927498E-2</c:v>
                </c:pt>
                <c:pt idx="2387">
                  <c:v>2.3298502323090275E-2</c:v>
                </c:pt>
                <c:pt idx="2388">
                  <c:v>2.3293916726068176E-2</c:v>
                </c:pt>
                <c:pt idx="2389">
                  <c:v>2.3289328409861199E-2</c:v>
                </c:pt>
                <c:pt idx="2390">
                  <c:v>2.3284737374229536E-2</c:v>
                </c:pt>
                <c:pt idx="2391">
                  <c:v>2.3280143619412996E-2</c:v>
                </c:pt>
                <c:pt idx="2392">
                  <c:v>2.3275547145491515E-2</c:v>
                </c:pt>
                <c:pt idx="2393">
                  <c:v>2.3270947952305221E-2</c:v>
                </c:pt>
                <c:pt idx="2394">
                  <c:v>2.3266346039854113E-2</c:v>
                </c:pt>
                <c:pt idx="2395">
                  <c:v>2.3263008837839383E-2</c:v>
                </c:pt>
                <c:pt idx="2396">
                  <c:v>2.3257134057237394E-2</c:v>
                </c:pt>
                <c:pt idx="2397">
                  <c:v>2.3252523987071783E-2</c:v>
                </c:pt>
                <c:pt idx="2398">
                  <c:v>2.3247911197561422E-2</c:v>
                </c:pt>
                <c:pt idx="2399">
                  <c:v>2.324329568894612E-2</c:v>
                </c:pt>
                <c:pt idx="2400">
                  <c:v>2.3238677461066004E-2</c:v>
                </c:pt>
                <c:pt idx="2401">
                  <c:v>2.3234056513921075E-2</c:v>
                </c:pt>
                <c:pt idx="2402">
                  <c:v>2.3229432847591269E-2</c:v>
                </c:pt>
                <c:pt idx="2403">
                  <c:v>2.3224806462076586E-2</c:v>
                </c:pt>
                <c:pt idx="2404">
                  <c:v>2.3220177357217153E-2</c:v>
                </c:pt>
                <c:pt idx="2405">
                  <c:v>2.3215545533172843E-2</c:v>
                </c:pt>
                <c:pt idx="2406">
                  <c:v>2.321091098986372E-2</c:v>
                </c:pt>
                <c:pt idx="2407">
                  <c:v>2.3206273727369719E-2</c:v>
                </c:pt>
                <c:pt idx="2408">
                  <c:v>2.3201633745451034E-2</c:v>
                </c:pt>
                <c:pt idx="2409">
                  <c:v>2.3196991044507342E-2</c:v>
                </c:pt>
                <c:pt idx="2410">
                  <c:v>2.3192345624298838E-2</c:v>
                </c:pt>
                <c:pt idx="2411">
                  <c:v>2.3187697484905456E-2</c:v>
                </c:pt>
                <c:pt idx="2412">
                  <c:v>2.3183046626087389E-2</c:v>
                </c:pt>
                <c:pt idx="2413">
                  <c:v>2.3178393048164381E-2</c:v>
                </c:pt>
                <c:pt idx="2414">
                  <c:v>2.3173736751056495E-2</c:v>
                </c:pt>
                <c:pt idx="2415">
                  <c:v>2.316907773460386E-2</c:v>
                </c:pt>
                <c:pt idx="2416">
                  <c:v>2.3164573945289035E-2</c:v>
                </c:pt>
                <c:pt idx="2417">
                  <c:v>2.3159751544143958E-2</c:v>
                </c:pt>
                <c:pt idx="2418">
                  <c:v>2.3155084369976819E-2</c:v>
                </c:pt>
                <c:pt idx="2419">
                  <c:v>2.3150414476624803E-2</c:v>
                </c:pt>
                <c:pt idx="2420">
                  <c:v>2.3147382376853542E-2</c:v>
                </c:pt>
                <c:pt idx="2421">
                  <c:v>2.3142295476672459E-2</c:v>
                </c:pt>
                <c:pt idx="2422">
                  <c:v>2.3136388481219683E-2</c:v>
                </c:pt>
                <c:pt idx="2423">
                  <c:v>2.313170771088835E-2</c:v>
                </c:pt>
                <c:pt idx="2424">
                  <c:v>2.3127024221452075E-2</c:v>
                </c:pt>
                <c:pt idx="2425">
                  <c:v>2.3122338012750987E-2</c:v>
                </c:pt>
                <c:pt idx="2426">
                  <c:v>2.311764908470515E-2</c:v>
                </c:pt>
                <c:pt idx="2427">
                  <c:v>2.3112957437474435E-2</c:v>
                </c:pt>
                <c:pt idx="2428">
                  <c:v>2.3108263071058843E-2</c:v>
                </c:pt>
                <c:pt idx="2429">
                  <c:v>2.3103565985458374E-2</c:v>
                </c:pt>
                <c:pt idx="2430">
                  <c:v>2.3098866180513156E-2</c:v>
                </c:pt>
                <c:pt idx="2431">
                  <c:v>2.309416365638306E-2</c:v>
                </c:pt>
                <c:pt idx="2432">
                  <c:v>2.3089458412988151E-2</c:v>
                </c:pt>
                <c:pt idx="2433">
                  <c:v>2.3084750450408364E-2</c:v>
                </c:pt>
                <c:pt idx="2434">
                  <c:v>2.3080039768483829E-2</c:v>
                </c:pt>
                <c:pt idx="2435">
                  <c:v>2.3075326367454352E-2</c:v>
                </c:pt>
                <c:pt idx="2436">
                  <c:v>2.3072219034631303E-2</c:v>
                </c:pt>
                <c:pt idx="2437">
                  <c:v>2.3065891407600958E-2</c:v>
                </c:pt>
                <c:pt idx="2438">
                  <c:v>2.3061169848856977E-2</c:v>
                </c:pt>
                <c:pt idx="2439">
                  <c:v>2.3056445570848183E-2</c:v>
                </c:pt>
                <c:pt idx="2440">
                  <c:v>2.3051718573654512E-2</c:v>
                </c:pt>
                <c:pt idx="2441">
                  <c:v>2.3046988857196027E-2</c:v>
                </c:pt>
                <c:pt idx="2442">
                  <c:v>2.3042256421552665E-2</c:v>
                </c:pt>
                <c:pt idx="2443">
                  <c:v>2.303752126664449E-2</c:v>
                </c:pt>
                <c:pt idx="2444">
                  <c:v>2.3032783392471501E-2</c:v>
                </c:pt>
                <c:pt idx="2445">
                  <c:v>2.3028042798953763E-2</c:v>
                </c:pt>
                <c:pt idx="2446">
                  <c:v>2.3023299486490956E-2</c:v>
                </c:pt>
                <c:pt idx="2447">
                  <c:v>2.3018553454603463E-2</c:v>
                </c:pt>
                <c:pt idx="2448">
                  <c:v>2.3013804703451157E-2</c:v>
                </c:pt>
                <c:pt idx="2449">
                  <c:v>2.300905323319391E-2</c:v>
                </c:pt>
                <c:pt idx="2450">
                  <c:v>2.3004299043751786E-2</c:v>
                </c:pt>
                <c:pt idx="2451">
                  <c:v>2.2999542134884976E-2</c:v>
                </c:pt>
                <c:pt idx="2452">
                  <c:v>2.2994782506913225E-2</c:v>
                </c:pt>
                <c:pt idx="2453">
                  <c:v>2.2990020159756597E-2</c:v>
                </c:pt>
                <c:pt idx="2454">
                  <c:v>2.2985255093255219E-2</c:v>
                </c:pt>
                <c:pt idx="2455">
                  <c:v>2.2980487307489028E-2</c:v>
                </c:pt>
                <c:pt idx="2456">
                  <c:v>2.2975716802617896E-2</c:v>
                </c:pt>
                <c:pt idx="2457">
                  <c:v>2.297094357848195E-2</c:v>
                </c:pt>
                <c:pt idx="2458">
                  <c:v>2.2966167635161128E-2</c:v>
                </c:pt>
                <c:pt idx="2459">
                  <c:v>2.2961388972415619E-2</c:v>
                </c:pt>
                <c:pt idx="2460">
                  <c:v>2.2956607590645106E-2</c:v>
                </c:pt>
                <c:pt idx="2461">
                  <c:v>2.2951823489529843E-2</c:v>
                </c:pt>
                <c:pt idx="2462">
                  <c:v>2.2947036669309639E-2</c:v>
                </c:pt>
                <c:pt idx="2463">
                  <c:v>2.2942247129744686E-2</c:v>
                </c:pt>
                <c:pt idx="2464">
                  <c:v>2.2937454870994856E-2</c:v>
                </c:pt>
                <c:pt idx="2465">
                  <c:v>2.2932659893060148E-2</c:v>
                </c:pt>
                <c:pt idx="2466">
                  <c:v>2.2927951004847458E-2</c:v>
                </c:pt>
                <c:pt idx="2467">
                  <c:v>2.2923061779316356E-2</c:v>
                </c:pt>
                <c:pt idx="2468">
                  <c:v>2.2918344675728619E-2</c:v>
                </c:pt>
                <c:pt idx="2469">
                  <c:v>2.2913452788833055E-2</c:v>
                </c:pt>
                <c:pt idx="2470">
                  <c:v>2.2908644214654217E-2</c:v>
                </c:pt>
                <c:pt idx="2471">
                  <c:v>2.2903832921370437E-2</c:v>
                </c:pt>
                <c:pt idx="2472">
                  <c:v>2.2900940064456421E-2</c:v>
                </c:pt>
                <c:pt idx="2473">
                  <c:v>2.2890759989353526E-2</c:v>
                </c:pt>
                <c:pt idx="2474">
                  <c:v>2.28894604216201E-2</c:v>
                </c:pt>
                <c:pt idx="2475">
                  <c:v>2.2885019518494865E-2</c:v>
                </c:pt>
                <c:pt idx="2476">
                  <c:v>2.287981058138655E-2</c:v>
                </c:pt>
                <c:pt idx="2477">
                  <c:v>2.2874981582079457E-2</c:v>
                </c:pt>
                <c:pt idx="2478">
                  <c:v>2.2870149863347677E-2</c:v>
                </c:pt>
                <c:pt idx="2479">
                  <c:v>2.2865315425191213E-2</c:v>
                </c:pt>
                <c:pt idx="2480">
                  <c:v>2.286085841875396E-2</c:v>
                </c:pt>
                <c:pt idx="2481">
                  <c:v>2.2855638390471E-2</c:v>
                </c:pt>
                <c:pt idx="2482">
                  <c:v>2.2850795793960543E-2</c:v>
                </c:pt>
                <c:pt idx="2483">
                  <c:v>2.2845950478052046E-2</c:v>
                </c:pt>
                <c:pt idx="2484">
                  <c:v>2.2841102442638928E-2</c:v>
                </c:pt>
                <c:pt idx="2485">
                  <c:v>2.2836251687827769E-2</c:v>
                </c:pt>
                <c:pt idx="2486">
                  <c:v>2.2827869776236298E-2</c:v>
                </c:pt>
                <c:pt idx="2487">
                  <c:v>2.2826542019824814E-2</c:v>
                </c:pt>
                <c:pt idx="2488">
                  <c:v>2.2821683106686308E-2</c:v>
                </c:pt>
                <c:pt idx="2489">
                  <c:v>2.2816821474069826E-2</c:v>
                </c:pt>
                <c:pt idx="2490">
                  <c:v>2.2812332253008272E-2</c:v>
                </c:pt>
                <c:pt idx="2491">
                  <c:v>2.2807090419867393E-2</c:v>
                </c:pt>
                <c:pt idx="2492">
                  <c:v>2.2802229245311167E-2</c:v>
                </c:pt>
                <c:pt idx="2493">
                  <c:v>2.2797377414160991E-2</c:v>
                </c:pt>
                <c:pt idx="2494">
                  <c:v>2.2792910922644349E-2</c:v>
                </c:pt>
                <c:pt idx="2495">
                  <c:v>2.2787701782265302E-2</c:v>
                </c:pt>
                <c:pt idx="2496">
                  <c:v>2.2782877981519789E-2</c:v>
                </c:pt>
                <c:pt idx="2497">
                  <c:v>2.2778063524180325E-2</c:v>
                </c:pt>
                <c:pt idx="2498">
                  <c:v>2.2773258410273556E-2</c:v>
                </c:pt>
                <c:pt idx="2499">
                  <c:v>2.2768462639826126E-2</c:v>
                </c:pt>
                <c:pt idx="2500">
                  <c:v>2.2763676212784745E-2</c:v>
                </c:pt>
                <c:pt idx="2501">
                  <c:v>2.2758899129255994E-2</c:v>
                </c:pt>
                <c:pt idx="2502">
                  <c:v>2.2754131389106647E-2</c:v>
                </c:pt>
                <c:pt idx="2503">
                  <c:v>2.2749372992416639E-2</c:v>
                </c:pt>
                <c:pt idx="2504">
                  <c:v>2.274462393913268E-2</c:v>
                </c:pt>
                <c:pt idx="2505">
                  <c:v>2.2739884229308061E-2</c:v>
                </c:pt>
                <c:pt idx="2506">
                  <c:v>2.2735153862916135E-2</c:v>
                </c:pt>
                <c:pt idx="2507">
                  <c:v>2.2730813586491205E-2</c:v>
                </c:pt>
                <c:pt idx="2508">
                  <c:v>2.2726102276928728E-2</c:v>
                </c:pt>
                <c:pt idx="2509">
                  <c:v>2.272101882430988E-2</c:v>
                </c:pt>
                <c:pt idx="2510">
                  <c:v>2.2716325831648732E-2</c:v>
                </c:pt>
                <c:pt idx="2511">
                  <c:v>2.2711642182340341E-2</c:v>
                </c:pt>
                <c:pt idx="2512">
                  <c:v>2.2706967876544581E-2</c:v>
                </c:pt>
                <c:pt idx="2513">
                  <c:v>2.2702685890398921E-2</c:v>
                </c:pt>
                <c:pt idx="2514">
                  <c:v>2.2697647295171208E-2</c:v>
                </c:pt>
                <c:pt idx="2515">
                  <c:v>2.269300101962024E-2</c:v>
                </c:pt>
                <c:pt idx="2516">
                  <c:v>2.2688364087475321E-2</c:v>
                </c:pt>
                <c:pt idx="2517">
                  <c:v>2.2683736498789742E-2</c:v>
                </c:pt>
                <c:pt idx="2518">
                  <c:v>2.2676371994556632E-2</c:v>
                </c:pt>
                <c:pt idx="2519">
                  <c:v>2.2674509351610084E-2</c:v>
                </c:pt>
                <c:pt idx="2520">
                  <c:v>2.2669909793169296E-2</c:v>
                </c:pt>
                <c:pt idx="2521">
                  <c:v>2.2665319578134557E-2</c:v>
                </c:pt>
                <c:pt idx="2522">
                  <c:v>2.2660738706505867E-2</c:v>
                </c:pt>
                <c:pt idx="2523">
                  <c:v>2.2656167178309872E-2</c:v>
                </c:pt>
                <c:pt idx="2524">
                  <c:v>2.2652379295353242E-2</c:v>
                </c:pt>
                <c:pt idx="2525">
                  <c:v>2.2647439657790258E-2</c:v>
                </c:pt>
                <c:pt idx="2526">
                  <c:v>2.2642508654158178E-2</c:v>
                </c:pt>
                <c:pt idx="2527">
                  <c:v>2.2638362769249465E-2</c:v>
                </c:pt>
                <c:pt idx="2528">
                  <c:v>2.2633449688447271E-2</c:v>
                </c:pt>
                <c:pt idx="2529">
                  <c:v>2.2628934220687569E-2</c:v>
                </c:pt>
                <c:pt idx="2530">
                  <c:v>2.262442809636056E-2</c:v>
                </c:pt>
                <c:pt idx="2531">
                  <c:v>2.2619931315439601E-2</c:v>
                </c:pt>
                <c:pt idx="2532">
                  <c:v>2.2615834068724361E-2</c:v>
                </c:pt>
                <c:pt idx="2533">
                  <c:v>2.2610965783789183E-2</c:v>
                </c:pt>
                <c:pt idx="2534">
                  <c:v>2.260649703308637E-2</c:v>
                </c:pt>
                <c:pt idx="2535">
                  <c:v>2.2602037625762961E-2</c:v>
                </c:pt>
                <c:pt idx="2536">
                  <c:v>2.2597587561818955E-2</c:v>
                </c:pt>
                <c:pt idx="2537">
                  <c:v>2.2593146841334288E-2</c:v>
                </c:pt>
                <c:pt idx="2538">
                  <c:v>2.258871546420238E-2</c:v>
                </c:pt>
                <c:pt idx="2539">
                  <c:v>2.2584293430476521E-2</c:v>
                </c:pt>
                <c:pt idx="2540">
                  <c:v>2.2579880740183356E-2</c:v>
                </c:pt>
                <c:pt idx="2541">
                  <c:v>2.2572177725024289E-2</c:v>
                </c:pt>
                <c:pt idx="2542">
                  <c:v>2.2571083389708591E-2</c:v>
                </c:pt>
                <c:pt idx="2543">
                  <c:v>2.2567093203400557E-2</c:v>
                </c:pt>
                <c:pt idx="2544">
                  <c:v>2.256232341280473E-2</c:v>
                </c:pt>
                <c:pt idx="2545">
                  <c:v>2.2557957439461873E-2</c:v>
                </c:pt>
                <c:pt idx="2546">
                  <c:v>2.2553996464846904E-2</c:v>
                </c:pt>
                <c:pt idx="2547">
                  <c:v>2.2549253522887724E-2</c:v>
                </c:pt>
                <c:pt idx="2548">
                  <c:v>2.2544915579736369E-2</c:v>
                </c:pt>
                <c:pt idx="2549">
                  <c:v>2.2540586979937771E-2</c:v>
                </c:pt>
                <c:pt idx="2550">
                  <c:v>2.2536267723518577E-2</c:v>
                </c:pt>
                <c:pt idx="2551">
                  <c:v>2.2531957810478787E-2</c:v>
                </c:pt>
                <c:pt idx="2552">
                  <c:v>2.2527657240845045E-2</c:v>
                </c:pt>
                <c:pt idx="2553">
                  <c:v>2.2523366014564061E-2</c:v>
                </c:pt>
                <c:pt idx="2554">
                  <c:v>2.2519084131689127E-2</c:v>
                </c:pt>
                <c:pt idx="2555">
                  <c:v>2.2514811592193595E-2</c:v>
                </c:pt>
                <c:pt idx="2556">
                  <c:v>2.2510548396104113E-2</c:v>
                </c:pt>
                <c:pt idx="2557">
                  <c:v>2.2506294543367389E-2</c:v>
                </c:pt>
                <c:pt idx="2558">
                  <c:v>2.2502050033983423E-2</c:v>
                </c:pt>
                <c:pt idx="2559">
                  <c:v>2.2498215709552127E-2</c:v>
                </c:pt>
                <c:pt idx="2560">
                  <c:v>2.2493990290357591E-2</c:v>
                </c:pt>
                <c:pt idx="2561">
                  <c:v>2.2489372566161236E-2</c:v>
                </c:pt>
                <c:pt idx="2562">
                  <c:v>2.248516543032153E-2</c:v>
                </c:pt>
                <c:pt idx="2563">
                  <c:v>2.2480967637834581E-2</c:v>
                </c:pt>
                <c:pt idx="2564">
                  <c:v>2.2476779188727036E-2</c:v>
                </c:pt>
                <c:pt idx="2565">
                  <c:v>2.2473003354308574E-2</c:v>
                </c:pt>
                <c:pt idx="2566">
                  <c:v>2.2468430320623511E-2</c:v>
                </c:pt>
                <c:pt idx="2567">
                  <c:v>2.2464269901627532E-2</c:v>
                </c:pt>
                <c:pt idx="2568">
                  <c:v>2.246011882598431E-2</c:v>
                </c:pt>
                <c:pt idx="2569">
                  <c:v>2.2455977093720492E-2</c:v>
                </c:pt>
                <c:pt idx="2570">
                  <c:v>2.2452250018358821E-2</c:v>
                </c:pt>
                <c:pt idx="2571">
                  <c:v>2.2447721659331066E-2</c:v>
                </c:pt>
                <c:pt idx="2572">
                  <c:v>2.2443607957125522E-2</c:v>
                </c:pt>
                <c:pt idx="2573">
                  <c:v>2.2439503598352672E-2</c:v>
                </c:pt>
                <c:pt idx="2574">
                  <c:v>2.2435408582905936E-2</c:v>
                </c:pt>
                <c:pt idx="2575">
                  <c:v>2.2431322910838603E-2</c:v>
                </c:pt>
                <c:pt idx="2576">
                  <c:v>2.2427246582070737E-2</c:v>
                </c:pt>
                <c:pt idx="2577">
                  <c:v>2.2421031142974002E-2</c:v>
                </c:pt>
                <c:pt idx="2578">
                  <c:v>2.2416568411669502E-2</c:v>
                </c:pt>
                <c:pt idx="2579">
                  <c:v>2.2412523286314823E-2</c:v>
                </c:pt>
                <c:pt idx="2580">
                  <c:v>2.2407911725181862E-2</c:v>
                </c:pt>
                <c:pt idx="2581">
                  <c:v>2.2404461061826808E-2</c:v>
                </c:pt>
                <c:pt idx="2582">
                  <c:v>2.2400443962853345E-2</c:v>
                </c:pt>
                <c:pt idx="2583">
                  <c:v>2.2396436205847081E-2</c:v>
                </c:pt>
                <c:pt idx="2584">
                  <c:v>2.2391867351512218E-2</c:v>
                </c:pt>
                <c:pt idx="2585">
                  <c:v>2.238844871821577E-2</c:v>
                </c:pt>
                <c:pt idx="2586">
                  <c:v>2.2384468987590722E-2</c:v>
                </c:pt>
                <c:pt idx="2587">
                  <c:v>2.2380498598932874E-2</c:v>
                </c:pt>
                <c:pt idx="2588">
                  <c:v>2.2376537552482034E-2</c:v>
                </c:pt>
                <c:pt idx="2589">
                  <c:v>2.2372585848158266E-2</c:v>
                </c:pt>
                <c:pt idx="2590">
                  <c:v>2.2368643485881634E-2</c:v>
                </c:pt>
                <c:pt idx="2591">
                  <c:v>2.2364710465732074E-2</c:v>
                </c:pt>
                <c:pt idx="2592">
                  <c:v>2.2359667452764853E-2</c:v>
                </c:pt>
                <c:pt idx="2593">
                  <c:v>2.2356872451654297E-2</c:v>
                </c:pt>
                <c:pt idx="2594">
                  <c:v>2.2352967457885953E-2</c:v>
                </c:pt>
                <c:pt idx="2595">
                  <c:v>2.2348516047046019E-2</c:v>
                </c:pt>
                <c:pt idx="2596">
                  <c:v>2.2345185496410735E-2</c:v>
                </c:pt>
                <c:pt idx="2597">
                  <c:v>2.2341308528943671E-2</c:v>
                </c:pt>
                <c:pt idx="2598">
                  <c:v>2.2336889148082406E-2</c:v>
                </c:pt>
                <c:pt idx="2599">
                  <c:v>2.2333582619911141E-2</c:v>
                </c:pt>
                <c:pt idx="2600">
                  <c:v>2.232973367866542E-2</c:v>
                </c:pt>
                <c:pt idx="2601">
                  <c:v>2.2325894079626707E-2</c:v>
                </c:pt>
                <c:pt idx="2602">
                  <c:v>2.2322063822395322E-2</c:v>
                </c:pt>
                <c:pt idx="2603">
                  <c:v>2.231824290745088E-2</c:v>
                </c:pt>
                <c:pt idx="2604">
                  <c:v>2.2314431334553575E-2</c:v>
                </c:pt>
                <c:pt idx="2605">
                  <c:v>2.2310629103783342E-2</c:v>
                </c:pt>
                <c:pt idx="2606">
                  <c:v>2.2306836215060244E-2</c:v>
                </c:pt>
                <c:pt idx="2607">
                  <c:v>2.2303052668544154E-2</c:v>
                </c:pt>
                <c:pt idx="2608">
                  <c:v>2.2299278463915329E-2</c:v>
                </c:pt>
                <c:pt idx="2609">
                  <c:v>2.2295513601573447E-2</c:v>
                </c:pt>
                <c:pt idx="2610">
                  <c:v>2.2291758081198765E-2</c:v>
                </c:pt>
                <c:pt idx="2611">
                  <c:v>2.2287477497231478E-2</c:v>
                </c:pt>
                <c:pt idx="2612">
                  <c:v>2.2283741995723361E-2</c:v>
                </c:pt>
                <c:pt idx="2613">
                  <c:v>2.2280547572677278E-2</c:v>
                </c:pt>
                <c:pt idx="2614">
                  <c:v>2.227682942089082E-2</c:v>
                </c:pt>
                <c:pt idx="2615">
                  <c:v>2.227312061091169E-2</c:v>
                </c:pt>
                <c:pt idx="2616">
                  <c:v>2.2269421143139567E-2</c:v>
                </c:pt>
                <c:pt idx="2617">
                  <c:v>2.2265731017494517E-2</c:v>
                </c:pt>
                <c:pt idx="2618">
                  <c:v>2.2261525170224061E-2</c:v>
                </c:pt>
                <c:pt idx="2619">
                  <c:v>2.2258378792425759E-2</c:v>
                </c:pt>
                <c:pt idx="2620">
                  <c:v>2.225471669284218E-2</c:v>
                </c:pt>
                <c:pt idx="2621">
                  <c:v>2.2251063935785353E-2</c:v>
                </c:pt>
                <c:pt idx="2622">
                  <c:v>2.2246900795153124E-2</c:v>
                </c:pt>
                <c:pt idx="2623">
                  <c:v>2.2243786447333491E-2</c:v>
                </c:pt>
                <c:pt idx="2624">
                  <c:v>2.22401617162582E-2</c:v>
                </c:pt>
                <c:pt idx="2625">
                  <c:v>2.2236546327309981E-2</c:v>
                </c:pt>
                <c:pt idx="2626">
                  <c:v>2.2232940280488833E-2</c:v>
                </c:pt>
                <c:pt idx="2627">
                  <c:v>2.2229343575634886E-2</c:v>
                </c:pt>
                <c:pt idx="2628">
                  <c:v>2.222575621290801E-2</c:v>
                </c:pt>
                <c:pt idx="2629">
                  <c:v>2.2222098534028234E-2</c:v>
                </c:pt>
                <c:pt idx="2630">
                  <c:v>2.2218100465272173E-2</c:v>
                </c:pt>
                <c:pt idx="2631">
                  <c:v>2.2214542463379061E-2</c:v>
                </c:pt>
                <c:pt idx="2632">
                  <c:v>2.2210993803613022E-2</c:v>
                </c:pt>
                <c:pt idx="2633">
                  <c:v>2.2207454485974054E-2</c:v>
                </c:pt>
                <c:pt idx="2634">
                  <c:v>2.2203924510462159E-2</c:v>
                </c:pt>
                <c:pt idx="2635">
                  <c:v>2.2200403876917463E-2</c:v>
                </c:pt>
                <c:pt idx="2636">
                  <c:v>2.2196892585419903E-2</c:v>
                </c:pt>
                <c:pt idx="2637">
                  <c:v>2.2193390636209287E-2</c:v>
                </c:pt>
                <c:pt idx="2638">
                  <c:v>2.2189898028965871E-2</c:v>
                </c:pt>
                <c:pt idx="2639">
                  <c:v>2.2186414763769591E-2</c:v>
                </c:pt>
                <c:pt idx="2640">
                  <c:v>2.2182940840620446E-2</c:v>
                </c:pt>
                <c:pt idx="2641">
                  <c:v>2.2179476259838182E-2</c:v>
                </c:pt>
                <c:pt idx="2642">
                  <c:v>2.2175035525657805E-2</c:v>
                </c:pt>
                <c:pt idx="2643">
                  <c:v>2.2171592297954845E-2</c:v>
                </c:pt>
                <c:pt idx="2644">
                  <c:v>2.2168158412458894E-2</c:v>
                </c:pt>
                <c:pt idx="2645">
                  <c:v>2.2164733869010078E-2</c:v>
                </c:pt>
                <c:pt idx="2646">
                  <c:v>2.2161318667448526E-2</c:v>
                </c:pt>
                <c:pt idx="2647">
                  <c:v>2.2157912808253855E-2</c:v>
                </c:pt>
                <c:pt idx="2648">
                  <c:v>2.2154516291026383E-2</c:v>
                </c:pt>
                <c:pt idx="2649">
                  <c:v>2.2151129115925983E-2</c:v>
                </c:pt>
                <c:pt idx="2650">
                  <c:v>2.2147751282792782E-2</c:v>
                </c:pt>
                <c:pt idx="2651">
                  <c:v>2.214438279186659E-2</c:v>
                </c:pt>
                <c:pt idx="2652">
                  <c:v>2.2141023642987534E-2</c:v>
                </c:pt>
                <c:pt idx="2653">
                  <c:v>2.2137673836075678E-2</c:v>
                </c:pt>
                <c:pt idx="2654">
                  <c:v>2.2134333371370829E-2</c:v>
                </c:pt>
                <c:pt idx="2655">
                  <c:v>2.2132330478819018E-2</c:v>
                </c:pt>
                <c:pt idx="2656">
                  <c:v>2.2127680468182476E-2</c:v>
                </c:pt>
                <c:pt idx="2657">
                  <c:v>2.2124368029619035E-2</c:v>
                </c:pt>
                <c:pt idx="2658">
                  <c:v>2.2121064933262602E-2</c:v>
                </c:pt>
                <c:pt idx="2659">
                  <c:v>2.2117771178873369E-2</c:v>
                </c:pt>
                <c:pt idx="2660">
                  <c:v>2.2114486766611208E-2</c:v>
                </c:pt>
                <c:pt idx="2661">
                  <c:v>2.2111211696476119E-2</c:v>
                </c:pt>
                <c:pt idx="2662">
                  <c:v>2.2107945968468101E-2</c:v>
                </c:pt>
                <c:pt idx="2663">
                  <c:v>2.2104689582427284E-2</c:v>
                </c:pt>
                <c:pt idx="2664">
                  <c:v>2.2101442538433602E-2</c:v>
                </c:pt>
                <c:pt idx="2665">
                  <c:v>2.2098204836566993E-2</c:v>
                </c:pt>
                <c:pt idx="2666">
                  <c:v>2.2094976476827455E-2</c:v>
                </c:pt>
                <c:pt idx="2667">
                  <c:v>2.2091757459214989E-2</c:v>
                </c:pt>
                <c:pt idx="2668">
                  <c:v>2.2088547783489787E-2</c:v>
                </c:pt>
                <c:pt idx="2669">
                  <c:v>2.2085347449891657E-2</c:v>
                </c:pt>
                <c:pt idx="2670">
                  <c:v>2.2082156458580471E-2</c:v>
                </c:pt>
                <c:pt idx="2671">
                  <c:v>2.2078974809076612E-2</c:v>
                </c:pt>
                <c:pt idx="2672">
                  <c:v>2.2075802501699826E-2</c:v>
                </c:pt>
                <c:pt idx="2673">
                  <c:v>2.2072639536530048E-2</c:v>
                </c:pt>
                <c:pt idx="2674">
                  <c:v>2.2069485913407405E-2</c:v>
                </c:pt>
                <c:pt idx="2675">
                  <c:v>2.2066341632251962E-2</c:v>
                </c:pt>
                <c:pt idx="2676">
                  <c:v>2.2063664874689692E-2</c:v>
                </c:pt>
                <c:pt idx="2677">
                  <c:v>2.2060081096402229E-2</c:v>
                </c:pt>
                <c:pt idx="2678">
                  <c:v>2.205696484146813E-2</c:v>
                </c:pt>
                <c:pt idx="2679">
                  <c:v>2.2053857928661103E-2</c:v>
                </c:pt>
                <c:pt idx="2680">
                  <c:v>2.2048994511951747E-2</c:v>
                </c:pt>
                <c:pt idx="2681">
                  <c:v>2.2048141754806849E-2</c:v>
                </c:pt>
                <c:pt idx="2682">
                  <c:v>2.2044593242842581E-2</c:v>
                </c:pt>
                <c:pt idx="2683">
                  <c:v>2.2041523698383969E-2</c:v>
                </c:pt>
                <c:pt idx="2684">
                  <c:v>2.2038463495892557E-2</c:v>
                </c:pt>
                <c:pt idx="2685">
                  <c:v>2.2035412635608154E-2</c:v>
                </c:pt>
                <c:pt idx="2686">
                  <c:v>2.203237111729095E-2</c:v>
                </c:pt>
                <c:pt idx="2687">
                  <c:v>2.2029338941100818E-2</c:v>
                </c:pt>
                <c:pt idx="2688">
                  <c:v>2.2026316107037758E-2</c:v>
                </c:pt>
                <c:pt idx="2689">
                  <c:v>2.2023302614861962E-2</c:v>
                </c:pt>
                <c:pt idx="2690">
                  <c:v>2.2020298464973109E-2</c:v>
                </c:pt>
                <c:pt idx="2691">
                  <c:v>2.2017303657131393E-2</c:v>
                </c:pt>
                <c:pt idx="2692">
                  <c:v>2.2014318191256876E-2</c:v>
                </c:pt>
                <c:pt idx="2693">
                  <c:v>2.2011342067509432E-2</c:v>
                </c:pt>
                <c:pt idx="2694">
                  <c:v>2.2008375285889059E-2</c:v>
                </c:pt>
                <c:pt idx="2695">
                  <c:v>2.2005417846235886E-2</c:v>
                </c:pt>
                <c:pt idx="2696">
                  <c:v>2.2004318793179323E-2</c:v>
                </c:pt>
                <c:pt idx="2697">
                  <c:v>2.1999530993150884E-2</c:v>
                </c:pt>
                <c:pt idx="2698">
                  <c:v>2.1996601579798991E-2</c:v>
                </c:pt>
                <c:pt idx="2699">
                  <c:v>2.1993681508414298E-2</c:v>
                </c:pt>
                <c:pt idx="2700">
                  <c:v>2.1990770779156676E-2</c:v>
                </c:pt>
                <c:pt idx="2701">
                  <c:v>2.1987869391946191E-2</c:v>
                </c:pt>
                <c:pt idx="2702">
                  <c:v>2.1984977346862777E-2</c:v>
                </c:pt>
                <c:pt idx="2703">
                  <c:v>2.1982094643906436E-2</c:v>
                </c:pt>
                <c:pt idx="2704">
                  <c:v>2.1979221282837358E-2</c:v>
                </c:pt>
                <c:pt idx="2705">
                  <c:v>2.1976357263975288E-2</c:v>
                </c:pt>
                <c:pt idx="2706">
                  <c:v>2.1973502587160354E-2</c:v>
                </c:pt>
                <c:pt idx="2707">
                  <c:v>2.197065725231262E-2</c:v>
                </c:pt>
                <c:pt idx="2708">
                  <c:v>2.1967821259671894E-2</c:v>
                </c:pt>
                <c:pt idx="2709">
                  <c:v>2.1964994609078303E-2</c:v>
                </c:pt>
                <c:pt idx="2710">
                  <c:v>2.1962177300451913E-2</c:v>
                </c:pt>
                <c:pt idx="2711">
                  <c:v>2.1959369333872658E-2</c:v>
                </c:pt>
                <c:pt idx="2712">
                  <c:v>2.1956570709500411E-2</c:v>
                </c:pt>
                <c:pt idx="2713">
                  <c:v>2.1953781427175301E-2</c:v>
                </c:pt>
                <c:pt idx="2714">
                  <c:v>2.195100148681739E-2</c:v>
                </c:pt>
                <c:pt idx="2715">
                  <c:v>2.1948230888666487E-2</c:v>
                </c:pt>
                <c:pt idx="2716">
                  <c:v>2.1945469632402848E-2</c:v>
                </c:pt>
                <c:pt idx="2717">
                  <c:v>2.1942717718346216E-2</c:v>
                </c:pt>
                <c:pt idx="2718">
                  <c:v>2.1939975146256785E-2</c:v>
                </c:pt>
                <c:pt idx="2719">
                  <c:v>2.1937241916294425E-2</c:v>
                </c:pt>
                <c:pt idx="2720">
                  <c:v>2.1934518028459138E-2</c:v>
                </c:pt>
                <c:pt idx="2721">
                  <c:v>2.1931803482670986E-2</c:v>
                </c:pt>
                <c:pt idx="2722">
                  <c:v>2.1929098278770098E-2</c:v>
                </c:pt>
                <c:pt idx="2723">
                  <c:v>2.1926402417076218E-2</c:v>
                </c:pt>
                <c:pt idx="2724">
                  <c:v>2.1923715897589346E-2</c:v>
                </c:pt>
                <c:pt idx="2725">
                  <c:v>2.1921038719829866E-2</c:v>
                </c:pt>
                <c:pt idx="2726">
                  <c:v>2.1918944845635835E-2</c:v>
                </c:pt>
                <c:pt idx="2727">
                  <c:v>2.191571239093193E-2</c:v>
                </c:pt>
                <c:pt idx="2728">
                  <c:v>2.1913641893531732E-2</c:v>
                </c:pt>
                <c:pt idx="2729">
                  <c:v>2.1910423430222536E-2</c:v>
                </c:pt>
                <c:pt idx="2730">
                  <c:v>2.190779296301848E-2</c:v>
                </c:pt>
                <c:pt idx="2731">
                  <c:v>2.1905171837781623E-2</c:v>
                </c:pt>
                <c:pt idx="2732">
                  <c:v>2.1904961207988016E-2</c:v>
                </c:pt>
                <c:pt idx="2733">
                  <c:v>2.1898104446629318E-2</c:v>
                </c:pt>
                <c:pt idx="2734">
                  <c:v>2.1897957275021085E-2</c:v>
                </c:pt>
                <c:pt idx="2735">
                  <c:v>2.1895857706115684E-2</c:v>
                </c:pt>
                <c:pt idx="2736">
                  <c:v>2.1892803814749229E-2</c:v>
                </c:pt>
                <c:pt idx="2737">
                  <c:v>2.1890241099482566E-2</c:v>
                </c:pt>
                <c:pt idx="2738">
                  <c:v>2.1887687727408789E-2</c:v>
                </c:pt>
                <c:pt idx="2739">
                  <c:v>2.1885143698634479E-2</c:v>
                </c:pt>
                <c:pt idx="2740">
                  <c:v>2.1883093406738219E-2</c:v>
                </c:pt>
                <c:pt idx="2741">
                  <c:v>2.1880083670691164E-2</c:v>
                </c:pt>
                <c:pt idx="2742">
                  <c:v>2.1877567671575449E-2</c:v>
                </c:pt>
                <c:pt idx="2743">
                  <c:v>2.1875061015679265E-2</c:v>
                </c:pt>
                <c:pt idx="2744">
                  <c:v>2.1872563703029257E-2</c:v>
                </c:pt>
                <c:pt idx="2745">
                  <c:v>2.1870075733598782E-2</c:v>
                </c:pt>
                <c:pt idx="2746">
                  <c:v>2.1867597107414483E-2</c:v>
                </c:pt>
                <c:pt idx="2747">
                  <c:v>2.186274460893145E-2</c:v>
                </c:pt>
                <c:pt idx="2748">
                  <c:v>2.1862667884677833E-2</c:v>
                </c:pt>
                <c:pt idx="2749">
                  <c:v>2.1860217288205419E-2</c:v>
                </c:pt>
                <c:pt idx="2750">
                  <c:v>2.1858265594272286E-2</c:v>
                </c:pt>
                <c:pt idx="2751">
                  <c:v>2.1855344124865894E-2</c:v>
                </c:pt>
                <c:pt idx="2752">
                  <c:v>2.1852921557998783E-2</c:v>
                </c:pt>
                <c:pt idx="2753">
                  <c:v>2.185050833443114E-2</c:v>
                </c:pt>
                <c:pt idx="2754">
                  <c:v>2.1848596096010198E-2</c:v>
                </c:pt>
                <c:pt idx="2755">
                  <c:v>2.1845709916874512E-2</c:v>
                </c:pt>
                <c:pt idx="2756">
                  <c:v>2.1843324722938817E-2</c:v>
                </c:pt>
                <c:pt idx="2757">
                  <c:v>2.184094887230259E-2</c:v>
                </c:pt>
                <c:pt idx="2758">
                  <c:v>2.1838582364779313E-2</c:v>
                </c:pt>
                <c:pt idx="2759">
                  <c:v>2.1836719458836473E-2</c:v>
                </c:pt>
                <c:pt idx="2760">
                  <c:v>2.183387737952458E-2</c:v>
                </c:pt>
                <c:pt idx="2761">
                  <c:v>2.1831538901686542E-2</c:v>
                </c:pt>
                <c:pt idx="2762">
                  <c:v>2.1829209767068036E-2</c:v>
                </c:pt>
                <c:pt idx="2763">
                  <c:v>2.1826889975695707E-2</c:v>
                </c:pt>
                <c:pt idx="2764">
                  <c:v>2.1824579527542909E-2</c:v>
                </c:pt>
                <c:pt idx="2765">
                  <c:v>2.1822278422636288E-2</c:v>
                </c:pt>
                <c:pt idx="2766">
                  <c:v>2.1819986660869262E-2</c:v>
                </c:pt>
                <c:pt idx="2767">
                  <c:v>2.1818202717136526E-2</c:v>
                </c:pt>
                <c:pt idx="2768">
                  <c:v>2.1815930171544817E-2</c:v>
                </c:pt>
                <c:pt idx="2769">
                  <c:v>2.1813167435018599E-2</c:v>
                </c:pt>
                <c:pt idx="2770">
                  <c:v>2.1810913046182989E-2</c:v>
                </c:pt>
                <c:pt idx="2771">
                  <c:v>2.1808668000566911E-2</c:v>
                </c:pt>
                <c:pt idx="2772">
                  <c:v>2.1806432298170364E-2</c:v>
                </c:pt>
                <c:pt idx="2773">
                  <c:v>2.1804707600432405E-2</c:v>
                </c:pt>
                <c:pt idx="2774">
                  <c:v>2.1801988922982574E-2</c:v>
                </c:pt>
                <c:pt idx="2775">
                  <c:v>2.179978125019133E-2</c:v>
                </c:pt>
                <c:pt idx="2776">
                  <c:v>2.1797582920619618E-2</c:v>
                </c:pt>
                <c:pt idx="2777">
                  <c:v>2.1795393934267437E-2</c:v>
                </c:pt>
                <c:pt idx="2778">
                  <c:v>2.1791274107254566E-2</c:v>
                </c:pt>
                <c:pt idx="2779">
                  <c:v>2.179104399122167E-2</c:v>
                </c:pt>
                <c:pt idx="2780">
                  <c:v>2.1788883034501438E-2</c:v>
                </c:pt>
                <c:pt idx="2781">
                  <c:v>2.1786731420974093E-2</c:v>
                </c:pt>
                <c:pt idx="2782">
                  <c:v>2.1784589150692923E-2</c:v>
                </c:pt>
                <c:pt idx="2783">
                  <c:v>2.178245622360464E-2</c:v>
                </c:pt>
                <c:pt idx="2784">
                  <c:v>2.1781347827552366E-2</c:v>
                </c:pt>
                <c:pt idx="2785">
                  <c:v>2.1778726496564094E-2</c:v>
                </c:pt>
                <c:pt idx="2786">
                  <c:v>2.1776113501630334E-2</c:v>
                </c:pt>
                <c:pt idx="2787">
                  <c:v>2.1774527125633103E-2</c:v>
                </c:pt>
                <c:pt idx="2788">
                  <c:v>2.1771931736322969E-2</c:v>
                </c:pt>
                <c:pt idx="2789">
                  <c:v>2.1769854868498584E-2</c:v>
                </c:pt>
                <c:pt idx="2790">
                  <c:v>2.176778734389373E-2</c:v>
                </c:pt>
                <c:pt idx="2791">
                  <c:v>2.1765729162455116E-2</c:v>
                </c:pt>
                <c:pt idx="2792">
                  <c:v>2.1764192214486222E-2</c:v>
                </c:pt>
                <c:pt idx="2793">
                  <c:v>2.1761640829236484E-2</c:v>
                </c:pt>
                <c:pt idx="2794">
                  <c:v>2.1759610677403174E-2</c:v>
                </c:pt>
                <c:pt idx="2795">
                  <c:v>2.1757589868816041E-2</c:v>
                </c:pt>
                <c:pt idx="2796">
                  <c:v>2.1755578403448439E-2</c:v>
                </c:pt>
                <c:pt idx="2797">
                  <c:v>2.1751406766465919E-2</c:v>
                </c:pt>
                <c:pt idx="2798">
                  <c:v>2.1751583502238603E-2</c:v>
                </c:pt>
                <c:pt idx="2799">
                  <c:v>2.1749600066449659E-2</c:v>
                </c:pt>
                <c:pt idx="2800">
                  <c:v>2.1747625973880247E-2</c:v>
                </c:pt>
                <c:pt idx="2801">
                  <c:v>2.1745661224477075E-2</c:v>
                </c:pt>
                <c:pt idx="2802">
                  <c:v>2.1744223175743649E-2</c:v>
                </c:pt>
                <c:pt idx="2803">
                  <c:v>2.1741759755302681E-2</c:v>
                </c:pt>
                <c:pt idx="2804">
                  <c:v>2.1739823035504813E-2</c:v>
                </c:pt>
                <c:pt idx="2805">
                  <c:v>2.1737895658926476E-2</c:v>
                </c:pt>
                <c:pt idx="2806">
                  <c:v>2.1736497185955717E-2</c:v>
                </c:pt>
                <c:pt idx="2807">
                  <c:v>2.1734068935348461E-2</c:v>
                </c:pt>
                <c:pt idx="2808">
                  <c:v>2.1732169588375427E-2</c:v>
                </c:pt>
                <c:pt idx="2809">
                  <c:v>2.1730279584568635E-2</c:v>
                </c:pt>
                <c:pt idx="2810">
                  <c:v>2.1728398923954728E-2</c:v>
                </c:pt>
                <c:pt idx="2811">
                  <c:v>2.1726527606560353E-2</c:v>
                </c:pt>
                <c:pt idx="2812">
                  <c:v>2.1724665632385509E-2</c:v>
                </c:pt>
                <c:pt idx="2813">
                  <c:v>2.1722813001323615E-2</c:v>
                </c:pt>
                <c:pt idx="2814">
                  <c:v>2.1720969713534544E-2</c:v>
                </c:pt>
                <c:pt idx="2815">
                  <c:v>2.1719135768885067E-2</c:v>
                </c:pt>
                <c:pt idx="2816">
                  <c:v>2.1717311167481768E-2</c:v>
                </c:pt>
                <c:pt idx="2817">
                  <c:v>2.1715495909244709E-2</c:v>
                </c:pt>
                <c:pt idx="2818">
                  <c:v>2.1713689994227181E-2</c:v>
                </c:pt>
                <c:pt idx="2819">
                  <c:v>2.1712420205926009E-2</c:v>
                </c:pt>
                <c:pt idx="2820">
                  <c:v>2.1710633536893287E-2</c:v>
                </c:pt>
                <c:pt idx="2821">
                  <c:v>2.1708328308225333E-2</c:v>
                </c:pt>
                <c:pt idx="2822">
                  <c:v>2.1706559766005995E-2</c:v>
                </c:pt>
                <c:pt idx="2823">
                  <c:v>2.1704800566952898E-2</c:v>
                </c:pt>
                <c:pt idx="2824">
                  <c:v>2.1703050711039396E-2</c:v>
                </c:pt>
                <c:pt idx="2825">
                  <c:v>2.1701840348256063E-2</c:v>
                </c:pt>
                <c:pt idx="2826">
                  <c:v>2.169957902884434E-2</c:v>
                </c:pt>
                <c:pt idx="2827">
                  <c:v>2.1697857202536142E-2</c:v>
                </c:pt>
                <c:pt idx="2828">
                  <c:v>2.1696144719367538E-2</c:v>
                </c:pt>
                <c:pt idx="2829">
                  <c:v>2.1694441579471757E-2</c:v>
                </c:pt>
                <c:pt idx="2830">
                  <c:v>2.1690958529170246E-2</c:v>
                </c:pt>
                <c:pt idx="2831">
                  <c:v>2.1691063329178917E-2</c:v>
                </c:pt>
                <c:pt idx="2832">
                  <c:v>2.1689388218808503E-2</c:v>
                </c:pt>
                <c:pt idx="2833">
                  <c:v>2.168772245160433E-2</c:v>
                </c:pt>
                <c:pt idx="2834">
                  <c:v>2.1686066027646334E-2</c:v>
                </c:pt>
                <c:pt idx="2835">
                  <c:v>2.1684418946801287E-2</c:v>
                </c:pt>
                <c:pt idx="2836">
                  <c:v>2.1683854034993288E-2</c:v>
                </c:pt>
                <c:pt idx="2837">
                  <c:v>2.1681689759118772E-2</c:v>
                </c:pt>
                <c:pt idx="2838">
                  <c:v>2.1679533763530046E-2</c:v>
                </c:pt>
                <c:pt idx="2839">
                  <c:v>2.1678462140226618E-2</c:v>
                </c:pt>
                <c:pt idx="2840">
                  <c:v>2.1676323690575927E-2</c:v>
                </c:pt>
                <c:pt idx="2841">
                  <c:v>2.1674732668888197E-2</c:v>
                </c:pt>
                <c:pt idx="2842">
                  <c:v>2.1673150990340062E-2</c:v>
                </c:pt>
                <c:pt idx="2843">
                  <c:v>2.1671578655064749E-2</c:v>
                </c:pt>
                <c:pt idx="2844">
                  <c:v>2.1670556608617275E-2</c:v>
                </c:pt>
                <c:pt idx="2845">
                  <c:v>2.1668462013959555E-2</c:v>
                </c:pt>
                <c:pt idx="2846">
                  <c:v>2.1666917708156319E-2</c:v>
                </c:pt>
                <c:pt idx="2847">
                  <c:v>2.1665382745572614E-2</c:v>
                </c:pt>
                <c:pt idx="2848">
                  <c:v>2.166385712615515E-2</c:v>
                </c:pt>
                <c:pt idx="2849">
                  <c:v>2.1662340849930573E-2</c:v>
                </c:pt>
                <c:pt idx="2850">
                  <c:v>2.1660833916872235E-2</c:v>
                </c:pt>
                <c:pt idx="2851">
                  <c:v>2.1659336327006784E-2</c:v>
                </c:pt>
                <c:pt idx="2852">
                  <c:v>2.1655910312841087E-2</c:v>
                </c:pt>
                <c:pt idx="2853">
                  <c:v>2.1656369176774604E-2</c:v>
                </c:pt>
                <c:pt idx="2854">
                  <c:v>2.1654899616461165E-2</c:v>
                </c:pt>
                <c:pt idx="2855">
                  <c:v>2.1653986689220694E-2</c:v>
                </c:pt>
                <c:pt idx="2856">
                  <c:v>2.165198852533301E-2</c:v>
                </c:pt>
                <c:pt idx="2857">
                  <c:v>2.1650546994571584E-2</c:v>
                </c:pt>
                <c:pt idx="2858">
                  <c:v>2.1649663839002908E-2</c:v>
                </c:pt>
                <c:pt idx="2859">
                  <c:v>2.164769196252081E-2</c:v>
                </c:pt>
                <c:pt idx="2860">
                  <c:v>2.1646278461258106E-2</c:v>
                </c:pt>
                <c:pt idx="2861">
                  <c:v>2.1644874303214934E-2</c:v>
                </c:pt>
                <c:pt idx="2862">
                  <c:v>2.1643479488284711E-2</c:v>
                </c:pt>
                <c:pt idx="2863">
                  <c:v>2.1642094016574021E-2</c:v>
                </c:pt>
                <c:pt idx="2864">
                  <c:v>2.164071788797628E-2</c:v>
                </c:pt>
                <c:pt idx="2865">
                  <c:v>2.163935110259807E-2</c:v>
                </c:pt>
                <c:pt idx="2866">
                  <c:v>2.1637993660439392E-2</c:v>
                </c:pt>
                <c:pt idx="2867">
                  <c:v>2.1636645561420309E-2</c:v>
                </c:pt>
                <c:pt idx="2868">
                  <c:v>2.1635306805567467E-2</c:v>
                </c:pt>
                <c:pt idx="2869">
                  <c:v>2.1633977392907511E-2</c:v>
                </c:pt>
                <c:pt idx="2870">
                  <c:v>2.1632657323413795E-2</c:v>
                </c:pt>
                <c:pt idx="2871">
                  <c:v>2.1631903237413486E-2</c:v>
                </c:pt>
                <c:pt idx="2872">
                  <c:v>2.1630602443500901E-2</c:v>
                </c:pt>
                <c:pt idx="2873">
                  <c:v>2.1628753173983384E-2</c:v>
                </c:pt>
                <c:pt idx="2874">
                  <c:v>2.1627470477181276E-2</c:v>
                </c:pt>
                <c:pt idx="2875">
                  <c:v>2.1626197123518764E-2</c:v>
                </c:pt>
                <c:pt idx="2876">
                  <c:v>2.1624933113102429E-2</c:v>
                </c:pt>
                <c:pt idx="2877">
                  <c:v>2.1624238629964765E-2</c:v>
                </c:pt>
                <c:pt idx="2878">
                  <c:v>2.1622433121688545E-2</c:v>
                </c:pt>
                <c:pt idx="2879">
                  <c:v>2.1621197140717641E-2</c:v>
                </c:pt>
                <c:pt idx="2880">
                  <c:v>2.1619970502992913E-2</c:v>
                </c:pt>
                <c:pt idx="2881">
                  <c:v>2.1618753208381136E-2</c:v>
                </c:pt>
                <c:pt idx="2882">
                  <c:v>2.1618108409853232E-2</c:v>
                </c:pt>
                <c:pt idx="2883">
                  <c:v>2.1616346648709595E-2</c:v>
                </c:pt>
                <c:pt idx="2884">
                  <c:v>2.1615157383623185E-2</c:v>
                </c:pt>
                <c:pt idx="2885">
                  <c:v>2.1613977461729661E-2</c:v>
                </c:pt>
                <c:pt idx="2886">
                  <c:v>2.1612806882975732E-2</c:v>
                </c:pt>
                <c:pt idx="2887">
                  <c:v>2.1611645647388045E-2</c:v>
                </c:pt>
                <c:pt idx="2888">
                  <c:v>2.1610493755019888E-2</c:v>
                </c:pt>
                <c:pt idx="2889">
                  <c:v>2.1608296892074996E-2</c:v>
                </c:pt>
                <c:pt idx="2890">
                  <c:v>2.1606599061119169E-2</c:v>
                </c:pt>
                <c:pt idx="2891">
                  <c:v>2.1605478002193479E-2</c:v>
                </c:pt>
                <c:pt idx="2892">
                  <c:v>2.1604208231345012E-2</c:v>
                </c:pt>
                <c:pt idx="2893">
                  <c:v>2.1603263910723314E-2</c:v>
                </c:pt>
                <c:pt idx="2894">
                  <c:v>2.1602170877939031E-2</c:v>
                </c:pt>
                <c:pt idx="2895">
                  <c:v>2.1601087187201884E-2</c:v>
                </c:pt>
                <c:pt idx="2896">
                  <c:v>2.1599860122831771E-2</c:v>
                </c:pt>
                <c:pt idx="2897">
                  <c:v>2.1598947831948934E-2</c:v>
                </c:pt>
                <c:pt idx="2898">
                  <c:v>2.1597892167353194E-2</c:v>
                </c:pt>
                <c:pt idx="2899">
                  <c:v>2.1596845844964463E-2</c:v>
                </c:pt>
                <c:pt idx="2900">
                  <c:v>2.1595808864303123E-2</c:v>
                </c:pt>
                <c:pt idx="2901">
                  <c:v>2.1594781226008664E-2</c:v>
                </c:pt>
                <c:pt idx="2902">
                  <c:v>2.1593762929521532E-2</c:v>
                </c:pt>
                <c:pt idx="2903">
                  <c:v>2.1592467418383166E-2</c:v>
                </c:pt>
                <c:pt idx="2904">
                  <c:v>2.1591754362768611E-2</c:v>
                </c:pt>
                <c:pt idx="2905">
                  <c:v>2.1590764092422887E-2</c:v>
                </c:pt>
                <c:pt idx="2906">
                  <c:v>2.1589783164364107E-2</c:v>
                </c:pt>
                <c:pt idx="2907">
                  <c:v>2.1588673542609627E-2</c:v>
                </c:pt>
                <c:pt idx="2908">
                  <c:v>2.1587849333908338E-2</c:v>
                </c:pt>
                <c:pt idx="2909">
                  <c:v>2.1586896431591285E-2</c:v>
                </c:pt>
                <c:pt idx="2910">
                  <c:v>2.1585818839815474E-2</c:v>
                </c:pt>
                <c:pt idx="2911">
                  <c:v>2.1585018653578203E-2</c:v>
                </c:pt>
                <c:pt idx="2912">
                  <c:v>2.1584093777402558E-2</c:v>
                </c:pt>
                <c:pt idx="2913">
                  <c:v>2.158317824343392E-2</c:v>
                </c:pt>
                <c:pt idx="2914">
                  <c:v>2.1582272051592355E-2</c:v>
                </c:pt>
                <c:pt idx="2915">
                  <c:v>2.1581375201558117E-2</c:v>
                </c:pt>
                <c:pt idx="2916">
                  <c:v>2.1580487693730888E-2</c:v>
                </c:pt>
                <c:pt idx="2917">
                  <c:v>2.1579609527950794E-2</c:v>
                </c:pt>
                <c:pt idx="2918">
                  <c:v>2.1578740704217836E-2</c:v>
                </c:pt>
                <c:pt idx="2919">
                  <c:v>2.1577881222372142E-2</c:v>
                </c:pt>
                <c:pt idx="2920">
                  <c:v>2.1577031082653519E-2</c:v>
                </c:pt>
                <c:pt idx="2921">
                  <c:v>2.1576190284902097E-2</c:v>
                </c:pt>
                <c:pt idx="2922">
                  <c:v>2.1575358829277747E-2</c:v>
                </c:pt>
                <c:pt idx="2923">
                  <c:v>2.1574420033516617E-2</c:v>
                </c:pt>
                <c:pt idx="2924">
                  <c:v>2.1573608596519023E-2</c:v>
                </c:pt>
                <c:pt idx="2925">
                  <c:v>2.157292051468751E-2</c:v>
                </c:pt>
                <c:pt idx="2926">
                  <c:v>2.1572126427091831E-2</c:v>
                </c:pt>
                <c:pt idx="2927">
                  <c:v>2.1571341681543288E-2</c:v>
                </c:pt>
                <c:pt idx="2928">
                  <c:v>2.1570566278121817E-2</c:v>
                </c:pt>
                <c:pt idx="2929">
                  <c:v>2.1569800216907353E-2</c:v>
                </c:pt>
                <c:pt idx="2930">
                  <c:v>2.1568936157363439E-2</c:v>
                </c:pt>
                <c:pt idx="2931">
                  <c:v>2.1568296120140218E-2</c:v>
                </c:pt>
                <c:pt idx="2932">
                  <c:v>2.156755808490729E-2</c:v>
                </c:pt>
                <c:pt idx="2933">
                  <c:v>2.1566829391641562E-2</c:v>
                </c:pt>
                <c:pt idx="2934">
                  <c:v>2.1566705004620879E-2</c:v>
                </c:pt>
                <c:pt idx="2935">
                  <c:v>2.156540003133145E-2</c:v>
                </c:pt>
                <c:pt idx="2936">
                  <c:v>2.1564699364127193E-2</c:v>
                </c:pt>
                <c:pt idx="2937">
                  <c:v>2.1564008039050009E-2</c:v>
                </c:pt>
                <c:pt idx="2938">
                  <c:v>2.156332605601996E-2</c:v>
                </c:pt>
                <c:pt idx="2939">
                  <c:v>2.1562653415037047E-2</c:v>
                </c:pt>
                <c:pt idx="2940">
                  <c:v>2.1561990116021335E-2</c:v>
                </c:pt>
                <c:pt idx="2941">
                  <c:v>2.1561750559246917E-2</c:v>
                </c:pt>
                <c:pt idx="2942">
                  <c:v>2.1560509084324053E-2</c:v>
                </c:pt>
                <c:pt idx="2943">
                  <c:v>2.1559876480594653E-2</c:v>
                </c:pt>
                <c:pt idx="2944">
                  <c:v>2.1559253218912389E-2</c:v>
                </c:pt>
                <c:pt idx="2945">
                  <c:v>2.155863929927726E-2</c:v>
                </c:pt>
                <c:pt idx="2946">
                  <c:v>2.1558034721609332E-2</c:v>
                </c:pt>
                <c:pt idx="2947">
                  <c:v>2.1557439486068475E-2</c:v>
                </c:pt>
                <c:pt idx="2948">
                  <c:v>2.1556853592574754E-2</c:v>
                </c:pt>
                <c:pt idx="2949">
                  <c:v>2.1556277041128169E-2</c:v>
                </c:pt>
                <c:pt idx="2950">
                  <c:v>2.1555709831648784E-2</c:v>
                </c:pt>
                <c:pt idx="2951">
                  <c:v>2.1555151964136599E-2</c:v>
                </c:pt>
                <c:pt idx="2952">
                  <c:v>2.1554603438751485E-2</c:v>
                </c:pt>
                <c:pt idx="2953">
                  <c:v>2.1554064255493444E-2</c:v>
                </c:pt>
                <c:pt idx="2954">
                  <c:v>2.155345948509968E-2</c:v>
                </c:pt>
                <c:pt idx="2955">
                  <c:v>2.1552940320468394E-2</c:v>
                </c:pt>
                <c:pt idx="2956">
                  <c:v>2.1552430497644437E-2</c:v>
                </c:pt>
                <c:pt idx="2957">
                  <c:v>2.155193001718736E-2</c:v>
                </c:pt>
                <c:pt idx="2958">
                  <c:v>2.155143887853761E-2</c:v>
                </c:pt>
                <c:pt idx="2959">
                  <c:v>2.155095708185506E-2</c:v>
                </c:pt>
                <c:pt idx="2960">
                  <c:v>2.1550484627299582E-2</c:v>
                </c:pt>
                <c:pt idx="2961">
                  <c:v>2.1550021515031048E-2</c:v>
                </c:pt>
                <c:pt idx="2962">
                  <c:v>2.1549567744489906E-2</c:v>
                </c:pt>
                <c:pt idx="2963">
                  <c:v>2.1549123315915963E-2</c:v>
                </c:pt>
                <c:pt idx="2964">
                  <c:v>2.1548688229708901E-2</c:v>
                </c:pt>
                <c:pt idx="2965">
                  <c:v>2.1548262485389102E-2</c:v>
                </c:pt>
                <c:pt idx="2966">
                  <c:v>2.1547846082956568E-2</c:v>
                </c:pt>
                <c:pt idx="2967">
                  <c:v>2.1549287742388401E-2</c:v>
                </c:pt>
                <c:pt idx="2968">
                  <c:v>2.154704130455265E-2</c:v>
                </c:pt>
                <c:pt idx="2969">
                  <c:v>2.1546652928181587E-2</c:v>
                </c:pt>
                <c:pt idx="2970">
                  <c:v>2.1546273894017531E-2</c:v>
                </c:pt>
                <c:pt idx="2971">
                  <c:v>2.1545904201900612E-2</c:v>
                </c:pt>
                <c:pt idx="2972">
                  <c:v>2.1545543851830828E-2</c:v>
                </c:pt>
                <c:pt idx="2973">
                  <c:v>2.1545192843888117E-2</c:v>
                </c:pt>
                <c:pt idx="2974">
                  <c:v>2.1544851177672797E-2</c:v>
                </c:pt>
                <c:pt idx="2975">
                  <c:v>2.1544518853824357E-2</c:v>
                </c:pt>
                <c:pt idx="2976">
                  <c:v>2.1544195871863181E-2</c:v>
                </c:pt>
                <c:pt idx="2977">
                  <c:v>2.1543882231789269E-2</c:v>
                </c:pt>
                <c:pt idx="2978">
                  <c:v>2.15435779340023E-2</c:v>
                </c:pt>
                <c:pt idx="2979">
                  <c:v>2.1543282978182532E-2</c:v>
                </c:pt>
                <c:pt idx="2980">
                  <c:v>2.1542997364409899E-2</c:v>
                </c:pt>
                <c:pt idx="2981">
                  <c:v>2.154272109252453E-2</c:v>
                </c:pt>
                <c:pt idx="2982">
                  <c:v>2.1542454162766234E-2</c:v>
                </c:pt>
                <c:pt idx="2983">
                  <c:v>2.1542196575135009E-2</c:v>
                </c:pt>
                <c:pt idx="2984">
                  <c:v>2.1541948329391047E-2</c:v>
                </c:pt>
                <c:pt idx="2985">
                  <c:v>2.1541709425614286E-2</c:v>
                </c:pt>
                <c:pt idx="2986">
                  <c:v>2.1541479864204405E-2</c:v>
                </c:pt>
                <c:pt idx="2987">
                  <c:v>2.1541259644601851E-2</c:v>
                </c:pt>
                <c:pt idx="2988">
                  <c:v>2.1542279249961993E-2</c:v>
                </c:pt>
                <c:pt idx="2989">
                  <c:v>2.1540847231538152E-2</c:v>
                </c:pt>
                <c:pt idx="2990">
                  <c:v>2.1540655038077006E-2</c:v>
                </c:pt>
                <c:pt idx="2991">
                  <c:v>2.1540472186662996E-2</c:v>
                </c:pt>
                <c:pt idx="2992">
                  <c:v>2.1542828843948314E-2</c:v>
                </c:pt>
                <c:pt idx="2993">
                  <c:v>2.1542033975900932E-2</c:v>
                </c:pt>
                <c:pt idx="2994">
                  <c:v>2.1539979684543908E-2</c:v>
                </c:pt>
                <c:pt idx="2995">
                  <c:v>2.1539834201238506E-2</c:v>
                </c:pt>
                <c:pt idx="2996">
                  <c:v>2.1539698059900303E-2</c:v>
                </c:pt>
                <c:pt idx="2997">
                  <c:v>2.1539571260769108E-2</c:v>
                </c:pt>
                <c:pt idx="2998">
                  <c:v>2.1539453803605113E-2</c:v>
                </c:pt>
                <c:pt idx="2999">
                  <c:v>2.1539345688328382E-2</c:v>
                </c:pt>
                <c:pt idx="3000">
                  <c:v>2.1539246915338595E-2</c:v>
                </c:pt>
                <c:pt idx="3001">
                  <c:v>2.1539157484236071E-2</c:v>
                </c:pt>
                <c:pt idx="3002">
                  <c:v>2.1539077395100747E-2</c:v>
                </c:pt>
                <c:pt idx="3003">
                  <c:v>2.1539006648092496E-2</c:v>
                </c:pt>
                <c:pt idx="3004">
                  <c:v>2.153894524313138E-2</c:v>
                </c:pt>
                <c:pt idx="3005">
                  <c:v>2.1538893180137464E-2</c:v>
                </c:pt>
                <c:pt idx="3006">
                  <c:v>2.153885045927062E-2</c:v>
                </c:pt>
                <c:pt idx="3007">
                  <c:v>2.154138693941654E-2</c:v>
                </c:pt>
                <c:pt idx="3008">
                  <c:v>2.1538793043598403E-2</c:v>
                </c:pt>
                <c:pt idx="3009">
                  <c:v>2.1538778348793031E-2</c:v>
                </c:pt>
                <c:pt idx="3010">
                  <c:v>2.1538772996034794E-2</c:v>
                </c:pt>
                <c:pt idx="3011">
                  <c:v>2.1538776762461964E-2</c:v>
                </c:pt>
                <c:pt idx="3012">
                  <c:v>2.1538783411862994E-2</c:v>
                </c:pt>
                <c:pt idx="3013">
                  <c:v>2.1538790048394318E-2</c:v>
                </c:pt>
                <c:pt idx="3014">
                  <c:v>2.1538796672135874E-2</c:v>
                </c:pt>
                <c:pt idx="3015">
                  <c:v>2.1538803283247532E-2</c:v>
                </c:pt>
                <c:pt idx="3016">
                  <c:v>2.1538809881409549E-2</c:v>
                </c:pt>
                <c:pt idx="3017">
                  <c:v>2.1538816466941668E-2</c:v>
                </c:pt>
                <c:pt idx="3018">
                  <c:v>2.1538823039604083E-2</c:v>
                </c:pt>
                <c:pt idx="3019">
                  <c:v>2.1538829599716536E-2</c:v>
                </c:pt>
                <c:pt idx="3020">
                  <c:v>2.1538836146879348E-2</c:v>
                </c:pt>
                <c:pt idx="3021">
                  <c:v>2.1538842681332326E-2</c:v>
                </c:pt>
                <c:pt idx="3022">
                  <c:v>2.1538849203075472E-2</c:v>
                </c:pt>
                <c:pt idx="3023">
                  <c:v>2.1538855711948912E-2</c:v>
                </c:pt>
                <c:pt idx="3024">
                  <c:v>2.1538862208192455E-2</c:v>
                </c:pt>
                <c:pt idx="3025">
                  <c:v>2.1538868691566293E-2</c:v>
                </c:pt>
                <c:pt idx="3026">
                  <c:v>2.153887516239017E-2</c:v>
                </c:pt>
                <c:pt idx="3027">
                  <c:v>2.1538881620344341E-2</c:v>
                </c:pt>
                <c:pt idx="3028">
                  <c:v>2.1538888065428807E-2</c:v>
                </c:pt>
                <c:pt idx="3029">
                  <c:v>2.153889449780344E-2</c:v>
                </c:pt>
                <c:pt idx="3030">
                  <c:v>2.153890091746824E-2</c:v>
                </c:pt>
                <c:pt idx="3031">
                  <c:v>2.1538907324263334E-2</c:v>
                </c:pt>
                <c:pt idx="3032">
                  <c:v>2.1538913718348596E-2</c:v>
                </c:pt>
                <c:pt idx="3033">
                  <c:v>2.1538920099883896E-2</c:v>
                </c:pt>
                <c:pt idx="3034">
                  <c:v>2.1538926468389619E-2</c:v>
                </c:pt>
                <c:pt idx="3035">
                  <c:v>2.1538932824185508E-2</c:v>
                </c:pt>
                <c:pt idx="3036">
                  <c:v>2.1538939167351501E-2</c:v>
                </c:pt>
                <c:pt idx="3037">
                  <c:v>2.1538945497647788E-2</c:v>
                </c:pt>
                <c:pt idx="3038">
                  <c:v>2.1540242328317305E-2</c:v>
                </c:pt>
                <c:pt idx="3039">
                  <c:v>2.1538958120030927E-2</c:v>
                </c:pt>
                <c:pt idx="3040">
                  <c:v>2.1540254919365509E-2</c:v>
                </c:pt>
                <c:pt idx="3041">
                  <c:v>2.1538970691334924E-2</c:v>
                </c:pt>
                <c:pt idx="3042">
                  <c:v>2.1538976957762301E-2</c:v>
                </c:pt>
                <c:pt idx="3043">
                  <c:v>2.1538983211639717E-2</c:v>
                </c:pt>
                <c:pt idx="3044">
                  <c:v>2.1542213658523046E-2</c:v>
                </c:pt>
                <c:pt idx="3045">
                  <c:v>2.1539000121952867E-2</c:v>
                </c:pt>
                <c:pt idx="3046">
                  <c:v>2.1540292386328375E-2</c:v>
                </c:pt>
                <c:pt idx="3047">
                  <c:v>2.1540943425630843E-2</c:v>
                </c:pt>
                <c:pt idx="3048">
                  <c:v>2.1540304773246532E-2</c:v>
                </c:pt>
                <c:pt idx="3049">
                  <c:v>2.1540310947560926E-2</c:v>
                </c:pt>
                <c:pt idx="3050">
                  <c:v>2.1540317109112195E-2</c:v>
                </c:pt>
                <c:pt idx="3051">
                  <c:v>2.154032325790034E-2</c:v>
                </c:pt>
                <c:pt idx="3052">
                  <c:v>2.1540974230649379E-2</c:v>
                </c:pt>
                <c:pt idx="3053">
                  <c:v>2.1540335517187259E-2</c:v>
                </c:pt>
                <c:pt idx="3054">
                  <c:v>2.1540341627659387E-2</c:v>
                </c:pt>
                <c:pt idx="3055">
                  <c:v>2.1540347725395037E-2</c:v>
                </c:pt>
                <c:pt idx="3056">
                  <c:v>2.1540353810420854E-2</c:v>
                </c:pt>
                <c:pt idx="3057">
                  <c:v>2.1540359882656901E-2</c:v>
                </c:pt>
                <c:pt idx="3058">
                  <c:v>2.1539079809729245E-2</c:v>
                </c:pt>
                <c:pt idx="3059">
                  <c:v>2.1540371988786333E-2</c:v>
                </c:pt>
                <c:pt idx="3060">
                  <c:v>2.1540378022733009E-2</c:v>
                </c:pt>
                <c:pt idx="3061">
                  <c:v>2.1540384043916561E-2</c:v>
                </c:pt>
                <c:pt idx="3062">
                  <c:v>2.1541034883632015E-2</c:v>
                </c:pt>
                <c:pt idx="3063">
                  <c:v>2.1540396048020938E-2</c:v>
                </c:pt>
                <c:pt idx="3064">
                  <c:v>2.1540402030915118E-2</c:v>
                </c:pt>
                <c:pt idx="3065">
                  <c:v>2.1540408001046174E-2</c:v>
                </c:pt>
                <c:pt idx="3066">
                  <c:v>2.154105878745094E-2</c:v>
                </c:pt>
                <c:pt idx="3067">
                  <c:v>2.154041990304556E-2</c:v>
                </c:pt>
                <c:pt idx="3068">
                  <c:v>2.154042583491389E-2</c:v>
                </c:pt>
                <c:pt idx="3069">
                  <c:v>2.1540431753992451E-2</c:v>
                </c:pt>
                <c:pt idx="3070">
                  <c:v>2.1540437660334533E-2</c:v>
                </c:pt>
                <c:pt idx="3071">
                  <c:v>2.1541088380179207E-2</c:v>
                </c:pt>
                <c:pt idx="3072">
                  <c:v>2.1540449434729325E-2</c:v>
                </c:pt>
                <c:pt idx="3073">
                  <c:v>2.1540455302808681E-2</c:v>
                </c:pt>
                <c:pt idx="3074">
                  <c:v>2.1540461158098267E-2</c:v>
                </c:pt>
                <c:pt idx="3075">
                  <c:v>2.1540467000598085E-2</c:v>
                </c:pt>
                <c:pt idx="3076">
                  <c:v>2.1540472830361423E-2</c:v>
                </c:pt>
                <c:pt idx="3077">
                  <c:v>2.1540478647388284E-2</c:v>
                </c:pt>
                <c:pt idx="3078">
                  <c:v>2.154048445165202E-2</c:v>
                </c:pt>
                <c:pt idx="3079">
                  <c:v>2.1541135064915284E-2</c:v>
                </c:pt>
                <c:pt idx="3080">
                  <c:v>2.1541140843073237E-2</c:v>
                </c:pt>
                <c:pt idx="3081">
                  <c:v>2.154050178783784E-2</c:v>
                </c:pt>
                <c:pt idx="3082">
                  <c:v>2.1540507541049081E-2</c:v>
                </c:pt>
                <c:pt idx="3083">
                  <c:v>2.1540513281497198E-2</c:v>
                </c:pt>
                <c:pt idx="3084">
                  <c:v>2.1540519009182191E-2</c:v>
                </c:pt>
                <c:pt idx="3085">
                  <c:v>2.1541169542476091E-2</c:v>
                </c:pt>
                <c:pt idx="3086">
                  <c:v>2.154053042628945E-2</c:v>
                </c:pt>
                <c:pt idx="3087">
                  <c:v>2.1540536115685072E-2</c:v>
                </c:pt>
                <c:pt idx="3088">
                  <c:v>2.1540541792344214E-2</c:v>
                </c:pt>
                <c:pt idx="3089">
                  <c:v>2.1540547456240233E-2</c:v>
                </c:pt>
                <c:pt idx="3090">
                  <c:v>2.153926597185496E-2</c:v>
                </c:pt>
                <c:pt idx="3091">
                  <c:v>2.1540558745689609E-2</c:v>
                </c:pt>
                <c:pt idx="3092">
                  <c:v>2.1540564371322901E-2</c:v>
                </c:pt>
                <c:pt idx="3093">
                  <c:v>2.1540569984166424E-2</c:v>
                </c:pt>
                <c:pt idx="3094">
                  <c:v>2.1540575584220178E-2</c:v>
                </c:pt>
                <c:pt idx="3095">
                  <c:v>2.1540581171537454E-2</c:v>
                </c:pt>
                <c:pt idx="3096">
                  <c:v>2.1541876395875903E-2</c:v>
                </c:pt>
                <c:pt idx="3097">
                  <c:v>2.1541237119380163E-2</c:v>
                </c:pt>
                <c:pt idx="3098">
                  <c:v>2.1540597856937183E-2</c:v>
                </c:pt>
                <c:pt idx="3099">
                  <c:v>2.1541248203553742E-2</c:v>
                </c:pt>
                <c:pt idx="3100">
                  <c:v>2.1540608916730264E-2</c:v>
                </c:pt>
                <c:pt idx="3101">
                  <c:v>2.1540614427495441E-2</c:v>
                </c:pt>
                <c:pt idx="3102">
                  <c:v>2.154061992552414E-2</c:v>
                </c:pt>
                <c:pt idx="3103">
                  <c:v>2.1540625410736425E-2</c:v>
                </c:pt>
                <c:pt idx="3104">
                  <c:v>2.154127569062636E-2</c:v>
                </c:pt>
                <c:pt idx="3105">
                  <c:v>2.1540636342898267E-2</c:v>
                </c:pt>
                <c:pt idx="3106">
                  <c:v>2.1540641789901116E-2</c:v>
                </c:pt>
                <c:pt idx="3107">
                  <c:v>2.1540647224060905E-2</c:v>
                </c:pt>
                <c:pt idx="3108">
                  <c:v>2.1540652645537506E-2</c:v>
                </c:pt>
                <c:pt idx="3109">
                  <c:v>2.1540658054197692E-2</c:v>
                </c:pt>
                <c:pt idx="3110">
                  <c:v>2.15406634501214E-2</c:v>
                </c:pt>
                <c:pt idx="3111">
                  <c:v>2.1540668833255339E-2</c:v>
                </c:pt>
                <c:pt idx="3112">
                  <c:v>2.1540674203652799E-2</c:v>
                </c:pt>
                <c:pt idx="3113">
                  <c:v>2.1539393090490577E-2</c:v>
                </c:pt>
                <c:pt idx="3114">
                  <c:v>2.1540684906131702E-2</c:v>
                </c:pt>
                <c:pt idx="3115">
                  <c:v>2.1541335039172438E-2</c:v>
                </c:pt>
                <c:pt idx="3116">
                  <c:v>2.1540695557584755E-2</c:v>
                </c:pt>
                <c:pt idx="3117">
                  <c:v>2.1540700864219886E-2</c:v>
                </c:pt>
                <c:pt idx="3118">
                  <c:v>2.1541350957159366E-2</c:v>
                </c:pt>
                <c:pt idx="3119">
                  <c:v>2.1540711439094196E-2</c:v>
                </c:pt>
                <c:pt idx="3120">
                  <c:v>2.1540716707386665E-2</c:v>
                </c:pt>
                <c:pt idx="3121">
                  <c:v>2.1540721962942655E-2</c:v>
                </c:pt>
                <c:pt idx="3122">
                  <c:v>2.1540727205735521E-2</c:v>
                </c:pt>
                <c:pt idx="3123">
                  <c:v>2.1540732435738619E-2</c:v>
                </c:pt>
                <c:pt idx="3124">
                  <c:v>2.1540737653005237E-2</c:v>
                </c:pt>
                <c:pt idx="3125">
                  <c:v>2.1540742857508732E-2</c:v>
                </c:pt>
                <c:pt idx="3126">
                  <c:v>2.1540748049249103E-2</c:v>
                </c:pt>
                <c:pt idx="3127">
                  <c:v>2.154075322822635E-2</c:v>
                </c:pt>
                <c:pt idx="3128">
                  <c:v>2.1540758394467119E-2</c:v>
                </c:pt>
                <c:pt idx="3129">
                  <c:v>2.1540763547944763E-2</c:v>
                </c:pt>
                <c:pt idx="3130">
                  <c:v>2.1540768688605993E-2</c:v>
                </c:pt>
                <c:pt idx="3131">
                  <c:v>2.1541418607904372E-2</c:v>
                </c:pt>
                <c:pt idx="3132">
                  <c:v>2.1541423722453157E-2</c:v>
                </c:pt>
                <c:pt idx="3133">
                  <c:v>2.1540784034170812E-2</c:v>
                </c:pt>
                <c:pt idx="3134">
                  <c:v>2.1540789123806192E-2</c:v>
                </c:pt>
                <c:pt idx="3135">
                  <c:v>2.1540794200731739E-2</c:v>
                </c:pt>
                <c:pt idx="3136">
                  <c:v>2.1540799264867516E-2</c:v>
                </c:pt>
                <c:pt idx="3137">
                  <c:v>2.1541449103930077E-2</c:v>
                </c:pt>
                <c:pt idx="3138">
                  <c:v>2.1540809354849699E-2</c:v>
                </c:pt>
                <c:pt idx="3139">
                  <c:v>2.1540814380696105E-2</c:v>
                </c:pt>
                <c:pt idx="3140">
                  <c:v>2.1540819393806032E-2</c:v>
                </c:pt>
                <c:pt idx="3141">
                  <c:v>2.154082439412619E-2</c:v>
                </c:pt>
                <c:pt idx="3142">
                  <c:v>2.1541474166362207E-2</c:v>
                </c:pt>
                <c:pt idx="3143">
                  <c:v>2.1540834356530425E-2</c:v>
                </c:pt>
                <c:pt idx="3144">
                  <c:v>2.1540839318561211E-2</c:v>
                </c:pt>
                <c:pt idx="3145">
                  <c:v>2.1540844267828874E-2</c:v>
                </c:pt>
                <c:pt idx="3146">
                  <c:v>2.1540849204386703E-2</c:v>
                </c:pt>
                <c:pt idx="3147">
                  <c:v>2.1540854128181408E-2</c:v>
                </c:pt>
                <c:pt idx="3148">
                  <c:v>2.1540859039159699E-2</c:v>
                </c:pt>
                <c:pt idx="3149">
                  <c:v>2.1540221278328886E-2</c:v>
                </c:pt>
                <c:pt idx="3150">
                  <c:v>2.1539581430873866E-2</c:v>
                </c:pt>
                <c:pt idx="3151">
                  <c:v>2.1539586299459401E-2</c:v>
                </c:pt>
                <c:pt idx="3152">
                  <c:v>2.1539591847821171E-2</c:v>
                </c:pt>
                <c:pt idx="3153">
                  <c:v>2.1539595998021355E-2</c:v>
                </c:pt>
                <c:pt idx="3154">
                  <c:v>2.1539600828397454E-2</c:v>
                </c:pt>
                <c:pt idx="3155">
                  <c:v>2.1539605645903848E-2</c:v>
                </c:pt>
                <c:pt idx="3156">
                  <c:v>2.1539611135912295E-2</c:v>
                </c:pt>
                <c:pt idx="3157">
                  <c:v>2.1539615242467391E-2</c:v>
                </c:pt>
                <c:pt idx="3158">
                  <c:v>2.1539620021684414E-2</c:v>
                </c:pt>
                <c:pt idx="3159">
                  <c:v>2.153962478803173E-2</c:v>
                </c:pt>
                <c:pt idx="3160">
                  <c:v>2.1539629541669214E-2</c:v>
                </c:pt>
                <c:pt idx="3161">
                  <c:v>2.1539634282676801E-2</c:v>
                </c:pt>
                <c:pt idx="3162">
                  <c:v>2.1539639010814682E-2</c:v>
                </c:pt>
                <c:pt idx="3163">
                  <c:v>2.153964372624273E-2</c:v>
                </c:pt>
                <c:pt idx="3164">
                  <c:v>2.1539649770048186E-2</c:v>
                </c:pt>
                <c:pt idx="3165">
                  <c:v>2.1539653118729518E-2</c:v>
                </c:pt>
                <c:pt idx="3166">
                  <c:v>2.1539657795788258E-2</c:v>
                </c:pt>
                <c:pt idx="3167">
                  <c:v>2.153966312552491E-2</c:v>
                </c:pt>
                <c:pt idx="3168">
                  <c:v>2.1539667111696303E-2</c:v>
                </c:pt>
                <c:pt idx="3169">
                  <c:v>2.1539671750545608E-2</c:v>
                </c:pt>
                <c:pt idx="3170">
                  <c:v>2.15396770364773E-2</c:v>
                </c:pt>
                <c:pt idx="3171">
                  <c:v>2.153968098987491E-2</c:v>
                </c:pt>
                <c:pt idx="3172">
                  <c:v>2.1539685590434843E-2</c:v>
                </c:pt>
                <c:pt idx="3173">
                  <c:v>2.1539690178284943E-2</c:v>
                </c:pt>
                <c:pt idx="3174">
                  <c:v>2.1539694753425209E-2</c:v>
                </c:pt>
                <c:pt idx="3175">
                  <c:v>2.1539699315615835E-2</c:v>
                </c:pt>
                <c:pt idx="3176">
                  <c:v>2.1539703865176563E-2</c:v>
                </c:pt>
                <c:pt idx="3177">
                  <c:v>2.1539708401947522E-2</c:v>
                </c:pt>
                <c:pt idx="3178">
                  <c:v>2.1539712925928711E-2</c:v>
                </c:pt>
                <c:pt idx="3179">
                  <c:v>2.1539717437200068E-2</c:v>
                </c:pt>
                <c:pt idx="3180">
                  <c:v>2.1539721935601719E-2</c:v>
                </c:pt>
                <c:pt idx="3181">
                  <c:v>2.1539726421373473E-2</c:v>
                </c:pt>
                <c:pt idx="3182">
                  <c:v>2.1539730894355458E-2</c:v>
                </c:pt>
                <c:pt idx="3183">
                  <c:v>2.1539735990758757E-2</c:v>
                </c:pt>
                <c:pt idx="3184">
                  <c:v>2.1539740436322674E-2</c:v>
                </c:pt>
                <c:pt idx="3185">
                  <c:v>2.1539744236722669E-2</c:v>
                </c:pt>
                <c:pt idx="3186">
                  <c:v>2.1539748658625513E-2</c:v>
                </c:pt>
                <c:pt idx="3187">
                  <c:v>2.1539753067898459E-2</c:v>
                </c:pt>
                <c:pt idx="3188">
                  <c:v>2.1539757464301701E-2</c:v>
                </c:pt>
                <c:pt idx="3189">
                  <c:v>2.1539761847835237E-2</c:v>
                </c:pt>
                <c:pt idx="3190">
                  <c:v>2.1539766842080255E-2</c:v>
                </c:pt>
                <c:pt idx="3191">
                  <c:v>2.1539770576852746E-2</c:v>
                </c:pt>
                <c:pt idx="3192">
                  <c:v>2.1539774922256782E-2</c:v>
                </c:pt>
                <c:pt idx="3193">
                  <c:v>2.153977925487105E-2</c:v>
                </c:pt>
                <c:pt idx="3194">
                  <c:v>2.1539784190682809E-2</c:v>
                </c:pt>
                <c:pt idx="3195">
                  <c:v>2.1539787881810213E-2</c:v>
                </c:pt>
                <c:pt idx="3196">
                  <c:v>2.1539792176135109E-2</c:v>
                </c:pt>
                <c:pt idx="3197">
                  <c:v>2.1539796457750171E-2</c:v>
                </c:pt>
                <c:pt idx="3198">
                  <c:v>2.15398007266554E-2</c:v>
                </c:pt>
                <c:pt idx="3199">
                  <c:v>2.1539804982690924E-2</c:v>
                </c:pt>
                <c:pt idx="3200">
                  <c:v>2.1539809226016615E-2</c:v>
                </c:pt>
                <c:pt idx="3201">
                  <c:v>2.1540458755247016E-2</c:v>
                </c:pt>
                <c:pt idx="3202">
                  <c:v>2.1539818275817524E-2</c:v>
                </c:pt>
                <c:pt idx="3203">
                  <c:v>2.1539822479015314E-2</c:v>
                </c:pt>
                <c:pt idx="3204">
                  <c:v>2.153982666950327E-2</c:v>
                </c:pt>
                <c:pt idx="3205">
                  <c:v>2.1539830847041586E-2</c:v>
                </c:pt>
                <c:pt idx="3206">
                  <c:v>2.1539835012109876E-2</c:v>
                </c:pt>
                <c:pt idx="3207">
                  <c:v>2.1539839164388397E-2</c:v>
                </c:pt>
                <c:pt idx="3208">
                  <c:v>2.1539843303557404E-2</c:v>
                </c:pt>
                <c:pt idx="3209">
                  <c:v>2.1539847430256387E-2</c:v>
                </c:pt>
                <c:pt idx="3210">
                  <c:v>2.15398515441656E-2</c:v>
                </c:pt>
                <c:pt idx="3211">
                  <c:v>2.153985564536498E-2</c:v>
                </c:pt>
                <c:pt idx="3212">
                  <c:v>2.1539859733614719E-2</c:v>
                </c:pt>
                <c:pt idx="3213">
                  <c:v>2.1539863809314497E-2</c:v>
                </c:pt>
                <c:pt idx="3214">
                  <c:v>2.1539869030577918E-2</c:v>
                </c:pt>
                <c:pt idx="3215">
                  <c:v>2.1539873077021099E-2</c:v>
                </c:pt>
                <c:pt idx="3216">
                  <c:v>2.1539877110914318E-2</c:v>
                </c:pt>
                <c:pt idx="3217">
                  <c:v>2.1539881131698024E-2</c:v>
                </c:pt>
                <c:pt idx="3218">
                  <c:v>2.1539885139851833E-2</c:v>
                </c:pt>
                <c:pt idx="3219">
                  <c:v>2.1539889135295809E-2</c:v>
                </c:pt>
                <c:pt idx="3220">
                  <c:v>2.1539893117950015E-2</c:v>
                </c:pt>
                <c:pt idx="3221">
                  <c:v>2.1539897087974325E-2</c:v>
                </c:pt>
                <c:pt idx="3222">
                  <c:v>2.153990104488912E-2</c:v>
                </c:pt>
                <c:pt idx="3223">
                  <c:v>2.1539904989253955E-2</c:v>
                </c:pt>
                <c:pt idx="3224">
                  <c:v>2.1539908920988893E-2</c:v>
                </c:pt>
                <c:pt idx="3225">
                  <c:v>2.1539912839854125E-2</c:v>
                </c:pt>
                <c:pt idx="3226">
                  <c:v>2.1539916745849652E-2</c:v>
                </c:pt>
                <c:pt idx="3227">
                  <c:v>2.1541854749747014E-2</c:v>
                </c:pt>
                <c:pt idx="3228">
                  <c:v>2.1539924519871079E-2</c:v>
                </c:pt>
                <c:pt idx="3229">
                  <c:v>2.153992838765717E-2</c:v>
                </c:pt>
                <c:pt idx="3230">
                  <c:v>2.1539932242733428E-2</c:v>
                </c:pt>
                <c:pt idx="3231">
                  <c:v>2.1539936085019917E-2</c:v>
                </c:pt>
                <c:pt idx="3232">
                  <c:v>2.1539939914676509E-2</c:v>
                </c:pt>
                <c:pt idx="3233">
                  <c:v>2.1539943731303524E-2</c:v>
                </c:pt>
                <c:pt idx="3234">
                  <c:v>2.1539947535380577E-2</c:v>
                </c:pt>
                <c:pt idx="3235">
                  <c:v>2.1539951326587925E-2</c:v>
                </c:pt>
                <c:pt idx="3236">
                  <c:v>2.1539955105165376E-2</c:v>
                </c:pt>
                <c:pt idx="3237">
                  <c:v>2.1539958870873122E-2</c:v>
                </c:pt>
                <c:pt idx="3238">
                  <c:v>2.153996262395097E-2</c:v>
                </c:pt>
                <c:pt idx="3239">
                  <c:v>2.1539966364159113E-2</c:v>
                </c:pt>
                <c:pt idx="3240">
                  <c:v>2.1539970091577487E-2</c:v>
                </c:pt>
                <c:pt idx="3241">
                  <c:v>2.1539973806286028E-2</c:v>
                </c:pt>
                <c:pt idx="3242">
                  <c:v>2.1539977508444608E-2</c:v>
                </c:pt>
                <c:pt idx="3243">
                  <c:v>2.1539981197493674E-2</c:v>
                </c:pt>
                <c:pt idx="3244">
                  <c:v>2.1539984873832907E-2</c:v>
                </c:pt>
                <c:pt idx="3245">
                  <c:v>2.1539988537702115E-2</c:v>
                </c:pt>
                <c:pt idx="3246">
                  <c:v>2.1539992188621682E-2</c:v>
                </c:pt>
                <c:pt idx="3247">
                  <c:v>2.1539995826591607E-2</c:v>
                </c:pt>
                <c:pt idx="3248">
                  <c:v>2.154128932126298E-2</c:v>
                </c:pt>
                <c:pt idx="3249">
                  <c:v>2.1540003064801638E-2</c:v>
                </c:pt>
                <c:pt idx="3250">
                  <c:v>2.1540006664562128E-2</c:v>
                </c:pt>
                <c:pt idx="3251">
                  <c:v>2.1540010251692721E-2</c:v>
                </c:pt>
                <c:pt idx="3252">
                  <c:v>2.1540015862884232E-2</c:v>
                </c:pt>
                <c:pt idx="3253">
                  <c:v>2.1541307240768859E-2</c:v>
                </c:pt>
                <c:pt idx="3254">
                  <c:v>2.1540020936585691E-2</c:v>
                </c:pt>
                <c:pt idx="3255">
                  <c:v>2.1540024472637143E-2</c:v>
                </c:pt>
                <c:pt idx="3256">
                  <c:v>2.1540027995978761E-2</c:v>
                </c:pt>
                <c:pt idx="3257">
                  <c:v>2.1540031506610546E-2</c:v>
                </c:pt>
                <c:pt idx="3258">
                  <c:v>2.154003500429269E-2</c:v>
                </c:pt>
                <c:pt idx="3259">
                  <c:v>2.1540038489344937E-2</c:v>
                </c:pt>
                <c:pt idx="3260">
                  <c:v>2.1540041961687351E-2</c:v>
                </c:pt>
                <c:pt idx="3261">
                  <c:v>2.1540045421239995E-2</c:v>
                </c:pt>
                <c:pt idx="3262">
                  <c:v>2.154004886800287E-2</c:v>
                </c:pt>
                <c:pt idx="3263">
                  <c:v>2.1540052302055912E-2</c:v>
                </c:pt>
                <c:pt idx="3264">
                  <c:v>2.1540055723239249E-2</c:v>
                </c:pt>
                <c:pt idx="3265">
                  <c:v>2.1540059131712752E-2</c:v>
                </c:pt>
                <c:pt idx="3266">
                  <c:v>2.1540062527476422E-2</c:v>
                </c:pt>
                <c:pt idx="3267">
                  <c:v>2.1540065910450323E-2</c:v>
                </c:pt>
                <c:pt idx="3268">
                  <c:v>2.1542648032070844E-2</c:v>
                </c:pt>
                <c:pt idx="3269">
                  <c:v>2.1540072638028818E-2</c:v>
                </c:pt>
                <c:pt idx="3270">
                  <c:v>2.1540075982873219E-2</c:v>
                </c:pt>
                <c:pt idx="3271">
                  <c:v>2.1540079314767979E-2</c:v>
                </c:pt>
                <c:pt idx="3272">
                  <c:v>2.1540082634032842E-2</c:v>
                </c:pt>
                <c:pt idx="3273">
                  <c:v>2.1540085940428E-2</c:v>
                </c:pt>
                <c:pt idx="3274">
                  <c:v>2.1540089234033388E-2</c:v>
                </c:pt>
                <c:pt idx="3275">
                  <c:v>2.1540092515088816E-2</c:v>
                </c:pt>
                <c:pt idx="3276">
                  <c:v>2.1540095783114666E-2</c:v>
                </c:pt>
                <c:pt idx="3277">
                  <c:v>2.1540099038430682E-2</c:v>
                </c:pt>
                <c:pt idx="3278">
                  <c:v>2.1540102281116802E-2</c:v>
                </c:pt>
                <c:pt idx="3279">
                  <c:v>2.1542039512492117E-2</c:v>
                </c:pt>
                <c:pt idx="3280">
                  <c:v>2.1540108728039797E-2</c:v>
                </c:pt>
                <c:pt idx="3281">
                  <c:v>2.1540111932516481E-2</c:v>
                </c:pt>
                <c:pt idx="3282">
                  <c:v>2.1540115124043524E-2</c:v>
                </c:pt>
                <c:pt idx="3283">
                  <c:v>2.154011830294067E-2</c:v>
                </c:pt>
                <c:pt idx="3284">
                  <c:v>2.1540121468888174E-2</c:v>
                </c:pt>
                <c:pt idx="3285">
                  <c:v>2.1540124622285717E-2</c:v>
                </c:pt>
                <c:pt idx="3286">
                  <c:v>2.1540127762893491E-2</c:v>
                </c:pt>
                <c:pt idx="3287">
                  <c:v>2.1540130890631559E-2</c:v>
                </c:pt>
                <c:pt idx="3288">
                  <c:v>2.1540134005579858E-2</c:v>
                </c:pt>
                <c:pt idx="3289">
                  <c:v>2.1540137107978197E-2</c:v>
                </c:pt>
                <c:pt idx="3290">
                  <c:v>2.1540140197586766E-2</c:v>
                </c:pt>
                <c:pt idx="3291">
                  <c:v>2.1540143274085821E-2</c:v>
                </c:pt>
                <c:pt idx="3292">
                  <c:v>2.1540146338274724E-2</c:v>
                </c:pt>
                <c:pt idx="3293">
                  <c:v>2.1540149389434049E-2</c:v>
                </c:pt>
                <c:pt idx="3294">
                  <c:v>2.1540152427963477E-2</c:v>
                </c:pt>
                <c:pt idx="3295">
                  <c:v>2.15401554536232E-2</c:v>
                </c:pt>
                <c:pt idx="3296">
                  <c:v>2.1540158466653025E-2</c:v>
                </c:pt>
                <c:pt idx="3297">
                  <c:v>2.1540161466893082E-2</c:v>
                </c:pt>
                <c:pt idx="3298">
                  <c:v>2.1540164454263433E-2</c:v>
                </c:pt>
                <c:pt idx="3299">
                  <c:v>2.1540167428923951E-2</c:v>
                </c:pt>
                <c:pt idx="3300">
                  <c:v>2.15414600909547E-2</c:v>
                </c:pt>
                <c:pt idx="3301">
                  <c:v>2.1540173340115487E-2</c:v>
                </c:pt>
                <c:pt idx="3302">
                  <c:v>2.1540176276406697E-2</c:v>
                </c:pt>
                <c:pt idx="3303">
                  <c:v>2.154017920006801E-2</c:v>
                </c:pt>
                <c:pt idx="3304">
                  <c:v>2.1542760758123336E-2</c:v>
                </c:pt>
                <c:pt idx="3305">
                  <c:v>2.1542118953805645E-2</c:v>
                </c:pt>
                <c:pt idx="3306">
                  <c:v>2.1540187894473206E-2</c:v>
                </c:pt>
                <c:pt idx="3307">
                  <c:v>2.154019076721525E-2</c:v>
                </c:pt>
                <c:pt idx="3308">
                  <c:v>2.1540193627087589E-2</c:v>
                </c:pt>
                <c:pt idx="3309">
                  <c:v>2.1540196474090223E-2</c:v>
                </c:pt>
                <c:pt idx="3310">
                  <c:v>2.1540199308542896E-2</c:v>
                </c:pt>
                <c:pt idx="3311">
                  <c:v>2.1540202130045927E-2</c:v>
                </c:pt>
                <c:pt idx="3312">
                  <c:v>2.1540204938759189E-2</c:v>
                </c:pt>
                <c:pt idx="3313">
                  <c:v>2.1540207734842554E-2</c:v>
                </c:pt>
                <c:pt idx="3314">
                  <c:v>2.1540210518216085E-2</c:v>
                </c:pt>
                <c:pt idx="3315">
                  <c:v>2.1540213288799848E-2</c:v>
                </c:pt>
                <c:pt idx="3316">
                  <c:v>2.1540216046513905E-2</c:v>
                </c:pt>
                <c:pt idx="3317">
                  <c:v>2.1540218791598065E-2</c:v>
                </c:pt>
                <c:pt idx="3318">
                  <c:v>2.1540221523972392E-2</c:v>
                </c:pt>
                <c:pt idx="3319">
                  <c:v>2.1542802845816666E-2</c:v>
                </c:pt>
                <c:pt idx="3320">
                  <c:v>2.1540226950111929E-2</c:v>
                </c:pt>
                <c:pt idx="3321">
                  <c:v>2.1540229644116948E-2</c:v>
                </c:pt>
                <c:pt idx="3322">
                  <c:v>2.1540232325252262E-2</c:v>
                </c:pt>
                <c:pt idx="3323">
                  <c:v>2.1540234993757679E-2</c:v>
                </c:pt>
                <c:pt idx="3324">
                  <c:v>2.1540237649473326E-2</c:v>
                </c:pt>
                <c:pt idx="3325">
                  <c:v>2.1540240292559076E-2</c:v>
                </c:pt>
                <c:pt idx="3326">
                  <c:v>2.1540242922615249E-2</c:v>
                </c:pt>
                <c:pt idx="3327">
                  <c:v>2.1540245539961589E-2</c:v>
                </c:pt>
                <c:pt idx="3328">
                  <c:v>2.1540248144837904E-2</c:v>
                </c:pt>
                <c:pt idx="3329">
                  <c:v>2.1540250736684641E-2</c:v>
                </c:pt>
                <c:pt idx="3330">
                  <c:v>2.1540253315821545E-2</c:v>
                </c:pt>
                <c:pt idx="3331">
                  <c:v>2.154025588216868E-2</c:v>
                </c:pt>
                <c:pt idx="3332">
                  <c:v>2.1540258435885917E-2</c:v>
                </c:pt>
                <c:pt idx="3333">
                  <c:v>2.1540260976813386E-2</c:v>
                </c:pt>
                <c:pt idx="3334">
                  <c:v>2.1540263504791213E-2</c:v>
                </c:pt>
                <c:pt idx="3335">
                  <c:v>2.1540266020219079E-2</c:v>
                </c:pt>
                <c:pt idx="3336">
                  <c:v>2.1540268522857176E-2</c:v>
                </c:pt>
                <c:pt idx="3337">
                  <c:v>2.1540271012625567E-2</c:v>
                </c:pt>
                <c:pt idx="3338">
                  <c:v>2.1540273489764061E-2</c:v>
                </c:pt>
                <c:pt idx="3339">
                  <c:v>2.1540275954112786E-2</c:v>
                </c:pt>
                <c:pt idx="3340">
                  <c:v>2.1540278405671742E-2</c:v>
                </c:pt>
                <c:pt idx="3341">
                  <c:v>2.1540280844360993E-2</c:v>
                </c:pt>
                <c:pt idx="3342">
                  <c:v>2.1540283270420346E-2</c:v>
                </c:pt>
                <c:pt idx="3343">
                  <c:v>2.1540285683769866E-2</c:v>
                </c:pt>
                <c:pt idx="3344">
                  <c:v>2.1540288084329617E-2</c:v>
                </c:pt>
                <c:pt idx="3345">
                  <c:v>2.1540290471939727E-2</c:v>
                </c:pt>
                <c:pt idx="3346">
                  <c:v>2.1540292846999876E-2</c:v>
                </c:pt>
                <c:pt idx="3347">
                  <c:v>2.1540295209270255E-2</c:v>
                </c:pt>
                <c:pt idx="3348">
                  <c:v>2.1540297558830801E-2</c:v>
                </c:pt>
                <c:pt idx="3349">
                  <c:v>2.1540299895521642E-2</c:v>
                </c:pt>
                <c:pt idx="3350">
                  <c:v>2.1542236062168652E-2</c:v>
                </c:pt>
                <c:pt idx="3351">
                  <c:v>2.1540304530693888E-2</c:v>
                </c:pt>
                <c:pt idx="3352">
                  <c:v>2.1541596355953985E-2</c:v>
                </c:pt>
                <c:pt idx="3353">
                  <c:v>2.1540309114866929E-2</c:v>
                </c:pt>
                <c:pt idx="3354">
                  <c:v>2.1540311387928668E-2</c:v>
                </c:pt>
                <c:pt idx="3355">
                  <c:v>2.1540313648120701E-2</c:v>
                </c:pt>
                <c:pt idx="3356">
                  <c:v>2.1540315895283157E-2</c:v>
                </c:pt>
                <c:pt idx="3357">
                  <c:v>2.1542252274280305E-2</c:v>
                </c:pt>
                <c:pt idx="3358">
                  <c:v>2.1541609858513056E-2</c:v>
                </c:pt>
                <c:pt idx="3359">
                  <c:v>2.1542256697022477E-2</c:v>
                </c:pt>
                <c:pt idx="3360">
                  <c:v>2.1541614257261088E-2</c:v>
                </c:pt>
                <c:pt idx="3361">
                  <c:v>2.1541616437517064E-2</c:v>
                </c:pt>
                <c:pt idx="3362">
                  <c:v>2.154161860498327E-2</c:v>
                </c:pt>
                <c:pt idx="3363">
                  <c:v>2.1541620759712998E-2</c:v>
                </c:pt>
                <c:pt idx="3364">
                  <c:v>2.1542267530496595E-2</c:v>
                </c:pt>
                <c:pt idx="3365">
                  <c:v>2.1541625030883083E-2</c:v>
                </c:pt>
                <c:pt idx="3366">
                  <c:v>2.1541627147323439E-2</c:v>
                </c:pt>
                <c:pt idx="3367">
                  <c:v>2.1541629250974026E-2</c:v>
                </c:pt>
                <c:pt idx="3368">
                  <c:v>2.154163134191478E-2</c:v>
                </c:pt>
                <c:pt idx="3369">
                  <c:v>2.1540345429977847E-2</c:v>
                </c:pt>
                <c:pt idx="3370">
                  <c:v>2.1541635485453625E-2</c:v>
                </c:pt>
                <c:pt idx="3371">
                  <c:v>2.1541637538105007E-2</c:v>
                </c:pt>
                <c:pt idx="3372">
                  <c:v>2.154163957796662E-2</c:v>
                </c:pt>
                <c:pt idx="3373">
                  <c:v>2.1541641605065109E-2</c:v>
                </c:pt>
                <c:pt idx="3374">
                  <c:v>2.1542288240390395E-2</c:v>
                </c:pt>
                <c:pt idx="3375">
                  <c:v>2.1541645620972716E-2</c:v>
                </c:pt>
                <c:pt idx="3376">
                  <c:v>2.1541647609808479E-2</c:v>
                </c:pt>
                <c:pt idx="3377">
                  <c:v>2.1541649585934408E-2</c:v>
                </c:pt>
                <c:pt idx="3378">
                  <c:v>2.1542296167009756E-2</c:v>
                </c:pt>
                <c:pt idx="3379">
                  <c:v>2.1541653499790314E-2</c:v>
                </c:pt>
                <c:pt idx="3380">
                  <c:v>2.1541655437546936E-2</c:v>
                </c:pt>
                <c:pt idx="3381">
                  <c:v>2.1541657362593725E-2</c:v>
                </c:pt>
                <c:pt idx="3382">
                  <c:v>2.1541659274850744E-2</c:v>
                </c:pt>
                <c:pt idx="3383">
                  <c:v>2.154166117439793E-2</c:v>
                </c:pt>
                <c:pt idx="3384">
                  <c:v>2.1541663061102057E-2</c:v>
                </c:pt>
                <c:pt idx="3385">
                  <c:v>2.1541664935069704E-2</c:v>
                </c:pt>
                <c:pt idx="3386">
                  <c:v>2.1541666796327519E-2</c:v>
                </c:pt>
                <c:pt idx="3387">
                  <c:v>2.1541668644795564E-2</c:v>
                </c:pt>
                <c:pt idx="3388">
                  <c:v>2.1541670480500485E-2</c:v>
                </c:pt>
                <c:pt idx="3389">
                  <c:v>2.1541672303442283E-2</c:v>
                </c:pt>
                <c:pt idx="3390">
                  <c:v>2.1541674113620957E-2</c:v>
                </c:pt>
                <c:pt idx="3391">
                  <c:v>2.1542320518430635E-2</c:v>
                </c:pt>
                <c:pt idx="3392">
                  <c:v>2.1542322302323669E-2</c:v>
                </c:pt>
                <c:pt idx="3393">
                  <c:v>2.1541679467578234E-2</c:v>
                </c:pt>
                <c:pt idx="3394">
                  <c:v>2.1541681226784348E-2</c:v>
                </c:pt>
                <c:pt idx="3395">
                  <c:v>2.1541682973120757E-2</c:v>
                </c:pt>
                <c:pt idx="3396">
                  <c:v>2.1541684706747333E-2</c:v>
                </c:pt>
                <c:pt idx="3397">
                  <c:v>2.1542331030142137E-2</c:v>
                </c:pt>
                <c:pt idx="3398">
                  <c:v>2.1541688135711112E-2</c:v>
                </c:pt>
                <c:pt idx="3399">
                  <c:v>2.1541689831048316E-2</c:v>
                </c:pt>
                <c:pt idx="3400">
                  <c:v>2.1541691513595751E-2</c:v>
                </c:pt>
                <c:pt idx="3401">
                  <c:v>2.1541693183406707E-2</c:v>
                </c:pt>
                <c:pt idx="3402">
                  <c:v>2.1540406427345005E-2</c:v>
                </c:pt>
                <c:pt idx="3403">
                  <c:v>2.1541696484792539E-2</c:v>
                </c:pt>
                <c:pt idx="3404">
                  <c:v>2.1541698116314123E-2</c:v>
                </c:pt>
                <c:pt idx="3405">
                  <c:v>2.1541699735099229E-2</c:v>
                </c:pt>
                <c:pt idx="3406">
                  <c:v>2.1541701341121211E-2</c:v>
                </c:pt>
                <c:pt idx="3407">
                  <c:v>2.1541702934353424E-2</c:v>
                </c:pt>
                <c:pt idx="3408">
                  <c:v>2.1542993727718951E-2</c:v>
                </c:pt>
                <c:pt idx="3409">
                  <c:v>2.1542350675347599E-2</c:v>
                </c:pt>
                <c:pt idx="3410">
                  <c:v>2.1541707637551255E-2</c:v>
                </c:pt>
                <c:pt idx="3411">
                  <c:v>2.1542353770911404E-2</c:v>
                </c:pt>
                <c:pt idx="3412">
                  <c:v>2.1541710709227502E-2</c:v>
                </c:pt>
                <c:pt idx="3413">
                  <c:v>2.1541712225880971E-2</c:v>
                </c:pt>
                <c:pt idx="3414">
                  <c:v>2.1541713729797962E-2</c:v>
                </c:pt>
                <c:pt idx="3415">
                  <c:v>2.1541715220951829E-2</c:v>
                </c:pt>
                <c:pt idx="3416">
                  <c:v>2.1542361286459588E-2</c:v>
                </c:pt>
                <c:pt idx="3417">
                  <c:v>2.1541718165050128E-2</c:v>
                </c:pt>
                <c:pt idx="3418">
                  <c:v>2.1541719617941268E-2</c:v>
                </c:pt>
                <c:pt idx="3419">
                  <c:v>2.154172105804264E-2</c:v>
                </c:pt>
                <c:pt idx="3420">
                  <c:v>2.1541722485434178E-2</c:v>
                </c:pt>
                <c:pt idx="3421">
                  <c:v>2.1541723900035947E-2</c:v>
                </c:pt>
                <c:pt idx="3422">
                  <c:v>2.1541725301847947E-2</c:v>
                </c:pt>
                <c:pt idx="3423">
                  <c:v>2.1541726690950114E-2</c:v>
                </c:pt>
                <c:pt idx="3424">
                  <c:v>2.1540439764917707E-2</c:v>
                </c:pt>
                <c:pt idx="3425">
                  <c:v>2.154172943083843E-2</c:v>
                </c:pt>
                <c:pt idx="3426">
                  <c:v>2.154173078162458E-2</c:v>
                </c:pt>
                <c:pt idx="3427">
                  <c:v>2.1542376697611942E-2</c:v>
                </c:pt>
                <c:pt idx="3428">
                  <c:v>2.1541733444960798E-2</c:v>
                </c:pt>
                <c:pt idx="3429">
                  <c:v>2.1541734757457576E-2</c:v>
                </c:pt>
                <c:pt idx="3430">
                  <c:v>2.154238063268421E-2</c:v>
                </c:pt>
                <c:pt idx="3431">
                  <c:v>2.1541737344241696E-2</c:v>
                </c:pt>
                <c:pt idx="3432">
                  <c:v>2.1541738618449102E-2</c:v>
                </c:pt>
                <c:pt idx="3433">
                  <c:v>2.1541739879973321E-2</c:v>
                </c:pt>
                <c:pt idx="3434">
                  <c:v>2.1541741128654479E-2</c:v>
                </c:pt>
                <c:pt idx="3435">
                  <c:v>2.1541742364625804E-2</c:v>
                </c:pt>
                <c:pt idx="3436">
                  <c:v>2.1541743587860651E-2</c:v>
                </c:pt>
                <c:pt idx="3437">
                  <c:v>2.1541744798252438E-2</c:v>
                </c:pt>
                <c:pt idx="3438">
                  <c:v>2.1541745995907746E-2</c:v>
                </c:pt>
                <c:pt idx="3439">
                  <c:v>2.1541747180826576E-2</c:v>
                </c:pt>
                <c:pt idx="3440">
                  <c:v>2.1541748352955636E-2</c:v>
                </c:pt>
                <c:pt idx="3441">
                  <c:v>2.1541749512374864E-2</c:v>
                </c:pt>
                <c:pt idx="3442">
                  <c:v>2.1541750659004322E-2</c:v>
                </c:pt>
                <c:pt idx="3443">
                  <c:v>2.1542396357405735E-2</c:v>
                </c:pt>
                <c:pt idx="3444">
                  <c:v>2.1542397477689601E-2</c:v>
                </c:pt>
                <c:pt idx="3445">
                  <c:v>2.1541754022340598E-2</c:v>
                </c:pt>
                <c:pt idx="3446">
                  <c:v>2.154175511791756E-2</c:v>
                </c:pt>
                <c:pt idx="3447">
                  <c:v>2.1541756200758044E-2</c:v>
                </c:pt>
                <c:pt idx="3448">
                  <c:v>2.1541757270835404E-2</c:v>
                </c:pt>
                <c:pt idx="3449">
                  <c:v>2.1542402887582135E-2</c:v>
                </c:pt>
                <c:pt idx="3450">
                  <c:v>2.1541759372674107E-2</c:v>
                </c:pt>
                <c:pt idx="3451">
                  <c:v>2.154176040443545E-2</c:v>
                </c:pt>
                <c:pt idx="3452">
                  <c:v>2.1541761423513606E-2</c:v>
                </c:pt>
                <c:pt idx="3453">
                  <c:v>2.1541762429775346E-2</c:v>
                </c:pt>
                <c:pt idx="3454">
                  <c:v>2.154240797848983E-2</c:v>
                </c:pt>
                <c:pt idx="3455">
                  <c:v>2.154176440398281E-2</c:v>
                </c:pt>
                <c:pt idx="3456">
                  <c:v>2.1541765371981825E-2</c:v>
                </c:pt>
                <c:pt idx="3457">
                  <c:v>2.1541766327217715E-2</c:v>
                </c:pt>
                <c:pt idx="3458">
                  <c:v>2.1541767269663836E-2</c:v>
                </c:pt>
                <c:pt idx="3459">
                  <c:v>2.1541768199373479E-2</c:v>
                </c:pt>
                <c:pt idx="3460">
                  <c:v>2.1541769116319998E-2</c:v>
                </c:pt>
                <c:pt idx="3461">
                  <c:v>2.1541125880921719E-2</c:v>
                </c:pt>
                <c:pt idx="3462">
                  <c:v>2.1540482270996364E-2</c:v>
                </c:pt>
                <c:pt idx="3463">
                  <c:v>2.1540483145736644E-2</c:v>
                </c:pt>
                <c:pt idx="3464">
                  <c:v>2.154048413006926E-2</c:v>
                </c:pt>
                <c:pt idx="3465">
                  <c:v>2.1540484857407449E-2</c:v>
                </c:pt>
                <c:pt idx="3466">
                  <c:v>2.1540485693858358E-2</c:v>
                </c:pt>
                <c:pt idx="3467">
                  <c:v>2.1540486517759305E-2</c:v>
                </c:pt>
                <c:pt idx="3468">
                  <c:v>2.1540487443818535E-2</c:v>
                </c:pt>
                <c:pt idx="3469">
                  <c:v>2.1540488127271828E-2</c:v>
                </c:pt>
                <c:pt idx="3470">
                  <c:v>2.1540488912883404E-2</c:v>
                </c:pt>
                <c:pt idx="3471">
                  <c:v>2.1540489685785147E-2</c:v>
                </c:pt>
                <c:pt idx="3472">
                  <c:v>2.1540490445817184E-2</c:v>
                </c:pt>
                <c:pt idx="3473">
                  <c:v>2.1540491193059452E-2</c:v>
                </c:pt>
                <c:pt idx="3474">
                  <c:v>2.1540491927751759E-2</c:v>
                </c:pt>
                <c:pt idx="3475">
                  <c:v>2.1540492853491244E-2</c:v>
                </c:pt>
                <c:pt idx="3476">
                  <c:v>2.1540493358607193E-2</c:v>
                </c:pt>
                <c:pt idx="3477">
                  <c:v>2.1540494054770321E-2</c:v>
                </c:pt>
                <c:pt idx="3478">
                  <c:v>2.1540494738223614E-2</c:v>
                </c:pt>
                <c:pt idx="3479">
                  <c:v>2.1540495503851176E-2</c:v>
                </c:pt>
                <c:pt idx="3480">
                  <c:v>2.1540496067160575E-2</c:v>
                </c:pt>
                <c:pt idx="3481">
                  <c:v>2.1540496712324497E-2</c:v>
                </c:pt>
                <c:pt idx="3482">
                  <c:v>2.1540497434227035E-2</c:v>
                </c:pt>
                <c:pt idx="3483">
                  <c:v>2.1540497964602778E-2</c:v>
                </c:pt>
                <c:pt idx="3484">
                  <c:v>2.1540498571557265E-2</c:v>
                </c:pt>
                <c:pt idx="3485">
                  <c:v>2.1540499165721982E-2</c:v>
                </c:pt>
                <c:pt idx="3486">
                  <c:v>2.1540499747256803E-2</c:v>
                </c:pt>
                <c:pt idx="3487">
                  <c:v>2.1540500316001854E-2</c:v>
                </c:pt>
                <c:pt idx="3488">
                  <c:v>2.15405008718772E-2</c:v>
                </c:pt>
                <c:pt idx="3489">
                  <c:v>2.1540501414962776E-2</c:v>
                </c:pt>
                <c:pt idx="3490">
                  <c:v>2.1540501945338519E-2</c:v>
                </c:pt>
                <c:pt idx="3491">
                  <c:v>2.1540502463084366E-2</c:v>
                </c:pt>
                <c:pt idx="3492">
                  <c:v>2.154050296788057E-2</c:v>
                </c:pt>
                <c:pt idx="3493">
                  <c:v>2.1540503460126814E-2</c:v>
                </c:pt>
                <c:pt idx="3494">
                  <c:v>2.1540503939503353E-2</c:v>
                </c:pt>
                <c:pt idx="3495">
                  <c:v>2.1540504471797561E-2</c:v>
                </c:pt>
                <c:pt idx="3496">
                  <c:v>2.1540504923835968E-2</c:v>
                </c:pt>
                <c:pt idx="3497">
                  <c:v>2.1540505301134161E-2</c:v>
                </c:pt>
                <c:pt idx="3498">
                  <c:v>2.1540505729431558E-2</c:v>
                </c:pt>
                <c:pt idx="3499">
                  <c:v>2.1540506144939187E-2</c:v>
                </c:pt>
                <c:pt idx="3500">
                  <c:v>2.1540506547816918E-2</c:v>
                </c:pt>
                <c:pt idx="3501">
                  <c:v>2.154050693790488E-2</c:v>
                </c:pt>
                <c:pt idx="3502">
                  <c:v>2.1540507368040807E-2</c:v>
                </c:pt>
                <c:pt idx="3503">
                  <c:v>2.154050767963156E-2</c:v>
                </c:pt>
                <c:pt idx="3504">
                  <c:v>2.1540508031510086E-2</c:v>
                </c:pt>
                <c:pt idx="3505">
                  <c:v>2.1540508370598843E-2</c:v>
                </c:pt>
                <c:pt idx="3506">
                  <c:v>2.1540508742381448E-2</c:v>
                </c:pt>
                <c:pt idx="3507">
                  <c:v>2.1540509010247177E-2</c:v>
                </c:pt>
                <c:pt idx="3508">
                  <c:v>2.1540509311046563E-2</c:v>
                </c:pt>
                <c:pt idx="3509">
                  <c:v>2.1540509599056179E-2</c:v>
                </c:pt>
                <c:pt idx="3510">
                  <c:v>2.1540509874276026E-2</c:v>
                </c:pt>
                <c:pt idx="3511">
                  <c:v>2.154051013678604E-2</c:v>
                </c:pt>
                <c:pt idx="3512">
                  <c:v>2.1540510386506284E-2</c:v>
                </c:pt>
                <c:pt idx="3513">
                  <c:v>2.1541155108022458E-2</c:v>
                </c:pt>
                <c:pt idx="3514">
                  <c:v>2.1540510878672592E-2</c:v>
                </c:pt>
                <c:pt idx="3515">
                  <c:v>2.1540511088184999E-2</c:v>
                </c:pt>
                <c:pt idx="3516">
                  <c:v>2.154051128506751E-2</c:v>
                </c:pt>
                <c:pt idx="3517">
                  <c:v>2.1540511469160251E-2</c:v>
                </c:pt>
                <c:pt idx="3518">
                  <c:v>2.1540511640463222E-2</c:v>
                </c:pt>
                <c:pt idx="3519">
                  <c:v>2.1540511799056361E-2</c:v>
                </c:pt>
                <c:pt idx="3520">
                  <c:v>2.154051194485973E-2</c:v>
                </c:pt>
                <c:pt idx="3521">
                  <c:v>2.1540512077873331E-2</c:v>
                </c:pt>
                <c:pt idx="3522">
                  <c:v>2.1540512198177098E-2</c:v>
                </c:pt>
                <c:pt idx="3523">
                  <c:v>2.1540512305771031E-2</c:v>
                </c:pt>
                <c:pt idx="3524">
                  <c:v>2.1540512400655132E-2</c:v>
                </c:pt>
                <c:pt idx="3525">
                  <c:v>2.1540512482589591E-2</c:v>
                </c:pt>
                <c:pt idx="3526">
                  <c:v>2.1540512551814217E-2</c:v>
                </c:pt>
                <c:pt idx="3527">
                  <c:v>2.1540512608408946E-2</c:v>
                </c:pt>
                <c:pt idx="3528">
                  <c:v>2.154051265213397E-2</c:v>
                </c:pt>
                <c:pt idx="3529">
                  <c:v>2.1540512689544045E-2</c:v>
                </c:pt>
                <c:pt idx="3530">
                  <c:v>2.1540512704252279E-2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01856"/>
        <c:axId val="484603392"/>
      </c:lineChart>
      <c:dateAx>
        <c:axId val="48460185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033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84603392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8460185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42495</c:v>
                </c:pt>
                <c:pt idx="1">
                  <c:v>42496</c:v>
                </c:pt>
                <c:pt idx="2">
                  <c:v>42499</c:v>
                </c:pt>
                <c:pt idx="3">
                  <c:v>42500</c:v>
                </c:pt>
                <c:pt idx="4">
                  <c:v>42501</c:v>
                </c:pt>
                <c:pt idx="5">
                  <c:v>42502</c:v>
                </c:pt>
                <c:pt idx="6">
                  <c:v>42503</c:v>
                </c:pt>
                <c:pt idx="7">
                  <c:v>42506</c:v>
                </c:pt>
                <c:pt idx="8">
                  <c:v>42507</c:v>
                </c:pt>
                <c:pt idx="9">
                  <c:v>42508</c:v>
                </c:pt>
                <c:pt idx="10">
                  <c:v>42509</c:v>
                </c:pt>
                <c:pt idx="11">
                  <c:v>42510</c:v>
                </c:pt>
                <c:pt idx="12">
                  <c:v>42513</c:v>
                </c:pt>
                <c:pt idx="13">
                  <c:v>42514</c:v>
                </c:pt>
                <c:pt idx="14">
                  <c:v>42515</c:v>
                </c:pt>
                <c:pt idx="15">
                  <c:v>42516</c:v>
                </c:pt>
                <c:pt idx="16">
                  <c:v>42517</c:v>
                </c:pt>
                <c:pt idx="17">
                  <c:v>42521</c:v>
                </c:pt>
                <c:pt idx="18">
                  <c:v>42522</c:v>
                </c:pt>
                <c:pt idx="19">
                  <c:v>42523</c:v>
                </c:pt>
                <c:pt idx="20">
                  <c:v>42524</c:v>
                </c:pt>
                <c:pt idx="21">
                  <c:v>42527</c:v>
                </c:pt>
                <c:pt idx="22">
                  <c:v>42528</c:v>
                </c:pt>
                <c:pt idx="23">
                  <c:v>42529</c:v>
                </c:pt>
                <c:pt idx="24">
                  <c:v>42530</c:v>
                </c:pt>
                <c:pt idx="25">
                  <c:v>42531</c:v>
                </c:pt>
                <c:pt idx="26">
                  <c:v>42534</c:v>
                </c:pt>
                <c:pt idx="27">
                  <c:v>42535</c:v>
                </c:pt>
                <c:pt idx="28">
                  <c:v>42536</c:v>
                </c:pt>
                <c:pt idx="29">
                  <c:v>42537</c:v>
                </c:pt>
                <c:pt idx="30">
                  <c:v>42538</c:v>
                </c:pt>
                <c:pt idx="31">
                  <c:v>42541</c:v>
                </c:pt>
                <c:pt idx="32">
                  <c:v>42542</c:v>
                </c:pt>
                <c:pt idx="33">
                  <c:v>42543</c:v>
                </c:pt>
                <c:pt idx="34">
                  <c:v>42544</c:v>
                </c:pt>
                <c:pt idx="35">
                  <c:v>42545</c:v>
                </c:pt>
                <c:pt idx="36">
                  <c:v>42548</c:v>
                </c:pt>
                <c:pt idx="37">
                  <c:v>42549</c:v>
                </c:pt>
                <c:pt idx="38">
                  <c:v>42550</c:v>
                </c:pt>
                <c:pt idx="39">
                  <c:v>42551</c:v>
                </c:pt>
                <c:pt idx="40">
                  <c:v>42552</c:v>
                </c:pt>
                <c:pt idx="41">
                  <c:v>42556</c:v>
                </c:pt>
                <c:pt idx="42">
                  <c:v>42556</c:v>
                </c:pt>
                <c:pt idx="43">
                  <c:v>42557</c:v>
                </c:pt>
                <c:pt idx="44">
                  <c:v>42558</c:v>
                </c:pt>
                <c:pt idx="45">
                  <c:v>42559</c:v>
                </c:pt>
                <c:pt idx="46">
                  <c:v>42562</c:v>
                </c:pt>
                <c:pt idx="47">
                  <c:v>42563</c:v>
                </c:pt>
                <c:pt idx="48">
                  <c:v>42564</c:v>
                </c:pt>
                <c:pt idx="49">
                  <c:v>42565</c:v>
                </c:pt>
                <c:pt idx="50">
                  <c:v>42566</c:v>
                </c:pt>
                <c:pt idx="51">
                  <c:v>42569</c:v>
                </c:pt>
                <c:pt idx="52">
                  <c:v>42570</c:v>
                </c:pt>
                <c:pt idx="53">
                  <c:v>42571</c:v>
                </c:pt>
                <c:pt idx="54">
                  <c:v>42572</c:v>
                </c:pt>
                <c:pt idx="55">
                  <c:v>42573</c:v>
                </c:pt>
                <c:pt idx="56">
                  <c:v>42576</c:v>
                </c:pt>
                <c:pt idx="57">
                  <c:v>42577</c:v>
                </c:pt>
                <c:pt idx="58">
                  <c:v>42578</c:v>
                </c:pt>
                <c:pt idx="59">
                  <c:v>42579</c:v>
                </c:pt>
                <c:pt idx="60">
                  <c:v>42580</c:v>
                </c:pt>
                <c:pt idx="61">
                  <c:v>42583</c:v>
                </c:pt>
                <c:pt idx="62">
                  <c:v>42584</c:v>
                </c:pt>
                <c:pt idx="63">
                  <c:v>42585</c:v>
                </c:pt>
                <c:pt idx="64">
                  <c:v>42586</c:v>
                </c:pt>
                <c:pt idx="65">
                  <c:v>42587</c:v>
                </c:pt>
                <c:pt idx="66">
                  <c:v>42590</c:v>
                </c:pt>
                <c:pt idx="67">
                  <c:v>42591</c:v>
                </c:pt>
                <c:pt idx="68">
                  <c:v>42592</c:v>
                </c:pt>
                <c:pt idx="69">
                  <c:v>42593</c:v>
                </c:pt>
                <c:pt idx="70">
                  <c:v>42594</c:v>
                </c:pt>
                <c:pt idx="71">
                  <c:v>42597</c:v>
                </c:pt>
                <c:pt idx="72">
                  <c:v>42598</c:v>
                </c:pt>
                <c:pt idx="73">
                  <c:v>42599</c:v>
                </c:pt>
                <c:pt idx="74">
                  <c:v>42600</c:v>
                </c:pt>
                <c:pt idx="75">
                  <c:v>42601</c:v>
                </c:pt>
                <c:pt idx="76">
                  <c:v>42604</c:v>
                </c:pt>
                <c:pt idx="77">
                  <c:v>42605</c:v>
                </c:pt>
                <c:pt idx="78">
                  <c:v>42606</c:v>
                </c:pt>
                <c:pt idx="79">
                  <c:v>42607</c:v>
                </c:pt>
                <c:pt idx="80">
                  <c:v>42608</c:v>
                </c:pt>
                <c:pt idx="81">
                  <c:v>42612</c:v>
                </c:pt>
                <c:pt idx="82">
                  <c:v>42613</c:v>
                </c:pt>
                <c:pt idx="83">
                  <c:v>42614</c:v>
                </c:pt>
                <c:pt idx="84">
                  <c:v>42615</c:v>
                </c:pt>
                <c:pt idx="85">
                  <c:v>42619</c:v>
                </c:pt>
                <c:pt idx="86">
                  <c:v>42619</c:v>
                </c:pt>
                <c:pt idx="87">
                  <c:v>42620</c:v>
                </c:pt>
                <c:pt idx="88">
                  <c:v>42621</c:v>
                </c:pt>
                <c:pt idx="89">
                  <c:v>42622</c:v>
                </c:pt>
                <c:pt idx="90">
                  <c:v>42625</c:v>
                </c:pt>
                <c:pt idx="91">
                  <c:v>42626</c:v>
                </c:pt>
                <c:pt idx="92">
                  <c:v>42627</c:v>
                </c:pt>
                <c:pt idx="93">
                  <c:v>42628</c:v>
                </c:pt>
                <c:pt idx="94">
                  <c:v>42629</c:v>
                </c:pt>
                <c:pt idx="95">
                  <c:v>42632</c:v>
                </c:pt>
                <c:pt idx="96">
                  <c:v>42633</c:v>
                </c:pt>
                <c:pt idx="97">
                  <c:v>42634</c:v>
                </c:pt>
                <c:pt idx="98">
                  <c:v>42635</c:v>
                </c:pt>
                <c:pt idx="99">
                  <c:v>42636</c:v>
                </c:pt>
                <c:pt idx="100">
                  <c:v>42639</c:v>
                </c:pt>
                <c:pt idx="101">
                  <c:v>42640</c:v>
                </c:pt>
                <c:pt idx="102">
                  <c:v>42641</c:v>
                </c:pt>
                <c:pt idx="103">
                  <c:v>42642</c:v>
                </c:pt>
                <c:pt idx="104">
                  <c:v>42643</c:v>
                </c:pt>
                <c:pt idx="105">
                  <c:v>42646</c:v>
                </c:pt>
                <c:pt idx="106">
                  <c:v>42647</c:v>
                </c:pt>
                <c:pt idx="107">
                  <c:v>42648</c:v>
                </c:pt>
                <c:pt idx="108">
                  <c:v>42649</c:v>
                </c:pt>
                <c:pt idx="109">
                  <c:v>42650</c:v>
                </c:pt>
                <c:pt idx="110">
                  <c:v>42654</c:v>
                </c:pt>
                <c:pt idx="111">
                  <c:v>42654</c:v>
                </c:pt>
                <c:pt idx="112">
                  <c:v>42655</c:v>
                </c:pt>
                <c:pt idx="113">
                  <c:v>42656</c:v>
                </c:pt>
                <c:pt idx="114">
                  <c:v>42657</c:v>
                </c:pt>
                <c:pt idx="115">
                  <c:v>42660</c:v>
                </c:pt>
                <c:pt idx="116">
                  <c:v>42661</c:v>
                </c:pt>
                <c:pt idx="117">
                  <c:v>42662</c:v>
                </c:pt>
                <c:pt idx="118">
                  <c:v>42663</c:v>
                </c:pt>
                <c:pt idx="119">
                  <c:v>42664</c:v>
                </c:pt>
                <c:pt idx="120">
                  <c:v>42667</c:v>
                </c:pt>
                <c:pt idx="121">
                  <c:v>42668</c:v>
                </c:pt>
                <c:pt idx="122">
                  <c:v>42669</c:v>
                </c:pt>
                <c:pt idx="123">
                  <c:v>42670</c:v>
                </c:pt>
                <c:pt idx="124">
                  <c:v>42671</c:v>
                </c:pt>
                <c:pt idx="125">
                  <c:v>42674</c:v>
                </c:pt>
                <c:pt idx="126">
                  <c:v>42675</c:v>
                </c:pt>
                <c:pt idx="127">
                  <c:v>42676</c:v>
                </c:pt>
                <c:pt idx="128">
                  <c:v>42677</c:v>
                </c:pt>
                <c:pt idx="129">
                  <c:v>42678</c:v>
                </c:pt>
                <c:pt idx="130">
                  <c:v>42681</c:v>
                </c:pt>
                <c:pt idx="131">
                  <c:v>42682</c:v>
                </c:pt>
                <c:pt idx="132">
                  <c:v>42683</c:v>
                </c:pt>
                <c:pt idx="133">
                  <c:v>42684</c:v>
                </c:pt>
                <c:pt idx="134">
                  <c:v>42688</c:v>
                </c:pt>
                <c:pt idx="135">
                  <c:v>42688</c:v>
                </c:pt>
                <c:pt idx="136">
                  <c:v>42689</c:v>
                </c:pt>
                <c:pt idx="137">
                  <c:v>42690</c:v>
                </c:pt>
                <c:pt idx="138">
                  <c:v>42691</c:v>
                </c:pt>
                <c:pt idx="139">
                  <c:v>42692</c:v>
                </c:pt>
                <c:pt idx="140">
                  <c:v>42695</c:v>
                </c:pt>
                <c:pt idx="141">
                  <c:v>42696</c:v>
                </c:pt>
                <c:pt idx="142">
                  <c:v>42697</c:v>
                </c:pt>
                <c:pt idx="143">
                  <c:v>42699</c:v>
                </c:pt>
                <c:pt idx="144">
                  <c:v>42699</c:v>
                </c:pt>
                <c:pt idx="145">
                  <c:v>42702</c:v>
                </c:pt>
                <c:pt idx="146">
                  <c:v>42703</c:v>
                </c:pt>
                <c:pt idx="147">
                  <c:v>42704</c:v>
                </c:pt>
                <c:pt idx="148">
                  <c:v>42705</c:v>
                </c:pt>
                <c:pt idx="149">
                  <c:v>42706</c:v>
                </c:pt>
                <c:pt idx="150">
                  <c:v>42709</c:v>
                </c:pt>
                <c:pt idx="151">
                  <c:v>42710</c:v>
                </c:pt>
                <c:pt idx="152">
                  <c:v>42711</c:v>
                </c:pt>
                <c:pt idx="153">
                  <c:v>42712</c:v>
                </c:pt>
                <c:pt idx="154">
                  <c:v>42713</c:v>
                </c:pt>
                <c:pt idx="155">
                  <c:v>42716</c:v>
                </c:pt>
                <c:pt idx="156">
                  <c:v>42717</c:v>
                </c:pt>
                <c:pt idx="157">
                  <c:v>42718</c:v>
                </c:pt>
                <c:pt idx="158">
                  <c:v>42719</c:v>
                </c:pt>
                <c:pt idx="159">
                  <c:v>42720</c:v>
                </c:pt>
                <c:pt idx="160">
                  <c:v>42723</c:v>
                </c:pt>
                <c:pt idx="161">
                  <c:v>42724</c:v>
                </c:pt>
                <c:pt idx="162">
                  <c:v>42725</c:v>
                </c:pt>
                <c:pt idx="163">
                  <c:v>42726</c:v>
                </c:pt>
                <c:pt idx="164">
                  <c:v>42727</c:v>
                </c:pt>
                <c:pt idx="165">
                  <c:v>42732</c:v>
                </c:pt>
                <c:pt idx="166">
                  <c:v>42733</c:v>
                </c:pt>
                <c:pt idx="167">
                  <c:v>42734</c:v>
                </c:pt>
                <c:pt idx="168">
                  <c:v>42738</c:v>
                </c:pt>
                <c:pt idx="169">
                  <c:v>42739</c:v>
                </c:pt>
                <c:pt idx="170">
                  <c:v>42740</c:v>
                </c:pt>
                <c:pt idx="171">
                  <c:v>42741</c:v>
                </c:pt>
                <c:pt idx="172">
                  <c:v>42744</c:v>
                </c:pt>
                <c:pt idx="173">
                  <c:v>42745</c:v>
                </c:pt>
                <c:pt idx="174">
                  <c:v>42746</c:v>
                </c:pt>
                <c:pt idx="175">
                  <c:v>42747</c:v>
                </c:pt>
                <c:pt idx="176">
                  <c:v>42748</c:v>
                </c:pt>
                <c:pt idx="177">
                  <c:v>42752</c:v>
                </c:pt>
                <c:pt idx="178">
                  <c:v>42752</c:v>
                </c:pt>
                <c:pt idx="179">
                  <c:v>42753</c:v>
                </c:pt>
                <c:pt idx="180">
                  <c:v>42754</c:v>
                </c:pt>
                <c:pt idx="181">
                  <c:v>42755</c:v>
                </c:pt>
                <c:pt idx="182">
                  <c:v>42758</c:v>
                </c:pt>
                <c:pt idx="183">
                  <c:v>42759</c:v>
                </c:pt>
                <c:pt idx="184">
                  <c:v>42760</c:v>
                </c:pt>
                <c:pt idx="185">
                  <c:v>42761</c:v>
                </c:pt>
                <c:pt idx="186">
                  <c:v>42762</c:v>
                </c:pt>
                <c:pt idx="187">
                  <c:v>42765</c:v>
                </c:pt>
                <c:pt idx="188">
                  <c:v>42766</c:v>
                </c:pt>
                <c:pt idx="189">
                  <c:v>42767</c:v>
                </c:pt>
                <c:pt idx="190">
                  <c:v>42768</c:v>
                </c:pt>
                <c:pt idx="191">
                  <c:v>42769</c:v>
                </c:pt>
                <c:pt idx="192">
                  <c:v>42772</c:v>
                </c:pt>
                <c:pt idx="193">
                  <c:v>42773</c:v>
                </c:pt>
                <c:pt idx="194">
                  <c:v>42774</c:v>
                </c:pt>
                <c:pt idx="195">
                  <c:v>42775</c:v>
                </c:pt>
                <c:pt idx="196">
                  <c:v>42776</c:v>
                </c:pt>
                <c:pt idx="197">
                  <c:v>42779</c:v>
                </c:pt>
                <c:pt idx="198">
                  <c:v>42780</c:v>
                </c:pt>
                <c:pt idx="199">
                  <c:v>42781</c:v>
                </c:pt>
                <c:pt idx="200">
                  <c:v>42782</c:v>
                </c:pt>
                <c:pt idx="201">
                  <c:v>42783</c:v>
                </c:pt>
                <c:pt idx="202">
                  <c:v>42787</c:v>
                </c:pt>
                <c:pt idx="203">
                  <c:v>42787</c:v>
                </c:pt>
                <c:pt idx="204">
                  <c:v>42788</c:v>
                </c:pt>
                <c:pt idx="205">
                  <c:v>42789</c:v>
                </c:pt>
                <c:pt idx="206">
                  <c:v>42790</c:v>
                </c:pt>
                <c:pt idx="207">
                  <c:v>42793</c:v>
                </c:pt>
                <c:pt idx="208">
                  <c:v>42794</c:v>
                </c:pt>
                <c:pt idx="209">
                  <c:v>42795</c:v>
                </c:pt>
                <c:pt idx="210">
                  <c:v>42796</c:v>
                </c:pt>
                <c:pt idx="211">
                  <c:v>42797</c:v>
                </c:pt>
                <c:pt idx="212">
                  <c:v>42800</c:v>
                </c:pt>
                <c:pt idx="213">
                  <c:v>42801</c:v>
                </c:pt>
                <c:pt idx="214">
                  <c:v>42802</c:v>
                </c:pt>
                <c:pt idx="215">
                  <c:v>42803</c:v>
                </c:pt>
                <c:pt idx="216">
                  <c:v>42804</c:v>
                </c:pt>
                <c:pt idx="217">
                  <c:v>42807</c:v>
                </c:pt>
                <c:pt idx="218">
                  <c:v>42808</c:v>
                </c:pt>
                <c:pt idx="219">
                  <c:v>42809</c:v>
                </c:pt>
                <c:pt idx="220">
                  <c:v>42810</c:v>
                </c:pt>
                <c:pt idx="221">
                  <c:v>42811</c:v>
                </c:pt>
                <c:pt idx="222">
                  <c:v>42814</c:v>
                </c:pt>
                <c:pt idx="223">
                  <c:v>42815</c:v>
                </c:pt>
                <c:pt idx="224">
                  <c:v>42816</c:v>
                </c:pt>
                <c:pt idx="225">
                  <c:v>42817</c:v>
                </c:pt>
                <c:pt idx="226">
                  <c:v>42818</c:v>
                </c:pt>
                <c:pt idx="227">
                  <c:v>42821</c:v>
                </c:pt>
                <c:pt idx="228">
                  <c:v>42822</c:v>
                </c:pt>
                <c:pt idx="229">
                  <c:v>42823</c:v>
                </c:pt>
                <c:pt idx="230">
                  <c:v>42824</c:v>
                </c:pt>
                <c:pt idx="231">
                  <c:v>42825</c:v>
                </c:pt>
                <c:pt idx="232">
                  <c:v>42828</c:v>
                </c:pt>
                <c:pt idx="233">
                  <c:v>42829</c:v>
                </c:pt>
                <c:pt idx="234">
                  <c:v>42830</c:v>
                </c:pt>
                <c:pt idx="235">
                  <c:v>42831</c:v>
                </c:pt>
                <c:pt idx="236">
                  <c:v>42832</c:v>
                </c:pt>
                <c:pt idx="237">
                  <c:v>42835</c:v>
                </c:pt>
                <c:pt idx="238">
                  <c:v>42836</c:v>
                </c:pt>
                <c:pt idx="239">
                  <c:v>42837</c:v>
                </c:pt>
                <c:pt idx="240">
                  <c:v>42838</c:v>
                </c:pt>
                <c:pt idx="241">
                  <c:v>42843</c:v>
                </c:pt>
                <c:pt idx="242">
                  <c:v>42844</c:v>
                </c:pt>
                <c:pt idx="243">
                  <c:v>42845</c:v>
                </c:pt>
                <c:pt idx="244">
                  <c:v>42846</c:v>
                </c:pt>
                <c:pt idx="245">
                  <c:v>42849</c:v>
                </c:pt>
                <c:pt idx="246">
                  <c:v>42850</c:v>
                </c:pt>
                <c:pt idx="247">
                  <c:v>42851</c:v>
                </c:pt>
                <c:pt idx="248">
                  <c:v>42852</c:v>
                </c:pt>
                <c:pt idx="249">
                  <c:v>42853</c:v>
                </c:pt>
                <c:pt idx="250">
                  <c:v>42857</c:v>
                </c:pt>
                <c:pt idx="251">
                  <c:v>42858</c:v>
                </c:pt>
                <c:pt idx="252">
                  <c:v>42859</c:v>
                </c:pt>
                <c:pt idx="253">
                  <c:v>42860</c:v>
                </c:pt>
                <c:pt idx="254">
                  <c:v>42863</c:v>
                </c:pt>
                <c:pt idx="255">
                  <c:v>42864</c:v>
                </c:pt>
                <c:pt idx="256">
                  <c:v>42865</c:v>
                </c:pt>
                <c:pt idx="257">
                  <c:v>42866</c:v>
                </c:pt>
                <c:pt idx="258">
                  <c:v>42867</c:v>
                </c:pt>
                <c:pt idx="259">
                  <c:v>42870</c:v>
                </c:pt>
                <c:pt idx="260">
                  <c:v>42871</c:v>
                </c:pt>
                <c:pt idx="261">
                  <c:v>42872</c:v>
                </c:pt>
                <c:pt idx="262">
                  <c:v>42873</c:v>
                </c:pt>
                <c:pt idx="263">
                  <c:v>42874</c:v>
                </c:pt>
                <c:pt idx="264">
                  <c:v>42877</c:v>
                </c:pt>
                <c:pt idx="265">
                  <c:v>42878</c:v>
                </c:pt>
                <c:pt idx="266">
                  <c:v>42879</c:v>
                </c:pt>
                <c:pt idx="267">
                  <c:v>42880</c:v>
                </c:pt>
                <c:pt idx="268">
                  <c:v>42881</c:v>
                </c:pt>
                <c:pt idx="269">
                  <c:v>42885</c:v>
                </c:pt>
                <c:pt idx="270">
                  <c:v>42886</c:v>
                </c:pt>
                <c:pt idx="271">
                  <c:v>42887</c:v>
                </c:pt>
                <c:pt idx="272">
                  <c:v>42888</c:v>
                </c:pt>
                <c:pt idx="273">
                  <c:v>42891</c:v>
                </c:pt>
                <c:pt idx="274">
                  <c:v>42892</c:v>
                </c:pt>
                <c:pt idx="275">
                  <c:v>42893</c:v>
                </c:pt>
                <c:pt idx="276">
                  <c:v>42894</c:v>
                </c:pt>
                <c:pt idx="277">
                  <c:v>42895</c:v>
                </c:pt>
                <c:pt idx="278">
                  <c:v>42898</c:v>
                </c:pt>
                <c:pt idx="279">
                  <c:v>42899</c:v>
                </c:pt>
                <c:pt idx="280">
                  <c:v>42900</c:v>
                </c:pt>
                <c:pt idx="281">
                  <c:v>42901</c:v>
                </c:pt>
                <c:pt idx="282">
                  <c:v>42902</c:v>
                </c:pt>
                <c:pt idx="283">
                  <c:v>42905</c:v>
                </c:pt>
                <c:pt idx="284">
                  <c:v>42906</c:v>
                </c:pt>
                <c:pt idx="285">
                  <c:v>42907</c:v>
                </c:pt>
                <c:pt idx="286">
                  <c:v>42908</c:v>
                </c:pt>
                <c:pt idx="287">
                  <c:v>42909</c:v>
                </c:pt>
                <c:pt idx="288">
                  <c:v>42912</c:v>
                </c:pt>
                <c:pt idx="289">
                  <c:v>42913</c:v>
                </c:pt>
                <c:pt idx="290">
                  <c:v>42914</c:v>
                </c:pt>
                <c:pt idx="291">
                  <c:v>42915</c:v>
                </c:pt>
                <c:pt idx="292">
                  <c:v>42916</c:v>
                </c:pt>
                <c:pt idx="293">
                  <c:v>42919</c:v>
                </c:pt>
                <c:pt idx="294">
                  <c:v>42921</c:v>
                </c:pt>
                <c:pt idx="295">
                  <c:v>42921</c:v>
                </c:pt>
                <c:pt idx="296">
                  <c:v>42922</c:v>
                </c:pt>
                <c:pt idx="297">
                  <c:v>42923</c:v>
                </c:pt>
                <c:pt idx="298">
                  <c:v>42926</c:v>
                </c:pt>
                <c:pt idx="299">
                  <c:v>42927</c:v>
                </c:pt>
                <c:pt idx="300">
                  <c:v>42928</c:v>
                </c:pt>
                <c:pt idx="301">
                  <c:v>42929</c:v>
                </c:pt>
                <c:pt idx="302">
                  <c:v>42930</c:v>
                </c:pt>
                <c:pt idx="303">
                  <c:v>42933</c:v>
                </c:pt>
                <c:pt idx="304">
                  <c:v>42934</c:v>
                </c:pt>
                <c:pt idx="305">
                  <c:v>42935</c:v>
                </c:pt>
                <c:pt idx="306">
                  <c:v>42936</c:v>
                </c:pt>
                <c:pt idx="307">
                  <c:v>42937</c:v>
                </c:pt>
                <c:pt idx="308">
                  <c:v>42940</c:v>
                </c:pt>
                <c:pt idx="309">
                  <c:v>42941</c:v>
                </c:pt>
                <c:pt idx="310">
                  <c:v>42942</c:v>
                </c:pt>
                <c:pt idx="311">
                  <c:v>42943</c:v>
                </c:pt>
                <c:pt idx="312">
                  <c:v>42944</c:v>
                </c:pt>
                <c:pt idx="313">
                  <c:v>42947</c:v>
                </c:pt>
                <c:pt idx="314">
                  <c:v>42948</c:v>
                </c:pt>
                <c:pt idx="315">
                  <c:v>42949</c:v>
                </c:pt>
                <c:pt idx="316">
                  <c:v>42950</c:v>
                </c:pt>
                <c:pt idx="317">
                  <c:v>42951</c:v>
                </c:pt>
                <c:pt idx="318">
                  <c:v>42954</c:v>
                </c:pt>
                <c:pt idx="319">
                  <c:v>42955</c:v>
                </c:pt>
                <c:pt idx="320">
                  <c:v>42956</c:v>
                </c:pt>
                <c:pt idx="321">
                  <c:v>42957</c:v>
                </c:pt>
                <c:pt idx="322">
                  <c:v>42958</c:v>
                </c:pt>
                <c:pt idx="323">
                  <c:v>42961</c:v>
                </c:pt>
                <c:pt idx="324">
                  <c:v>42962</c:v>
                </c:pt>
                <c:pt idx="325">
                  <c:v>42963</c:v>
                </c:pt>
                <c:pt idx="326">
                  <c:v>42964</c:v>
                </c:pt>
                <c:pt idx="327">
                  <c:v>42965</c:v>
                </c:pt>
                <c:pt idx="328">
                  <c:v>42968</c:v>
                </c:pt>
                <c:pt idx="329">
                  <c:v>42969</c:v>
                </c:pt>
                <c:pt idx="330">
                  <c:v>42970</c:v>
                </c:pt>
                <c:pt idx="331">
                  <c:v>42971</c:v>
                </c:pt>
                <c:pt idx="332">
                  <c:v>42972</c:v>
                </c:pt>
                <c:pt idx="333">
                  <c:v>42976</c:v>
                </c:pt>
                <c:pt idx="334">
                  <c:v>42977</c:v>
                </c:pt>
                <c:pt idx="335">
                  <c:v>42978</c:v>
                </c:pt>
                <c:pt idx="336">
                  <c:v>42979</c:v>
                </c:pt>
                <c:pt idx="337">
                  <c:v>42983</c:v>
                </c:pt>
                <c:pt idx="338">
                  <c:v>42983</c:v>
                </c:pt>
                <c:pt idx="339">
                  <c:v>42984</c:v>
                </c:pt>
                <c:pt idx="340">
                  <c:v>42985</c:v>
                </c:pt>
                <c:pt idx="341">
                  <c:v>42986</c:v>
                </c:pt>
                <c:pt idx="342">
                  <c:v>42989</c:v>
                </c:pt>
                <c:pt idx="343">
                  <c:v>42990</c:v>
                </c:pt>
                <c:pt idx="344">
                  <c:v>42991</c:v>
                </c:pt>
                <c:pt idx="345">
                  <c:v>42992</c:v>
                </c:pt>
                <c:pt idx="346">
                  <c:v>42993</c:v>
                </c:pt>
                <c:pt idx="347">
                  <c:v>42996</c:v>
                </c:pt>
                <c:pt idx="348">
                  <c:v>42997</c:v>
                </c:pt>
                <c:pt idx="349">
                  <c:v>42998</c:v>
                </c:pt>
                <c:pt idx="350">
                  <c:v>42999</c:v>
                </c:pt>
                <c:pt idx="351">
                  <c:v>43000</c:v>
                </c:pt>
                <c:pt idx="352">
                  <c:v>43003</c:v>
                </c:pt>
                <c:pt idx="353">
                  <c:v>43004</c:v>
                </c:pt>
                <c:pt idx="354">
                  <c:v>43005</c:v>
                </c:pt>
                <c:pt idx="355">
                  <c:v>43006</c:v>
                </c:pt>
                <c:pt idx="356">
                  <c:v>43007</c:v>
                </c:pt>
                <c:pt idx="357">
                  <c:v>43010</c:v>
                </c:pt>
                <c:pt idx="358">
                  <c:v>43011</c:v>
                </c:pt>
                <c:pt idx="359">
                  <c:v>43012</c:v>
                </c:pt>
                <c:pt idx="360">
                  <c:v>43013</c:v>
                </c:pt>
                <c:pt idx="361">
                  <c:v>43014</c:v>
                </c:pt>
                <c:pt idx="362">
                  <c:v>43018</c:v>
                </c:pt>
                <c:pt idx="363">
                  <c:v>43018</c:v>
                </c:pt>
                <c:pt idx="364">
                  <c:v>43019</c:v>
                </c:pt>
                <c:pt idx="365">
                  <c:v>43020</c:v>
                </c:pt>
                <c:pt idx="366">
                  <c:v>43021</c:v>
                </c:pt>
                <c:pt idx="367">
                  <c:v>43024</c:v>
                </c:pt>
                <c:pt idx="368">
                  <c:v>43025</c:v>
                </c:pt>
                <c:pt idx="369">
                  <c:v>43026</c:v>
                </c:pt>
                <c:pt idx="370">
                  <c:v>43027</c:v>
                </c:pt>
                <c:pt idx="371">
                  <c:v>43028</c:v>
                </c:pt>
                <c:pt idx="372">
                  <c:v>43031</c:v>
                </c:pt>
                <c:pt idx="373">
                  <c:v>43032</c:v>
                </c:pt>
                <c:pt idx="374">
                  <c:v>43033</c:v>
                </c:pt>
                <c:pt idx="375">
                  <c:v>43034</c:v>
                </c:pt>
                <c:pt idx="376">
                  <c:v>43035</c:v>
                </c:pt>
                <c:pt idx="377">
                  <c:v>43038</c:v>
                </c:pt>
                <c:pt idx="378">
                  <c:v>43039</c:v>
                </c:pt>
                <c:pt idx="379">
                  <c:v>43040</c:v>
                </c:pt>
                <c:pt idx="380">
                  <c:v>43041</c:v>
                </c:pt>
                <c:pt idx="381">
                  <c:v>43042</c:v>
                </c:pt>
                <c:pt idx="382">
                  <c:v>43045</c:v>
                </c:pt>
                <c:pt idx="383">
                  <c:v>43046</c:v>
                </c:pt>
                <c:pt idx="384">
                  <c:v>43047</c:v>
                </c:pt>
                <c:pt idx="385">
                  <c:v>43048</c:v>
                </c:pt>
                <c:pt idx="386">
                  <c:v>43052</c:v>
                </c:pt>
                <c:pt idx="387">
                  <c:v>43052</c:v>
                </c:pt>
                <c:pt idx="388">
                  <c:v>43053</c:v>
                </c:pt>
                <c:pt idx="389">
                  <c:v>43054</c:v>
                </c:pt>
                <c:pt idx="390">
                  <c:v>43055</c:v>
                </c:pt>
                <c:pt idx="391">
                  <c:v>43056</c:v>
                </c:pt>
                <c:pt idx="392">
                  <c:v>43059</c:v>
                </c:pt>
                <c:pt idx="393">
                  <c:v>43060</c:v>
                </c:pt>
                <c:pt idx="394">
                  <c:v>43061</c:v>
                </c:pt>
                <c:pt idx="395">
                  <c:v>43063</c:v>
                </c:pt>
                <c:pt idx="396">
                  <c:v>43063</c:v>
                </c:pt>
                <c:pt idx="397">
                  <c:v>43066</c:v>
                </c:pt>
                <c:pt idx="398">
                  <c:v>43067</c:v>
                </c:pt>
                <c:pt idx="399">
                  <c:v>43068</c:v>
                </c:pt>
                <c:pt idx="400">
                  <c:v>43069</c:v>
                </c:pt>
                <c:pt idx="401">
                  <c:v>43070</c:v>
                </c:pt>
                <c:pt idx="402">
                  <c:v>43073</c:v>
                </c:pt>
                <c:pt idx="403">
                  <c:v>43074</c:v>
                </c:pt>
                <c:pt idx="404">
                  <c:v>43075</c:v>
                </c:pt>
                <c:pt idx="405">
                  <c:v>43076</c:v>
                </c:pt>
                <c:pt idx="406">
                  <c:v>43077</c:v>
                </c:pt>
                <c:pt idx="407">
                  <c:v>43080</c:v>
                </c:pt>
                <c:pt idx="408">
                  <c:v>43081</c:v>
                </c:pt>
                <c:pt idx="409">
                  <c:v>43082</c:v>
                </c:pt>
                <c:pt idx="410">
                  <c:v>43083</c:v>
                </c:pt>
                <c:pt idx="411">
                  <c:v>43084</c:v>
                </c:pt>
                <c:pt idx="412">
                  <c:v>43087</c:v>
                </c:pt>
                <c:pt idx="413">
                  <c:v>43088</c:v>
                </c:pt>
                <c:pt idx="414">
                  <c:v>43089</c:v>
                </c:pt>
                <c:pt idx="415">
                  <c:v>43090</c:v>
                </c:pt>
                <c:pt idx="416">
                  <c:v>43091</c:v>
                </c:pt>
                <c:pt idx="417">
                  <c:v>43096</c:v>
                </c:pt>
                <c:pt idx="418">
                  <c:v>43097</c:v>
                </c:pt>
                <c:pt idx="419">
                  <c:v>43098</c:v>
                </c:pt>
                <c:pt idx="420">
                  <c:v>43102</c:v>
                </c:pt>
                <c:pt idx="421">
                  <c:v>43103</c:v>
                </c:pt>
                <c:pt idx="422">
                  <c:v>43104</c:v>
                </c:pt>
                <c:pt idx="423">
                  <c:v>43105</c:v>
                </c:pt>
                <c:pt idx="424">
                  <c:v>43108</c:v>
                </c:pt>
                <c:pt idx="425">
                  <c:v>43109</c:v>
                </c:pt>
                <c:pt idx="426">
                  <c:v>43110</c:v>
                </c:pt>
                <c:pt idx="427">
                  <c:v>43111</c:v>
                </c:pt>
                <c:pt idx="428">
                  <c:v>43112</c:v>
                </c:pt>
                <c:pt idx="429">
                  <c:v>43116</c:v>
                </c:pt>
                <c:pt idx="430">
                  <c:v>43116</c:v>
                </c:pt>
                <c:pt idx="431">
                  <c:v>43117</c:v>
                </c:pt>
                <c:pt idx="432">
                  <c:v>43118</c:v>
                </c:pt>
                <c:pt idx="433">
                  <c:v>43119</c:v>
                </c:pt>
                <c:pt idx="434">
                  <c:v>43122</c:v>
                </c:pt>
                <c:pt idx="435">
                  <c:v>43123</c:v>
                </c:pt>
                <c:pt idx="436">
                  <c:v>43124</c:v>
                </c:pt>
                <c:pt idx="437">
                  <c:v>43125</c:v>
                </c:pt>
                <c:pt idx="438">
                  <c:v>43126</c:v>
                </c:pt>
                <c:pt idx="439">
                  <c:v>43129</c:v>
                </c:pt>
                <c:pt idx="440">
                  <c:v>43130</c:v>
                </c:pt>
                <c:pt idx="441">
                  <c:v>43131</c:v>
                </c:pt>
                <c:pt idx="442">
                  <c:v>43132</c:v>
                </c:pt>
                <c:pt idx="443">
                  <c:v>43133</c:v>
                </c:pt>
                <c:pt idx="444">
                  <c:v>43136</c:v>
                </c:pt>
                <c:pt idx="445">
                  <c:v>43137</c:v>
                </c:pt>
                <c:pt idx="446">
                  <c:v>43138</c:v>
                </c:pt>
                <c:pt idx="447">
                  <c:v>43139</c:v>
                </c:pt>
                <c:pt idx="448">
                  <c:v>43140</c:v>
                </c:pt>
                <c:pt idx="449">
                  <c:v>43143</c:v>
                </c:pt>
                <c:pt idx="450">
                  <c:v>43144</c:v>
                </c:pt>
                <c:pt idx="451">
                  <c:v>43145</c:v>
                </c:pt>
                <c:pt idx="452">
                  <c:v>43146</c:v>
                </c:pt>
                <c:pt idx="453">
                  <c:v>43147</c:v>
                </c:pt>
                <c:pt idx="454">
                  <c:v>43151</c:v>
                </c:pt>
                <c:pt idx="455">
                  <c:v>43151</c:v>
                </c:pt>
                <c:pt idx="456">
                  <c:v>43152</c:v>
                </c:pt>
                <c:pt idx="457">
                  <c:v>43153</c:v>
                </c:pt>
                <c:pt idx="458">
                  <c:v>43154</c:v>
                </c:pt>
                <c:pt idx="459">
                  <c:v>43157</c:v>
                </c:pt>
                <c:pt idx="460">
                  <c:v>43158</c:v>
                </c:pt>
                <c:pt idx="461">
                  <c:v>43159</c:v>
                </c:pt>
                <c:pt idx="462">
                  <c:v>43160</c:v>
                </c:pt>
                <c:pt idx="463">
                  <c:v>43161</c:v>
                </c:pt>
                <c:pt idx="464">
                  <c:v>43164</c:v>
                </c:pt>
                <c:pt idx="465">
                  <c:v>43165</c:v>
                </c:pt>
                <c:pt idx="466">
                  <c:v>43166</c:v>
                </c:pt>
                <c:pt idx="467">
                  <c:v>43167</c:v>
                </c:pt>
                <c:pt idx="468">
                  <c:v>43168</c:v>
                </c:pt>
                <c:pt idx="469">
                  <c:v>43171</c:v>
                </c:pt>
                <c:pt idx="470">
                  <c:v>43172</c:v>
                </c:pt>
                <c:pt idx="471">
                  <c:v>43173</c:v>
                </c:pt>
                <c:pt idx="472">
                  <c:v>43174</c:v>
                </c:pt>
                <c:pt idx="473">
                  <c:v>43175</c:v>
                </c:pt>
                <c:pt idx="474">
                  <c:v>43178</c:v>
                </c:pt>
                <c:pt idx="475">
                  <c:v>43179</c:v>
                </c:pt>
                <c:pt idx="476">
                  <c:v>43180</c:v>
                </c:pt>
                <c:pt idx="477">
                  <c:v>43181</c:v>
                </c:pt>
                <c:pt idx="478">
                  <c:v>43182</c:v>
                </c:pt>
                <c:pt idx="479">
                  <c:v>43185</c:v>
                </c:pt>
                <c:pt idx="480">
                  <c:v>43186</c:v>
                </c:pt>
                <c:pt idx="481">
                  <c:v>43187</c:v>
                </c:pt>
                <c:pt idx="482">
                  <c:v>43188</c:v>
                </c:pt>
                <c:pt idx="483">
                  <c:v>43193</c:v>
                </c:pt>
                <c:pt idx="484">
                  <c:v>43194</c:v>
                </c:pt>
                <c:pt idx="485">
                  <c:v>43195</c:v>
                </c:pt>
                <c:pt idx="486">
                  <c:v>43196</c:v>
                </c:pt>
                <c:pt idx="487">
                  <c:v>43199</c:v>
                </c:pt>
                <c:pt idx="488">
                  <c:v>43200</c:v>
                </c:pt>
                <c:pt idx="489">
                  <c:v>43201</c:v>
                </c:pt>
                <c:pt idx="490">
                  <c:v>43202</c:v>
                </c:pt>
                <c:pt idx="491">
                  <c:v>43203</c:v>
                </c:pt>
                <c:pt idx="492">
                  <c:v>43206</c:v>
                </c:pt>
                <c:pt idx="493">
                  <c:v>43207</c:v>
                </c:pt>
                <c:pt idx="494">
                  <c:v>43208</c:v>
                </c:pt>
                <c:pt idx="495">
                  <c:v>43209</c:v>
                </c:pt>
                <c:pt idx="496">
                  <c:v>43210</c:v>
                </c:pt>
                <c:pt idx="497">
                  <c:v>43213</c:v>
                </c:pt>
                <c:pt idx="498">
                  <c:v>43214</c:v>
                </c:pt>
                <c:pt idx="499">
                  <c:v>43215</c:v>
                </c:pt>
                <c:pt idx="500">
                  <c:v>43216</c:v>
                </c:pt>
                <c:pt idx="501">
                  <c:v>43217</c:v>
                </c:pt>
                <c:pt idx="502">
                  <c:v>43220</c:v>
                </c:pt>
                <c:pt idx="503">
                  <c:v>43221</c:v>
                </c:pt>
                <c:pt idx="504">
                  <c:v>43222</c:v>
                </c:pt>
                <c:pt idx="505">
                  <c:v>43223</c:v>
                </c:pt>
                <c:pt idx="506">
                  <c:v>43224</c:v>
                </c:pt>
                <c:pt idx="507">
                  <c:v>43228</c:v>
                </c:pt>
                <c:pt idx="508">
                  <c:v>43229</c:v>
                </c:pt>
                <c:pt idx="509">
                  <c:v>43230</c:v>
                </c:pt>
                <c:pt idx="510">
                  <c:v>43231</c:v>
                </c:pt>
                <c:pt idx="511">
                  <c:v>43234</c:v>
                </c:pt>
                <c:pt idx="512">
                  <c:v>43235</c:v>
                </c:pt>
                <c:pt idx="513">
                  <c:v>43236</c:v>
                </c:pt>
                <c:pt idx="514">
                  <c:v>43237</c:v>
                </c:pt>
                <c:pt idx="515">
                  <c:v>43238</c:v>
                </c:pt>
                <c:pt idx="516">
                  <c:v>43241</c:v>
                </c:pt>
                <c:pt idx="517">
                  <c:v>43242</c:v>
                </c:pt>
                <c:pt idx="518">
                  <c:v>43250</c:v>
                </c:pt>
                <c:pt idx="519">
                  <c:v>43256</c:v>
                </c:pt>
                <c:pt idx="520">
                  <c:v>43263</c:v>
                </c:pt>
                <c:pt idx="521">
                  <c:v>43270</c:v>
                </c:pt>
                <c:pt idx="522">
                  <c:v>43277</c:v>
                </c:pt>
                <c:pt idx="523">
                  <c:v>43284</c:v>
                </c:pt>
                <c:pt idx="524">
                  <c:v>43291</c:v>
                </c:pt>
                <c:pt idx="525">
                  <c:v>43298</c:v>
                </c:pt>
                <c:pt idx="526">
                  <c:v>43305</c:v>
                </c:pt>
                <c:pt idx="527">
                  <c:v>43312</c:v>
                </c:pt>
                <c:pt idx="528">
                  <c:v>43319</c:v>
                </c:pt>
                <c:pt idx="529">
                  <c:v>43326</c:v>
                </c:pt>
                <c:pt idx="530">
                  <c:v>43333</c:v>
                </c:pt>
                <c:pt idx="531">
                  <c:v>43341</c:v>
                </c:pt>
                <c:pt idx="532">
                  <c:v>43347</c:v>
                </c:pt>
                <c:pt idx="533">
                  <c:v>43354</c:v>
                </c:pt>
                <c:pt idx="534">
                  <c:v>43361</c:v>
                </c:pt>
                <c:pt idx="535">
                  <c:v>43368</c:v>
                </c:pt>
                <c:pt idx="536">
                  <c:v>43375</c:v>
                </c:pt>
                <c:pt idx="537">
                  <c:v>43382</c:v>
                </c:pt>
                <c:pt idx="538">
                  <c:v>43389</c:v>
                </c:pt>
                <c:pt idx="539">
                  <c:v>43396</c:v>
                </c:pt>
                <c:pt idx="540">
                  <c:v>43403</c:v>
                </c:pt>
                <c:pt idx="541">
                  <c:v>43410</c:v>
                </c:pt>
                <c:pt idx="542">
                  <c:v>43417</c:v>
                </c:pt>
                <c:pt idx="543">
                  <c:v>43424</c:v>
                </c:pt>
                <c:pt idx="544">
                  <c:v>43431</c:v>
                </c:pt>
                <c:pt idx="545">
                  <c:v>43438</c:v>
                </c:pt>
                <c:pt idx="546">
                  <c:v>43445</c:v>
                </c:pt>
                <c:pt idx="547">
                  <c:v>43452</c:v>
                </c:pt>
                <c:pt idx="548">
                  <c:v>43461</c:v>
                </c:pt>
                <c:pt idx="549">
                  <c:v>43467</c:v>
                </c:pt>
                <c:pt idx="550">
                  <c:v>43473</c:v>
                </c:pt>
                <c:pt idx="551">
                  <c:v>43480</c:v>
                </c:pt>
                <c:pt idx="552">
                  <c:v>43487</c:v>
                </c:pt>
                <c:pt idx="553">
                  <c:v>43494</c:v>
                </c:pt>
                <c:pt idx="554">
                  <c:v>43501</c:v>
                </c:pt>
                <c:pt idx="555">
                  <c:v>43508</c:v>
                </c:pt>
                <c:pt idx="556">
                  <c:v>43515</c:v>
                </c:pt>
                <c:pt idx="557">
                  <c:v>43522</c:v>
                </c:pt>
                <c:pt idx="558">
                  <c:v>43529</c:v>
                </c:pt>
                <c:pt idx="559">
                  <c:v>43536</c:v>
                </c:pt>
                <c:pt idx="560">
                  <c:v>43543</c:v>
                </c:pt>
                <c:pt idx="561">
                  <c:v>43550</c:v>
                </c:pt>
                <c:pt idx="562">
                  <c:v>43557</c:v>
                </c:pt>
                <c:pt idx="563">
                  <c:v>43564</c:v>
                </c:pt>
                <c:pt idx="564">
                  <c:v>43571</c:v>
                </c:pt>
                <c:pt idx="565">
                  <c:v>43580</c:v>
                </c:pt>
                <c:pt idx="566">
                  <c:v>43587</c:v>
                </c:pt>
                <c:pt idx="567">
                  <c:v>43594</c:v>
                </c:pt>
                <c:pt idx="568">
                  <c:v>43601</c:v>
                </c:pt>
                <c:pt idx="569">
                  <c:v>43608</c:v>
                </c:pt>
                <c:pt idx="570">
                  <c:v>43615</c:v>
                </c:pt>
                <c:pt idx="571">
                  <c:v>43622</c:v>
                </c:pt>
                <c:pt idx="572">
                  <c:v>43629</c:v>
                </c:pt>
                <c:pt idx="573">
                  <c:v>43636</c:v>
                </c:pt>
                <c:pt idx="574">
                  <c:v>43643</c:v>
                </c:pt>
                <c:pt idx="575">
                  <c:v>43651</c:v>
                </c:pt>
                <c:pt idx="576">
                  <c:v>43657</c:v>
                </c:pt>
                <c:pt idx="577">
                  <c:v>43664</c:v>
                </c:pt>
                <c:pt idx="578">
                  <c:v>43671</c:v>
                </c:pt>
                <c:pt idx="579">
                  <c:v>43678</c:v>
                </c:pt>
                <c:pt idx="580">
                  <c:v>43685</c:v>
                </c:pt>
                <c:pt idx="581">
                  <c:v>43692</c:v>
                </c:pt>
                <c:pt idx="582">
                  <c:v>43699</c:v>
                </c:pt>
                <c:pt idx="583">
                  <c:v>43706</c:v>
                </c:pt>
                <c:pt idx="584">
                  <c:v>43713</c:v>
                </c:pt>
                <c:pt idx="585">
                  <c:v>43720</c:v>
                </c:pt>
                <c:pt idx="586">
                  <c:v>43727</c:v>
                </c:pt>
                <c:pt idx="587">
                  <c:v>43734</c:v>
                </c:pt>
                <c:pt idx="588">
                  <c:v>43741</c:v>
                </c:pt>
                <c:pt idx="589">
                  <c:v>43748</c:v>
                </c:pt>
                <c:pt idx="590">
                  <c:v>43755</c:v>
                </c:pt>
                <c:pt idx="591">
                  <c:v>43762</c:v>
                </c:pt>
                <c:pt idx="592">
                  <c:v>43769</c:v>
                </c:pt>
                <c:pt idx="593">
                  <c:v>43776</c:v>
                </c:pt>
                <c:pt idx="594">
                  <c:v>43783</c:v>
                </c:pt>
                <c:pt idx="595">
                  <c:v>43790</c:v>
                </c:pt>
                <c:pt idx="596">
                  <c:v>43798</c:v>
                </c:pt>
                <c:pt idx="597">
                  <c:v>43804</c:v>
                </c:pt>
                <c:pt idx="598">
                  <c:v>43811</c:v>
                </c:pt>
                <c:pt idx="599">
                  <c:v>43818</c:v>
                </c:pt>
                <c:pt idx="600">
                  <c:v>43829</c:v>
                </c:pt>
                <c:pt idx="601">
                  <c:v>43833</c:v>
                </c:pt>
                <c:pt idx="602">
                  <c:v>43839</c:v>
                </c:pt>
                <c:pt idx="603">
                  <c:v>43846</c:v>
                </c:pt>
                <c:pt idx="604">
                  <c:v>43853</c:v>
                </c:pt>
                <c:pt idx="605">
                  <c:v>43860</c:v>
                </c:pt>
                <c:pt idx="606">
                  <c:v>43867</c:v>
                </c:pt>
                <c:pt idx="607">
                  <c:v>43874</c:v>
                </c:pt>
                <c:pt idx="608">
                  <c:v>43881</c:v>
                </c:pt>
                <c:pt idx="609">
                  <c:v>43888</c:v>
                </c:pt>
                <c:pt idx="610">
                  <c:v>43895</c:v>
                </c:pt>
                <c:pt idx="611">
                  <c:v>43902</c:v>
                </c:pt>
                <c:pt idx="612">
                  <c:v>43909</c:v>
                </c:pt>
                <c:pt idx="613">
                  <c:v>43916</c:v>
                </c:pt>
                <c:pt idx="614">
                  <c:v>43923</c:v>
                </c:pt>
                <c:pt idx="615">
                  <c:v>43930</c:v>
                </c:pt>
                <c:pt idx="616">
                  <c:v>43937</c:v>
                </c:pt>
                <c:pt idx="617">
                  <c:v>43944</c:v>
                </c:pt>
                <c:pt idx="618">
                  <c:v>43951</c:v>
                </c:pt>
                <c:pt idx="619">
                  <c:v>43958</c:v>
                </c:pt>
                <c:pt idx="620">
                  <c:v>43965</c:v>
                </c:pt>
                <c:pt idx="621">
                  <c:v>43972</c:v>
                </c:pt>
                <c:pt idx="622">
                  <c:v>43979</c:v>
                </c:pt>
                <c:pt idx="623">
                  <c:v>43986</c:v>
                </c:pt>
                <c:pt idx="624">
                  <c:v>43993</c:v>
                </c:pt>
                <c:pt idx="625">
                  <c:v>44000</c:v>
                </c:pt>
                <c:pt idx="626">
                  <c:v>44007</c:v>
                </c:pt>
                <c:pt idx="627">
                  <c:v>44014</c:v>
                </c:pt>
                <c:pt idx="628">
                  <c:v>44021</c:v>
                </c:pt>
                <c:pt idx="629">
                  <c:v>44028</c:v>
                </c:pt>
                <c:pt idx="630">
                  <c:v>44035</c:v>
                </c:pt>
                <c:pt idx="631">
                  <c:v>44042</c:v>
                </c:pt>
                <c:pt idx="632">
                  <c:v>44049</c:v>
                </c:pt>
                <c:pt idx="633">
                  <c:v>44056</c:v>
                </c:pt>
                <c:pt idx="634">
                  <c:v>44063</c:v>
                </c:pt>
                <c:pt idx="635">
                  <c:v>44070</c:v>
                </c:pt>
                <c:pt idx="636">
                  <c:v>44077</c:v>
                </c:pt>
                <c:pt idx="637">
                  <c:v>44084</c:v>
                </c:pt>
                <c:pt idx="638">
                  <c:v>44091</c:v>
                </c:pt>
                <c:pt idx="639">
                  <c:v>44098</c:v>
                </c:pt>
                <c:pt idx="640">
                  <c:v>44105</c:v>
                </c:pt>
                <c:pt idx="641">
                  <c:v>44112</c:v>
                </c:pt>
                <c:pt idx="642">
                  <c:v>44119</c:v>
                </c:pt>
                <c:pt idx="643">
                  <c:v>44126</c:v>
                </c:pt>
                <c:pt idx="644">
                  <c:v>44133</c:v>
                </c:pt>
                <c:pt idx="645">
                  <c:v>44140</c:v>
                </c:pt>
                <c:pt idx="646">
                  <c:v>44147</c:v>
                </c:pt>
                <c:pt idx="647">
                  <c:v>44154</c:v>
                </c:pt>
                <c:pt idx="648">
                  <c:v>44162</c:v>
                </c:pt>
                <c:pt idx="649">
                  <c:v>44168</c:v>
                </c:pt>
                <c:pt idx="650">
                  <c:v>44175</c:v>
                </c:pt>
                <c:pt idx="651">
                  <c:v>44182</c:v>
                </c:pt>
                <c:pt idx="652">
                  <c:v>44189</c:v>
                </c:pt>
                <c:pt idx="653">
                  <c:v>44196</c:v>
                </c:pt>
                <c:pt idx="654">
                  <c:v>44203</c:v>
                </c:pt>
                <c:pt idx="655">
                  <c:v>44210</c:v>
                </c:pt>
                <c:pt idx="656">
                  <c:v>44217</c:v>
                </c:pt>
                <c:pt idx="657">
                  <c:v>44224</c:v>
                </c:pt>
                <c:pt idx="658">
                  <c:v>44231</c:v>
                </c:pt>
                <c:pt idx="659">
                  <c:v>44238</c:v>
                </c:pt>
                <c:pt idx="660">
                  <c:v>44245</c:v>
                </c:pt>
                <c:pt idx="661">
                  <c:v>44252</c:v>
                </c:pt>
                <c:pt idx="662">
                  <c:v>44259</c:v>
                </c:pt>
                <c:pt idx="663">
                  <c:v>44266</c:v>
                </c:pt>
                <c:pt idx="664">
                  <c:v>44273</c:v>
                </c:pt>
                <c:pt idx="665">
                  <c:v>44280</c:v>
                </c:pt>
                <c:pt idx="666">
                  <c:v>44287</c:v>
                </c:pt>
                <c:pt idx="667">
                  <c:v>44294</c:v>
                </c:pt>
                <c:pt idx="668">
                  <c:v>44301</c:v>
                </c:pt>
                <c:pt idx="669">
                  <c:v>44308</c:v>
                </c:pt>
                <c:pt idx="670">
                  <c:v>44315</c:v>
                </c:pt>
                <c:pt idx="671">
                  <c:v>44322</c:v>
                </c:pt>
                <c:pt idx="672">
                  <c:v>44329</c:v>
                </c:pt>
                <c:pt idx="673">
                  <c:v>44336</c:v>
                </c:pt>
                <c:pt idx="674">
                  <c:v>44343</c:v>
                </c:pt>
                <c:pt idx="675">
                  <c:v>44350</c:v>
                </c:pt>
                <c:pt idx="676">
                  <c:v>44357</c:v>
                </c:pt>
                <c:pt idx="677">
                  <c:v>44364</c:v>
                </c:pt>
                <c:pt idx="678">
                  <c:v>44371</c:v>
                </c:pt>
                <c:pt idx="679">
                  <c:v>44378</c:v>
                </c:pt>
                <c:pt idx="680">
                  <c:v>44385</c:v>
                </c:pt>
                <c:pt idx="681">
                  <c:v>44392</c:v>
                </c:pt>
                <c:pt idx="682">
                  <c:v>44399</c:v>
                </c:pt>
                <c:pt idx="683">
                  <c:v>44406</c:v>
                </c:pt>
                <c:pt idx="684">
                  <c:v>44413</c:v>
                </c:pt>
                <c:pt idx="685">
                  <c:v>44420</c:v>
                </c:pt>
                <c:pt idx="686">
                  <c:v>44427</c:v>
                </c:pt>
                <c:pt idx="687">
                  <c:v>44434</c:v>
                </c:pt>
                <c:pt idx="688">
                  <c:v>44441</c:v>
                </c:pt>
                <c:pt idx="689">
                  <c:v>44448</c:v>
                </c:pt>
                <c:pt idx="690">
                  <c:v>44455</c:v>
                </c:pt>
                <c:pt idx="691">
                  <c:v>44462</c:v>
                </c:pt>
                <c:pt idx="692">
                  <c:v>44469</c:v>
                </c:pt>
                <c:pt idx="693">
                  <c:v>44476</c:v>
                </c:pt>
                <c:pt idx="694">
                  <c:v>44483</c:v>
                </c:pt>
                <c:pt idx="695">
                  <c:v>44490</c:v>
                </c:pt>
                <c:pt idx="696">
                  <c:v>44497</c:v>
                </c:pt>
                <c:pt idx="697">
                  <c:v>44504</c:v>
                </c:pt>
                <c:pt idx="698">
                  <c:v>44512</c:v>
                </c:pt>
                <c:pt idx="699">
                  <c:v>44518</c:v>
                </c:pt>
                <c:pt idx="700">
                  <c:v>44526</c:v>
                </c:pt>
                <c:pt idx="701">
                  <c:v>44532</c:v>
                </c:pt>
                <c:pt idx="702">
                  <c:v>44539</c:v>
                </c:pt>
                <c:pt idx="703">
                  <c:v>44546</c:v>
                </c:pt>
                <c:pt idx="704">
                  <c:v>44553</c:v>
                </c:pt>
                <c:pt idx="705">
                  <c:v>44565</c:v>
                </c:pt>
                <c:pt idx="706">
                  <c:v>44568</c:v>
                </c:pt>
                <c:pt idx="707">
                  <c:v>44575</c:v>
                </c:pt>
                <c:pt idx="708">
                  <c:v>44582</c:v>
                </c:pt>
                <c:pt idx="709">
                  <c:v>44589</c:v>
                </c:pt>
                <c:pt idx="710">
                  <c:v>44596</c:v>
                </c:pt>
                <c:pt idx="711">
                  <c:v>44603</c:v>
                </c:pt>
                <c:pt idx="712">
                  <c:v>44610</c:v>
                </c:pt>
                <c:pt idx="713">
                  <c:v>44617</c:v>
                </c:pt>
                <c:pt idx="714">
                  <c:v>44624</c:v>
                </c:pt>
                <c:pt idx="715">
                  <c:v>44631</c:v>
                </c:pt>
                <c:pt idx="716">
                  <c:v>44638</c:v>
                </c:pt>
                <c:pt idx="717">
                  <c:v>44645</c:v>
                </c:pt>
                <c:pt idx="718">
                  <c:v>44652</c:v>
                </c:pt>
                <c:pt idx="719">
                  <c:v>44659</c:v>
                </c:pt>
                <c:pt idx="720">
                  <c:v>44670</c:v>
                </c:pt>
                <c:pt idx="721">
                  <c:v>44673</c:v>
                </c:pt>
                <c:pt idx="722">
                  <c:v>44680</c:v>
                </c:pt>
                <c:pt idx="723">
                  <c:v>44687</c:v>
                </c:pt>
                <c:pt idx="724">
                  <c:v>44694</c:v>
                </c:pt>
                <c:pt idx="725">
                  <c:v>44701</c:v>
                </c:pt>
                <c:pt idx="726">
                  <c:v>44708</c:v>
                </c:pt>
                <c:pt idx="727">
                  <c:v>44715</c:v>
                </c:pt>
                <c:pt idx="728">
                  <c:v>44722</c:v>
                </c:pt>
                <c:pt idx="729">
                  <c:v>44729</c:v>
                </c:pt>
                <c:pt idx="730">
                  <c:v>44736</c:v>
                </c:pt>
                <c:pt idx="731">
                  <c:v>44743</c:v>
                </c:pt>
                <c:pt idx="732">
                  <c:v>44750</c:v>
                </c:pt>
                <c:pt idx="733">
                  <c:v>44757</c:v>
                </c:pt>
                <c:pt idx="734">
                  <c:v>44764</c:v>
                </c:pt>
                <c:pt idx="735">
                  <c:v>44771</c:v>
                </c:pt>
                <c:pt idx="736">
                  <c:v>44778</c:v>
                </c:pt>
                <c:pt idx="737">
                  <c:v>44785</c:v>
                </c:pt>
                <c:pt idx="738">
                  <c:v>44792</c:v>
                </c:pt>
                <c:pt idx="739">
                  <c:v>44799</c:v>
                </c:pt>
                <c:pt idx="740">
                  <c:v>44806</c:v>
                </c:pt>
                <c:pt idx="741">
                  <c:v>44813</c:v>
                </c:pt>
                <c:pt idx="742">
                  <c:v>44820</c:v>
                </c:pt>
                <c:pt idx="743">
                  <c:v>44827</c:v>
                </c:pt>
                <c:pt idx="744">
                  <c:v>44834</c:v>
                </c:pt>
                <c:pt idx="745">
                  <c:v>44841</c:v>
                </c:pt>
                <c:pt idx="746">
                  <c:v>44848</c:v>
                </c:pt>
                <c:pt idx="747">
                  <c:v>44855</c:v>
                </c:pt>
                <c:pt idx="748">
                  <c:v>44862</c:v>
                </c:pt>
                <c:pt idx="749">
                  <c:v>44869</c:v>
                </c:pt>
                <c:pt idx="750">
                  <c:v>44879</c:v>
                </c:pt>
                <c:pt idx="751">
                  <c:v>44883</c:v>
                </c:pt>
                <c:pt idx="752">
                  <c:v>44890</c:v>
                </c:pt>
                <c:pt idx="753">
                  <c:v>44897</c:v>
                </c:pt>
                <c:pt idx="754">
                  <c:v>44904</c:v>
                </c:pt>
                <c:pt idx="755">
                  <c:v>44911</c:v>
                </c:pt>
                <c:pt idx="756">
                  <c:v>44918</c:v>
                </c:pt>
                <c:pt idx="757">
                  <c:v>44925</c:v>
                </c:pt>
                <c:pt idx="758">
                  <c:v>44932</c:v>
                </c:pt>
                <c:pt idx="759">
                  <c:v>44939</c:v>
                </c:pt>
                <c:pt idx="760">
                  <c:v>44946</c:v>
                </c:pt>
                <c:pt idx="761">
                  <c:v>44953</c:v>
                </c:pt>
                <c:pt idx="762">
                  <c:v>44960</c:v>
                </c:pt>
                <c:pt idx="763">
                  <c:v>44967</c:v>
                </c:pt>
                <c:pt idx="764">
                  <c:v>44974</c:v>
                </c:pt>
                <c:pt idx="765">
                  <c:v>44981</c:v>
                </c:pt>
                <c:pt idx="766">
                  <c:v>44988</c:v>
                </c:pt>
                <c:pt idx="767">
                  <c:v>44995</c:v>
                </c:pt>
                <c:pt idx="768">
                  <c:v>45002</c:v>
                </c:pt>
                <c:pt idx="769">
                  <c:v>45009</c:v>
                </c:pt>
                <c:pt idx="770">
                  <c:v>45016</c:v>
                </c:pt>
                <c:pt idx="771">
                  <c:v>45027</c:v>
                </c:pt>
                <c:pt idx="772">
                  <c:v>45030</c:v>
                </c:pt>
                <c:pt idx="773">
                  <c:v>45037</c:v>
                </c:pt>
                <c:pt idx="774">
                  <c:v>45044</c:v>
                </c:pt>
                <c:pt idx="775">
                  <c:v>45051</c:v>
                </c:pt>
                <c:pt idx="776">
                  <c:v>45058</c:v>
                </c:pt>
                <c:pt idx="777">
                  <c:v>45065</c:v>
                </c:pt>
                <c:pt idx="778">
                  <c:v>45072</c:v>
                </c:pt>
                <c:pt idx="779">
                  <c:v>45079</c:v>
                </c:pt>
                <c:pt idx="780">
                  <c:v>45086</c:v>
                </c:pt>
                <c:pt idx="781">
                  <c:v>45093</c:v>
                </c:pt>
                <c:pt idx="782">
                  <c:v>45100</c:v>
                </c:pt>
                <c:pt idx="783">
                  <c:v>45107</c:v>
                </c:pt>
                <c:pt idx="784">
                  <c:v>45114</c:v>
                </c:pt>
                <c:pt idx="785">
                  <c:v>45121</c:v>
                </c:pt>
                <c:pt idx="786">
                  <c:v>45128</c:v>
                </c:pt>
                <c:pt idx="787">
                  <c:v>45135</c:v>
                </c:pt>
                <c:pt idx="788">
                  <c:v>45142</c:v>
                </c:pt>
                <c:pt idx="789">
                  <c:v>45149</c:v>
                </c:pt>
                <c:pt idx="790">
                  <c:v>45156</c:v>
                </c:pt>
                <c:pt idx="791">
                  <c:v>45163</c:v>
                </c:pt>
                <c:pt idx="792">
                  <c:v>45170</c:v>
                </c:pt>
                <c:pt idx="793">
                  <c:v>45177</c:v>
                </c:pt>
                <c:pt idx="794">
                  <c:v>45184</c:v>
                </c:pt>
                <c:pt idx="795">
                  <c:v>45191</c:v>
                </c:pt>
                <c:pt idx="796">
                  <c:v>45198</c:v>
                </c:pt>
                <c:pt idx="797">
                  <c:v>45205</c:v>
                </c:pt>
                <c:pt idx="798">
                  <c:v>45212</c:v>
                </c:pt>
                <c:pt idx="799">
                  <c:v>45219</c:v>
                </c:pt>
                <c:pt idx="800">
                  <c:v>45226</c:v>
                </c:pt>
                <c:pt idx="801">
                  <c:v>45233</c:v>
                </c:pt>
                <c:pt idx="802">
                  <c:v>45243</c:v>
                </c:pt>
                <c:pt idx="803">
                  <c:v>45247</c:v>
                </c:pt>
                <c:pt idx="804">
                  <c:v>45254</c:v>
                </c:pt>
                <c:pt idx="805">
                  <c:v>45261</c:v>
                </c:pt>
                <c:pt idx="806">
                  <c:v>45268</c:v>
                </c:pt>
                <c:pt idx="807">
                  <c:v>45275</c:v>
                </c:pt>
                <c:pt idx="808">
                  <c:v>45282</c:v>
                </c:pt>
                <c:pt idx="809">
                  <c:v>45289</c:v>
                </c:pt>
                <c:pt idx="810">
                  <c:v>45296</c:v>
                </c:pt>
                <c:pt idx="811">
                  <c:v>45303</c:v>
                </c:pt>
                <c:pt idx="812">
                  <c:v>45310</c:v>
                </c:pt>
                <c:pt idx="813">
                  <c:v>45317</c:v>
                </c:pt>
                <c:pt idx="814">
                  <c:v>45324</c:v>
                </c:pt>
                <c:pt idx="815">
                  <c:v>45331</c:v>
                </c:pt>
                <c:pt idx="816">
                  <c:v>45338</c:v>
                </c:pt>
                <c:pt idx="817">
                  <c:v>45345</c:v>
                </c:pt>
                <c:pt idx="818">
                  <c:v>45352</c:v>
                </c:pt>
                <c:pt idx="819">
                  <c:v>45359</c:v>
                </c:pt>
                <c:pt idx="820">
                  <c:v>45366</c:v>
                </c:pt>
                <c:pt idx="821">
                  <c:v>45373</c:v>
                </c:pt>
                <c:pt idx="822">
                  <c:v>45384</c:v>
                </c:pt>
                <c:pt idx="823">
                  <c:v>45387</c:v>
                </c:pt>
                <c:pt idx="824">
                  <c:v>45394</c:v>
                </c:pt>
                <c:pt idx="825">
                  <c:v>45401</c:v>
                </c:pt>
                <c:pt idx="826">
                  <c:v>45408</c:v>
                </c:pt>
                <c:pt idx="827">
                  <c:v>45415</c:v>
                </c:pt>
                <c:pt idx="828">
                  <c:v>45422</c:v>
                </c:pt>
                <c:pt idx="829">
                  <c:v>45429</c:v>
                </c:pt>
                <c:pt idx="830">
                  <c:v>45436</c:v>
                </c:pt>
                <c:pt idx="831">
                  <c:v>45443</c:v>
                </c:pt>
                <c:pt idx="832">
                  <c:v>45450</c:v>
                </c:pt>
                <c:pt idx="833">
                  <c:v>45457</c:v>
                </c:pt>
                <c:pt idx="834">
                  <c:v>45464</c:v>
                </c:pt>
                <c:pt idx="835">
                  <c:v>45471</c:v>
                </c:pt>
                <c:pt idx="836">
                  <c:v>45478</c:v>
                </c:pt>
                <c:pt idx="837">
                  <c:v>45485</c:v>
                </c:pt>
                <c:pt idx="838">
                  <c:v>45492</c:v>
                </c:pt>
                <c:pt idx="839">
                  <c:v>45499</c:v>
                </c:pt>
                <c:pt idx="840">
                  <c:v>45506</c:v>
                </c:pt>
                <c:pt idx="841">
                  <c:v>45513</c:v>
                </c:pt>
                <c:pt idx="842">
                  <c:v>45520</c:v>
                </c:pt>
                <c:pt idx="843">
                  <c:v>45527</c:v>
                </c:pt>
                <c:pt idx="844">
                  <c:v>45534</c:v>
                </c:pt>
                <c:pt idx="845">
                  <c:v>45541</c:v>
                </c:pt>
                <c:pt idx="846">
                  <c:v>45548</c:v>
                </c:pt>
                <c:pt idx="847">
                  <c:v>45555</c:v>
                </c:pt>
                <c:pt idx="848">
                  <c:v>45562</c:v>
                </c:pt>
                <c:pt idx="849">
                  <c:v>45569</c:v>
                </c:pt>
                <c:pt idx="850">
                  <c:v>45576</c:v>
                </c:pt>
                <c:pt idx="851">
                  <c:v>45583</c:v>
                </c:pt>
                <c:pt idx="852">
                  <c:v>45590</c:v>
                </c:pt>
                <c:pt idx="853">
                  <c:v>45597</c:v>
                </c:pt>
                <c:pt idx="854">
                  <c:v>45604</c:v>
                </c:pt>
                <c:pt idx="855">
                  <c:v>45611</c:v>
                </c:pt>
                <c:pt idx="856">
                  <c:v>45618</c:v>
                </c:pt>
                <c:pt idx="857">
                  <c:v>45625</c:v>
                </c:pt>
                <c:pt idx="858">
                  <c:v>45632</c:v>
                </c:pt>
                <c:pt idx="859">
                  <c:v>45639</c:v>
                </c:pt>
                <c:pt idx="860">
                  <c:v>45646</c:v>
                </c:pt>
                <c:pt idx="861">
                  <c:v>45657</c:v>
                </c:pt>
                <c:pt idx="862">
                  <c:v>45664</c:v>
                </c:pt>
                <c:pt idx="863">
                  <c:v>45671</c:v>
                </c:pt>
                <c:pt idx="864">
                  <c:v>45678</c:v>
                </c:pt>
                <c:pt idx="865">
                  <c:v>45685</c:v>
                </c:pt>
                <c:pt idx="866">
                  <c:v>45692</c:v>
                </c:pt>
                <c:pt idx="867">
                  <c:v>45699</c:v>
                </c:pt>
                <c:pt idx="868">
                  <c:v>45706</c:v>
                </c:pt>
                <c:pt idx="869">
                  <c:v>45713</c:v>
                </c:pt>
                <c:pt idx="870">
                  <c:v>45720</c:v>
                </c:pt>
                <c:pt idx="871">
                  <c:v>45727</c:v>
                </c:pt>
                <c:pt idx="872">
                  <c:v>45734</c:v>
                </c:pt>
                <c:pt idx="873">
                  <c:v>45741</c:v>
                </c:pt>
                <c:pt idx="874">
                  <c:v>45748</c:v>
                </c:pt>
                <c:pt idx="875">
                  <c:v>45755</c:v>
                </c:pt>
                <c:pt idx="876">
                  <c:v>45762</c:v>
                </c:pt>
                <c:pt idx="877">
                  <c:v>45771</c:v>
                </c:pt>
                <c:pt idx="878">
                  <c:v>45778</c:v>
                </c:pt>
                <c:pt idx="879">
                  <c:v>45785</c:v>
                </c:pt>
                <c:pt idx="880">
                  <c:v>45792</c:v>
                </c:pt>
                <c:pt idx="881">
                  <c:v>45799</c:v>
                </c:pt>
                <c:pt idx="882">
                  <c:v>45806</c:v>
                </c:pt>
                <c:pt idx="883">
                  <c:v>45813</c:v>
                </c:pt>
                <c:pt idx="884">
                  <c:v>45820</c:v>
                </c:pt>
                <c:pt idx="885">
                  <c:v>45827</c:v>
                </c:pt>
                <c:pt idx="886">
                  <c:v>45834</c:v>
                </c:pt>
                <c:pt idx="887">
                  <c:v>45841</c:v>
                </c:pt>
                <c:pt idx="888">
                  <c:v>45848</c:v>
                </c:pt>
                <c:pt idx="889">
                  <c:v>45855</c:v>
                </c:pt>
                <c:pt idx="890">
                  <c:v>45862</c:v>
                </c:pt>
                <c:pt idx="891">
                  <c:v>45869</c:v>
                </c:pt>
                <c:pt idx="892">
                  <c:v>45876</c:v>
                </c:pt>
                <c:pt idx="893">
                  <c:v>45883</c:v>
                </c:pt>
                <c:pt idx="894">
                  <c:v>45890</c:v>
                </c:pt>
                <c:pt idx="895">
                  <c:v>45897</c:v>
                </c:pt>
                <c:pt idx="896">
                  <c:v>45904</c:v>
                </c:pt>
                <c:pt idx="897">
                  <c:v>45911</c:v>
                </c:pt>
                <c:pt idx="898">
                  <c:v>45918</c:v>
                </c:pt>
                <c:pt idx="899">
                  <c:v>45925</c:v>
                </c:pt>
                <c:pt idx="900">
                  <c:v>45932</c:v>
                </c:pt>
                <c:pt idx="901">
                  <c:v>45939</c:v>
                </c:pt>
                <c:pt idx="902">
                  <c:v>45946</c:v>
                </c:pt>
                <c:pt idx="903">
                  <c:v>45953</c:v>
                </c:pt>
                <c:pt idx="904">
                  <c:v>45960</c:v>
                </c:pt>
                <c:pt idx="905">
                  <c:v>45967</c:v>
                </c:pt>
                <c:pt idx="906">
                  <c:v>45974</c:v>
                </c:pt>
                <c:pt idx="907">
                  <c:v>45981</c:v>
                </c:pt>
                <c:pt idx="908">
                  <c:v>45989</c:v>
                </c:pt>
                <c:pt idx="909">
                  <c:v>45995</c:v>
                </c:pt>
                <c:pt idx="910">
                  <c:v>46002</c:v>
                </c:pt>
                <c:pt idx="911">
                  <c:v>46009</c:v>
                </c:pt>
                <c:pt idx="912">
                  <c:v>46020</c:v>
                </c:pt>
                <c:pt idx="913">
                  <c:v>46024</c:v>
                </c:pt>
                <c:pt idx="914">
                  <c:v>46030</c:v>
                </c:pt>
                <c:pt idx="915">
                  <c:v>46037</c:v>
                </c:pt>
                <c:pt idx="916">
                  <c:v>46044</c:v>
                </c:pt>
                <c:pt idx="917">
                  <c:v>46051</c:v>
                </c:pt>
                <c:pt idx="918">
                  <c:v>46058</c:v>
                </c:pt>
                <c:pt idx="919">
                  <c:v>46065</c:v>
                </c:pt>
                <c:pt idx="920">
                  <c:v>46072</c:v>
                </c:pt>
                <c:pt idx="921">
                  <c:v>46079</c:v>
                </c:pt>
                <c:pt idx="922">
                  <c:v>46086</c:v>
                </c:pt>
                <c:pt idx="923">
                  <c:v>46093</c:v>
                </c:pt>
                <c:pt idx="924">
                  <c:v>46100</c:v>
                </c:pt>
                <c:pt idx="925">
                  <c:v>46107</c:v>
                </c:pt>
                <c:pt idx="926">
                  <c:v>46114</c:v>
                </c:pt>
                <c:pt idx="927">
                  <c:v>46121</c:v>
                </c:pt>
                <c:pt idx="928">
                  <c:v>46128</c:v>
                </c:pt>
                <c:pt idx="929">
                  <c:v>46135</c:v>
                </c:pt>
                <c:pt idx="930">
                  <c:v>46142</c:v>
                </c:pt>
                <c:pt idx="931">
                  <c:v>46149</c:v>
                </c:pt>
                <c:pt idx="932">
                  <c:v>46156</c:v>
                </c:pt>
                <c:pt idx="933">
                  <c:v>46163</c:v>
                </c:pt>
                <c:pt idx="934">
                  <c:v>46170</c:v>
                </c:pt>
                <c:pt idx="935">
                  <c:v>46177</c:v>
                </c:pt>
                <c:pt idx="936">
                  <c:v>46184</c:v>
                </c:pt>
                <c:pt idx="937">
                  <c:v>46191</c:v>
                </c:pt>
                <c:pt idx="938">
                  <c:v>46198</c:v>
                </c:pt>
                <c:pt idx="939">
                  <c:v>46205</c:v>
                </c:pt>
                <c:pt idx="940">
                  <c:v>46212</c:v>
                </c:pt>
                <c:pt idx="941">
                  <c:v>46219</c:v>
                </c:pt>
                <c:pt idx="942">
                  <c:v>46226</c:v>
                </c:pt>
                <c:pt idx="943">
                  <c:v>46233</c:v>
                </c:pt>
                <c:pt idx="944">
                  <c:v>46240</c:v>
                </c:pt>
                <c:pt idx="945">
                  <c:v>46247</c:v>
                </c:pt>
                <c:pt idx="946">
                  <c:v>46254</c:v>
                </c:pt>
                <c:pt idx="947">
                  <c:v>46261</c:v>
                </c:pt>
                <c:pt idx="948">
                  <c:v>46268</c:v>
                </c:pt>
                <c:pt idx="949">
                  <c:v>46275</c:v>
                </c:pt>
                <c:pt idx="950">
                  <c:v>46282</c:v>
                </c:pt>
                <c:pt idx="951">
                  <c:v>46289</c:v>
                </c:pt>
                <c:pt idx="952">
                  <c:v>46296</c:v>
                </c:pt>
                <c:pt idx="953">
                  <c:v>46303</c:v>
                </c:pt>
                <c:pt idx="954">
                  <c:v>46310</c:v>
                </c:pt>
                <c:pt idx="955">
                  <c:v>46317</c:v>
                </c:pt>
                <c:pt idx="956">
                  <c:v>46324</c:v>
                </c:pt>
                <c:pt idx="957">
                  <c:v>46331</c:v>
                </c:pt>
                <c:pt idx="958">
                  <c:v>46338</c:v>
                </c:pt>
                <c:pt idx="959">
                  <c:v>46345</c:v>
                </c:pt>
                <c:pt idx="960">
                  <c:v>46353</c:v>
                </c:pt>
                <c:pt idx="961">
                  <c:v>46359</c:v>
                </c:pt>
                <c:pt idx="962">
                  <c:v>46366</c:v>
                </c:pt>
                <c:pt idx="963">
                  <c:v>46373</c:v>
                </c:pt>
                <c:pt idx="964">
                  <c:v>46380</c:v>
                </c:pt>
                <c:pt idx="965">
                  <c:v>46387</c:v>
                </c:pt>
                <c:pt idx="966">
                  <c:v>46394</c:v>
                </c:pt>
                <c:pt idx="967">
                  <c:v>46401</c:v>
                </c:pt>
                <c:pt idx="968">
                  <c:v>46408</c:v>
                </c:pt>
                <c:pt idx="969">
                  <c:v>46415</c:v>
                </c:pt>
                <c:pt idx="970">
                  <c:v>46422</c:v>
                </c:pt>
                <c:pt idx="971">
                  <c:v>46429</c:v>
                </c:pt>
                <c:pt idx="972">
                  <c:v>46436</c:v>
                </c:pt>
                <c:pt idx="973">
                  <c:v>46443</c:v>
                </c:pt>
                <c:pt idx="974">
                  <c:v>46450</c:v>
                </c:pt>
                <c:pt idx="975">
                  <c:v>46457</c:v>
                </c:pt>
                <c:pt idx="976">
                  <c:v>46464</c:v>
                </c:pt>
                <c:pt idx="977">
                  <c:v>46471</c:v>
                </c:pt>
                <c:pt idx="978">
                  <c:v>46478</c:v>
                </c:pt>
                <c:pt idx="979">
                  <c:v>46485</c:v>
                </c:pt>
                <c:pt idx="980">
                  <c:v>46492</c:v>
                </c:pt>
                <c:pt idx="981">
                  <c:v>46499</c:v>
                </c:pt>
                <c:pt idx="982">
                  <c:v>46506</c:v>
                </c:pt>
                <c:pt idx="983">
                  <c:v>46513</c:v>
                </c:pt>
                <c:pt idx="984">
                  <c:v>46520</c:v>
                </c:pt>
                <c:pt idx="985">
                  <c:v>46527</c:v>
                </c:pt>
                <c:pt idx="986">
                  <c:v>46534</c:v>
                </c:pt>
                <c:pt idx="987">
                  <c:v>46541</c:v>
                </c:pt>
                <c:pt idx="988">
                  <c:v>46548</c:v>
                </c:pt>
                <c:pt idx="989">
                  <c:v>46555</c:v>
                </c:pt>
                <c:pt idx="990">
                  <c:v>46562</c:v>
                </c:pt>
                <c:pt idx="991">
                  <c:v>46569</c:v>
                </c:pt>
                <c:pt idx="992">
                  <c:v>46576</c:v>
                </c:pt>
                <c:pt idx="993">
                  <c:v>46583</c:v>
                </c:pt>
                <c:pt idx="994">
                  <c:v>46590</c:v>
                </c:pt>
                <c:pt idx="995">
                  <c:v>46597</c:v>
                </c:pt>
                <c:pt idx="996">
                  <c:v>46604</c:v>
                </c:pt>
                <c:pt idx="997">
                  <c:v>46611</c:v>
                </c:pt>
                <c:pt idx="998">
                  <c:v>46618</c:v>
                </c:pt>
                <c:pt idx="999">
                  <c:v>46625</c:v>
                </c:pt>
                <c:pt idx="1000">
                  <c:v>46632</c:v>
                </c:pt>
                <c:pt idx="1001">
                  <c:v>46639</c:v>
                </c:pt>
                <c:pt idx="1002">
                  <c:v>46646</c:v>
                </c:pt>
                <c:pt idx="1003">
                  <c:v>46653</c:v>
                </c:pt>
                <c:pt idx="1004">
                  <c:v>46660</c:v>
                </c:pt>
                <c:pt idx="1005">
                  <c:v>46667</c:v>
                </c:pt>
                <c:pt idx="1006">
                  <c:v>46674</c:v>
                </c:pt>
                <c:pt idx="1007">
                  <c:v>46681</c:v>
                </c:pt>
                <c:pt idx="1008">
                  <c:v>46688</c:v>
                </c:pt>
                <c:pt idx="1009">
                  <c:v>46695</c:v>
                </c:pt>
                <c:pt idx="1010">
                  <c:v>46703</c:v>
                </c:pt>
                <c:pt idx="1011">
                  <c:v>46709</c:v>
                </c:pt>
                <c:pt idx="1012">
                  <c:v>46717</c:v>
                </c:pt>
                <c:pt idx="1013">
                  <c:v>46723</c:v>
                </c:pt>
                <c:pt idx="1014">
                  <c:v>46730</c:v>
                </c:pt>
                <c:pt idx="1015">
                  <c:v>46737</c:v>
                </c:pt>
                <c:pt idx="1016">
                  <c:v>46744</c:v>
                </c:pt>
                <c:pt idx="1017">
                  <c:v>46756</c:v>
                </c:pt>
                <c:pt idx="1018">
                  <c:v>46759</c:v>
                </c:pt>
                <c:pt idx="1019">
                  <c:v>46766</c:v>
                </c:pt>
                <c:pt idx="1020">
                  <c:v>46773</c:v>
                </c:pt>
                <c:pt idx="1021">
                  <c:v>46780</c:v>
                </c:pt>
                <c:pt idx="1022">
                  <c:v>46787</c:v>
                </c:pt>
                <c:pt idx="1023">
                  <c:v>46794</c:v>
                </c:pt>
                <c:pt idx="1024">
                  <c:v>46801</c:v>
                </c:pt>
                <c:pt idx="1025">
                  <c:v>46808</c:v>
                </c:pt>
                <c:pt idx="1026">
                  <c:v>46815</c:v>
                </c:pt>
                <c:pt idx="1027">
                  <c:v>46822</c:v>
                </c:pt>
                <c:pt idx="1028">
                  <c:v>46829</c:v>
                </c:pt>
                <c:pt idx="1029">
                  <c:v>46836</c:v>
                </c:pt>
                <c:pt idx="1030">
                  <c:v>46843</c:v>
                </c:pt>
                <c:pt idx="1031">
                  <c:v>46850</c:v>
                </c:pt>
                <c:pt idx="1032">
                  <c:v>46861</c:v>
                </c:pt>
                <c:pt idx="1033">
                  <c:v>46864</c:v>
                </c:pt>
                <c:pt idx="1034">
                  <c:v>46871</c:v>
                </c:pt>
                <c:pt idx="1035">
                  <c:v>46878</c:v>
                </c:pt>
                <c:pt idx="1036">
                  <c:v>46885</c:v>
                </c:pt>
                <c:pt idx="1037">
                  <c:v>46892</c:v>
                </c:pt>
                <c:pt idx="1038">
                  <c:v>46899</c:v>
                </c:pt>
                <c:pt idx="1039">
                  <c:v>46906</c:v>
                </c:pt>
                <c:pt idx="1040">
                  <c:v>46913</c:v>
                </c:pt>
                <c:pt idx="1041">
                  <c:v>46920</c:v>
                </c:pt>
                <c:pt idx="1042">
                  <c:v>46927</c:v>
                </c:pt>
                <c:pt idx="1043">
                  <c:v>46934</c:v>
                </c:pt>
                <c:pt idx="1044">
                  <c:v>46941</c:v>
                </c:pt>
                <c:pt idx="1045">
                  <c:v>46948</c:v>
                </c:pt>
                <c:pt idx="1046">
                  <c:v>46955</c:v>
                </c:pt>
                <c:pt idx="1047">
                  <c:v>46962</c:v>
                </c:pt>
                <c:pt idx="1048">
                  <c:v>46969</c:v>
                </c:pt>
                <c:pt idx="1049">
                  <c:v>46976</c:v>
                </c:pt>
                <c:pt idx="1050">
                  <c:v>46983</c:v>
                </c:pt>
                <c:pt idx="1051">
                  <c:v>46990</c:v>
                </c:pt>
                <c:pt idx="1052">
                  <c:v>46997</c:v>
                </c:pt>
                <c:pt idx="1053">
                  <c:v>47004</c:v>
                </c:pt>
                <c:pt idx="1054">
                  <c:v>47011</c:v>
                </c:pt>
                <c:pt idx="1055">
                  <c:v>47018</c:v>
                </c:pt>
                <c:pt idx="1056">
                  <c:v>47025</c:v>
                </c:pt>
                <c:pt idx="1057">
                  <c:v>47032</c:v>
                </c:pt>
                <c:pt idx="1058">
                  <c:v>47039</c:v>
                </c:pt>
                <c:pt idx="1059">
                  <c:v>47046</c:v>
                </c:pt>
                <c:pt idx="1060">
                  <c:v>47053</c:v>
                </c:pt>
                <c:pt idx="1061">
                  <c:v>47060</c:v>
                </c:pt>
                <c:pt idx="1062">
                  <c:v>47070</c:v>
                </c:pt>
                <c:pt idx="1063">
                  <c:v>47074</c:v>
                </c:pt>
                <c:pt idx="1064">
                  <c:v>47081</c:v>
                </c:pt>
                <c:pt idx="1065">
                  <c:v>47088</c:v>
                </c:pt>
                <c:pt idx="1066">
                  <c:v>47095</c:v>
                </c:pt>
                <c:pt idx="1067">
                  <c:v>47102</c:v>
                </c:pt>
                <c:pt idx="1068">
                  <c:v>47109</c:v>
                </c:pt>
                <c:pt idx="1069">
                  <c:v>47116</c:v>
                </c:pt>
                <c:pt idx="1070">
                  <c:v>47123</c:v>
                </c:pt>
                <c:pt idx="1071">
                  <c:v>47130</c:v>
                </c:pt>
                <c:pt idx="1072">
                  <c:v>47137</c:v>
                </c:pt>
                <c:pt idx="1073">
                  <c:v>47144</c:v>
                </c:pt>
                <c:pt idx="1074">
                  <c:v>47151</c:v>
                </c:pt>
                <c:pt idx="1075">
                  <c:v>47158</c:v>
                </c:pt>
                <c:pt idx="1076">
                  <c:v>47165</c:v>
                </c:pt>
                <c:pt idx="1077">
                  <c:v>47172</c:v>
                </c:pt>
                <c:pt idx="1078">
                  <c:v>47179</c:v>
                </c:pt>
                <c:pt idx="1079">
                  <c:v>47186</c:v>
                </c:pt>
                <c:pt idx="1080">
                  <c:v>47193</c:v>
                </c:pt>
                <c:pt idx="1081">
                  <c:v>47200</c:v>
                </c:pt>
                <c:pt idx="1082">
                  <c:v>47211</c:v>
                </c:pt>
                <c:pt idx="1083">
                  <c:v>47214</c:v>
                </c:pt>
                <c:pt idx="1084">
                  <c:v>47221</c:v>
                </c:pt>
                <c:pt idx="1085">
                  <c:v>47228</c:v>
                </c:pt>
                <c:pt idx="1086">
                  <c:v>47235</c:v>
                </c:pt>
                <c:pt idx="1087">
                  <c:v>47242</c:v>
                </c:pt>
                <c:pt idx="1088">
                  <c:v>47249</c:v>
                </c:pt>
                <c:pt idx="1089">
                  <c:v>47256</c:v>
                </c:pt>
                <c:pt idx="1090">
                  <c:v>47263</c:v>
                </c:pt>
                <c:pt idx="1091">
                  <c:v>47270</c:v>
                </c:pt>
                <c:pt idx="1092">
                  <c:v>47277</c:v>
                </c:pt>
                <c:pt idx="1093">
                  <c:v>47284</c:v>
                </c:pt>
                <c:pt idx="1094">
                  <c:v>47291</c:v>
                </c:pt>
                <c:pt idx="1095">
                  <c:v>47298</c:v>
                </c:pt>
                <c:pt idx="1096">
                  <c:v>47305</c:v>
                </c:pt>
                <c:pt idx="1097">
                  <c:v>47312</c:v>
                </c:pt>
                <c:pt idx="1098">
                  <c:v>47319</c:v>
                </c:pt>
                <c:pt idx="1099">
                  <c:v>47326</c:v>
                </c:pt>
                <c:pt idx="1100">
                  <c:v>47333</c:v>
                </c:pt>
                <c:pt idx="1101">
                  <c:v>47340</c:v>
                </c:pt>
                <c:pt idx="1102">
                  <c:v>47347</c:v>
                </c:pt>
                <c:pt idx="1103">
                  <c:v>47354</c:v>
                </c:pt>
                <c:pt idx="1104">
                  <c:v>47361</c:v>
                </c:pt>
                <c:pt idx="1105">
                  <c:v>47368</c:v>
                </c:pt>
                <c:pt idx="1106">
                  <c:v>47375</c:v>
                </c:pt>
                <c:pt idx="1107">
                  <c:v>47382</c:v>
                </c:pt>
                <c:pt idx="1108">
                  <c:v>47389</c:v>
                </c:pt>
                <c:pt idx="1109">
                  <c:v>47396</c:v>
                </c:pt>
                <c:pt idx="1110">
                  <c:v>47403</c:v>
                </c:pt>
                <c:pt idx="1111">
                  <c:v>47410</c:v>
                </c:pt>
                <c:pt idx="1112">
                  <c:v>47417</c:v>
                </c:pt>
                <c:pt idx="1113">
                  <c:v>47424</c:v>
                </c:pt>
                <c:pt idx="1114">
                  <c:v>47431</c:v>
                </c:pt>
                <c:pt idx="1115">
                  <c:v>47438</c:v>
                </c:pt>
                <c:pt idx="1116">
                  <c:v>47445</c:v>
                </c:pt>
                <c:pt idx="1117">
                  <c:v>47452</c:v>
                </c:pt>
                <c:pt idx="1118">
                  <c:v>47459</c:v>
                </c:pt>
                <c:pt idx="1119">
                  <c:v>47466</c:v>
                </c:pt>
                <c:pt idx="1120">
                  <c:v>47473</c:v>
                </c:pt>
                <c:pt idx="1121">
                  <c:v>47483</c:v>
                </c:pt>
                <c:pt idx="1122">
                  <c:v>47490</c:v>
                </c:pt>
                <c:pt idx="1123">
                  <c:v>47497</c:v>
                </c:pt>
                <c:pt idx="1124">
                  <c:v>47505</c:v>
                </c:pt>
                <c:pt idx="1125">
                  <c:v>47511</c:v>
                </c:pt>
                <c:pt idx="1126">
                  <c:v>47518</c:v>
                </c:pt>
                <c:pt idx="1127">
                  <c:v>47525</c:v>
                </c:pt>
                <c:pt idx="1128">
                  <c:v>47533</c:v>
                </c:pt>
                <c:pt idx="1129">
                  <c:v>47539</c:v>
                </c:pt>
                <c:pt idx="1130">
                  <c:v>47546</c:v>
                </c:pt>
                <c:pt idx="1131">
                  <c:v>47553</c:v>
                </c:pt>
                <c:pt idx="1132">
                  <c:v>47560</c:v>
                </c:pt>
                <c:pt idx="1133">
                  <c:v>47567</c:v>
                </c:pt>
                <c:pt idx="1134">
                  <c:v>47574</c:v>
                </c:pt>
                <c:pt idx="1135">
                  <c:v>47581</c:v>
                </c:pt>
                <c:pt idx="1136">
                  <c:v>47588</c:v>
                </c:pt>
                <c:pt idx="1137">
                  <c:v>47597</c:v>
                </c:pt>
                <c:pt idx="1138">
                  <c:v>47602</c:v>
                </c:pt>
                <c:pt idx="1139">
                  <c:v>47610</c:v>
                </c:pt>
                <c:pt idx="1140">
                  <c:v>47616</c:v>
                </c:pt>
                <c:pt idx="1141">
                  <c:v>47623</c:v>
                </c:pt>
                <c:pt idx="1142">
                  <c:v>47631</c:v>
                </c:pt>
                <c:pt idx="1143">
                  <c:v>47637</c:v>
                </c:pt>
                <c:pt idx="1144">
                  <c:v>47644</c:v>
                </c:pt>
                <c:pt idx="1145">
                  <c:v>47651</c:v>
                </c:pt>
                <c:pt idx="1146">
                  <c:v>47658</c:v>
                </c:pt>
                <c:pt idx="1147">
                  <c:v>47665</c:v>
                </c:pt>
                <c:pt idx="1148">
                  <c:v>47672</c:v>
                </c:pt>
                <c:pt idx="1149">
                  <c:v>47679</c:v>
                </c:pt>
                <c:pt idx="1150">
                  <c:v>47686</c:v>
                </c:pt>
                <c:pt idx="1151">
                  <c:v>47693</c:v>
                </c:pt>
                <c:pt idx="1152">
                  <c:v>47700</c:v>
                </c:pt>
                <c:pt idx="1153">
                  <c:v>47707</c:v>
                </c:pt>
                <c:pt idx="1154">
                  <c:v>47714</c:v>
                </c:pt>
                <c:pt idx="1155">
                  <c:v>47722</c:v>
                </c:pt>
                <c:pt idx="1156">
                  <c:v>47729</c:v>
                </c:pt>
                <c:pt idx="1157">
                  <c:v>47735</c:v>
                </c:pt>
                <c:pt idx="1158">
                  <c:v>47742</c:v>
                </c:pt>
                <c:pt idx="1159">
                  <c:v>47749</c:v>
                </c:pt>
                <c:pt idx="1160">
                  <c:v>47756</c:v>
                </c:pt>
                <c:pt idx="1161">
                  <c:v>47763</c:v>
                </c:pt>
                <c:pt idx="1162">
                  <c:v>47771</c:v>
                </c:pt>
                <c:pt idx="1163">
                  <c:v>47777</c:v>
                </c:pt>
                <c:pt idx="1164">
                  <c:v>47784</c:v>
                </c:pt>
                <c:pt idx="1165">
                  <c:v>47791</c:v>
                </c:pt>
                <c:pt idx="1166">
                  <c:v>47799</c:v>
                </c:pt>
                <c:pt idx="1167">
                  <c:v>47805</c:v>
                </c:pt>
                <c:pt idx="1168">
                  <c:v>47812</c:v>
                </c:pt>
                <c:pt idx="1169">
                  <c:v>47819</c:v>
                </c:pt>
                <c:pt idx="1170">
                  <c:v>47826</c:v>
                </c:pt>
                <c:pt idx="1171">
                  <c:v>47833</c:v>
                </c:pt>
                <c:pt idx="1172">
                  <c:v>47840</c:v>
                </c:pt>
                <c:pt idx="1173">
                  <c:v>47848</c:v>
                </c:pt>
                <c:pt idx="1174">
                  <c:v>47855</c:v>
                </c:pt>
                <c:pt idx="1175">
                  <c:v>47862</c:v>
                </c:pt>
                <c:pt idx="1176">
                  <c:v>47869</c:v>
                </c:pt>
                <c:pt idx="1177">
                  <c:v>47876</c:v>
                </c:pt>
                <c:pt idx="1178">
                  <c:v>47883</c:v>
                </c:pt>
                <c:pt idx="1179">
                  <c:v>47890</c:v>
                </c:pt>
                <c:pt idx="1180">
                  <c:v>47897</c:v>
                </c:pt>
                <c:pt idx="1181">
                  <c:v>47904</c:v>
                </c:pt>
                <c:pt idx="1182">
                  <c:v>47911</c:v>
                </c:pt>
                <c:pt idx="1183">
                  <c:v>47918</c:v>
                </c:pt>
                <c:pt idx="1184">
                  <c:v>47925</c:v>
                </c:pt>
                <c:pt idx="1185">
                  <c:v>47932</c:v>
                </c:pt>
                <c:pt idx="1186">
                  <c:v>47939</c:v>
                </c:pt>
                <c:pt idx="1187">
                  <c:v>47946</c:v>
                </c:pt>
                <c:pt idx="1188">
                  <c:v>47955</c:v>
                </c:pt>
                <c:pt idx="1189">
                  <c:v>47962</c:v>
                </c:pt>
                <c:pt idx="1190">
                  <c:v>47969</c:v>
                </c:pt>
                <c:pt idx="1191">
                  <c:v>47976</c:v>
                </c:pt>
                <c:pt idx="1192">
                  <c:v>47983</c:v>
                </c:pt>
                <c:pt idx="1193">
                  <c:v>47990</c:v>
                </c:pt>
                <c:pt idx="1194">
                  <c:v>47997</c:v>
                </c:pt>
                <c:pt idx="1195">
                  <c:v>48004</c:v>
                </c:pt>
                <c:pt idx="1196">
                  <c:v>48011</c:v>
                </c:pt>
                <c:pt idx="1197">
                  <c:v>48018</c:v>
                </c:pt>
                <c:pt idx="1198">
                  <c:v>48025</c:v>
                </c:pt>
                <c:pt idx="1199">
                  <c:v>48032</c:v>
                </c:pt>
                <c:pt idx="1200">
                  <c:v>48039</c:v>
                </c:pt>
                <c:pt idx="1201">
                  <c:v>48046</c:v>
                </c:pt>
                <c:pt idx="1202">
                  <c:v>48053</c:v>
                </c:pt>
                <c:pt idx="1203">
                  <c:v>48060</c:v>
                </c:pt>
                <c:pt idx="1204">
                  <c:v>48067</c:v>
                </c:pt>
                <c:pt idx="1205">
                  <c:v>48074</c:v>
                </c:pt>
                <c:pt idx="1206">
                  <c:v>48081</c:v>
                </c:pt>
                <c:pt idx="1207">
                  <c:v>48088</c:v>
                </c:pt>
                <c:pt idx="1208">
                  <c:v>48095</c:v>
                </c:pt>
                <c:pt idx="1209">
                  <c:v>48102</c:v>
                </c:pt>
                <c:pt idx="1210">
                  <c:v>48109</c:v>
                </c:pt>
                <c:pt idx="1211">
                  <c:v>48116</c:v>
                </c:pt>
                <c:pt idx="1212">
                  <c:v>48123</c:v>
                </c:pt>
                <c:pt idx="1213">
                  <c:v>48130</c:v>
                </c:pt>
                <c:pt idx="1214">
                  <c:v>48137</c:v>
                </c:pt>
                <c:pt idx="1215">
                  <c:v>48144</c:v>
                </c:pt>
                <c:pt idx="1216">
                  <c:v>48151</c:v>
                </c:pt>
                <c:pt idx="1217">
                  <c:v>48158</c:v>
                </c:pt>
                <c:pt idx="1218">
                  <c:v>48165</c:v>
                </c:pt>
                <c:pt idx="1219">
                  <c:v>48172</c:v>
                </c:pt>
                <c:pt idx="1220">
                  <c:v>48180</c:v>
                </c:pt>
                <c:pt idx="1221">
                  <c:v>48186</c:v>
                </c:pt>
                <c:pt idx="1222">
                  <c:v>48193</c:v>
                </c:pt>
                <c:pt idx="1223">
                  <c:v>48200</c:v>
                </c:pt>
                <c:pt idx="1224">
                  <c:v>48211</c:v>
                </c:pt>
                <c:pt idx="1225">
                  <c:v>48215</c:v>
                </c:pt>
                <c:pt idx="1226">
                  <c:v>48221</c:v>
                </c:pt>
                <c:pt idx="1227">
                  <c:v>48228</c:v>
                </c:pt>
                <c:pt idx="1228">
                  <c:v>48235</c:v>
                </c:pt>
                <c:pt idx="1229">
                  <c:v>48242</c:v>
                </c:pt>
                <c:pt idx="1230">
                  <c:v>48249</c:v>
                </c:pt>
                <c:pt idx="1231">
                  <c:v>48256</c:v>
                </c:pt>
                <c:pt idx="1232">
                  <c:v>48263</c:v>
                </c:pt>
                <c:pt idx="1233">
                  <c:v>48270</c:v>
                </c:pt>
                <c:pt idx="1234">
                  <c:v>48277</c:v>
                </c:pt>
                <c:pt idx="1235">
                  <c:v>48284</c:v>
                </c:pt>
                <c:pt idx="1236">
                  <c:v>48291</c:v>
                </c:pt>
                <c:pt idx="1237">
                  <c:v>48298</c:v>
                </c:pt>
                <c:pt idx="1238">
                  <c:v>48305</c:v>
                </c:pt>
                <c:pt idx="1239">
                  <c:v>48312</c:v>
                </c:pt>
                <c:pt idx="1240">
                  <c:v>48319</c:v>
                </c:pt>
                <c:pt idx="1241">
                  <c:v>48326</c:v>
                </c:pt>
                <c:pt idx="1242">
                  <c:v>48333</c:v>
                </c:pt>
                <c:pt idx="1243">
                  <c:v>48340</c:v>
                </c:pt>
                <c:pt idx="1244">
                  <c:v>48347</c:v>
                </c:pt>
                <c:pt idx="1245">
                  <c:v>48354</c:v>
                </c:pt>
                <c:pt idx="1246">
                  <c:v>48361</c:v>
                </c:pt>
                <c:pt idx="1247">
                  <c:v>48368</c:v>
                </c:pt>
                <c:pt idx="1248">
                  <c:v>48375</c:v>
                </c:pt>
                <c:pt idx="1249">
                  <c:v>48382</c:v>
                </c:pt>
                <c:pt idx="1250">
                  <c:v>48389</c:v>
                </c:pt>
                <c:pt idx="1251">
                  <c:v>48396</c:v>
                </c:pt>
                <c:pt idx="1252">
                  <c:v>48403</c:v>
                </c:pt>
                <c:pt idx="1253">
                  <c:v>48410</c:v>
                </c:pt>
                <c:pt idx="1254">
                  <c:v>48417</c:v>
                </c:pt>
                <c:pt idx="1255">
                  <c:v>48424</c:v>
                </c:pt>
                <c:pt idx="1256">
                  <c:v>48431</c:v>
                </c:pt>
                <c:pt idx="1257">
                  <c:v>48438</c:v>
                </c:pt>
                <c:pt idx="1258">
                  <c:v>48445</c:v>
                </c:pt>
                <c:pt idx="1259">
                  <c:v>48452</c:v>
                </c:pt>
                <c:pt idx="1260">
                  <c:v>48459</c:v>
                </c:pt>
                <c:pt idx="1261">
                  <c:v>48466</c:v>
                </c:pt>
                <c:pt idx="1262">
                  <c:v>48473</c:v>
                </c:pt>
                <c:pt idx="1263">
                  <c:v>48480</c:v>
                </c:pt>
                <c:pt idx="1264">
                  <c:v>48487</c:v>
                </c:pt>
                <c:pt idx="1265">
                  <c:v>48494</c:v>
                </c:pt>
                <c:pt idx="1266">
                  <c:v>48501</c:v>
                </c:pt>
                <c:pt idx="1267">
                  <c:v>48508</c:v>
                </c:pt>
                <c:pt idx="1268">
                  <c:v>48515</c:v>
                </c:pt>
                <c:pt idx="1269">
                  <c:v>48522</c:v>
                </c:pt>
                <c:pt idx="1270">
                  <c:v>48530</c:v>
                </c:pt>
                <c:pt idx="1271">
                  <c:v>48536</c:v>
                </c:pt>
                <c:pt idx="1272">
                  <c:v>48544</c:v>
                </c:pt>
                <c:pt idx="1273">
                  <c:v>48550</c:v>
                </c:pt>
                <c:pt idx="1274">
                  <c:v>48557</c:v>
                </c:pt>
                <c:pt idx="1275">
                  <c:v>48564</c:v>
                </c:pt>
                <c:pt idx="1276">
                  <c:v>48571</c:v>
                </c:pt>
                <c:pt idx="1277">
                  <c:v>48583</c:v>
                </c:pt>
                <c:pt idx="1278">
                  <c:v>48586</c:v>
                </c:pt>
                <c:pt idx="1279">
                  <c:v>48593</c:v>
                </c:pt>
                <c:pt idx="1280">
                  <c:v>48600</c:v>
                </c:pt>
                <c:pt idx="1281">
                  <c:v>48607</c:v>
                </c:pt>
                <c:pt idx="1282">
                  <c:v>48614</c:v>
                </c:pt>
                <c:pt idx="1283">
                  <c:v>48621</c:v>
                </c:pt>
                <c:pt idx="1284">
                  <c:v>48628</c:v>
                </c:pt>
                <c:pt idx="1285">
                  <c:v>48635</c:v>
                </c:pt>
                <c:pt idx="1286">
                  <c:v>48642</c:v>
                </c:pt>
                <c:pt idx="1287">
                  <c:v>48649</c:v>
                </c:pt>
                <c:pt idx="1288">
                  <c:v>48656</c:v>
                </c:pt>
                <c:pt idx="1289">
                  <c:v>48663</c:v>
                </c:pt>
                <c:pt idx="1290">
                  <c:v>48670</c:v>
                </c:pt>
                <c:pt idx="1291">
                  <c:v>48677</c:v>
                </c:pt>
                <c:pt idx="1292">
                  <c:v>48688</c:v>
                </c:pt>
                <c:pt idx="1293">
                  <c:v>48691</c:v>
                </c:pt>
                <c:pt idx="1294">
                  <c:v>48698</c:v>
                </c:pt>
                <c:pt idx="1295">
                  <c:v>48705</c:v>
                </c:pt>
                <c:pt idx="1296">
                  <c:v>48712</c:v>
                </c:pt>
                <c:pt idx="1297">
                  <c:v>48719</c:v>
                </c:pt>
                <c:pt idx="1298">
                  <c:v>48726</c:v>
                </c:pt>
                <c:pt idx="1299">
                  <c:v>48733</c:v>
                </c:pt>
                <c:pt idx="1300">
                  <c:v>48740</c:v>
                </c:pt>
                <c:pt idx="1301">
                  <c:v>48747</c:v>
                </c:pt>
                <c:pt idx="1302">
                  <c:v>48754</c:v>
                </c:pt>
                <c:pt idx="1303">
                  <c:v>48761</c:v>
                </c:pt>
                <c:pt idx="1304">
                  <c:v>48768</c:v>
                </c:pt>
                <c:pt idx="1305">
                  <c:v>48775</c:v>
                </c:pt>
                <c:pt idx="1306">
                  <c:v>48782</c:v>
                </c:pt>
                <c:pt idx="1307">
                  <c:v>48789</c:v>
                </c:pt>
                <c:pt idx="1308">
                  <c:v>48796</c:v>
                </c:pt>
                <c:pt idx="1309">
                  <c:v>48803</c:v>
                </c:pt>
                <c:pt idx="1310">
                  <c:v>48810</c:v>
                </c:pt>
                <c:pt idx="1311">
                  <c:v>48817</c:v>
                </c:pt>
                <c:pt idx="1312">
                  <c:v>48824</c:v>
                </c:pt>
                <c:pt idx="1313">
                  <c:v>48831</c:v>
                </c:pt>
                <c:pt idx="1314">
                  <c:v>48838</c:v>
                </c:pt>
                <c:pt idx="1315">
                  <c:v>48845</c:v>
                </c:pt>
                <c:pt idx="1316">
                  <c:v>48852</c:v>
                </c:pt>
                <c:pt idx="1317">
                  <c:v>48859</c:v>
                </c:pt>
                <c:pt idx="1318">
                  <c:v>48866</c:v>
                </c:pt>
                <c:pt idx="1319">
                  <c:v>48873</c:v>
                </c:pt>
                <c:pt idx="1320">
                  <c:v>48880</c:v>
                </c:pt>
                <c:pt idx="1321">
                  <c:v>48887</c:v>
                </c:pt>
                <c:pt idx="1322">
                  <c:v>48897</c:v>
                </c:pt>
                <c:pt idx="1323">
                  <c:v>48901</c:v>
                </c:pt>
                <c:pt idx="1324">
                  <c:v>48908</c:v>
                </c:pt>
                <c:pt idx="1325">
                  <c:v>48915</c:v>
                </c:pt>
                <c:pt idx="1326">
                  <c:v>48922</c:v>
                </c:pt>
                <c:pt idx="1327">
                  <c:v>48929</c:v>
                </c:pt>
                <c:pt idx="1328">
                  <c:v>48936</c:v>
                </c:pt>
                <c:pt idx="1329">
                  <c:v>48943</c:v>
                </c:pt>
                <c:pt idx="1330">
                  <c:v>48950</c:v>
                </c:pt>
                <c:pt idx="1331">
                  <c:v>48957</c:v>
                </c:pt>
                <c:pt idx="1332">
                  <c:v>48964</c:v>
                </c:pt>
                <c:pt idx="1333">
                  <c:v>48971</c:v>
                </c:pt>
                <c:pt idx="1334">
                  <c:v>48978</c:v>
                </c:pt>
                <c:pt idx="1335">
                  <c:v>48985</c:v>
                </c:pt>
                <c:pt idx="1336">
                  <c:v>48992</c:v>
                </c:pt>
                <c:pt idx="1337">
                  <c:v>48999</c:v>
                </c:pt>
                <c:pt idx="1338">
                  <c:v>49006</c:v>
                </c:pt>
                <c:pt idx="1339">
                  <c:v>49013</c:v>
                </c:pt>
                <c:pt idx="1340">
                  <c:v>49020</c:v>
                </c:pt>
                <c:pt idx="1341">
                  <c:v>49027</c:v>
                </c:pt>
                <c:pt idx="1342">
                  <c:v>49034</c:v>
                </c:pt>
                <c:pt idx="1343">
                  <c:v>49045</c:v>
                </c:pt>
                <c:pt idx="1344">
                  <c:v>49048</c:v>
                </c:pt>
                <c:pt idx="1345">
                  <c:v>49055</c:v>
                </c:pt>
                <c:pt idx="1346">
                  <c:v>49062</c:v>
                </c:pt>
                <c:pt idx="1347">
                  <c:v>49069</c:v>
                </c:pt>
                <c:pt idx="1348">
                  <c:v>49076</c:v>
                </c:pt>
                <c:pt idx="1349">
                  <c:v>49083</c:v>
                </c:pt>
                <c:pt idx="1350">
                  <c:v>49090</c:v>
                </c:pt>
                <c:pt idx="1351">
                  <c:v>49097</c:v>
                </c:pt>
                <c:pt idx="1352">
                  <c:v>49104</c:v>
                </c:pt>
                <c:pt idx="1353">
                  <c:v>49111</c:v>
                </c:pt>
                <c:pt idx="1354">
                  <c:v>49118</c:v>
                </c:pt>
                <c:pt idx="1355">
                  <c:v>49125</c:v>
                </c:pt>
                <c:pt idx="1356">
                  <c:v>49132</c:v>
                </c:pt>
                <c:pt idx="1357">
                  <c:v>49139</c:v>
                </c:pt>
                <c:pt idx="1358">
                  <c:v>49146</c:v>
                </c:pt>
                <c:pt idx="1359">
                  <c:v>49153</c:v>
                </c:pt>
                <c:pt idx="1360">
                  <c:v>49160</c:v>
                </c:pt>
                <c:pt idx="1361">
                  <c:v>49167</c:v>
                </c:pt>
                <c:pt idx="1362">
                  <c:v>49174</c:v>
                </c:pt>
                <c:pt idx="1363">
                  <c:v>49181</c:v>
                </c:pt>
                <c:pt idx="1364">
                  <c:v>49188</c:v>
                </c:pt>
                <c:pt idx="1365">
                  <c:v>49195</c:v>
                </c:pt>
                <c:pt idx="1366">
                  <c:v>49202</c:v>
                </c:pt>
                <c:pt idx="1367">
                  <c:v>49209</c:v>
                </c:pt>
                <c:pt idx="1368">
                  <c:v>49216</c:v>
                </c:pt>
                <c:pt idx="1369">
                  <c:v>49223</c:v>
                </c:pt>
                <c:pt idx="1370">
                  <c:v>49230</c:v>
                </c:pt>
                <c:pt idx="1371">
                  <c:v>49237</c:v>
                </c:pt>
                <c:pt idx="1372">
                  <c:v>49244</c:v>
                </c:pt>
                <c:pt idx="1373">
                  <c:v>49251</c:v>
                </c:pt>
                <c:pt idx="1374">
                  <c:v>49261</c:v>
                </c:pt>
                <c:pt idx="1375">
                  <c:v>49265</c:v>
                </c:pt>
                <c:pt idx="1376">
                  <c:v>49272</c:v>
                </c:pt>
                <c:pt idx="1377">
                  <c:v>49279</c:v>
                </c:pt>
                <c:pt idx="1378">
                  <c:v>49286</c:v>
                </c:pt>
                <c:pt idx="1379">
                  <c:v>49293</c:v>
                </c:pt>
                <c:pt idx="1380">
                  <c:v>49300</c:v>
                </c:pt>
                <c:pt idx="1381">
                  <c:v>49307</c:v>
                </c:pt>
                <c:pt idx="1382">
                  <c:v>49314</c:v>
                </c:pt>
                <c:pt idx="1383">
                  <c:v>49321</c:v>
                </c:pt>
                <c:pt idx="1384">
                  <c:v>49328</c:v>
                </c:pt>
                <c:pt idx="1385">
                  <c:v>49335</c:v>
                </c:pt>
                <c:pt idx="1386">
                  <c:v>49342</c:v>
                </c:pt>
                <c:pt idx="1387">
                  <c:v>49349</c:v>
                </c:pt>
                <c:pt idx="1388">
                  <c:v>49356</c:v>
                </c:pt>
                <c:pt idx="1389">
                  <c:v>49363</c:v>
                </c:pt>
                <c:pt idx="1390">
                  <c:v>49370</c:v>
                </c:pt>
                <c:pt idx="1391">
                  <c:v>49377</c:v>
                </c:pt>
                <c:pt idx="1392">
                  <c:v>49384</c:v>
                </c:pt>
                <c:pt idx="1393">
                  <c:v>49395</c:v>
                </c:pt>
                <c:pt idx="1394">
                  <c:v>49398</c:v>
                </c:pt>
                <c:pt idx="1395">
                  <c:v>49405</c:v>
                </c:pt>
                <c:pt idx="1396">
                  <c:v>49412</c:v>
                </c:pt>
                <c:pt idx="1397">
                  <c:v>49419</c:v>
                </c:pt>
                <c:pt idx="1398">
                  <c:v>49426</c:v>
                </c:pt>
                <c:pt idx="1399">
                  <c:v>49433</c:v>
                </c:pt>
                <c:pt idx="1400">
                  <c:v>49440</c:v>
                </c:pt>
                <c:pt idx="1401">
                  <c:v>49447</c:v>
                </c:pt>
                <c:pt idx="1402">
                  <c:v>49454</c:v>
                </c:pt>
                <c:pt idx="1403">
                  <c:v>49461</c:v>
                </c:pt>
                <c:pt idx="1404">
                  <c:v>49468</c:v>
                </c:pt>
                <c:pt idx="1405">
                  <c:v>49475</c:v>
                </c:pt>
                <c:pt idx="1406">
                  <c:v>49482</c:v>
                </c:pt>
                <c:pt idx="1407">
                  <c:v>49489</c:v>
                </c:pt>
                <c:pt idx="1408">
                  <c:v>49496</c:v>
                </c:pt>
                <c:pt idx="1409">
                  <c:v>49503</c:v>
                </c:pt>
                <c:pt idx="1410">
                  <c:v>49510</c:v>
                </c:pt>
                <c:pt idx="1411">
                  <c:v>49517</c:v>
                </c:pt>
                <c:pt idx="1412">
                  <c:v>49524</c:v>
                </c:pt>
                <c:pt idx="1413">
                  <c:v>49531</c:v>
                </c:pt>
                <c:pt idx="1414">
                  <c:v>49538</c:v>
                </c:pt>
                <c:pt idx="1415">
                  <c:v>49545</c:v>
                </c:pt>
                <c:pt idx="1416">
                  <c:v>49552</c:v>
                </c:pt>
                <c:pt idx="1417">
                  <c:v>49559</c:v>
                </c:pt>
                <c:pt idx="1418">
                  <c:v>49566</c:v>
                </c:pt>
                <c:pt idx="1419">
                  <c:v>49573</c:v>
                </c:pt>
                <c:pt idx="1420">
                  <c:v>49580</c:v>
                </c:pt>
                <c:pt idx="1421">
                  <c:v>49587</c:v>
                </c:pt>
                <c:pt idx="1422">
                  <c:v>49594</c:v>
                </c:pt>
                <c:pt idx="1423">
                  <c:v>49601</c:v>
                </c:pt>
                <c:pt idx="1424">
                  <c:v>49608</c:v>
                </c:pt>
                <c:pt idx="1425">
                  <c:v>49615</c:v>
                </c:pt>
                <c:pt idx="1426">
                  <c:v>49622</c:v>
                </c:pt>
                <c:pt idx="1427">
                  <c:v>49629</c:v>
                </c:pt>
                <c:pt idx="1428">
                  <c:v>49636</c:v>
                </c:pt>
                <c:pt idx="1429">
                  <c:v>49643</c:v>
                </c:pt>
                <c:pt idx="1430">
                  <c:v>49650</c:v>
                </c:pt>
                <c:pt idx="1431">
                  <c:v>49657</c:v>
                </c:pt>
                <c:pt idx="1432">
                  <c:v>49664</c:v>
                </c:pt>
                <c:pt idx="1433">
                  <c:v>49674</c:v>
                </c:pt>
                <c:pt idx="1434">
                  <c:v>49681</c:v>
                </c:pt>
                <c:pt idx="1435">
                  <c:v>49688</c:v>
                </c:pt>
                <c:pt idx="1436">
                  <c:v>49696</c:v>
                </c:pt>
                <c:pt idx="1437">
                  <c:v>49702</c:v>
                </c:pt>
                <c:pt idx="1438">
                  <c:v>49709</c:v>
                </c:pt>
                <c:pt idx="1439">
                  <c:v>49716</c:v>
                </c:pt>
                <c:pt idx="1440">
                  <c:v>49724</c:v>
                </c:pt>
                <c:pt idx="1441">
                  <c:v>49730</c:v>
                </c:pt>
                <c:pt idx="1442">
                  <c:v>49737</c:v>
                </c:pt>
                <c:pt idx="1443">
                  <c:v>49744</c:v>
                </c:pt>
                <c:pt idx="1444">
                  <c:v>49751</c:v>
                </c:pt>
                <c:pt idx="1445">
                  <c:v>49758</c:v>
                </c:pt>
                <c:pt idx="1446">
                  <c:v>49765</c:v>
                </c:pt>
                <c:pt idx="1447">
                  <c:v>49772</c:v>
                </c:pt>
                <c:pt idx="1448">
                  <c:v>49781</c:v>
                </c:pt>
                <c:pt idx="1449">
                  <c:v>49786</c:v>
                </c:pt>
                <c:pt idx="1450">
                  <c:v>49793</c:v>
                </c:pt>
                <c:pt idx="1451">
                  <c:v>49801</c:v>
                </c:pt>
                <c:pt idx="1452">
                  <c:v>49807</c:v>
                </c:pt>
                <c:pt idx="1453">
                  <c:v>49814</c:v>
                </c:pt>
                <c:pt idx="1454">
                  <c:v>49822</c:v>
                </c:pt>
                <c:pt idx="1455">
                  <c:v>49828</c:v>
                </c:pt>
                <c:pt idx="1456">
                  <c:v>49835</c:v>
                </c:pt>
                <c:pt idx="1457">
                  <c:v>49842</c:v>
                </c:pt>
                <c:pt idx="1458">
                  <c:v>49849</c:v>
                </c:pt>
                <c:pt idx="1459">
                  <c:v>49856</c:v>
                </c:pt>
                <c:pt idx="1460">
                  <c:v>49863</c:v>
                </c:pt>
                <c:pt idx="1461">
                  <c:v>49870</c:v>
                </c:pt>
                <c:pt idx="1462">
                  <c:v>49877</c:v>
                </c:pt>
                <c:pt idx="1463">
                  <c:v>49884</c:v>
                </c:pt>
                <c:pt idx="1464">
                  <c:v>49891</c:v>
                </c:pt>
                <c:pt idx="1465">
                  <c:v>49898</c:v>
                </c:pt>
                <c:pt idx="1466">
                  <c:v>49905</c:v>
                </c:pt>
                <c:pt idx="1467">
                  <c:v>49913</c:v>
                </c:pt>
                <c:pt idx="1468">
                  <c:v>49920</c:v>
                </c:pt>
                <c:pt idx="1469">
                  <c:v>49926</c:v>
                </c:pt>
                <c:pt idx="1470">
                  <c:v>49933</c:v>
                </c:pt>
                <c:pt idx="1471">
                  <c:v>49940</c:v>
                </c:pt>
                <c:pt idx="1472">
                  <c:v>49947</c:v>
                </c:pt>
                <c:pt idx="1473">
                  <c:v>49954</c:v>
                </c:pt>
                <c:pt idx="1474">
                  <c:v>49962</c:v>
                </c:pt>
                <c:pt idx="1475">
                  <c:v>49968</c:v>
                </c:pt>
                <c:pt idx="1476">
                  <c:v>49975</c:v>
                </c:pt>
                <c:pt idx="1477">
                  <c:v>49982</c:v>
                </c:pt>
                <c:pt idx="1478">
                  <c:v>49989</c:v>
                </c:pt>
                <c:pt idx="1479">
                  <c:v>49996</c:v>
                </c:pt>
                <c:pt idx="1480">
                  <c:v>50003</c:v>
                </c:pt>
                <c:pt idx="1481">
                  <c:v>50010</c:v>
                </c:pt>
                <c:pt idx="1482">
                  <c:v>50017</c:v>
                </c:pt>
                <c:pt idx="1483">
                  <c:v>50024</c:v>
                </c:pt>
                <c:pt idx="1484">
                  <c:v>50031</c:v>
                </c:pt>
                <c:pt idx="1485">
                  <c:v>50040</c:v>
                </c:pt>
                <c:pt idx="1486">
                  <c:v>50047</c:v>
                </c:pt>
                <c:pt idx="1487">
                  <c:v>50054</c:v>
                </c:pt>
                <c:pt idx="1488">
                  <c:v>50061</c:v>
                </c:pt>
                <c:pt idx="1489">
                  <c:v>50068</c:v>
                </c:pt>
                <c:pt idx="1490">
                  <c:v>50075</c:v>
                </c:pt>
                <c:pt idx="1491">
                  <c:v>50082</c:v>
                </c:pt>
                <c:pt idx="1492">
                  <c:v>50089</c:v>
                </c:pt>
                <c:pt idx="1493">
                  <c:v>50096</c:v>
                </c:pt>
                <c:pt idx="1494">
                  <c:v>50103</c:v>
                </c:pt>
                <c:pt idx="1495">
                  <c:v>50110</c:v>
                </c:pt>
                <c:pt idx="1496">
                  <c:v>50117</c:v>
                </c:pt>
                <c:pt idx="1497">
                  <c:v>50124</c:v>
                </c:pt>
                <c:pt idx="1498">
                  <c:v>50131</c:v>
                </c:pt>
                <c:pt idx="1499">
                  <c:v>50139</c:v>
                </c:pt>
                <c:pt idx="1500">
                  <c:v>50146</c:v>
                </c:pt>
                <c:pt idx="1501">
                  <c:v>50153</c:v>
                </c:pt>
                <c:pt idx="1502">
                  <c:v>50160</c:v>
                </c:pt>
                <c:pt idx="1503">
                  <c:v>50167</c:v>
                </c:pt>
                <c:pt idx="1504">
                  <c:v>50174</c:v>
                </c:pt>
                <c:pt idx="1505">
                  <c:v>50181</c:v>
                </c:pt>
                <c:pt idx="1506">
                  <c:v>50188</c:v>
                </c:pt>
                <c:pt idx="1507">
                  <c:v>50195</c:v>
                </c:pt>
                <c:pt idx="1508">
                  <c:v>50202</c:v>
                </c:pt>
                <c:pt idx="1509">
                  <c:v>50209</c:v>
                </c:pt>
                <c:pt idx="1510">
                  <c:v>50216</c:v>
                </c:pt>
                <c:pt idx="1511">
                  <c:v>50223</c:v>
                </c:pt>
                <c:pt idx="1512">
                  <c:v>50230</c:v>
                </c:pt>
                <c:pt idx="1513">
                  <c:v>50237</c:v>
                </c:pt>
                <c:pt idx="1514">
                  <c:v>50244</c:v>
                </c:pt>
                <c:pt idx="1515">
                  <c:v>50251</c:v>
                </c:pt>
                <c:pt idx="1516">
                  <c:v>50258</c:v>
                </c:pt>
                <c:pt idx="1517">
                  <c:v>50265</c:v>
                </c:pt>
                <c:pt idx="1518">
                  <c:v>50272</c:v>
                </c:pt>
                <c:pt idx="1519">
                  <c:v>50279</c:v>
                </c:pt>
                <c:pt idx="1520">
                  <c:v>50286</c:v>
                </c:pt>
                <c:pt idx="1521">
                  <c:v>50293</c:v>
                </c:pt>
                <c:pt idx="1522">
                  <c:v>50300</c:v>
                </c:pt>
                <c:pt idx="1523">
                  <c:v>50307</c:v>
                </c:pt>
                <c:pt idx="1524">
                  <c:v>50314</c:v>
                </c:pt>
                <c:pt idx="1525">
                  <c:v>50321</c:v>
                </c:pt>
                <c:pt idx="1526">
                  <c:v>50328</c:v>
                </c:pt>
                <c:pt idx="1527">
                  <c:v>50335</c:v>
                </c:pt>
                <c:pt idx="1528">
                  <c:v>50342</c:v>
                </c:pt>
                <c:pt idx="1529">
                  <c:v>50349</c:v>
                </c:pt>
                <c:pt idx="1530">
                  <c:v>50356</c:v>
                </c:pt>
                <c:pt idx="1531">
                  <c:v>50363</c:v>
                </c:pt>
                <c:pt idx="1532">
                  <c:v>50371</c:v>
                </c:pt>
                <c:pt idx="1533">
                  <c:v>50377</c:v>
                </c:pt>
                <c:pt idx="1534">
                  <c:v>50384</c:v>
                </c:pt>
                <c:pt idx="1535">
                  <c:v>50391</c:v>
                </c:pt>
                <c:pt idx="1536">
                  <c:v>50398</c:v>
                </c:pt>
                <c:pt idx="1537">
                  <c:v>50405</c:v>
                </c:pt>
                <c:pt idx="1538">
                  <c:v>50412</c:v>
                </c:pt>
                <c:pt idx="1539">
                  <c:v>50419</c:v>
                </c:pt>
                <c:pt idx="1540">
                  <c:v>50426</c:v>
                </c:pt>
                <c:pt idx="1541">
                  <c:v>50433</c:v>
                </c:pt>
                <c:pt idx="1542">
                  <c:v>50440</c:v>
                </c:pt>
                <c:pt idx="1543">
                  <c:v>50447</c:v>
                </c:pt>
                <c:pt idx="1544">
                  <c:v>50454</c:v>
                </c:pt>
                <c:pt idx="1545">
                  <c:v>50461</c:v>
                </c:pt>
                <c:pt idx="1546">
                  <c:v>50468</c:v>
                </c:pt>
                <c:pt idx="1547">
                  <c:v>50475</c:v>
                </c:pt>
                <c:pt idx="1548">
                  <c:v>50482</c:v>
                </c:pt>
                <c:pt idx="1549">
                  <c:v>50489</c:v>
                </c:pt>
                <c:pt idx="1550">
                  <c:v>50496</c:v>
                </c:pt>
                <c:pt idx="1551">
                  <c:v>50503</c:v>
                </c:pt>
                <c:pt idx="1552">
                  <c:v>50510</c:v>
                </c:pt>
                <c:pt idx="1553">
                  <c:v>50517</c:v>
                </c:pt>
                <c:pt idx="1554">
                  <c:v>50524</c:v>
                </c:pt>
                <c:pt idx="1555">
                  <c:v>50531</c:v>
                </c:pt>
                <c:pt idx="1556">
                  <c:v>50538</c:v>
                </c:pt>
                <c:pt idx="1557">
                  <c:v>50545</c:v>
                </c:pt>
                <c:pt idx="1558">
                  <c:v>50552</c:v>
                </c:pt>
                <c:pt idx="1559">
                  <c:v>50559</c:v>
                </c:pt>
                <c:pt idx="1560">
                  <c:v>50566</c:v>
                </c:pt>
                <c:pt idx="1561">
                  <c:v>50573</c:v>
                </c:pt>
                <c:pt idx="1562">
                  <c:v>50580</c:v>
                </c:pt>
                <c:pt idx="1563">
                  <c:v>50587</c:v>
                </c:pt>
                <c:pt idx="1564">
                  <c:v>50594</c:v>
                </c:pt>
                <c:pt idx="1565">
                  <c:v>50601</c:v>
                </c:pt>
                <c:pt idx="1566">
                  <c:v>50608</c:v>
                </c:pt>
                <c:pt idx="1567">
                  <c:v>50615</c:v>
                </c:pt>
                <c:pt idx="1568">
                  <c:v>50622</c:v>
                </c:pt>
                <c:pt idx="1569">
                  <c:v>50629</c:v>
                </c:pt>
                <c:pt idx="1570">
                  <c:v>50636</c:v>
                </c:pt>
                <c:pt idx="1571">
                  <c:v>50643</c:v>
                </c:pt>
                <c:pt idx="1572">
                  <c:v>50650</c:v>
                </c:pt>
                <c:pt idx="1573">
                  <c:v>50657</c:v>
                </c:pt>
                <c:pt idx="1574">
                  <c:v>50664</c:v>
                </c:pt>
                <c:pt idx="1575">
                  <c:v>50671</c:v>
                </c:pt>
                <c:pt idx="1576">
                  <c:v>50678</c:v>
                </c:pt>
                <c:pt idx="1577">
                  <c:v>50685</c:v>
                </c:pt>
                <c:pt idx="1578">
                  <c:v>50692</c:v>
                </c:pt>
                <c:pt idx="1579">
                  <c:v>50699</c:v>
                </c:pt>
                <c:pt idx="1580">
                  <c:v>50706</c:v>
                </c:pt>
                <c:pt idx="1581">
                  <c:v>50713</c:v>
                </c:pt>
                <c:pt idx="1582">
                  <c:v>50721</c:v>
                </c:pt>
                <c:pt idx="1583">
                  <c:v>50727</c:v>
                </c:pt>
                <c:pt idx="1584">
                  <c:v>50735</c:v>
                </c:pt>
                <c:pt idx="1585">
                  <c:v>50741</c:v>
                </c:pt>
                <c:pt idx="1586">
                  <c:v>50748</c:v>
                </c:pt>
                <c:pt idx="1587">
                  <c:v>50755</c:v>
                </c:pt>
                <c:pt idx="1588">
                  <c:v>50762</c:v>
                </c:pt>
                <c:pt idx="1589">
                  <c:v>50774</c:v>
                </c:pt>
                <c:pt idx="1590">
                  <c:v>50777</c:v>
                </c:pt>
                <c:pt idx="1591">
                  <c:v>50784</c:v>
                </c:pt>
                <c:pt idx="1592">
                  <c:v>50791</c:v>
                </c:pt>
                <c:pt idx="1593">
                  <c:v>50798</c:v>
                </c:pt>
                <c:pt idx="1594">
                  <c:v>50805</c:v>
                </c:pt>
                <c:pt idx="1595">
                  <c:v>50812</c:v>
                </c:pt>
                <c:pt idx="1596">
                  <c:v>50819</c:v>
                </c:pt>
                <c:pt idx="1597">
                  <c:v>50826</c:v>
                </c:pt>
                <c:pt idx="1598">
                  <c:v>50833</c:v>
                </c:pt>
                <c:pt idx="1599">
                  <c:v>50840</c:v>
                </c:pt>
                <c:pt idx="1600">
                  <c:v>50847</c:v>
                </c:pt>
                <c:pt idx="1601">
                  <c:v>50854</c:v>
                </c:pt>
                <c:pt idx="1602">
                  <c:v>50861</c:v>
                </c:pt>
                <c:pt idx="1603">
                  <c:v>50872</c:v>
                </c:pt>
                <c:pt idx="1604">
                  <c:v>50875</c:v>
                </c:pt>
                <c:pt idx="1605">
                  <c:v>50882</c:v>
                </c:pt>
                <c:pt idx="1606">
                  <c:v>50889</c:v>
                </c:pt>
                <c:pt idx="1607">
                  <c:v>50896</c:v>
                </c:pt>
                <c:pt idx="1608">
                  <c:v>50903</c:v>
                </c:pt>
                <c:pt idx="1609">
                  <c:v>50910</c:v>
                </c:pt>
                <c:pt idx="1610">
                  <c:v>50917</c:v>
                </c:pt>
                <c:pt idx="1611">
                  <c:v>50924</c:v>
                </c:pt>
                <c:pt idx="1612">
                  <c:v>50931</c:v>
                </c:pt>
                <c:pt idx="1613">
                  <c:v>50938</c:v>
                </c:pt>
                <c:pt idx="1614">
                  <c:v>50945</c:v>
                </c:pt>
                <c:pt idx="1615">
                  <c:v>50952</c:v>
                </c:pt>
                <c:pt idx="1616">
                  <c:v>50959</c:v>
                </c:pt>
                <c:pt idx="1617">
                  <c:v>50966</c:v>
                </c:pt>
                <c:pt idx="1618">
                  <c:v>50973</c:v>
                </c:pt>
                <c:pt idx="1619">
                  <c:v>50980</c:v>
                </c:pt>
                <c:pt idx="1620">
                  <c:v>50987</c:v>
                </c:pt>
                <c:pt idx="1621">
                  <c:v>50994</c:v>
                </c:pt>
                <c:pt idx="1622">
                  <c:v>51001</c:v>
                </c:pt>
                <c:pt idx="1623">
                  <c:v>51008</c:v>
                </c:pt>
                <c:pt idx="1624">
                  <c:v>51015</c:v>
                </c:pt>
                <c:pt idx="1625">
                  <c:v>51022</c:v>
                </c:pt>
                <c:pt idx="1626">
                  <c:v>51029</c:v>
                </c:pt>
                <c:pt idx="1627">
                  <c:v>51036</c:v>
                </c:pt>
                <c:pt idx="1628">
                  <c:v>51043</c:v>
                </c:pt>
                <c:pt idx="1629">
                  <c:v>51050</c:v>
                </c:pt>
                <c:pt idx="1630">
                  <c:v>51057</c:v>
                </c:pt>
                <c:pt idx="1631">
                  <c:v>51064</c:v>
                </c:pt>
                <c:pt idx="1632">
                  <c:v>51071</c:v>
                </c:pt>
                <c:pt idx="1633">
                  <c:v>51078</c:v>
                </c:pt>
                <c:pt idx="1634">
                  <c:v>51088</c:v>
                </c:pt>
                <c:pt idx="1635">
                  <c:v>51092</c:v>
                </c:pt>
                <c:pt idx="1636">
                  <c:v>51099</c:v>
                </c:pt>
                <c:pt idx="1637">
                  <c:v>51106</c:v>
                </c:pt>
                <c:pt idx="1638">
                  <c:v>51113</c:v>
                </c:pt>
                <c:pt idx="1639">
                  <c:v>51120</c:v>
                </c:pt>
                <c:pt idx="1640">
                  <c:v>51127</c:v>
                </c:pt>
                <c:pt idx="1641">
                  <c:v>51134</c:v>
                </c:pt>
                <c:pt idx="1642">
                  <c:v>51141</c:v>
                </c:pt>
                <c:pt idx="1643">
                  <c:v>51148</c:v>
                </c:pt>
                <c:pt idx="1644">
                  <c:v>51155</c:v>
                </c:pt>
                <c:pt idx="1645">
                  <c:v>51162</c:v>
                </c:pt>
                <c:pt idx="1646">
                  <c:v>51169</c:v>
                </c:pt>
                <c:pt idx="1647">
                  <c:v>51176</c:v>
                </c:pt>
                <c:pt idx="1648">
                  <c:v>51183</c:v>
                </c:pt>
                <c:pt idx="1649">
                  <c:v>51190</c:v>
                </c:pt>
                <c:pt idx="1650">
                  <c:v>51197</c:v>
                </c:pt>
                <c:pt idx="1651">
                  <c:v>51204</c:v>
                </c:pt>
                <c:pt idx="1652">
                  <c:v>51211</c:v>
                </c:pt>
                <c:pt idx="1653">
                  <c:v>51218</c:v>
                </c:pt>
                <c:pt idx="1654">
                  <c:v>51229</c:v>
                </c:pt>
                <c:pt idx="1655">
                  <c:v>51232</c:v>
                </c:pt>
                <c:pt idx="1656">
                  <c:v>51239</c:v>
                </c:pt>
                <c:pt idx="1657">
                  <c:v>51246</c:v>
                </c:pt>
                <c:pt idx="1658">
                  <c:v>51253</c:v>
                </c:pt>
                <c:pt idx="1659">
                  <c:v>51260</c:v>
                </c:pt>
                <c:pt idx="1660">
                  <c:v>51267</c:v>
                </c:pt>
                <c:pt idx="1661">
                  <c:v>51274</c:v>
                </c:pt>
                <c:pt idx="1662">
                  <c:v>51281</c:v>
                </c:pt>
                <c:pt idx="1663">
                  <c:v>51288</c:v>
                </c:pt>
                <c:pt idx="1664">
                  <c:v>51295</c:v>
                </c:pt>
                <c:pt idx="1665">
                  <c:v>51302</c:v>
                </c:pt>
                <c:pt idx="1666">
                  <c:v>51309</c:v>
                </c:pt>
                <c:pt idx="1667">
                  <c:v>51316</c:v>
                </c:pt>
                <c:pt idx="1668">
                  <c:v>51323</c:v>
                </c:pt>
                <c:pt idx="1669">
                  <c:v>51330</c:v>
                </c:pt>
                <c:pt idx="1670">
                  <c:v>51337</c:v>
                </c:pt>
                <c:pt idx="1671">
                  <c:v>51344</c:v>
                </c:pt>
                <c:pt idx="1672">
                  <c:v>51351</c:v>
                </c:pt>
                <c:pt idx="1673">
                  <c:v>51358</c:v>
                </c:pt>
                <c:pt idx="1674">
                  <c:v>51365</c:v>
                </c:pt>
                <c:pt idx="1675">
                  <c:v>51372</c:v>
                </c:pt>
                <c:pt idx="1676">
                  <c:v>51379</c:v>
                </c:pt>
                <c:pt idx="1677">
                  <c:v>51386</c:v>
                </c:pt>
                <c:pt idx="1678">
                  <c:v>51393</c:v>
                </c:pt>
                <c:pt idx="1679">
                  <c:v>51400</c:v>
                </c:pt>
                <c:pt idx="1680">
                  <c:v>51407</c:v>
                </c:pt>
                <c:pt idx="1681">
                  <c:v>51414</c:v>
                </c:pt>
                <c:pt idx="1682">
                  <c:v>51421</c:v>
                </c:pt>
                <c:pt idx="1683">
                  <c:v>51428</c:v>
                </c:pt>
                <c:pt idx="1684">
                  <c:v>51435</c:v>
                </c:pt>
                <c:pt idx="1685">
                  <c:v>51442</c:v>
                </c:pt>
                <c:pt idx="1686">
                  <c:v>51449</c:v>
                </c:pt>
                <c:pt idx="1687">
                  <c:v>51456</c:v>
                </c:pt>
                <c:pt idx="1688">
                  <c:v>51463</c:v>
                </c:pt>
                <c:pt idx="1689">
                  <c:v>51470</c:v>
                </c:pt>
                <c:pt idx="1690">
                  <c:v>51477</c:v>
                </c:pt>
                <c:pt idx="1691">
                  <c:v>51484</c:v>
                </c:pt>
                <c:pt idx="1692">
                  <c:v>51491</c:v>
                </c:pt>
                <c:pt idx="1693">
                  <c:v>51501</c:v>
                </c:pt>
                <c:pt idx="1694">
                  <c:v>51508</c:v>
                </c:pt>
                <c:pt idx="1695">
                  <c:v>51515</c:v>
                </c:pt>
                <c:pt idx="1696">
                  <c:v>51523</c:v>
                </c:pt>
                <c:pt idx="1697">
                  <c:v>51529</c:v>
                </c:pt>
                <c:pt idx="1698">
                  <c:v>51536</c:v>
                </c:pt>
                <c:pt idx="1699">
                  <c:v>51543</c:v>
                </c:pt>
                <c:pt idx="1700">
                  <c:v>51551</c:v>
                </c:pt>
                <c:pt idx="1701">
                  <c:v>51557</c:v>
                </c:pt>
                <c:pt idx="1702">
                  <c:v>51564</c:v>
                </c:pt>
                <c:pt idx="1703">
                  <c:v>51571</c:v>
                </c:pt>
                <c:pt idx="1704">
                  <c:v>51578</c:v>
                </c:pt>
                <c:pt idx="1705">
                  <c:v>51585</c:v>
                </c:pt>
                <c:pt idx="1706">
                  <c:v>51592</c:v>
                </c:pt>
                <c:pt idx="1707">
                  <c:v>51599</c:v>
                </c:pt>
                <c:pt idx="1708">
                  <c:v>51606</c:v>
                </c:pt>
                <c:pt idx="1709">
                  <c:v>51615</c:v>
                </c:pt>
                <c:pt idx="1710">
                  <c:v>51620</c:v>
                </c:pt>
                <c:pt idx="1711">
                  <c:v>51628</c:v>
                </c:pt>
                <c:pt idx="1712">
                  <c:v>51634</c:v>
                </c:pt>
                <c:pt idx="1713">
                  <c:v>51641</c:v>
                </c:pt>
                <c:pt idx="1714">
                  <c:v>51649</c:v>
                </c:pt>
                <c:pt idx="1715">
                  <c:v>51655</c:v>
                </c:pt>
                <c:pt idx="1716">
                  <c:v>51662</c:v>
                </c:pt>
                <c:pt idx="1717">
                  <c:v>51669</c:v>
                </c:pt>
                <c:pt idx="1718">
                  <c:v>51676</c:v>
                </c:pt>
                <c:pt idx="1719">
                  <c:v>51683</c:v>
                </c:pt>
                <c:pt idx="1720">
                  <c:v>51690</c:v>
                </c:pt>
                <c:pt idx="1721">
                  <c:v>51697</c:v>
                </c:pt>
                <c:pt idx="1722">
                  <c:v>51704</c:v>
                </c:pt>
                <c:pt idx="1723">
                  <c:v>51711</c:v>
                </c:pt>
                <c:pt idx="1724">
                  <c:v>51718</c:v>
                </c:pt>
                <c:pt idx="1725">
                  <c:v>51725</c:v>
                </c:pt>
                <c:pt idx="1726">
                  <c:v>51732</c:v>
                </c:pt>
                <c:pt idx="1727">
                  <c:v>51740</c:v>
                </c:pt>
                <c:pt idx="1728">
                  <c:v>51747</c:v>
                </c:pt>
                <c:pt idx="1729">
                  <c:v>51753</c:v>
                </c:pt>
                <c:pt idx="1730">
                  <c:v>51760</c:v>
                </c:pt>
                <c:pt idx="1731">
                  <c:v>51767</c:v>
                </c:pt>
                <c:pt idx="1732">
                  <c:v>51774</c:v>
                </c:pt>
                <c:pt idx="1733">
                  <c:v>51781</c:v>
                </c:pt>
                <c:pt idx="1734">
                  <c:v>51789</c:v>
                </c:pt>
                <c:pt idx="1735">
                  <c:v>51795</c:v>
                </c:pt>
                <c:pt idx="1736">
                  <c:v>51802</c:v>
                </c:pt>
                <c:pt idx="1737">
                  <c:v>51809</c:v>
                </c:pt>
                <c:pt idx="1738">
                  <c:v>51817</c:v>
                </c:pt>
                <c:pt idx="1739">
                  <c:v>51823</c:v>
                </c:pt>
                <c:pt idx="1740">
                  <c:v>51830</c:v>
                </c:pt>
                <c:pt idx="1741">
                  <c:v>51837</c:v>
                </c:pt>
                <c:pt idx="1742">
                  <c:v>51844</c:v>
                </c:pt>
                <c:pt idx="1743">
                  <c:v>51851</c:v>
                </c:pt>
                <c:pt idx="1744">
                  <c:v>51858</c:v>
                </c:pt>
                <c:pt idx="1745">
                  <c:v>51866</c:v>
                </c:pt>
                <c:pt idx="1746">
                  <c:v>51873</c:v>
                </c:pt>
                <c:pt idx="1747">
                  <c:v>51880</c:v>
                </c:pt>
                <c:pt idx="1748">
                  <c:v>51887</c:v>
                </c:pt>
                <c:pt idx="1749">
                  <c:v>51894</c:v>
                </c:pt>
                <c:pt idx="1750">
                  <c:v>51901</c:v>
                </c:pt>
                <c:pt idx="1751">
                  <c:v>51908</c:v>
                </c:pt>
                <c:pt idx="1752">
                  <c:v>51915</c:v>
                </c:pt>
                <c:pt idx="1753">
                  <c:v>51922</c:v>
                </c:pt>
                <c:pt idx="1754">
                  <c:v>51929</c:v>
                </c:pt>
                <c:pt idx="1755">
                  <c:v>51936</c:v>
                </c:pt>
                <c:pt idx="1756">
                  <c:v>51943</c:v>
                </c:pt>
                <c:pt idx="1757">
                  <c:v>51950</c:v>
                </c:pt>
                <c:pt idx="1758">
                  <c:v>51957</c:v>
                </c:pt>
                <c:pt idx="1759">
                  <c:v>51966</c:v>
                </c:pt>
                <c:pt idx="1760">
                  <c:v>51973</c:v>
                </c:pt>
                <c:pt idx="1761">
                  <c:v>51980</c:v>
                </c:pt>
                <c:pt idx="1762">
                  <c:v>51987</c:v>
                </c:pt>
                <c:pt idx="1763">
                  <c:v>51994</c:v>
                </c:pt>
                <c:pt idx="1764">
                  <c:v>52001</c:v>
                </c:pt>
                <c:pt idx="1765">
                  <c:v>52008</c:v>
                </c:pt>
                <c:pt idx="1766">
                  <c:v>52015</c:v>
                </c:pt>
                <c:pt idx="1767">
                  <c:v>52022</c:v>
                </c:pt>
                <c:pt idx="1768">
                  <c:v>52029</c:v>
                </c:pt>
                <c:pt idx="1769">
                  <c:v>52036</c:v>
                </c:pt>
                <c:pt idx="1770">
                  <c:v>52043</c:v>
                </c:pt>
                <c:pt idx="1771">
                  <c:v>52050</c:v>
                </c:pt>
                <c:pt idx="1772">
                  <c:v>52057</c:v>
                </c:pt>
                <c:pt idx="1773">
                  <c:v>52064</c:v>
                </c:pt>
                <c:pt idx="1774">
                  <c:v>52071</c:v>
                </c:pt>
                <c:pt idx="1775">
                  <c:v>52078</c:v>
                </c:pt>
                <c:pt idx="1776">
                  <c:v>52085</c:v>
                </c:pt>
                <c:pt idx="1777">
                  <c:v>52092</c:v>
                </c:pt>
                <c:pt idx="1778">
                  <c:v>52099</c:v>
                </c:pt>
                <c:pt idx="1779">
                  <c:v>52106</c:v>
                </c:pt>
                <c:pt idx="1780">
                  <c:v>52113</c:v>
                </c:pt>
                <c:pt idx="1781">
                  <c:v>52120</c:v>
                </c:pt>
                <c:pt idx="1782">
                  <c:v>52127</c:v>
                </c:pt>
                <c:pt idx="1783">
                  <c:v>52134</c:v>
                </c:pt>
                <c:pt idx="1784">
                  <c:v>52141</c:v>
                </c:pt>
                <c:pt idx="1785">
                  <c:v>52148</c:v>
                </c:pt>
                <c:pt idx="1786">
                  <c:v>52155</c:v>
                </c:pt>
                <c:pt idx="1787">
                  <c:v>52162</c:v>
                </c:pt>
                <c:pt idx="1788">
                  <c:v>52169</c:v>
                </c:pt>
                <c:pt idx="1789">
                  <c:v>52176</c:v>
                </c:pt>
                <c:pt idx="1790">
                  <c:v>52183</c:v>
                </c:pt>
                <c:pt idx="1791">
                  <c:v>52190</c:v>
                </c:pt>
                <c:pt idx="1792">
                  <c:v>52198</c:v>
                </c:pt>
                <c:pt idx="1793">
                  <c:v>52204</c:v>
                </c:pt>
                <c:pt idx="1794">
                  <c:v>52211</c:v>
                </c:pt>
                <c:pt idx="1795">
                  <c:v>52218</c:v>
                </c:pt>
                <c:pt idx="1796">
                  <c:v>52229</c:v>
                </c:pt>
                <c:pt idx="1797">
                  <c:v>52233</c:v>
                </c:pt>
                <c:pt idx="1798">
                  <c:v>52239</c:v>
                </c:pt>
                <c:pt idx="1799">
                  <c:v>52246</c:v>
                </c:pt>
                <c:pt idx="1800">
                  <c:v>52253</c:v>
                </c:pt>
                <c:pt idx="1801">
                  <c:v>52260</c:v>
                </c:pt>
                <c:pt idx="1802">
                  <c:v>52267</c:v>
                </c:pt>
                <c:pt idx="1803">
                  <c:v>52274</c:v>
                </c:pt>
                <c:pt idx="1804">
                  <c:v>52281</c:v>
                </c:pt>
                <c:pt idx="1805">
                  <c:v>52288</c:v>
                </c:pt>
                <c:pt idx="1806">
                  <c:v>52295</c:v>
                </c:pt>
                <c:pt idx="1807">
                  <c:v>52302</c:v>
                </c:pt>
                <c:pt idx="1808">
                  <c:v>52309</c:v>
                </c:pt>
                <c:pt idx="1809">
                  <c:v>52316</c:v>
                </c:pt>
                <c:pt idx="1810">
                  <c:v>52323</c:v>
                </c:pt>
                <c:pt idx="1811">
                  <c:v>52330</c:v>
                </c:pt>
                <c:pt idx="1812">
                  <c:v>52337</c:v>
                </c:pt>
                <c:pt idx="1813">
                  <c:v>52344</c:v>
                </c:pt>
                <c:pt idx="1814">
                  <c:v>52351</c:v>
                </c:pt>
                <c:pt idx="1815">
                  <c:v>52358</c:v>
                </c:pt>
                <c:pt idx="1816">
                  <c:v>52365</c:v>
                </c:pt>
                <c:pt idx="1817">
                  <c:v>52372</c:v>
                </c:pt>
                <c:pt idx="1818">
                  <c:v>52379</c:v>
                </c:pt>
                <c:pt idx="1819">
                  <c:v>52386</c:v>
                </c:pt>
                <c:pt idx="1820">
                  <c:v>52393</c:v>
                </c:pt>
                <c:pt idx="1821">
                  <c:v>52400</c:v>
                </c:pt>
                <c:pt idx="1822">
                  <c:v>52407</c:v>
                </c:pt>
                <c:pt idx="1823">
                  <c:v>52414</c:v>
                </c:pt>
                <c:pt idx="1824">
                  <c:v>52421</c:v>
                </c:pt>
                <c:pt idx="1825">
                  <c:v>52428</c:v>
                </c:pt>
                <c:pt idx="1826">
                  <c:v>52435</c:v>
                </c:pt>
                <c:pt idx="1827">
                  <c:v>52442</c:v>
                </c:pt>
                <c:pt idx="1828">
                  <c:v>52449</c:v>
                </c:pt>
                <c:pt idx="1829">
                  <c:v>52456</c:v>
                </c:pt>
                <c:pt idx="1830">
                  <c:v>52463</c:v>
                </c:pt>
                <c:pt idx="1831">
                  <c:v>52470</c:v>
                </c:pt>
                <c:pt idx="1832">
                  <c:v>52477</c:v>
                </c:pt>
                <c:pt idx="1833">
                  <c:v>52484</c:v>
                </c:pt>
                <c:pt idx="1834">
                  <c:v>52491</c:v>
                </c:pt>
                <c:pt idx="1835">
                  <c:v>52498</c:v>
                </c:pt>
                <c:pt idx="1836">
                  <c:v>52505</c:v>
                </c:pt>
                <c:pt idx="1837">
                  <c:v>52512</c:v>
                </c:pt>
                <c:pt idx="1838">
                  <c:v>52519</c:v>
                </c:pt>
                <c:pt idx="1839">
                  <c:v>52526</c:v>
                </c:pt>
                <c:pt idx="1840">
                  <c:v>52533</c:v>
                </c:pt>
                <c:pt idx="1841">
                  <c:v>52540</c:v>
                </c:pt>
                <c:pt idx="1842">
                  <c:v>52547</c:v>
                </c:pt>
                <c:pt idx="1843">
                  <c:v>52554</c:v>
                </c:pt>
                <c:pt idx="1844">
                  <c:v>52562</c:v>
                </c:pt>
                <c:pt idx="1845">
                  <c:v>52568</c:v>
                </c:pt>
                <c:pt idx="1846">
                  <c:v>52575</c:v>
                </c:pt>
                <c:pt idx="1847">
                  <c:v>52582</c:v>
                </c:pt>
                <c:pt idx="1848">
                  <c:v>52589</c:v>
                </c:pt>
                <c:pt idx="1849">
                  <c:v>52596</c:v>
                </c:pt>
                <c:pt idx="1850">
                  <c:v>52603</c:v>
                </c:pt>
                <c:pt idx="1851">
                  <c:v>52610</c:v>
                </c:pt>
                <c:pt idx="1852">
                  <c:v>52617</c:v>
                </c:pt>
                <c:pt idx="1853">
                  <c:v>52624</c:v>
                </c:pt>
                <c:pt idx="1854">
                  <c:v>52631</c:v>
                </c:pt>
                <c:pt idx="1855">
                  <c:v>52638</c:v>
                </c:pt>
                <c:pt idx="1856">
                  <c:v>52645</c:v>
                </c:pt>
                <c:pt idx="1857">
                  <c:v>52652</c:v>
                </c:pt>
                <c:pt idx="1858">
                  <c:v>52659</c:v>
                </c:pt>
                <c:pt idx="1859">
                  <c:v>52666</c:v>
                </c:pt>
                <c:pt idx="1860">
                  <c:v>52673</c:v>
                </c:pt>
                <c:pt idx="1861">
                  <c:v>52680</c:v>
                </c:pt>
                <c:pt idx="1862">
                  <c:v>52687</c:v>
                </c:pt>
                <c:pt idx="1863">
                  <c:v>52694</c:v>
                </c:pt>
                <c:pt idx="1864">
                  <c:v>52701</c:v>
                </c:pt>
                <c:pt idx="1865">
                  <c:v>52708</c:v>
                </c:pt>
                <c:pt idx="1866">
                  <c:v>52715</c:v>
                </c:pt>
                <c:pt idx="1867">
                  <c:v>52722</c:v>
                </c:pt>
                <c:pt idx="1868">
                  <c:v>52729</c:v>
                </c:pt>
                <c:pt idx="1869">
                  <c:v>52736</c:v>
                </c:pt>
                <c:pt idx="1870">
                  <c:v>52743</c:v>
                </c:pt>
                <c:pt idx="1871">
                  <c:v>52750</c:v>
                </c:pt>
                <c:pt idx="1872">
                  <c:v>52757</c:v>
                </c:pt>
                <c:pt idx="1873">
                  <c:v>52764</c:v>
                </c:pt>
                <c:pt idx="1874">
                  <c:v>52771</c:v>
                </c:pt>
                <c:pt idx="1875">
                  <c:v>52778</c:v>
                </c:pt>
                <c:pt idx="1876">
                  <c:v>52785</c:v>
                </c:pt>
                <c:pt idx="1877">
                  <c:v>52792</c:v>
                </c:pt>
                <c:pt idx="1878">
                  <c:v>52799</c:v>
                </c:pt>
                <c:pt idx="1879">
                  <c:v>52806</c:v>
                </c:pt>
                <c:pt idx="1880">
                  <c:v>52813</c:v>
                </c:pt>
                <c:pt idx="1881">
                  <c:v>52820</c:v>
                </c:pt>
                <c:pt idx="1882">
                  <c:v>52827</c:v>
                </c:pt>
                <c:pt idx="1883">
                  <c:v>52834</c:v>
                </c:pt>
                <c:pt idx="1884">
                  <c:v>52841</c:v>
                </c:pt>
                <c:pt idx="1885">
                  <c:v>52848</c:v>
                </c:pt>
                <c:pt idx="1886">
                  <c:v>52855</c:v>
                </c:pt>
                <c:pt idx="1887">
                  <c:v>52862</c:v>
                </c:pt>
                <c:pt idx="1888">
                  <c:v>52869</c:v>
                </c:pt>
                <c:pt idx="1889">
                  <c:v>52876</c:v>
                </c:pt>
                <c:pt idx="1890">
                  <c:v>52883</c:v>
                </c:pt>
                <c:pt idx="1891">
                  <c:v>52890</c:v>
                </c:pt>
                <c:pt idx="1892">
                  <c:v>52897</c:v>
                </c:pt>
                <c:pt idx="1893">
                  <c:v>52904</c:v>
                </c:pt>
                <c:pt idx="1894">
                  <c:v>52911</c:v>
                </c:pt>
                <c:pt idx="1895">
                  <c:v>52918</c:v>
                </c:pt>
                <c:pt idx="1896">
                  <c:v>52926</c:v>
                </c:pt>
                <c:pt idx="1897">
                  <c:v>52932</c:v>
                </c:pt>
                <c:pt idx="1898">
                  <c:v>52939</c:v>
                </c:pt>
                <c:pt idx="1899">
                  <c:v>52946</c:v>
                </c:pt>
                <c:pt idx="1900">
                  <c:v>52953</c:v>
                </c:pt>
                <c:pt idx="1901">
                  <c:v>52961</c:v>
                </c:pt>
                <c:pt idx="1902">
                  <c:v>52968</c:v>
                </c:pt>
                <c:pt idx="1903">
                  <c:v>52975</c:v>
                </c:pt>
                <c:pt idx="1904">
                  <c:v>52982</c:v>
                </c:pt>
                <c:pt idx="1905">
                  <c:v>52989</c:v>
                </c:pt>
                <c:pt idx="1906">
                  <c:v>52996</c:v>
                </c:pt>
                <c:pt idx="1907">
                  <c:v>53003</c:v>
                </c:pt>
                <c:pt idx="1908">
                  <c:v>53010</c:v>
                </c:pt>
                <c:pt idx="1909">
                  <c:v>53017</c:v>
                </c:pt>
                <c:pt idx="1910">
                  <c:v>53024</c:v>
                </c:pt>
                <c:pt idx="1911">
                  <c:v>53031</c:v>
                </c:pt>
                <c:pt idx="1912">
                  <c:v>53038</c:v>
                </c:pt>
                <c:pt idx="1913">
                  <c:v>53045</c:v>
                </c:pt>
                <c:pt idx="1914">
                  <c:v>53052</c:v>
                </c:pt>
                <c:pt idx="1915">
                  <c:v>53063</c:v>
                </c:pt>
                <c:pt idx="1916">
                  <c:v>53066</c:v>
                </c:pt>
                <c:pt idx="1917">
                  <c:v>53073</c:v>
                </c:pt>
                <c:pt idx="1918">
                  <c:v>53080</c:v>
                </c:pt>
                <c:pt idx="1919">
                  <c:v>53087</c:v>
                </c:pt>
                <c:pt idx="1920">
                  <c:v>53094</c:v>
                </c:pt>
                <c:pt idx="1921">
                  <c:v>53101</c:v>
                </c:pt>
                <c:pt idx="1922">
                  <c:v>53108</c:v>
                </c:pt>
                <c:pt idx="1923">
                  <c:v>53115</c:v>
                </c:pt>
                <c:pt idx="1924">
                  <c:v>53122</c:v>
                </c:pt>
                <c:pt idx="1925">
                  <c:v>53129</c:v>
                </c:pt>
                <c:pt idx="1926">
                  <c:v>53136</c:v>
                </c:pt>
                <c:pt idx="1927">
                  <c:v>53143</c:v>
                </c:pt>
                <c:pt idx="1928">
                  <c:v>53150</c:v>
                </c:pt>
                <c:pt idx="1929">
                  <c:v>53157</c:v>
                </c:pt>
                <c:pt idx="1930">
                  <c:v>53164</c:v>
                </c:pt>
                <c:pt idx="1931">
                  <c:v>53171</c:v>
                </c:pt>
                <c:pt idx="1932">
                  <c:v>53178</c:v>
                </c:pt>
                <c:pt idx="1933">
                  <c:v>53185</c:v>
                </c:pt>
                <c:pt idx="1934">
                  <c:v>53192</c:v>
                </c:pt>
                <c:pt idx="1935">
                  <c:v>53199</c:v>
                </c:pt>
                <c:pt idx="1936">
                  <c:v>53206</c:v>
                </c:pt>
                <c:pt idx="1937">
                  <c:v>53213</c:v>
                </c:pt>
                <c:pt idx="1938">
                  <c:v>53220</c:v>
                </c:pt>
                <c:pt idx="1939">
                  <c:v>53227</c:v>
                </c:pt>
                <c:pt idx="1940">
                  <c:v>53234</c:v>
                </c:pt>
                <c:pt idx="1941">
                  <c:v>53241</c:v>
                </c:pt>
                <c:pt idx="1942">
                  <c:v>53248</c:v>
                </c:pt>
                <c:pt idx="1943">
                  <c:v>53255</c:v>
                </c:pt>
                <c:pt idx="1944">
                  <c:v>53262</c:v>
                </c:pt>
                <c:pt idx="1945">
                  <c:v>53269</c:v>
                </c:pt>
                <c:pt idx="1946">
                  <c:v>53279</c:v>
                </c:pt>
                <c:pt idx="1947">
                  <c:v>53283</c:v>
                </c:pt>
                <c:pt idx="1948">
                  <c:v>53290</c:v>
                </c:pt>
                <c:pt idx="1949">
                  <c:v>53297</c:v>
                </c:pt>
                <c:pt idx="1950">
                  <c:v>53304</c:v>
                </c:pt>
                <c:pt idx="1951">
                  <c:v>53311</c:v>
                </c:pt>
                <c:pt idx="1952">
                  <c:v>53318</c:v>
                </c:pt>
                <c:pt idx="1953">
                  <c:v>53325</c:v>
                </c:pt>
                <c:pt idx="1954">
                  <c:v>53332</c:v>
                </c:pt>
                <c:pt idx="1955">
                  <c:v>53339</c:v>
                </c:pt>
                <c:pt idx="1956">
                  <c:v>53346</c:v>
                </c:pt>
                <c:pt idx="1957">
                  <c:v>53353</c:v>
                </c:pt>
                <c:pt idx="1958">
                  <c:v>53360</c:v>
                </c:pt>
                <c:pt idx="1959">
                  <c:v>53367</c:v>
                </c:pt>
                <c:pt idx="1960">
                  <c:v>53374</c:v>
                </c:pt>
                <c:pt idx="1961">
                  <c:v>53381</c:v>
                </c:pt>
                <c:pt idx="1962">
                  <c:v>53388</c:v>
                </c:pt>
                <c:pt idx="1963">
                  <c:v>53395</c:v>
                </c:pt>
                <c:pt idx="1964">
                  <c:v>53402</c:v>
                </c:pt>
                <c:pt idx="1965">
                  <c:v>53413</c:v>
                </c:pt>
                <c:pt idx="1966">
                  <c:v>53416</c:v>
                </c:pt>
                <c:pt idx="1967">
                  <c:v>53423</c:v>
                </c:pt>
                <c:pt idx="1968">
                  <c:v>53430</c:v>
                </c:pt>
                <c:pt idx="1969">
                  <c:v>53437</c:v>
                </c:pt>
                <c:pt idx="1970">
                  <c:v>53444</c:v>
                </c:pt>
                <c:pt idx="1971">
                  <c:v>53451</c:v>
                </c:pt>
                <c:pt idx="1972">
                  <c:v>53458</c:v>
                </c:pt>
                <c:pt idx="1973">
                  <c:v>53465</c:v>
                </c:pt>
                <c:pt idx="1974">
                  <c:v>53472</c:v>
                </c:pt>
                <c:pt idx="1975">
                  <c:v>53479</c:v>
                </c:pt>
                <c:pt idx="1976">
                  <c:v>53486</c:v>
                </c:pt>
                <c:pt idx="1977">
                  <c:v>53493</c:v>
                </c:pt>
                <c:pt idx="1978">
                  <c:v>53500</c:v>
                </c:pt>
                <c:pt idx="1979">
                  <c:v>53507</c:v>
                </c:pt>
                <c:pt idx="1980">
                  <c:v>53514</c:v>
                </c:pt>
                <c:pt idx="1981">
                  <c:v>53521</c:v>
                </c:pt>
                <c:pt idx="1982">
                  <c:v>53528</c:v>
                </c:pt>
                <c:pt idx="1983">
                  <c:v>53535</c:v>
                </c:pt>
                <c:pt idx="1984">
                  <c:v>53542</c:v>
                </c:pt>
                <c:pt idx="1985">
                  <c:v>53549</c:v>
                </c:pt>
                <c:pt idx="1986">
                  <c:v>53556</c:v>
                </c:pt>
                <c:pt idx="1987">
                  <c:v>53563</c:v>
                </c:pt>
                <c:pt idx="1988">
                  <c:v>53570</c:v>
                </c:pt>
                <c:pt idx="1989">
                  <c:v>53577</c:v>
                </c:pt>
                <c:pt idx="1990">
                  <c:v>53584</c:v>
                </c:pt>
                <c:pt idx="1991">
                  <c:v>53591</c:v>
                </c:pt>
                <c:pt idx="1992">
                  <c:v>53598</c:v>
                </c:pt>
                <c:pt idx="1993">
                  <c:v>53605</c:v>
                </c:pt>
                <c:pt idx="1994">
                  <c:v>53612</c:v>
                </c:pt>
                <c:pt idx="1995">
                  <c:v>53619</c:v>
                </c:pt>
                <c:pt idx="1996">
                  <c:v>53626</c:v>
                </c:pt>
                <c:pt idx="1997">
                  <c:v>53633</c:v>
                </c:pt>
                <c:pt idx="1998">
                  <c:v>53640</c:v>
                </c:pt>
                <c:pt idx="1999">
                  <c:v>53647</c:v>
                </c:pt>
                <c:pt idx="2000">
                  <c:v>53654</c:v>
                </c:pt>
                <c:pt idx="2001">
                  <c:v>53661</c:v>
                </c:pt>
                <c:pt idx="2002">
                  <c:v>53668</c:v>
                </c:pt>
                <c:pt idx="2003">
                  <c:v>53675</c:v>
                </c:pt>
                <c:pt idx="2004">
                  <c:v>53682</c:v>
                </c:pt>
                <c:pt idx="2005">
                  <c:v>53692</c:v>
                </c:pt>
                <c:pt idx="2006">
                  <c:v>53699</c:v>
                </c:pt>
                <c:pt idx="2007">
                  <c:v>53706</c:v>
                </c:pt>
                <c:pt idx="2008">
                  <c:v>53714</c:v>
                </c:pt>
                <c:pt idx="2009">
                  <c:v>53720</c:v>
                </c:pt>
                <c:pt idx="2010">
                  <c:v>53727</c:v>
                </c:pt>
                <c:pt idx="2011">
                  <c:v>53734</c:v>
                </c:pt>
                <c:pt idx="2012">
                  <c:v>53742</c:v>
                </c:pt>
                <c:pt idx="2013">
                  <c:v>53748</c:v>
                </c:pt>
                <c:pt idx="2014">
                  <c:v>53755</c:v>
                </c:pt>
                <c:pt idx="2015">
                  <c:v>53762</c:v>
                </c:pt>
                <c:pt idx="2016">
                  <c:v>53769</c:v>
                </c:pt>
                <c:pt idx="2017">
                  <c:v>53776</c:v>
                </c:pt>
                <c:pt idx="2018">
                  <c:v>53783</c:v>
                </c:pt>
                <c:pt idx="2019">
                  <c:v>53790</c:v>
                </c:pt>
                <c:pt idx="2020">
                  <c:v>53799</c:v>
                </c:pt>
                <c:pt idx="2021">
                  <c:v>53804</c:v>
                </c:pt>
                <c:pt idx="2022">
                  <c:v>53811</c:v>
                </c:pt>
                <c:pt idx="2023">
                  <c:v>53819</c:v>
                </c:pt>
                <c:pt idx="2024">
                  <c:v>53825</c:v>
                </c:pt>
                <c:pt idx="2025">
                  <c:v>53832</c:v>
                </c:pt>
                <c:pt idx="2026">
                  <c:v>53840</c:v>
                </c:pt>
                <c:pt idx="2027">
                  <c:v>53846</c:v>
                </c:pt>
                <c:pt idx="2028">
                  <c:v>53853</c:v>
                </c:pt>
                <c:pt idx="2029">
                  <c:v>53860</c:v>
                </c:pt>
                <c:pt idx="2030">
                  <c:v>53867</c:v>
                </c:pt>
                <c:pt idx="2031">
                  <c:v>53874</c:v>
                </c:pt>
                <c:pt idx="2032">
                  <c:v>53881</c:v>
                </c:pt>
                <c:pt idx="2033">
                  <c:v>53888</c:v>
                </c:pt>
                <c:pt idx="2034">
                  <c:v>53895</c:v>
                </c:pt>
                <c:pt idx="2035">
                  <c:v>53902</c:v>
                </c:pt>
                <c:pt idx="2036">
                  <c:v>53909</c:v>
                </c:pt>
                <c:pt idx="2037">
                  <c:v>53916</c:v>
                </c:pt>
                <c:pt idx="2038">
                  <c:v>53923</c:v>
                </c:pt>
                <c:pt idx="2039">
                  <c:v>53931</c:v>
                </c:pt>
                <c:pt idx="2040">
                  <c:v>53938</c:v>
                </c:pt>
                <c:pt idx="2041">
                  <c:v>53944</c:v>
                </c:pt>
                <c:pt idx="2042">
                  <c:v>53951</c:v>
                </c:pt>
                <c:pt idx="2043">
                  <c:v>53958</c:v>
                </c:pt>
                <c:pt idx="2044">
                  <c:v>53965</c:v>
                </c:pt>
                <c:pt idx="2045">
                  <c:v>53972</c:v>
                </c:pt>
                <c:pt idx="2046">
                  <c:v>53980</c:v>
                </c:pt>
                <c:pt idx="2047">
                  <c:v>53986</c:v>
                </c:pt>
                <c:pt idx="2048">
                  <c:v>53993</c:v>
                </c:pt>
                <c:pt idx="2049">
                  <c:v>54000</c:v>
                </c:pt>
                <c:pt idx="2050">
                  <c:v>54008</c:v>
                </c:pt>
                <c:pt idx="2051">
                  <c:v>54014</c:v>
                </c:pt>
                <c:pt idx="2052">
                  <c:v>54021</c:v>
                </c:pt>
                <c:pt idx="2053">
                  <c:v>54028</c:v>
                </c:pt>
                <c:pt idx="2054">
                  <c:v>54035</c:v>
                </c:pt>
                <c:pt idx="2055">
                  <c:v>54042</c:v>
                </c:pt>
                <c:pt idx="2056">
                  <c:v>54049</c:v>
                </c:pt>
                <c:pt idx="2057">
                  <c:v>54057</c:v>
                </c:pt>
                <c:pt idx="2058">
                  <c:v>54064</c:v>
                </c:pt>
                <c:pt idx="2059">
                  <c:v>54071</c:v>
                </c:pt>
                <c:pt idx="2060">
                  <c:v>54078</c:v>
                </c:pt>
                <c:pt idx="2061">
                  <c:v>54085</c:v>
                </c:pt>
                <c:pt idx="2062">
                  <c:v>54092</c:v>
                </c:pt>
                <c:pt idx="2063">
                  <c:v>54099</c:v>
                </c:pt>
                <c:pt idx="2064">
                  <c:v>54106</c:v>
                </c:pt>
                <c:pt idx="2065">
                  <c:v>54113</c:v>
                </c:pt>
                <c:pt idx="2066">
                  <c:v>54120</c:v>
                </c:pt>
                <c:pt idx="2067">
                  <c:v>54127</c:v>
                </c:pt>
                <c:pt idx="2068">
                  <c:v>54134</c:v>
                </c:pt>
                <c:pt idx="2069">
                  <c:v>54141</c:v>
                </c:pt>
                <c:pt idx="2070">
                  <c:v>54148</c:v>
                </c:pt>
                <c:pt idx="2071">
                  <c:v>54157</c:v>
                </c:pt>
                <c:pt idx="2072">
                  <c:v>54164</c:v>
                </c:pt>
                <c:pt idx="2073">
                  <c:v>54171</c:v>
                </c:pt>
                <c:pt idx="2074">
                  <c:v>54178</c:v>
                </c:pt>
                <c:pt idx="2075">
                  <c:v>54185</c:v>
                </c:pt>
                <c:pt idx="2076">
                  <c:v>54192</c:v>
                </c:pt>
                <c:pt idx="2077">
                  <c:v>54199</c:v>
                </c:pt>
                <c:pt idx="2078">
                  <c:v>54206</c:v>
                </c:pt>
                <c:pt idx="2079">
                  <c:v>54213</c:v>
                </c:pt>
                <c:pt idx="2080">
                  <c:v>54220</c:v>
                </c:pt>
                <c:pt idx="2081">
                  <c:v>54227</c:v>
                </c:pt>
                <c:pt idx="2082">
                  <c:v>54234</c:v>
                </c:pt>
                <c:pt idx="2083">
                  <c:v>54241</c:v>
                </c:pt>
                <c:pt idx="2084">
                  <c:v>54248</c:v>
                </c:pt>
                <c:pt idx="2085">
                  <c:v>54255</c:v>
                </c:pt>
                <c:pt idx="2086">
                  <c:v>54262</c:v>
                </c:pt>
                <c:pt idx="2087">
                  <c:v>54269</c:v>
                </c:pt>
                <c:pt idx="2088">
                  <c:v>54276</c:v>
                </c:pt>
                <c:pt idx="2089">
                  <c:v>54283</c:v>
                </c:pt>
                <c:pt idx="2090">
                  <c:v>54290</c:v>
                </c:pt>
                <c:pt idx="2091">
                  <c:v>54297</c:v>
                </c:pt>
                <c:pt idx="2092">
                  <c:v>54304</c:v>
                </c:pt>
                <c:pt idx="2093">
                  <c:v>54311</c:v>
                </c:pt>
                <c:pt idx="2094">
                  <c:v>54318</c:v>
                </c:pt>
                <c:pt idx="2095">
                  <c:v>54325</c:v>
                </c:pt>
                <c:pt idx="2096">
                  <c:v>54332</c:v>
                </c:pt>
                <c:pt idx="2097">
                  <c:v>54339</c:v>
                </c:pt>
                <c:pt idx="2098">
                  <c:v>54346</c:v>
                </c:pt>
                <c:pt idx="2099">
                  <c:v>54353</c:v>
                </c:pt>
                <c:pt idx="2100">
                  <c:v>54360</c:v>
                </c:pt>
                <c:pt idx="2101">
                  <c:v>54367</c:v>
                </c:pt>
                <c:pt idx="2102">
                  <c:v>54374</c:v>
                </c:pt>
                <c:pt idx="2103">
                  <c:v>54381</c:v>
                </c:pt>
                <c:pt idx="2104">
                  <c:v>54389</c:v>
                </c:pt>
                <c:pt idx="2105">
                  <c:v>54395</c:v>
                </c:pt>
                <c:pt idx="2106">
                  <c:v>54402</c:v>
                </c:pt>
                <c:pt idx="2107">
                  <c:v>54409</c:v>
                </c:pt>
                <c:pt idx="2108">
                  <c:v>54416</c:v>
                </c:pt>
                <c:pt idx="2109">
                  <c:v>54423</c:v>
                </c:pt>
                <c:pt idx="2110">
                  <c:v>54430</c:v>
                </c:pt>
                <c:pt idx="2111">
                  <c:v>54437</c:v>
                </c:pt>
                <c:pt idx="2112">
                  <c:v>54444</c:v>
                </c:pt>
                <c:pt idx="2113">
                  <c:v>54451</c:v>
                </c:pt>
                <c:pt idx="2114">
                  <c:v>54458</c:v>
                </c:pt>
                <c:pt idx="2115">
                  <c:v>54465</c:v>
                </c:pt>
                <c:pt idx="2116">
                  <c:v>54472</c:v>
                </c:pt>
                <c:pt idx="2117">
                  <c:v>54479</c:v>
                </c:pt>
                <c:pt idx="2118">
                  <c:v>54486</c:v>
                </c:pt>
                <c:pt idx="2119">
                  <c:v>54493</c:v>
                </c:pt>
                <c:pt idx="2120">
                  <c:v>54500</c:v>
                </c:pt>
                <c:pt idx="2121">
                  <c:v>54507</c:v>
                </c:pt>
                <c:pt idx="2122">
                  <c:v>54514</c:v>
                </c:pt>
                <c:pt idx="2123">
                  <c:v>54521</c:v>
                </c:pt>
                <c:pt idx="2124">
                  <c:v>54528</c:v>
                </c:pt>
                <c:pt idx="2125">
                  <c:v>54535</c:v>
                </c:pt>
                <c:pt idx="2126">
                  <c:v>54542</c:v>
                </c:pt>
                <c:pt idx="2127">
                  <c:v>54549</c:v>
                </c:pt>
                <c:pt idx="2128">
                  <c:v>54556</c:v>
                </c:pt>
                <c:pt idx="2129">
                  <c:v>54563</c:v>
                </c:pt>
                <c:pt idx="2130">
                  <c:v>54570</c:v>
                </c:pt>
                <c:pt idx="2131">
                  <c:v>54577</c:v>
                </c:pt>
                <c:pt idx="2132">
                  <c:v>54584</c:v>
                </c:pt>
                <c:pt idx="2133">
                  <c:v>54591</c:v>
                </c:pt>
                <c:pt idx="2134">
                  <c:v>54598</c:v>
                </c:pt>
                <c:pt idx="2135">
                  <c:v>54605</c:v>
                </c:pt>
                <c:pt idx="2136">
                  <c:v>54612</c:v>
                </c:pt>
                <c:pt idx="2137">
                  <c:v>54619</c:v>
                </c:pt>
                <c:pt idx="2138">
                  <c:v>54626</c:v>
                </c:pt>
                <c:pt idx="2139">
                  <c:v>54633</c:v>
                </c:pt>
                <c:pt idx="2140">
                  <c:v>54640</c:v>
                </c:pt>
                <c:pt idx="2141">
                  <c:v>54647</c:v>
                </c:pt>
                <c:pt idx="2142">
                  <c:v>54654</c:v>
                </c:pt>
                <c:pt idx="2143">
                  <c:v>54661</c:v>
                </c:pt>
                <c:pt idx="2144">
                  <c:v>54668</c:v>
                </c:pt>
                <c:pt idx="2145">
                  <c:v>54675</c:v>
                </c:pt>
                <c:pt idx="2146">
                  <c:v>54682</c:v>
                </c:pt>
                <c:pt idx="2147">
                  <c:v>54689</c:v>
                </c:pt>
                <c:pt idx="2148">
                  <c:v>54696</c:v>
                </c:pt>
                <c:pt idx="2149">
                  <c:v>54703</c:v>
                </c:pt>
                <c:pt idx="2150">
                  <c:v>54710</c:v>
                </c:pt>
                <c:pt idx="2151">
                  <c:v>54717</c:v>
                </c:pt>
                <c:pt idx="2152">
                  <c:v>54724</c:v>
                </c:pt>
                <c:pt idx="2153">
                  <c:v>54731</c:v>
                </c:pt>
                <c:pt idx="2154">
                  <c:v>54739</c:v>
                </c:pt>
                <c:pt idx="2155">
                  <c:v>54745</c:v>
                </c:pt>
                <c:pt idx="2156">
                  <c:v>54753</c:v>
                </c:pt>
                <c:pt idx="2157">
                  <c:v>54759</c:v>
                </c:pt>
                <c:pt idx="2158">
                  <c:v>54766</c:v>
                </c:pt>
                <c:pt idx="2159">
                  <c:v>54773</c:v>
                </c:pt>
                <c:pt idx="2160">
                  <c:v>54780</c:v>
                </c:pt>
                <c:pt idx="2161">
                  <c:v>54792</c:v>
                </c:pt>
                <c:pt idx="2162">
                  <c:v>54795</c:v>
                </c:pt>
                <c:pt idx="2163">
                  <c:v>54802</c:v>
                </c:pt>
                <c:pt idx="2164">
                  <c:v>54809</c:v>
                </c:pt>
                <c:pt idx="2165">
                  <c:v>54816</c:v>
                </c:pt>
                <c:pt idx="2166">
                  <c:v>54823</c:v>
                </c:pt>
                <c:pt idx="2167">
                  <c:v>54830</c:v>
                </c:pt>
                <c:pt idx="2168">
                  <c:v>54837</c:v>
                </c:pt>
                <c:pt idx="2169">
                  <c:v>54844</c:v>
                </c:pt>
                <c:pt idx="2170">
                  <c:v>54851</c:v>
                </c:pt>
                <c:pt idx="2171">
                  <c:v>54858</c:v>
                </c:pt>
                <c:pt idx="2172">
                  <c:v>54865</c:v>
                </c:pt>
                <c:pt idx="2173">
                  <c:v>54872</c:v>
                </c:pt>
                <c:pt idx="2174">
                  <c:v>54879</c:v>
                </c:pt>
                <c:pt idx="2175">
                  <c:v>54890</c:v>
                </c:pt>
                <c:pt idx="2176">
                  <c:v>54893</c:v>
                </c:pt>
                <c:pt idx="2177">
                  <c:v>54900</c:v>
                </c:pt>
                <c:pt idx="2178">
                  <c:v>54907</c:v>
                </c:pt>
                <c:pt idx="2179">
                  <c:v>54914</c:v>
                </c:pt>
                <c:pt idx="2180">
                  <c:v>54921</c:v>
                </c:pt>
                <c:pt idx="2181">
                  <c:v>54928</c:v>
                </c:pt>
                <c:pt idx="2182">
                  <c:v>54935</c:v>
                </c:pt>
                <c:pt idx="2183">
                  <c:v>54942</c:v>
                </c:pt>
                <c:pt idx="2184">
                  <c:v>54949</c:v>
                </c:pt>
                <c:pt idx="2185">
                  <c:v>54956</c:v>
                </c:pt>
                <c:pt idx="2186">
                  <c:v>54963</c:v>
                </c:pt>
                <c:pt idx="2187">
                  <c:v>54970</c:v>
                </c:pt>
                <c:pt idx="2188">
                  <c:v>54977</c:v>
                </c:pt>
                <c:pt idx="2189">
                  <c:v>54984</c:v>
                </c:pt>
                <c:pt idx="2190">
                  <c:v>54991</c:v>
                </c:pt>
                <c:pt idx="2191">
                  <c:v>54998</c:v>
                </c:pt>
                <c:pt idx="2192">
                  <c:v>55005</c:v>
                </c:pt>
                <c:pt idx="2193">
                  <c:v>55012</c:v>
                </c:pt>
                <c:pt idx="2194">
                  <c:v>55019</c:v>
                </c:pt>
                <c:pt idx="2195">
                  <c:v>55026</c:v>
                </c:pt>
                <c:pt idx="2196">
                  <c:v>55033</c:v>
                </c:pt>
                <c:pt idx="2197">
                  <c:v>55040</c:v>
                </c:pt>
                <c:pt idx="2198">
                  <c:v>55047</c:v>
                </c:pt>
                <c:pt idx="2199">
                  <c:v>55054</c:v>
                </c:pt>
                <c:pt idx="2200">
                  <c:v>55061</c:v>
                </c:pt>
                <c:pt idx="2201">
                  <c:v>55068</c:v>
                </c:pt>
                <c:pt idx="2202">
                  <c:v>55075</c:v>
                </c:pt>
                <c:pt idx="2203">
                  <c:v>55082</c:v>
                </c:pt>
                <c:pt idx="2204">
                  <c:v>55089</c:v>
                </c:pt>
                <c:pt idx="2205">
                  <c:v>55096</c:v>
                </c:pt>
                <c:pt idx="2206">
                  <c:v>55106</c:v>
                </c:pt>
                <c:pt idx="2207">
                  <c:v>55110</c:v>
                </c:pt>
                <c:pt idx="2208">
                  <c:v>55117</c:v>
                </c:pt>
                <c:pt idx="2209">
                  <c:v>55124</c:v>
                </c:pt>
                <c:pt idx="2210">
                  <c:v>55131</c:v>
                </c:pt>
                <c:pt idx="2211">
                  <c:v>55138</c:v>
                </c:pt>
                <c:pt idx="2212">
                  <c:v>55145</c:v>
                </c:pt>
                <c:pt idx="2213">
                  <c:v>55152</c:v>
                </c:pt>
                <c:pt idx="2214">
                  <c:v>55159</c:v>
                </c:pt>
                <c:pt idx="2215">
                  <c:v>55166</c:v>
                </c:pt>
                <c:pt idx="2216">
                  <c:v>55173</c:v>
                </c:pt>
                <c:pt idx="2217">
                  <c:v>55180</c:v>
                </c:pt>
                <c:pt idx="2218">
                  <c:v>55187</c:v>
                </c:pt>
                <c:pt idx="2219">
                  <c:v>55194</c:v>
                </c:pt>
                <c:pt idx="2220">
                  <c:v>55201</c:v>
                </c:pt>
                <c:pt idx="2221">
                  <c:v>55208</c:v>
                </c:pt>
                <c:pt idx="2222">
                  <c:v>55215</c:v>
                </c:pt>
                <c:pt idx="2223">
                  <c:v>55222</c:v>
                </c:pt>
                <c:pt idx="2224">
                  <c:v>55229</c:v>
                </c:pt>
                <c:pt idx="2225">
                  <c:v>55236</c:v>
                </c:pt>
                <c:pt idx="2226">
                  <c:v>55247</c:v>
                </c:pt>
                <c:pt idx="2227">
                  <c:v>55250</c:v>
                </c:pt>
                <c:pt idx="2228">
                  <c:v>55257</c:v>
                </c:pt>
                <c:pt idx="2229">
                  <c:v>55264</c:v>
                </c:pt>
                <c:pt idx="2230">
                  <c:v>55271</c:v>
                </c:pt>
                <c:pt idx="2231">
                  <c:v>55278</c:v>
                </c:pt>
                <c:pt idx="2232">
                  <c:v>55285</c:v>
                </c:pt>
                <c:pt idx="2233">
                  <c:v>55292</c:v>
                </c:pt>
                <c:pt idx="2234">
                  <c:v>55299</c:v>
                </c:pt>
                <c:pt idx="2235">
                  <c:v>55306</c:v>
                </c:pt>
                <c:pt idx="2236">
                  <c:v>55313</c:v>
                </c:pt>
                <c:pt idx="2237">
                  <c:v>55320</c:v>
                </c:pt>
                <c:pt idx="2238">
                  <c:v>55327</c:v>
                </c:pt>
                <c:pt idx="2239">
                  <c:v>55334</c:v>
                </c:pt>
                <c:pt idx="2240">
                  <c:v>55341</c:v>
                </c:pt>
                <c:pt idx="2241">
                  <c:v>55348</c:v>
                </c:pt>
                <c:pt idx="2242">
                  <c:v>55355</c:v>
                </c:pt>
                <c:pt idx="2243">
                  <c:v>55362</c:v>
                </c:pt>
                <c:pt idx="2244">
                  <c:v>55369</c:v>
                </c:pt>
                <c:pt idx="2245">
                  <c:v>55376</c:v>
                </c:pt>
                <c:pt idx="2246">
                  <c:v>55383</c:v>
                </c:pt>
                <c:pt idx="2247">
                  <c:v>55390</c:v>
                </c:pt>
                <c:pt idx="2248">
                  <c:v>55397</c:v>
                </c:pt>
                <c:pt idx="2249">
                  <c:v>55404</c:v>
                </c:pt>
                <c:pt idx="2250">
                  <c:v>55411</c:v>
                </c:pt>
                <c:pt idx="2251">
                  <c:v>55418</c:v>
                </c:pt>
                <c:pt idx="2252">
                  <c:v>55425</c:v>
                </c:pt>
                <c:pt idx="2253">
                  <c:v>55432</c:v>
                </c:pt>
                <c:pt idx="2254">
                  <c:v>55439</c:v>
                </c:pt>
                <c:pt idx="2255">
                  <c:v>55446</c:v>
                </c:pt>
                <c:pt idx="2256">
                  <c:v>55453</c:v>
                </c:pt>
                <c:pt idx="2257">
                  <c:v>55460</c:v>
                </c:pt>
                <c:pt idx="2258">
                  <c:v>55470</c:v>
                </c:pt>
                <c:pt idx="2259">
                  <c:v>55474</c:v>
                </c:pt>
                <c:pt idx="2260">
                  <c:v>55481</c:v>
                </c:pt>
                <c:pt idx="2261">
                  <c:v>55488</c:v>
                </c:pt>
                <c:pt idx="2262">
                  <c:v>55495</c:v>
                </c:pt>
                <c:pt idx="2263">
                  <c:v>55502</c:v>
                </c:pt>
                <c:pt idx="2264">
                  <c:v>55509</c:v>
                </c:pt>
                <c:pt idx="2265">
                  <c:v>55516</c:v>
                </c:pt>
                <c:pt idx="2266">
                  <c:v>55523</c:v>
                </c:pt>
                <c:pt idx="2267">
                  <c:v>55530</c:v>
                </c:pt>
                <c:pt idx="2268">
                  <c:v>55537</c:v>
                </c:pt>
                <c:pt idx="2269">
                  <c:v>55544</c:v>
                </c:pt>
                <c:pt idx="2270">
                  <c:v>55551</c:v>
                </c:pt>
                <c:pt idx="2271">
                  <c:v>55558</c:v>
                </c:pt>
                <c:pt idx="2272">
                  <c:v>55565</c:v>
                </c:pt>
                <c:pt idx="2273">
                  <c:v>55572</c:v>
                </c:pt>
                <c:pt idx="2274">
                  <c:v>55579</c:v>
                </c:pt>
                <c:pt idx="2275">
                  <c:v>55586</c:v>
                </c:pt>
                <c:pt idx="2276">
                  <c:v>55593</c:v>
                </c:pt>
                <c:pt idx="2277">
                  <c:v>55600</c:v>
                </c:pt>
                <c:pt idx="2278">
                  <c:v>55607</c:v>
                </c:pt>
                <c:pt idx="2279">
                  <c:v>55614</c:v>
                </c:pt>
                <c:pt idx="2280">
                  <c:v>55621</c:v>
                </c:pt>
                <c:pt idx="2281">
                  <c:v>55632</c:v>
                </c:pt>
                <c:pt idx="2282">
                  <c:v>55635</c:v>
                </c:pt>
                <c:pt idx="2283">
                  <c:v>55642</c:v>
                </c:pt>
                <c:pt idx="2284">
                  <c:v>55649</c:v>
                </c:pt>
                <c:pt idx="2285">
                  <c:v>55656</c:v>
                </c:pt>
                <c:pt idx="2286">
                  <c:v>55663</c:v>
                </c:pt>
                <c:pt idx="2287">
                  <c:v>55670</c:v>
                </c:pt>
                <c:pt idx="2288">
                  <c:v>55677</c:v>
                </c:pt>
                <c:pt idx="2289">
                  <c:v>55684</c:v>
                </c:pt>
                <c:pt idx="2290">
                  <c:v>55691</c:v>
                </c:pt>
                <c:pt idx="2291">
                  <c:v>55698</c:v>
                </c:pt>
                <c:pt idx="2292">
                  <c:v>55705</c:v>
                </c:pt>
                <c:pt idx="2293">
                  <c:v>55712</c:v>
                </c:pt>
                <c:pt idx="2294">
                  <c:v>55719</c:v>
                </c:pt>
                <c:pt idx="2295">
                  <c:v>55726</c:v>
                </c:pt>
                <c:pt idx="2296">
                  <c:v>55733</c:v>
                </c:pt>
                <c:pt idx="2297">
                  <c:v>55740</c:v>
                </c:pt>
                <c:pt idx="2298">
                  <c:v>55747</c:v>
                </c:pt>
                <c:pt idx="2299">
                  <c:v>55754</c:v>
                </c:pt>
                <c:pt idx="2300">
                  <c:v>55761</c:v>
                </c:pt>
                <c:pt idx="2301">
                  <c:v>55768</c:v>
                </c:pt>
                <c:pt idx="2302">
                  <c:v>55775</c:v>
                </c:pt>
                <c:pt idx="2303">
                  <c:v>55782</c:v>
                </c:pt>
                <c:pt idx="2304">
                  <c:v>55789</c:v>
                </c:pt>
                <c:pt idx="2305">
                  <c:v>55796</c:v>
                </c:pt>
                <c:pt idx="2306">
                  <c:v>55803</c:v>
                </c:pt>
                <c:pt idx="2307">
                  <c:v>55810</c:v>
                </c:pt>
                <c:pt idx="2308">
                  <c:v>55817</c:v>
                </c:pt>
                <c:pt idx="2309">
                  <c:v>55824</c:v>
                </c:pt>
                <c:pt idx="2310">
                  <c:v>55831</c:v>
                </c:pt>
                <c:pt idx="2311">
                  <c:v>55838</c:v>
                </c:pt>
                <c:pt idx="2312">
                  <c:v>55845</c:v>
                </c:pt>
                <c:pt idx="2313">
                  <c:v>55852</c:v>
                </c:pt>
                <c:pt idx="2314">
                  <c:v>55859</c:v>
                </c:pt>
                <c:pt idx="2315">
                  <c:v>55866</c:v>
                </c:pt>
                <c:pt idx="2316">
                  <c:v>55873</c:v>
                </c:pt>
                <c:pt idx="2317">
                  <c:v>55884</c:v>
                </c:pt>
                <c:pt idx="2318">
                  <c:v>55891</c:v>
                </c:pt>
                <c:pt idx="2319">
                  <c:v>55898</c:v>
                </c:pt>
                <c:pt idx="2320">
                  <c:v>55905</c:v>
                </c:pt>
                <c:pt idx="2321">
                  <c:v>55912</c:v>
                </c:pt>
                <c:pt idx="2322">
                  <c:v>55919</c:v>
                </c:pt>
                <c:pt idx="2323">
                  <c:v>55926</c:v>
                </c:pt>
                <c:pt idx="2324">
                  <c:v>55933</c:v>
                </c:pt>
                <c:pt idx="2325">
                  <c:v>55940</c:v>
                </c:pt>
                <c:pt idx="2326">
                  <c:v>55947</c:v>
                </c:pt>
                <c:pt idx="2327">
                  <c:v>55954</c:v>
                </c:pt>
                <c:pt idx="2328">
                  <c:v>55961</c:v>
                </c:pt>
                <c:pt idx="2329">
                  <c:v>55968</c:v>
                </c:pt>
                <c:pt idx="2330">
                  <c:v>55975</c:v>
                </c:pt>
                <c:pt idx="2331">
                  <c:v>55984</c:v>
                </c:pt>
                <c:pt idx="2332">
                  <c:v>55991</c:v>
                </c:pt>
                <c:pt idx="2333">
                  <c:v>55998</c:v>
                </c:pt>
                <c:pt idx="2334">
                  <c:v>56005</c:v>
                </c:pt>
                <c:pt idx="2335">
                  <c:v>56012</c:v>
                </c:pt>
                <c:pt idx="2336">
                  <c:v>56019</c:v>
                </c:pt>
                <c:pt idx="2337">
                  <c:v>56026</c:v>
                </c:pt>
                <c:pt idx="2338">
                  <c:v>56033</c:v>
                </c:pt>
                <c:pt idx="2339">
                  <c:v>56040</c:v>
                </c:pt>
                <c:pt idx="2340">
                  <c:v>56047</c:v>
                </c:pt>
                <c:pt idx="2341">
                  <c:v>56054</c:v>
                </c:pt>
                <c:pt idx="2342">
                  <c:v>56061</c:v>
                </c:pt>
                <c:pt idx="2343">
                  <c:v>56068</c:v>
                </c:pt>
                <c:pt idx="2344">
                  <c:v>56075</c:v>
                </c:pt>
                <c:pt idx="2345">
                  <c:v>56082</c:v>
                </c:pt>
                <c:pt idx="2346">
                  <c:v>56089</c:v>
                </c:pt>
                <c:pt idx="2347">
                  <c:v>56096</c:v>
                </c:pt>
                <c:pt idx="2348">
                  <c:v>56103</c:v>
                </c:pt>
                <c:pt idx="2349">
                  <c:v>56110</c:v>
                </c:pt>
                <c:pt idx="2350">
                  <c:v>56117</c:v>
                </c:pt>
                <c:pt idx="2351">
                  <c:v>56124</c:v>
                </c:pt>
                <c:pt idx="2352">
                  <c:v>56131</c:v>
                </c:pt>
                <c:pt idx="2353">
                  <c:v>56138</c:v>
                </c:pt>
                <c:pt idx="2354">
                  <c:v>56145</c:v>
                </c:pt>
                <c:pt idx="2355">
                  <c:v>56152</c:v>
                </c:pt>
                <c:pt idx="2356">
                  <c:v>56159</c:v>
                </c:pt>
                <c:pt idx="2357">
                  <c:v>56166</c:v>
                </c:pt>
                <c:pt idx="2358">
                  <c:v>56173</c:v>
                </c:pt>
                <c:pt idx="2359">
                  <c:v>56180</c:v>
                </c:pt>
                <c:pt idx="2360">
                  <c:v>56187</c:v>
                </c:pt>
                <c:pt idx="2361">
                  <c:v>56194</c:v>
                </c:pt>
                <c:pt idx="2362">
                  <c:v>56201</c:v>
                </c:pt>
                <c:pt idx="2363">
                  <c:v>56208</c:v>
                </c:pt>
                <c:pt idx="2364">
                  <c:v>56216</c:v>
                </c:pt>
                <c:pt idx="2365">
                  <c:v>56222</c:v>
                </c:pt>
                <c:pt idx="2366">
                  <c:v>56229</c:v>
                </c:pt>
                <c:pt idx="2367">
                  <c:v>56236</c:v>
                </c:pt>
                <c:pt idx="2368">
                  <c:v>56247</c:v>
                </c:pt>
                <c:pt idx="2369">
                  <c:v>56251</c:v>
                </c:pt>
                <c:pt idx="2370">
                  <c:v>56257</c:v>
                </c:pt>
                <c:pt idx="2371">
                  <c:v>56264</c:v>
                </c:pt>
                <c:pt idx="2372">
                  <c:v>56271</c:v>
                </c:pt>
                <c:pt idx="2373">
                  <c:v>56278</c:v>
                </c:pt>
                <c:pt idx="2374">
                  <c:v>56285</c:v>
                </c:pt>
                <c:pt idx="2375">
                  <c:v>56292</c:v>
                </c:pt>
                <c:pt idx="2376">
                  <c:v>56299</c:v>
                </c:pt>
                <c:pt idx="2377">
                  <c:v>56306</c:v>
                </c:pt>
                <c:pt idx="2378">
                  <c:v>56313</c:v>
                </c:pt>
                <c:pt idx="2379">
                  <c:v>56320</c:v>
                </c:pt>
                <c:pt idx="2380">
                  <c:v>56327</c:v>
                </c:pt>
                <c:pt idx="2381">
                  <c:v>56334</c:v>
                </c:pt>
                <c:pt idx="2382">
                  <c:v>56341</c:v>
                </c:pt>
                <c:pt idx="2383">
                  <c:v>56348</c:v>
                </c:pt>
                <c:pt idx="2384">
                  <c:v>56355</c:v>
                </c:pt>
                <c:pt idx="2385">
                  <c:v>56362</c:v>
                </c:pt>
                <c:pt idx="2386">
                  <c:v>56369</c:v>
                </c:pt>
                <c:pt idx="2387">
                  <c:v>56376</c:v>
                </c:pt>
                <c:pt idx="2388">
                  <c:v>56383</c:v>
                </c:pt>
                <c:pt idx="2389">
                  <c:v>56390</c:v>
                </c:pt>
                <c:pt idx="2390">
                  <c:v>56397</c:v>
                </c:pt>
                <c:pt idx="2391">
                  <c:v>56404</c:v>
                </c:pt>
                <c:pt idx="2392">
                  <c:v>56411</c:v>
                </c:pt>
                <c:pt idx="2393">
                  <c:v>56418</c:v>
                </c:pt>
                <c:pt idx="2394">
                  <c:v>56425</c:v>
                </c:pt>
                <c:pt idx="2395">
                  <c:v>56432</c:v>
                </c:pt>
                <c:pt idx="2396">
                  <c:v>56439</c:v>
                </c:pt>
                <c:pt idx="2397">
                  <c:v>56446</c:v>
                </c:pt>
                <c:pt idx="2398">
                  <c:v>56453</c:v>
                </c:pt>
                <c:pt idx="2399">
                  <c:v>56460</c:v>
                </c:pt>
                <c:pt idx="2400">
                  <c:v>56467</c:v>
                </c:pt>
                <c:pt idx="2401">
                  <c:v>56474</c:v>
                </c:pt>
                <c:pt idx="2402">
                  <c:v>56481</c:v>
                </c:pt>
                <c:pt idx="2403">
                  <c:v>56488</c:v>
                </c:pt>
                <c:pt idx="2404">
                  <c:v>56495</c:v>
                </c:pt>
                <c:pt idx="2405">
                  <c:v>56502</c:v>
                </c:pt>
                <c:pt idx="2406">
                  <c:v>56509</c:v>
                </c:pt>
                <c:pt idx="2407">
                  <c:v>56516</c:v>
                </c:pt>
                <c:pt idx="2408">
                  <c:v>56523</c:v>
                </c:pt>
                <c:pt idx="2409">
                  <c:v>56530</c:v>
                </c:pt>
                <c:pt idx="2410">
                  <c:v>56537</c:v>
                </c:pt>
                <c:pt idx="2411">
                  <c:v>56544</c:v>
                </c:pt>
                <c:pt idx="2412">
                  <c:v>56551</c:v>
                </c:pt>
                <c:pt idx="2413">
                  <c:v>56558</c:v>
                </c:pt>
                <c:pt idx="2414">
                  <c:v>56565</c:v>
                </c:pt>
                <c:pt idx="2415">
                  <c:v>56572</c:v>
                </c:pt>
                <c:pt idx="2416">
                  <c:v>56580</c:v>
                </c:pt>
                <c:pt idx="2417">
                  <c:v>56586</c:v>
                </c:pt>
                <c:pt idx="2418">
                  <c:v>56593</c:v>
                </c:pt>
                <c:pt idx="2419">
                  <c:v>56600</c:v>
                </c:pt>
                <c:pt idx="2420">
                  <c:v>56607</c:v>
                </c:pt>
                <c:pt idx="2421">
                  <c:v>56614</c:v>
                </c:pt>
                <c:pt idx="2422">
                  <c:v>56621</c:v>
                </c:pt>
                <c:pt idx="2423">
                  <c:v>56628</c:v>
                </c:pt>
                <c:pt idx="2424">
                  <c:v>56635</c:v>
                </c:pt>
                <c:pt idx="2425">
                  <c:v>56642</c:v>
                </c:pt>
                <c:pt idx="2426">
                  <c:v>56649</c:v>
                </c:pt>
                <c:pt idx="2427">
                  <c:v>56656</c:v>
                </c:pt>
                <c:pt idx="2428">
                  <c:v>56663</c:v>
                </c:pt>
                <c:pt idx="2429">
                  <c:v>56670</c:v>
                </c:pt>
                <c:pt idx="2430">
                  <c:v>56677</c:v>
                </c:pt>
                <c:pt idx="2431">
                  <c:v>56684</c:v>
                </c:pt>
                <c:pt idx="2432">
                  <c:v>56691</c:v>
                </c:pt>
                <c:pt idx="2433">
                  <c:v>56698</c:v>
                </c:pt>
                <c:pt idx="2434">
                  <c:v>56705</c:v>
                </c:pt>
                <c:pt idx="2435">
                  <c:v>56712</c:v>
                </c:pt>
                <c:pt idx="2436">
                  <c:v>56719</c:v>
                </c:pt>
                <c:pt idx="2437">
                  <c:v>56726</c:v>
                </c:pt>
                <c:pt idx="2438">
                  <c:v>56733</c:v>
                </c:pt>
                <c:pt idx="2439">
                  <c:v>56740</c:v>
                </c:pt>
                <c:pt idx="2440">
                  <c:v>56747</c:v>
                </c:pt>
                <c:pt idx="2441">
                  <c:v>56754</c:v>
                </c:pt>
                <c:pt idx="2442">
                  <c:v>56761</c:v>
                </c:pt>
                <c:pt idx="2443">
                  <c:v>56768</c:v>
                </c:pt>
                <c:pt idx="2444">
                  <c:v>56775</c:v>
                </c:pt>
                <c:pt idx="2445">
                  <c:v>56782</c:v>
                </c:pt>
                <c:pt idx="2446">
                  <c:v>56789</c:v>
                </c:pt>
                <c:pt idx="2447">
                  <c:v>56796</c:v>
                </c:pt>
                <c:pt idx="2448">
                  <c:v>56803</c:v>
                </c:pt>
                <c:pt idx="2449">
                  <c:v>56810</c:v>
                </c:pt>
                <c:pt idx="2450">
                  <c:v>56817</c:v>
                </c:pt>
                <c:pt idx="2451">
                  <c:v>56824</c:v>
                </c:pt>
                <c:pt idx="2452">
                  <c:v>56831</c:v>
                </c:pt>
                <c:pt idx="2453">
                  <c:v>56838</c:v>
                </c:pt>
                <c:pt idx="2454">
                  <c:v>56845</c:v>
                </c:pt>
                <c:pt idx="2455">
                  <c:v>56852</c:v>
                </c:pt>
                <c:pt idx="2456">
                  <c:v>56859</c:v>
                </c:pt>
                <c:pt idx="2457">
                  <c:v>56866</c:v>
                </c:pt>
                <c:pt idx="2458">
                  <c:v>56873</c:v>
                </c:pt>
                <c:pt idx="2459">
                  <c:v>56880</c:v>
                </c:pt>
                <c:pt idx="2460">
                  <c:v>56887</c:v>
                </c:pt>
                <c:pt idx="2461">
                  <c:v>56894</c:v>
                </c:pt>
                <c:pt idx="2462">
                  <c:v>56901</c:v>
                </c:pt>
                <c:pt idx="2463">
                  <c:v>56908</c:v>
                </c:pt>
                <c:pt idx="2464">
                  <c:v>56915</c:v>
                </c:pt>
                <c:pt idx="2465">
                  <c:v>56922</c:v>
                </c:pt>
                <c:pt idx="2466">
                  <c:v>56930</c:v>
                </c:pt>
                <c:pt idx="2467">
                  <c:v>56936</c:v>
                </c:pt>
                <c:pt idx="2468">
                  <c:v>56944</c:v>
                </c:pt>
                <c:pt idx="2469">
                  <c:v>56950</c:v>
                </c:pt>
                <c:pt idx="2470">
                  <c:v>56957</c:v>
                </c:pt>
                <c:pt idx="2471">
                  <c:v>56964</c:v>
                </c:pt>
                <c:pt idx="2472">
                  <c:v>56971</c:v>
                </c:pt>
                <c:pt idx="2473">
                  <c:v>56983</c:v>
                </c:pt>
                <c:pt idx="2474">
                  <c:v>56986</c:v>
                </c:pt>
                <c:pt idx="2475">
                  <c:v>56993</c:v>
                </c:pt>
                <c:pt idx="2476">
                  <c:v>57000</c:v>
                </c:pt>
                <c:pt idx="2477">
                  <c:v>57007</c:v>
                </c:pt>
                <c:pt idx="2478">
                  <c:v>57014</c:v>
                </c:pt>
                <c:pt idx="2479">
                  <c:v>57021</c:v>
                </c:pt>
                <c:pt idx="2480">
                  <c:v>57028</c:v>
                </c:pt>
                <c:pt idx="2481">
                  <c:v>57035</c:v>
                </c:pt>
                <c:pt idx="2482">
                  <c:v>57042</c:v>
                </c:pt>
                <c:pt idx="2483">
                  <c:v>57049</c:v>
                </c:pt>
                <c:pt idx="2484">
                  <c:v>57056</c:v>
                </c:pt>
                <c:pt idx="2485">
                  <c:v>57063</c:v>
                </c:pt>
                <c:pt idx="2486">
                  <c:v>57074</c:v>
                </c:pt>
                <c:pt idx="2487">
                  <c:v>57077</c:v>
                </c:pt>
                <c:pt idx="2488">
                  <c:v>57084</c:v>
                </c:pt>
                <c:pt idx="2489">
                  <c:v>57091</c:v>
                </c:pt>
                <c:pt idx="2490">
                  <c:v>57098</c:v>
                </c:pt>
                <c:pt idx="2491">
                  <c:v>57105</c:v>
                </c:pt>
                <c:pt idx="2492">
                  <c:v>57112</c:v>
                </c:pt>
                <c:pt idx="2493">
                  <c:v>57119</c:v>
                </c:pt>
                <c:pt idx="2494">
                  <c:v>57126</c:v>
                </c:pt>
                <c:pt idx="2495">
                  <c:v>57133</c:v>
                </c:pt>
                <c:pt idx="2496">
                  <c:v>57140</c:v>
                </c:pt>
                <c:pt idx="2497">
                  <c:v>57147</c:v>
                </c:pt>
                <c:pt idx="2498">
                  <c:v>57154</c:v>
                </c:pt>
                <c:pt idx="2499">
                  <c:v>57161</c:v>
                </c:pt>
                <c:pt idx="2500">
                  <c:v>57168</c:v>
                </c:pt>
                <c:pt idx="2501">
                  <c:v>57175</c:v>
                </c:pt>
                <c:pt idx="2502">
                  <c:v>57182</c:v>
                </c:pt>
                <c:pt idx="2503">
                  <c:v>57189</c:v>
                </c:pt>
                <c:pt idx="2504">
                  <c:v>57196</c:v>
                </c:pt>
                <c:pt idx="2505">
                  <c:v>57203</c:v>
                </c:pt>
                <c:pt idx="2506">
                  <c:v>57210</c:v>
                </c:pt>
                <c:pt idx="2507">
                  <c:v>57217</c:v>
                </c:pt>
                <c:pt idx="2508">
                  <c:v>57224</c:v>
                </c:pt>
                <c:pt idx="2509">
                  <c:v>57231</c:v>
                </c:pt>
                <c:pt idx="2510">
                  <c:v>57238</c:v>
                </c:pt>
                <c:pt idx="2511">
                  <c:v>57245</c:v>
                </c:pt>
                <c:pt idx="2512">
                  <c:v>57252</c:v>
                </c:pt>
                <c:pt idx="2513">
                  <c:v>57259</c:v>
                </c:pt>
                <c:pt idx="2514">
                  <c:v>57266</c:v>
                </c:pt>
                <c:pt idx="2515">
                  <c:v>57273</c:v>
                </c:pt>
                <c:pt idx="2516">
                  <c:v>57280</c:v>
                </c:pt>
                <c:pt idx="2517">
                  <c:v>57287</c:v>
                </c:pt>
                <c:pt idx="2518">
                  <c:v>57297</c:v>
                </c:pt>
                <c:pt idx="2519">
                  <c:v>57301</c:v>
                </c:pt>
                <c:pt idx="2520">
                  <c:v>57308</c:v>
                </c:pt>
                <c:pt idx="2521">
                  <c:v>57315</c:v>
                </c:pt>
                <c:pt idx="2522">
                  <c:v>57322</c:v>
                </c:pt>
                <c:pt idx="2523">
                  <c:v>57329</c:v>
                </c:pt>
                <c:pt idx="2524">
                  <c:v>57336</c:v>
                </c:pt>
                <c:pt idx="2525">
                  <c:v>57343</c:v>
                </c:pt>
                <c:pt idx="2526">
                  <c:v>57350</c:v>
                </c:pt>
                <c:pt idx="2527">
                  <c:v>57357</c:v>
                </c:pt>
                <c:pt idx="2528">
                  <c:v>57364</c:v>
                </c:pt>
                <c:pt idx="2529">
                  <c:v>57371</c:v>
                </c:pt>
                <c:pt idx="2530">
                  <c:v>57378</c:v>
                </c:pt>
                <c:pt idx="2531">
                  <c:v>57385</c:v>
                </c:pt>
                <c:pt idx="2532">
                  <c:v>57392</c:v>
                </c:pt>
                <c:pt idx="2533">
                  <c:v>57399</c:v>
                </c:pt>
                <c:pt idx="2534">
                  <c:v>57406</c:v>
                </c:pt>
                <c:pt idx="2535">
                  <c:v>57413</c:v>
                </c:pt>
                <c:pt idx="2536">
                  <c:v>57420</c:v>
                </c:pt>
                <c:pt idx="2537">
                  <c:v>57427</c:v>
                </c:pt>
                <c:pt idx="2538">
                  <c:v>57434</c:v>
                </c:pt>
                <c:pt idx="2539">
                  <c:v>57441</c:v>
                </c:pt>
                <c:pt idx="2540">
                  <c:v>57448</c:v>
                </c:pt>
                <c:pt idx="2541">
                  <c:v>57459</c:v>
                </c:pt>
                <c:pt idx="2542">
                  <c:v>57462</c:v>
                </c:pt>
                <c:pt idx="2543">
                  <c:v>57469</c:v>
                </c:pt>
                <c:pt idx="2544">
                  <c:v>57476</c:v>
                </c:pt>
                <c:pt idx="2545">
                  <c:v>57483</c:v>
                </c:pt>
                <c:pt idx="2546">
                  <c:v>57490</c:v>
                </c:pt>
                <c:pt idx="2547">
                  <c:v>57497</c:v>
                </c:pt>
                <c:pt idx="2548">
                  <c:v>57504</c:v>
                </c:pt>
                <c:pt idx="2549">
                  <c:v>57511</c:v>
                </c:pt>
                <c:pt idx="2550">
                  <c:v>57518</c:v>
                </c:pt>
                <c:pt idx="2551">
                  <c:v>57525</c:v>
                </c:pt>
                <c:pt idx="2552">
                  <c:v>57532</c:v>
                </c:pt>
                <c:pt idx="2553">
                  <c:v>57539</c:v>
                </c:pt>
                <c:pt idx="2554">
                  <c:v>57546</c:v>
                </c:pt>
                <c:pt idx="2555">
                  <c:v>57553</c:v>
                </c:pt>
                <c:pt idx="2556">
                  <c:v>57560</c:v>
                </c:pt>
                <c:pt idx="2557">
                  <c:v>57567</c:v>
                </c:pt>
                <c:pt idx="2558">
                  <c:v>57574</c:v>
                </c:pt>
                <c:pt idx="2559">
                  <c:v>57581</c:v>
                </c:pt>
                <c:pt idx="2560">
                  <c:v>57588</c:v>
                </c:pt>
                <c:pt idx="2561">
                  <c:v>57595</c:v>
                </c:pt>
                <c:pt idx="2562">
                  <c:v>57602</c:v>
                </c:pt>
                <c:pt idx="2563">
                  <c:v>57609</c:v>
                </c:pt>
                <c:pt idx="2564">
                  <c:v>57616</c:v>
                </c:pt>
                <c:pt idx="2565">
                  <c:v>57623</c:v>
                </c:pt>
                <c:pt idx="2566">
                  <c:v>57630</c:v>
                </c:pt>
                <c:pt idx="2567">
                  <c:v>57637</c:v>
                </c:pt>
                <c:pt idx="2568">
                  <c:v>57644</c:v>
                </c:pt>
                <c:pt idx="2569">
                  <c:v>57651</c:v>
                </c:pt>
                <c:pt idx="2570">
                  <c:v>57658</c:v>
                </c:pt>
                <c:pt idx="2571">
                  <c:v>57665</c:v>
                </c:pt>
                <c:pt idx="2572">
                  <c:v>57672</c:v>
                </c:pt>
                <c:pt idx="2573">
                  <c:v>57679</c:v>
                </c:pt>
                <c:pt idx="2574">
                  <c:v>57686</c:v>
                </c:pt>
                <c:pt idx="2575">
                  <c:v>57693</c:v>
                </c:pt>
                <c:pt idx="2576">
                  <c:v>57700</c:v>
                </c:pt>
                <c:pt idx="2577">
                  <c:v>57710</c:v>
                </c:pt>
                <c:pt idx="2578">
                  <c:v>57717</c:v>
                </c:pt>
                <c:pt idx="2579">
                  <c:v>57724</c:v>
                </c:pt>
                <c:pt idx="2580">
                  <c:v>57732</c:v>
                </c:pt>
                <c:pt idx="2581">
                  <c:v>57738</c:v>
                </c:pt>
                <c:pt idx="2582">
                  <c:v>57745</c:v>
                </c:pt>
                <c:pt idx="2583">
                  <c:v>57752</c:v>
                </c:pt>
                <c:pt idx="2584">
                  <c:v>57760</c:v>
                </c:pt>
                <c:pt idx="2585">
                  <c:v>57766</c:v>
                </c:pt>
                <c:pt idx="2586">
                  <c:v>57773</c:v>
                </c:pt>
                <c:pt idx="2587">
                  <c:v>57780</c:v>
                </c:pt>
                <c:pt idx="2588">
                  <c:v>57787</c:v>
                </c:pt>
                <c:pt idx="2589">
                  <c:v>57794</c:v>
                </c:pt>
                <c:pt idx="2590">
                  <c:v>57801</c:v>
                </c:pt>
                <c:pt idx="2591">
                  <c:v>57808</c:v>
                </c:pt>
                <c:pt idx="2592">
                  <c:v>57817</c:v>
                </c:pt>
                <c:pt idx="2593">
                  <c:v>57822</c:v>
                </c:pt>
                <c:pt idx="2594">
                  <c:v>57829</c:v>
                </c:pt>
                <c:pt idx="2595">
                  <c:v>57837</c:v>
                </c:pt>
                <c:pt idx="2596">
                  <c:v>57843</c:v>
                </c:pt>
                <c:pt idx="2597">
                  <c:v>57850</c:v>
                </c:pt>
                <c:pt idx="2598">
                  <c:v>57858</c:v>
                </c:pt>
                <c:pt idx="2599">
                  <c:v>57864</c:v>
                </c:pt>
                <c:pt idx="2600">
                  <c:v>57871</c:v>
                </c:pt>
                <c:pt idx="2601">
                  <c:v>57878</c:v>
                </c:pt>
                <c:pt idx="2602">
                  <c:v>57885</c:v>
                </c:pt>
                <c:pt idx="2603">
                  <c:v>57892</c:v>
                </c:pt>
                <c:pt idx="2604">
                  <c:v>57899</c:v>
                </c:pt>
                <c:pt idx="2605">
                  <c:v>57906</c:v>
                </c:pt>
                <c:pt idx="2606">
                  <c:v>57913</c:v>
                </c:pt>
                <c:pt idx="2607">
                  <c:v>57920</c:v>
                </c:pt>
                <c:pt idx="2608">
                  <c:v>57927</c:v>
                </c:pt>
                <c:pt idx="2609">
                  <c:v>57934</c:v>
                </c:pt>
                <c:pt idx="2610">
                  <c:v>57941</c:v>
                </c:pt>
                <c:pt idx="2611">
                  <c:v>57949</c:v>
                </c:pt>
                <c:pt idx="2612">
                  <c:v>57956</c:v>
                </c:pt>
                <c:pt idx="2613">
                  <c:v>57962</c:v>
                </c:pt>
                <c:pt idx="2614">
                  <c:v>57969</c:v>
                </c:pt>
                <c:pt idx="2615">
                  <c:v>57976</c:v>
                </c:pt>
                <c:pt idx="2616">
                  <c:v>57983</c:v>
                </c:pt>
                <c:pt idx="2617">
                  <c:v>57990</c:v>
                </c:pt>
                <c:pt idx="2618">
                  <c:v>57998</c:v>
                </c:pt>
                <c:pt idx="2619">
                  <c:v>58004</c:v>
                </c:pt>
                <c:pt idx="2620">
                  <c:v>58011</c:v>
                </c:pt>
                <c:pt idx="2621">
                  <c:v>58018</c:v>
                </c:pt>
                <c:pt idx="2622">
                  <c:v>58026</c:v>
                </c:pt>
                <c:pt idx="2623">
                  <c:v>58032</c:v>
                </c:pt>
                <c:pt idx="2624">
                  <c:v>58039</c:v>
                </c:pt>
                <c:pt idx="2625">
                  <c:v>58046</c:v>
                </c:pt>
                <c:pt idx="2626">
                  <c:v>58053</c:v>
                </c:pt>
                <c:pt idx="2627">
                  <c:v>58060</c:v>
                </c:pt>
                <c:pt idx="2628">
                  <c:v>58067</c:v>
                </c:pt>
                <c:pt idx="2629">
                  <c:v>58075</c:v>
                </c:pt>
                <c:pt idx="2630">
                  <c:v>58082</c:v>
                </c:pt>
                <c:pt idx="2631">
                  <c:v>58089</c:v>
                </c:pt>
                <c:pt idx="2632">
                  <c:v>58096</c:v>
                </c:pt>
                <c:pt idx="2633">
                  <c:v>58103</c:v>
                </c:pt>
                <c:pt idx="2634">
                  <c:v>58110</c:v>
                </c:pt>
                <c:pt idx="2635">
                  <c:v>58117</c:v>
                </c:pt>
                <c:pt idx="2636">
                  <c:v>58124</c:v>
                </c:pt>
                <c:pt idx="2637">
                  <c:v>58131</c:v>
                </c:pt>
                <c:pt idx="2638">
                  <c:v>58138</c:v>
                </c:pt>
                <c:pt idx="2639">
                  <c:v>58145</c:v>
                </c:pt>
                <c:pt idx="2640">
                  <c:v>58152</c:v>
                </c:pt>
                <c:pt idx="2641">
                  <c:v>58159</c:v>
                </c:pt>
                <c:pt idx="2642">
                  <c:v>58168</c:v>
                </c:pt>
                <c:pt idx="2643">
                  <c:v>58175</c:v>
                </c:pt>
                <c:pt idx="2644">
                  <c:v>58182</c:v>
                </c:pt>
                <c:pt idx="2645">
                  <c:v>58189</c:v>
                </c:pt>
                <c:pt idx="2646">
                  <c:v>58196</c:v>
                </c:pt>
                <c:pt idx="2647">
                  <c:v>58203</c:v>
                </c:pt>
                <c:pt idx="2648">
                  <c:v>58210</c:v>
                </c:pt>
                <c:pt idx="2649">
                  <c:v>58217</c:v>
                </c:pt>
                <c:pt idx="2650">
                  <c:v>58224</c:v>
                </c:pt>
                <c:pt idx="2651">
                  <c:v>58231</c:v>
                </c:pt>
                <c:pt idx="2652">
                  <c:v>58238</c:v>
                </c:pt>
                <c:pt idx="2653">
                  <c:v>58245</c:v>
                </c:pt>
                <c:pt idx="2654">
                  <c:v>58252</c:v>
                </c:pt>
                <c:pt idx="2655">
                  <c:v>58259</c:v>
                </c:pt>
                <c:pt idx="2656">
                  <c:v>58266</c:v>
                </c:pt>
                <c:pt idx="2657">
                  <c:v>58273</c:v>
                </c:pt>
                <c:pt idx="2658">
                  <c:v>58280</c:v>
                </c:pt>
                <c:pt idx="2659">
                  <c:v>58287</c:v>
                </c:pt>
                <c:pt idx="2660">
                  <c:v>58294</c:v>
                </c:pt>
                <c:pt idx="2661">
                  <c:v>58301</c:v>
                </c:pt>
                <c:pt idx="2662">
                  <c:v>58308</c:v>
                </c:pt>
                <c:pt idx="2663">
                  <c:v>58315</c:v>
                </c:pt>
                <c:pt idx="2664">
                  <c:v>58322</c:v>
                </c:pt>
                <c:pt idx="2665">
                  <c:v>58329</c:v>
                </c:pt>
                <c:pt idx="2666">
                  <c:v>58336</c:v>
                </c:pt>
                <c:pt idx="2667">
                  <c:v>58343</c:v>
                </c:pt>
                <c:pt idx="2668">
                  <c:v>58350</c:v>
                </c:pt>
                <c:pt idx="2669">
                  <c:v>58357</c:v>
                </c:pt>
                <c:pt idx="2670">
                  <c:v>58364</c:v>
                </c:pt>
                <c:pt idx="2671">
                  <c:v>58371</c:v>
                </c:pt>
                <c:pt idx="2672">
                  <c:v>58378</c:v>
                </c:pt>
                <c:pt idx="2673">
                  <c:v>58385</c:v>
                </c:pt>
                <c:pt idx="2674">
                  <c:v>58392</c:v>
                </c:pt>
                <c:pt idx="2675">
                  <c:v>58399</c:v>
                </c:pt>
                <c:pt idx="2676">
                  <c:v>58407</c:v>
                </c:pt>
                <c:pt idx="2677">
                  <c:v>58413</c:v>
                </c:pt>
                <c:pt idx="2678">
                  <c:v>58420</c:v>
                </c:pt>
                <c:pt idx="2679">
                  <c:v>58427</c:v>
                </c:pt>
                <c:pt idx="2680">
                  <c:v>58438</c:v>
                </c:pt>
                <c:pt idx="2681">
                  <c:v>58442</c:v>
                </c:pt>
                <c:pt idx="2682">
                  <c:v>58448</c:v>
                </c:pt>
                <c:pt idx="2683">
                  <c:v>58455</c:v>
                </c:pt>
                <c:pt idx="2684">
                  <c:v>58462</c:v>
                </c:pt>
                <c:pt idx="2685">
                  <c:v>58469</c:v>
                </c:pt>
                <c:pt idx="2686">
                  <c:v>58476</c:v>
                </c:pt>
                <c:pt idx="2687">
                  <c:v>58483</c:v>
                </c:pt>
                <c:pt idx="2688">
                  <c:v>58490</c:v>
                </c:pt>
                <c:pt idx="2689">
                  <c:v>58497</c:v>
                </c:pt>
                <c:pt idx="2690">
                  <c:v>58504</c:v>
                </c:pt>
                <c:pt idx="2691">
                  <c:v>58511</c:v>
                </c:pt>
                <c:pt idx="2692">
                  <c:v>58518</c:v>
                </c:pt>
                <c:pt idx="2693">
                  <c:v>58525</c:v>
                </c:pt>
                <c:pt idx="2694">
                  <c:v>58532</c:v>
                </c:pt>
                <c:pt idx="2695">
                  <c:v>58539</c:v>
                </c:pt>
                <c:pt idx="2696">
                  <c:v>58546</c:v>
                </c:pt>
                <c:pt idx="2697">
                  <c:v>58553</c:v>
                </c:pt>
                <c:pt idx="2698">
                  <c:v>58560</c:v>
                </c:pt>
                <c:pt idx="2699">
                  <c:v>58567</c:v>
                </c:pt>
                <c:pt idx="2700">
                  <c:v>58574</c:v>
                </c:pt>
                <c:pt idx="2701">
                  <c:v>58581</c:v>
                </c:pt>
                <c:pt idx="2702">
                  <c:v>58588</c:v>
                </c:pt>
                <c:pt idx="2703">
                  <c:v>58595</c:v>
                </c:pt>
                <c:pt idx="2704">
                  <c:v>58602</c:v>
                </c:pt>
                <c:pt idx="2705">
                  <c:v>58609</c:v>
                </c:pt>
                <c:pt idx="2706">
                  <c:v>58616</c:v>
                </c:pt>
                <c:pt idx="2707">
                  <c:v>58623</c:v>
                </c:pt>
                <c:pt idx="2708">
                  <c:v>58630</c:v>
                </c:pt>
                <c:pt idx="2709">
                  <c:v>58637</c:v>
                </c:pt>
                <c:pt idx="2710">
                  <c:v>58644</c:v>
                </c:pt>
                <c:pt idx="2711">
                  <c:v>58651</c:v>
                </c:pt>
                <c:pt idx="2712">
                  <c:v>58658</c:v>
                </c:pt>
                <c:pt idx="2713">
                  <c:v>58665</c:v>
                </c:pt>
                <c:pt idx="2714">
                  <c:v>58672</c:v>
                </c:pt>
                <c:pt idx="2715">
                  <c:v>58679</c:v>
                </c:pt>
                <c:pt idx="2716">
                  <c:v>58686</c:v>
                </c:pt>
                <c:pt idx="2717">
                  <c:v>58693</c:v>
                </c:pt>
                <c:pt idx="2718">
                  <c:v>58700</c:v>
                </c:pt>
                <c:pt idx="2719">
                  <c:v>58707</c:v>
                </c:pt>
                <c:pt idx="2720">
                  <c:v>58714</c:v>
                </c:pt>
                <c:pt idx="2721">
                  <c:v>58721</c:v>
                </c:pt>
                <c:pt idx="2722">
                  <c:v>58728</c:v>
                </c:pt>
                <c:pt idx="2723">
                  <c:v>58735</c:v>
                </c:pt>
                <c:pt idx="2724">
                  <c:v>58742</c:v>
                </c:pt>
                <c:pt idx="2725">
                  <c:v>58749</c:v>
                </c:pt>
                <c:pt idx="2726">
                  <c:v>58757</c:v>
                </c:pt>
                <c:pt idx="2727">
                  <c:v>58763</c:v>
                </c:pt>
                <c:pt idx="2728">
                  <c:v>58771</c:v>
                </c:pt>
                <c:pt idx="2729">
                  <c:v>58777</c:v>
                </c:pt>
                <c:pt idx="2730">
                  <c:v>58784</c:v>
                </c:pt>
                <c:pt idx="2731">
                  <c:v>58791</c:v>
                </c:pt>
                <c:pt idx="2732">
                  <c:v>58798</c:v>
                </c:pt>
                <c:pt idx="2733">
                  <c:v>58810</c:v>
                </c:pt>
                <c:pt idx="2734">
                  <c:v>58813</c:v>
                </c:pt>
                <c:pt idx="2735">
                  <c:v>58820</c:v>
                </c:pt>
                <c:pt idx="2736">
                  <c:v>58827</c:v>
                </c:pt>
                <c:pt idx="2737">
                  <c:v>58834</c:v>
                </c:pt>
                <c:pt idx="2738">
                  <c:v>58841</c:v>
                </c:pt>
                <c:pt idx="2739">
                  <c:v>58848</c:v>
                </c:pt>
                <c:pt idx="2740">
                  <c:v>58855</c:v>
                </c:pt>
                <c:pt idx="2741">
                  <c:v>58862</c:v>
                </c:pt>
                <c:pt idx="2742">
                  <c:v>58869</c:v>
                </c:pt>
                <c:pt idx="2743">
                  <c:v>58876</c:v>
                </c:pt>
                <c:pt idx="2744">
                  <c:v>58883</c:v>
                </c:pt>
                <c:pt idx="2745">
                  <c:v>58890</c:v>
                </c:pt>
                <c:pt idx="2746">
                  <c:v>58897</c:v>
                </c:pt>
                <c:pt idx="2747">
                  <c:v>58908</c:v>
                </c:pt>
                <c:pt idx="2748">
                  <c:v>58911</c:v>
                </c:pt>
                <c:pt idx="2749">
                  <c:v>58918</c:v>
                </c:pt>
                <c:pt idx="2750">
                  <c:v>58925</c:v>
                </c:pt>
                <c:pt idx="2751">
                  <c:v>58932</c:v>
                </c:pt>
                <c:pt idx="2752">
                  <c:v>58939</c:v>
                </c:pt>
                <c:pt idx="2753">
                  <c:v>58946</c:v>
                </c:pt>
                <c:pt idx="2754">
                  <c:v>58953</c:v>
                </c:pt>
                <c:pt idx="2755">
                  <c:v>58960</c:v>
                </c:pt>
                <c:pt idx="2756">
                  <c:v>58967</c:v>
                </c:pt>
                <c:pt idx="2757">
                  <c:v>58974</c:v>
                </c:pt>
                <c:pt idx="2758">
                  <c:v>58981</c:v>
                </c:pt>
                <c:pt idx="2759">
                  <c:v>58988</c:v>
                </c:pt>
                <c:pt idx="2760">
                  <c:v>58995</c:v>
                </c:pt>
                <c:pt idx="2761">
                  <c:v>59002</c:v>
                </c:pt>
                <c:pt idx="2762">
                  <c:v>59009</c:v>
                </c:pt>
                <c:pt idx="2763">
                  <c:v>59016</c:v>
                </c:pt>
                <c:pt idx="2764">
                  <c:v>59023</c:v>
                </c:pt>
                <c:pt idx="2765">
                  <c:v>59030</c:v>
                </c:pt>
                <c:pt idx="2766">
                  <c:v>59037</c:v>
                </c:pt>
                <c:pt idx="2767">
                  <c:v>59044</c:v>
                </c:pt>
                <c:pt idx="2768">
                  <c:v>59051</c:v>
                </c:pt>
                <c:pt idx="2769">
                  <c:v>59058</c:v>
                </c:pt>
                <c:pt idx="2770">
                  <c:v>59065</c:v>
                </c:pt>
                <c:pt idx="2771">
                  <c:v>59072</c:v>
                </c:pt>
                <c:pt idx="2772">
                  <c:v>59079</c:v>
                </c:pt>
                <c:pt idx="2773">
                  <c:v>59086</c:v>
                </c:pt>
                <c:pt idx="2774">
                  <c:v>59093</c:v>
                </c:pt>
                <c:pt idx="2775">
                  <c:v>59100</c:v>
                </c:pt>
                <c:pt idx="2776">
                  <c:v>59107</c:v>
                </c:pt>
                <c:pt idx="2777">
                  <c:v>59114</c:v>
                </c:pt>
                <c:pt idx="2778">
                  <c:v>59124</c:v>
                </c:pt>
                <c:pt idx="2779">
                  <c:v>59128</c:v>
                </c:pt>
                <c:pt idx="2780">
                  <c:v>59135</c:v>
                </c:pt>
                <c:pt idx="2781">
                  <c:v>59142</c:v>
                </c:pt>
                <c:pt idx="2782">
                  <c:v>59149</c:v>
                </c:pt>
                <c:pt idx="2783">
                  <c:v>59156</c:v>
                </c:pt>
                <c:pt idx="2784">
                  <c:v>59163</c:v>
                </c:pt>
                <c:pt idx="2785">
                  <c:v>59170</c:v>
                </c:pt>
                <c:pt idx="2786">
                  <c:v>59177</c:v>
                </c:pt>
                <c:pt idx="2787">
                  <c:v>59184</c:v>
                </c:pt>
                <c:pt idx="2788">
                  <c:v>59191</c:v>
                </c:pt>
                <c:pt idx="2789">
                  <c:v>59198</c:v>
                </c:pt>
                <c:pt idx="2790">
                  <c:v>59205</c:v>
                </c:pt>
                <c:pt idx="2791">
                  <c:v>59212</c:v>
                </c:pt>
                <c:pt idx="2792">
                  <c:v>59219</c:v>
                </c:pt>
                <c:pt idx="2793">
                  <c:v>59226</c:v>
                </c:pt>
                <c:pt idx="2794">
                  <c:v>59233</c:v>
                </c:pt>
                <c:pt idx="2795">
                  <c:v>59240</c:v>
                </c:pt>
                <c:pt idx="2796">
                  <c:v>59247</c:v>
                </c:pt>
                <c:pt idx="2797">
                  <c:v>59258</c:v>
                </c:pt>
                <c:pt idx="2798">
                  <c:v>59261</c:v>
                </c:pt>
                <c:pt idx="2799">
                  <c:v>59268</c:v>
                </c:pt>
                <c:pt idx="2800">
                  <c:v>59275</c:v>
                </c:pt>
                <c:pt idx="2801">
                  <c:v>59282</c:v>
                </c:pt>
                <c:pt idx="2802">
                  <c:v>59289</c:v>
                </c:pt>
                <c:pt idx="2803">
                  <c:v>59296</c:v>
                </c:pt>
                <c:pt idx="2804">
                  <c:v>59303</c:v>
                </c:pt>
                <c:pt idx="2805">
                  <c:v>59310</c:v>
                </c:pt>
                <c:pt idx="2806">
                  <c:v>59317</c:v>
                </c:pt>
                <c:pt idx="2807">
                  <c:v>59324</c:v>
                </c:pt>
                <c:pt idx="2808">
                  <c:v>59331</c:v>
                </c:pt>
                <c:pt idx="2809">
                  <c:v>59338</c:v>
                </c:pt>
                <c:pt idx="2810">
                  <c:v>59345</c:v>
                </c:pt>
                <c:pt idx="2811">
                  <c:v>59352</c:v>
                </c:pt>
                <c:pt idx="2812">
                  <c:v>59359</c:v>
                </c:pt>
                <c:pt idx="2813">
                  <c:v>59366</c:v>
                </c:pt>
                <c:pt idx="2814">
                  <c:v>59373</c:v>
                </c:pt>
                <c:pt idx="2815">
                  <c:v>59380</c:v>
                </c:pt>
                <c:pt idx="2816">
                  <c:v>59387</c:v>
                </c:pt>
                <c:pt idx="2817">
                  <c:v>59394</c:v>
                </c:pt>
                <c:pt idx="2818">
                  <c:v>59401</c:v>
                </c:pt>
                <c:pt idx="2819">
                  <c:v>59408</c:v>
                </c:pt>
                <c:pt idx="2820">
                  <c:v>59415</c:v>
                </c:pt>
                <c:pt idx="2821">
                  <c:v>59422</c:v>
                </c:pt>
                <c:pt idx="2822">
                  <c:v>59429</c:v>
                </c:pt>
                <c:pt idx="2823">
                  <c:v>59436</c:v>
                </c:pt>
                <c:pt idx="2824">
                  <c:v>59443</c:v>
                </c:pt>
                <c:pt idx="2825">
                  <c:v>59450</c:v>
                </c:pt>
                <c:pt idx="2826">
                  <c:v>59457</c:v>
                </c:pt>
                <c:pt idx="2827">
                  <c:v>59464</c:v>
                </c:pt>
                <c:pt idx="2828">
                  <c:v>59471</c:v>
                </c:pt>
                <c:pt idx="2829">
                  <c:v>59478</c:v>
                </c:pt>
                <c:pt idx="2830">
                  <c:v>59488</c:v>
                </c:pt>
                <c:pt idx="2831">
                  <c:v>59492</c:v>
                </c:pt>
                <c:pt idx="2832">
                  <c:v>59499</c:v>
                </c:pt>
                <c:pt idx="2833">
                  <c:v>59506</c:v>
                </c:pt>
                <c:pt idx="2834">
                  <c:v>59513</c:v>
                </c:pt>
                <c:pt idx="2835">
                  <c:v>59520</c:v>
                </c:pt>
                <c:pt idx="2836">
                  <c:v>59527</c:v>
                </c:pt>
                <c:pt idx="2837">
                  <c:v>59534</c:v>
                </c:pt>
                <c:pt idx="2838">
                  <c:v>59541</c:v>
                </c:pt>
                <c:pt idx="2839">
                  <c:v>59548</c:v>
                </c:pt>
                <c:pt idx="2840">
                  <c:v>59555</c:v>
                </c:pt>
                <c:pt idx="2841">
                  <c:v>59562</c:v>
                </c:pt>
                <c:pt idx="2842">
                  <c:v>59569</c:v>
                </c:pt>
                <c:pt idx="2843">
                  <c:v>59576</c:v>
                </c:pt>
                <c:pt idx="2844">
                  <c:v>59583</c:v>
                </c:pt>
                <c:pt idx="2845">
                  <c:v>59590</c:v>
                </c:pt>
                <c:pt idx="2846">
                  <c:v>59597</c:v>
                </c:pt>
                <c:pt idx="2847">
                  <c:v>59604</c:v>
                </c:pt>
                <c:pt idx="2848">
                  <c:v>59611</c:v>
                </c:pt>
                <c:pt idx="2849">
                  <c:v>59618</c:v>
                </c:pt>
                <c:pt idx="2850">
                  <c:v>59625</c:v>
                </c:pt>
                <c:pt idx="2851">
                  <c:v>59632</c:v>
                </c:pt>
                <c:pt idx="2852">
                  <c:v>59643</c:v>
                </c:pt>
                <c:pt idx="2853">
                  <c:v>59646</c:v>
                </c:pt>
                <c:pt idx="2854">
                  <c:v>59653</c:v>
                </c:pt>
                <c:pt idx="2855">
                  <c:v>59660</c:v>
                </c:pt>
                <c:pt idx="2856">
                  <c:v>59667</c:v>
                </c:pt>
                <c:pt idx="2857">
                  <c:v>59674</c:v>
                </c:pt>
                <c:pt idx="2858">
                  <c:v>59681</c:v>
                </c:pt>
                <c:pt idx="2859">
                  <c:v>59688</c:v>
                </c:pt>
                <c:pt idx="2860">
                  <c:v>59695</c:v>
                </c:pt>
                <c:pt idx="2861">
                  <c:v>59702</c:v>
                </c:pt>
                <c:pt idx="2862">
                  <c:v>59709</c:v>
                </c:pt>
                <c:pt idx="2863">
                  <c:v>59716</c:v>
                </c:pt>
                <c:pt idx="2864">
                  <c:v>59723</c:v>
                </c:pt>
                <c:pt idx="2865">
                  <c:v>59730</c:v>
                </c:pt>
                <c:pt idx="2866">
                  <c:v>59737</c:v>
                </c:pt>
                <c:pt idx="2867">
                  <c:v>59744</c:v>
                </c:pt>
                <c:pt idx="2868">
                  <c:v>59751</c:v>
                </c:pt>
                <c:pt idx="2869">
                  <c:v>59758</c:v>
                </c:pt>
                <c:pt idx="2870">
                  <c:v>59765</c:v>
                </c:pt>
                <c:pt idx="2871">
                  <c:v>59772</c:v>
                </c:pt>
                <c:pt idx="2872">
                  <c:v>59779</c:v>
                </c:pt>
                <c:pt idx="2873">
                  <c:v>59786</c:v>
                </c:pt>
                <c:pt idx="2874">
                  <c:v>59793</c:v>
                </c:pt>
                <c:pt idx="2875">
                  <c:v>59800</c:v>
                </c:pt>
                <c:pt idx="2876">
                  <c:v>59807</c:v>
                </c:pt>
                <c:pt idx="2877">
                  <c:v>59814</c:v>
                </c:pt>
                <c:pt idx="2878">
                  <c:v>59821</c:v>
                </c:pt>
                <c:pt idx="2879">
                  <c:v>59828</c:v>
                </c:pt>
                <c:pt idx="2880">
                  <c:v>59835</c:v>
                </c:pt>
                <c:pt idx="2881">
                  <c:v>59842</c:v>
                </c:pt>
                <c:pt idx="2882">
                  <c:v>59849</c:v>
                </c:pt>
                <c:pt idx="2883">
                  <c:v>59856</c:v>
                </c:pt>
                <c:pt idx="2884">
                  <c:v>59863</c:v>
                </c:pt>
                <c:pt idx="2885">
                  <c:v>59870</c:v>
                </c:pt>
                <c:pt idx="2886">
                  <c:v>59877</c:v>
                </c:pt>
                <c:pt idx="2887">
                  <c:v>59884</c:v>
                </c:pt>
                <c:pt idx="2888">
                  <c:v>59891</c:v>
                </c:pt>
                <c:pt idx="2889">
                  <c:v>59901</c:v>
                </c:pt>
                <c:pt idx="2890">
                  <c:v>59908</c:v>
                </c:pt>
                <c:pt idx="2891">
                  <c:v>59915</c:v>
                </c:pt>
                <c:pt idx="2892">
                  <c:v>59923</c:v>
                </c:pt>
                <c:pt idx="2893">
                  <c:v>59929</c:v>
                </c:pt>
                <c:pt idx="2894">
                  <c:v>59936</c:v>
                </c:pt>
                <c:pt idx="2895">
                  <c:v>59943</c:v>
                </c:pt>
                <c:pt idx="2896">
                  <c:v>59951</c:v>
                </c:pt>
                <c:pt idx="2897">
                  <c:v>59957</c:v>
                </c:pt>
                <c:pt idx="2898">
                  <c:v>59964</c:v>
                </c:pt>
                <c:pt idx="2899">
                  <c:v>59971</c:v>
                </c:pt>
                <c:pt idx="2900">
                  <c:v>59978</c:v>
                </c:pt>
                <c:pt idx="2901">
                  <c:v>59985</c:v>
                </c:pt>
                <c:pt idx="2902">
                  <c:v>59992</c:v>
                </c:pt>
                <c:pt idx="2903">
                  <c:v>60001</c:v>
                </c:pt>
                <c:pt idx="2904">
                  <c:v>60006</c:v>
                </c:pt>
                <c:pt idx="2905">
                  <c:v>60013</c:v>
                </c:pt>
                <c:pt idx="2906">
                  <c:v>60020</c:v>
                </c:pt>
                <c:pt idx="2907">
                  <c:v>60028</c:v>
                </c:pt>
                <c:pt idx="2908">
                  <c:v>60034</c:v>
                </c:pt>
                <c:pt idx="2909">
                  <c:v>60041</c:v>
                </c:pt>
                <c:pt idx="2910">
                  <c:v>60049</c:v>
                </c:pt>
                <c:pt idx="2911">
                  <c:v>60055</c:v>
                </c:pt>
                <c:pt idx="2912">
                  <c:v>60062</c:v>
                </c:pt>
                <c:pt idx="2913">
                  <c:v>60069</c:v>
                </c:pt>
                <c:pt idx="2914">
                  <c:v>60076</c:v>
                </c:pt>
                <c:pt idx="2915">
                  <c:v>60083</c:v>
                </c:pt>
                <c:pt idx="2916">
                  <c:v>60090</c:v>
                </c:pt>
                <c:pt idx="2917">
                  <c:v>60097</c:v>
                </c:pt>
                <c:pt idx="2918">
                  <c:v>60104</c:v>
                </c:pt>
                <c:pt idx="2919">
                  <c:v>60111</c:v>
                </c:pt>
                <c:pt idx="2920">
                  <c:v>60118</c:v>
                </c:pt>
                <c:pt idx="2921">
                  <c:v>60125</c:v>
                </c:pt>
                <c:pt idx="2922">
                  <c:v>60132</c:v>
                </c:pt>
                <c:pt idx="2923">
                  <c:v>60140</c:v>
                </c:pt>
                <c:pt idx="2924">
                  <c:v>60147</c:v>
                </c:pt>
                <c:pt idx="2925">
                  <c:v>60153</c:v>
                </c:pt>
                <c:pt idx="2926">
                  <c:v>60160</c:v>
                </c:pt>
                <c:pt idx="2927">
                  <c:v>60167</c:v>
                </c:pt>
                <c:pt idx="2928">
                  <c:v>60174</c:v>
                </c:pt>
                <c:pt idx="2929">
                  <c:v>60181</c:v>
                </c:pt>
                <c:pt idx="2930">
                  <c:v>60189</c:v>
                </c:pt>
                <c:pt idx="2931">
                  <c:v>60195</c:v>
                </c:pt>
                <c:pt idx="2932">
                  <c:v>60202</c:v>
                </c:pt>
                <c:pt idx="2933">
                  <c:v>60209</c:v>
                </c:pt>
                <c:pt idx="2934">
                  <c:v>60216</c:v>
                </c:pt>
                <c:pt idx="2935">
                  <c:v>60223</c:v>
                </c:pt>
                <c:pt idx="2936">
                  <c:v>60230</c:v>
                </c:pt>
                <c:pt idx="2937">
                  <c:v>60237</c:v>
                </c:pt>
                <c:pt idx="2938">
                  <c:v>60244</c:v>
                </c:pt>
                <c:pt idx="2939">
                  <c:v>60251</c:v>
                </c:pt>
                <c:pt idx="2940">
                  <c:v>60258</c:v>
                </c:pt>
                <c:pt idx="2941">
                  <c:v>60267</c:v>
                </c:pt>
                <c:pt idx="2942">
                  <c:v>60274</c:v>
                </c:pt>
                <c:pt idx="2943">
                  <c:v>60281</c:v>
                </c:pt>
                <c:pt idx="2944">
                  <c:v>60288</c:v>
                </c:pt>
                <c:pt idx="2945">
                  <c:v>60295</c:v>
                </c:pt>
                <c:pt idx="2946">
                  <c:v>60302</c:v>
                </c:pt>
                <c:pt idx="2947">
                  <c:v>60309</c:v>
                </c:pt>
                <c:pt idx="2948">
                  <c:v>60316</c:v>
                </c:pt>
                <c:pt idx="2949">
                  <c:v>60323</c:v>
                </c:pt>
                <c:pt idx="2950">
                  <c:v>60330</c:v>
                </c:pt>
                <c:pt idx="2951">
                  <c:v>60337</c:v>
                </c:pt>
                <c:pt idx="2952">
                  <c:v>60344</c:v>
                </c:pt>
                <c:pt idx="2953">
                  <c:v>60351</c:v>
                </c:pt>
                <c:pt idx="2954">
                  <c:v>60359</c:v>
                </c:pt>
                <c:pt idx="2955">
                  <c:v>60366</c:v>
                </c:pt>
                <c:pt idx="2956">
                  <c:v>60373</c:v>
                </c:pt>
                <c:pt idx="2957">
                  <c:v>60380</c:v>
                </c:pt>
                <c:pt idx="2958">
                  <c:v>60387</c:v>
                </c:pt>
                <c:pt idx="2959">
                  <c:v>60394</c:v>
                </c:pt>
                <c:pt idx="2960">
                  <c:v>60401</c:v>
                </c:pt>
                <c:pt idx="2961">
                  <c:v>60408</c:v>
                </c:pt>
                <c:pt idx="2962">
                  <c:v>60415</c:v>
                </c:pt>
                <c:pt idx="2963">
                  <c:v>60422</c:v>
                </c:pt>
                <c:pt idx="2964">
                  <c:v>60429</c:v>
                </c:pt>
                <c:pt idx="2965">
                  <c:v>60436</c:v>
                </c:pt>
                <c:pt idx="2966">
                  <c:v>60443</c:v>
                </c:pt>
                <c:pt idx="2967">
                  <c:v>60450</c:v>
                </c:pt>
                <c:pt idx="2968">
                  <c:v>60457</c:v>
                </c:pt>
                <c:pt idx="2969">
                  <c:v>60464</c:v>
                </c:pt>
                <c:pt idx="2970">
                  <c:v>60471</c:v>
                </c:pt>
                <c:pt idx="2971">
                  <c:v>60478</c:v>
                </c:pt>
                <c:pt idx="2972">
                  <c:v>60485</c:v>
                </c:pt>
                <c:pt idx="2973">
                  <c:v>60492</c:v>
                </c:pt>
                <c:pt idx="2974">
                  <c:v>60499</c:v>
                </c:pt>
                <c:pt idx="2975">
                  <c:v>60506</c:v>
                </c:pt>
                <c:pt idx="2976">
                  <c:v>60513</c:v>
                </c:pt>
                <c:pt idx="2977">
                  <c:v>60520</c:v>
                </c:pt>
                <c:pt idx="2978">
                  <c:v>60527</c:v>
                </c:pt>
                <c:pt idx="2979">
                  <c:v>60534</c:v>
                </c:pt>
                <c:pt idx="2980">
                  <c:v>60541</c:v>
                </c:pt>
                <c:pt idx="2981">
                  <c:v>60548</c:v>
                </c:pt>
                <c:pt idx="2982">
                  <c:v>60555</c:v>
                </c:pt>
                <c:pt idx="2983">
                  <c:v>60562</c:v>
                </c:pt>
                <c:pt idx="2984">
                  <c:v>60569</c:v>
                </c:pt>
                <c:pt idx="2985">
                  <c:v>60576</c:v>
                </c:pt>
                <c:pt idx="2986">
                  <c:v>60583</c:v>
                </c:pt>
                <c:pt idx="2987">
                  <c:v>60590</c:v>
                </c:pt>
                <c:pt idx="2988">
                  <c:v>60598</c:v>
                </c:pt>
                <c:pt idx="2989">
                  <c:v>60604</c:v>
                </c:pt>
                <c:pt idx="2990">
                  <c:v>60611</c:v>
                </c:pt>
                <c:pt idx="2991">
                  <c:v>60618</c:v>
                </c:pt>
                <c:pt idx="2992">
                  <c:v>60625</c:v>
                </c:pt>
                <c:pt idx="2993">
                  <c:v>60632</c:v>
                </c:pt>
                <c:pt idx="2994">
                  <c:v>60639</c:v>
                </c:pt>
                <c:pt idx="2995">
                  <c:v>60646</c:v>
                </c:pt>
                <c:pt idx="2996">
                  <c:v>60653</c:v>
                </c:pt>
                <c:pt idx="2997">
                  <c:v>60660</c:v>
                </c:pt>
                <c:pt idx="2998">
                  <c:v>60667</c:v>
                </c:pt>
                <c:pt idx="2999">
                  <c:v>60674</c:v>
                </c:pt>
                <c:pt idx="3000">
                  <c:v>60681</c:v>
                </c:pt>
                <c:pt idx="3001">
                  <c:v>60688</c:v>
                </c:pt>
                <c:pt idx="3002">
                  <c:v>60695</c:v>
                </c:pt>
                <c:pt idx="3003">
                  <c:v>60702</c:v>
                </c:pt>
                <c:pt idx="3004">
                  <c:v>60709</c:v>
                </c:pt>
                <c:pt idx="3005">
                  <c:v>60716</c:v>
                </c:pt>
                <c:pt idx="3006">
                  <c:v>60723</c:v>
                </c:pt>
                <c:pt idx="3007">
                  <c:v>60730</c:v>
                </c:pt>
                <c:pt idx="3008">
                  <c:v>60737</c:v>
                </c:pt>
                <c:pt idx="3009">
                  <c:v>60744</c:v>
                </c:pt>
                <c:pt idx="3010">
                  <c:v>60751</c:v>
                </c:pt>
                <c:pt idx="3011">
                  <c:v>60758</c:v>
                </c:pt>
                <c:pt idx="3012">
                  <c:v>60765</c:v>
                </c:pt>
                <c:pt idx="3013">
                  <c:v>60772</c:v>
                </c:pt>
                <c:pt idx="3014">
                  <c:v>60779</c:v>
                </c:pt>
                <c:pt idx="3015">
                  <c:v>60786</c:v>
                </c:pt>
                <c:pt idx="3016">
                  <c:v>60793</c:v>
                </c:pt>
                <c:pt idx="3017">
                  <c:v>60800</c:v>
                </c:pt>
                <c:pt idx="3018">
                  <c:v>60807</c:v>
                </c:pt>
                <c:pt idx="3019">
                  <c:v>60814</c:v>
                </c:pt>
                <c:pt idx="3020">
                  <c:v>60821</c:v>
                </c:pt>
                <c:pt idx="3021">
                  <c:v>60828</c:v>
                </c:pt>
                <c:pt idx="3022">
                  <c:v>60835</c:v>
                </c:pt>
                <c:pt idx="3023">
                  <c:v>60842</c:v>
                </c:pt>
                <c:pt idx="3024">
                  <c:v>60849</c:v>
                </c:pt>
                <c:pt idx="3025">
                  <c:v>60856</c:v>
                </c:pt>
                <c:pt idx="3026">
                  <c:v>60863</c:v>
                </c:pt>
                <c:pt idx="3027">
                  <c:v>60870</c:v>
                </c:pt>
                <c:pt idx="3028">
                  <c:v>60877</c:v>
                </c:pt>
                <c:pt idx="3029">
                  <c:v>60884</c:v>
                </c:pt>
                <c:pt idx="3030">
                  <c:v>60891</c:v>
                </c:pt>
                <c:pt idx="3031">
                  <c:v>60898</c:v>
                </c:pt>
                <c:pt idx="3032">
                  <c:v>60905</c:v>
                </c:pt>
                <c:pt idx="3033">
                  <c:v>60912</c:v>
                </c:pt>
                <c:pt idx="3034">
                  <c:v>60919</c:v>
                </c:pt>
                <c:pt idx="3035">
                  <c:v>60926</c:v>
                </c:pt>
                <c:pt idx="3036">
                  <c:v>60933</c:v>
                </c:pt>
                <c:pt idx="3037">
                  <c:v>60940</c:v>
                </c:pt>
                <c:pt idx="3038">
                  <c:v>60948</c:v>
                </c:pt>
                <c:pt idx="3039">
                  <c:v>60954</c:v>
                </c:pt>
                <c:pt idx="3040">
                  <c:v>60962</c:v>
                </c:pt>
                <c:pt idx="3041">
                  <c:v>60968</c:v>
                </c:pt>
                <c:pt idx="3042">
                  <c:v>60975</c:v>
                </c:pt>
                <c:pt idx="3043">
                  <c:v>60982</c:v>
                </c:pt>
                <c:pt idx="3044">
                  <c:v>60989</c:v>
                </c:pt>
                <c:pt idx="3045">
                  <c:v>61001</c:v>
                </c:pt>
                <c:pt idx="3046">
                  <c:v>61004</c:v>
                </c:pt>
                <c:pt idx="3047">
                  <c:v>61011</c:v>
                </c:pt>
                <c:pt idx="3048">
                  <c:v>61018</c:v>
                </c:pt>
                <c:pt idx="3049">
                  <c:v>61025</c:v>
                </c:pt>
                <c:pt idx="3050">
                  <c:v>61032</c:v>
                </c:pt>
                <c:pt idx="3051">
                  <c:v>61039</c:v>
                </c:pt>
                <c:pt idx="3052">
                  <c:v>61046</c:v>
                </c:pt>
                <c:pt idx="3053">
                  <c:v>61053</c:v>
                </c:pt>
                <c:pt idx="3054">
                  <c:v>61060</c:v>
                </c:pt>
                <c:pt idx="3055">
                  <c:v>61067</c:v>
                </c:pt>
                <c:pt idx="3056">
                  <c:v>61074</c:v>
                </c:pt>
                <c:pt idx="3057">
                  <c:v>61081</c:v>
                </c:pt>
                <c:pt idx="3058">
                  <c:v>61092</c:v>
                </c:pt>
                <c:pt idx="3059">
                  <c:v>61095</c:v>
                </c:pt>
                <c:pt idx="3060">
                  <c:v>61102</c:v>
                </c:pt>
                <c:pt idx="3061">
                  <c:v>61109</c:v>
                </c:pt>
                <c:pt idx="3062">
                  <c:v>61116</c:v>
                </c:pt>
                <c:pt idx="3063">
                  <c:v>61123</c:v>
                </c:pt>
                <c:pt idx="3064">
                  <c:v>61130</c:v>
                </c:pt>
                <c:pt idx="3065">
                  <c:v>61137</c:v>
                </c:pt>
                <c:pt idx="3066">
                  <c:v>61144</c:v>
                </c:pt>
                <c:pt idx="3067">
                  <c:v>61151</c:v>
                </c:pt>
                <c:pt idx="3068">
                  <c:v>61158</c:v>
                </c:pt>
                <c:pt idx="3069">
                  <c:v>61165</c:v>
                </c:pt>
                <c:pt idx="3070">
                  <c:v>61172</c:v>
                </c:pt>
                <c:pt idx="3071">
                  <c:v>61179</c:v>
                </c:pt>
                <c:pt idx="3072">
                  <c:v>61186</c:v>
                </c:pt>
                <c:pt idx="3073">
                  <c:v>61193</c:v>
                </c:pt>
                <c:pt idx="3074">
                  <c:v>61200</c:v>
                </c:pt>
                <c:pt idx="3075">
                  <c:v>61207</c:v>
                </c:pt>
                <c:pt idx="3076">
                  <c:v>61214</c:v>
                </c:pt>
                <c:pt idx="3077">
                  <c:v>61221</c:v>
                </c:pt>
                <c:pt idx="3078">
                  <c:v>61228</c:v>
                </c:pt>
                <c:pt idx="3079">
                  <c:v>61235</c:v>
                </c:pt>
                <c:pt idx="3080">
                  <c:v>61242</c:v>
                </c:pt>
                <c:pt idx="3081">
                  <c:v>61249</c:v>
                </c:pt>
                <c:pt idx="3082">
                  <c:v>61256</c:v>
                </c:pt>
                <c:pt idx="3083">
                  <c:v>61263</c:v>
                </c:pt>
                <c:pt idx="3084">
                  <c:v>61270</c:v>
                </c:pt>
                <c:pt idx="3085">
                  <c:v>61277</c:v>
                </c:pt>
                <c:pt idx="3086">
                  <c:v>61284</c:v>
                </c:pt>
                <c:pt idx="3087">
                  <c:v>61291</c:v>
                </c:pt>
                <c:pt idx="3088">
                  <c:v>61298</c:v>
                </c:pt>
                <c:pt idx="3089">
                  <c:v>61305</c:v>
                </c:pt>
                <c:pt idx="3090">
                  <c:v>61315</c:v>
                </c:pt>
                <c:pt idx="3091">
                  <c:v>61319</c:v>
                </c:pt>
                <c:pt idx="3092">
                  <c:v>61326</c:v>
                </c:pt>
                <c:pt idx="3093">
                  <c:v>61333</c:v>
                </c:pt>
                <c:pt idx="3094">
                  <c:v>61340</c:v>
                </c:pt>
                <c:pt idx="3095">
                  <c:v>61347</c:v>
                </c:pt>
                <c:pt idx="3096">
                  <c:v>61354</c:v>
                </c:pt>
                <c:pt idx="3097">
                  <c:v>61361</c:v>
                </c:pt>
                <c:pt idx="3098">
                  <c:v>61368</c:v>
                </c:pt>
                <c:pt idx="3099">
                  <c:v>61375</c:v>
                </c:pt>
                <c:pt idx="3100">
                  <c:v>61382</c:v>
                </c:pt>
                <c:pt idx="3101">
                  <c:v>61389</c:v>
                </c:pt>
                <c:pt idx="3102">
                  <c:v>61396</c:v>
                </c:pt>
                <c:pt idx="3103">
                  <c:v>61403</c:v>
                </c:pt>
                <c:pt idx="3104">
                  <c:v>61410</c:v>
                </c:pt>
                <c:pt idx="3105">
                  <c:v>61417</c:v>
                </c:pt>
                <c:pt idx="3106">
                  <c:v>61424</c:v>
                </c:pt>
                <c:pt idx="3107">
                  <c:v>61431</c:v>
                </c:pt>
                <c:pt idx="3108">
                  <c:v>61438</c:v>
                </c:pt>
                <c:pt idx="3109">
                  <c:v>61445</c:v>
                </c:pt>
                <c:pt idx="3110">
                  <c:v>61452</c:v>
                </c:pt>
                <c:pt idx="3111">
                  <c:v>61459</c:v>
                </c:pt>
                <c:pt idx="3112">
                  <c:v>61466</c:v>
                </c:pt>
                <c:pt idx="3113">
                  <c:v>61477</c:v>
                </c:pt>
                <c:pt idx="3114">
                  <c:v>61480</c:v>
                </c:pt>
                <c:pt idx="3115">
                  <c:v>61487</c:v>
                </c:pt>
                <c:pt idx="3116">
                  <c:v>61494</c:v>
                </c:pt>
                <c:pt idx="3117">
                  <c:v>61501</c:v>
                </c:pt>
                <c:pt idx="3118">
                  <c:v>61508</c:v>
                </c:pt>
                <c:pt idx="3119">
                  <c:v>61515</c:v>
                </c:pt>
                <c:pt idx="3120">
                  <c:v>61522</c:v>
                </c:pt>
                <c:pt idx="3121">
                  <c:v>61529</c:v>
                </c:pt>
                <c:pt idx="3122">
                  <c:v>61536</c:v>
                </c:pt>
                <c:pt idx="3123">
                  <c:v>61543</c:v>
                </c:pt>
                <c:pt idx="3124">
                  <c:v>61550</c:v>
                </c:pt>
                <c:pt idx="3125">
                  <c:v>61557</c:v>
                </c:pt>
                <c:pt idx="3126">
                  <c:v>61564</c:v>
                </c:pt>
                <c:pt idx="3127">
                  <c:v>61571</c:v>
                </c:pt>
                <c:pt idx="3128">
                  <c:v>61578</c:v>
                </c:pt>
                <c:pt idx="3129">
                  <c:v>61585</c:v>
                </c:pt>
                <c:pt idx="3130">
                  <c:v>61592</c:v>
                </c:pt>
                <c:pt idx="3131">
                  <c:v>61599</c:v>
                </c:pt>
                <c:pt idx="3132">
                  <c:v>61606</c:v>
                </c:pt>
                <c:pt idx="3133">
                  <c:v>61613</c:v>
                </c:pt>
                <c:pt idx="3134">
                  <c:v>61620</c:v>
                </c:pt>
                <c:pt idx="3135">
                  <c:v>61627</c:v>
                </c:pt>
                <c:pt idx="3136">
                  <c:v>61634</c:v>
                </c:pt>
                <c:pt idx="3137">
                  <c:v>61641</c:v>
                </c:pt>
                <c:pt idx="3138">
                  <c:v>61648</c:v>
                </c:pt>
                <c:pt idx="3139">
                  <c:v>61655</c:v>
                </c:pt>
                <c:pt idx="3140">
                  <c:v>61662</c:v>
                </c:pt>
                <c:pt idx="3141">
                  <c:v>61669</c:v>
                </c:pt>
                <c:pt idx="3142">
                  <c:v>61676</c:v>
                </c:pt>
                <c:pt idx="3143">
                  <c:v>61683</c:v>
                </c:pt>
                <c:pt idx="3144">
                  <c:v>61690</c:v>
                </c:pt>
                <c:pt idx="3145">
                  <c:v>61697</c:v>
                </c:pt>
                <c:pt idx="3146">
                  <c:v>61704</c:v>
                </c:pt>
                <c:pt idx="3147">
                  <c:v>61711</c:v>
                </c:pt>
                <c:pt idx="3148">
                  <c:v>61718</c:v>
                </c:pt>
                <c:pt idx="3149">
                  <c:v>61728</c:v>
                </c:pt>
                <c:pt idx="3150">
                  <c:v>61735</c:v>
                </c:pt>
                <c:pt idx="3151">
                  <c:v>61742</c:v>
                </c:pt>
                <c:pt idx="3152">
                  <c:v>61750</c:v>
                </c:pt>
                <c:pt idx="3153">
                  <c:v>61756</c:v>
                </c:pt>
                <c:pt idx="3154">
                  <c:v>61763</c:v>
                </c:pt>
                <c:pt idx="3155">
                  <c:v>61770</c:v>
                </c:pt>
                <c:pt idx="3156">
                  <c:v>61778</c:v>
                </c:pt>
                <c:pt idx="3157">
                  <c:v>61784</c:v>
                </c:pt>
                <c:pt idx="3158">
                  <c:v>61791</c:v>
                </c:pt>
                <c:pt idx="3159">
                  <c:v>61798</c:v>
                </c:pt>
                <c:pt idx="3160">
                  <c:v>61805</c:v>
                </c:pt>
                <c:pt idx="3161">
                  <c:v>61812</c:v>
                </c:pt>
                <c:pt idx="3162">
                  <c:v>61819</c:v>
                </c:pt>
                <c:pt idx="3163">
                  <c:v>61826</c:v>
                </c:pt>
                <c:pt idx="3164">
                  <c:v>61835</c:v>
                </c:pt>
                <c:pt idx="3165">
                  <c:v>61840</c:v>
                </c:pt>
                <c:pt idx="3166">
                  <c:v>61847</c:v>
                </c:pt>
                <c:pt idx="3167">
                  <c:v>61855</c:v>
                </c:pt>
                <c:pt idx="3168">
                  <c:v>61861</c:v>
                </c:pt>
                <c:pt idx="3169">
                  <c:v>61868</c:v>
                </c:pt>
                <c:pt idx="3170">
                  <c:v>61876</c:v>
                </c:pt>
                <c:pt idx="3171">
                  <c:v>61882</c:v>
                </c:pt>
                <c:pt idx="3172">
                  <c:v>61889</c:v>
                </c:pt>
                <c:pt idx="3173">
                  <c:v>61896</c:v>
                </c:pt>
                <c:pt idx="3174">
                  <c:v>61903</c:v>
                </c:pt>
                <c:pt idx="3175">
                  <c:v>61910</c:v>
                </c:pt>
                <c:pt idx="3176">
                  <c:v>61917</c:v>
                </c:pt>
                <c:pt idx="3177">
                  <c:v>61924</c:v>
                </c:pt>
                <c:pt idx="3178">
                  <c:v>61931</c:v>
                </c:pt>
                <c:pt idx="3179">
                  <c:v>61938</c:v>
                </c:pt>
                <c:pt idx="3180">
                  <c:v>61945</c:v>
                </c:pt>
                <c:pt idx="3181">
                  <c:v>61952</c:v>
                </c:pt>
                <c:pt idx="3182">
                  <c:v>61959</c:v>
                </c:pt>
                <c:pt idx="3183">
                  <c:v>61967</c:v>
                </c:pt>
                <c:pt idx="3184">
                  <c:v>61974</c:v>
                </c:pt>
                <c:pt idx="3185">
                  <c:v>61980</c:v>
                </c:pt>
                <c:pt idx="3186">
                  <c:v>61987</c:v>
                </c:pt>
                <c:pt idx="3187">
                  <c:v>61994</c:v>
                </c:pt>
                <c:pt idx="3188">
                  <c:v>62001</c:v>
                </c:pt>
                <c:pt idx="3189">
                  <c:v>62008</c:v>
                </c:pt>
                <c:pt idx="3190">
                  <c:v>62016</c:v>
                </c:pt>
                <c:pt idx="3191">
                  <c:v>62022</c:v>
                </c:pt>
                <c:pt idx="3192">
                  <c:v>62029</c:v>
                </c:pt>
                <c:pt idx="3193">
                  <c:v>62036</c:v>
                </c:pt>
                <c:pt idx="3194">
                  <c:v>62044</c:v>
                </c:pt>
                <c:pt idx="3195">
                  <c:v>62050</c:v>
                </c:pt>
                <c:pt idx="3196">
                  <c:v>62057</c:v>
                </c:pt>
                <c:pt idx="3197">
                  <c:v>62064</c:v>
                </c:pt>
                <c:pt idx="3198">
                  <c:v>62071</c:v>
                </c:pt>
                <c:pt idx="3199">
                  <c:v>62078</c:v>
                </c:pt>
                <c:pt idx="3200">
                  <c:v>62085</c:v>
                </c:pt>
                <c:pt idx="3201">
                  <c:v>62093</c:v>
                </c:pt>
                <c:pt idx="3202">
                  <c:v>62100</c:v>
                </c:pt>
                <c:pt idx="3203">
                  <c:v>62107</c:v>
                </c:pt>
                <c:pt idx="3204">
                  <c:v>62114</c:v>
                </c:pt>
                <c:pt idx="3205">
                  <c:v>62121</c:v>
                </c:pt>
                <c:pt idx="3206">
                  <c:v>62128</c:v>
                </c:pt>
                <c:pt idx="3207">
                  <c:v>62135</c:v>
                </c:pt>
                <c:pt idx="3208">
                  <c:v>62142</c:v>
                </c:pt>
                <c:pt idx="3209">
                  <c:v>62149</c:v>
                </c:pt>
                <c:pt idx="3210">
                  <c:v>62156</c:v>
                </c:pt>
                <c:pt idx="3211">
                  <c:v>62163</c:v>
                </c:pt>
                <c:pt idx="3212">
                  <c:v>62170</c:v>
                </c:pt>
                <c:pt idx="3213">
                  <c:v>62177</c:v>
                </c:pt>
                <c:pt idx="3214">
                  <c:v>62186</c:v>
                </c:pt>
                <c:pt idx="3215">
                  <c:v>62193</c:v>
                </c:pt>
                <c:pt idx="3216">
                  <c:v>62200</c:v>
                </c:pt>
                <c:pt idx="3217">
                  <c:v>62207</c:v>
                </c:pt>
                <c:pt idx="3218">
                  <c:v>62214</c:v>
                </c:pt>
                <c:pt idx="3219">
                  <c:v>62221</c:v>
                </c:pt>
                <c:pt idx="3220">
                  <c:v>62228</c:v>
                </c:pt>
                <c:pt idx="3221">
                  <c:v>62235</c:v>
                </c:pt>
                <c:pt idx="3222">
                  <c:v>62242</c:v>
                </c:pt>
                <c:pt idx="3223">
                  <c:v>62249</c:v>
                </c:pt>
                <c:pt idx="3224">
                  <c:v>62256</c:v>
                </c:pt>
                <c:pt idx="3225">
                  <c:v>62263</c:v>
                </c:pt>
                <c:pt idx="3226">
                  <c:v>62270</c:v>
                </c:pt>
                <c:pt idx="3227">
                  <c:v>62277</c:v>
                </c:pt>
                <c:pt idx="3228">
                  <c:v>62284</c:v>
                </c:pt>
                <c:pt idx="3229">
                  <c:v>62291</c:v>
                </c:pt>
                <c:pt idx="3230">
                  <c:v>62298</c:v>
                </c:pt>
                <c:pt idx="3231">
                  <c:v>62305</c:v>
                </c:pt>
                <c:pt idx="3232">
                  <c:v>62312</c:v>
                </c:pt>
                <c:pt idx="3233">
                  <c:v>62319</c:v>
                </c:pt>
                <c:pt idx="3234">
                  <c:v>62326</c:v>
                </c:pt>
                <c:pt idx="3235">
                  <c:v>62333</c:v>
                </c:pt>
                <c:pt idx="3236">
                  <c:v>62340</c:v>
                </c:pt>
                <c:pt idx="3237">
                  <c:v>62347</c:v>
                </c:pt>
                <c:pt idx="3238">
                  <c:v>62354</c:v>
                </c:pt>
                <c:pt idx="3239">
                  <c:v>62361</c:v>
                </c:pt>
                <c:pt idx="3240">
                  <c:v>62368</c:v>
                </c:pt>
                <c:pt idx="3241">
                  <c:v>62375</c:v>
                </c:pt>
                <c:pt idx="3242">
                  <c:v>62382</c:v>
                </c:pt>
                <c:pt idx="3243">
                  <c:v>62389</c:v>
                </c:pt>
                <c:pt idx="3244">
                  <c:v>62396</c:v>
                </c:pt>
                <c:pt idx="3245">
                  <c:v>62403</c:v>
                </c:pt>
                <c:pt idx="3246">
                  <c:v>62410</c:v>
                </c:pt>
                <c:pt idx="3247">
                  <c:v>62417</c:v>
                </c:pt>
                <c:pt idx="3248">
                  <c:v>62425</c:v>
                </c:pt>
                <c:pt idx="3249">
                  <c:v>62431</c:v>
                </c:pt>
                <c:pt idx="3250">
                  <c:v>62438</c:v>
                </c:pt>
                <c:pt idx="3251">
                  <c:v>62445</c:v>
                </c:pt>
                <c:pt idx="3252">
                  <c:v>62456</c:v>
                </c:pt>
                <c:pt idx="3253">
                  <c:v>62460</c:v>
                </c:pt>
                <c:pt idx="3254">
                  <c:v>62466</c:v>
                </c:pt>
                <c:pt idx="3255">
                  <c:v>62473</c:v>
                </c:pt>
                <c:pt idx="3256">
                  <c:v>62480</c:v>
                </c:pt>
                <c:pt idx="3257">
                  <c:v>62487</c:v>
                </c:pt>
                <c:pt idx="3258">
                  <c:v>62494</c:v>
                </c:pt>
                <c:pt idx="3259">
                  <c:v>62501</c:v>
                </c:pt>
                <c:pt idx="3260">
                  <c:v>62508</c:v>
                </c:pt>
                <c:pt idx="3261">
                  <c:v>62515</c:v>
                </c:pt>
                <c:pt idx="3262">
                  <c:v>62522</c:v>
                </c:pt>
                <c:pt idx="3263">
                  <c:v>62529</c:v>
                </c:pt>
                <c:pt idx="3264">
                  <c:v>62536</c:v>
                </c:pt>
                <c:pt idx="3265">
                  <c:v>62543</c:v>
                </c:pt>
                <c:pt idx="3266">
                  <c:v>62550</c:v>
                </c:pt>
                <c:pt idx="3267">
                  <c:v>62557</c:v>
                </c:pt>
                <c:pt idx="3268">
                  <c:v>62564</c:v>
                </c:pt>
                <c:pt idx="3269">
                  <c:v>62571</c:v>
                </c:pt>
                <c:pt idx="3270">
                  <c:v>62578</c:v>
                </c:pt>
                <c:pt idx="3271">
                  <c:v>62585</c:v>
                </c:pt>
                <c:pt idx="3272">
                  <c:v>62592</c:v>
                </c:pt>
                <c:pt idx="3273">
                  <c:v>62599</c:v>
                </c:pt>
                <c:pt idx="3274">
                  <c:v>62606</c:v>
                </c:pt>
                <c:pt idx="3275">
                  <c:v>62613</c:v>
                </c:pt>
                <c:pt idx="3276">
                  <c:v>62620</c:v>
                </c:pt>
                <c:pt idx="3277">
                  <c:v>62627</c:v>
                </c:pt>
                <c:pt idx="3278">
                  <c:v>62634</c:v>
                </c:pt>
                <c:pt idx="3279">
                  <c:v>62641</c:v>
                </c:pt>
                <c:pt idx="3280">
                  <c:v>62648</c:v>
                </c:pt>
                <c:pt idx="3281">
                  <c:v>62655</c:v>
                </c:pt>
                <c:pt idx="3282">
                  <c:v>62662</c:v>
                </c:pt>
                <c:pt idx="3283">
                  <c:v>62669</c:v>
                </c:pt>
                <c:pt idx="3284">
                  <c:v>62676</c:v>
                </c:pt>
                <c:pt idx="3285">
                  <c:v>62683</c:v>
                </c:pt>
                <c:pt idx="3286">
                  <c:v>62690</c:v>
                </c:pt>
                <c:pt idx="3287">
                  <c:v>62697</c:v>
                </c:pt>
                <c:pt idx="3288">
                  <c:v>62704</c:v>
                </c:pt>
                <c:pt idx="3289">
                  <c:v>62711</c:v>
                </c:pt>
                <c:pt idx="3290">
                  <c:v>62718</c:v>
                </c:pt>
                <c:pt idx="3291">
                  <c:v>62725</c:v>
                </c:pt>
                <c:pt idx="3292">
                  <c:v>62732</c:v>
                </c:pt>
                <c:pt idx="3293">
                  <c:v>62739</c:v>
                </c:pt>
                <c:pt idx="3294">
                  <c:v>62746</c:v>
                </c:pt>
                <c:pt idx="3295">
                  <c:v>62753</c:v>
                </c:pt>
                <c:pt idx="3296">
                  <c:v>62760</c:v>
                </c:pt>
                <c:pt idx="3297">
                  <c:v>62767</c:v>
                </c:pt>
                <c:pt idx="3298">
                  <c:v>62774</c:v>
                </c:pt>
                <c:pt idx="3299">
                  <c:v>62781</c:v>
                </c:pt>
                <c:pt idx="3300">
                  <c:v>62789</c:v>
                </c:pt>
                <c:pt idx="3301">
                  <c:v>62795</c:v>
                </c:pt>
                <c:pt idx="3302">
                  <c:v>62802</c:v>
                </c:pt>
                <c:pt idx="3303">
                  <c:v>62809</c:v>
                </c:pt>
                <c:pt idx="3304">
                  <c:v>62816</c:v>
                </c:pt>
                <c:pt idx="3305">
                  <c:v>62823</c:v>
                </c:pt>
                <c:pt idx="3306">
                  <c:v>62830</c:v>
                </c:pt>
                <c:pt idx="3307">
                  <c:v>62837</c:v>
                </c:pt>
                <c:pt idx="3308">
                  <c:v>62844</c:v>
                </c:pt>
                <c:pt idx="3309">
                  <c:v>62851</c:v>
                </c:pt>
                <c:pt idx="3310">
                  <c:v>62858</c:v>
                </c:pt>
                <c:pt idx="3311">
                  <c:v>62865</c:v>
                </c:pt>
                <c:pt idx="3312">
                  <c:v>62872</c:v>
                </c:pt>
                <c:pt idx="3313">
                  <c:v>62879</c:v>
                </c:pt>
                <c:pt idx="3314">
                  <c:v>62886</c:v>
                </c:pt>
                <c:pt idx="3315">
                  <c:v>62893</c:v>
                </c:pt>
                <c:pt idx="3316">
                  <c:v>62900</c:v>
                </c:pt>
                <c:pt idx="3317">
                  <c:v>62907</c:v>
                </c:pt>
                <c:pt idx="3318">
                  <c:v>62914</c:v>
                </c:pt>
                <c:pt idx="3319">
                  <c:v>62921</c:v>
                </c:pt>
                <c:pt idx="3320">
                  <c:v>62928</c:v>
                </c:pt>
                <c:pt idx="3321">
                  <c:v>62935</c:v>
                </c:pt>
                <c:pt idx="3322">
                  <c:v>62942</c:v>
                </c:pt>
                <c:pt idx="3323">
                  <c:v>62949</c:v>
                </c:pt>
                <c:pt idx="3324">
                  <c:v>62956</c:v>
                </c:pt>
                <c:pt idx="3325">
                  <c:v>62963</c:v>
                </c:pt>
                <c:pt idx="3326">
                  <c:v>62970</c:v>
                </c:pt>
                <c:pt idx="3327">
                  <c:v>62977</c:v>
                </c:pt>
                <c:pt idx="3328">
                  <c:v>62984</c:v>
                </c:pt>
                <c:pt idx="3329">
                  <c:v>62991</c:v>
                </c:pt>
                <c:pt idx="3330">
                  <c:v>62998</c:v>
                </c:pt>
                <c:pt idx="3331">
                  <c:v>63005</c:v>
                </c:pt>
                <c:pt idx="3332">
                  <c:v>63012</c:v>
                </c:pt>
                <c:pt idx="3333">
                  <c:v>63019</c:v>
                </c:pt>
                <c:pt idx="3334">
                  <c:v>63026</c:v>
                </c:pt>
                <c:pt idx="3335">
                  <c:v>63033</c:v>
                </c:pt>
                <c:pt idx="3336">
                  <c:v>63040</c:v>
                </c:pt>
                <c:pt idx="3337">
                  <c:v>63047</c:v>
                </c:pt>
                <c:pt idx="3338">
                  <c:v>63054</c:v>
                </c:pt>
                <c:pt idx="3339">
                  <c:v>63061</c:v>
                </c:pt>
                <c:pt idx="3340">
                  <c:v>63068</c:v>
                </c:pt>
                <c:pt idx="3341">
                  <c:v>63075</c:v>
                </c:pt>
                <c:pt idx="3342">
                  <c:v>63082</c:v>
                </c:pt>
                <c:pt idx="3343">
                  <c:v>63089</c:v>
                </c:pt>
                <c:pt idx="3344">
                  <c:v>63096</c:v>
                </c:pt>
                <c:pt idx="3345">
                  <c:v>63103</c:v>
                </c:pt>
                <c:pt idx="3346">
                  <c:v>63110</c:v>
                </c:pt>
                <c:pt idx="3347">
                  <c:v>63117</c:v>
                </c:pt>
                <c:pt idx="3348">
                  <c:v>63124</c:v>
                </c:pt>
                <c:pt idx="3349">
                  <c:v>63131</c:v>
                </c:pt>
                <c:pt idx="3350">
                  <c:v>63138</c:v>
                </c:pt>
                <c:pt idx="3351">
                  <c:v>63145</c:v>
                </c:pt>
                <c:pt idx="3352">
                  <c:v>63153</c:v>
                </c:pt>
                <c:pt idx="3353">
                  <c:v>63159</c:v>
                </c:pt>
                <c:pt idx="3354">
                  <c:v>63166</c:v>
                </c:pt>
                <c:pt idx="3355">
                  <c:v>63173</c:v>
                </c:pt>
                <c:pt idx="3356">
                  <c:v>63180</c:v>
                </c:pt>
                <c:pt idx="3357">
                  <c:v>63188</c:v>
                </c:pt>
                <c:pt idx="3358">
                  <c:v>63195</c:v>
                </c:pt>
                <c:pt idx="3359">
                  <c:v>63202</c:v>
                </c:pt>
                <c:pt idx="3360">
                  <c:v>63209</c:v>
                </c:pt>
                <c:pt idx="3361">
                  <c:v>63216</c:v>
                </c:pt>
                <c:pt idx="3362">
                  <c:v>63223</c:v>
                </c:pt>
                <c:pt idx="3363">
                  <c:v>63230</c:v>
                </c:pt>
                <c:pt idx="3364">
                  <c:v>63237</c:v>
                </c:pt>
                <c:pt idx="3365">
                  <c:v>63244</c:v>
                </c:pt>
                <c:pt idx="3366">
                  <c:v>63251</c:v>
                </c:pt>
                <c:pt idx="3367">
                  <c:v>63258</c:v>
                </c:pt>
                <c:pt idx="3368">
                  <c:v>63265</c:v>
                </c:pt>
                <c:pt idx="3369">
                  <c:v>63276</c:v>
                </c:pt>
                <c:pt idx="3370">
                  <c:v>63279</c:v>
                </c:pt>
                <c:pt idx="3371">
                  <c:v>63286</c:v>
                </c:pt>
                <c:pt idx="3372">
                  <c:v>63293</c:v>
                </c:pt>
                <c:pt idx="3373">
                  <c:v>63300</c:v>
                </c:pt>
                <c:pt idx="3374">
                  <c:v>63307</c:v>
                </c:pt>
                <c:pt idx="3375">
                  <c:v>63314</c:v>
                </c:pt>
                <c:pt idx="3376">
                  <c:v>63321</c:v>
                </c:pt>
                <c:pt idx="3377">
                  <c:v>63328</c:v>
                </c:pt>
                <c:pt idx="3378">
                  <c:v>63335</c:v>
                </c:pt>
                <c:pt idx="3379">
                  <c:v>63342</c:v>
                </c:pt>
                <c:pt idx="3380">
                  <c:v>63349</c:v>
                </c:pt>
                <c:pt idx="3381">
                  <c:v>63356</c:v>
                </c:pt>
                <c:pt idx="3382">
                  <c:v>63363</c:v>
                </c:pt>
                <c:pt idx="3383">
                  <c:v>63370</c:v>
                </c:pt>
                <c:pt idx="3384">
                  <c:v>63377</c:v>
                </c:pt>
                <c:pt idx="3385">
                  <c:v>63384</c:v>
                </c:pt>
                <c:pt idx="3386">
                  <c:v>63391</c:v>
                </c:pt>
                <c:pt idx="3387">
                  <c:v>63398</c:v>
                </c:pt>
                <c:pt idx="3388">
                  <c:v>63405</c:v>
                </c:pt>
                <c:pt idx="3389">
                  <c:v>63412</c:v>
                </c:pt>
                <c:pt idx="3390">
                  <c:v>63419</c:v>
                </c:pt>
                <c:pt idx="3391">
                  <c:v>63426</c:v>
                </c:pt>
                <c:pt idx="3392">
                  <c:v>63433</c:v>
                </c:pt>
                <c:pt idx="3393">
                  <c:v>63440</c:v>
                </c:pt>
                <c:pt idx="3394">
                  <c:v>63447</c:v>
                </c:pt>
                <c:pt idx="3395">
                  <c:v>63454</c:v>
                </c:pt>
                <c:pt idx="3396">
                  <c:v>63461</c:v>
                </c:pt>
                <c:pt idx="3397">
                  <c:v>63468</c:v>
                </c:pt>
                <c:pt idx="3398">
                  <c:v>63475</c:v>
                </c:pt>
                <c:pt idx="3399">
                  <c:v>63482</c:v>
                </c:pt>
                <c:pt idx="3400">
                  <c:v>63489</c:v>
                </c:pt>
                <c:pt idx="3401">
                  <c:v>63496</c:v>
                </c:pt>
                <c:pt idx="3402">
                  <c:v>63506</c:v>
                </c:pt>
                <c:pt idx="3403">
                  <c:v>63510</c:v>
                </c:pt>
                <c:pt idx="3404">
                  <c:v>63517</c:v>
                </c:pt>
                <c:pt idx="3405">
                  <c:v>63524</c:v>
                </c:pt>
                <c:pt idx="3406">
                  <c:v>63531</c:v>
                </c:pt>
                <c:pt idx="3407">
                  <c:v>63538</c:v>
                </c:pt>
                <c:pt idx="3408">
                  <c:v>63545</c:v>
                </c:pt>
                <c:pt idx="3409">
                  <c:v>63552</c:v>
                </c:pt>
                <c:pt idx="3410">
                  <c:v>63559</c:v>
                </c:pt>
                <c:pt idx="3411">
                  <c:v>63566</c:v>
                </c:pt>
                <c:pt idx="3412">
                  <c:v>63573</c:v>
                </c:pt>
                <c:pt idx="3413">
                  <c:v>63580</c:v>
                </c:pt>
                <c:pt idx="3414">
                  <c:v>63587</c:v>
                </c:pt>
                <c:pt idx="3415">
                  <c:v>63594</c:v>
                </c:pt>
                <c:pt idx="3416">
                  <c:v>63601</c:v>
                </c:pt>
                <c:pt idx="3417">
                  <c:v>63608</c:v>
                </c:pt>
                <c:pt idx="3418">
                  <c:v>63615</c:v>
                </c:pt>
                <c:pt idx="3419">
                  <c:v>63622</c:v>
                </c:pt>
                <c:pt idx="3420">
                  <c:v>63629</c:v>
                </c:pt>
                <c:pt idx="3421">
                  <c:v>63636</c:v>
                </c:pt>
                <c:pt idx="3422">
                  <c:v>63643</c:v>
                </c:pt>
                <c:pt idx="3423">
                  <c:v>63650</c:v>
                </c:pt>
                <c:pt idx="3424">
                  <c:v>63661</c:v>
                </c:pt>
                <c:pt idx="3425">
                  <c:v>63664</c:v>
                </c:pt>
                <c:pt idx="3426">
                  <c:v>63671</c:v>
                </c:pt>
                <c:pt idx="3427">
                  <c:v>63678</c:v>
                </c:pt>
                <c:pt idx="3428">
                  <c:v>63685</c:v>
                </c:pt>
                <c:pt idx="3429">
                  <c:v>63692</c:v>
                </c:pt>
                <c:pt idx="3430">
                  <c:v>63699</c:v>
                </c:pt>
                <c:pt idx="3431">
                  <c:v>63706</c:v>
                </c:pt>
                <c:pt idx="3432">
                  <c:v>63713</c:v>
                </c:pt>
                <c:pt idx="3433">
                  <c:v>63720</c:v>
                </c:pt>
                <c:pt idx="3434">
                  <c:v>63727</c:v>
                </c:pt>
                <c:pt idx="3435">
                  <c:v>63734</c:v>
                </c:pt>
                <c:pt idx="3436">
                  <c:v>63741</c:v>
                </c:pt>
                <c:pt idx="3437">
                  <c:v>63748</c:v>
                </c:pt>
                <c:pt idx="3438">
                  <c:v>63755</c:v>
                </c:pt>
                <c:pt idx="3439">
                  <c:v>63762</c:v>
                </c:pt>
                <c:pt idx="3440">
                  <c:v>63769</c:v>
                </c:pt>
                <c:pt idx="3441">
                  <c:v>63776</c:v>
                </c:pt>
                <c:pt idx="3442">
                  <c:v>63783</c:v>
                </c:pt>
                <c:pt idx="3443">
                  <c:v>63790</c:v>
                </c:pt>
                <c:pt idx="3444">
                  <c:v>63797</c:v>
                </c:pt>
                <c:pt idx="3445">
                  <c:v>63804</c:v>
                </c:pt>
                <c:pt idx="3446">
                  <c:v>63811</c:v>
                </c:pt>
                <c:pt idx="3447">
                  <c:v>63818</c:v>
                </c:pt>
                <c:pt idx="3448">
                  <c:v>63825</c:v>
                </c:pt>
                <c:pt idx="3449">
                  <c:v>63832</c:v>
                </c:pt>
                <c:pt idx="3450">
                  <c:v>63839</c:v>
                </c:pt>
                <c:pt idx="3451">
                  <c:v>63846</c:v>
                </c:pt>
                <c:pt idx="3452">
                  <c:v>63853</c:v>
                </c:pt>
                <c:pt idx="3453">
                  <c:v>63860</c:v>
                </c:pt>
                <c:pt idx="3454">
                  <c:v>63867</c:v>
                </c:pt>
                <c:pt idx="3455">
                  <c:v>63874</c:v>
                </c:pt>
                <c:pt idx="3456">
                  <c:v>63881</c:v>
                </c:pt>
                <c:pt idx="3457">
                  <c:v>63888</c:v>
                </c:pt>
                <c:pt idx="3458">
                  <c:v>63895</c:v>
                </c:pt>
                <c:pt idx="3459">
                  <c:v>63902</c:v>
                </c:pt>
                <c:pt idx="3460">
                  <c:v>63909</c:v>
                </c:pt>
                <c:pt idx="3461">
                  <c:v>63919</c:v>
                </c:pt>
                <c:pt idx="3462">
                  <c:v>63926</c:v>
                </c:pt>
                <c:pt idx="3463">
                  <c:v>63933</c:v>
                </c:pt>
                <c:pt idx="3464">
                  <c:v>63941</c:v>
                </c:pt>
                <c:pt idx="3465">
                  <c:v>63947</c:v>
                </c:pt>
                <c:pt idx="3466">
                  <c:v>63954</c:v>
                </c:pt>
                <c:pt idx="3467">
                  <c:v>63961</c:v>
                </c:pt>
                <c:pt idx="3468">
                  <c:v>63969</c:v>
                </c:pt>
                <c:pt idx="3469">
                  <c:v>63975</c:v>
                </c:pt>
                <c:pt idx="3470">
                  <c:v>63982</c:v>
                </c:pt>
                <c:pt idx="3471">
                  <c:v>63989</c:v>
                </c:pt>
                <c:pt idx="3472">
                  <c:v>63996</c:v>
                </c:pt>
                <c:pt idx="3473">
                  <c:v>64003</c:v>
                </c:pt>
                <c:pt idx="3474">
                  <c:v>64010</c:v>
                </c:pt>
                <c:pt idx="3475">
                  <c:v>64019</c:v>
                </c:pt>
                <c:pt idx="3476">
                  <c:v>64024</c:v>
                </c:pt>
                <c:pt idx="3477">
                  <c:v>64031</c:v>
                </c:pt>
                <c:pt idx="3478">
                  <c:v>64038</c:v>
                </c:pt>
                <c:pt idx="3479">
                  <c:v>64046</c:v>
                </c:pt>
                <c:pt idx="3480">
                  <c:v>64052</c:v>
                </c:pt>
                <c:pt idx="3481">
                  <c:v>64059</c:v>
                </c:pt>
                <c:pt idx="3482">
                  <c:v>64067</c:v>
                </c:pt>
                <c:pt idx="3483">
                  <c:v>64073</c:v>
                </c:pt>
                <c:pt idx="3484">
                  <c:v>64080</c:v>
                </c:pt>
                <c:pt idx="3485">
                  <c:v>64087</c:v>
                </c:pt>
                <c:pt idx="3486">
                  <c:v>64094</c:v>
                </c:pt>
                <c:pt idx="3487">
                  <c:v>64101</c:v>
                </c:pt>
                <c:pt idx="3488">
                  <c:v>64108</c:v>
                </c:pt>
                <c:pt idx="3489">
                  <c:v>64115</c:v>
                </c:pt>
                <c:pt idx="3490">
                  <c:v>64122</c:v>
                </c:pt>
                <c:pt idx="3491">
                  <c:v>64129</c:v>
                </c:pt>
                <c:pt idx="3492">
                  <c:v>64136</c:v>
                </c:pt>
                <c:pt idx="3493">
                  <c:v>64143</c:v>
                </c:pt>
                <c:pt idx="3494">
                  <c:v>64150</c:v>
                </c:pt>
                <c:pt idx="3495">
                  <c:v>64158</c:v>
                </c:pt>
                <c:pt idx="3496">
                  <c:v>64165</c:v>
                </c:pt>
                <c:pt idx="3497">
                  <c:v>64171</c:v>
                </c:pt>
                <c:pt idx="3498">
                  <c:v>64178</c:v>
                </c:pt>
                <c:pt idx="3499">
                  <c:v>64185</c:v>
                </c:pt>
                <c:pt idx="3500">
                  <c:v>64192</c:v>
                </c:pt>
                <c:pt idx="3501">
                  <c:v>64199</c:v>
                </c:pt>
                <c:pt idx="3502">
                  <c:v>64207</c:v>
                </c:pt>
                <c:pt idx="3503">
                  <c:v>64213</c:v>
                </c:pt>
                <c:pt idx="3504">
                  <c:v>64220</c:v>
                </c:pt>
                <c:pt idx="3505">
                  <c:v>64227</c:v>
                </c:pt>
                <c:pt idx="3506">
                  <c:v>64235</c:v>
                </c:pt>
                <c:pt idx="3507">
                  <c:v>64241</c:v>
                </c:pt>
                <c:pt idx="3508">
                  <c:v>64248</c:v>
                </c:pt>
                <c:pt idx="3509">
                  <c:v>64255</c:v>
                </c:pt>
                <c:pt idx="3510">
                  <c:v>64262</c:v>
                </c:pt>
                <c:pt idx="3511">
                  <c:v>64269</c:v>
                </c:pt>
                <c:pt idx="3512">
                  <c:v>64276</c:v>
                </c:pt>
                <c:pt idx="3513">
                  <c:v>64284</c:v>
                </c:pt>
                <c:pt idx="3514">
                  <c:v>64291</c:v>
                </c:pt>
                <c:pt idx="3515">
                  <c:v>64298</c:v>
                </c:pt>
                <c:pt idx="3516">
                  <c:v>64305</c:v>
                </c:pt>
                <c:pt idx="3517">
                  <c:v>64312</c:v>
                </c:pt>
                <c:pt idx="3518">
                  <c:v>64319</c:v>
                </c:pt>
                <c:pt idx="3519">
                  <c:v>64326</c:v>
                </c:pt>
                <c:pt idx="3520">
                  <c:v>64333</c:v>
                </c:pt>
                <c:pt idx="3521">
                  <c:v>64340</c:v>
                </c:pt>
                <c:pt idx="3522">
                  <c:v>64347</c:v>
                </c:pt>
                <c:pt idx="3523">
                  <c:v>64354</c:v>
                </c:pt>
                <c:pt idx="3524">
                  <c:v>64361</c:v>
                </c:pt>
                <c:pt idx="3525">
                  <c:v>64368</c:v>
                </c:pt>
                <c:pt idx="3526">
                  <c:v>64375</c:v>
                </c:pt>
                <c:pt idx="3527">
                  <c:v>64382</c:v>
                </c:pt>
                <c:pt idx="3528">
                  <c:v>64389</c:v>
                </c:pt>
                <c:pt idx="3529">
                  <c:v>64398</c:v>
                </c:pt>
                <c:pt idx="3530">
                  <c:v>64405</c:v>
                </c:pt>
                <c:pt idx="3531">
                  <c:v>64412</c:v>
                </c:pt>
                <c:pt idx="3532">
                  <c:v>64419</c:v>
                </c:pt>
                <c:pt idx="3533">
                  <c:v>64426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1.2318000000000422E-2</c:v>
                </c:pt>
                <c:pt idx="1">
                  <c:v>1.2302419462191022E-2</c:v>
                </c:pt>
                <c:pt idx="2">
                  <c:v>1.2288828206240198E-2</c:v>
                </c:pt>
                <c:pt idx="3">
                  <c:v>1.2281453676477021E-2</c:v>
                </c:pt>
                <c:pt idx="4">
                  <c:v>1.2274066358050126E-2</c:v>
                </c:pt>
                <c:pt idx="5">
                  <c:v>1.2266676172381884E-2</c:v>
                </c:pt>
                <c:pt idx="6">
                  <c:v>1.2251042784705169E-2</c:v>
                </c:pt>
                <c:pt idx="7">
                  <c:v>1.2237285175485359E-2</c:v>
                </c:pt>
                <c:pt idx="8">
                  <c:v>1.2230029464704013E-2</c:v>
                </c:pt>
                <c:pt idx="9">
                  <c:v>1.2222830409094837E-2</c:v>
                </c:pt>
                <c:pt idx="10">
                  <c:v>1.2215697928064498E-2</c:v>
                </c:pt>
                <c:pt idx="11">
                  <c:v>1.2201381864171201E-2</c:v>
                </c:pt>
                <c:pt idx="12">
                  <c:v>1.2188032128527629E-2</c:v>
                </c:pt>
                <c:pt idx="13">
                  <c:v>1.2181381302266179E-2</c:v>
                </c:pt>
                <c:pt idx="14">
                  <c:v>1.2174856561609153E-2</c:v>
                </c:pt>
                <c:pt idx="15">
                  <c:v>1.2168467824247547E-2</c:v>
                </c:pt>
                <c:pt idx="16">
                  <c:v>1.2154370039439109E-2</c:v>
                </c:pt>
                <c:pt idx="17">
                  <c:v>1.2138911292803858E-2</c:v>
                </c:pt>
                <c:pt idx="18">
                  <c:v>1.2133546836509667E-2</c:v>
                </c:pt>
                <c:pt idx="19">
                  <c:v>1.2128387802575366E-2</c:v>
                </c:pt>
                <c:pt idx="20">
                  <c:v>1.2120742726681672E-2</c:v>
                </c:pt>
                <c:pt idx="21">
                  <c:v>1.2109999999544804E-2</c:v>
                </c:pt>
                <c:pt idx="22">
                  <c:v>1.2105987101830955E-2</c:v>
                </c:pt>
                <c:pt idx="23">
                  <c:v>1.2102187410707899E-2</c:v>
                </c:pt>
                <c:pt idx="24">
                  <c:v>1.2098584452719831E-2</c:v>
                </c:pt>
                <c:pt idx="25">
                  <c:v>1.2095079870339894E-2</c:v>
                </c:pt>
                <c:pt idx="26">
                  <c:v>1.208581049498168E-2</c:v>
                </c:pt>
                <c:pt idx="27">
                  <c:v>1.208294411241936E-2</c:v>
                </c:pt>
                <c:pt idx="28">
                  <c:v>1.208017562883758E-2</c:v>
                </c:pt>
                <c:pt idx="29">
                  <c:v>1.2077488572747836E-2</c:v>
                </c:pt>
                <c:pt idx="30">
                  <c:v>1.2075814621921215E-2</c:v>
                </c:pt>
                <c:pt idx="31">
                  <c:v>1.2067225200310979E-2</c:v>
                </c:pt>
                <c:pt idx="32">
                  <c:v>1.2064698215994716E-2</c:v>
                </c:pt>
                <c:pt idx="33">
                  <c:v>1.2062153834116266E-2</c:v>
                </c:pt>
                <c:pt idx="34">
                  <c:v>1.2059575584429534E-2</c:v>
                </c:pt>
                <c:pt idx="35">
                  <c:v>1.20573324538314E-2</c:v>
                </c:pt>
                <c:pt idx="36">
                  <c:v>1.2048594508900105E-2</c:v>
                </c:pt>
                <c:pt idx="37">
                  <c:v>1.2045599872834845E-2</c:v>
                </c:pt>
                <c:pt idx="38">
                  <c:v>1.204247255145326E-2</c:v>
                </c:pt>
                <c:pt idx="39">
                  <c:v>1.2039196075960368E-2</c:v>
                </c:pt>
                <c:pt idx="40">
                  <c:v>1.2034014525980134E-2</c:v>
                </c:pt>
                <c:pt idx="41">
                  <c:v>1.2020000000000015E-2</c:v>
                </c:pt>
                <c:pt idx="42">
                  <c:v>1.2020000000000015E-2</c:v>
                </c:pt>
                <c:pt idx="43">
                  <c:v>1.2015489808177807E-2</c:v>
                </c:pt>
                <c:pt idx="44">
                  <c:v>1.2010757402752684E-2</c:v>
                </c:pt>
                <c:pt idx="45">
                  <c:v>1.20011218178911E-2</c:v>
                </c:pt>
                <c:pt idx="46">
                  <c:v>1.1990120562319124E-2</c:v>
                </c:pt>
                <c:pt idx="47">
                  <c:v>1.1984663273050969E-2</c:v>
                </c:pt>
                <c:pt idx="48">
                  <c:v>1.197913824059838E-2</c:v>
                </c:pt>
                <c:pt idx="49">
                  <c:v>1.1973571208259265E-2</c:v>
                </c:pt>
                <c:pt idx="50">
                  <c:v>1.1962524330468457E-2</c:v>
                </c:pt>
                <c:pt idx="51">
                  <c:v>1.1951397926073139E-2</c:v>
                </c:pt>
                <c:pt idx="52">
                  <c:v>1.1946007023834556E-2</c:v>
                </c:pt>
                <c:pt idx="53">
                  <c:v>1.1940728569579171E-2</c:v>
                </c:pt>
                <c:pt idx="54">
                  <c:v>1.1935588302716493E-2</c:v>
                </c:pt>
                <c:pt idx="55">
                  <c:v>1.1926950931062325E-2</c:v>
                </c:pt>
                <c:pt idx="56">
                  <c:v>1.1916923881483394E-2</c:v>
                </c:pt>
                <c:pt idx="57">
                  <c:v>1.1912860627462366E-2</c:v>
                </c:pt>
                <c:pt idx="58">
                  <c:v>1.190908998882444E-2</c:v>
                </c:pt>
                <c:pt idx="59">
                  <c:v>1.1905637702675213E-2</c:v>
                </c:pt>
                <c:pt idx="60">
                  <c:v>1.1903182658344048E-2</c:v>
                </c:pt>
                <c:pt idx="61">
                  <c:v>1.1895526824554491E-2</c:v>
                </c:pt>
                <c:pt idx="62">
                  <c:v>1.1894052358201204E-2</c:v>
                </c:pt>
                <c:pt idx="63">
                  <c:v>1.1893050668777194E-2</c:v>
                </c:pt>
                <c:pt idx="64">
                  <c:v>1.1892547494942321E-2</c:v>
                </c:pt>
                <c:pt idx="65">
                  <c:v>1.1900000000000093E-2</c:v>
                </c:pt>
                <c:pt idx="66">
                  <c:v>1.1896031347321508E-2</c:v>
                </c:pt>
                <c:pt idx="67">
                  <c:v>1.1898351983351367E-2</c:v>
                </c:pt>
                <c:pt idx="68">
                  <c:v>1.1901223464548187E-2</c:v>
                </c:pt>
                <c:pt idx="69">
                  <c:v>1.1904619250821076E-2</c:v>
                </c:pt>
                <c:pt idx="70">
                  <c:v>1.1923211386541743E-2</c:v>
                </c:pt>
                <c:pt idx="71">
                  <c:v>1.1922914659316875E-2</c:v>
                </c:pt>
                <c:pt idx="72">
                  <c:v>1.1928533882267493E-2</c:v>
                </c:pt>
                <c:pt idx="73">
                  <c:v>1.1934518175602118E-2</c:v>
                </c:pt>
                <c:pt idx="74">
                  <c:v>1.1940841000078273E-2</c:v>
                </c:pt>
                <c:pt idx="75">
                  <c:v>1.1966735292869247E-2</c:v>
                </c:pt>
                <c:pt idx="76">
                  <c:v>1.1968986811941138E-2</c:v>
                </c:pt>
                <c:pt idx="77">
                  <c:v>1.1976604189771452E-2</c:v>
                </c:pt>
                <c:pt idx="78">
                  <c:v>1.198440085400776E-2</c:v>
                </c:pt>
                <c:pt idx="79">
                  <c:v>1.1992350261671838E-2</c:v>
                </c:pt>
                <c:pt idx="80">
                  <c:v>1.2032037356290897E-2</c:v>
                </c:pt>
                <c:pt idx="81">
                  <c:v>1.203345939162973E-2</c:v>
                </c:pt>
                <c:pt idx="82">
                  <c:v>1.2041767812186865E-2</c:v>
                </c:pt>
                <c:pt idx="83">
                  <c:v>1.205004315227632E-2</c:v>
                </c:pt>
                <c:pt idx="84">
                  <c:v>1.2088317762288659E-2</c:v>
                </c:pt>
                <c:pt idx="85">
                  <c:v>1.2090000000006002E-2</c:v>
                </c:pt>
                <c:pt idx="86">
                  <c:v>1.2090000000006002E-2</c:v>
                </c:pt>
                <c:pt idx="87">
                  <c:v>1.2097558496816804E-2</c:v>
                </c:pt>
                <c:pt idx="88">
                  <c:v>1.2104964563803226E-2</c:v>
                </c:pt>
                <c:pt idx="89">
                  <c:v>1.212983614369114E-2</c:v>
                </c:pt>
                <c:pt idx="90">
                  <c:v>1.2133188703072241E-2</c:v>
                </c:pt>
                <c:pt idx="91">
                  <c:v>1.21399257501807E-2</c:v>
                </c:pt>
                <c:pt idx="92">
                  <c:v>1.2146547620770316E-2</c:v>
                </c:pt>
                <c:pt idx="93">
                  <c:v>1.2153060524492403E-2</c:v>
                </c:pt>
                <c:pt idx="94">
                  <c:v>1.2174976822542679E-2</c:v>
                </c:pt>
                <c:pt idx="95">
                  <c:v>1.2178146670554111E-2</c:v>
                </c:pt>
                <c:pt idx="96">
                  <c:v>1.2184207891448291E-2</c:v>
                </c:pt>
                <c:pt idx="97">
                  <c:v>1.2190197407345463E-2</c:v>
                </c:pt>
                <c:pt idx="98">
                  <c:v>1.2196121429165622E-2</c:v>
                </c:pt>
                <c:pt idx="99">
                  <c:v>1.2216047649354097E-2</c:v>
                </c:pt>
                <c:pt idx="100">
                  <c:v>1.2219286799643814E-2</c:v>
                </c:pt>
                <c:pt idx="101">
                  <c:v>1.2224976520395782E-2</c:v>
                </c:pt>
                <c:pt idx="102">
                  <c:v>1.2230638015854526E-2</c:v>
                </c:pt>
                <c:pt idx="103">
                  <c:v>1.2236277498000233E-2</c:v>
                </c:pt>
                <c:pt idx="104">
                  <c:v>1.2235180813024091E-2</c:v>
                </c:pt>
                <c:pt idx="105">
                  <c:v>1.2258739538013213E-2</c:v>
                </c:pt>
                <c:pt idx="106">
                  <c:v>1.2264362138241249E-2</c:v>
                </c:pt>
                <c:pt idx="107">
                  <c:v>1.2269999999995247E-2</c:v>
                </c:pt>
                <c:pt idx="108">
                  <c:v>1.2275658076405493E-2</c:v>
                </c:pt>
                <c:pt idx="109">
                  <c:v>1.2300839801873688E-2</c:v>
                </c:pt>
                <c:pt idx="110">
                  <c:v>1.2304223466581714E-2</c:v>
                </c:pt>
                <c:pt idx="111">
                  <c:v>1.2304223466581714E-2</c:v>
                </c:pt>
                <c:pt idx="112">
                  <c:v>1.2309982124022368E-2</c:v>
                </c:pt>
                <c:pt idx="113">
                  <c:v>1.2315752833717889E-2</c:v>
                </c:pt>
                <c:pt idx="114">
                  <c:v>1.2334313363002732E-2</c:v>
                </c:pt>
                <c:pt idx="115">
                  <c:v>1.2338929271530089E-2</c:v>
                </c:pt>
                <c:pt idx="116">
                  <c:v>1.2344740049590673E-2</c:v>
                </c:pt>
                <c:pt idx="117">
                  <c:v>1.2350554802525168E-2</c:v>
                </c:pt>
                <c:pt idx="118">
                  <c:v>1.2356372183995079E-2</c:v>
                </c:pt>
                <c:pt idx="119">
                  <c:v>1.2374561181686889E-2</c:v>
                </c:pt>
                <c:pt idx="120">
                  <c:v>1.2379641067343216E-2</c:v>
                </c:pt>
                <c:pt idx="121">
                  <c:v>1.2385451395302914E-2</c:v>
                </c:pt>
                <c:pt idx="122">
                  <c:v>1.2391256273104148E-2</c:v>
                </c:pt>
                <c:pt idx="123">
                  <c:v>1.2397054354188333E-2</c:v>
                </c:pt>
                <c:pt idx="124">
                  <c:v>1.2414655056461438E-2</c:v>
                </c:pt>
                <c:pt idx="125">
                  <c:v>1.2420151779099104E-2</c:v>
                </c:pt>
                <c:pt idx="126">
                  <c:v>1.242589567713554E-2</c:v>
                </c:pt>
                <c:pt idx="127">
                  <c:v>1.2431624698454255E-2</c:v>
                </c:pt>
                <c:pt idx="128">
                  <c:v>1.243733749628138E-2</c:v>
                </c:pt>
                <c:pt idx="129">
                  <c:v>1.245413559080686E-2</c:v>
                </c:pt>
                <c:pt idx="130">
                  <c:v>1.2459999999888359E-2</c:v>
                </c:pt>
                <c:pt idx="131">
                  <c:v>1.2465614805053607E-2</c:v>
                </c:pt>
                <c:pt idx="132">
                  <c:v>1.2471210758072273E-2</c:v>
                </c:pt>
                <c:pt idx="133">
                  <c:v>1.2492376584059961E-2</c:v>
                </c:pt>
                <c:pt idx="134">
                  <c:v>1.2498949856047584E-2</c:v>
                </c:pt>
                <c:pt idx="135">
                  <c:v>1.2498949856047584E-2</c:v>
                </c:pt>
                <c:pt idx="136">
                  <c:v>1.250445796562173E-2</c:v>
                </c:pt>
                <c:pt idx="137">
                  <c:v>1.2509955646450011E-2</c:v>
                </c:pt>
                <c:pt idx="138">
                  <c:v>1.2515444101984227E-2</c:v>
                </c:pt>
                <c:pt idx="139">
                  <c:v>1.2530661274613863E-2</c:v>
                </c:pt>
                <c:pt idx="140">
                  <c:v>1.2537329741145995E-2</c:v>
                </c:pt>
                <c:pt idx="141">
                  <c:v>1.2542790122916406E-2</c:v>
                </c:pt>
                <c:pt idx="142">
                  <c:v>1.2552958557394035E-2</c:v>
                </c:pt>
                <c:pt idx="143">
                  <c:v>1.2568417729907336E-2</c:v>
                </c:pt>
                <c:pt idx="144">
                  <c:v>1.2568417729907336E-2</c:v>
                </c:pt>
                <c:pt idx="145">
                  <c:v>1.2575552457209141E-2</c:v>
                </c:pt>
                <c:pt idx="146">
                  <c:v>1.2581024088096476E-2</c:v>
                </c:pt>
                <c:pt idx="147">
                  <c:v>1.25865021409707E-2</c:v>
                </c:pt>
                <c:pt idx="148">
                  <c:v>1.2591987819652853E-2</c:v>
                </c:pt>
                <c:pt idx="149">
                  <c:v>1.2606384613463743E-2</c:v>
                </c:pt>
                <c:pt idx="150">
                  <c:v>1.2614030869831663E-2</c:v>
                </c:pt>
                <c:pt idx="151">
                  <c:v>1.2619572735815642E-2</c:v>
                </c:pt>
                <c:pt idx="152">
                  <c:v>1.2625129451100807E-2</c:v>
                </c:pt>
                <c:pt idx="153">
                  <c:v>1.2630702219697637E-2</c:v>
                </c:pt>
                <c:pt idx="154">
                  <c:v>1.2644972624203409E-2</c:v>
                </c:pt>
                <c:pt idx="155">
                  <c:v>1.2653177908382071E-2</c:v>
                </c:pt>
                <c:pt idx="156">
                  <c:v>1.2658849004668344E-2</c:v>
                </c:pt>
                <c:pt idx="157">
                  <c:v>1.2664543378916314E-2</c:v>
                </c:pt>
                <c:pt idx="158">
                  <c:v>1.2670262235334654E-2</c:v>
                </c:pt>
                <c:pt idx="159">
                  <c:v>1.2684592525666132E-2</c:v>
                </c:pt>
                <c:pt idx="160">
                  <c:v>1.2693406567912E-2</c:v>
                </c:pt>
                <c:pt idx="161">
                  <c:v>1.2699265899344976E-2</c:v>
                </c:pt>
                <c:pt idx="162">
                  <c:v>1.2705156938825209E-2</c:v>
                </c:pt>
                <c:pt idx="163">
                  <c:v>1.2711080890773588E-2</c:v>
                </c:pt>
                <c:pt idx="164">
                  <c:v>1.2734279449253269E-2</c:v>
                </c:pt>
                <c:pt idx="165">
                  <c:v>1.2747383215884721E-2</c:v>
                </c:pt>
                <c:pt idx="166">
                  <c:v>1.2753571281598699E-2</c:v>
                </c:pt>
                <c:pt idx="167">
                  <c:v>1.2755430487958073E-2</c:v>
                </c:pt>
                <c:pt idx="168">
                  <c:v>1.2785173940288982E-2</c:v>
                </c:pt>
                <c:pt idx="169">
                  <c:v>1.2791635371612563E-2</c:v>
                </c:pt>
                <c:pt idx="170">
                  <c:v>1.2798146580825568E-2</c:v>
                </c:pt>
                <c:pt idx="171">
                  <c:v>1.2813752262736108E-2</c:v>
                </c:pt>
                <c:pt idx="172">
                  <c:v>1.2824713296073433E-2</c:v>
                </c:pt>
                <c:pt idx="173">
                  <c:v>1.2831491469710484E-2</c:v>
                </c:pt>
                <c:pt idx="174">
                  <c:v>1.2838326651511644E-2</c:v>
                </c:pt>
                <c:pt idx="175">
                  <c:v>1.2845220046668037E-2</c:v>
                </c:pt>
                <c:pt idx="176">
                  <c:v>1.2866368282289473E-2</c:v>
                </c:pt>
                <c:pt idx="177">
                  <c:v>1.2880602407528637E-2</c:v>
                </c:pt>
                <c:pt idx="178">
                  <c:v>1.2880602407528637E-2</c:v>
                </c:pt>
                <c:pt idx="179">
                  <c:v>1.2887870394298865E-2</c:v>
                </c:pt>
                <c:pt idx="180">
                  <c:v>1.2895205032012708E-2</c:v>
                </c:pt>
                <c:pt idx="181">
                  <c:v>1.2912552214326583E-2</c:v>
                </c:pt>
                <c:pt idx="182">
                  <c:v>1.2925234204205292E-2</c:v>
                </c:pt>
                <c:pt idx="183">
                  <c:v>1.2932920181002989E-2</c:v>
                </c:pt>
                <c:pt idx="184">
                  <c:v>1.2940680042847588E-2</c:v>
                </c:pt>
                <c:pt idx="185">
                  <c:v>1.29485149956054E-2</c:v>
                </c:pt>
                <c:pt idx="186">
                  <c:v>1.2966993757747973E-2</c:v>
                </c:pt>
                <c:pt idx="187">
                  <c:v>1.298062983502595E-2</c:v>
                </c:pt>
                <c:pt idx="188">
                  <c:v>1.2988858332287268E-2</c:v>
                </c:pt>
                <c:pt idx="189">
                  <c:v>1.29971691568379E-2</c:v>
                </c:pt>
                <c:pt idx="190">
                  <c:v>1.3005563514945371E-2</c:v>
                </c:pt>
                <c:pt idx="191">
                  <c:v>1.3025344847116723E-2</c:v>
                </c:pt>
                <c:pt idx="192">
                  <c:v>1.3039999999899276E-2</c:v>
                </c:pt>
                <c:pt idx="193">
                  <c:v>1.3048827378326841E-2</c:v>
                </c:pt>
                <c:pt idx="194">
                  <c:v>1.3057741384254539E-2</c:v>
                </c:pt>
                <c:pt idx="195">
                  <c:v>1.3066741542763414E-2</c:v>
                </c:pt>
                <c:pt idx="196">
                  <c:v>1.3087885251745946E-2</c:v>
                </c:pt>
                <c:pt idx="197">
                  <c:v>1.3103594204425672E-2</c:v>
                </c:pt>
                <c:pt idx="198">
                  <c:v>1.311301800223813E-2</c:v>
                </c:pt>
                <c:pt idx="199">
                  <c:v>1.3122525103218131E-2</c:v>
                </c:pt>
                <c:pt idx="200">
                  <c:v>1.3132115032475409E-2</c:v>
                </c:pt>
                <c:pt idx="201">
                  <c:v>1.3160866272741736E-2</c:v>
                </c:pt>
                <c:pt idx="202">
                  <c:v>1.3181290481899701E-2</c:v>
                </c:pt>
                <c:pt idx="203">
                  <c:v>1.3181290481899701E-2</c:v>
                </c:pt>
                <c:pt idx="204">
                  <c:v>1.3191367408226719E-2</c:v>
                </c:pt>
                <c:pt idx="205">
                  <c:v>1.3201523838642528E-2</c:v>
                </c:pt>
                <c:pt idx="206">
                  <c:v>1.3224945228905726E-2</c:v>
                </c:pt>
                <c:pt idx="207">
                  <c:v>1.3242935103531632E-2</c:v>
                </c:pt>
                <c:pt idx="208">
                  <c:v>1.3253481931134676E-2</c:v>
                </c:pt>
                <c:pt idx="209">
                  <c:v>1.3264105413513399E-2</c:v>
                </c:pt>
                <c:pt idx="210">
                  <c:v>1.3274805075775345E-2</c:v>
                </c:pt>
                <c:pt idx="211">
                  <c:v>1.329913725298253E-2</c:v>
                </c:pt>
                <c:pt idx="212">
                  <c:v>1.3318356025699408E-2</c:v>
                </c:pt>
                <c:pt idx="213">
                  <c:v>1.3329429463876998E-2</c:v>
                </c:pt>
                <c:pt idx="214">
                  <c:v>1.3340576232509281E-2</c:v>
                </c:pt>
                <c:pt idx="215">
                  <c:v>1.3351795856675773E-2</c:v>
                </c:pt>
                <c:pt idx="216">
                  <c:v>1.3376887929648074E-2</c:v>
                </c:pt>
                <c:pt idx="217">
                  <c:v>1.3397393410074804E-2</c:v>
                </c:pt>
                <c:pt idx="218">
                  <c:v>1.3408970187901806E-2</c:v>
                </c:pt>
                <c:pt idx="219">
                  <c:v>1.3420616971613951E-2</c:v>
                </c:pt>
                <c:pt idx="220">
                  <c:v>1.3432333286244762E-2</c:v>
                </c:pt>
                <c:pt idx="221">
                  <c:v>1.3458035217661767E-2</c:v>
                </c:pt>
                <c:pt idx="222">
                  <c:v>1.3479884354365614E-2</c:v>
                </c:pt>
                <c:pt idx="223">
                  <c:v>1.3491941198821696E-2</c:v>
                </c:pt>
                <c:pt idx="224">
                  <c:v>1.3504064724226977E-2</c:v>
                </c:pt>
                <c:pt idx="225">
                  <c:v>1.3516254455554537E-2</c:v>
                </c:pt>
                <c:pt idx="226">
                  <c:v>1.3542417058566059E-2</c:v>
                </c:pt>
                <c:pt idx="227">
                  <c:v>1.3565665939182518E-2</c:v>
                </c:pt>
                <c:pt idx="228">
                  <c:v>1.3578179574348842E-2</c:v>
                </c:pt>
                <c:pt idx="229">
                  <c:v>1.3590756565051655E-2</c:v>
                </c:pt>
                <c:pt idx="230">
                  <c:v>1.3596475908312679E-2</c:v>
                </c:pt>
                <c:pt idx="231">
                  <c:v>1.3602267816927659E-2</c:v>
                </c:pt>
                <c:pt idx="232">
                  <c:v>1.3654575222530494E-2</c:v>
                </c:pt>
                <c:pt idx="233">
                  <c:v>1.3667522368824965E-2</c:v>
                </c:pt>
                <c:pt idx="234">
                  <c:v>1.3680529544659349E-2</c:v>
                </c:pt>
                <c:pt idx="235">
                  <c:v>1.3693596274837657E-2</c:v>
                </c:pt>
                <c:pt idx="236">
                  <c:v>1.3720236046886684E-2</c:v>
                </c:pt>
                <c:pt idx="237">
                  <c:v>1.3746449234565458E-2</c:v>
                </c:pt>
                <c:pt idx="238">
                  <c:v>1.3759806608014969E-2</c:v>
                </c:pt>
                <c:pt idx="239">
                  <c:v>1.3773220684322999E-2</c:v>
                </c:pt>
                <c:pt idx="240">
                  <c:v>1.378669098818865E-2</c:v>
                </c:pt>
                <c:pt idx="241">
                  <c:v>1.3854869284167778E-2</c:v>
                </c:pt>
                <c:pt idx="242">
                  <c:v>1.3868666971116703E-2</c:v>
                </c:pt>
                <c:pt idx="243">
                  <c:v>1.3882517558043067E-2</c:v>
                </c:pt>
                <c:pt idx="244">
                  <c:v>1.3909047883349266E-2</c:v>
                </c:pt>
                <c:pt idx="245">
                  <c:v>1.3938439396477317E-2</c:v>
                </c:pt>
                <c:pt idx="246">
                  <c:v>1.3952547351344338E-2</c:v>
                </c:pt>
                <c:pt idx="247">
                  <c:v>1.3966705353278782E-2</c:v>
                </c:pt>
                <c:pt idx="248">
                  <c:v>1.3980912926728995E-2</c:v>
                </c:pt>
                <c:pt idx="249">
                  <c:v>1.4007170644824748E-2</c:v>
                </c:pt>
                <c:pt idx="250">
                  <c:v>1.4052677721008881E-2</c:v>
                </c:pt>
                <c:pt idx="251">
                  <c:v>1.4067172735844855E-2</c:v>
                </c:pt>
                <c:pt idx="252">
                  <c:v>1.4081713992768906E-2</c:v>
                </c:pt>
                <c:pt idx="253">
                  <c:v>1.4113110211235591E-2</c:v>
                </c:pt>
                <c:pt idx="254">
                  <c:v>1.414028798852475E-2</c:v>
                </c:pt>
                <c:pt idx="255">
                  <c:v>1.415499331407773E-2</c:v>
                </c:pt>
                <c:pt idx="256">
                  <c:v>1.4169704212856319E-2</c:v>
                </c:pt>
                <c:pt idx="257">
                  <c:v>1.4184411687721043E-2</c:v>
                </c:pt>
                <c:pt idx="258">
                  <c:v>1.4209527876913404E-2</c:v>
                </c:pt>
                <c:pt idx="259">
                  <c:v>1.4243027386741509E-2</c:v>
                </c:pt>
                <c:pt idx="260">
                  <c:v>1.4257582766460986E-2</c:v>
                </c:pt>
                <c:pt idx="261">
                  <c:v>1.4272080728369465E-2</c:v>
                </c:pt>
                <c:pt idx="262">
                  <c:v>1.4286512271667716E-2</c:v>
                </c:pt>
                <c:pt idx="263">
                  <c:v>1.431047018408989E-2</c:v>
                </c:pt>
                <c:pt idx="264">
                  <c:v>1.4343394225153974E-2</c:v>
                </c:pt>
                <c:pt idx="265">
                  <c:v>1.4357358645897232E-2</c:v>
                </c:pt>
                <c:pt idx="266">
                  <c:v>1.4371202632835096E-2</c:v>
                </c:pt>
                <c:pt idx="267">
                  <c:v>1.438491718178102E-2</c:v>
                </c:pt>
                <c:pt idx="268">
                  <c:v>1.4411660011638889E-2</c:v>
                </c:pt>
                <c:pt idx="269">
                  <c:v>1.4451233179621105E-2</c:v>
                </c:pt>
                <c:pt idx="270">
                  <c:v>1.4463981988644146E-2</c:v>
                </c:pt>
                <c:pt idx="271">
                  <c:v>1.4476538318629767E-2</c:v>
                </c:pt>
                <c:pt idx="272">
                  <c:v>1.4496979077413395E-2</c:v>
                </c:pt>
                <c:pt idx="273">
                  <c:v>1.4524658696083008E-2</c:v>
                </c:pt>
                <c:pt idx="274">
                  <c:v>1.4536121745114424E-2</c:v>
                </c:pt>
                <c:pt idx="275">
                  <c:v>1.4547363652632848E-2</c:v>
                </c:pt>
                <c:pt idx="276">
                  <c:v>1.4558400796862863E-2</c:v>
                </c:pt>
                <c:pt idx="277">
                  <c:v>1.4576670637289166E-2</c:v>
                </c:pt>
                <c:pt idx="278">
                  <c:v>1.4600829334663135E-2</c:v>
                </c:pt>
                <c:pt idx="279">
                  <c:v>1.4611088364682716E-2</c:v>
                </c:pt>
                <c:pt idx="280">
                  <c:v>1.4621240917690761E-2</c:v>
                </c:pt>
                <c:pt idx="281">
                  <c:v>1.4631303377317283E-2</c:v>
                </c:pt>
                <c:pt idx="282">
                  <c:v>1.4648106216848535E-2</c:v>
                </c:pt>
                <c:pt idx="283">
                  <c:v>1.4670979978379451E-2</c:v>
                </c:pt>
                <c:pt idx="284">
                  <c:v>1.4680837749168039E-2</c:v>
                </c:pt>
                <c:pt idx="285">
                  <c:v>1.4690703742398314E-2</c:v>
                </c:pt>
                <c:pt idx="286">
                  <c:v>1.4700594346318185E-2</c:v>
                </c:pt>
                <c:pt idx="287">
                  <c:v>1.4716761373839104E-2</c:v>
                </c:pt>
                <c:pt idx="288">
                  <c:v>1.4740730656705425E-2</c:v>
                </c:pt>
                <c:pt idx="289">
                  <c:v>1.4750990160755246E-2</c:v>
                </c:pt>
                <c:pt idx="290">
                  <c:v>1.4761372618894498E-2</c:v>
                </c:pt>
                <c:pt idx="291">
                  <c:v>1.4771894424120606E-2</c:v>
                </c:pt>
                <c:pt idx="292">
                  <c:v>1.477970363655042E-2</c:v>
                </c:pt>
                <c:pt idx="293">
                  <c:v>1.4815703002377145E-2</c:v>
                </c:pt>
                <c:pt idx="294">
                  <c:v>1.4838869649053331E-2</c:v>
                </c:pt>
                <c:pt idx="295">
                  <c:v>1.4838869649053331E-2</c:v>
                </c:pt>
                <c:pt idx="296">
                  <c:v>1.4850818851266458E-2</c:v>
                </c:pt>
                <c:pt idx="297">
                  <c:v>1.4868038750939821E-2</c:v>
                </c:pt>
                <c:pt idx="298">
                  <c:v>1.4900632548986169E-2</c:v>
                </c:pt>
                <c:pt idx="299">
                  <c:v>1.4913459106987973E-2</c:v>
                </c:pt>
                <c:pt idx="300">
                  <c:v>1.4926382478605532E-2</c:v>
                </c:pt>
                <c:pt idx="301">
                  <c:v>1.4939376441654093E-2</c:v>
                </c:pt>
                <c:pt idx="302">
                  <c:v>1.4956810435970467E-2</c:v>
                </c:pt>
                <c:pt idx="303">
                  <c:v>1.4991533717226571E-2</c:v>
                </c:pt>
                <c:pt idx="304">
                  <c:v>1.5004487257306706E-2</c:v>
                </c:pt>
                <c:pt idx="305">
                  <c:v>1.5017354027240486E-2</c:v>
                </c:pt>
                <c:pt idx="306">
                  <c:v>1.5030107795372815E-2</c:v>
                </c:pt>
                <c:pt idx="307">
                  <c:v>1.5046479364789917E-2</c:v>
                </c:pt>
                <c:pt idx="308">
                  <c:v>1.5079468171917298E-2</c:v>
                </c:pt>
                <c:pt idx="309">
                  <c:v>1.5091263411905758E-2</c:v>
                </c:pt>
                <c:pt idx="310">
                  <c:v>1.5102788234191958E-2</c:v>
                </c:pt>
                <c:pt idx="311">
                  <c:v>1.5114016398932945E-2</c:v>
                </c:pt>
                <c:pt idx="312">
                  <c:v>1.5128096839352271E-2</c:v>
                </c:pt>
                <c:pt idx="313">
                  <c:v>1.5155437654863905E-2</c:v>
                </c:pt>
                <c:pt idx="314">
                  <c:v>1.5164788904747713E-2</c:v>
                </c:pt>
                <c:pt idx="315">
                  <c:v>1.5173686041628101E-2</c:v>
                </c:pt>
                <c:pt idx="316">
                  <c:v>1.5182102821112984E-2</c:v>
                </c:pt>
                <c:pt idx="317">
                  <c:v>1.5192711359510846E-2</c:v>
                </c:pt>
                <c:pt idx="318">
                  <c:v>1.5210441472501895E-2</c:v>
                </c:pt>
                <c:pt idx="319">
                  <c:v>1.521607174416624E-2</c:v>
                </c:pt>
                <c:pt idx="320">
                  <c:v>1.5221117880029814E-2</c:v>
                </c:pt>
                <c:pt idx="321">
                  <c:v>1.522560732568581E-2</c:v>
                </c:pt>
                <c:pt idx="322">
                  <c:v>1.5231939349191197E-2</c:v>
                </c:pt>
                <c:pt idx="323">
                  <c:v>1.5238547165830075E-2</c:v>
                </c:pt>
                <c:pt idx="324">
                  <c:v>1.5240664890103279E-2</c:v>
                </c:pt>
                <c:pt idx="325">
                  <c:v>1.5242390623268855E-2</c:v>
                </c:pt>
                <c:pt idx="326">
                  <c:v>1.5243751818220458E-2</c:v>
                </c:pt>
                <c:pt idx="327">
                  <c:v>1.5246965105707055E-2</c:v>
                </c:pt>
                <c:pt idx="328">
                  <c:v>1.5246100291676711E-2</c:v>
                </c:pt>
                <c:pt idx="329">
                  <c:v>1.5246050605638193E-2</c:v>
                </c:pt>
                <c:pt idx="330">
                  <c:v>1.524580110757456E-2</c:v>
                </c:pt>
                <c:pt idx="331">
                  <c:v>1.5245379252599717E-2</c:v>
                </c:pt>
                <c:pt idx="332">
                  <c:v>1.5247949956232852E-2</c:v>
                </c:pt>
                <c:pt idx="333">
                  <c:v>1.5241645554527465E-2</c:v>
                </c:pt>
                <c:pt idx="334">
                  <c:v>1.5240766115820403E-2</c:v>
                </c:pt>
                <c:pt idx="335">
                  <c:v>1.523990650557331E-2</c:v>
                </c:pt>
                <c:pt idx="336">
                  <c:v>1.5242167561518066E-2</c:v>
                </c:pt>
                <c:pt idx="337">
                  <c:v>1.523686679464366E-2</c:v>
                </c:pt>
                <c:pt idx="338">
                  <c:v>1.523686679464366E-2</c:v>
                </c:pt>
                <c:pt idx="339">
                  <c:v>1.5236697059242911E-2</c:v>
                </c:pt>
                <c:pt idx="340">
                  <c:v>1.5236705474904065E-2</c:v>
                </c:pt>
                <c:pt idx="341">
                  <c:v>1.5238893768312207E-2</c:v>
                </c:pt>
                <c:pt idx="342">
                  <c:v>1.5238392550666663E-2</c:v>
                </c:pt>
                <c:pt idx="343">
                  <c:v>1.5239195649153664E-2</c:v>
                </c:pt>
                <c:pt idx="344">
                  <c:v>1.5240138470165501E-2</c:v>
                </c:pt>
                <c:pt idx="345">
                  <c:v>1.5241214609128209E-2</c:v>
                </c:pt>
                <c:pt idx="346">
                  <c:v>1.5244348259784758E-2</c:v>
                </c:pt>
                <c:pt idx="347">
                  <c:v>1.5246724253804265E-2</c:v>
                </c:pt>
                <c:pt idx="348">
                  <c:v>1.5248370914594234E-2</c:v>
                </c:pt>
                <c:pt idx="349">
                  <c:v>1.52501124661924E-2</c:v>
                </c:pt>
                <c:pt idx="350">
                  <c:v>1.5251942504056771E-2</c:v>
                </c:pt>
                <c:pt idx="351">
                  <c:v>1.5255689310647649E-2</c:v>
                </c:pt>
                <c:pt idx="352">
                  <c:v>1.5260019426448612E-2</c:v>
                </c:pt>
                <c:pt idx="353">
                  <c:v>1.526219582655554E-2</c:v>
                </c:pt>
                <c:pt idx="354">
                  <c:v>1.5264422285034383E-2</c:v>
                </c:pt>
                <c:pt idx="355">
                  <c:v>1.526669239708757E-2</c:v>
                </c:pt>
                <c:pt idx="356">
                  <c:v>1.5268127552583615E-2</c:v>
                </c:pt>
                <c:pt idx="357">
                  <c:v>1.5276081283231732E-2</c:v>
                </c:pt>
                <c:pt idx="358">
                  <c:v>1.5278473589300921E-2</c:v>
                </c:pt>
                <c:pt idx="359">
                  <c:v>1.5280871118996573E-2</c:v>
                </c:pt>
                <c:pt idx="360">
                  <c:v>1.5283267467118809E-2</c:v>
                </c:pt>
                <c:pt idx="361">
                  <c:v>1.528810591465629E-2</c:v>
                </c:pt>
                <c:pt idx="362">
                  <c:v>1.5295175907348559E-2</c:v>
                </c:pt>
                <c:pt idx="363">
                  <c:v>1.5295175907348559E-2</c:v>
                </c:pt>
                <c:pt idx="364">
                  <c:v>1.5297553401818129E-2</c:v>
                </c:pt>
                <c:pt idx="365">
                  <c:v>1.5299933436955867E-2</c:v>
                </c:pt>
                <c:pt idx="366">
                  <c:v>1.5303868536016365E-2</c:v>
                </c:pt>
                <c:pt idx="367">
                  <c:v>1.530951274387682E-2</c:v>
                </c:pt>
                <c:pt idx="368">
                  <c:v>1.5311930802263328E-2</c:v>
                </c:pt>
                <c:pt idx="369">
                  <c:v>1.531436152939589E-2</c:v>
                </c:pt>
                <c:pt idx="370">
                  <c:v>1.5316806613344679E-2</c:v>
                </c:pt>
                <c:pt idx="371">
                  <c:v>1.5320746295288934E-2</c:v>
                </c:pt>
                <c:pt idx="372">
                  <c:v>1.532676427932325E-2</c:v>
                </c:pt>
                <c:pt idx="373">
                  <c:v>1.5329306469023207E-2</c:v>
                </c:pt>
                <c:pt idx="374">
                  <c:v>1.5331873144332318E-2</c:v>
                </c:pt>
                <c:pt idx="375">
                  <c:v>1.5334465993447566E-2</c:v>
                </c:pt>
                <c:pt idx="376">
                  <c:v>1.5338501616932176E-2</c:v>
                </c:pt>
                <c:pt idx="377">
                  <c:v>1.5345132892589076E-2</c:v>
                </c:pt>
                <c:pt idx="378">
                  <c:v>1.5347881934379557E-2</c:v>
                </c:pt>
                <c:pt idx="379">
                  <c:v>1.5350667279580506E-2</c:v>
                </c:pt>
                <c:pt idx="380">
                  <c:v>1.5353490616535419E-2</c:v>
                </c:pt>
                <c:pt idx="381">
                  <c:v>1.5357710441056082E-2</c:v>
                </c:pt>
                <c:pt idx="382">
                  <c:v>1.5365197649584262E-2</c:v>
                </c:pt>
                <c:pt idx="383">
                  <c:v>1.5368235786150257E-2</c:v>
                </c:pt>
                <c:pt idx="384">
                  <c:v>1.5371319134171656E-2</c:v>
                </c:pt>
                <c:pt idx="385">
                  <c:v>1.5374446471266259E-2</c:v>
                </c:pt>
                <c:pt idx="386">
                  <c:v>1.5387371262388551E-2</c:v>
                </c:pt>
                <c:pt idx="387">
                  <c:v>1.5387371262388551E-2</c:v>
                </c:pt>
                <c:pt idx="388">
                  <c:v>1.5390700208766723E-2</c:v>
                </c:pt>
                <c:pt idx="389">
                  <c:v>1.5394065809708991E-2</c:v>
                </c:pt>
                <c:pt idx="390">
                  <c:v>1.5397466842756729E-2</c:v>
                </c:pt>
                <c:pt idx="391">
                  <c:v>1.5402150332048052E-2</c:v>
                </c:pt>
                <c:pt idx="392">
                  <c:v>1.5411400846377358E-2</c:v>
                </c:pt>
                <c:pt idx="393">
                  <c:v>1.5414960702613778E-2</c:v>
                </c:pt>
                <c:pt idx="394">
                  <c:v>1.5419152776452233E-2</c:v>
                </c:pt>
                <c:pt idx="395">
                  <c:v>1.5427003793346635E-2</c:v>
                </c:pt>
                <c:pt idx="396">
                  <c:v>1.5427003793346635E-2</c:v>
                </c:pt>
                <c:pt idx="397">
                  <c:v>1.543686708852912E-2</c:v>
                </c:pt>
                <c:pt idx="398">
                  <c:v>1.5440597950037511E-2</c:v>
                </c:pt>
                <c:pt idx="399">
                  <c:v>1.5444348350389431E-2</c:v>
                </c:pt>
                <c:pt idx="400">
                  <c:v>1.5448117066914915E-2</c:v>
                </c:pt>
                <c:pt idx="401">
                  <c:v>1.5453061176746193E-2</c:v>
                </c:pt>
                <c:pt idx="402">
                  <c:v>1.5463350640728592E-2</c:v>
                </c:pt>
                <c:pt idx="403">
                  <c:v>1.5467192597449574E-2</c:v>
                </c:pt>
                <c:pt idx="404">
                  <c:v>1.5471045533949613E-2</c:v>
                </c:pt>
                <c:pt idx="405">
                  <c:v>1.5474908227433038E-2</c:v>
                </c:pt>
                <c:pt idx="406">
                  <c:v>1.5479905362671881E-2</c:v>
                </c:pt>
                <c:pt idx="407">
                  <c:v>1.5490432114631882E-2</c:v>
                </c:pt>
                <c:pt idx="408">
                  <c:v>1.549432525044123E-2</c:v>
                </c:pt>
                <c:pt idx="409">
                  <c:v>1.5498220806065718E-2</c:v>
                </c:pt>
                <c:pt idx="410">
                  <c:v>1.5502117558577617E-2</c:v>
                </c:pt>
                <c:pt idx="411">
                  <c:v>1.5507119189284891E-2</c:v>
                </c:pt>
                <c:pt idx="412">
                  <c:v>1.5517692078283307E-2</c:v>
                </c:pt>
                <c:pt idx="413">
                  <c:v>1.5521576470653584E-2</c:v>
                </c:pt>
                <c:pt idx="414">
                  <c:v>1.5525454721946736E-2</c:v>
                </c:pt>
                <c:pt idx="415">
                  <c:v>1.5529325609102532E-2</c:v>
                </c:pt>
                <c:pt idx="416">
                  <c:v>1.5534285450062598E-2</c:v>
                </c:pt>
                <c:pt idx="417">
                  <c:v>1.5552327791423161E-2</c:v>
                </c:pt>
                <c:pt idx="418">
                  <c:v>1.5556112882366302E-2</c:v>
                </c:pt>
                <c:pt idx="419">
                  <c:v>1.5560986893124216E-2</c:v>
                </c:pt>
                <c:pt idx="420">
                  <c:v>1.5574756633057081E-2</c:v>
                </c:pt>
                <c:pt idx="421">
                  <c:v>1.5578420479579691E-2</c:v>
                </c:pt>
                <c:pt idx="422">
                  <c:v>1.5582059837215549E-2</c:v>
                </c:pt>
                <c:pt idx="423">
                  <c:v>1.5586806222303079E-2</c:v>
                </c:pt>
                <c:pt idx="424">
                  <c:v>1.5596347912164051E-2</c:v>
                </c:pt>
                <c:pt idx="425">
                  <c:v>1.5599846475186679E-2</c:v>
                </c:pt>
                <c:pt idx="426">
                  <c:v>1.5603313209144992E-2</c:v>
                </c:pt>
                <c:pt idx="427">
                  <c:v>1.5606746890625727E-2</c:v>
                </c:pt>
                <c:pt idx="428">
                  <c:v>1.5611326099966832E-2</c:v>
                </c:pt>
                <c:pt idx="429">
                  <c:v>1.5623376690447201E-2</c:v>
                </c:pt>
                <c:pt idx="430">
                  <c:v>1.5623376690447201E-2</c:v>
                </c:pt>
                <c:pt idx="431">
                  <c:v>1.5626586364638068E-2</c:v>
                </c:pt>
                <c:pt idx="432">
                  <c:v>1.5629754422097835E-2</c:v>
                </c:pt>
                <c:pt idx="433">
                  <c:v>1.5634772943123296E-2</c:v>
                </c:pt>
                <c:pt idx="434">
                  <c:v>1.5641986014276837E-2</c:v>
                </c:pt>
                <c:pt idx="435">
                  <c:v>1.5644927635238996E-2</c:v>
                </c:pt>
                <c:pt idx="436">
                  <c:v>1.5647820298271716E-2</c:v>
                </c:pt>
                <c:pt idx="437">
                  <c:v>1.5650662779814133E-2</c:v>
                </c:pt>
                <c:pt idx="438">
                  <c:v>1.5654797972049304E-2</c:v>
                </c:pt>
                <c:pt idx="439">
                  <c:v>1.5661506419644578E-2</c:v>
                </c:pt>
                <c:pt idx="440">
                  <c:v>1.5664079640114376E-2</c:v>
                </c:pt>
                <c:pt idx="441">
                  <c:v>1.5666595337613679E-2</c:v>
                </c:pt>
                <c:pt idx="442">
                  <c:v>1.5669052288549642E-2</c:v>
                </c:pt>
                <c:pt idx="443">
                  <c:v>1.5672915133726012E-2</c:v>
                </c:pt>
                <c:pt idx="444">
                  <c:v>1.5678268154757237E-2</c:v>
                </c:pt>
                <c:pt idx="445">
                  <c:v>1.5680413430596288E-2</c:v>
                </c:pt>
                <c:pt idx="446">
                  <c:v>1.5682495088203564E-2</c:v>
                </c:pt>
                <c:pt idx="447">
                  <c:v>1.5684514373906378E-2</c:v>
                </c:pt>
                <c:pt idx="448">
                  <c:v>1.5688089400681348E-2</c:v>
                </c:pt>
                <c:pt idx="449">
                  <c:v>1.5691992724991288E-2</c:v>
                </c:pt>
                <c:pt idx="450">
                  <c:v>1.569371884683576E-2</c:v>
                </c:pt>
                <c:pt idx="451">
                  <c:v>1.5695390075178322E-2</c:v>
                </c:pt>
                <c:pt idx="452">
                  <c:v>1.5697007656484047E-2</c:v>
                </c:pt>
                <c:pt idx="453">
                  <c:v>1.5701290675565447E-2</c:v>
                </c:pt>
                <c:pt idx="454">
                  <c:v>1.5704334484901227E-2</c:v>
                </c:pt>
                <c:pt idx="455">
                  <c:v>1.5704334484901227E-2</c:v>
                </c:pt>
                <c:pt idx="456">
                  <c:v>1.5705656360661204E-2</c:v>
                </c:pt>
                <c:pt idx="457">
                  <c:v>1.5706933315078695E-2</c:v>
                </c:pt>
                <c:pt idx="458">
                  <c:v>1.5710170196380036E-2</c:v>
                </c:pt>
                <c:pt idx="459">
                  <c:v>1.5711616851145506E-2</c:v>
                </c:pt>
                <c:pt idx="460">
                  <c:v>1.5712687897816914E-2</c:v>
                </c:pt>
                <c:pt idx="461">
                  <c:v>1.5713721502808975E-2</c:v>
                </c:pt>
                <c:pt idx="462">
                  <c:v>1.5714718912768311E-2</c:v>
                </c:pt>
                <c:pt idx="463">
                  <c:v>1.5717916180129386E-2</c:v>
                </c:pt>
                <c:pt idx="464">
                  <c:v>1.5718371535511755E-2</c:v>
                </c:pt>
                <c:pt idx="465">
                  <c:v>1.5719206670302886E-2</c:v>
                </c:pt>
                <c:pt idx="466">
                  <c:v>1.5720013090113595E-2</c:v>
                </c:pt>
                <c:pt idx="467">
                  <c:v>1.572079204164438E-2</c:v>
                </c:pt>
                <c:pt idx="468">
                  <c:v>1.5724032947249011E-2</c:v>
                </c:pt>
                <c:pt idx="469">
                  <c:v>1.5723658099188659E-2</c:v>
                </c:pt>
                <c:pt idx="470">
                  <c:v>1.5724318410033564E-2</c:v>
                </c:pt>
                <c:pt idx="471">
                  <c:v>1.5724958732921099E-2</c:v>
                </c:pt>
                <c:pt idx="472">
                  <c:v>1.5725580314588553E-2</c:v>
                </c:pt>
                <c:pt idx="473">
                  <c:v>1.5728945819286917E-2</c:v>
                </c:pt>
                <c:pt idx="474">
                  <c:v>1.5727904163951135E-2</c:v>
                </c:pt>
                <c:pt idx="475">
                  <c:v>1.5728450740720514E-2</c:v>
                </c:pt>
                <c:pt idx="476">
                  <c:v>1.5728986056775671E-2</c:v>
                </c:pt>
                <c:pt idx="477">
                  <c:v>1.5729511358879511E-2</c:v>
                </c:pt>
                <c:pt idx="478">
                  <c:v>1.5733080131748779E-2</c:v>
                </c:pt>
                <c:pt idx="479">
                  <c:v>1.5731537363133957E-2</c:v>
                </c:pt>
                <c:pt idx="480">
                  <c:v>1.573203129701975E-2</c:v>
                </c:pt>
                <c:pt idx="481">
                  <c:v>1.5732522697587986E-2</c:v>
                </c:pt>
                <c:pt idx="482">
                  <c:v>1.5733012811620633E-2</c:v>
                </c:pt>
                <c:pt idx="483">
                  <c:v>1.5735487721264433E-2</c:v>
                </c:pt>
                <c:pt idx="484">
                  <c:v>1.573599629862767E-2</c:v>
                </c:pt>
                <c:pt idx="485">
                  <c:v>1.5736512316993898E-2</c:v>
                </c:pt>
                <c:pt idx="486">
                  <c:v>1.5740714466198406E-2</c:v>
                </c:pt>
                <c:pt idx="487">
                  <c:v>1.5738675736561444E-2</c:v>
                </c:pt>
                <c:pt idx="488">
                  <c:v>1.5739247662023611E-2</c:v>
                </c:pt>
                <c:pt idx="489">
                  <c:v>1.5739834509343062E-2</c:v>
                </c:pt>
                <c:pt idx="490">
                  <c:v>1.5740437525340087E-2</c:v>
                </c:pt>
                <c:pt idx="491">
                  <c:v>1.5745065199995616E-2</c:v>
                </c:pt>
                <c:pt idx="492">
                  <c:v>1.5743036212651676E-2</c:v>
                </c:pt>
                <c:pt idx="493">
                  <c:v>1.5743738774483946E-2</c:v>
                </c:pt>
                <c:pt idx="494">
                  <c:v>1.5744464986003577E-2</c:v>
                </c:pt>
                <c:pt idx="495">
                  <c:v>1.575387656277584E-2</c:v>
                </c:pt>
                <c:pt idx="496">
                  <c:v>1.5752536675631944E-2</c:v>
                </c:pt>
                <c:pt idx="497">
                  <c:v>1.5748494428922961E-2</c:v>
                </c:pt>
                <c:pt idx="498">
                  <c:v>1.5749388722657479E-2</c:v>
                </c:pt>
                <c:pt idx="499">
                  <c:v>1.5750315394169389E-2</c:v>
                </c:pt>
                <c:pt idx="500">
                  <c:v>1.5751275690355847E-2</c:v>
                </c:pt>
                <c:pt idx="501">
                  <c:v>1.5756960639719864E-2</c:v>
                </c:pt>
                <c:pt idx="502">
                  <c:v>1.5755478060093302E-2</c:v>
                </c:pt>
                <c:pt idx="503">
                  <c:v>1.575662518341588E-2</c:v>
                </c:pt>
                <c:pt idx="504">
                  <c:v>1.5757813412984097E-2</c:v>
                </c:pt>
                <c:pt idx="505">
                  <c:v>1.5759043995761914E-2</c:v>
                </c:pt>
                <c:pt idx="506">
                  <c:v>1.5767900312386271E-2</c:v>
                </c:pt>
                <c:pt idx="507">
                  <c:v>1.5765875820973108E-2</c:v>
                </c:pt>
                <c:pt idx="508">
                  <c:v>1.5767386282492038E-2</c:v>
                </c:pt>
                <c:pt idx="509">
                  <c:v>1.5768946202985964E-2</c:v>
                </c:pt>
                <c:pt idx="510">
                  <c:v>1.5775938327623199E-2</c:v>
                </c:pt>
                <c:pt idx="511">
                  <c:v>1.5775676714423131E-2</c:v>
                </c:pt>
                <c:pt idx="512">
                  <c:v>1.5777481109628001E-2</c:v>
                </c:pt>
                <c:pt idx="513">
                  <c:v>1.5779333835783727E-2</c:v>
                </c:pt>
                <c:pt idx="514">
                  <c:v>1.5781234704906326E-2</c:v>
                </c:pt>
                <c:pt idx="515">
                  <c:v>1.5788894423904472E-2</c:v>
                </c:pt>
                <c:pt idx="516">
                  <c:v>1.5789315851580898E-2</c:v>
                </c:pt>
                <c:pt idx="517">
                  <c:v>1.5791454615971038E-2</c:v>
                </c:pt>
                <c:pt idx="518">
                  <c:v>1.5810241490515187E-2</c:v>
                </c:pt>
                <c:pt idx="519">
                  <c:v>1.5826248401541215E-2</c:v>
                </c:pt>
                <c:pt idx="520">
                  <c:v>1.5846939769202002E-2</c:v>
                </c:pt>
                <c:pt idx="521">
                  <c:v>1.5869741528534178E-2</c:v>
                </c:pt>
                <c:pt idx="522">
                  <c:v>1.5894589245862692E-2</c:v>
                </c:pt>
                <c:pt idx="523">
                  <c:v>1.5921418493906932E-2</c:v>
                </c:pt>
                <c:pt idx="524">
                  <c:v>1.595016485048403E-2</c:v>
                </c:pt>
                <c:pt idx="525">
                  <c:v>1.5980763897254828E-2</c:v>
                </c:pt>
                <c:pt idx="526">
                  <c:v>1.6013151218509953E-2</c:v>
                </c:pt>
                <c:pt idx="527">
                  <c:v>1.6047262399999911E-2</c:v>
                </c:pt>
                <c:pt idx="528">
                  <c:v>1.6083033027802833E-2</c:v>
                </c:pt>
                <c:pt idx="529">
                  <c:v>1.6120398687238229E-2</c:v>
                </c:pt>
                <c:pt idx="530">
                  <c:v>1.6159294961817953E-2</c:v>
                </c:pt>
                <c:pt idx="531">
                  <c:v>1.6205539432508225E-2</c:v>
                </c:pt>
                <c:pt idx="532">
                  <c:v>1.6241421675431363E-2</c:v>
                </c:pt>
                <c:pt idx="533">
                  <c:v>1.628452326361134E-2</c:v>
                </c:pt>
                <c:pt idx="534">
                  <c:v>1.6328897763423632E-2</c:v>
                </c:pt>
                <c:pt idx="535">
                  <c:v>1.6374480735089798E-2</c:v>
                </c:pt>
                <c:pt idx="536">
                  <c:v>1.6421207731611966E-2</c:v>
                </c:pt>
                <c:pt idx="537">
                  <c:v>1.6469014298017046E-2</c:v>
                </c:pt>
                <c:pt idx="538">
                  <c:v>1.6517835970639289E-2</c:v>
                </c:pt>
                <c:pt idx="539">
                  <c:v>1.6567608276447297E-2</c:v>
                </c:pt>
                <c:pt idx="540">
                  <c:v>1.6618266732411513E-2</c:v>
                </c:pt>
                <c:pt idx="541">
                  <c:v>1.6669746844912951E-2</c:v>
                </c:pt>
                <c:pt idx="542">
                  <c:v>1.6721984109192813E-2</c:v>
                </c:pt>
                <c:pt idx="543">
                  <c:v>1.6774914008845513E-2</c:v>
                </c:pt>
                <c:pt idx="544">
                  <c:v>1.6828472015350444E-2</c:v>
                </c:pt>
                <c:pt idx="545">
                  <c:v>1.6882593587649073E-2</c:v>
                </c:pt>
                <c:pt idx="546">
                  <c:v>1.6937214171758426E-2</c:v>
                </c:pt>
                <c:pt idx="547">
                  <c:v>1.6992269200431613E-2</c:v>
                </c:pt>
                <c:pt idx="548">
                  <c:v>1.7063588671430121E-2</c:v>
                </c:pt>
                <c:pt idx="549">
                  <c:v>1.7111406858875768E-2</c:v>
                </c:pt>
                <c:pt idx="550">
                  <c:v>1.7159395076363847E-2</c:v>
                </c:pt>
                <c:pt idx="551">
                  <c:v>1.7215541935870774E-2</c:v>
                </c:pt>
                <c:pt idx="552">
                  <c:v>1.727180019566418E-2</c:v>
                </c:pt>
                <c:pt idx="553">
                  <c:v>1.7328105204050086E-2</c:v>
                </c:pt>
                <c:pt idx="554">
                  <c:v>1.7384392294838503E-2</c:v>
                </c:pt>
                <c:pt idx="555">
                  <c:v>1.7440596787334443E-2</c:v>
                </c:pt>
                <c:pt idx="556">
                  <c:v>1.749665398637076E-2</c:v>
                </c:pt>
                <c:pt idx="557">
                  <c:v>1.7552499182381755E-2</c:v>
                </c:pt>
                <c:pt idx="558">
                  <c:v>1.7612040915744236E-2</c:v>
                </c:pt>
                <c:pt idx="559">
                  <c:v>1.7667210989113658E-2</c:v>
                </c:pt>
                <c:pt idx="560">
                  <c:v>1.7721973412082866E-2</c:v>
                </c:pt>
                <c:pt idx="561">
                  <c:v>1.7776263592122941E-2</c:v>
                </c:pt>
                <c:pt idx="562">
                  <c:v>1.7830016923322662E-2</c:v>
                </c:pt>
                <c:pt idx="563">
                  <c:v>1.7883168786715021E-2</c:v>
                </c:pt>
                <c:pt idx="564">
                  <c:v>1.7935654550643703E-2</c:v>
                </c:pt>
                <c:pt idx="565">
                  <c:v>1.8009100797300306E-2</c:v>
                </c:pt>
                <c:pt idx="566">
                  <c:v>1.8063145709215297E-2</c:v>
                </c:pt>
                <c:pt idx="567">
                  <c:v>1.8109411715905736E-2</c:v>
                </c:pt>
                <c:pt idx="568">
                  <c:v>1.8158226601011365E-2</c:v>
                </c:pt>
                <c:pt idx="569">
                  <c:v>1.8209430034912592E-2</c:v>
                </c:pt>
                <c:pt idx="570">
                  <c:v>1.8243537455584047E-2</c:v>
                </c:pt>
                <c:pt idx="571">
                  <c:v>1.8299448882251591E-2</c:v>
                </c:pt>
                <c:pt idx="572">
                  <c:v>1.8344854030390531E-2</c:v>
                </c:pt>
                <c:pt idx="573">
                  <c:v>1.8389460643992283E-2</c:v>
                </c:pt>
                <c:pt idx="574">
                  <c:v>1.8433290294875743E-2</c:v>
                </c:pt>
                <c:pt idx="575">
                  <c:v>1.8479467003595155E-2</c:v>
                </c:pt>
                <c:pt idx="576">
                  <c:v>1.8518705023922579E-2</c:v>
                </c:pt>
                <c:pt idx="577">
                  <c:v>1.8560333273387707E-2</c:v>
                </c:pt>
                <c:pt idx="578">
                  <c:v>1.8601270902419385E-2</c:v>
                </c:pt>
                <c:pt idx="579">
                  <c:v>1.8641539509544496E-2</c:v>
                </c:pt>
                <c:pt idx="580">
                  <c:v>1.8681160698170576E-2</c:v>
                </c:pt>
                <c:pt idx="581">
                  <c:v>1.8720156076441379E-2</c:v>
                </c:pt>
                <c:pt idx="582">
                  <c:v>1.8758547257100459E-2</c:v>
                </c:pt>
                <c:pt idx="583">
                  <c:v>1.878807189467098E-2</c:v>
                </c:pt>
                <c:pt idx="584">
                  <c:v>1.8836344053979361E-2</c:v>
                </c:pt>
                <c:pt idx="585">
                  <c:v>1.8870311807052509E-2</c:v>
                </c:pt>
                <c:pt idx="586">
                  <c:v>1.8906502412100724E-2</c:v>
                </c:pt>
                <c:pt idx="587">
                  <c:v>1.8942196947727964E-2</c:v>
                </c:pt>
                <c:pt idx="588">
                  <c:v>1.8977417051630429E-2</c:v>
                </c:pt>
                <c:pt idx="589">
                  <c:v>1.9014857589856871E-2</c:v>
                </c:pt>
                <c:pt idx="590">
                  <c:v>1.9046520533761074E-2</c:v>
                </c:pt>
                <c:pt idx="591">
                  <c:v>1.9080447205796928E-2</c:v>
                </c:pt>
                <c:pt idx="592">
                  <c:v>1.9106028053898862E-2</c:v>
                </c:pt>
                <c:pt idx="593">
                  <c:v>1.914715867252921E-2</c:v>
                </c:pt>
                <c:pt idx="594">
                  <c:v>1.9179986781630094E-2</c:v>
                </c:pt>
                <c:pt idx="595">
                  <c:v>1.9212492022922838E-2</c:v>
                </c:pt>
                <c:pt idx="596">
                  <c:v>1.9246624291387796E-2</c:v>
                </c:pt>
                <c:pt idx="597">
                  <c:v>1.9276620566131577E-2</c:v>
                </c:pt>
                <c:pt idx="598">
                  <c:v>1.9308287207729417E-2</c:v>
                </c:pt>
                <c:pt idx="599">
                  <c:v>1.9339717660760727E-2</c:v>
                </c:pt>
                <c:pt idx="600">
                  <c:v>1.9383345868594016E-2</c:v>
                </c:pt>
                <c:pt idx="601">
                  <c:v>1.9403700438527047E-2</c:v>
                </c:pt>
                <c:pt idx="602">
                  <c:v>1.9432808675065874E-2</c:v>
                </c:pt>
                <c:pt idx="603">
                  <c:v>1.9466202452938983E-2</c:v>
                </c:pt>
                <c:pt idx="604">
                  <c:v>1.9494085899934701E-2</c:v>
                </c:pt>
                <c:pt idx="605">
                  <c:v>1.9516427135521847E-2</c:v>
                </c:pt>
                <c:pt idx="606">
                  <c:v>1.9554938795413857E-2</c:v>
                </c:pt>
                <c:pt idx="607">
                  <c:v>1.9587996825014827E-2</c:v>
                </c:pt>
                <c:pt idx="608">
                  <c:v>1.9615540922927492E-2</c:v>
                </c:pt>
                <c:pt idx="609">
                  <c:v>1.9637521856991174E-2</c:v>
                </c:pt>
                <c:pt idx="610">
                  <c:v>1.966774251790453E-2</c:v>
                </c:pt>
                <c:pt idx="611">
                  <c:v>1.9697985730351347E-2</c:v>
                </c:pt>
                <c:pt idx="612">
                  <c:v>1.9728273378595014E-2</c:v>
                </c:pt>
                <c:pt idx="613">
                  <c:v>1.9758627349537906E-2</c:v>
                </c:pt>
                <c:pt idx="614">
                  <c:v>1.9800418847812758E-2</c:v>
                </c:pt>
                <c:pt idx="615">
                  <c:v>1.981962182040746E-2</c:v>
                </c:pt>
                <c:pt idx="616">
                  <c:v>1.9850306107469792E-2</c:v>
                </c:pt>
                <c:pt idx="617">
                  <c:v>1.9881144291550433E-2</c:v>
                </c:pt>
                <c:pt idx="618">
                  <c:v>1.9912158273026344E-2</c:v>
                </c:pt>
                <c:pt idx="619">
                  <c:v>1.9943369819646117E-2</c:v>
                </c:pt>
                <c:pt idx="620">
                  <c:v>1.9974788903906224E-2</c:v>
                </c:pt>
                <c:pt idx="621">
                  <c:v>2.0006404712766556E-2</c:v>
                </c:pt>
                <c:pt idx="622">
                  <c:v>2.0038204315946925E-2</c:v>
                </c:pt>
                <c:pt idx="623">
                  <c:v>2.0070174781637411E-2</c:v>
                </c:pt>
                <c:pt idx="624">
                  <c:v>2.0102303176472724E-2</c:v>
                </c:pt>
                <c:pt idx="625">
                  <c:v>2.0134576565513828E-2</c:v>
                </c:pt>
                <c:pt idx="626">
                  <c:v>2.0166982012226251E-2</c:v>
                </c:pt>
                <c:pt idx="627">
                  <c:v>2.0199506578463661E-2</c:v>
                </c:pt>
                <c:pt idx="628">
                  <c:v>2.0232137324451213E-2</c:v>
                </c:pt>
                <c:pt idx="629">
                  <c:v>2.0264861308770886E-2</c:v>
                </c:pt>
                <c:pt idx="630">
                  <c:v>2.0297665588349223E-2</c:v>
                </c:pt>
                <c:pt idx="631">
                  <c:v>2.0330537218445709E-2</c:v>
                </c:pt>
                <c:pt idx="632">
                  <c:v>2.0363463252642922E-2</c:v>
                </c:pt>
                <c:pt idx="633">
                  <c:v>2.039643074283954E-2</c:v>
                </c:pt>
                <c:pt idx="634">
                  <c:v>2.042942673924418E-2</c:v>
                </c:pt>
                <c:pt idx="635">
                  <c:v>2.0462438290370168E-2</c:v>
                </c:pt>
                <c:pt idx="636">
                  <c:v>2.0495452443032237E-2</c:v>
                </c:pt>
                <c:pt idx="637">
                  <c:v>2.0528456242348073E-2</c:v>
                </c:pt>
                <c:pt idx="638">
                  <c:v>2.0561436731734797E-2</c:v>
                </c:pt>
                <c:pt idx="639">
                  <c:v>2.059438095291467E-2</c:v>
                </c:pt>
                <c:pt idx="640">
                  <c:v>2.0627275945917505E-2</c:v>
                </c:pt>
                <c:pt idx="641">
                  <c:v>2.0660108749084811E-2</c:v>
                </c:pt>
                <c:pt idx="642">
                  <c:v>2.0692866399079884E-2</c:v>
                </c:pt>
                <c:pt idx="643">
                  <c:v>2.0725535930894368E-2</c:v>
                </c:pt>
                <c:pt idx="644">
                  <c:v>2.0758104377859431E-2</c:v>
                </c:pt>
                <c:pt idx="645">
                  <c:v>2.0790558771658238E-2</c:v>
                </c:pt>
                <c:pt idx="646">
                  <c:v>2.0822886142339105E-2</c:v>
                </c:pt>
                <c:pt idx="647">
                  <c:v>2.085507351833257E-2</c:v>
                </c:pt>
                <c:pt idx="648">
                  <c:v>2.0897195215899361E-2</c:v>
                </c:pt>
                <c:pt idx="649">
                  <c:v>2.0918976391984291E-2</c:v>
                </c:pt>
                <c:pt idx="650">
                  <c:v>2.0950665938571342E-2</c:v>
                </c:pt>
                <c:pt idx="651">
                  <c:v>2.0982163588369088E-2</c:v>
                </c:pt>
                <c:pt idx="652">
                  <c:v>2.1026792542073545E-2</c:v>
                </c:pt>
                <c:pt idx="653">
                  <c:v>2.1041881257686613E-2</c:v>
                </c:pt>
                <c:pt idx="654">
                  <c:v>2.1075375355867499E-2</c:v>
                </c:pt>
                <c:pt idx="655">
                  <c:v>2.1105975610005431E-2</c:v>
                </c:pt>
                <c:pt idx="656">
                  <c:v>2.1136319055860889E-2</c:v>
                </c:pt>
                <c:pt idx="657">
                  <c:v>2.1166392706895343E-2</c:v>
                </c:pt>
                <c:pt idx="658">
                  <c:v>2.1196183575233032E-2</c:v>
                </c:pt>
                <c:pt idx="659">
                  <c:v>2.1225678671695784E-2</c:v>
                </c:pt>
                <c:pt idx="660">
                  <c:v>2.1254865005840687E-2</c:v>
                </c:pt>
                <c:pt idx="661">
                  <c:v>2.128372958599797E-2</c:v>
                </c:pt>
                <c:pt idx="662">
                  <c:v>2.1312259419312841E-2</c:v>
                </c:pt>
                <c:pt idx="663">
                  <c:v>2.1340441511787756E-2</c:v>
                </c:pt>
                <c:pt idx="664">
                  <c:v>2.1368262868324894E-2</c:v>
                </c:pt>
                <c:pt idx="665">
                  <c:v>2.1395710492773685E-2</c:v>
                </c:pt>
                <c:pt idx="666">
                  <c:v>2.1422771387976807E-2</c:v>
                </c:pt>
                <c:pt idx="667">
                  <c:v>2.1449432555819898E-2</c:v>
                </c:pt>
                <c:pt idx="668">
                  <c:v>2.1484504523128875E-2</c:v>
                </c:pt>
                <c:pt idx="669">
                  <c:v>2.1501503712486179E-2</c:v>
                </c:pt>
                <c:pt idx="670">
                  <c:v>2.1526887700758397E-2</c:v>
                </c:pt>
                <c:pt idx="671">
                  <c:v>2.1551819975187958E-2</c:v>
                </c:pt>
                <c:pt idx="672">
                  <c:v>2.1576294919812587E-2</c:v>
                </c:pt>
                <c:pt idx="673">
                  <c:v>2.1600326262487743E-2</c:v>
                </c:pt>
                <c:pt idx="674">
                  <c:v>2.1623930867522168E-2</c:v>
                </c:pt>
                <c:pt idx="675">
                  <c:v>2.1647125601365138E-2</c:v>
                </c:pt>
                <c:pt idx="676">
                  <c:v>2.1669927332533541E-2</c:v>
                </c:pt>
                <c:pt idx="677">
                  <c:v>2.169235293154792E-2</c:v>
                </c:pt>
                <c:pt idx="678">
                  <c:v>2.1714419270865676E-2</c:v>
                </c:pt>
                <c:pt idx="679">
                  <c:v>2.1736143224820412E-2</c:v>
                </c:pt>
                <c:pt idx="680">
                  <c:v>2.1757541669563014E-2</c:v>
                </c:pt>
                <c:pt idx="681">
                  <c:v>2.1778631483005812E-2</c:v>
                </c:pt>
                <c:pt idx="682">
                  <c:v>2.1799429544769357E-2</c:v>
                </c:pt>
                <c:pt idx="683">
                  <c:v>2.181995273613227E-2</c:v>
                </c:pt>
                <c:pt idx="684">
                  <c:v>2.1840217939983281E-2</c:v>
                </c:pt>
                <c:pt idx="685">
                  <c:v>2.186024204077721E-2</c:v>
                </c:pt>
                <c:pt idx="686">
                  <c:v>2.1880041924492923E-2</c:v>
                </c:pt>
                <c:pt idx="687">
                  <c:v>2.1899634478594335E-2</c:v>
                </c:pt>
                <c:pt idx="688">
                  <c:v>2.1919036591994071E-2</c:v>
                </c:pt>
                <c:pt idx="689">
                  <c:v>2.1938265155020394E-2</c:v>
                </c:pt>
                <c:pt idx="690">
                  <c:v>2.1957337059386756E-2</c:v>
                </c:pt>
                <c:pt idx="691">
                  <c:v>2.197626919816377E-2</c:v>
                </c:pt>
                <c:pt idx="692">
                  <c:v>2.1995078465754898E-2</c:v>
                </c:pt>
                <c:pt idx="693">
                  <c:v>2.2013781757873465E-2</c:v>
                </c:pt>
                <c:pt idx="694">
                  <c:v>2.2032395971525127E-2</c:v>
                </c:pt>
                <c:pt idx="695">
                  <c:v>2.2050938004989924E-2</c:v>
                </c:pt>
                <c:pt idx="696">
                  <c:v>2.206942475780934E-2</c:v>
                </c:pt>
                <c:pt idx="697">
                  <c:v>2.2087873130776259E-2</c:v>
                </c:pt>
                <c:pt idx="698">
                  <c:v>2.2112925430897629E-2</c:v>
                </c:pt>
                <c:pt idx="699">
                  <c:v>2.2124722346531286E-2</c:v>
                </c:pt>
                <c:pt idx="700">
                  <c:v>2.2149857737947611E-2</c:v>
                </c:pt>
                <c:pt idx="701">
                  <c:v>2.2161620883384092E-2</c:v>
                </c:pt>
                <c:pt idx="702">
                  <c:v>2.2180130912362591E-2</c:v>
                </c:pt>
                <c:pt idx="703">
                  <c:v>2.2198703992268861E-2</c:v>
                </c:pt>
                <c:pt idx="704">
                  <c:v>2.221735703259084E-2</c:v>
                </c:pt>
                <c:pt idx="705">
                  <c:v>2.2249568415016432E-2</c:v>
                </c:pt>
                <c:pt idx="706">
                  <c:v>2.2262003194661536E-2</c:v>
                </c:pt>
                <c:pt idx="707">
                  <c:v>2.22832603157051E-2</c:v>
                </c:pt>
                <c:pt idx="708">
                  <c:v>2.2300283070204929E-2</c:v>
                </c:pt>
                <c:pt idx="709">
                  <c:v>2.2319667101570684E-2</c:v>
                </c:pt>
                <c:pt idx="710">
                  <c:v>2.233923629847449E-2</c:v>
                </c:pt>
                <c:pt idx="711">
                  <c:v>2.2359007490026662E-2</c:v>
                </c:pt>
                <c:pt idx="712">
                  <c:v>2.2381325219498784E-2</c:v>
                </c:pt>
                <c:pt idx="713">
                  <c:v>2.239922318075668E-2</c:v>
                </c:pt>
                <c:pt idx="714">
                  <c:v>2.2419701345505132E-2</c:v>
                </c:pt>
                <c:pt idx="715">
                  <c:v>2.2440448836120914E-2</c:v>
                </c:pt>
                <c:pt idx="716">
                  <c:v>2.2461482489301729E-2</c:v>
                </c:pt>
                <c:pt idx="717">
                  <c:v>2.2482819143390613E-2</c:v>
                </c:pt>
                <c:pt idx="718">
                  <c:v>2.2504475638426249E-2</c:v>
                </c:pt>
                <c:pt idx="719">
                  <c:v>2.25290055232827E-2</c:v>
                </c:pt>
                <c:pt idx="720">
                  <c:v>2.2556588551154912E-2</c:v>
                </c:pt>
                <c:pt idx="721">
                  <c:v>2.2571532596143619E-2</c:v>
                </c:pt>
                <c:pt idx="722">
                  <c:v>2.2586765010631858E-2</c:v>
                </c:pt>
                <c:pt idx="723">
                  <c:v>2.2618145018973728E-2</c:v>
                </c:pt>
                <c:pt idx="724">
                  <c:v>2.264206192685678E-2</c:v>
                </c:pt>
                <c:pt idx="725">
                  <c:v>2.266637260814652E-2</c:v>
                </c:pt>
                <c:pt idx="726">
                  <c:v>2.2693800729541861E-2</c:v>
                </c:pt>
                <c:pt idx="727">
                  <c:v>2.2716106038962954E-2</c:v>
                </c:pt>
                <c:pt idx="728">
                  <c:v>2.2741494159261334E-2</c:v>
                </c:pt>
                <c:pt idx="729">
                  <c:v>2.276720679438541E-2</c:v>
                </c:pt>
                <c:pt idx="730">
                  <c:v>2.2793226626210691E-2</c:v>
                </c:pt>
                <c:pt idx="731">
                  <c:v>2.281953633510677E-2</c:v>
                </c:pt>
                <c:pt idx="732">
                  <c:v>2.2846118599886757E-2</c:v>
                </c:pt>
                <c:pt idx="733">
                  <c:v>2.2872956097758083E-2</c:v>
                </c:pt>
                <c:pt idx="734">
                  <c:v>2.2900031504276962E-2</c:v>
                </c:pt>
                <c:pt idx="735">
                  <c:v>2.2927327493306133E-2</c:v>
                </c:pt>
                <c:pt idx="736">
                  <c:v>2.295482673697502E-2</c:v>
                </c:pt>
                <c:pt idx="737">
                  <c:v>2.298251190564355E-2</c:v>
                </c:pt>
                <c:pt idx="738">
                  <c:v>2.3010365667867766E-2</c:v>
                </c:pt>
                <c:pt idx="739">
                  <c:v>2.3041235683597418E-2</c:v>
                </c:pt>
                <c:pt idx="740">
                  <c:v>2.3069371080148671E-2</c:v>
                </c:pt>
                <c:pt idx="741">
                  <c:v>2.3094765173763708E-2</c:v>
                </c:pt>
                <c:pt idx="742">
                  <c:v>2.3123119958695496E-2</c:v>
                </c:pt>
                <c:pt idx="743">
                  <c:v>2.3151556651946101E-2</c:v>
                </c:pt>
                <c:pt idx="744">
                  <c:v>2.3171553510830528E-2</c:v>
                </c:pt>
                <c:pt idx="745">
                  <c:v>2.3211426385934979E-2</c:v>
                </c:pt>
                <c:pt idx="746">
                  <c:v>2.3237184743799155E-2</c:v>
                </c:pt>
                <c:pt idx="747">
                  <c:v>2.3265775622704089E-2</c:v>
                </c:pt>
                <c:pt idx="748">
                  <c:v>2.3294361676284576E-2</c:v>
                </c:pt>
                <c:pt idx="749">
                  <c:v>2.3322925551896828E-2</c:v>
                </c:pt>
                <c:pt idx="750">
                  <c:v>2.335818049073626E-2</c:v>
                </c:pt>
                <c:pt idx="751">
                  <c:v>2.3379917348782319E-2</c:v>
                </c:pt>
                <c:pt idx="752">
                  <c:v>2.3408310554926478E-2</c:v>
                </c:pt>
                <c:pt idx="753">
                  <c:v>2.343661215286471E-2</c:v>
                </c:pt>
                <c:pt idx="754">
                  <c:v>2.3464804780170968E-2</c:v>
                </c:pt>
                <c:pt idx="755">
                  <c:v>2.3492871072502485E-2</c:v>
                </c:pt>
                <c:pt idx="756">
                  <c:v>2.3526016311603507E-2</c:v>
                </c:pt>
                <c:pt idx="757">
                  <c:v>2.3540775726776406E-2</c:v>
                </c:pt>
                <c:pt idx="758">
                  <c:v>2.3576138267920019E-2</c:v>
                </c:pt>
                <c:pt idx="759">
                  <c:v>2.3606060119044793E-2</c:v>
                </c:pt>
                <c:pt idx="760">
                  <c:v>2.3630699626197651E-2</c:v>
                </c:pt>
                <c:pt idx="761">
                  <c:v>2.3657643153097367E-2</c:v>
                </c:pt>
                <c:pt idx="762">
                  <c:v>2.3684338743046551E-2</c:v>
                </c:pt>
                <c:pt idx="763">
                  <c:v>2.3710769017354669E-2</c:v>
                </c:pt>
                <c:pt idx="764">
                  <c:v>2.3739306197193097E-2</c:v>
                </c:pt>
                <c:pt idx="765">
                  <c:v>2.376276409620573E-2</c:v>
                </c:pt>
                <c:pt idx="766">
                  <c:v>2.3788294135432819E-2</c:v>
                </c:pt>
                <c:pt idx="767">
                  <c:v>2.3813489328490801E-2</c:v>
                </c:pt>
                <c:pt idx="768">
                  <c:v>2.3838332289066476E-2</c:v>
                </c:pt>
                <c:pt idx="769">
                  <c:v>2.3862805629487071E-2</c:v>
                </c:pt>
                <c:pt idx="770">
                  <c:v>2.3878067373514229E-2</c:v>
                </c:pt>
                <c:pt idx="771">
                  <c:v>2.392176874133781E-2</c:v>
                </c:pt>
                <c:pt idx="772">
                  <c:v>2.3933834034051901E-2</c:v>
                </c:pt>
                <c:pt idx="773">
                  <c:v>2.3956654992208996E-2</c:v>
                </c:pt>
                <c:pt idx="774">
                  <c:v>2.3981084353030549E-2</c:v>
                </c:pt>
                <c:pt idx="775">
                  <c:v>2.4002941107232723E-2</c:v>
                </c:pt>
                <c:pt idx="776">
                  <c:v>2.4022312975133575E-2</c:v>
                </c:pt>
                <c:pt idx="777">
                  <c:v>2.4043235003324594E-2</c:v>
                </c:pt>
                <c:pt idx="778">
                  <c:v>2.406562506871027E-2</c:v>
                </c:pt>
                <c:pt idx="779">
                  <c:v>2.4083683172423809E-2</c:v>
                </c:pt>
                <c:pt idx="780">
                  <c:v>2.4103233126389258E-2</c:v>
                </c:pt>
                <c:pt idx="781">
                  <c:v>2.4122349537924626E-2</c:v>
                </c:pt>
                <c:pt idx="782">
                  <c:v>2.4141044317361825E-2</c:v>
                </c:pt>
                <c:pt idx="783">
                  <c:v>2.4153884966111327E-2</c:v>
                </c:pt>
                <c:pt idx="784">
                  <c:v>2.4177216628365767E-2</c:v>
                </c:pt>
                <c:pt idx="785">
                  <c:v>2.4194717987544436E-2</c:v>
                </c:pt>
                <c:pt idx="786">
                  <c:v>2.4211845369755562E-2</c:v>
                </c:pt>
                <c:pt idx="787">
                  <c:v>2.4228610691996021E-2</c:v>
                </c:pt>
                <c:pt idx="788">
                  <c:v>2.4245025872458893E-2</c:v>
                </c:pt>
                <c:pt idx="789">
                  <c:v>2.4261102830492081E-2</c:v>
                </c:pt>
                <c:pt idx="790">
                  <c:v>2.4276853486555849E-2</c:v>
                </c:pt>
                <c:pt idx="791">
                  <c:v>2.4293972658231026E-2</c:v>
                </c:pt>
                <c:pt idx="792">
                  <c:v>2.4309095954473951E-2</c:v>
                </c:pt>
                <c:pt idx="793">
                  <c:v>2.4322266863420004E-2</c:v>
                </c:pt>
                <c:pt idx="794">
                  <c:v>2.4336831537128831E-2</c:v>
                </c:pt>
                <c:pt idx="795">
                  <c:v>2.4351129526539689E-2</c:v>
                </c:pt>
                <c:pt idx="796">
                  <c:v>2.4365172758014385E-2</c:v>
                </c:pt>
                <c:pt idx="797">
                  <c:v>2.4378973158781819E-2</c:v>
                </c:pt>
                <c:pt idx="798">
                  <c:v>2.4394174622219607E-2</c:v>
                </c:pt>
                <c:pt idx="799">
                  <c:v>2.4405893181266774E-2</c:v>
                </c:pt>
                <c:pt idx="800">
                  <c:v>2.4419036661517533E-2</c:v>
                </c:pt>
                <c:pt idx="801">
                  <c:v>2.4431985028074373E-2</c:v>
                </c:pt>
                <c:pt idx="802">
                  <c:v>2.4448544130378835E-2</c:v>
                </c:pt>
                <c:pt idx="803">
                  <c:v>2.4457344145412285E-2</c:v>
                </c:pt>
                <c:pt idx="804">
                  <c:v>2.4469778760602006E-2</c:v>
                </c:pt>
                <c:pt idx="805">
                  <c:v>2.4482065990875032E-2</c:v>
                </c:pt>
                <c:pt idx="806">
                  <c:v>2.4494217770103022E-2</c:v>
                </c:pt>
                <c:pt idx="807">
                  <c:v>2.4506246032793409E-2</c:v>
                </c:pt>
                <c:pt idx="808">
                  <c:v>2.4518162714072658E-2</c:v>
                </c:pt>
                <c:pt idx="809">
                  <c:v>2.453162105274426E-2</c:v>
                </c:pt>
                <c:pt idx="810">
                  <c:v>2.4541709075924362E-2</c:v>
                </c:pt>
                <c:pt idx="811">
                  <c:v>2.4553362629731755E-2</c:v>
                </c:pt>
                <c:pt idx="812">
                  <c:v>2.4566610507859049E-2</c:v>
                </c:pt>
                <c:pt idx="813">
                  <c:v>2.4576490170507979E-2</c:v>
                </c:pt>
                <c:pt idx="814">
                  <c:v>2.4587988034125915E-2</c:v>
                </c:pt>
                <c:pt idx="815">
                  <c:v>2.4599457878586282E-2</c:v>
                </c:pt>
                <c:pt idx="816">
                  <c:v>2.46125991612836E-2</c:v>
                </c:pt>
                <c:pt idx="817">
                  <c:v>2.4622361269392639E-2</c:v>
                </c:pt>
                <c:pt idx="818">
                  <c:v>2.4633818696779643E-2</c:v>
                </c:pt>
                <c:pt idx="819">
                  <c:v>2.4645295867090238E-2</c:v>
                </c:pt>
                <c:pt idx="820">
                  <c:v>2.4656804722207326E-2</c:v>
                </c:pt>
                <c:pt idx="821">
                  <c:v>2.4668357204563132E-2</c:v>
                </c:pt>
                <c:pt idx="822">
                  <c:v>2.468313546546037E-2</c:v>
                </c:pt>
                <c:pt idx="823">
                  <c:v>2.4691640823491613E-2</c:v>
                </c:pt>
                <c:pt idx="824">
                  <c:v>2.4703395847721261E-2</c:v>
                </c:pt>
                <c:pt idx="825">
                  <c:v>2.4717014745947383E-2</c:v>
                </c:pt>
                <c:pt idx="826">
                  <c:v>2.4727192049156316E-2</c:v>
                </c:pt>
                <c:pt idx="827">
                  <c:v>2.4741050281841794E-2</c:v>
                </c:pt>
                <c:pt idx="828">
                  <c:v>2.4751450237035458E-2</c:v>
                </c:pt>
                <c:pt idx="829">
                  <c:v>2.4763784961506052E-2</c:v>
                </c:pt>
                <c:pt idx="830">
                  <c:v>2.4778100832149357E-2</c:v>
                </c:pt>
                <c:pt idx="831">
                  <c:v>2.4783393449248729E-2</c:v>
                </c:pt>
                <c:pt idx="832">
                  <c:v>2.480173322056128E-2</c:v>
                </c:pt>
                <c:pt idx="833">
                  <c:v>2.4814728089671428E-2</c:v>
                </c:pt>
                <c:pt idx="834">
                  <c:v>2.4827911061989571E-2</c:v>
                </c:pt>
                <c:pt idx="835">
                  <c:v>2.4841291365481893E-2</c:v>
                </c:pt>
                <c:pt idx="836">
                  <c:v>2.4854878228717039E-2</c:v>
                </c:pt>
                <c:pt idx="837">
                  <c:v>2.4868680880886156E-2</c:v>
                </c:pt>
                <c:pt idx="838">
                  <c:v>2.4882708551820964E-2</c:v>
                </c:pt>
                <c:pt idx="839">
                  <c:v>2.4896970472015108E-2</c:v>
                </c:pt>
                <c:pt idx="840">
                  <c:v>2.4911475872644629E-2</c:v>
                </c:pt>
                <c:pt idx="841">
                  <c:v>2.4926233985589529E-2</c:v>
                </c:pt>
                <c:pt idx="842">
                  <c:v>2.4941254043457078E-2</c:v>
                </c:pt>
                <c:pt idx="843">
                  <c:v>2.4958656579662765E-2</c:v>
                </c:pt>
                <c:pt idx="844">
                  <c:v>2.4965716668011936E-2</c:v>
                </c:pt>
                <c:pt idx="845">
                  <c:v>2.4987978224078649E-2</c:v>
                </c:pt>
                <c:pt idx="846">
                  <c:v>2.5004138403097689E-2</c:v>
                </c:pt>
                <c:pt idx="847">
                  <c:v>2.502060670183873E-2</c:v>
                </c:pt>
                <c:pt idx="848">
                  <c:v>2.5037392357797766E-2</c:v>
                </c:pt>
                <c:pt idx="849">
                  <c:v>2.5054504609380156E-2</c:v>
                </c:pt>
                <c:pt idx="850">
                  <c:v>2.5074284526513731E-2</c:v>
                </c:pt>
                <c:pt idx="851">
                  <c:v>2.5089745857766573E-2</c:v>
                </c:pt>
                <c:pt idx="852">
                  <c:v>2.5107893336203176E-2</c:v>
                </c:pt>
                <c:pt idx="853">
                  <c:v>2.5126404373591007E-2</c:v>
                </c:pt>
                <c:pt idx="854">
                  <c:v>2.5145288213346995E-2</c:v>
                </c:pt>
                <c:pt idx="855">
                  <c:v>2.5164554099987791E-2</c:v>
                </c:pt>
                <c:pt idx="856">
                  <c:v>2.5184211279164839E-2</c:v>
                </c:pt>
                <c:pt idx="857">
                  <c:v>2.5196524404722653E-2</c:v>
                </c:pt>
                <c:pt idx="858">
                  <c:v>2.5224736503622988E-2</c:v>
                </c:pt>
                <c:pt idx="859">
                  <c:v>2.5245623046205003E-2</c:v>
                </c:pt>
                <c:pt idx="860">
                  <c:v>2.5266937876000234E-2</c:v>
                </c:pt>
                <c:pt idx="861">
                  <c:v>2.52957835731328E-2</c:v>
                </c:pt>
                <c:pt idx="862">
                  <c:v>2.5318158515686893E-2</c:v>
                </c:pt>
                <c:pt idx="863">
                  <c:v>2.5340993862774767E-2</c:v>
                </c:pt>
                <c:pt idx="864">
                  <c:v>2.5364298920195739E-2</c:v>
                </c:pt>
                <c:pt idx="865">
                  <c:v>2.5388082995249941E-2</c:v>
                </c:pt>
                <c:pt idx="866">
                  <c:v>2.541235539678104E-2</c:v>
                </c:pt>
                <c:pt idx="867">
                  <c:v>2.5437125435221353E-2</c:v>
                </c:pt>
                <c:pt idx="868">
                  <c:v>2.5462402422637181E-2</c:v>
                </c:pt>
                <c:pt idx="869">
                  <c:v>2.5488195672773689E-2</c:v>
                </c:pt>
                <c:pt idx="870">
                  <c:v>2.5514514501103328E-2</c:v>
                </c:pt>
                <c:pt idx="871">
                  <c:v>2.5541368224873344E-2</c:v>
                </c:pt>
                <c:pt idx="872">
                  <c:v>2.5568766163153969E-2</c:v>
                </c:pt>
                <c:pt idx="873">
                  <c:v>2.5596717636888342E-2</c:v>
                </c:pt>
                <c:pt idx="874">
                  <c:v>2.5625231968943323E-2</c:v>
                </c:pt>
                <c:pt idx="875">
                  <c:v>2.5654318484160089E-2</c:v>
                </c:pt>
                <c:pt idx="876">
                  <c:v>2.5683986509406679E-2</c:v>
                </c:pt>
                <c:pt idx="877">
                  <c:v>2.5723000590608069E-2</c:v>
                </c:pt>
                <c:pt idx="878">
                  <c:v>2.5754032816229021E-2</c:v>
                </c:pt>
                <c:pt idx="879">
                  <c:v>2.5785676801683782E-2</c:v>
                </c:pt>
                <c:pt idx="880">
                  <c:v>2.5817925957676444E-2</c:v>
                </c:pt>
                <c:pt idx="881">
                  <c:v>2.5850753247279569E-2</c:v>
                </c:pt>
                <c:pt idx="882">
                  <c:v>2.588413017969593E-2</c:v>
                </c:pt>
                <c:pt idx="883">
                  <c:v>2.5918028261290242E-2</c:v>
                </c:pt>
                <c:pt idx="884">
                  <c:v>2.5952418995438483E-2</c:v>
                </c:pt>
                <c:pt idx="885">
                  <c:v>2.5987273882384233E-2</c:v>
                </c:pt>
                <c:pt idx="886">
                  <c:v>2.6022564419105092E-2</c:v>
                </c:pt>
                <c:pt idx="887">
                  <c:v>2.6069716958067472E-2</c:v>
                </c:pt>
                <c:pt idx="888">
                  <c:v>2.609433841269522E-2</c:v>
                </c:pt>
                <c:pt idx="889">
                  <c:v>2.6130764846085074E-2</c:v>
                </c:pt>
                <c:pt idx="890">
                  <c:v>2.6167512882078109E-2</c:v>
                </c:pt>
                <c:pt idx="891">
                  <c:v>2.6204553999576725E-2</c:v>
                </c:pt>
                <c:pt idx="892">
                  <c:v>2.6241859673577419E-2</c:v>
                </c:pt>
                <c:pt idx="893">
                  <c:v>2.6279401375091046E-2</c:v>
                </c:pt>
                <c:pt idx="894">
                  <c:v>2.6317150571071868E-2</c:v>
                </c:pt>
                <c:pt idx="895">
                  <c:v>2.6355078724356024E-2</c:v>
                </c:pt>
                <c:pt idx="896">
                  <c:v>2.6393157293606764E-2</c:v>
                </c:pt>
                <c:pt idx="897">
                  <c:v>2.6431357733267817E-2</c:v>
                </c:pt>
                <c:pt idx="898">
                  <c:v>2.646965149352461E-2</c:v>
                </c:pt>
                <c:pt idx="899">
                  <c:v>2.6508010020274947E-2</c:v>
                </c:pt>
                <c:pt idx="900">
                  <c:v>2.654640475510598E-2</c:v>
                </c:pt>
                <c:pt idx="901">
                  <c:v>2.6584807135280001E-2</c:v>
                </c:pt>
                <c:pt idx="902">
                  <c:v>2.6623188593728739E-2</c:v>
                </c:pt>
                <c:pt idx="903">
                  <c:v>2.666152055905445E-2</c:v>
                </c:pt>
                <c:pt idx="904">
                  <c:v>2.6699774455540663E-2</c:v>
                </c:pt>
                <c:pt idx="905">
                  <c:v>2.6737921703169895E-2</c:v>
                </c:pt>
                <c:pt idx="906">
                  <c:v>2.6775933717648859E-2</c:v>
                </c:pt>
                <c:pt idx="907">
                  <c:v>2.681378191044459E-2</c:v>
                </c:pt>
                <c:pt idx="908">
                  <c:v>2.6863793567283214E-2</c:v>
                </c:pt>
                <c:pt idx="909">
                  <c:v>2.6888872455907306E-2</c:v>
                </c:pt>
                <c:pt idx="910">
                  <c:v>2.6926057610722573E-2</c:v>
                </c:pt>
                <c:pt idx="911">
                  <c:v>2.6962964548274914E-2</c:v>
                </c:pt>
                <c:pt idx="912">
                  <c:v>2.7020330239068701E-2</c:v>
                </c:pt>
                <c:pt idx="913">
                  <c:v>2.7047537950033344E-2</c:v>
                </c:pt>
                <c:pt idx="914">
                  <c:v>2.7071729948671991E-2</c:v>
                </c:pt>
                <c:pt idx="915">
                  <c:v>2.7107237889526337E-2</c:v>
                </c:pt>
                <c:pt idx="916">
                  <c:v>2.7142324530676738E-2</c:v>
                </c:pt>
                <c:pt idx="917">
                  <c:v>2.7176961244832189E-2</c:v>
                </c:pt>
                <c:pt idx="918">
                  <c:v>2.7211119401369124E-2</c:v>
                </c:pt>
                <c:pt idx="919">
                  <c:v>2.7244770366462147E-2</c:v>
                </c:pt>
                <c:pt idx="920">
                  <c:v>2.7277885503223544E-2</c:v>
                </c:pt>
                <c:pt idx="921">
                  <c:v>2.7310436171849369E-2</c:v>
                </c:pt>
                <c:pt idx="922">
                  <c:v>2.7342393729776662E-2</c:v>
                </c:pt>
                <c:pt idx="923">
                  <c:v>2.7373729531844668E-2</c:v>
                </c:pt>
                <c:pt idx="924">
                  <c:v>2.7404414930468256E-2</c:v>
                </c:pt>
                <c:pt idx="925">
                  <c:v>2.744495150916744E-2</c:v>
                </c:pt>
                <c:pt idx="926">
                  <c:v>2.7463719915999329E-2</c:v>
                </c:pt>
                <c:pt idx="927">
                  <c:v>2.7492282197266255E-2</c:v>
                </c:pt>
                <c:pt idx="928">
                  <c:v>2.752007946420754E-2</c:v>
                </c:pt>
                <c:pt idx="929">
                  <c:v>2.7547083059967007E-2</c:v>
                </c:pt>
                <c:pt idx="930">
                  <c:v>2.7573264326462503E-2</c:v>
                </c:pt>
                <c:pt idx="931">
                  <c:v>2.7598594797645662E-2</c:v>
                </c:pt>
                <c:pt idx="932">
                  <c:v>2.7623062825105148E-2</c:v>
                </c:pt>
                <c:pt idx="933">
                  <c:v>2.7646686393416331E-2</c:v>
                </c:pt>
                <c:pt idx="934">
                  <c:v>2.7669486507323232E-2</c:v>
                </c:pt>
                <c:pt idx="935">
                  <c:v>2.7691484175506237E-2</c:v>
                </c:pt>
                <c:pt idx="936">
                  <c:v>2.7712700410411482E-2</c:v>
                </c:pt>
                <c:pt idx="937">
                  <c:v>2.7733156228088369E-2</c:v>
                </c:pt>
                <c:pt idx="938">
                  <c:v>2.7752872648028573E-2</c:v>
                </c:pt>
                <c:pt idx="939">
                  <c:v>2.777187069301057E-2</c:v>
                </c:pt>
                <c:pt idx="940">
                  <c:v>2.7790171388948088E-2</c:v>
                </c:pt>
                <c:pt idx="941">
                  <c:v>2.7807795764744892E-2</c:v>
                </c:pt>
                <c:pt idx="942">
                  <c:v>2.7824764852149381E-2</c:v>
                </c:pt>
                <c:pt idx="943">
                  <c:v>2.7841099685619018E-2</c:v>
                </c:pt>
                <c:pt idx="944">
                  <c:v>2.7856821302184986E-2</c:v>
                </c:pt>
                <c:pt idx="945">
                  <c:v>2.7871950741322767E-2</c:v>
                </c:pt>
                <c:pt idx="946">
                  <c:v>2.7886509044828391E-2</c:v>
                </c:pt>
                <c:pt idx="947">
                  <c:v>2.7900517256695363E-2</c:v>
                </c:pt>
                <c:pt idx="948">
                  <c:v>2.7913996423000999E-2</c:v>
                </c:pt>
                <c:pt idx="949">
                  <c:v>2.7926967591791682E-2</c:v>
                </c:pt>
                <c:pt idx="950">
                  <c:v>2.7939451812977713E-2</c:v>
                </c:pt>
                <c:pt idx="951">
                  <c:v>2.795147013822756E-2</c:v>
                </c:pt>
                <c:pt idx="952">
                  <c:v>2.7963043620871257E-2</c:v>
                </c:pt>
                <c:pt idx="953">
                  <c:v>2.7974193315804058E-2</c:v>
                </c:pt>
                <c:pt idx="954">
                  <c:v>2.7984940279397512E-2</c:v>
                </c:pt>
                <c:pt idx="955">
                  <c:v>2.7995305569412089E-2</c:v>
                </c:pt>
                <c:pt idx="956">
                  <c:v>2.8005310244918331E-2</c:v>
                </c:pt>
                <c:pt idx="957">
                  <c:v>2.8014975366216256E-2</c:v>
                </c:pt>
                <c:pt idx="958">
                  <c:v>2.8024321994765955E-2</c:v>
                </c:pt>
                <c:pt idx="959">
                  <c:v>2.8033371193117482E-2</c:v>
                </c:pt>
                <c:pt idx="960">
                  <c:v>2.8046501395585635E-2</c:v>
                </c:pt>
                <c:pt idx="961">
                  <c:v>2.8050661554498379E-2</c:v>
                </c:pt>
                <c:pt idx="962">
                  <c:v>2.8058944847525431E-2</c:v>
                </c:pt>
                <c:pt idx="963">
                  <c:v>2.8067014970243897E-2</c:v>
                </c:pt>
                <c:pt idx="964">
                  <c:v>2.8082800525652568E-2</c:v>
                </c:pt>
                <c:pt idx="965">
                  <c:v>2.8081015430927669E-2</c:v>
                </c:pt>
                <c:pt idx="966">
                  <c:v>2.8090156991669207E-2</c:v>
                </c:pt>
                <c:pt idx="967">
                  <c:v>2.8097585111988815E-2</c:v>
                </c:pt>
                <c:pt idx="968">
                  <c:v>2.8104905405015028E-2</c:v>
                </c:pt>
                <c:pt idx="969">
                  <c:v>2.8112138941404956E-2</c:v>
                </c:pt>
                <c:pt idx="970">
                  <c:v>2.8119306792443805E-2</c:v>
                </c:pt>
                <c:pt idx="971">
                  <c:v>2.812643003002737E-2</c:v>
                </c:pt>
                <c:pt idx="972">
                  <c:v>2.8133529726651507E-2</c:v>
                </c:pt>
                <c:pt idx="973">
                  <c:v>2.8140626955406228E-2</c:v>
                </c:pt>
                <c:pt idx="974">
                  <c:v>2.8152813134618513E-2</c:v>
                </c:pt>
                <c:pt idx="975">
                  <c:v>2.8160012810338898E-2</c:v>
                </c:pt>
                <c:pt idx="976">
                  <c:v>2.8167274606370356E-2</c:v>
                </c:pt>
                <c:pt idx="977">
                  <c:v>2.8174619431317511E-2</c:v>
                </c:pt>
                <c:pt idx="978">
                  <c:v>2.8182068194412321E-2</c:v>
                </c:pt>
                <c:pt idx="979">
                  <c:v>2.8189641805534477E-2</c:v>
                </c:pt>
                <c:pt idx="980">
                  <c:v>2.8199148731064296E-2</c:v>
                </c:pt>
                <c:pt idx="981">
                  <c:v>2.8205247214761718E-2</c:v>
                </c:pt>
                <c:pt idx="982">
                  <c:v>2.8207868317349467E-2</c:v>
                </c:pt>
                <c:pt idx="983">
                  <c:v>2.8221602877689645E-2</c:v>
                </c:pt>
                <c:pt idx="984">
                  <c:v>2.8230106898597541E-2</c:v>
                </c:pt>
                <c:pt idx="985">
                  <c:v>2.8238830361743298E-2</c:v>
                </c:pt>
                <c:pt idx="986">
                  <c:v>2.8249652489174482E-2</c:v>
                </c:pt>
                <c:pt idx="987">
                  <c:v>2.8256916080406636E-2</c:v>
                </c:pt>
                <c:pt idx="988">
                  <c:v>2.8266268568656355E-2</c:v>
                </c:pt>
                <c:pt idx="989">
                  <c:v>2.8275820964588871E-2</c:v>
                </c:pt>
                <c:pt idx="990">
                  <c:v>2.828556838442841E-2</c:v>
                </c:pt>
                <c:pt idx="991">
                  <c:v>2.8295505944326428E-2</c:v>
                </c:pt>
                <c:pt idx="992">
                  <c:v>2.8305628760349019E-2</c:v>
                </c:pt>
                <c:pt idx="993">
                  <c:v>2.8315931948471259E-2</c:v>
                </c:pt>
                <c:pt idx="994">
                  <c:v>2.8326410624566131E-2</c:v>
                </c:pt>
                <c:pt idx="995">
                  <c:v>2.8337059904396705E-2</c:v>
                </c:pt>
                <c:pt idx="996">
                  <c:v>2.8347874903607236E-2</c:v>
                </c:pt>
                <c:pt idx="997">
                  <c:v>2.835885073771556E-2</c:v>
                </c:pt>
                <c:pt idx="998">
                  <c:v>2.8369982522105052E-2</c:v>
                </c:pt>
                <c:pt idx="999">
                  <c:v>2.8383289297294587E-2</c:v>
                </c:pt>
                <c:pt idx="1000">
                  <c:v>2.8394725453751532E-2</c:v>
                </c:pt>
                <c:pt idx="1001">
                  <c:v>2.8404264728613852E-2</c:v>
                </c:pt>
                <c:pt idx="1002">
                  <c:v>2.8415971465004134E-2</c:v>
                </c:pt>
                <c:pt idx="1003">
                  <c:v>2.8427809726311898E-2</c:v>
                </c:pt>
                <c:pt idx="1004">
                  <c:v>2.8433611374229954E-2</c:v>
                </c:pt>
                <c:pt idx="1005">
                  <c:v>2.8453921407320518E-2</c:v>
                </c:pt>
                <c:pt idx="1006">
                  <c:v>2.8464064803042886E-2</c:v>
                </c:pt>
                <c:pt idx="1007">
                  <c:v>2.8476380306381978E-2</c:v>
                </c:pt>
                <c:pt idx="1008">
                  <c:v>2.8488802904857738E-2</c:v>
                </c:pt>
                <c:pt idx="1009">
                  <c:v>2.8501327711917272E-2</c:v>
                </c:pt>
                <c:pt idx="1010">
                  <c:v>2.8513680969398821E-2</c:v>
                </c:pt>
                <c:pt idx="1011">
                  <c:v>2.8526664404517538E-2</c:v>
                </c:pt>
                <c:pt idx="1012">
                  <c:v>2.8539217242988687E-2</c:v>
                </c:pt>
                <c:pt idx="1013">
                  <c:v>2.8552351287451278E-2</c:v>
                </c:pt>
                <c:pt idx="1014">
                  <c:v>2.8565313831584355E-2</c:v>
                </c:pt>
                <c:pt idx="1015">
                  <c:v>2.857834926038921E-2</c:v>
                </c:pt>
                <c:pt idx="1016">
                  <c:v>2.859563687760738E-2</c:v>
                </c:pt>
                <c:pt idx="1017">
                  <c:v>2.8609872238264007E-2</c:v>
                </c:pt>
                <c:pt idx="1018">
                  <c:v>2.8617643511030643E-2</c:v>
                </c:pt>
                <c:pt idx="1019">
                  <c:v>2.8633022993780927E-2</c:v>
                </c:pt>
                <c:pt idx="1020">
                  <c:v>2.8644260716960551E-2</c:v>
                </c:pt>
                <c:pt idx="1021">
                  <c:v>2.8657636345780235E-2</c:v>
                </c:pt>
                <c:pt idx="1022">
                  <c:v>2.8671050121814569E-2</c:v>
                </c:pt>
                <c:pt idx="1023">
                  <c:v>2.8684497142227927E-2</c:v>
                </c:pt>
                <c:pt idx="1024">
                  <c:v>2.8700067866418485E-2</c:v>
                </c:pt>
                <c:pt idx="1025">
                  <c:v>2.8711471303558875E-2</c:v>
                </c:pt>
                <c:pt idx="1026">
                  <c:v>2.8724988637510981E-2</c:v>
                </c:pt>
                <c:pt idx="1027">
                  <c:v>2.8738519601908527E-2</c:v>
                </c:pt>
                <c:pt idx="1028">
                  <c:v>2.875205929261512E-2</c:v>
                </c:pt>
                <c:pt idx="1029">
                  <c:v>2.8765602805231914E-2</c:v>
                </c:pt>
                <c:pt idx="1030">
                  <c:v>2.8770779867517509E-2</c:v>
                </c:pt>
                <c:pt idx="1031">
                  <c:v>2.8792681677281214E-2</c:v>
                </c:pt>
                <c:pt idx="1032">
                  <c:v>2.8809751870751472E-2</c:v>
                </c:pt>
                <c:pt idx="1033">
                  <c:v>2.8819716977601838E-2</c:v>
                </c:pt>
                <c:pt idx="1034">
                  <c:v>2.8833206024572688E-2</c:v>
                </c:pt>
                <c:pt idx="1035">
                  <c:v>2.8848755517393059E-2</c:v>
                </c:pt>
                <c:pt idx="1036">
                  <c:v>2.8860102961465784E-2</c:v>
                </c:pt>
                <c:pt idx="1037">
                  <c:v>2.8873503996405835E-2</c:v>
                </c:pt>
                <c:pt idx="1038">
                  <c:v>2.8888951623721064E-2</c:v>
                </c:pt>
                <c:pt idx="1039">
                  <c:v>2.890019958583772E-2</c:v>
                </c:pt>
                <c:pt idx="1040">
                  <c:v>2.8913489595638393E-2</c:v>
                </c:pt>
                <c:pt idx="1041">
                  <c:v>2.8926738052175563E-2</c:v>
                </c:pt>
                <c:pt idx="1042">
                  <c:v>2.893994268281614E-2</c:v>
                </c:pt>
                <c:pt idx="1043">
                  <c:v>2.8946897262488606E-2</c:v>
                </c:pt>
                <c:pt idx="1044">
                  <c:v>2.8966211375310608E-2</c:v>
                </c:pt>
                <c:pt idx="1045">
                  <c:v>2.8979270891336149E-2</c:v>
                </c:pt>
                <c:pt idx="1046">
                  <c:v>2.8992277489811241E-2</c:v>
                </c:pt>
                <c:pt idx="1047">
                  <c:v>2.9005228897546941E-2</c:v>
                </c:pt>
                <c:pt idx="1048">
                  <c:v>2.9018122841247149E-2</c:v>
                </c:pt>
                <c:pt idx="1049">
                  <c:v>2.9030957047508819E-2</c:v>
                </c:pt>
                <c:pt idx="1050">
                  <c:v>2.904372924282414E-2</c:v>
                </c:pt>
                <c:pt idx="1051">
                  <c:v>2.9058467989831981E-2</c:v>
                </c:pt>
                <c:pt idx="1052">
                  <c:v>2.9071103675288628E-2</c:v>
                </c:pt>
                <c:pt idx="1053">
                  <c:v>2.9081651026465684E-2</c:v>
                </c:pt>
                <c:pt idx="1054">
                  <c:v>2.9094152440863535E-2</c:v>
                </c:pt>
                <c:pt idx="1055">
                  <c:v>2.9106580475248691E-2</c:v>
                </c:pt>
                <c:pt idx="1056">
                  <c:v>2.9112928047242866E-2</c:v>
                </c:pt>
                <c:pt idx="1057">
                  <c:v>2.9133200888436472E-2</c:v>
                </c:pt>
                <c:pt idx="1058">
                  <c:v>2.9143401556777453E-2</c:v>
                </c:pt>
                <c:pt idx="1059">
                  <c:v>2.9155513329095828E-2</c:v>
                </c:pt>
                <c:pt idx="1060">
                  <c:v>2.9167540349934695E-2</c:v>
                </c:pt>
                <c:pt idx="1061">
                  <c:v>2.917948034473138E-2</c:v>
                </c:pt>
                <c:pt idx="1062">
                  <c:v>2.9192472201870382E-2</c:v>
                </c:pt>
                <c:pt idx="1063">
                  <c:v>2.9203090157524151E-2</c:v>
                </c:pt>
                <c:pt idx="1064">
                  <c:v>2.9214755425976711E-2</c:v>
                </c:pt>
                <c:pt idx="1065">
                  <c:v>2.9226324569304626E-2</c:v>
                </c:pt>
                <c:pt idx="1066">
                  <c:v>2.9237795312539457E-2</c:v>
                </c:pt>
                <c:pt idx="1067">
                  <c:v>2.9249165380637394E-2</c:v>
                </c:pt>
                <c:pt idx="1068">
                  <c:v>2.9260432498482321E-2</c:v>
                </c:pt>
                <c:pt idx="1069">
                  <c:v>2.9271594390888205E-2</c:v>
                </c:pt>
                <c:pt idx="1070">
                  <c:v>2.9282648782600621E-2</c:v>
                </c:pt>
                <c:pt idx="1071">
                  <c:v>2.9293593398299362E-2</c:v>
                </c:pt>
                <c:pt idx="1072">
                  <c:v>2.930629852365018E-2</c:v>
                </c:pt>
                <c:pt idx="1073">
                  <c:v>2.9315144200062662E-2</c:v>
                </c:pt>
                <c:pt idx="1074">
                  <c:v>2.9325745835181879E-2</c:v>
                </c:pt>
                <c:pt idx="1075">
                  <c:v>2.9336228592401092E-2</c:v>
                </c:pt>
                <c:pt idx="1076">
                  <c:v>2.9348425651255412E-2</c:v>
                </c:pt>
                <c:pt idx="1077">
                  <c:v>2.9356828370649631E-2</c:v>
                </c:pt>
                <c:pt idx="1078">
                  <c:v>2.9366940840310191E-2</c:v>
                </c:pt>
                <c:pt idx="1079">
                  <c:v>2.9376925329340407E-2</c:v>
                </c:pt>
                <c:pt idx="1080">
                  <c:v>2.9386779561945253E-2</c:v>
                </c:pt>
                <c:pt idx="1081">
                  <c:v>2.939650126229288E-2</c:v>
                </c:pt>
                <c:pt idx="1082">
                  <c:v>2.9407958700729785E-2</c:v>
                </c:pt>
                <c:pt idx="1083">
                  <c:v>2.941553796270532E-2</c:v>
                </c:pt>
                <c:pt idx="1084">
                  <c:v>2.9424848410937208E-2</c:v>
                </c:pt>
                <c:pt idx="1085">
                  <c:v>2.9435765013663844E-2</c:v>
                </c:pt>
                <c:pt idx="1086">
                  <c:v>2.9443042123664321E-2</c:v>
                </c:pt>
                <c:pt idx="1087">
                  <c:v>2.945364868924687E-2</c:v>
                </c:pt>
                <c:pt idx="1088">
                  <c:v>2.9460651169298274E-2</c:v>
                </c:pt>
                <c:pt idx="1089">
                  <c:v>2.9469232254089893E-2</c:v>
                </c:pt>
                <c:pt idx="1090">
                  <c:v>2.9479362681605531E-2</c:v>
                </c:pt>
                <c:pt idx="1091">
                  <c:v>2.9485948536420347E-2</c:v>
                </c:pt>
                <c:pt idx="1092">
                  <c:v>2.9494084769407309E-2</c:v>
                </c:pt>
                <c:pt idx="1093">
                  <c:v>2.9502073754043429E-2</c:v>
                </c:pt>
                <c:pt idx="1094">
                  <c:v>2.9509916008257295E-2</c:v>
                </c:pt>
                <c:pt idx="1095">
                  <c:v>2.9512657863264586E-2</c:v>
                </c:pt>
                <c:pt idx="1096">
                  <c:v>2.952516239752925E-2</c:v>
                </c:pt>
                <c:pt idx="1097">
                  <c:v>2.9532567568841584E-2</c:v>
                </c:pt>
                <c:pt idx="1098">
                  <c:v>2.9539828082238404E-2</c:v>
                </c:pt>
                <c:pt idx="1099">
                  <c:v>2.9546944456040579E-2</c:v>
                </c:pt>
                <c:pt idx="1100">
                  <c:v>2.9553917208646946E-2</c:v>
                </c:pt>
                <c:pt idx="1101">
                  <c:v>2.9560746858531488E-2</c:v>
                </c:pt>
                <c:pt idx="1102">
                  <c:v>2.9567433924243117E-2</c:v>
                </c:pt>
                <c:pt idx="1103">
                  <c:v>2.9575553906089468E-2</c:v>
                </c:pt>
                <c:pt idx="1104">
                  <c:v>2.9575680286286595E-2</c:v>
                </c:pt>
                <c:pt idx="1105">
                  <c:v>2.9586644802941518E-2</c:v>
                </c:pt>
                <c:pt idx="1106">
                  <c:v>2.9592766718927542E-2</c:v>
                </c:pt>
                <c:pt idx="1107">
                  <c:v>2.9598748644585792E-2</c:v>
                </c:pt>
                <c:pt idx="1108">
                  <c:v>2.9604591098900356E-2</c:v>
                </c:pt>
                <c:pt idx="1109">
                  <c:v>2.9610294600925249E-2</c:v>
                </c:pt>
                <c:pt idx="1110">
                  <c:v>2.9617371347365293E-2</c:v>
                </c:pt>
                <c:pt idx="1111">
                  <c:v>2.9621286824667054E-2</c:v>
                </c:pt>
                <c:pt idx="1112">
                  <c:v>2.962657658483504E-2</c:v>
                </c:pt>
                <c:pt idx="1113">
                  <c:v>2.9631729469614183E-2</c:v>
                </c:pt>
                <c:pt idx="1114">
                  <c:v>2.9638222207172299E-2</c:v>
                </c:pt>
                <c:pt idx="1115">
                  <c:v>2.9641626690643835E-2</c:v>
                </c:pt>
                <c:pt idx="1116">
                  <c:v>2.9646372065876433E-2</c:v>
                </c:pt>
                <c:pt idx="1117">
                  <c:v>2.964662855392439E-2</c:v>
                </c:pt>
                <c:pt idx="1118">
                  <c:v>2.9655458943716694E-2</c:v>
                </c:pt>
                <c:pt idx="1119">
                  <c:v>2.9659801485690227E-2</c:v>
                </c:pt>
                <c:pt idx="1120">
                  <c:v>2.966401078938101E-2</c:v>
                </c:pt>
                <c:pt idx="1121">
                  <c:v>2.9666969075978822E-2</c:v>
                </c:pt>
                <c:pt idx="1122">
                  <c:v>2.967087427867637E-2</c:v>
                </c:pt>
                <c:pt idx="1123">
                  <c:v>2.9674647998120699E-2</c:v>
                </c:pt>
                <c:pt idx="1124">
                  <c:v>2.9678800491112354E-2</c:v>
                </c:pt>
                <c:pt idx="1125">
                  <c:v>2.9681803078575836E-2</c:v>
                </c:pt>
                <c:pt idx="1126">
                  <c:v>2.9685185485394686E-2</c:v>
                </c:pt>
                <c:pt idx="1127">
                  <c:v>2.9688438500574874E-2</c:v>
                </c:pt>
                <c:pt idx="1128">
                  <c:v>2.9691998464434353E-2</c:v>
                </c:pt>
                <c:pt idx="1129">
                  <c:v>2.9694558448260373E-2</c:v>
                </c:pt>
                <c:pt idx="1130">
                  <c:v>2.9697426427023998E-2</c:v>
                </c:pt>
                <c:pt idx="1131">
                  <c:v>2.9700167106664493E-2</c:v>
                </c:pt>
                <c:pt idx="1132">
                  <c:v>2.9702781010446794E-2</c:v>
                </c:pt>
                <c:pt idx="1133">
                  <c:v>2.9705268661687958E-2</c:v>
                </c:pt>
                <c:pt idx="1134">
                  <c:v>2.970763058375827E-2</c:v>
                </c:pt>
                <c:pt idx="1135">
                  <c:v>2.9709867300079469E-2</c:v>
                </c:pt>
                <c:pt idx="1136">
                  <c:v>2.9711979334123669E-2</c:v>
                </c:pt>
                <c:pt idx="1137">
                  <c:v>2.9714512442382494E-2</c:v>
                </c:pt>
                <c:pt idx="1138">
                  <c:v>2.9715831449524249E-2</c:v>
                </c:pt>
                <c:pt idx="1139">
                  <c:v>2.9717811292250176E-2</c:v>
                </c:pt>
                <c:pt idx="1140">
                  <c:v>2.971919137726959E-2</c:v>
                </c:pt>
                <c:pt idx="1141">
                  <c:v>2.9720689544007438E-2</c:v>
                </c:pt>
                <c:pt idx="1142">
                  <c:v>2.9722256434407221E-2</c:v>
                </c:pt>
                <c:pt idx="1143">
                  <c:v>2.9723331504291736E-2</c:v>
                </c:pt>
                <c:pt idx="1144">
                  <c:v>2.9724479059673521E-2</c:v>
                </c:pt>
                <c:pt idx="1145">
                  <c:v>2.972551350651995E-2</c:v>
                </c:pt>
                <c:pt idx="1146">
                  <c:v>2.9726436725867715E-2</c:v>
                </c:pt>
                <c:pt idx="1147">
                  <c:v>2.9727250598796877E-2</c:v>
                </c:pt>
                <c:pt idx="1148">
                  <c:v>2.9727957006429977E-2</c:v>
                </c:pt>
                <c:pt idx="1149">
                  <c:v>2.9728557829928545E-2</c:v>
                </c:pt>
                <c:pt idx="1150">
                  <c:v>2.972905495049244E-2</c:v>
                </c:pt>
                <c:pt idx="1151">
                  <c:v>2.9729450249356984E-2</c:v>
                </c:pt>
                <c:pt idx="1152">
                  <c:v>2.972974560779168E-2</c:v>
                </c:pt>
                <c:pt idx="1153">
                  <c:v>2.9729942907097778E-2</c:v>
                </c:pt>
                <c:pt idx="1154">
                  <c:v>2.9730044028606753E-2</c:v>
                </c:pt>
                <c:pt idx="1155">
                  <c:v>2.9730044240722231E-2</c:v>
                </c:pt>
                <c:pt idx="1156">
                  <c:v>2.9729945602178322E-2</c:v>
                </c:pt>
                <c:pt idx="1157">
                  <c:v>2.9729789140083972E-2</c:v>
                </c:pt>
                <c:pt idx="1158">
                  <c:v>2.9729524364263633E-2</c:v>
                </c:pt>
                <c:pt idx="1159">
                  <c:v>2.9729172817695999E-2</c:v>
                </c:pt>
                <c:pt idx="1160">
                  <c:v>2.9728736381857516E-2</c:v>
                </c:pt>
                <c:pt idx="1161">
                  <c:v>2.97282169382426E-2</c:v>
                </c:pt>
                <c:pt idx="1162">
                  <c:v>2.9727524059824286E-2</c:v>
                </c:pt>
                <c:pt idx="1163">
                  <c:v>2.9726936553746527E-2</c:v>
                </c:pt>
                <c:pt idx="1164">
                  <c:v>2.9726179375932599E-2</c:v>
                </c:pt>
                <c:pt idx="1165">
                  <c:v>2.9725346716474723E-2</c:v>
                </c:pt>
                <c:pt idx="1166">
                  <c:v>2.9724305092831277E-2</c:v>
                </c:pt>
                <c:pt idx="1167">
                  <c:v>2.9723462478892106E-2</c:v>
                </c:pt>
                <c:pt idx="1168">
                  <c:v>2.9722414663922631E-2</c:v>
                </c:pt>
                <c:pt idx="1169">
                  <c:v>2.9721298893617111E-2</c:v>
                </c:pt>
                <c:pt idx="1170">
                  <c:v>2.9720117049569388E-2</c:v>
                </c:pt>
                <c:pt idx="1171">
                  <c:v>2.9718871013378778E-2</c:v>
                </c:pt>
                <c:pt idx="1172">
                  <c:v>2.9717562666646345E-2</c:v>
                </c:pt>
                <c:pt idx="1173">
                  <c:v>2.9715993528334674E-2</c:v>
                </c:pt>
                <c:pt idx="1174">
                  <c:v>2.9714557995027546E-2</c:v>
                </c:pt>
                <c:pt idx="1175">
                  <c:v>2.9713066064792081E-2</c:v>
                </c:pt>
                <c:pt idx="1176">
                  <c:v>2.9711519619231543E-2</c:v>
                </c:pt>
                <c:pt idx="1177">
                  <c:v>2.9709920539946557E-2</c:v>
                </c:pt>
                <c:pt idx="1178">
                  <c:v>2.9708270708533591E-2</c:v>
                </c:pt>
                <c:pt idx="1179">
                  <c:v>2.970657200658583E-2</c:v>
                </c:pt>
                <c:pt idx="1180">
                  <c:v>2.9704826315690099E-2</c:v>
                </c:pt>
                <c:pt idx="1181">
                  <c:v>2.9703035517427107E-2</c:v>
                </c:pt>
                <c:pt idx="1182">
                  <c:v>2.9702262063696767E-2</c:v>
                </c:pt>
                <c:pt idx="1183">
                  <c:v>2.9700384613224086E-2</c:v>
                </c:pt>
                <c:pt idx="1184">
                  <c:v>2.969846773802191E-2</c:v>
                </c:pt>
                <c:pt idx="1185">
                  <c:v>2.9696513314651007E-2</c:v>
                </c:pt>
                <c:pt idx="1186">
                  <c:v>2.9694523219661442E-2</c:v>
                </c:pt>
                <c:pt idx="1187">
                  <c:v>2.9692499329592354E-2</c:v>
                </c:pt>
                <c:pt idx="1188">
                  <c:v>2.9691946154336523E-2</c:v>
                </c:pt>
                <c:pt idx="1189">
                  <c:v>2.9689848211108469E-2</c:v>
                </c:pt>
                <c:pt idx="1190">
                  <c:v>2.9688766416475075E-2</c:v>
                </c:pt>
                <c:pt idx="1191">
                  <c:v>2.9685571334942637E-2</c:v>
                </c:pt>
                <c:pt idx="1192">
                  <c:v>2.9683395488551534E-2</c:v>
                </c:pt>
                <c:pt idx="1193">
                  <c:v>2.9681195225880343E-2</c:v>
                </c:pt>
                <c:pt idx="1194">
                  <c:v>2.967586154293405E-2</c:v>
                </c:pt>
                <c:pt idx="1195">
                  <c:v>2.9676721452338285E-2</c:v>
                </c:pt>
                <c:pt idx="1196">
                  <c:v>2.9674447941792807E-2</c:v>
                </c:pt>
                <c:pt idx="1197">
                  <c:v>2.9672150015617377E-2</c:v>
                </c:pt>
                <c:pt idx="1198">
                  <c:v>2.9669827673979035E-2</c:v>
                </c:pt>
                <c:pt idx="1199">
                  <c:v>2.9668507340872282E-2</c:v>
                </c:pt>
                <c:pt idx="1200">
                  <c:v>2.9665109744990464E-2</c:v>
                </c:pt>
                <c:pt idx="1201">
                  <c:v>2.9662714157983439E-2</c:v>
                </c:pt>
                <c:pt idx="1202">
                  <c:v>2.9660294156198821E-2</c:v>
                </c:pt>
                <c:pt idx="1203">
                  <c:v>2.9654792953424547E-2</c:v>
                </c:pt>
                <c:pt idx="1204">
                  <c:v>2.965538090900386E-2</c:v>
                </c:pt>
                <c:pt idx="1205">
                  <c:v>2.9652887663950619E-2</c:v>
                </c:pt>
                <c:pt idx="1206">
                  <c:v>2.9650370004834434E-2</c:v>
                </c:pt>
                <c:pt idx="1207">
                  <c:v>2.96488388086803E-2</c:v>
                </c:pt>
                <c:pt idx="1208">
                  <c:v>2.9646270369836362E-2</c:v>
                </c:pt>
                <c:pt idx="1209">
                  <c:v>2.9642670544946518E-2</c:v>
                </c:pt>
                <c:pt idx="1210">
                  <c:v>2.9640055231425984E-2</c:v>
                </c:pt>
                <c:pt idx="1211">
                  <c:v>2.9637415504775024E-2</c:v>
                </c:pt>
                <c:pt idx="1212">
                  <c:v>2.9634751365185868E-2</c:v>
                </c:pt>
                <c:pt idx="1213">
                  <c:v>2.9633061947558489E-2</c:v>
                </c:pt>
                <c:pt idx="1214">
                  <c:v>2.9629349847968667E-2</c:v>
                </c:pt>
                <c:pt idx="1215">
                  <c:v>2.9626612470732915E-2</c:v>
                </c:pt>
                <c:pt idx="1216">
                  <c:v>2.9620870157617753E-2</c:v>
                </c:pt>
                <c:pt idx="1217">
                  <c:v>2.9621064480002391E-2</c:v>
                </c:pt>
                <c:pt idx="1218">
                  <c:v>2.9618253866910561E-2</c:v>
                </c:pt>
                <c:pt idx="1219">
                  <c:v>2.9615418842273124E-2</c:v>
                </c:pt>
                <c:pt idx="1220">
                  <c:v>2.9612148922691931E-2</c:v>
                </c:pt>
                <c:pt idx="1221">
                  <c:v>2.9609675559187053E-2</c:v>
                </c:pt>
                <c:pt idx="1222">
                  <c:v>2.9606767301155482E-2</c:v>
                </c:pt>
                <c:pt idx="1223">
                  <c:v>2.9603834632413284E-2</c:v>
                </c:pt>
                <c:pt idx="1224">
                  <c:v>2.9597223837389795E-2</c:v>
                </c:pt>
                <c:pt idx="1225">
                  <c:v>2.9597468143911464E-2</c:v>
                </c:pt>
                <c:pt idx="1226">
                  <c:v>2.9594890164060132E-2</c:v>
                </c:pt>
                <c:pt idx="1227">
                  <c:v>2.9592831318893963E-2</c:v>
                </c:pt>
                <c:pt idx="1228">
                  <c:v>2.9588805135557967E-2</c:v>
                </c:pt>
                <c:pt idx="1229">
                  <c:v>2.9585726007087726E-2</c:v>
                </c:pt>
                <c:pt idx="1230">
                  <c:v>2.958262246943542E-2</c:v>
                </c:pt>
                <c:pt idx="1231">
                  <c:v>2.9579494522827172E-2</c:v>
                </c:pt>
                <c:pt idx="1232">
                  <c:v>2.9577303657417568E-2</c:v>
                </c:pt>
                <c:pt idx="1233">
                  <c:v>2.9573165403652766E-2</c:v>
                </c:pt>
                <c:pt idx="1234">
                  <c:v>2.9567090927844736E-2</c:v>
                </c:pt>
                <c:pt idx="1235">
                  <c:v>2.9563871359502836E-2</c:v>
                </c:pt>
                <c:pt idx="1236">
                  <c:v>2.9560627389146936E-2</c:v>
                </c:pt>
                <c:pt idx="1237">
                  <c:v>2.9557359017011592E-2</c:v>
                </c:pt>
                <c:pt idx="1238">
                  <c:v>2.9554066243331571E-2</c:v>
                </c:pt>
                <c:pt idx="1239">
                  <c:v>2.9550749068344932E-2</c:v>
                </c:pt>
                <c:pt idx="1240">
                  <c:v>2.9551190068980143E-2</c:v>
                </c:pt>
                <c:pt idx="1241">
                  <c:v>2.9544041515409274E-2</c:v>
                </c:pt>
                <c:pt idx="1242">
                  <c:v>2.9540651137943599E-2</c:v>
                </c:pt>
                <c:pt idx="1243">
                  <c:v>2.953723636013798E-2</c:v>
                </c:pt>
                <c:pt idx="1244">
                  <c:v>2.9533797182238582E-2</c:v>
                </c:pt>
                <c:pt idx="1245">
                  <c:v>2.9530333604493534E-2</c:v>
                </c:pt>
                <c:pt idx="1246">
                  <c:v>2.9526845627152278E-2</c:v>
                </c:pt>
                <c:pt idx="1247">
                  <c:v>2.9523333250466011E-2</c:v>
                </c:pt>
                <c:pt idx="1248">
                  <c:v>2.9519796474688123E-2</c:v>
                </c:pt>
                <c:pt idx="1249">
                  <c:v>2.9516235300073745E-2</c:v>
                </c:pt>
                <c:pt idx="1250">
                  <c:v>2.9512649726879558E-2</c:v>
                </c:pt>
                <c:pt idx="1251">
                  <c:v>2.950903975536354E-2</c:v>
                </c:pt>
                <c:pt idx="1252">
                  <c:v>2.9505405385786308E-2</c:v>
                </c:pt>
                <c:pt idx="1253">
                  <c:v>2.9501746618409787E-2</c:v>
                </c:pt>
                <c:pt idx="1254">
                  <c:v>2.9498063453497658E-2</c:v>
                </c:pt>
                <c:pt idx="1255">
                  <c:v>2.9494355891315351E-2</c:v>
                </c:pt>
                <c:pt idx="1256">
                  <c:v>2.9490623932130273E-2</c:v>
                </c:pt>
                <c:pt idx="1257">
                  <c:v>2.9486867576211134E-2</c:v>
                </c:pt>
                <c:pt idx="1258">
                  <c:v>2.9483086823828844E-2</c:v>
                </c:pt>
                <c:pt idx="1259">
                  <c:v>2.9479281675255844E-2</c:v>
                </c:pt>
                <c:pt idx="1260">
                  <c:v>2.9475452130766765E-2</c:v>
                </c:pt>
                <c:pt idx="1261">
                  <c:v>2.9471598190636886E-2</c:v>
                </c:pt>
                <c:pt idx="1262">
                  <c:v>2.9467719855145007E-2</c:v>
                </c:pt>
                <c:pt idx="1263">
                  <c:v>2.946381712456991E-2</c:v>
                </c:pt>
                <c:pt idx="1264">
                  <c:v>2.945988999919302E-2</c:v>
                </c:pt>
                <c:pt idx="1265">
                  <c:v>2.9455938479297505E-2</c:v>
                </c:pt>
                <c:pt idx="1266">
                  <c:v>2.9451962565168289E-2</c:v>
                </c:pt>
                <c:pt idx="1267">
                  <c:v>2.9447962257091828E-2</c:v>
                </c:pt>
                <c:pt idx="1268">
                  <c:v>2.9443937555356327E-2</c:v>
                </c:pt>
                <c:pt idx="1269">
                  <c:v>2.9439888460251969E-2</c:v>
                </c:pt>
                <c:pt idx="1270">
                  <c:v>2.9436999446664457E-2</c:v>
                </c:pt>
                <c:pt idx="1271">
                  <c:v>2.943171709110615E-2</c:v>
                </c:pt>
                <c:pt idx="1272">
                  <c:v>2.9428764027244914E-2</c:v>
                </c:pt>
                <c:pt idx="1273">
                  <c:v>2.9423448152009965E-2</c:v>
                </c:pt>
                <c:pt idx="1274">
                  <c:v>2.9419277094474436E-2</c:v>
                </c:pt>
                <c:pt idx="1275">
                  <c:v>2.9415081645347698E-2</c:v>
                </c:pt>
                <c:pt idx="1276">
                  <c:v>2.941086180493175E-2</c:v>
                </c:pt>
                <c:pt idx="1277">
                  <c:v>2.9403571046586651E-2</c:v>
                </c:pt>
                <c:pt idx="1278">
                  <c:v>2.9403472276078934E-2</c:v>
                </c:pt>
                <c:pt idx="1279">
                  <c:v>2.9400036843226448E-2</c:v>
                </c:pt>
                <c:pt idx="1280">
                  <c:v>2.939484653620093E-2</c:v>
                </c:pt>
                <c:pt idx="1281">
                  <c:v>2.9390497075879433E-2</c:v>
                </c:pt>
                <c:pt idx="1282">
                  <c:v>2.9386123222388812E-2</c:v>
                </c:pt>
                <c:pt idx="1283">
                  <c:v>2.9381724976046644E-2</c:v>
                </c:pt>
                <c:pt idx="1284">
                  <c:v>2.9378157106097626E-2</c:v>
                </c:pt>
                <c:pt idx="1285">
                  <c:v>2.9372855306083134E-2</c:v>
                </c:pt>
                <c:pt idx="1286">
                  <c:v>2.9368383883104986E-2</c:v>
                </c:pt>
                <c:pt idx="1287">
                  <c:v>2.936388806856036E-2</c:v>
                </c:pt>
                <c:pt idx="1288">
                  <c:v>2.9359367862775536E-2</c:v>
                </c:pt>
                <c:pt idx="1289">
                  <c:v>2.9354823266077662E-2</c:v>
                </c:pt>
                <c:pt idx="1290">
                  <c:v>2.9350254278796284E-2</c:v>
                </c:pt>
                <c:pt idx="1291">
                  <c:v>2.9346500931286355E-2</c:v>
                </c:pt>
                <c:pt idx="1292">
                  <c:v>2.9336719567473434E-2</c:v>
                </c:pt>
                <c:pt idx="1293">
                  <c:v>2.9336400976770323E-2</c:v>
                </c:pt>
                <c:pt idx="1294">
                  <c:v>2.9329232423777454E-2</c:v>
                </c:pt>
                <c:pt idx="1295">
                  <c:v>2.9327043495286156E-2</c:v>
                </c:pt>
                <c:pt idx="1296">
                  <c:v>2.9322328171518523E-2</c:v>
                </c:pt>
                <c:pt idx="1297">
                  <c:v>2.9317588459522127E-2</c:v>
                </c:pt>
                <c:pt idx="1298">
                  <c:v>2.9313649558760806E-2</c:v>
                </c:pt>
                <c:pt idx="1299">
                  <c:v>2.9308035872218502E-2</c:v>
                </c:pt>
                <c:pt idx="1300">
                  <c:v>2.9303222997603687E-2</c:v>
                </c:pt>
                <c:pt idx="1301">
                  <c:v>2.9298385736144721E-2</c:v>
                </c:pt>
                <c:pt idx="1302">
                  <c:v>2.9293524088191844E-2</c:v>
                </c:pt>
                <c:pt idx="1303">
                  <c:v>2.9288638054097683E-2</c:v>
                </c:pt>
                <c:pt idx="1304">
                  <c:v>2.9283727634216185E-2</c:v>
                </c:pt>
                <c:pt idx="1305">
                  <c:v>2.9278792828902809E-2</c:v>
                </c:pt>
                <c:pt idx="1306">
                  <c:v>2.9273833638516072E-2</c:v>
                </c:pt>
                <c:pt idx="1307">
                  <c:v>2.9268850063414273E-2</c:v>
                </c:pt>
                <c:pt idx="1308">
                  <c:v>2.9263842103959187E-2</c:v>
                </c:pt>
                <c:pt idx="1309">
                  <c:v>2.925880976051369E-2</c:v>
                </c:pt>
                <c:pt idx="1310">
                  <c:v>2.9253753033442395E-2</c:v>
                </c:pt>
                <c:pt idx="1311">
                  <c:v>2.9249469336314435E-2</c:v>
                </c:pt>
                <c:pt idx="1312">
                  <c:v>2.9244361692694211E-2</c:v>
                </c:pt>
                <c:pt idx="1313">
                  <c:v>2.9238436554145757E-2</c:v>
                </c:pt>
                <c:pt idx="1314">
                  <c:v>2.9233282296252241E-2</c:v>
                </c:pt>
                <c:pt idx="1315">
                  <c:v>2.9228103656583213E-2</c:v>
                </c:pt>
                <c:pt idx="1316">
                  <c:v>2.9220539716788733E-2</c:v>
                </c:pt>
                <c:pt idx="1317">
                  <c:v>2.9218457716446277E-2</c:v>
                </c:pt>
                <c:pt idx="1318">
                  <c:v>2.9212421450680082E-2</c:v>
                </c:pt>
                <c:pt idx="1319">
                  <c:v>2.920714528767691E-2</c:v>
                </c:pt>
                <c:pt idx="1320">
                  <c:v>2.920184474479099E-2</c:v>
                </c:pt>
                <c:pt idx="1321">
                  <c:v>2.9196519822407414E-2</c:v>
                </c:pt>
                <c:pt idx="1322">
                  <c:v>2.9187324545179558E-2</c:v>
                </c:pt>
                <c:pt idx="1323">
                  <c:v>2.9185796840690684E-2</c:v>
                </c:pt>
                <c:pt idx="1324">
                  <c:v>2.9180398782134895E-2</c:v>
                </c:pt>
                <c:pt idx="1325">
                  <c:v>2.9174976345634863E-2</c:v>
                </c:pt>
                <c:pt idx="1326">
                  <c:v>2.9169529531583738E-2</c:v>
                </c:pt>
                <c:pt idx="1327">
                  <c:v>2.916405834037597E-2</c:v>
                </c:pt>
                <c:pt idx="1328">
                  <c:v>2.9160083813797585E-2</c:v>
                </c:pt>
                <c:pt idx="1329">
                  <c:v>2.9150766544142798E-2</c:v>
                </c:pt>
                <c:pt idx="1330">
                  <c:v>2.9147498507786525E-2</c:v>
                </c:pt>
                <c:pt idx="1331">
                  <c:v>2.9142683866243392E-2</c:v>
                </c:pt>
                <c:pt idx="1332">
                  <c:v>2.9136336740925774E-2</c:v>
                </c:pt>
                <c:pt idx="1333">
                  <c:v>2.9130719295165777E-2</c:v>
                </c:pt>
                <c:pt idx="1334">
                  <c:v>2.9125077475061059E-2</c:v>
                </c:pt>
                <c:pt idx="1335">
                  <c:v>2.9119411281020878E-2</c:v>
                </c:pt>
                <c:pt idx="1336">
                  <c:v>2.9114463813209666E-2</c:v>
                </c:pt>
                <c:pt idx="1337">
                  <c:v>2.9108005772777518E-2</c:v>
                </c:pt>
                <c:pt idx="1338">
                  <c:v>2.9102266459400925E-2</c:v>
                </c:pt>
                <c:pt idx="1339">
                  <c:v>2.909650277374139E-2</c:v>
                </c:pt>
                <c:pt idx="1340">
                  <c:v>2.9090714716216458E-2</c:v>
                </c:pt>
                <c:pt idx="1341">
                  <c:v>2.9085634386825897E-2</c:v>
                </c:pt>
                <c:pt idx="1342">
                  <c:v>2.9076874767756833E-2</c:v>
                </c:pt>
                <c:pt idx="1343">
                  <c:v>2.906839076523195E-2</c:v>
                </c:pt>
                <c:pt idx="1344">
                  <c:v>2.9067318775878911E-2</c:v>
                </c:pt>
                <c:pt idx="1345">
                  <c:v>2.9061408865353702E-2</c:v>
                </c:pt>
                <c:pt idx="1346">
                  <c:v>2.905547458550602E-2</c:v>
                </c:pt>
                <c:pt idx="1347">
                  <c:v>2.9050234776148771E-2</c:v>
                </c:pt>
                <c:pt idx="1348">
                  <c:v>2.9043532919565022E-2</c:v>
                </c:pt>
                <c:pt idx="1349">
                  <c:v>2.9037525534336407E-2</c:v>
                </c:pt>
                <c:pt idx="1350">
                  <c:v>2.9032205966342844E-2</c:v>
                </c:pt>
                <c:pt idx="1351">
                  <c:v>2.902543766154039E-2</c:v>
                </c:pt>
                <c:pt idx="1352">
                  <c:v>2.9019357174848583E-2</c:v>
                </c:pt>
                <c:pt idx="1353">
                  <c:v>2.9013252321881022E-2</c:v>
                </c:pt>
                <c:pt idx="1354">
                  <c:v>2.9007123103079856E-2</c:v>
                </c:pt>
                <c:pt idx="1355">
                  <c:v>2.8998865285050773E-2</c:v>
                </c:pt>
                <c:pt idx="1356">
                  <c:v>2.8994791569755575E-2</c:v>
                </c:pt>
                <c:pt idx="1357">
                  <c:v>2.8988589256125696E-2</c:v>
                </c:pt>
                <c:pt idx="1358">
                  <c:v>2.898236257844912E-2</c:v>
                </c:pt>
                <c:pt idx="1359">
                  <c:v>2.8976111537177152E-2</c:v>
                </c:pt>
                <c:pt idx="1360">
                  <c:v>2.8969836132762838E-2</c:v>
                </c:pt>
                <c:pt idx="1361">
                  <c:v>2.8963536365660091E-2</c:v>
                </c:pt>
                <c:pt idx="1362">
                  <c:v>2.8957212236326309E-2</c:v>
                </c:pt>
                <c:pt idx="1363">
                  <c:v>2.8951546906255943E-2</c:v>
                </c:pt>
                <c:pt idx="1364">
                  <c:v>2.8945171808678713E-2</c:v>
                </c:pt>
                <c:pt idx="1365">
                  <c:v>2.8938093679525611E-2</c:v>
                </c:pt>
                <c:pt idx="1366">
                  <c:v>2.8931672105864996E-2</c:v>
                </c:pt>
                <c:pt idx="1367">
                  <c:v>2.8925226172281261E-2</c:v>
                </c:pt>
                <c:pt idx="1368">
                  <c:v>2.8916739043407452E-2</c:v>
                </c:pt>
                <c:pt idx="1369">
                  <c:v>2.8912930890538466E-2</c:v>
                </c:pt>
                <c:pt idx="1370">
                  <c:v>2.8905742216670933E-2</c:v>
                </c:pt>
                <c:pt idx="1371">
                  <c:v>2.8899198848082824E-2</c:v>
                </c:pt>
                <c:pt idx="1372">
                  <c:v>2.889263112192415E-2</c:v>
                </c:pt>
                <c:pt idx="1373">
                  <c:v>2.8886039038670826E-2</c:v>
                </c:pt>
                <c:pt idx="1374">
                  <c:v>2.8875264186363721E-2</c:v>
                </c:pt>
                <c:pt idx="1375">
                  <c:v>2.8872781802792805E-2</c:v>
                </c:pt>
                <c:pt idx="1376">
                  <c:v>2.8866116651127777E-2</c:v>
                </c:pt>
                <c:pt idx="1377">
                  <c:v>2.885942714428983E-2</c:v>
                </c:pt>
                <c:pt idx="1378">
                  <c:v>2.8852713282761847E-2</c:v>
                </c:pt>
                <c:pt idx="1379">
                  <c:v>2.884597506703172E-2</c:v>
                </c:pt>
                <c:pt idx="1380">
                  <c:v>2.8839212497586912E-2</c:v>
                </c:pt>
                <c:pt idx="1381">
                  <c:v>2.8832425574917268E-2</c:v>
                </c:pt>
                <c:pt idx="1382">
                  <c:v>2.8825614299514388E-2</c:v>
                </c:pt>
                <c:pt idx="1383">
                  <c:v>2.8818778671871832E-2</c:v>
                </c:pt>
                <c:pt idx="1384">
                  <c:v>2.8812554331920263E-2</c:v>
                </c:pt>
                <c:pt idx="1385">
                  <c:v>2.8805034361850612E-2</c:v>
                </c:pt>
                <c:pt idx="1386">
                  <c:v>2.879812568046734E-2</c:v>
                </c:pt>
                <c:pt idx="1387">
                  <c:v>2.8791192648836037E-2</c:v>
                </c:pt>
                <c:pt idx="1388">
                  <c:v>2.8784861766865268E-2</c:v>
                </c:pt>
                <c:pt idx="1389">
                  <c:v>2.8777253536838635E-2</c:v>
                </c:pt>
                <c:pt idx="1390">
                  <c:v>2.8770247457482731E-2</c:v>
                </c:pt>
                <c:pt idx="1391">
                  <c:v>2.8763217029897894E-2</c:v>
                </c:pt>
                <c:pt idx="1392">
                  <c:v>2.8756162254593355E-2</c:v>
                </c:pt>
                <c:pt idx="1393">
                  <c:v>2.8744413077838132E-2</c:v>
                </c:pt>
                <c:pt idx="1394">
                  <c:v>2.8741979662872157E-2</c:v>
                </c:pt>
                <c:pt idx="1395">
                  <c:v>2.8734851847482687E-2</c:v>
                </c:pt>
                <c:pt idx="1396">
                  <c:v>2.8728307821815444E-2</c:v>
                </c:pt>
                <c:pt idx="1397">
                  <c:v>2.8720523180227039E-2</c:v>
                </c:pt>
                <c:pt idx="1398">
                  <c:v>2.8713322329399164E-2</c:v>
                </c:pt>
                <c:pt idx="1399">
                  <c:v>2.8706698354612193E-2</c:v>
                </c:pt>
                <c:pt idx="1400">
                  <c:v>2.8698847734891546E-2</c:v>
                </c:pt>
                <c:pt idx="1401">
                  <c:v>2.8691575127575832E-2</c:v>
                </c:pt>
                <c:pt idx="1402">
                  <c:v>2.8684875720848019E-2</c:v>
                </c:pt>
                <c:pt idx="1403">
                  <c:v>2.8676965584869332E-2</c:v>
                </c:pt>
                <c:pt idx="1404">
                  <c:v>2.8669631297926546E-2</c:v>
                </c:pt>
                <c:pt idx="1405">
                  <c:v>2.8662279099493485E-2</c:v>
                </c:pt>
                <c:pt idx="1406">
                  <c:v>2.8654910313700491E-2</c:v>
                </c:pt>
                <c:pt idx="1407">
                  <c:v>2.8647526264640445E-2</c:v>
                </c:pt>
                <c:pt idx="1408">
                  <c:v>2.8640128276367888E-2</c:v>
                </c:pt>
                <c:pt idx="1409">
                  <c:v>2.8632717672899252E-2</c:v>
                </c:pt>
                <c:pt idx="1410">
                  <c:v>2.862529577821241E-2</c:v>
                </c:pt>
                <c:pt idx="1411">
                  <c:v>2.8617863916246902E-2</c:v>
                </c:pt>
                <c:pt idx="1412">
                  <c:v>2.8610423410903935E-2</c:v>
                </c:pt>
                <c:pt idx="1413">
                  <c:v>2.8602975586045513E-2</c:v>
                </c:pt>
                <c:pt idx="1414">
                  <c:v>2.859552176549443E-2</c:v>
                </c:pt>
                <c:pt idx="1415">
                  <c:v>2.8588648952391098E-2</c:v>
                </c:pt>
                <c:pt idx="1416">
                  <c:v>2.8578844307574021E-2</c:v>
                </c:pt>
                <c:pt idx="1417">
                  <c:v>2.8573137567335094E-2</c:v>
                </c:pt>
                <c:pt idx="1418">
                  <c:v>2.8565673001467003E-2</c:v>
                </c:pt>
                <c:pt idx="1419">
                  <c:v>2.8558209058436715E-2</c:v>
                </c:pt>
                <c:pt idx="1420">
                  <c:v>2.8551335457785022E-2</c:v>
                </c:pt>
                <c:pt idx="1421">
                  <c:v>2.8543288335206904E-2</c:v>
                </c:pt>
                <c:pt idx="1422">
                  <c:v>2.8536424506758945E-2</c:v>
                </c:pt>
                <c:pt idx="1423">
                  <c:v>2.8528385985885699E-2</c:v>
                </c:pt>
                <c:pt idx="1424">
                  <c:v>2.8520945010095295E-2</c:v>
                </c:pt>
                <c:pt idx="1425">
                  <c:v>2.8513512598089118E-2</c:v>
                </c:pt>
                <c:pt idx="1426">
                  <c:v>2.8506090073222336E-2</c:v>
                </c:pt>
                <c:pt idx="1427">
                  <c:v>2.8498678758811114E-2</c:v>
                </c:pt>
                <c:pt idx="1428">
                  <c:v>2.849127997813285E-2</c:v>
                </c:pt>
                <c:pt idx="1429">
                  <c:v>2.8482096019216613E-2</c:v>
                </c:pt>
                <c:pt idx="1430">
                  <c:v>2.8476525310894014E-2</c:v>
                </c:pt>
                <c:pt idx="1431">
                  <c:v>2.8469172070698094E-2</c:v>
                </c:pt>
                <c:pt idx="1432">
                  <c:v>2.8461836656963349E-2</c:v>
                </c:pt>
                <c:pt idx="1433">
                  <c:v>2.8450782731633581E-2</c:v>
                </c:pt>
                <c:pt idx="1434">
                  <c:v>2.8443494031960479E-2</c:v>
                </c:pt>
                <c:pt idx="1435">
                  <c:v>2.8436227631075547E-2</c:v>
                </c:pt>
                <c:pt idx="1436">
                  <c:v>2.8427952179161435E-2</c:v>
                </c:pt>
                <c:pt idx="1437">
                  <c:v>2.8421767031541346E-2</c:v>
                </c:pt>
                <c:pt idx="1438">
                  <c:v>2.8414575485736147E-2</c:v>
                </c:pt>
                <c:pt idx="1439">
                  <c:v>2.8407411544408991E-2</c:v>
                </c:pt>
                <c:pt idx="1440">
                  <c:v>2.8399259685710321E-2</c:v>
                </c:pt>
                <c:pt idx="1441">
                  <c:v>2.839317178048514E-2</c:v>
                </c:pt>
                <c:pt idx="1442">
                  <c:v>2.838546980217535E-2</c:v>
                </c:pt>
                <c:pt idx="1443">
                  <c:v>2.8378427008063506E-2</c:v>
                </c:pt>
                <c:pt idx="1444">
                  <c:v>2.8371418417414297E-2</c:v>
                </c:pt>
                <c:pt idx="1445">
                  <c:v>2.836444535992419E-2</c:v>
                </c:pt>
                <c:pt idx="1446">
                  <c:v>2.8357509165257453E-2</c:v>
                </c:pt>
                <c:pt idx="1447">
                  <c:v>2.835061116304528E-2</c:v>
                </c:pt>
                <c:pt idx="1448">
                  <c:v>2.8341800562343884E-2</c:v>
                </c:pt>
                <c:pt idx="1449">
                  <c:v>2.8336935054351985E-2</c:v>
                </c:pt>
                <c:pt idx="1450">
                  <c:v>2.8330159606976012E-2</c:v>
                </c:pt>
                <c:pt idx="1451">
                  <c:v>2.8322469594433644E-2</c:v>
                </c:pt>
                <c:pt idx="1452">
                  <c:v>2.8316740434071303E-2</c:v>
                </c:pt>
                <c:pt idx="1453">
                  <c:v>2.831009822653641E-2</c:v>
                </c:pt>
                <c:pt idx="1454">
                  <c:v>2.8302562269004326E-2</c:v>
                </c:pt>
                <c:pt idx="1455">
                  <c:v>2.8296948895857855E-2</c:v>
                </c:pt>
                <c:pt idx="1456">
                  <c:v>2.8290441770964361E-2</c:v>
                </c:pt>
                <c:pt idx="1457">
                  <c:v>2.828397967187795E-2</c:v>
                </c:pt>
                <c:pt idx="1458">
                  <c:v>2.8277562597739475E-2</c:v>
                </c:pt>
                <c:pt idx="1459">
                  <c:v>2.8271190547694603E-2</c:v>
                </c:pt>
                <c:pt idx="1460">
                  <c:v>2.8264863520895574E-2</c:v>
                </c:pt>
                <c:pt idx="1461">
                  <c:v>2.8258581516501201E-2</c:v>
                </c:pt>
                <c:pt idx="1462">
                  <c:v>2.8252344533674669E-2</c:v>
                </c:pt>
                <c:pt idx="1463">
                  <c:v>2.8246152571586837E-2</c:v>
                </c:pt>
                <c:pt idx="1464">
                  <c:v>2.8240005629413815E-2</c:v>
                </c:pt>
                <c:pt idx="1465">
                  <c:v>2.823390370633741E-2</c:v>
                </c:pt>
                <c:pt idx="1466">
                  <c:v>2.8227846801545994E-2</c:v>
                </c:pt>
                <c:pt idx="1467">
                  <c:v>2.822097974803912E-2</c:v>
                </c:pt>
                <c:pt idx="1468">
                  <c:v>2.8215019308295161E-2</c:v>
                </c:pt>
                <c:pt idx="1469">
                  <c:v>2.8209946188853693E-2</c:v>
                </c:pt>
                <c:pt idx="1470">
                  <c:v>2.8204069349203595E-2</c:v>
                </c:pt>
                <c:pt idx="1471">
                  <c:v>2.8198237523869279E-2</c:v>
                </c:pt>
                <c:pt idx="1472">
                  <c:v>2.8192450712074595E-2</c:v>
                </c:pt>
                <c:pt idx="1473">
                  <c:v>2.8186708913049537E-2</c:v>
                </c:pt>
                <c:pt idx="1474">
                  <c:v>2.8180201973718733E-2</c:v>
                </c:pt>
                <c:pt idx="1475">
                  <c:v>2.8175360350259759E-2</c:v>
                </c:pt>
                <c:pt idx="1476">
                  <c:v>2.8169753584984795E-2</c:v>
                </c:pt>
                <c:pt idx="1477">
                  <c:v>2.8164191829459846E-2</c:v>
                </c:pt>
                <c:pt idx="1478">
                  <c:v>2.815867508294511E-2</c:v>
                </c:pt>
                <c:pt idx="1479">
                  <c:v>2.8153203344706935E-2</c:v>
                </c:pt>
                <c:pt idx="1480">
                  <c:v>2.8147776614016694E-2</c:v>
                </c:pt>
                <c:pt idx="1481">
                  <c:v>2.8142394890152772E-2</c:v>
                </c:pt>
                <c:pt idx="1482">
                  <c:v>2.8137058172399032E-2</c:v>
                </c:pt>
                <c:pt idx="1483">
                  <c:v>2.8131766460045903E-2</c:v>
                </c:pt>
                <c:pt idx="1484">
                  <c:v>2.8126519752388637E-2</c:v>
                </c:pt>
                <c:pt idx="1485">
                  <c:v>2.8119840113628062E-2</c:v>
                </c:pt>
                <c:pt idx="1486">
                  <c:v>2.8114696271236469E-2</c:v>
                </c:pt>
                <c:pt idx="1487">
                  <c:v>2.8109597431270554E-2</c:v>
                </c:pt>
                <c:pt idx="1488">
                  <c:v>2.8104543593051187E-2</c:v>
                </c:pt>
                <c:pt idx="1489">
                  <c:v>2.8099534755906687E-2</c:v>
                </c:pt>
                <c:pt idx="1490">
                  <c:v>2.8094570919170406E-2</c:v>
                </c:pt>
                <c:pt idx="1491">
                  <c:v>2.8089652082182056E-2</c:v>
                </c:pt>
                <c:pt idx="1492">
                  <c:v>2.8084778244287251E-2</c:v>
                </c:pt>
                <c:pt idx="1493">
                  <c:v>2.8079949404837306E-2</c:v>
                </c:pt>
                <c:pt idx="1494">
                  <c:v>2.8075165563190108E-2</c:v>
                </c:pt>
                <c:pt idx="1495">
                  <c:v>2.8070426718709011E-2</c:v>
                </c:pt>
                <c:pt idx="1496">
                  <c:v>2.8065732870764165E-2</c:v>
                </c:pt>
                <c:pt idx="1497">
                  <c:v>2.8061084018730535E-2</c:v>
                </c:pt>
                <c:pt idx="1498">
                  <c:v>2.8056480161989878E-2</c:v>
                </c:pt>
                <c:pt idx="1499">
                  <c:v>2.8051273706920721E-2</c:v>
                </c:pt>
                <c:pt idx="1500">
                  <c:v>2.804676626661019E-2</c:v>
                </c:pt>
                <c:pt idx="1501">
                  <c:v>2.8045477370580857E-2</c:v>
                </c:pt>
                <c:pt idx="1502">
                  <c:v>2.803788636556032E-2</c:v>
                </c:pt>
                <c:pt idx="1503">
                  <c:v>2.8033513903639895E-2</c:v>
                </c:pt>
                <c:pt idx="1504">
                  <c:v>2.8029186433344146E-2</c:v>
                </c:pt>
                <c:pt idx="1505">
                  <c:v>2.8024903954098405E-2</c:v>
                </c:pt>
                <c:pt idx="1506">
                  <c:v>2.8020666465332387E-2</c:v>
                </c:pt>
                <c:pt idx="1507">
                  <c:v>2.8016473966482602E-2</c:v>
                </c:pt>
                <c:pt idx="1508">
                  <c:v>2.8012326456991029E-2</c:v>
                </c:pt>
                <c:pt idx="1509">
                  <c:v>2.8008223936306437E-2</c:v>
                </c:pt>
                <c:pt idx="1510">
                  <c:v>2.8004166403882414E-2</c:v>
                </c:pt>
                <c:pt idx="1511">
                  <c:v>2.8000153859179991E-2</c:v>
                </c:pt>
                <c:pt idx="1512">
                  <c:v>2.7996186301664807E-2</c:v>
                </c:pt>
                <c:pt idx="1513">
                  <c:v>2.7992263730809281E-2</c:v>
                </c:pt>
                <c:pt idx="1514">
                  <c:v>2.7988386146091525E-2</c:v>
                </c:pt>
                <c:pt idx="1515">
                  <c:v>2.7984553546995795E-2</c:v>
                </c:pt>
                <c:pt idx="1516">
                  <c:v>2.7980765933012026E-2</c:v>
                </c:pt>
                <c:pt idx="1517">
                  <c:v>2.7977023303636519E-2</c:v>
                </c:pt>
                <c:pt idx="1518">
                  <c:v>2.7973325658371472E-2</c:v>
                </c:pt>
                <c:pt idx="1519">
                  <c:v>2.7969672996725228E-2</c:v>
                </c:pt>
                <c:pt idx="1520">
                  <c:v>2.7966065318211164E-2</c:v>
                </c:pt>
                <c:pt idx="1521">
                  <c:v>2.7962502622350099E-2</c:v>
                </c:pt>
                <c:pt idx="1522">
                  <c:v>2.795898490866789E-2</c:v>
                </c:pt>
                <c:pt idx="1523">
                  <c:v>2.7955512176696534E-2</c:v>
                </c:pt>
                <c:pt idx="1524">
                  <c:v>2.7952084425973928E-2</c:v>
                </c:pt>
                <c:pt idx="1525">
                  <c:v>2.7948701656044551E-2</c:v>
                </c:pt>
                <c:pt idx="1526">
                  <c:v>2.794536386645791E-2</c:v>
                </c:pt>
                <c:pt idx="1527">
                  <c:v>2.7942071056770091E-2</c:v>
                </c:pt>
                <c:pt idx="1528">
                  <c:v>2.7938823226543522E-2</c:v>
                </c:pt>
                <c:pt idx="1529">
                  <c:v>2.7935620375345676E-2</c:v>
                </c:pt>
                <c:pt idx="1530">
                  <c:v>2.7932462502750586E-2</c:v>
                </c:pt>
                <c:pt idx="1531">
                  <c:v>2.7929349608338431E-2</c:v>
                </c:pt>
                <c:pt idx="1532">
                  <c:v>2.7927615535786331E-2</c:v>
                </c:pt>
                <c:pt idx="1533">
                  <c:v>2.792325875241207E-2</c:v>
                </c:pt>
                <c:pt idx="1534">
                  <c:v>2.7920280790087335E-2</c:v>
                </c:pt>
                <c:pt idx="1535">
                  <c:v>2.7917347804325567E-2</c:v>
                </c:pt>
                <c:pt idx="1536">
                  <c:v>2.7918941024905067E-2</c:v>
                </c:pt>
                <c:pt idx="1537">
                  <c:v>2.7910718521379101E-2</c:v>
                </c:pt>
                <c:pt idx="1538">
                  <c:v>2.7908818702541714E-2</c:v>
                </c:pt>
                <c:pt idx="1539">
                  <c:v>2.790606561918722E-2</c:v>
                </c:pt>
                <c:pt idx="1540">
                  <c:v>2.7903357510504163E-2</c:v>
                </c:pt>
                <c:pt idx="1541">
                  <c:v>2.7900694376132504E-2</c:v>
                </c:pt>
                <c:pt idx="1542">
                  <c:v>2.7898076215717899E-2</c:v>
                </c:pt>
                <c:pt idx="1543">
                  <c:v>2.789550302891191E-2</c:v>
                </c:pt>
                <c:pt idx="1544">
                  <c:v>2.7892974815372239E-2</c:v>
                </c:pt>
                <c:pt idx="1545">
                  <c:v>2.7890491574762716E-2</c:v>
                </c:pt>
                <c:pt idx="1546">
                  <c:v>2.7888053306753081E-2</c:v>
                </c:pt>
                <c:pt idx="1547">
                  <c:v>2.7885660011018994E-2</c:v>
                </c:pt>
                <c:pt idx="1548">
                  <c:v>2.7883311687241806E-2</c:v>
                </c:pt>
                <c:pt idx="1549">
                  <c:v>2.7881008335109436E-2</c:v>
                </c:pt>
                <c:pt idx="1550">
                  <c:v>2.7878749954315284E-2</c:v>
                </c:pt>
                <c:pt idx="1551">
                  <c:v>2.7880302064849091E-2</c:v>
                </c:pt>
                <c:pt idx="1552">
                  <c:v>2.7874368105547179E-2</c:v>
                </c:pt>
                <c:pt idx="1553">
                  <c:v>2.7872244636989583E-2</c:v>
                </c:pt>
                <c:pt idx="1554">
                  <c:v>2.787016613860489E-2</c:v>
                </c:pt>
                <c:pt idx="1555">
                  <c:v>2.7868132610116496E-2</c:v>
                </c:pt>
                <c:pt idx="1556">
                  <c:v>2.7866144051253715E-2</c:v>
                </c:pt>
                <c:pt idx="1557">
                  <c:v>2.7864200461751993E-2</c:v>
                </c:pt>
                <c:pt idx="1558">
                  <c:v>2.7862301841353122E-2</c:v>
                </c:pt>
                <c:pt idx="1559">
                  <c:v>2.7860448189804154E-2</c:v>
                </c:pt>
                <c:pt idx="1560">
                  <c:v>2.7858639506858712E-2</c:v>
                </c:pt>
                <c:pt idx="1561">
                  <c:v>2.7856875792276112E-2</c:v>
                </c:pt>
                <c:pt idx="1562">
                  <c:v>2.7855157045822018E-2</c:v>
                </c:pt>
                <c:pt idx="1563">
                  <c:v>2.7853483267267578E-2</c:v>
                </c:pt>
                <c:pt idx="1564">
                  <c:v>2.7851854456390279E-2</c:v>
                </c:pt>
                <c:pt idx="1565">
                  <c:v>2.7850270612973533E-2</c:v>
                </c:pt>
                <c:pt idx="1566">
                  <c:v>2.7848731736806433E-2</c:v>
                </c:pt>
                <c:pt idx="1567">
                  <c:v>2.7847237827684439E-2</c:v>
                </c:pt>
                <c:pt idx="1568">
                  <c:v>2.7845788885408687E-2</c:v>
                </c:pt>
                <c:pt idx="1569">
                  <c:v>2.7844384909786461E-2</c:v>
                </c:pt>
                <c:pt idx="1570">
                  <c:v>2.7843025900631386E-2</c:v>
                </c:pt>
                <c:pt idx="1571">
                  <c:v>2.7841711857762349E-2</c:v>
                </c:pt>
                <c:pt idx="1572">
                  <c:v>2.7840442781004806E-2</c:v>
                </c:pt>
                <c:pt idx="1573">
                  <c:v>2.7839218670189462E-2</c:v>
                </c:pt>
                <c:pt idx="1574">
                  <c:v>2.7838039525154044E-2</c:v>
                </c:pt>
                <c:pt idx="1575">
                  <c:v>2.7836905345741517E-2</c:v>
                </c:pt>
                <c:pt idx="1576">
                  <c:v>2.7835816131800778E-2</c:v>
                </c:pt>
                <c:pt idx="1577">
                  <c:v>2.78347718831875E-2</c:v>
                </c:pt>
                <c:pt idx="1578">
                  <c:v>2.7833772599761959E-2</c:v>
                </c:pt>
                <c:pt idx="1579">
                  <c:v>2.7832818281391877E-2</c:v>
                </c:pt>
                <c:pt idx="1580">
                  <c:v>2.7831908927950233E-2</c:v>
                </c:pt>
                <c:pt idx="1581">
                  <c:v>2.783104453931614E-2</c:v>
                </c:pt>
                <c:pt idx="1582">
                  <c:v>2.7832186804793577E-2</c:v>
                </c:pt>
                <c:pt idx="1583">
                  <c:v>2.7829450656015726E-2</c:v>
                </c:pt>
                <c:pt idx="1584">
                  <c:v>2.7830708319054511E-2</c:v>
                </c:pt>
                <c:pt idx="1585">
                  <c:v>2.7828036630643319E-2</c:v>
                </c:pt>
                <c:pt idx="1586">
                  <c:v>2.7827397064441019E-2</c:v>
                </c:pt>
                <c:pt idx="1587">
                  <c:v>2.7826802462445979E-2</c:v>
                </c:pt>
                <c:pt idx="1588">
                  <c:v>2.7826252824579362E-2</c:v>
                </c:pt>
                <c:pt idx="1589">
                  <c:v>2.7825415198449152E-2</c:v>
                </c:pt>
                <c:pt idx="1590">
                  <c:v>2.7827352168416673E-2</c:v>
                </c:pt>
                <c:pt idx="1591">
                  <c:v>2.7828016794466455E-2</c:v>
                </c:pt>
                <c:pt idx="1592">
                  <c:v>2.7826593218402557E-2</c:v>
                </c:pt>
                <c:pt idx="1593">
                  <c:v>2.7826281199420353E-2</c:v>
                </c:pt>
                <c:pt idx="1594">
                  <c:v>2.7826014151063956E-2</c:v>
                </c:pt>
                <c:pt idx="1595">
                  <c:v>2.7825792073297207E-2</c:v>
                </c:pt>
                <c:pt idx="1596">
                  <c:v>2.7826697512850111E-2</c:v>
                </c:pt>
                <c:pt idx="1597">
                  <c:v>2.7825482829420923E-2</c:v>
                </c:pt>
                <c:pt idx="1598">
                  <c:v>2.7825395663270223E-2</c:v>
                </c:pt>
                <c:pt idx="1599">
                  <c:v>2.7825353467626185E-2</c:v>
                </c:pt>
                <c:pt idx="1600">
                  <c:v>2.7825356242484025E-2</c:v>
                </c:pt>
                <c:pt idx="1601">
                  <c:v>2.782540398784417E-2</c:v>
                </c:pt>
                <c:pt idx="1602">
                  <c:v>2.7826598515999394E-2</c:v>
                </c:pt>
                <c:pt idx="1603">
                  <c:v>2.7824626746952491E-2</c:v>
                </c:pt>
                <c:pt idx="1604">
                  <c:v>2.7825817047029064E-2</c:v>
                </c:pt>
                <c:pt idx="1605">
                  <c:v>2.782604467452085E-2</c:v>
                </c:pt>
                <c:pt idx="1606">
                  <c:v>2.7826317272606427E-2</c:v>
                </c:pt>
                <c:pt idx="1607">
                  <c:v>2.7827752802540091E-2</c:v>
                </c:pt>
                <c:pt idx="1608">
                  <c:v>2.7826997380711628E-2</c:v>
                </c:pt>
                <c:pt idx="1609">
                  <c:v>2.7827404890822079E-2</c:v>
                </c:pt>
                <c:pt idx="1610">
                  <c:v>2.7828985063471864E-2</c:v>
                </c:pt>
                <c:pt idx="1611">
                  <c:v>2.78283548234316E-2</c:v>
                </c:pt>
                <c:pt idx="1612">
                  <c:v>2.7828897246057433E-2</c:v>
                </c:pt>
                <c:pt idx="1613">
                  <c:v>2.7829484639658876E-2</c:v>
                </c:pt>
                <c:pt idx="1614">
                  <c:v>2.7830117004314776E-2</c:v>
                </c:pt>
                <c:pt idx="1615">
                  <c:v>2.7830794340108551E-2</c:v>
                </c:pt>
                <c:pt idx="1616">
                  <c:v>2.7831516647132116E-2</c:v>
                </c:pt>
                <c:pt idx="1617">
                  <c:v>2.7832283925481528E-2</c:v>
                </c:pt>
                <c:pt idx="1618">
                  <c:v>2.7833096175259375E-2</c:v>
                </c:pt>
                <c:pt idx="1619">
                  <c:v>2.7835110465502248E-2</c:v>
                </c:pt>
                <c:pt idx="1620">
                  <c:v>2.7834855589540779E-2</c:v>
                </c:pt>
                <c:pt idx="1621">
                  <c:v>2.7835802754280006E-2</c:v>
                </c:pt>
                <c:pt idx="1622">
                  <c:v>2.7836794890918139E-2</c:v>
                </c:pt>
                <c:pt idx="1623">
                  <c:v>2.7839002214457734E-2</c:v>
                </c:pt>
                <c:pt idx="1624">
                  <c:v>2.7840087590390562E-2</c:v>
                </c:pt>
                <c:pt idx="1625">
                  <c:v>2.7840041133583987E-2</c:v>
                </c:pt>
                <c:pt idx="1626">
                  <c:v>2.7841213159205392E-2</c:v>
                </c:pt>
                <c:pt idx="1627">
                  <c:v>2.7842430157449697E-2</c:v>
                </c:pt>
                <c:pt idx="1628">
                  <c:v>2.7840134225295521E-2</c:v>
                </c:pt>
                <c:pt idx="1629">
                  <c:v>2.7846189109574808E-2</c:v>
                </c:pt>
                <c:pt idx="1630">
                  <c:v>2.7846350989576243E-2</c:v>
                </c:pt>
                <c:pt idx="1631">
                  <c:v>2.7847747879998868E-2</c:v>
                </c:pt>
                <c:pt idx="1632">
                  <c:v>2.7849189743918243E-2</c:v>
                </c:pt>
                <c:pt idx="1633">
                  <c:v>2.7850676581527137E-2</c:v>
                </c:pt>
                <c:pt idx="1634">
                  <c:v>2.785167095452554E-2</c:v>
                </c:pt>
                <c:pt idx="1635">
                  <c:v>2.7853785178614563E-2</c:v>
                </c:pt>
                <c:pt idx="1636">
                  <c:v>2.7855406938509547E-2</c:v>
                </c:pt>
                <c:pt idx="1637">
                  <c:v>2.7857073672924774E-2</c:v>
                </c:pt>
                <c:pt idx="1638">
                  <c:v>2.7858785382084583E-2</c:v>
                </c:pt>
                <c:pt idx="1639">
                  <c:v>2.786054206621702E-2</c:v>
                </c:pt>
                <c:pt idx="1640">
                  <c:v>2.7862343725556883E-2</c:v>
                </c:pt>
                <c:pt idx="1641">
                  <c:v>2.7864190360345945E-2</c:v>
                </c:pt>
                <c:pt idx="1642">
                  <c:v>2.7866081970830542E-2</c:v>
                </c:pt>
                <c:pt idx="1643">
                  <c:v>2.7868018557263993E-2</c:v>
                </c:pt>
                <c:pt idx="1644">
                  <c:v>2.7871240256316161E-2</c:v>
                </c:pt>
                <c:pt idx="1645">
                  <c:v>2.7872026659018792E-2</c:v>
                </c:pt>
                <c:pt idx="1646">
                  <c:v>2.7874098174876388E-2</c:v>
                </c:pt>
                <c:pt idx="1647">
                  <c:v>2.7876214667755108E-2</c:v>
                </c:pt>
                <c:pt idx="1648">
                  <c:v>2.7879629765670776E-2</c:v>
                </c:pt>
                <c:pt idx="1649">
                  <c:v>2.7880582585712681E-2</c:v>
                </c:pt>
                <c:pt idx="1650">
                  <c:v>2.7882834011376346E-2</c:v>
                </c:pt>
                <c:pt idx="1651">
                  <c:v>2.7885130415229255E-2</c:v>
                </c:pt>
                <c:pt idx="1652">
                  <c:v>2.7887471797578511E-2</c:v>
                </c:pt>
                <c:pt idx="1653">
                  <c:v>2.7889858158737325E-2</c:v>
                </c:pt>
                <c:pt idx="1654">
                  <c:v>2.7891148381850774E-2</c:v>
                </c:pt>
                <c:pt idx="1655">
                  <c:v>2.789476581876588E-2</c:v>
                </c:pt>
                <c:pt idx="1656">
                  <c:v>2.7897287118292095E-2</c:v>
                </c:pt>
                <c:pt idx="1657">
                  <c:v>2.79011375842519E-2</c:v>
                </c:pt>
                <c:pt idx="1658">
                  <c:v>2.7902464658054904E-2</c:v>
                </c:pt>
                <c:pt idx="1659">
                  <c:v>2.7906411914353262E-2</c:v>
                </c:pt>
                <c:pt idx="1660">
                  <c:v>2.7907821941465689E-2</c:v>
                </c:pt>
                <c:pt idx="1661">
                  <c:v>2.7910566497767807E-2</c:v>
                </c:pt>
                <c:pt idx="1662">
                  <c:v>2.7914653114540972E-2</c:v>
                </c:pt>
                <c:pt idx="1663">
                  <c:v>2.7916179310283607E-2</c:v>
                </c:pt>
                <c:pt idx="1664">
                  <c:v>2.791904414444054E-2</c:v>
                </c:pt>
                <c:pt idx="1665">
                  <c:v>2.7921945649134597E-2</c:v>
                </c:pt>
                <c:pt idx="1666">
                  <c:v>2.7924882113299611E-2</c:v>
                </c:pt>
                <c:pt idx="1667">
                  <c:v>2.7923919293170823E-2</c:v>
                </c:pt>
                <c:pt idx="1668">
                  <c:v>2.7930853075697478E-2</c:v>
                </c:pt>
                <c:pt idx="1669">
                  <c:v>2.7933884151714796E-2</c:v>
                </c:pt>
                <c:pt idx="1670">
                  <c:v>2.7936943342772219E-2</c:v>
                </c:pt>
                <c:pt idx="1671">
                  <c:v>2.7940028937716677E-2</c:v>
                </c:pt>
                <c:pt idx="1672">
                  <c:v>2.794313922537767E-2</c:v>
                </c:pt>
                <c:pt idx="1673">
                  <c:v>2.7946272494564009E-2</c:v>
                </c:pt>
                <c:pt idx="1674">
                  <c:v>2.7949427034066648E-2</c:v>
                </c:pt>
                <c:pt idx="1675">
                  <c:v>2.7953919352439328E-2</c:v>
                </c:pt>
                <c:pt idx="1676">
                  <c:v>2.7951838073925987E-2</c:v>
                </c:pt>
                <c:pt idx="1677">
                  <c:v>2.7959001162068654E-2</c:v>
                </c:pt>
                <c:pt idx="1678">
                  <c:v>2.7962223670330633E-2</c:v>
                </c:pt>
                <c:pt idx="1679">
                  <c:v>2.7965458892552853E-2</c:v>
                </c:pt>
                <c:pt idx="1680">
                  <c:v>2.7968705117400367E-2</c:v>
                </c:pt>
                <c:pt idx="1681">
                  <c:v>2.7971960633517541E-2</c:v>
                </c:pt>
                <c:pt idx="1682">
                  <c:v>2.797653918040394E-2</c:v>
                </c:pt>
                <c:pt idx="1683">
                  <c:v>2.7978492694026379E-2</c:v>
                </c:pt>
                <c:pt idx="1684">
                  <c:v>2.7981765815596128E-2</c:v>
                </c:pt>
                <c:pt idx="1685">
                  <c:v>2.7985041382792356E-2</c:v>
                </c:pt>
                <c:pt idx="1686">
                  <c:v>2.7989628437918111E-2</c:v>
                </c:pt>
                <c:pt idx="1687">
                  <c:v>2.7991593008174293E-2</c:v>
                </c:pt>
                <c:pt idx="1688">
                  <c:v>2.799486564336123E-2</c:v>
                </c:pt>
                <c:pt idx="1689">
                  <c:v>2.7994214989742642E-2</c:v>
                </c:pt>
                <c:pt idx="1690">
                  <c:v>2.8001396001063234E-2</c:v>
                </c:pt>
                <c:pt idx="1691">
                  <c:v>2.8004650300445796E-2</c:v>
                </c:pt>
                <c:pt idx="1692">
                  <c:v>2.80078950647254E-2</c:v>
                </c:pt>
                <c:pt idx="1693">
                  <c:v>2.8009915540425902E-2</c:v>
                </c:pt>
                <c:pt idx="1694">
                  <c:v>2.8013134460185028E-2</c:v>
                </c:pt>
                <c:pt idx="1695">
                  <c:v>2.8016338139429546E-2</c:v>
                </c:pt>
                <c:pt idx="1696">
                  <c:v>2.8019978617834854E-2</c:v>
                </c:pt>
                <c:pt idx="1697">
                  <c:v>2.8022692893132962E-2</c:v>
                </c:pt>
                <c:pt idx="1698">
                  <c:v>2.8025840525919051E-2</c:v>
                </c:pt>
                <c:pt idx="1699">
                  <c:v>2.802896603484557E-2</c:v>
                </c:pt>
                <c:pt idx="1700">
                  <c:v>2.8032508747055301E-2</c:v>
                </c:pt>
                <c:pt idx="1701">
                  <c:v>2.8035143797554854E-2</c:v>
                </c:pt>
                <c:pt idx="1702">
                  <c:v>2.8038192609506248E-2</c:v>
                </c:pt>
                <c:pt idx="1703">
                  <c:v>2.8041212413936433E-2</c:v>
                </c:pt>
                <c:pt idx="1704">
                  <c:v>2.8044201489884506E-2</c:v>
                </c:pt>
                <c:pt idx="1705">
                  <c:v>2.8047158116370281E-2</c:v>
                </c:pt>
                <c:pt idx="1706">
                  <c:v>2.8050080572397815E-2</c:v>
                </c:pt>
                <c:pt idx="1707">
                  <c:v>2.8052967136953853E-2</c:v>
                </c:pt>
                <c:pt idx="1708">
                  <c:v>2.8055816089009381E-2</c:v>
                </c:pt>
                <c:pt idx="1709">
                  <c:v>2.8059420990291194E-2</c:v>
                </c:pt>
                <c:pt idx="1710">
                  <c:v>2.8061394271429903E-2</c:v>
                </c:pt>
                <c:pt idx="1711">
                  <c:v>2.8064505865735296E-2</c:v>
                </c:pt>
                <c:pt idx="1712">
                  <c:v>2.8066801531737139E-2</c:v>
                </c:pt>
                <c:pt idx="1713">
                  <c:v>2.8069438261713195E-2</c:v>
                </c:pt>
                <c:pt idx="1714">
                  <c:v>2.8072396879686493E-2</c:v>
                </c:pt>
                <c:pt idx="1715">
                  <c:v>2.8074577491472977E-2</c:v>
                </c:pt>
                <c:pt idx="1716">
                  <c:v>2.8077079990576917E-2</c:v>
                </c:pt>
                <c:pt idx="1717">
                  <c:v>2.8079537745386011E-2</c:v>
                </c:pt>
                <c:pt idx="1718">
                  <c:v>2.8081950755575701E-2</c:v>
                </c:pt>
                <c:pt idx="1719">
                  <c:v>2.8084319020826021E-2</c:v>
                </c:pt>
                <c:pt idx="1720">
                  <c:v>2.8086642540824013E-2</c:v>
                </c:pt>
                <c:pt idx="1721">
                  <c:v>2.8088921315261983E-2</c:v>
                </c:pt>
                <c:pt idx="1722">
                  <c:v>2.809115534383836E-2</c:v>
                </c:pt>
                <c:pt idx="1723">
                  <c:v>2.8093344626257712E-2</c:v>
                </c:pt>
                <c:pt idx="1724">
                  <c:v>2.8095489162229859E-2</c:v>
                </c:pt>
                <c:pt idx="1725">
                  <c:v>2.809758895147163E-2</c:v>
                </c:pt>
                <c:pt idx="1726">
                  <c:v>2.8099643993704453E-2</c:v>
                </c:pt>
                <c:pt idx="1727">
                  <c:v>2.8101937820795026E-2</c:v>
                </c:pt>
                <c:pt idx="1728">
                  <c:v>2.8103896975672588E-2</c:v>
                </c:pt>
                <c:pt idx="1729">
                  <c:v>2.8105540635660977E-2</c:v>
                </c:pt>
                <c:pt idx="1730">
                  <c:v>2.8107416687198874E-2</c:v>
                </c:pt>
                <c:pt idx="1731">
                  <c:v>2.810924799042739E-2</c:v>
                </c:pt>
                <c:pt idx="1732">
                  <c:v>2.811103454510408E-2</c:v>
                </c:pt>
                <c:pt idx="1733">
                  <c:v>2.811277635099264E-2</c:v>
                </c:pt>
                <c:pt idx="1734">
                  <c:v>2.811471219156432E-2</c:v>
                </c:pt>
                <c:pt idx="1735">
                  <c:v>2.8116125715489517E-2</c:v>
                </c:pt>
                <c:pt idx="1736">
                  <c:v>2.8117733273654348E-2</c:v>
                </c:pt>
                <c:pt idx="1737">
                  <c:v>2.8119296082144529E-2</c:v>
                </c:pt>
                <c:pt idx="1738">
                  <c:v>2.8121027353205725E-2</c:v>
                </c:pt>
                <c:pt idx="1739">
                  <c:v>2.8122287449279894E-2</c:v>
                </c:pt>
                <c:pt idx="1740">
                  <c:v>2.8123716007528905E-2</c:v>
                </c:pt>
                <c:pt idx="1741">
                  <c:v>2.8125099815311569E-2</c:v>
                </c:pt>
                <c:pt idx="1742">
                  <c:v>2.8126438872444579E-2</c:v>
                </c:pt>
                <c:pt idx="1743">
                  <c:v>2.8127733178750985E-2</c:v>
                </c:pt>
                <c:pt idx="1744">
                  <c:v>2.812898273405887E-2</c:v>
                </c:pt>
                <c:pt idx="1745">
                  <c:v>2.8130355999915844E-2</c:v>
                </c:pt>
                <c:pt idx="1746">
                  <c:v>2.8131509659678852E-2</c:v>
                </c:pt>
                <c:pt idx="1747">
                  <c:v>2.8132618567943572E-2</c:v>
                </c:pt>
                <c:pt idx="1748">
                  <c:v>2.813368272456393E-2</c:v>
                </c:pt>
                <c:pt idx="1749">
                  <c:v>2.8134702129398666E-2</c:v>
                </c:pt>
                <c:pt idx="1750">
                  <c:v>2.8135676782313317E-2</c:v>
                </c:pt>
                <c:pt idx="1751">
                  <c:v>2.8136606683178446E-2</c:v>
                </c:pt>
                <c:pt idx="1752">
                  <c:v>2.8137491831870542E-2</c:v>
                </c:pt>
                <c:pt idx="1753">
                  <c:v>2.8138332228273753E-2</c:v>
                </c:pt>
                <c:pt idx="1754">
                  <c:v>2.8139127872275502E-2</c:v>
                </c:pt>
                <c:pt idx="1755">
                  <c:v>2.8139878763771553E-2</c:v>
                </c:pt>
                <c:pt idx="1756">
                  <c:v>2.8140584902661817E-2</c:v>
                </c:pt>
                <c:pt idx="1757">
                  <c:v>2.8141246288853002E-2</c:v>
                </c:pt>
                <c:pt idx="1758">
                  <c:v>2.8141862922257722E-2</c:v>
                </c:pt>
                <c:pt idx="1759">
                  <c:v>2.8142589977308188E-2</c:v>
                </c:pt>
                <c:pt idx="1760">
                  <c:v>2.8143104318332536E-2</c:v>
                </c:pt>
                <c:pt idx="1761">
                  <c:v>2.8143573906324916E-2</c:v>
                </c:pt>
                <c:pt idx="1762">
                  <c:v>2.8143998741222261E-2</c:v>
                </c:pt>
                <c:pt idx="1763">
                  <c:v>2.8144378822968719E-2</c:v>
                </c:pt>
                <c:pt idx="1764">
                  <c:v>2.8144714151514143E-2</c:v>
                </c:pt>
                <c:pt idx="1765">
                  <c:v>2.8145004726814294E-2</c:v>
                </c:pt>
                <c:pt idx="1766">
                  <c:v>2.814525054883019E-2</c:v>
                </c:pt>
                <c:pt idx="1767">
                  <c:v>2.8145451617530071E-2</c:v>
                </c:pt>
                <c:pt idx="1768">
                  <c:v>2.8145607932886563E-2</c:v>
                </c:pt>
                <c:pt idx="1769">
                  <c:v>2.8145719494879304E-2</c:v>
                </c:pt>
                <c:pt idx="1770">
                  <c:v>2.8145786303493396E-2</c:v>
                </c:pt>
                <c:pt idx="1771">
                  <c:v>2.8148993631002518E-2</c:v>
                </c:pt>
                <c:pt idx="1772">
                  <c:v>2.8145785660556515E-2</c:v>
                </c:pt>
                <c:pt idx="1773">
                  <c:v>2.8145718209005979E-2</c:v>
                </c:pt>
                <c:pt idx="1774">
                  <c:v>2.8145606004077013E-2</c:v>
                </c:pt>
                <c:pt idx="1775">
                  <c:v>2.8145449045784074E-2</c:v>
                </c:pt>
                <c:pt idx="1776">
                  <c:v>2.8145247334148627E-2</c:v>
                </c:pt>
                <c:pt idx="1777">
                  <c:v>2.8145000869196947E-2</c:v>
                </c:pt>
                <c:pt idx="1778">
                  <c:v>2.8144709650962323E-2</c:v>
                </c:pt>
                <c:pt idx="1779">
                  <c:v>2.8144373679482425E-2</c:v>
                </c:pt>
                <c:pt idx="1780">
                  <c:v>2.8143992954802369E-2</c:v>
                </c:pt>
                <c:pt idx="1781">
                  <c:v>2.8143567476971866E-2</c:v>
                </c:pt>
                <c:pt idx="1782">
                  <c:v>2.8143097246047858E-2</c:v>
                </c:pt>
                <c:pt idx="1783">
                  <c:v>2.8142582262092545E-2</c:v>
                </c:pt>
                <c:pt idx="1784">
                  <c:v>2.8142022525173591E-2</c:v>
                </c:pt>
                <c:pt idx="1785">
                  <c:v>2.8141418035365247E-2</c:v>
                </c:pt>
                <c:pt idx="1786">
                  <c:v>2.81407687927481E-2</c:v>
                </c:pt>
                <c:pt idx="1787">
                  <c:v>2.8140074797407343E-2</c:v>
                </c:pt>
                <c:pt idx="1788">
                  <c:v>2.8139336049435398E-2</c:v>
                </c:pt>
                <c:pt idx="1789">
                  <c:v>2.8138552548929496E-2</c:v>
                </c:pt>
                <c:pt idx="1790">
                  <c:v>2.8137724295993673E-2</c:v>
                </c:pt>
                <c:pt idx="1791">
                  <c:v>2.8136851290737421E-2</c:v>
                </c:pt>
                <c:pt idx="1792">
                  <c:v>2.8137785803866024E-2</c:v>
                </c:pt>
                <c:pt idx="1793">
                  <c:v>2.8134971023731876E-2</c:v>
                </c:pt>
                <c:pt idx="1794">
                  <c:v>2.8133963762231148E-2</c:v>
                </c:pt>
                <c:pt idx="1795">
                  <c:v>2.8132911748908227E-2</c:v>
                </c:pt>
                <c:pt idx="1796">
                  <c:v>2.8131168168503348E-2</c:v>
                </c:pt>
                <c:pt idx="1797">
                  <c:v>2.8132460986671767E-2</c:v>
                </c:pt>
                <c:pt idx="1798">
                  <c:v>2.8129487199424132E-2</c:v>
                </c:pt>
                <c:pt idx="1799">
                  <c:v>2.8128256180261577E-2</c:v>
                </c:pt>
                <c:pt idx="1800">
                  <c:v>2.8126980410031956E-2</c:v>
                </c:pt>
                <c:pt idx="1801">
                  <c:v>2.8125659888903896E-2</c:v>
                </c:pt>
                <c:pt idx="1802">
                  <c:v>2.812429461705172E-2</c:v>
                </c:pt>
                <c:pt idx="1803">
                  <c:v>2.8122884594656547E-2</c:v>
                </c:pt>
                <c:pt idx="1804">
                  <c:v>2.8121429821905408E-2</c:v>
                </c:pt>
                <c:pt idx="1805">
                  <c:v>2.8119930298989924E-2</c:v>
                </c:pt>
                <c:pt idx="1806">
                  <c:v>2.8121229242384988E-2</c:v>
                </c:pt>
                <c:pt idx="1807">
                  <c:v>2.8119630261294846E-2</c:v>
                </c:pt>
                <c:pt idx="1808">
                  <c:v>2.811798652038516E-2</c:v>
                </c:pt>
                <c:pt idx="1809">
                  <c:v>2.8116298019875096E-2</c:v>
                </c:pt>
                <c:pt idx="1810">
                  <c:v>2.8114564759990565E-2</c:v>
                </c:pt>
                <c:pt idx="1811">
                  <c:v>2.8112786740962251E-2</c:v>
                </c:pt>
                <c:pt idx="1812">
                  <c:v>2.8111891187348675E-2</c:v>
                </c:pt>
                <c:pt idx="1813">
                  <c:v>2.8109096426430467E-2</c:v>
                </c:pt>
                <c:pt idx="1814">
                  <c:v>2.8104420870077924E-2</c:v>
                </c:pt>
                <c:pt idx="1815">
                  <c:v>2.8105227078249476E-2</c:v>
                </c:pt>
                <c:pt idx="1816">
                  <c:v>2.8103225267182348E-2</c:v>
                </c:pt>
                <c:pt idx="1817">
                  <c:v>2.8101178698484577E-2</c:v>
                </c:pt>
                <c:pt idx="1818">
                  <c:v>2.8099994499496163E-2</c:v>
                </c:pt>
                <c:pt idx="1819">
                  <c:v>2.8096951289295565E-2</c:v>
                </c:pt>
                <c:pt idx="1820">
                  <c:v>2.8094770449368877E-2</c:v>
                </c:pt>
                <c:pt idx="1821">
                  <c:v>2.8092544852939987E-2</c:v>
                </c:pt>
                <c:pt idx="1822">
                  <c:v>2.8090274500305615E-2</c:v>
                </c:pt>
                <c:pt idx="1823">
                  <c:v>2.8088849677317982E-2</c:v>
                </c:pt>
                <c:pt idx="1824">
                  <c:v>2.8085599527638588E-2</c:v>
                </c:pt>
                <c:pt idx="1825">
                  <c:v>2.808319490822956E-2</c:v>
                </c:pt>
                <c:pt idx="1826">
                  <c:v>2.8080745533862968E-2</c:v>
                </c:pt>
                <c:pt idx="1827">
                  <c:v>2.8075619467996013E-2</c:v>
                </c:pt>
                <c:pt idx="1828">
                  <c:v>2.8075712521569735E-2</c:v>
                </c:pt>
                <c:pt idx="1829">
                  <c:v>2.807312888431451E-2</c:v>
                </c:pt>
                <c:pt idx="1830">
                  <c:v>2.8070500493444991E-2</c:v>
                </c:pt>
                <c:pt idx="1831">
                  <c:v>2.8068690511468503E-2</c:v>
                </c:pt>
                <c:pt idx="1832">
                  <c:v>2.8065969208717664E-2</c:v>
                </c:pt>
                <c:pt idx="1833">
                  <c:v>2.8062346802684594E-2</c:v>
                </c:pt>
                <c:pt idx="1834">
                  <c:v>2.8059539400923098E-2</c:v>
                </c:pt>
                <c:pt idx="1835">
                  <c:v>2.8056687247359987E-2</c:v>
                </c:pt>
                <c:pt idx="1836">
                  <c:v>2.805379034237605E-2</c:v>
                </c:pt>
                <c:pt idx="1837">
                  <c:v>2.8051691363403596E-2</c:v>
                </c:pt>
                <c:pt idx="1838">
                  <c:v>2.8047862279697699E-2</c:v>
                </c:pt>
                <c:pt idx="1839">
                  <c:v>2.8044831122794395E-2</c:v>
                </c:pt>
                <c:pt idx="1840">
                  <c:v>2.8041755216051824E-2</c:v>
                </c:pt>
                <c:pt idx="1841">
                  <c:v>2.8038634559880961E-2</c:v>
                </c:pt>
                <c:pt idx="1842">
                  <c:v>2.8035469154697772E-2</c:v>
                </c:pt>
                <c:pt idx="1843">
                  <c:v>2.8032259000924969E-2</c:v>
                </c:pt>
                <c:pt idx="1844">
                  <c:v>2.8027717039669671E-2</c:v>
                </c:pt>
                <c:pt idx="1845">
                  <c:v>2.802570444932892E-2</c:v>
                </c:pt>
                <c:pt idx="1846">
                  <c:v>2.8022360052380412E-2</c:v>
                </c:pt>
                <c:pt idx="1847">
                  <c:v>2.8018970908591102E-2</c:v>
                </c:pt>
                <c:pt idx="1848">
                  <c:v>2.8017146336707884E-2</c:v>
                </c:pt>
                <c:pt idx="1849">
                  <c:v>2.8009652607392091E-2</c:v>
                </c:pt>
                <c:pt idx="1850">
                  <c:v>2.8008535000730621E-2</c:v>
                </c:pt>
                <c:pt idx="1851">
                  <c:v>2.8005761279358578E-2</c:v>
                </c:pt>
                <c:pt idx="1852">
                  <c:v>2.8001354003069551E-2</c:v>
                </c:pt>
                <c:pt idx="1853">
                  <c:v>2.7997696387940953E-2</c:v>
                </c:pt>
                <c:pt idx="1854">
                  <c:v>2.7993994029262403E-2</c:v>
                </c:pt>
                <c:pt idx="1855">
                  <c:v>2.7990246927527638E-2</c:v>
                </c:pt>
                <c:pt idx="1856">
                  <c:v>2.798723208857264E-2</c:v>
                </c:pt>
                <c:pt idx="1857">
                  <c:v>2.7982618496896112E-2</c:v>
                </c:pt>
                <c:pt idx="1858">
                  <c:v>2.7976425326087833E-2</c:v>
                </c:pt>
                <c:pt idx="1859">
                  <c:v>2.7972509744380855E-2</c:v>
                </c:pt>
                <c:pt idx="1860">
                  <c:v>2.796854943221826E-2</c:v>
                </c:pt>
                <c:pt idx="1861">
                  <c:v>2.7964544390123691E-2</c:v>
                </c:pt>
                <c:pt idx="1862">
                  <c:v>2.796049461862735E-2</c:v>
                </c:pt>
                <c:pt idx="1863">
                  <c:v>2.7959411929655051E-2</c:v>
                </c:pt>
                <c:pt idx="1864">
                  <c:v>2.795226088957908E-2</c:v>
                </c:pt>
                <c:pt idx="1865">
                  <c:v>2.7948076933116479E-2</c:v>
                </c:pt>
                <c:pt idx="1866">
                  <c:v>2.7943848249431618E-2</c:v>
                </c:pt>
                <c:pt idx="1867">
                  <c:v>2.7939574839083183E-2</c:v>
                </c:pt>
                <c:pt idx="1868">
                  <c:v>2.7935256702637728E-2</c:v>
                </c:pt>
                <c:pt idx="1869">
                  <c:v>2.7930893840665758E-2</c:v>
                </c:pt>
                <c:pt idx="1870">
                  <c:v>2.792648625374522E-2</c:v>
                </c:pt>
                <c:pt idx="1871">
                  <c:v>2.7922033942459103E-2</c:v>
                </c:pt>
                <c:pt idx="1872">
                  <c:v>2.7917536907396522E-2</c:v>
                </c:pt>
                <c:pt idx="1873">
                  <c:v>2.7912995149152946E-2</c:v>
                </c:pt>
                <c:pt idx="1874">
                  <c:v>2.7908408668328884E-2</c:v>
                </c:pt>
                <c:pt idx="1875">
                  <c:v>2.790377746553141E-2</c:v>
                </c:pt>
                <c:pt idx="1876">
                  <c:v>2.7899101541373511E-2</c:v>
                </c:pt>
                <c:pt idx="1877">
                  <c:v>2.7894380896473874E-2</c:v>
                </c:pt>
                <c:pt idx="1878">
                  <c:v>2.7889615531457312E-2</c:v>
                </c:pt>
                <c:pt idx="1879">
                  <c:v>2.7884805446954115E-2</c:v>
                </c:pt>
                <c:pt idx="1880">
                  <c:v>2.7879950643600705E-2</c:v>
                </c:pt>
                <c:pt idx="1881">
                  <c:v>2.7875051122039637E-2</c:v>
                </c:pt>
                <c:pt idx="1882">
                  <c:v>2.7870106882919382E-2</c:v>
                </c:pt>
                <c:pt idx="1883">
                  <c:v>2.7865117926894317E-2</c:v>
                </c:pt>
                <c:pt idx="1884">
                  <c:v>2.7860084254624079E-2</c:v>
                </c:pt>
                <c:pt idx="1885">
                  <c:v>2.7855005866775313E-2</c:v>
                </c:pt>
                <c:pt idx="1886">
                  <c:v>2.7849882764019483E-2</c:v>
                </c:pt>
                <c:pt idx="1887">
                  <c:v>2.7844714947034839E-2</c:v>
                </c:pt>
                <c:pt idx="1888">
                  <c:v>2.783950241650511E-2</c:v>
                </c:pt>
                <c:pt idx="1889">
                  <c:v>2.7834245173119939E-2</c:v>
                </c:pt>
                <c:pt idx="1890">
                  <c:v>2.7828943217575092E-2</c:v>
                </c:pt>
                <c:pt idx="1891">
                  <c:v>2.7823596550572035E-2</c:v>
                </c:pt>
                <c:pt idx="1892">
                  <c:v>2.7818205172818373E-2</c:v>
                </c:pt>
                <c:pt idx="1893">
                  <c:v>2.7812769085027611E-2</c:v>
                </c:pt>
                <c:pt idx="1894">
                  <c:v>2.7809216309926197E-2</c:v>
                </c:pt>
                <c:pt idx="1895">
                  <c:v>2.7801762782216438E-2</c:v>
                </c:pt>
                <c:pt idx="1896">
                  <c:v>2.7796663337164306E-2</c:v>
                </c:pt>
                <c:pt idx="1897">
                  <c:v>2.7790577647964873E-2</c:v>
                </c:pt>
                <c:pt idx="1898">
                  <c:v>2.7784918020895187E-2</c:v>
                </c:pt>
                <c:pt idx="1899">
                  <c:v>2.7779213688192556E-2</c:v>
                </c:pt>
                <c:pt idx="1900">
                  <c:v>2.7773464650611878E-2</c:v>
                </c:pt>
                <c:pt idx="1901">
                  <c:v>2.776622216507604E-2</c:v>
                </c:pt>
                <c:pt idx="1902">
                  <c:v>2.7762221356367984E-2</c:v>
                </c:pt>
                <c:pt idx="1903">
                  <c:v>2.7756933723555734E-2</c:v>
                </c:pt>
                <c:pt idx="1904">
                  <c:v>2.7750383016137699E-2</c:v>
                </c:pt>
                <c:pt idx="1905">
                  <c:v>2.7744396784539212E-2</c:v>
                </c:pt>
                <c:pt idx="1906">
                  <c:v>2.773836584634546E-2</c:v>
                </c:pt>
                <c:pt idx="1907">
                  <c:v>2.7732290202358418E-2</c:v>
                </c:pt>
                <c:pt idx="1908">
                  <c:v>2.772676077824629E-2</c:v>
                </c:pt>
                <c:pt idx="1909">
                  <c:v>2.7720004800243506E-2</c:v>
                </c:pt>
                <c:pt idx="1910">
                  <c:v>2.7713795043750298E-2</c:v>
                </c:pt>
                <c:pt idx="1911">
                  <c:v>2.7707540584732682E-2</c:v>
                </c:pt>
                <c:pt idx="1912">
                  <c:v>2.7701241424022471E-2</c:v>
                </c:pt>
                <c:pt idx="1913">
                  <c:v>2.7695470148126056E-2</c:v>
                </c:pt>
                <c:pt idx="1914">
                  <c:v>2.7686800330570513E-2</c:v>
                </c:pt>
                <c:pt idx="1915">
                  <c:v>2.7677252301695505E-2</c:v>
                </c:pt>
                <c:pt idx="1916">
                  <c:v>2.7675597781107619E-2</c:v>
                </c:pt>
                <c:pt idx="1917">
                  <c:v>2.7669075124624892E-2</c:v>
                </c:pt>
                <c:pt idx="1918">
                  <c:v>2.766250777156657E-2</c:v>
                </c:pt>
                <c:pt idx="1919">
                  <c:v>2.7656446195222159E-2</c:v>
                </c:pt>
                <c:pt idx="1920">
                  <c:v>2.7649239103170187E-2</c:v>
                </c:pt>
                <c:pt idx="1921">
                  <c:v>2.7642538802378169E-2</c:v>
                </c:pt>
                <c:pt idx="1922">
                  <c:v>2.76363360836781E-2</c:v>
                </c:pt>
                <c:pt idx="1923">
                  <c:v>2.7629011882677409E-2</c:v>
                </c:pt>
                <c:pt idx="1924">
                  <c:v>2.7622187627237869E-2</c:v>
                </c:pt>
                <c:pt idx="1925">
                  <c:v>2.7615324417006235E-2</c:v>
                </c:pt>
                <c:pt idx="1926">
                  <c:v>2.7608423433649595E-2</c:v>
                </c:pt>
                <c:pt idx="1927">
                  <c:v>2.7599907309330436E-2</c:v>
                </c:pt>
                <c:pt idx="1928">
                  <c:v>2.7594512874087374E-2</c:v>
                </c:pt>
                <c:pt idx="1929">
                  <c:v>2.758750566107351E-2</c:v>
                </c:pt>
                <c:pt idx="1930">
                  <c:v>2.7580465401316537E-2</c:v>
                </c:pt>
                <c:pt idx="1931">
                  <c:v>2.7573393276339564E-2</c:v>
                </c:pt>
                <c:pt idx="1932">
                  <c:v>2.7566290467634775E-2</c:v>
                </c:pt>
                <c:pt idx="1933">
                  <c:v>2.7559158156664501E-2</c:v>
                </c:pt>
                <c:pt idx="1934">
                  <c:v>2.7551997524859505E-2</c:v>
                </c:pt>
                <c:pt idx="1935">
                  <c:v>2.7545319964674398E-2</c:v>
                </c:pt>
                <c:pt idx="1936">
                  <c:v>2.7538104833939134E-2</c:v>
                </c:pt>
                <c:pt idx="1937">
                  <c:v>2.7530357518283512E-2</c:v>
                </c:pt>
                <c:pt idx="1938">
                  <c:v>2.752309541682774E-2</c:v>
                </c:pt>
                <c:pt idx="1939">
                  <c:v>2.7515810901221651E-2</c:v>
                </c:pt>
                <c:pt idx="1940">
                  <c:v>2.7506992238252221E-2</c:v>
                </c:pt>
                <c:pt idx="1941">
                  <c:v>2.7501682779155889E-2</c:v>
                </c:pt>
                <c:pt idx="1942">
                  <c:v>2.7493834681738553E-2</c:v>
                </c:pt>
                <c:pt idx="1943">
                  <c:v>2.7486472321603821E-2</c:v>
                </c:pt>
                <c:pt idx="1944">
                  <c:v>2.7479093453189225E-2</c:v>
                </c:pt>
                <c:pt idx="1945">
                  <c:v>2.7471699257568309E-2</c:v>
                </c:pt>
                <c:pt idx="1946">
                  <c:v>2.746011137842647E-2</c:v>
                </c:pt>
                <c:pt idx="1947">
                  <c:v>2.7456869608834453E-2</c:v>
                </c:pt>
                <c:pt idx="1948">
                  <c:v>2.7449436517698503E-2</c:v>
                </c:pt>
                <c:pt idx="1949">
                  <c:v>2.744199282331174E-2</c:v>
                </c:pt>
                <c:pt idx="1950">
                  <c:v>2.7434539706575865E-2</c:v>
                </c:pt>
                <c:pt idx="1951">
                  <c:v>2.7427078348359901E-2</c:v>
                </c:pt>
                <c:pt idx="1952">
                  <c:v>2.741960992949672E-2</c:v>
                </c:pt>
                <c:pt idx="1953">
                  <c:v>2.7412135630785216E-2</c:v>
                </c:pt>
                <c:pt idx="1954">
                  <c:v>2.7404656632988775E-2</c:v>
                </c:pt>
                <c:pt idx="1955">
                  <c:v>2.7397174116836811E-2</c:v>
                </c:pt>
                <c:pt idx="1956">
                  <c:v>2.7390189505328663E-2</c:v>
                </c:pt>
                <c:pt idx="1957">
                  <c:v>2.738220325220447E-2</c:v>
                </c:pt>
                <c:pt idx="1958">
                  <c:v>2.7374717265006929E-2</c:v>
                </c:pt>
                <c:pt idx="1959">
                  <c:v>2.7367232482018215E-2</c:v>
                </c:pt>
                <c:pt idx="1960">
                  <c:v>2.7360251812343146E-2</c:v>
                </c:pt>
                <c:pt idx="1961">
                  <c:v>2.7352271250846771E-2</c:v>
                </c:pt>
                <c:pt idx="1962">
                  <c:v>2.7344797163666116E-2</c:v>
                </c:pt>
                <c:pt idx="1963">
                  <c:v>2.7337329002698654E-2</c:v>
                </c:pt>
                <c:pt idx="1964">
                  <c:v>2.7329867948357983E-2</c:v>
                </c:pt>
                <c:pt idx="1965">
                  <c:v>2.7317151389281348E-2</c:v>
                </c:pt>
                <c:pt idx="1966">
                  <c:v>2.7313457355945956E-2</c:v>
                </c:pt>
                <c:pt idx="1967">
                  <c:v>2.7307539228712638E-2</c:v>
                </c:pt>
                <c:pt idx="1968">
                  <c:v>2.7300624706863275E-2</c:v>
                </c:pt>
                <c:pt idx="1969">
                  <c:v>2.7292710588106204E-2</c:v>
                </c:pt>
                <c:pt idx="1970">
                  <c:v>2.7285316960272418E-2</c:v>
                </c:pt>
                <c:pt idx="1971">
                  <c:v>2.7278447011775061E-2</c:v>
                </c:pt>
                <c:pt idx="1972">
                  <c:v>2.7270576974918716E-2</c:v>
                </c:pt>
                <c:pt idx="1973">
                  <c:v>2.7263232435017992E-2</c:v>
                </c:pt>
                <c:pt idx="1974">
                  <c:v>2.7256415472811442E-2</c:v>
                </c:pt>
                <c:pt idx="1975">
                  <c:v>2.7248595022367102E-2</c:v>
                </c:pt>
                <c:pt idx="1976">
                  <c:v>2.7241302148868322E-2</c:v>
                </c:pt>
                <c:pt idx="1977">
                  <c:v>2.7234026496756589E-2</c:v>
                </c:pt>
                <c:pt idx="1978">
                  <c:v>2.7226768065659875E-2</c:v>
                </c:pt>
                <c:pt idx="1979">
                  <c:v>2.7217986037224074E-2</c:v>
                </c:pt>
                <c:pt idx="1980">
                  <c:v>2.7212302865026926E-2</c:v>
                </c:pt>
                <c:pt idx="1981">
                  <c:v>2.7205096094750792E-2</c:v>
                </c:pt>
                <c:pt idx="1982">
                  <c:v>2.719790654401032E-2</c:v>
                </c:pt>
                <c:pt idx="1983">
                  <c:v>2.7190734212437197E-2</c:v>
                </c:pt>
                <c:pt idx="1984">
                  <c:v>2.7183579099665279E-2</c:v>
                </c:pt>
                <c:pt idx="1985">
                  <c:v>2.717644120532843E-2</c:v>
                </c:pt>
                <c:pt idx="1986">
                  <c:v>2.7169320529061167E-2</c:v>
                </c:pt>
                <c:pt idx="1987">
                  <c:v>2.7162736430898386E-2</c:v>
                </c:pt>
                <c:pt idx="1988">
                  <c:v>2.7153571203634996E-2</c:v>
                </c:pt>
                <c:pt idx="1989">
                  <c:v>2.7148061805042745E-2</c:v>
                </c:pt>
                <c:pt idx="1990">
                  <c:v>2.7141009997422725E-2</c:v>
                </c:pt>
                <c:pt idx="1991">
                  <c:v>2.7133975406060988E-2</c:v>
                </c:pt>
                <c:pt idx="1992">
                  <c:v>2.7126958030597278E-2</c:v>
                </c:pt>
                <c:pt idx="1993">
                  <c:v>2.7119957870673294E-2</c:v>
                </c:pt>
                <c:pt idx="1994">
                  <c:v>2.71134992328451E-2</c:v>
                </c:pt>
                <c:pt idx="1995">
                  <c:v>2.710600919601264E-2</c:v>
                </c:pt>
                <c:pt idx="1996">
                  <c:v>2.7099060680562861E-2</c:v>
                </c:pt>
                <c:pt idx="1997">
                  <c:v>2.7092129379225723E-2</c:v>
                </c:pt>
                <c:pt idx="1998">
                  <c:v>2.7085742455635164E-2</c:v>
                </c:pt>
                <c:pt idx="1999">
                  <c:v>2.7078318417473612E-2</c:v>
                </c:pt>
                <c:pt idx="2000">
                  <c:v>2.7071438756352283E-2</c:v>
                </c:pt>
                <c:pt idx="2001">
                  <c:v>2.7062988919536412E-2</c:v>
                </c:pt>
                <c:pt idx="2002">
                  <c:v>2.7057731071859832E-2</c:v>
                </c:pt>
                <c:pt idx="2003">
                  <c:v>2.7050903047787799E-2</c:v>
                </c:pt>
                <c:pt idx="2004">
                  <c:v>2.7044092235365854E-2</c:v>
                </c:pt>
                <c:pt idx="2005">
                  <c:v>2.7033327592346945E-2</c:v>
                </c:pt>
                <c:pt idx="2006">
                  <c:v>2.7026557122766463E-2</c:v>
                </c:pt>
                <c:pt idx="2007">
                  <c:v>2.7019803860898278E-2</c:v>
                </c:pt>
                <c:pt idx="2008">
                  <c:v>2.7012106917562877E-2</c:v>
                </c:pt>
                <c:pt idx="2009">
                  <c:v>2.700634895892718E-2</c:v>
                </c:pt>
                <c:pt idx="2010">
                  <c:v>2.6999647318139884E-2</c:v>
                </c:pt>
                <c:pt idx="2011">
                  <c:v>2.6992962883696556E-2</c:v>
                </c:pt>
                <c:pt idx="2012">
                  <c:v>2.6985344598603592E-2</c:v>
                </c:pt>
                <c:pt idx="2013">
                  <c:v>2.6979645632483097E-2</c:v>
                </c:pt>
                <c:pt idx="2014">
                  <c:v>2.6973551748450689E-2</c:v>
                </c:pt>
                <c:pt idx="2015">
                  <c:v>2.6966936875960489E-2</c:v>
                </c:pt>
                <c:pt idx="2016">
                  <c:v>2.6960339209488541E-2</c:v>
                </c:pt>
                <c:pt idx="2017">
                  <c:v>2.695375874869959E-2</c:v>
                </c:pt>
                <c:pt idx="2018">
                  <c:v>2.6947195493257074E-2</c:v>
                </c:pt>
                <c:pt idx="2019">
                  <c:v>2.6940649442826838E-2</c:v>
                </c:pt>
                <c:pt idx="2020">
                  <c:v>2.693225837257094E-2</c:v>
                </c:pt>
                <c:pt idx="2021">
                  <c:v>2.6927608955668748E-2</c:v>
                </c:pt>
                <c:pt idx="2022">
                  <c:v>2.6921114518275852E-2</c:v>
                </c:pt>
                <c:pt idx="2023">
                  <c:v>2.6913713369826557E-2</c:v>
                </c:pt>
                <c:pt idx="2024">
                  <c:v>2.6908177254206637E-2</c:v>
                </c:pt>
                <c:pt idx="2025">
                  <c:v>2.69017344268703E-2</c:v>
                </c:pt>
                <c:pt idx="2026">
                  <c:v>2.6894392260133414E-2</c:v>
                </c:pt>
                <c:pt idx="2027">
                  <c:v>2.6888900379952851E-2</c:v>
                </c:pt>
                <c:pt idx="2028">
                  <c:v>2.6882509159716742E-2</c:v>
                </c:pt>
                <c:pt idx="2029">
                  <c:v>2.6876135141194569E-2</c:v>
                </c:pt>
                <c:pt idx="2030">
                  <c:v>2.6869778324061126E-2</c:v>
                </c:pt>
                <c:pt idx="2031">
                  <c:v>2.6863438707992297E-2</c:v>
                </c:pt>
                <c:pt idx="2032">
                  <c:v>2.6857116292664848E-2</c:v>
                </c:pt>
                <c:pt idx="2033">
                  <c:v>2.6850811077756626E-2</c:v>
                </c:pt>
                <c:pt idx="2034">
                  <c:v>2.684452306294571E-2</c:v>
                </c:pt>
                <c:pt idx="2035">
                  <c:v>2.6838252247911698E-2</c:v>
                </c:pt>
                <c:pt idx="2036">
                  <c:v>2.6831998632334625E-2</c:v>
                </c:pt>
                <c:pt idx="2037">
                  <c:v>2.6825762215896057E-2</c:v>
                </c:pt>
                <c:pt idx="2038">
                  <c:v>2.6819542998278004E-2</c:v>
                </c:pt>
                <c:pt idx="2039">
                  <c:v>2.6812456380373051E-2</c:v>
                </c:pt>
                <c:pt idx="2040">
                  <c:v>2.6806274016303186E-2</c:v>
                </c:pt>
                <c:pt idx="2041">
                  <c:v>2.6800988535178281E-2</c:v>
                </c:pt>
                <c:pt idx="2042">
                  <c:v>2.6794838109679111E-2</c:v>
                </c:pt>
                <c:pt idx="2043">
                  <c:v>2.6788704881423354E-2</c:v>
                </c:pt>
                <c:pt idx="2044">
                  <c:v>2.6782588850098467E-2</c:v>
                </c:pt>
                <c:pt idx="2045">
                  <c:v>2.6776490015392795E-2</c:v>
                </c:pt>
                <c:pt idx="2046">
                  <c:v>2.6769540975271761E-2</c:v>
                </c:pt>
                <c:pt idx="2047">
                  <c:v>2.6764343934595262E-2</c:v>
                </c:pt>
                <c:pt idx="2048">
                  <c:v>2.6758296687884011E-2</c:v>
                </c:pt>
                <c:pt idx="2049">
                  <c:v>2.6752266636554053E-2</c:v>
                </c:pt>
                <c:pt idx="2050">
                  <c:v>2.6745396204492754E-2</c:v>
                </c:pt>
                <c:pt idx="2051">
                  <c:v>2.6740258118805343E-2</c:v>
                </c:pt>
                <c:pt idx="2052">
                  <c:v>2.6734279651775279E-2</c:v>
                </c:pt>
                <c:pt idx="2053">
                  <c:v>2.672831837890104E-2</c:v>
                </c:pt>
                <c:pt idx="2054">
                  <c:v>2.6722374299878605E-2</c:v>
                </c:pt>
                <c:pt idx="2055">
                  <c:v>2.6716447414405268E-2</c:v>
                </c:pt>
                <c:pt idx="2056">
                  <c:v>2.6710537722179198E-2</c:v>
                </c:pt>
                <c:pt idx="2057">
                  <c:v>2.6703804840774881E-2</c:v>
                </c:pt>
                <c:pt idx="2058">
                  <c:v>2.6697931990206623E-2</c:v>
                </c:pt>
                <c:pt idx="2059">
                  <c:v>2.6692076331941025E-2</c:v>
                </c:pt>
                <c:pt idx="2060">
                  <c:v>2.668623786567997E-2</c:v>
                </c:pt>
                <c:pt idx="2061">
                  <c:v>2.6680416591125331E-2</c:v>
                </c:pt>
                <c:pt idx="2062">
                  <c:v>2.6674612507980523E-2</c:v>
                </c:pt>
                <c:pt idx="2063">
                  <c:v>2.6668825615950034E-2</c:v>
                </c:pt>
                <c:pt idx="2064">
                  <c:v>2.6663055914737718E-2</c:v>
                </c:pt>
                <c:pt idx="2065">
                  <c:v>2.6657303404050686E-2</c:v>
                </c:pt>
                <c:pt idx="2066">
                  <c:v>2.6650988764255996E-2</c:v>
                </c:pt>
                <c:pt idx="2067">
                  <c:v>2.6645269823684915E-2</c:v>
                </c:pt>
                <c:pt idx="2068">
                  <c:v>2.663956807143824E-2</c:v>
                </c:pt>
                <c:pt idx="2069">
                  <c:v>2.6633883507226015E-2</c:v>
                </c:pt>
                <c:pt idx="2070">
                  <c:v>2.6628216130759809E-2</c:v>
                </c:pt>
                <c:pt idx="2071">
                  <c:v>2.6620954758873782E-2</c:v>
                </c:pt>
                <c:pt idx="2072">
                  <c:v>2.6617665044359855E-2</c:v>
                </c:pt>
                <c:pt idx="2073">
                  <c:v>2.6609715763134013E-2</c:v>
                </c:pt>
                <c:pt idx="2074">
                  <c:v>2.6604122045182057E-2</c:v>
                </c:pt>
                <c:pt idx="2075">
                  <c:v>2.6598545513462808E-2</c:v>
                </c:pt>
                <c:pt idx="2076">
                  <c:v>2.6592986167692442E-2</c:v>
                </c:pt>
                <c:pt idx="2077">
                  <c:v>2.6587444007588449E-2</c:v>
                </c:pt>
                <c:pt idx="2078">
                  <c:v>2.6581919032869404E-2</c:v>
                </c:pt>
                <c:pt idx="2079">
                  <c:v>2.6576411243253894E-2</c:v>
                </c:pt>
                <c:pt idx="2080">
                  <c:v>2.6570920638462246E-2</c:v>
                </c:pt>
                <c:pt idx="2081">
                  <c:v>2.6565447218215018E-2</c:v>
                </c:pt>
                <c:pt idx="2082">
                  <c:v>2.6559990982234293E-2</c:v>
                </c:pt>
                <c:pt idx="2083">
                  <c:v>2.6554551930242372E-2</c:v>
                </c:pt>
                <c:pt idx="2084">
                  <c:v>2.654913006196288E-2</c:v>
                </c:pt>
                <c:pt idx="2085">
                  <c:v>2.6543725377120304E-2</c:v>
                </c:pt>
                <c:pt idx="2086">
                  <c:v>2.6538337875439584E-2</c:v>
                </c:pt>
                <c:pt idx="2087">
                  <c:v>2.6532967556646962E-2</c:v>
                </c:pt>
                <c:pt idx="2088">
                  <c:v>2.652761442046956E-2</c:v>
                </c:pt>
                <c:pt idx="2089">
                  <c:v>2.6522278466634942E-2</c:v>
                </c:pt>
                <c:pt idx="2090">
                  <c:v>2.6516959694871976E-2</c:v>
                </c:pt>
                <c:pt idx="2091">
                  <c:v>2.651165810491064E-2</c:v>
                </c:pt>
                <c:pt idx="2092">
                  <c:v>2.6506373696480675E-2</c:v>
                </c:pt>
                <c:pt idx="2093">
                  <c:v>2.650110646931381E-2</c:v>
                </c:pt>
                <c:pt idx="2094">
                  <c:v>2.6495856423142419E-2</c:v>
                </c:pt>
                <c:pt idx="2095">
                  <c:v>2.6490623557699322E-2</c:v>
                </c:pt>
                <c:pt idx="2096">
                  <c:v>2.6485407872718865E-2</c:v>
                </c:pt>
                <c:pt idx="2097">
                  <c:v>2.6480209367935399E-2</c:v>
                </c:pt>
                <c:pt idx="2098">
                  <c:v>2.6475028043085245E-2</c:v>
                </c:pt>
                <c:pt idx="2099">
                  <c:v>2.6469863897904504E-2</c:v>
                </c:pt>
                <c:pt idx="2100">
                  <c:v>2.6464716932130813E-2</c:v>
                </c:pt>
                <c:pt idx="2101">
                  <c:v>2.6459587145502238E-2</c:v>
                </c:pt>
                <c:pt idx="2102">
                  <c:v>2.6454474537758829E-2</c:v>
                </c:pt>
                <c:pt idx="2103">
                  <c:v>2.6449379108639752E-2</c:v>
                </c:pt>
                <c:pt idx="2104">
                  <c:v>2.644479969552431E-2</c:v>
                </c:pt>
                <c:pt idx="2105">
                  <c:v>2.6439239785240896E-2</c:v>
                </c:pt>
                <c:pt idx="2106">
                  <c:v>2.6434195890445364E-2</c:v>
                </c:pt>
                <c:pt idx="2107">
                  <c:v>2.642916917324354E-2</c:v>
                </c:pt>
                <c:pt idx="2108">
                  <c:v>2.6427234361611852E-2</c:v>
                </c:pt>
                <c:pt idx="2109">
                  <c:v>2.6418551799183142E-2</c:v>
                </c:pt>
                <c:pt idx="2110">
                  <c:v>2.6414192084650651E-2</c:v>
                </c:pt>
                <c:pt idx="2111">
                  <c:v>2.6409234075277729E-2</c:v>
                </c:pt>
                <c:pt idx="2112">
                  <c:v>2.640429324222961E-2</c:v>
                </c:pt>
                <c:pt idx="2113">
                  <c:v>2.6399369585255315E-2</c:v>
                </c:pt>
                <c:pt idx="2114">
                  <c:v>2.6394463104104742E-2</c:v>
                </c:pt>
                <c:pt idx="2115">
                  <c:v>2.6389573798527789E-2</c:v>
                </c:pt>
                <c:pt idx="2116">
                  <c:v>2.6384701668276545E-2</c:v>
                </c:pt>
                <c:pt idx="2117">
                  <c:v>2.6379846713103099E-2</c:v>
                </c:pt>
                <c:pt idx="2118">
                  <c:v>2.6375008932760638E-2</c:v>
                </c:pt>
                <c:pt idx="2119">
                  <c:v>2.6370188327003215E-2</c:v>
                </c:pt>
                <c:pt idx="2120">
                  <c:v>2.6365384895585989E-2</c:v>
                </c:pt>
                <c:pt idx="2121">
                  <c:v>2.6360598638264555E-2</c:v>
                </c:pt>
                <c:pt idx="2122">
                  <c:v>2.6355829554796036E-2</c:v>
                </c:pt>
                <c:pt idx="2123">
                  <c:v>2.6353589679556123E-2</c:v>
                </c:pt>
                <c:pt idx="2124">
                  <c:v>2.6346342908447121E-2</c:v>
                </c:pt>
                <c:pt idx="2125">
                  <c:v>2.6341625345085138E-2</c:v>
                </c:pt>
                <c:pt idx="2126">
                  <c:v>2.6336924954611141E-2</c:v>
                </c:pt>
                <c:pt idx="2127">
                  <c:v>2.6332241736786641E-2</c:v>
                </c:pt>
                <c:pt idx="2128">
                  <c:v>2.6327575691372923E-2</c:v>
                </c:pt>
                <c:pt idx="2129">
                  <c:v>2.6322926818133242E-2</c:v>
                </c:pt>
                <c:pt idx="2130">
                  <c:v>2.6318295116831515E-2</c:v>
                </c:pt>
                <c:pt idx="2131">
                  <c:v>2.631368058723144E-2</c:v>
                </c:pt>
                <c:pt idx="2132">
                  <c:v>2.6309083229099552E-2</c:v>
                </c:pt>
                <c:pt idx="2133">
                  <c:v>2.6304503042201308E-2</c:v>
                </c:pt>
                <c:pt idx="2134">
                  <c:v>2.6299940026304345E-2</c:v>
                </c:pt>
                <c:pt idx="2135">
                  <c:v>2.6295394181176514E-2</c:v>
                </c:pt>
                <c:pt idx="2136">
                  <c:v>2.6290865506586769E-2</c:v>
                </c:pt>
                <c:pt idx="2137">
                  <c:v>2.6286354002305161E-2</c:v>
                </c:pt>
                <c:pt idx="2138">
                  <c:v>2.6281859668101735E-2</c:v>
                </c:pt>
                <c:pt idx="2139">
                  <c:v>2.6277382503748944E-2</c:v>
                </c:pt>
                <c:pt idx="2140">
                  <c:v>2.627292250901837E-2</c:v>
                </c:pt>
                <c:pt idx="2141">
                  <c:v>2.6268479683684003E-2</c:v>
                </c:pt>
                <c:pt idx="2142">
                  <c:v>2.626405402751961E-2</c:v>
                </c:pt>
                <c:pt idx="2143">
                  <c:v>2.62596455403005E-2</c:v>
                </c:pt>
                <c:pt idx="2144">
                  <c:v>2.625525422180219E-2</c:v>
                </c:pt>
                <c:pt idx="2145">
                  <c:v>2.6250880071801735E-2</c:v>
                </c:pt>
                <c:pt idx="2146">
                  <c:v>2.6246523090076627E-2</c:v>
                </c:pt>
                <c:pt idx="2147">
                  <c:v>2.62421832764059E-2</c:v>
                </c:pt>
                <c:pt idx="2148">
                  <c:v>2.6237860630568134E-2</c:v>
                </c:pt>
                <c:pt idx="2149">
                  <c:v>2.6233555152344545E-2</c:v>
                </c:pt>
                <c:pt idx="2150">
                  <c:v>2.6229266841515698E-2</c:v>
                </c:pt>
                <c:pt idx="2151">
                  <c:v>2.6224995697863462E-2</c:v>
                </c:pt>
                <c:pt idx="2152">
                  <c:v>2.6220741721171462E-2</c:v>
                </c:pt>
                <c:pt idx="2153">
                  <c:v>2.6216504911222887E-2</c:v>
                </c:pt>
                <c:pt idx="2154">
                  <c:v>2.6212995957922682E-2</c:v>
                </c:pt>
                <c:pt idx="2155">
                  <c:v>2.6208082790695985E-2</c:v>
                </c:pt>
                <c:pt idx="2156">
                  <c:v>2.6204616774869988E-2</c:v>
                </c:pt>
                <c:pt idx="2157">
                  <c:v>2.6199729334570588E-2</c:v>
                </c:pt>
                <c:pt idx="2158">
                  <c:v>2.6195578355127237E-2</c:v>
                </c:pt>
                <c:pt idx="2159">
                  <c:v>2.6191444541148551E-2</c:v>
                </c:pt>
                <c:pt idx="2160">
                  <c:v>2.6187327892424068E-2</c:v>
                </c:pt>
                <c:pt idx="2161">
                  <c:v>2.6180310715213262E-2</c:v>
                </c:pt>
                <c:pt idx="2162">
                  <c:v>2.6179891260242429E-2</c:v>
                </c:pt>
                <c:pt idx="2163">
                  <c:v>2.6176495023601969E-2</c:v>
                </c:pt>
                <c:pt idx="2164">
                  <c:v>2.6171786761260973E-2</c:v>
                </c:pt>
                <c:pt idx="2165">
                  <c:v>2.6167760261938237E-2</c:v>
                </c:pt>
                <c:pt idx="2166">
                  <c:v>2.6163750929119794E-2</c:v>
                </c:pt>
                <c:pt idx="2167">
                  <c:v>2.6159758762600904E-2</c:v>
                </c:pt>
                <c:pt idx="2168">
                  <c:v>2.6156453051577808E-2</c:v>
                </c:pt>
                <c:pt idx="2169">
                  <c:v>2.6151825927645658E-2</c:v>
                </c:pt>
                <c:pt idx="2170">
                  <c:v>2.6147885258803953E-2</c:v>
                </c:pt>
                <c:pt idx="2171">
                  <c:v>2.6143961755451119E-2</c:v>
                </c:pt>
                <c:pt idx="2172">
                  <c:v>2.6140055417385677E-2</c:v>
                </c:pt>
                <c:pt idx="2173">
                  <c:v>2.6136166244408982E-2</c:v>
                </c:pt>
                <c:pt idx="2174">
                  <c:v>2.6132969198978312E-2</c:v>
                </c:pt>
                <c:pt idx="2175">
                  <c:v>2.6124891791740854E-2</c:v>
                </c:pt>
                <c:pt idx="2176">
                  <c:v>2.6124601714025645E-2</c:v>
                </c:pt>
                <c:pt idx="2177">
                  <c:v>2.6120781199423633E-2</c:v>
                </c:pt>
                <c:pt idx="2178">
                  <c:v>2.6114942285186227E-2</c:v>
                </c:pt>
                <c:pt idx="2179">
                  <c:v>2.6113191656297569E-2</c:v>
                </c:pt>
                <c:pt idx="2180">
                  <c:v>2.6109422415836678E-2</c:v>
                </c:pt>
                <c:pt idx="2181">
                  <c:v>2.6105669681446189E-2</c:v>
                </c:pt>
                <c:pt idx="2182">
                  <c:v>2.6102615196551743E-2</c:v>
                </c:pt>
                <c:pt idx="2183">
                  <c:v>2.6098211889282096E-2</c:v>
                </c:pt>
                <c:pt idx="2184">
                  <c:v>2.609450591072961E-2</c:v>
                </c:pt>
                <c:pt idx="2185">
                  <c:v>2.6090814596691089E-2</c:v>
                </c:pt>
                <c:pt idx="2186">
                  <c:v>2.608713748679517E-2</c:v>
                </c:pt>
                <c:pt idx="2187">
                  <c:v>2.608347412067899E-2</c:v>
                </c:pt>
                <c:pt idx="2188">
                  <c:v>2.6079824037986438E-2</c:v>
                </c:pt>
                <c:pt idx="2189">
                  <c:v>2.607618677836902E-2</c:v>
                </c:pt>
                <c:pt idx="2190">
                  <c:v>2.6072561881485216E-2</c:v>
                </c:pt>
                <c:pt idx="2191">
                  <c:v>2.6068948887000044E-2</c:v>
                </c:pt>
                <c:pt idx="2192">
                  <c:v>2.6065347334586358E-2</c:v>
                </c:pt>
                <c:pt idx="2193">
                  <c:v>2.6061756763923766E-2</c:v>
                </c:pt>
                <c:pt idx="2194">
                  <c:v>2.6058176714698414E-2</c:v>
                </c:pt>
                <c:pt idx="2195">
                  <c:v>2.605529387559043E-2</c:v>
                </c:pt>
                <c:pt idx="2196">
                  <c:v>2.6051733524471505E-2</c:v>
                </c:pt>
                <c:pt idx="2197">
                  <c:v>2.6047495092614351E-2</c:v>
                </c:pt>
                <c:pt idx="2198">
                  <c:v>2.6043952526140286E-2</c:v>
                </c:pt>
                <c:pt idx="2199">
                  <c:v>2.6040418179638064E-2</c:v>
                </c:pt>
                <c:pt idx="2200">
                  <c:v>2.6034830836036849E-2</c:v>
                </c:pt>
                <c:pt idx="2201">
                  <c:v>2.6034059049352389E-2</c:v>
                </c:pt>
                <c:pt idx="2202">
                  <c:v>2.6029859857267766E-2</c:v>
                </c:pt>
                <c:pt idx="2203">
                  <c:v>2.60263537879909E-2</c:v>
                </c:pt>
                <c:pt idx="2204">
                  <c:v>2.6022853637387759E-2</c:v>
                </c:pt>
                <c:pt idx="2205">
                  <c:v>2.6019358945217452E-2</c:v>
                </c:pt>
                <c:pt idx="2206">
                  <c:v>2.6013004575491157E-2</c:v>
                </c:pt>
                <c:pt idx="2207">
                  <c:v>2.6012384095250109E-2</c:v>
                </c:pt>
                <c:pt idx="2208">
                  <c:v>2.6008903017004828E-2</c:v>
                </c:pt>
                <c:pt idx="2209">
                  <c:v>2.6005425556297208E-2</c:v>
                </c:pt>
                <c:pt idx="2210">
                  <c:v>2.6001951252919465E-2</c:v>
                </c:pt>
                <c:pt idx="2211">
                  <c:v>2.5998479646670562E-2</c:v>
                </c:pt>
                <c:pt idx="2212">
                  <c:v>2.5996375710051797E-2</c:v>
                </c:pt>
                <c:pt idx="2213">
                  <c:v>2.598949589122021E-2</c:v>
                </c:pt>
                <c:pt idx="2214">
                  <c:v>2.5988076408774353E-2</c:v>
                </c:pt>
                <c:pt idx="2215">
                  <c:v>2.5985292062790148E-2</c:v>
                </c:pt>
                <c:pt idx="2216">
                  <c:v>2.5981145965744863E-2</c:v>
                </c:pt>
                <c:pt idx="2217">
                  <c:v>2.5977680878391248E-2</c:v>
                </c:pt>
                <c:pt idx="2218">
                  <c:v>2.5974215266933713E-2</c:v>
                </c:pt>
                <c:pt idx="2219">
                  <c:v>2.5970748671221101E-2</c:v>
                </c:pt>
                <c:pt idx="2220">
                  <c:v>2.5967958558674203E-2</c:v>
                </c:pt>
                <c:pt idx="2221">
                  <c:v>2.5963810686460663E-2</c:v>
                </c:pt>
                <c:pt idx="2222">
                  <c:v>2.5960338377143205E-2</c:v>
                </c:pt>
                <c:pt idx="2223">
                  <c:v>2.595686324303096E-2</c:v>
                </c:pt>
                <c:pt idx="2224">
                  <c:v>2.5953384824006099E-2</c:v>
                </c:pt>
                <c:pt idx="2225">
                  <c:v>2.5949902659955369E-2</c:v>
                </c:pt>
                <c:pt idx="2226">
                  <c:v>2.5943748685208261E-2</c:v>
                </c:pt>
                <c:pt idx="2227">
                  <c:v>2.5942925256358784E-2</c:v>
                </c:pt>
                <c:pt idx="2228">
                  <c:v>2.593942909661974E-2</c:v>
                </c:pt>
                <c:pt idx="2229">
                  <c:v>2.5936598845538571E-2</c:v>
                </c:pt>
                <c:pt idx="2230">
                  <c:v>2.5933090309358944E-2</c:v>
                </c:pt>
                <c:pt idx="2231">
                  <c:v>2.5929575265939132E-2</c:v>
                </c:pt>
                <c:pt idx="2232">
                  <c:v>2.592538407946543E-2</c:v>
                </c:pt>
                <c:pt idx="2233">
                  <c:v>2.5921855928752593E-2</c:v>
                </c:pt>
                <c:pt idx="2234">
                  <c:v>2.5918988568892947E-2</c:v>
                </c:pt>
                <c:pt idx="2235">
                  <c:v>2.5914778730938431E-2</c:v>
                </c:pt>
                <c:pt idx="2236">
                  <c:v>2.5911229683984779E-2</c:v>
                </c:pt>
                <c:pt idx="2237">
                  <c:v>2.59076736717644E-2</c:v>
                </c:pt>
                <c:pt idx="2238">
                  <c:v>2.5904110694351563E-2</c:v>
                </c:pt>
                <c:pt idx="2239">
                  <c:v>2.5898548492388457E-2</c:v>
                </c:pt>
                <c:pt idx="2240">
                  <c:v>2.5896963844245183E-2</c:v>
                </c:pt>
                <c:pt idx="2241">
                  <c:v>2.5893379971699312E-2</c:v>
                </c:pt>
                <c:pt idx="2242">
                  <c:v>2.5889789134258299E-2</c:v>
                </c:pt>
                <c:pt idx="2243">
                  <c:v>2.5886191331996627E-2</c:v>
                </c:pt>
                <c:pt idx="2244">
                  <c:v>2.5882586564988791E-2</c:v>
                </c:pt>
                <c:pt idx="2245">
                  <c:v>2.58789748333095E-2</c:v>
                </c:pt>
                <c:pt idx="2246">
                  <c:v>2.5875356137034119E-2</c:v>
                </c:pt>
                <c:pt idx="2247">
                  <c:v>2.5872388457001273E-2</c:v>
                </c:pt>
                <c:pt idx="2248">
                  <c:v>2.5868755076615152E-2</c:v>
                </c:pt>
                <c:pt idx="2249">
                  <c:v>2.5864458261383939E-2</c:v>
                </c:pt>
                <c:pt idx="2250">
                  <c:v>2.5860811707477151E-2</c:v>
                </c:pt>
                <c:pt idx="2251">
                  <c:v>2.5857158189352168E-2</c:v>
                </c:pt>
                <c:pt idx="2252">
                  <c:v>2.5853497707083697E-2</c:v>
                </c:pt>
                <c:pt idx="2253">
                  <c:v>2.5849830260748413E-2</c:v>
                </c:pt>
                <c:pt idx="2254">
                  <c:v>2.5846808535676453E-2</c:v>
                </c:pt>
                <c:pt idx="2255">
                  <c:v>2.5842474476183198E-2</c:v>
                </c:pt>
                <c:pt idx="2256">
                  <c:v>2.5838786138105516E-2</c:v>
                </c:pt>
                <c:pt idx="2257">
                  <c:v>2.5835090836266821E-2</c:v>
                </c:pt>
                <c:pt idx="2258">
                  <c:v>2.5829150388127362E-2</c:v>
                </c:pt>
                <c:pt idx="2259">
                  <c:v>2.5827679341613077E-2</c:v>
                </c:pt>
                <c:pt idx="2260">
                  <c:v>2.5823963148952231E-2</c:v>
                </c:pt>
                <c:pt idx="2261">
                  <c:v>2.5820239992838358E-2</c:v>
                </c:pt>
                <c:pt idx="2262">
                  <c:v>2.5816509873348558E-2</c:v>
                </c:pt>
                <c:pt idx="2263">
                  <c:v>2.5812772790560375E-2</c:v>
                </c:pt>
                <c:pt idx="2264">
                  <c:v>2.5809028744551564E-2</c:v>
                </c:pt>
                <c:pt idx="2265">
                  <c:v>2.5805922054479003E-2</c:v>
                </c:pt>
                <c:pt idx="2266">
                  <c:v>2.5801519763183747E-2</c:v>
                </c:pt>
                <c:pt idx="2267">
                  <c:v>2.5797754827980478E-2</c:v>
                </c:pt>
                <c:pt idx="2268">
                  <c:v>2.579462495782368E-2</c:v>
                </c:pt>
                <c:pt idx="2269">
                  <c:v>2.5790204068926827E-2</c:v>
                </c:pt>
                <c:pt idx="2270">
                  <c:v>2.5786418245232836E-2</c:v>
                </c:pt>
                <c:pt idx="2271">
                  <c:v>2.5782625458866011E-2</c:v>
                </c:pt>
                <c:pt idx="2272">
                  <c:v>2.5779464676754033E-2</c:v>
                </c:pt>
                <c:pt idx="2273">
                  <c:v>2.5775018998428583E-2</c:v>
                </c:pt>
                <c:pt idx="2274">
                  <c:v>2.577120532451611E-2</c:v>
                </c:pt>
                <c:pt idx="2275">
                  <c:v>2.5767384688246409E-2</c:v>
                </c:pt>
                <c:pt idx="2276">
                  <c:v>2.5763557089699414E-2</c:v>
                </c:pt>
                <c:pt idx="2277">
                  <c:v>2.575972252895397E-2</c:v>
                </c:pt>
                <c:pt idx="2278">
                  <c:v>2.5755881006090452E-2</c:v>
                </c:pt>
                <c:pt idx="2279">
                  <c:v>2.5752666113889579E-2</c:v>
                </c:pt>
                <c:pt idx="2280">
                  <c:v>2.5748177074327628E-2</c:v>
                </c:pt>
                <c:pt idx="2281">
                  <c:v>2.5740841091135475E-2</c:v>
                </c:pt>
                <c:pt idx="2282">
                  <c:v>2.5740445295050426E-2</c:v>
                </c:pt>
                <c:pt idx="2283">
                  <c:v>2.5737199474744718E-2</c:v>
                </c:pt>
                <c:pt idx="2284">
                  <c:v>2.573268566890204E-2</c:v>
                </c:pt>
                <c:pt idx="2285">
                  <c:v>2.5728795413452597E-2</c:v>
                </c:pt>
                <c:pt idx="2286">
                  <c:v>2.5725526393242878E-2</c:v>
                </c:pt>
                <c:pt idx="2287">
                  <c:v>2.5719111479350434E-2</c:v>
                </c:pt>
                <c:pt idx="2288">
                  <c:v>2.571708287857297E-2</c:v>
                </c:pt>
                <c:pt idx="2289">
                  <c:v>2.5713164777706441E-2</c:v>
                </c:pt>
                <c:pt idx="2290">
                  <c:v>2.5709239715688909E-2</c:v>
                </c:pt>
                <c:pt idx="2291">
                  <c:v>2.5705307692602052E-2</c:v>
                </c:pt>
                <c:pt idx="2292">
                  <c:v>2.5701368708526681E-2</c:v>
                </c:pt>
                <c:pt idx="2293">
                  <c:v>2.569742276354578E-2</c:v>
                </c:pt>
                <c:pt idx="2294">
                  <c:v>2.5693469857740809E-2</c:v>
                </c:pt>
                <c:pt idx="2295">
                  <c:v>2.568950999119388E-2</c:v>
                </c:pt>
                <c:pt idx="2296">
                  <c:v>2.5685543163986895E-2</c:v>
                </c:pt>
                <c:pt idx="2297">
                  <c:v>2.5681569376203271E-2</c:v>
                </c:pt>
                <c:pt idx="2298">
                  <c:v>2.5677588627924904E-2</c:v>
                </c:pt>
                <c:pt idx="2299">
                  <c:v>2.5674219037171542E-2</c:v>
                </c:pt>
                <c:pt idx="2300">
                  <c:v>2.5667753958465173E-2</c:v>
                </c:pt>
                <c:pt idx="2301">
                  <c:v>2.5665604620948811E-2</c:v>
                </c:pt>
                <c:pt idx="2302">
                  <c:v>2.5661596031520024E-2</c:v>
                </c:pt>
                <c:pt idx="2303">
                  <c:v>2.5657580482011642E-2</c:v>
                </c:pt>
                <c:pt idx="2304">
                  <c:v>2.5653557972506645E-2</c:v>
                </c:pt>
                <c:pt idx="2305">
                  <c:v>2.5649528503089547E-2</c:v>
                </c:pt>
                <c:pt idx="2306">
                  <c:v>2.5646104733847458E-2</c:v>
                </c:pt>
                <c:pt idx="2307">
                  <c:v>2.5641448684851208E-2</c:v>
                </c:pt>
                <c:pt idx="2308">
                  <c:v>2.5637398336198332E-2</c:v>
                </c:pt>
                <c:pt idx="2309">
                  <c:v>2.5633341027968562E-2</c:v>
                </c:pt>
                <c:pt idx="2310">
                  <c:v>2.5629276760245973E-2</c:v>
                </c:pt>
                <c:pt idx="2311">
                  <c:v>2.5625205533115297E-2</c:v>
                </c:pt>
                <c:pt idx="2312">
                  <c:v>2.5621127346660819E-2</c:v>
                </c:pt>
                <c:pt idx="2313">
                  <c:v>2.5615220379750985E-2</c:v>
                </c:pt>
                <c:pt idx="2314">
                  <c:v>2.5612950096119379E-2</c:v>
                </c:pt>
                <c:pt idx="2315">
                  <c:v>2.5608851032202746E-2</c:v>
                </c:pt>
                <c:pt idx="2316">
                  <c:v>2.5604745009302095E-2</c:v>
                </c:pt>
                <c:pt idx="2317">
                  <c:v>2.5597071305776927E-2</c:v>
                </c:pt>
                <c:pt idx="2318">
                  <c:v>2.5592948961545039E-2</c:v>
                </c:pt>
                <c:pt idx="2319">
                  <c:v>2.5588819659506764E-2</c:v>
                </c:pt>
                <c:pt idx="2320">
                  <c:v>2.5584683399747513E-2</c:v>
                </c:pt>
                <c:pt idx="2321">
                  <c:v>2.558054018235292E-2</c:v>
                </c:pt>
                <c:pt idx="2322">
                  <c:v>2.5576390007407735E-2</c:v>
                </c:pt>
                <c:pt idx="2323">
                  <c:v>2.5572232874998685E-2</c:v>
                </c:pt>
                <c:pt idx="2324">
                  <c:v>2.556806878521118E-2</c:v>
                </c:pt>
                <c:pt idx="2325">
                  <c:v>2.5563897738131291E-2</c:v>
                </c:pt>
                <c:pt idx="2326">
                  <c:v>2.555971973384508E-2</c:v>
                </c:pt>
                <c:pt idx="2327">
                  <c:v>2.555553477243928E-2</c:v>
                </c:pt>
                <c:pt idx="2328">
                  <c:v>2.5551342853999955E-2</c:v>
                </c:pt>
                <c:pt idx="2329">
                  <c:v>2.5547143978614049E-2</c:v>
                </c:pt>
                <c:pt idx="2330">
                  <c:v>2.554293814636785E-2</c:v>
                </c:pt>
                <c:pt idx="2331">
                  <c:v>2.5537520425580787E-2</c:v>
                </c:pt>
                <c:pt idx="2332">
                  <c:v>2.5533298692266507E-2</c:v>
                </c:pt>
                <c:pt idx="2333">
                  <c:v>2.5529070002378831E-2</c:v>
                </c:pt>
                <c:pt idx="2334">
                  <c:v>2.5524834356004479E-2</c:v>
                </c:pt>
                <c:pt idx="2335">
                  <c:v>2.5520591753230834E-2</c:v>
                </c:pt>
                <c:pt idx="2336">
                  <c:v>2.5516342194145936E-2</c:v>
                </c:pt>
                <c:pt idx="2337">
                  <c:v>2.5512085678837167E-2</c:v>
                </c:pt>
                <c:pt idx="2338">
                  <c:v>2.5507822207393005E-2</c:v>
                </c:pt>
                <c:pt idx="2339">
                  <c:v>2.5503551779901053E-2</c:v>
                </c:pt>
                <c:pt idx="2340">
                  <c:v>2.5499274396449782E-2</c:v>
                </c:pt>
                <c:pt idx="2341">
                  <c:v>2.5494990057127236E-2</c:v>
                </c:pt>
                <c:pt idx="2342">
                  <c:v>2.5490698762022548E-2</c:v>
                </c:pt>
                <c:pt idx="2343">
                  <c:v>2.5488148974257531E-2</c:v>
                </c:pt>
                <c:pt idx="2344">
                  <c:v>2.5482095304820214E-2</c:v>
                </c:pt>
                <c:pt idx="2345">
                  <c:v>2.5477783142900182E-2</c:v>
                </c:pt>
                <c:pt idx="2346">
                  <c:v>2.5473464025553231E-2</c:v>
                </c:pt>
                <c:pt idx="2347">
                  <c:v>2.5469137952868714E-2</c:v>
                </c:pt>
                <c:pt idx="2348">
                  <c:v>2.5464804924935764E-2</c:v>
                </c:pt>
                <c:pt idx="2349">
                  <c:v>2.5460464941843734E-2</c:v>
                </c:pt>
                <c:pt idx="2350">
                  <c:v>2.5456118003682637E-2</c:v>
                </c:pt>
                <c:pt idx="2351">
                  <c:v>2.5451764110542043E-2</c:v>
                </c:pt>
                <c:pt idx="2352">
                  <c:v>2.5447403262512183E-2</c:v>
                </c:pt>
                <c:pt idx="2353">
                  <c:v>2.5443035459682625E-2</c:v>
                </c:pt>
                <c:pt idx="2354">
                  <c:v>2.5438660702144043E-2</c:v>
                </c:pt>
                <c:pt idx="2355">
                  <c:v>2.543427898998666E-2</c:v>
                </c:pt>
                <c:pt idx="2356">
                  <c:v>2.5429890323301146E-2</c:v>
                </c:pt>
                <c:pt idx="2357">
                  <c:v>2.5425494702177948E-2</c:v>
                </c:pt>
                <c:pt idx="2358">
                  <c:v>2.5421092126708175E-2</c:v>
                </c:pt>
                <c:pt idx="2359">
                  <c:v>2.5416682596982487E-2</c:v>
                </c:pt>
                <c:pt idx="2360">
                  <c:v>2.5412266113091993E-2</c:v>
                </c:pt>
                <c:pt idx="2361">
                  <c:v>2.5407842675128023E-2</c:v>
                </c:pt>
                <c:pt idx="2362">
                  <c:v>2.5403412283182328E-2</c:v>
                </c:pt>
                <c:pt idx="2363">
                  <c:v>2.5398974937345803E-2</c:v>
                </c:pt>
                <c:pt idx="2364">
                  <c:v>2.5395026944295428E-2</c:v>
                </c:pt>
                <c:pt idx="2365">
                  <c:v>2.539007938436752E-2</c:v>
                </c:pt>
                <c:pt idx="2366">
                  <c:v>2.5385621177409945E-2</c:v>
                </c:pt>
                <c:pt idx="2367">
                  <c:v>2.5381156016929245E-2</c:v>
                </c:pt>
                <c:pt idx="2368">
                  <c:v>2.537412528744111E-2</c:v>
                </c:pt>
                <c:pt idx="2369">
                  <c:v>2.5372688099056639E-2</c:v>
                </c:pt>
                <c:pt idx="2370">
                  <c:v>2.5367718815272128E-2</c:v>
                </c:pt>
                <c:pt idx="2371">
                  <c:v>2.5363225841623326E-2</c:v>
                </c:pt>
                <c:pt idx="2372">
                  <c:v>2.5358725914914153E-2</c:v>
                </c:pt>
                <c:pt idx="2373">
                  <c:v>2.5354219035237244E-2</c:v>
                </c:pt>
                <c:pt idx="2374">
                  <c:v>2.5349705202686111E-2</c:v>
                </c:pt>
                <c:pt idx="2375">
                  <c:v>2.5345184417354054E-2</c:v>
                </c:pt>
                <c:pt idx="2376">
                  <c:v>2.5340656679334366E-2</c:v>
                </c:pt>
                <c:pt idx="2377">
                  <c:v>2.5336121988720341E-2</c:v>
                </c:pt>
                <c:pt idx="2378">
                  <c:v>2.5331580345606154E-2</c:v>
                </c:pt>
                <c:pt idx="2379">
                  <c:v>2.5327031750084876E-2</c:v>
                </c:pt>
                <c:pt idx="2380">
                  <c:v>2.5322476202251119E-2</c:v>
                </c:pt>
                <c:pt idx="2381">
                  <c:v>2.5317913702199053E-2</c:v>
                </c:pt>
                <c:pt idx="2382">
                  <c:v>2.5313344250022414E-2</c:v>
                </c:pt>
                <c:pt idx="2383">
                  <c:v>2.5308767845815809E-2</c:v>
                </c:pt>
                <c:pt idx="2384">
                  <c:v>2.5306383428233183E-2</c:v>
                </c:pt>
                <c:pt idx="2385">
                  <c:v>2.5299594181691362E-2</c:v>
                </c:pt>
                <c:pt idx="2386">
                  <c:v>2.5294996921962735E-2</c:v>
                </c:pt>
                <c:pt idx="2387">
                  <c:v>2.5290392710583455E-2</c:v>
                </c:pt>
                <c:pt idx="2388">
                  <c:v>2.5285781547648351E-2</c:v>
                </c:pt>
                <c:pt idx="2389">
                  <c:v>2.5281163433252252E-2</c:v>
                </c:pt>
                <c:pt idx="2390">
                  <c:v>2.527653836749108E-2</c:v>
                </c:pt>
                <c:pt idx="2391">
                  <c:v>2.5271906350460543E-2</c:v>
                </c:pt>
                <c:pt idx="2392">
                  <c:v>2.5267267382256337E-2</c:v>
                </c:pt>
                <c:pt idx="2393">
                  <c:v>2.5262621462973298E-2</c:v>
                </c:pt>
                <c:pt idx="2394">
                  <c:v>2.5257968592708662E-2</c:v>
                </c:pt>
                <c:pt idx="2395">
                  <c:v>2.5253308771557691E-2</c:v>
                </c:pt>
                <c:pt idx="2396">
                  <c:v>2.5248641999617186E-2</c:v>
                </c:pt>
                <c:pt idx="2397">
                  <c:v>2.5243968276983074E-2</c:v>
                </c:pt>
                <c:pt idx="2398">
                  <c:v>2.5239287603752589E-2</c:v>
                </c:pt>
                <c:pt idx="2399">
                  <c:v>2.5234599980021435E-2</c:v>
                </c:pt>
                <c:pt idx="2400">
                  <c:v>2.5229905405887071E-2</c:v>
                </c:pt>
                <c:pt idx="2401">
                  <c:v>2.5225203881446511E-2</c:v>
                </c:pt>
                <c:pt idx="2402">
                  <c:v>2.5220495406796776E-2</c:v>
                </c:pt>
                <c:pt idx="2403">
                  <c:v>2.5215779982034885E-2</c:v>
                </c:pt>
                <c:pt idx="2404">
                  <c:v>2.5211057607258731E-2</c:v>
                </c:pt>
                <c:pt idx="2405">
                  <c:v>2.5206328282565332E-2</c:v>
                </c:pt>
                <c:pt idx="2406">
                  <c:v>2.5201592008052581E-2</c:v>
                </c:pt>
                <c:pt idx="2407">
                  <c:v>2.5196848783818379E-2</c:v>
                </c:pt>
                <c:pt idx="2408">
                  <c:v>2.5192098609960831E-2</c:v>
                </c:pt>
                <c:pt idx="2409">
                  <c:v>2.5187341486577617E-2</c:v>
                </c:pt>
                <c:pt idx="2410">
                  <c:v>2.5182577413767723E-2</c:v>
                </c:pt>
                <c:pt idx="2411">
                  <c:v>2.517780639162839E-2</c:v>
                </c:pt>
                <c:pt idx="2412">
                  <c:v>2.5173028420259265E-2</c:v>
                </c:pt>
                <c:pt idx="2413">
                  <c:v>2.5168243499758457E-2</c:v>
                </c:pt>
                <c:pt idx="2414">
                  <c:v>2.5163451630225393E-2</c:v>
                </c:pt>
                <c:pt idx="2415">
                  <c:v>2.5158652811758411E-2</c:v>
                </c:pt>
                <c:pt idx="2416">
                  <c:v>2.5154206693492557E-2</c:v>
                </c:pt>
                <c:pt idx="2417">
                  <c:v>2.5149034328420167E-2</c:v>
                </c:pt>
                <c:pt idx="2418">
                  <c:v>2.5144214663747326E-2</c:v>
                </c:pt>
                <c:pt idx="2419">
                  <c:v>2.5139388050538274E-2</c:v>
                </c:pt>
                <c:pt idx="2420">
                  <c:v>2.5137154969761651E-2</c:v>
                </c:pt>
                <c:pt idx="2421">
                  <c:v>2.5129194546223112E-2</c:v>
                </c:pt>
                <c:pt idx="2422">
                  <c:v>2.5124866520690962E-2</c:v>
                </c:pt>
                <c:pt idx="2423">
                  <c:v>2.5120012114335056E-2</c:v>
                </c:pt>
                <c:pt idx="2424">
                  <c:v>2.5115150759942483E-2</c:v>
                </c:pt>
                <c:pt idx="2425">
                  <c:v>2.5110282457613986E-2</c:v>
                </c:pt>
                <c:pt idx="2426">
                  <c:v>2.5105407207450525E-2</c:v>
                </c:pt>
                <c:pt idx="2427">
                  <c:v>2.5100525009551743E-2</c:v>
                </c:pt>
                <c:pt idx="2428">
                  <c:v>2.5095635864019042E-2</c:v>
                </c:pt>
                <c:pt idx="2429">
                  <c:v>2.5090739770953819E-2</c:v>
                </c:pt>
                <c:pt idx="2430">
                  <c:v>2.5087372227543609E-2</c:v>
                </c:pt>
                <c:pt idx="2431">
                  <c:v>2.508245973721691E-2</c:v>
                </c:pt>
                <c:pt idx="2432">
                  <c:v>2.5077540298445351E-2</c:v>
                </c:pt>
                <c:pt idx="2433">
                  <c:v>2.5072613911331233E-2</c:v>
                </c:pt>
                <c:pt idx="2434">
                  <c:v>2.5068188955971807E-2</c:v>
                </c:pt>
                <c:pt idx="2435">
                  <c:v>2.5062740292486101E-2</c:v>
                </c:pt>
                <c:pt idx="2436">
                  <c:v>2.505779306096079E-2</c:v>
                </c:pt>
                <c:pt idx="2437">
                  <c:v>2.5052838881503899E-2</c:v>
                </c:pt>
                <c:pt idx="2438">
                  <c:v>2.5046362311114782E-2</c:v>
                </c:pt>
                <c:pt idx="2439">
                  <c:v>2.5042909683439279E-2</c:v>
                </c:pt>
                <c:pt idx="2440">
                  <c:v>2.5037934813214594E-2</c:v>
                </c:pt>
                <c:pt idx="2441">
                  <c:v>2.5032953455975285E-2</c:v>
                </c:pt>
                <c:pt idx="2442">
                  <c:v>2.5028467890913769E-2</c:v>
                </c:pt>
                <c:pt idx="2443">
                  <c:v>2.5022972570244998E-2</c:v>
                </c:pt>
                <c:pt idx="2444">
                  <c:v>2.5017973686631861E-2</c:v>
                </c:pt>
                <c:pt idx="2445">
                  <c:v>2.501296960576262E-2</c:v>
                </c:pt>
                <c:pt idx="2446">
                  <c:v>2.5007960650060015E-2</c:v>
                </c:pt>
                <c:pt idx="2447">
                  <c:v>2.5002947141942226E-2</c:v>
                </c:pt>
                <c:pt idx="2448">
                  <c:v>2.4997929403820049E-2</c:v>
                </c:pt>
                <c:pt idx="2449">
                  <c:v>2.4992907758096889E-2</c:v>
                </c:pt>
                <c:pt idx="2450">
                  <c:v>2.4987882527172246E-2</c:v>
                </c:pt>
                <c:pt idx="2451">
                  <c:v>2.4982854033436495E-2</c:v>
                </c:pt>
                <c:pt idx="2452">
                  <c:v>2.4977822599275449E-2</c:v>
                </c:pt>
                <c:pt idx="2453">
                  <c:v>2.4972788547067755E-2</c:v>
                </c:pt>
                <c:pt idx="2454">
                  <c:v>2.4967752199186191E-2</c:v>
                </c:pt>
                <c:pt idx="2455">
                  <c:v>2.4963210240927555E-2</c:v>
                </c:pt>
                <c:pt idx="2456">
                  <c:v>2.495817008305341E-2</c:v>
                </c:pt>
                <c:pt idx="2457">
                  <c:v>2.4952632605121181E-2</c:v>
                </c:pt>
                <c:pt idx="2458">
                  <c:v>2.4947590298136407E-2</c:v>
                </c:pt>
                <c:pt idx="2459">
                  <c:v>2.4942547307241311E-2</c:v>
                </c:pt>
                <c:pt idx="2460">
                  <c:v>2.4936016959223796E-2</c:v>
                </c:pt>
                <c:pt idx="2461">
                  <c:v>2.4932956254685577E-2</c:v>
                </c:pt>
                <c:pt idx="2462">
                  <c:v>2.4927417454403123E-2</c:v>
                </c:pt>
                <c:pt idx="2463">
                  <c:v>2.4922374951140355E-2</c:v>
                </c:pt>
                <c:pt idx="2464">
                  <c:v>2.4917333375570727E-2</c:v>
                </c:pt>
                <c:pt idx="2465">
                  <c:v>2.491229304999577E-2</c:v>
                </c:pt>
                <c:pt idx="2466">
                  <c:v>2.4906038787412887E-2</c:v>
                </c:pt>
                <c:pt idx="2467">
                  <c:v>2.4902217437999738E-2</c:v>
                </c:pt>
                <c:pt idx="2468">
                  <c:v>2.4895967692590271E-2</c:v>
                </c:pt>
                <c:pt idx="2469">
                  <c:v>2.4892150693432234E-2</c:v>
                </c:pt>
                <c:pt idx="2470">
                  <c:v>2.4887121452118178E-2</c:v>
                </c:pt>
                <c:pt idx="2471">
                  <c:v>2.4882095394469627E-2</c:v>
                </c:pt>
                <c:pt idx="2472">
                  <c:v>2.4878066491714729E-2</c:v>
                </c:pt>
                <c:pt idx="2473">
                  <c:v>2.4867477631465785E-2</c:v>
                </c:pt>
                <c:pt idx="2474">
                  <c:v>2.4865826301515452E-2</c:v>
                </c:pt>
                <c:pt idx="2475">
                  <c:v>2.4861314100809814E-2</c:v>
                </c:pt>
                <c:pt idx="2476">
                  <c:v>2.4855811751847662E-2</c:v>
                </c:pt>
                <c:pt idx="2477">
                  <c:v>2.4850812039802307E-2</c:v>
                </c:pt>
                <c:pt idx="2478">
                  <c:v>2.4845817800382249E-2</c:v>
                </c:pt>
                <c:pt idx="2479">
                  <c:v>2.4840829356655273E-2</c:v>
                </c:pt>
                <c:pt idx="2480">
                  <c:v>2.4836345982678969E-2</c:v>
                </c:pt>
                <c:pt idx="2481">
                  <c:v>2.4830871148515326E-2</c:v>
                </c:pt>
                <c:pt idx="2482">
                  <c:v>2.482590203020504E-2</c:v>
                </c:pt>
                <c:pt idx="2483">
                  <c:v>2.4820939999792541E-2</c:v>
                </c:pt>
                <c:pt idx="2484">
                  <c:v>2.4815985380313817E-2</c:v>
                </c:pt>
                <c:pt idx="2485">
                  <c:v>2.4811038494798099E-2</c:v>
                </c:pt>
                <c:pt idx="2486">
                  <c:v>2.4802278910648325E-2</c:v>
                </c:pt>
                <c:pt idx="2487">
                  <c:v>2.4801169217741684E-2</c:v>
                </c:pt>
                <c:pt idx="2488">
                  <c:v>2.4796247472229398E-2</c:v>
                </c:pt>
                <c:pt idx="2489">
                  <c:v>2.4791836906217321E-2</c:v>
                </c:pt>
                <c:pt idx="2490">
                  <c:v>2.4786431382261505E-2</c:v>
                </c:pt>
                <c:pt idx="2491">
                  <c:v>2.4782040597848255E-2</c:v>
                </c:pt>
                <c:pt idx="2492">
                  <c:v>2.4776653926475895E-2</c:v>
                </c:pt>
                <c:pt idx="2493">
                  <c:v>2.4771780164006545E-2</c:v>
                </c:pt>
                <c:pt idx="2494">
                  <c:v>2.4767420458367672E-2</c:v>
                </c:pt>
                <c:pt idx="2495">
                  <c:v>2.4762062623046515E-2</c:v>
                </c:pt>
                <c:pt idx="2496">
                  <c:v>2.4757218844266588E-2</c:v>
                </c:pt>
                <c:pt idx="2497">
                  <c:v>2.4752385059759976E-2</c:v>
                </c:pt>
                <c:pt idx="2498">
                  <c:v>2.4747561269384006E-2</c:v>
                </c:pt>
                <c:pt idx="2499">
                  <c:v>2.4741229864634232E-2</c:v>
                </c:pt>
                <c:pt idx="2500">
                  <c:v>2.4737943670448334E-2</c:v>
                </c:pt>
                <c:pt idx="2501">
                  <c:v>2.4733149861602431E-2</c:v>
                </c:pt>
                <c:pt idx="2502">
                  <c:v>2.4728366046314332E-2</c:v>
                </c:pt>
                <c:pt idx="2503">
                  <c:v>2.4723592224441378E-2</c:v>
                </c:pt>
                <c:pt idx="2504">
                  <c:v>2.4718828395841119E-2</c:v>
                </c:pt>
                <c:pt idx="2505">
                  <c:v>2.4714074560372411E-2</c:v>
                </c:pt>
                <c:pt idx="2506">
                  <c:v>2.470933071789368E-2</c:v>
                </c:pt>
                <c:pt idx="2507">
                  <c:v>2.4705105981434172E-2</c:v>
                </c:pt>
                <c:pt idx="2508">
                  <c:v>2.4700382518159744E-2</c:v>
                </c:pt>
                <c:pt idx="2509">
                  <c:v>2.4695159146985737E-2</c:v>
                </c:pt>
                <c:pt idx="2510">
                  <c:v>2.469045527505704E-2</c:v>
                </c:pt>
                <c:pt idx="2511">
                  <c:v>2.4685761395415229E-2</c:v>
                </c:pt>
                <c:pt idx="2512">
                  <c:v>2.4679544610644425E-2</c:v>
                </c:pt>
                <c:pt idx="2513">
                  <c:v>2.4676915098394692E-2</c:v>
                </c:pt>
                <c:pt idx="2514">
                  <c:v>2.4671739708814755E-2</c:v>
                </c:pt>
                <c:pt idx="2515">
                  <c:v>2.4667085796925215E-2</c:v>
                </c:pt>
                <c:pt idx="2516">
                  <c:v>2.4662441876627535E-2</c:v>
                </c:pt>
                <c:pt idx="2517">
                  <c:v>2.465780794778253E-2</c:v>
                </c:pt>
                <c:pt idx="2518">
                  <c:v>2.4650178256694914E-2</c:v>
                </c:pt>
                <c:pt idx="2519">
                  <c:v>2.4648570063899939E-2</c:v>
                </c:pt>
                <c:pt idx="2520">
                  <c:v>2.4643966108587472E-2</c:v>
                </c:pt>
                <c:pt idx="2521">
                  <c:v>2.4639372144178155E-2</c:v>
                </c:pt>
                <c:pt idx="2522">
                  <c:v>2.4634788170534761E-2</c:v>
                </c:pt>
                <c:pt idx="2523">
                  <c:v>2.4630214187521163E-2</c:v>
                </c:pt>
                <c:pt idx="2524">
                  <c:v>2.4625650195001444E-2</c:v>
                </c:pt>
                <c:pt idx="2525">
                  <c:v>2.4621096192839698E-2</c:v>
                </c:pt>
                <c:pt idx="2526">
                  <c:v>2.4616552180899788E-2</c:v>
                </c:pt>
                <c:pt idx="2527">
                  <c:v>2.4612018159046893E-2</c:v>
                </c:pt>
                <c:pt idx="2528">
                  <c:v>2.4608011659198653E-2</c:v>
                </c:pt>
                <c:pt idx="2529">
                  <c:v>2.4602980085063279E-2</c:v>
                </c:pt>
                <c:pt idx="2530">
                  <c:v>2.4598476032663352E-2</c:v>
                </c:pt>
                <c:pt idx="2531">
                  <c:v>2.459398196981245E-2</c:v>
                </c:pt>
                <c:pt idx="2532">
                  <c:v>2.4590017068137304E-2</c:v>
                </c:pt>
                <c:pt idx="2533">
                  <c:v>2.4585023812222558E-2</c:v>
                </c:pt>
                <c:pt idx="2534">
                  <c:v>2.4580559717216972E-2</c:v>
                </c:pt>
                <c:pt idx="2535">
                  <c:v>2.4576105611227431E-2</c:v>
                </c:pt>
                <c:pt idx="2536">
                  <c:v>2.457166149412085E-2</c:v>
                </c:pt>
                <c:pt idx="2537">
                  <c:v>2.456722736576546E-2</c:v>
                </c:pt>
                <c:pt idx="2538">
                  <c:v>2.4561238649057623E-2</c:v>
                </c:pt>
                <c:pt idx="2539">
                  <c:v>2.4558389074779623E-2</c:v>
                </c:pt>
                <c:pt idx="2540">
                  <c:v>2.4554507397544865E-2</c:v>
                </c:pt>
                <c:pt idx="2541">
                  <c:v>2.4546038172471085E-2</c:v>
                </c:pt>
                <c:pt idx="2542">
                  <c:v>2.454520655064292E-2</c:v>
                </c:pt>
                <c:pt idx="2543">
                  <c:v>2.4541356092226192E-2</c:v>
                </c:pt>
                <c:pt idx="2544">
                  <c:v>2.4536468141254136E-2</c:v>
                </c:pt>
                <c:pt idx="2545">
                  <c:v>2.4532113918179829E-2</c:v>
                </c:pt>
                <c:pt idx="2546">
                  <c:v>2.4528294683843935E-2</c:v>
                </c:pt>
                <c:pt idx="2547">
                  <c:v>2.4523435434623406E-2</c:v>
                </c:pt>
                <c:pt idx="2548">
                  <c:v>2.4519111173883185E-2</c:v>
                </c:pt>
                <c:pt idx="2549">
                  <c:v>2.451479690032941E-2</c:v>
                </c:pt>
                <c:pt idx="2550">
                  <c:v>2.4510492613834665E-2</c:v>
                </c:pt>
                <c:pt idx="2551">
                  <c:v>2.4504617351226617E-2</c:v>
                </c:pt>
                <c:pt idx="2552">
                  <c:v>2.4501914001507783E-2</c:v>
                </c:pt>
                <c:pt idx="2553">
                  <c:v>2.4497639675420596E-2</c:v>
                </c:pt>
                <c:pt idx="2554">
                  <c:v>2.4493375335881237E-2</c:v>
                </c:pt>
                <c:pt idx="2555">
                  <c:v>2.4489120982762944E-2</c:v>
                </c:pt>
                <c:pt idx="2556">
                  <c:v>2.4484876615939163E-2</c:v>
                </c:pt>
                <c:pt idx="2557">
                  <c:v>2.4480642235283137E-2</c:v>
                </c:pt>
                <c:pt idx="2558">
                  <c:v>2.4476417840668965E-2</c:v>
                </c:pt>
                <c:pt idx="2559">
                  <c:v>2.4472733971477603E-2</c:v>
                </c:pt>
                <c:pt idx="2560">
                  <c:v>2.4466406490135994E-2</c:v>
                </c:pt>
                <c:pt idx="2561">
                  <c:v>2.4463804571822796E-2</c:v>
                </c:pt>
                <c:pt idx="2562">
                  <c:v>2.4459620120121907E-2</c:v>
                </c:pt>
                <c:pt idx="2563">
                  <c:v>2.4455445653837764E-2</c:v>
                </c:pt>
                <c:pt idx="2564">
                  <c:v>2.4451281172845559E-2</c:v>
                </c:pt>
                <c:pt idx="2565">
                  <c:v>2.4447126677021577E-2</c:v>
                </c:pt>
                <c:pt idx="2566">
                  <c:v>2.4443515737652809E-2</c:v>
                </c:pt>
                <c:pt idx="2567">
                  <c:v>2.4438847640383204E-2</c:v>
                </c:pt>
                <c:pt idx="2568">
                  <c:v>2.443472309932334E-2</c:v>
                </c:pt>
                <c:pt idx="2569">
                  <c:v>2.4430608542937927E-2</c:v>
                </c:pt>
                <c:pt idx="2570">
                  <c:v>2.4427039290602179E-2</c:v>
                </c:pt>
                <c:pt idx="2571">
                  <c:v>2.44224093837043E-2</c:v>
                </c:pt>
                <c:pt idx="2572">
                  <c:v>2.4418324780611921E-2</c:v>
                </c:pt>
                <c:pt idx="2573">
                  <c:v>2.4412640646843078E-2</c:v>
                </c:pt>
                <c:pt idx="2574">
                  <c:v>2.4410185526867689E-2</c:v>
                </c:pt>
                <c:pt idx="2575">
                  <c:v>2.4406130875973635E-2</c:v>
                </c:pt>
                <c:pt idx="2576">
                  <c:v>2.4402086208904137E-2</c:v>
                </c:pt>
                <c:pt idx="2577">
                  <c:v>2.4395248440581177E-2</c:v>
                </c:pt>
                <c:pt idx="2578">
                  <c:v>2.43912271316458E-2</c:v>
                </c:pt>
                <c:pt idx="2579">
                  <c:v>2.4387215804716658E-2</c:v>
                </c:pt>
                <c:pt idx="2580">
                  <c:v>2.438264365379534E-2</c:v>
                </c:pt>
                <c:pt idx="2581">
                  <c:v>2.4379223096401847E-2</c:v>
                </c:pt>
                <c:pt idx="2582">
                  <c:v>2.437524171477987E-2</c:v>
                </c:pt>
                <c:pt idx="2583">
                  <c:v>2.4371270314690864E-2</c:v>
                </c:pt>
                <c:pt idx="2584">
                  <c:v>2.4366743793866726E-2</c:v>
                </c:pt>
                <c:pt idx="2585">
                  <c:v>2.4363357458642439E-2</c:v>
                </c:pt>
                <c:pt idx="2586">
                  <c:v>2.4359416002448685E-2</c:v>
                </c:pt>
                <c:pt idx="2587">
                  <c:v>2.4355484527319896E-2</c:v>
                </c:pt>
                <c:pt idx="2588">
                  <c:v>2.4351563033139116E-2</c:v>
                </c:pt>
                <c:pt idx="2589">
                  <c:v>2.43476515197905E-2</c:v>
                </c:pt>
                <c:pt idx="2590">
                  <c:v>2.434374998715819E-2</c:v>
                </c:pt>
                <c:pt idx="2591">
                  <c:v>2.4339858435127214E-2</c:v>
                </c:pt>
                <c:pt idx="2592">
                  <c:v>2.4334869676275055E-2</c:v>
                </c:pt>
                <c:pt idx="2593">
                  <c:v>2.4332105272407596E-2</c:v>
                </c:pt>
                <c:pt idx="2594">
                  <c:v>2.4328243661489439E-2</c:v>
                </c:pt>
                <c:pt idx="2595">
                  <c:v>2.4323842612444899E-2</c:v>
                </c:pt>
                <c:pt idx="2596">
                  <c:v>2.4320550379966152E-2</c:v>
                </c:pt>
                <c:pt idx="2597">
                  <c:v>2.4316718709132382E-2</c:v>
                </c:pt>
                <c:pt idx="2598">
                  <c:v>2.4312351876909433E-2</c:v>
                </c:pt>
                <c:pt idx="2599">
                  <c:v>2.4309085306755775E-2</c:v>
                </c:pt>
                <c:pt idx="2600">
                  <c:v>2.4305283574986056E-2</c:v>
                </c:pt>
                <c:pt idx="2601">
                  <c:v>2.430149182267885E-2</c:v>
                </c:pt>
                <c:pt idx="2602">
                  <c:v>2.4297710049722251E-2</c:v>
                </c:pt>
                <c:pt idx="2603">
                  <c:v>2.4293938256004129E-2</c:v>
                </c:pt>
                <c:pt idx="2604">
                  <c:v>2.4290176441412573E-2</c:v>
                </c:pt>
                <c:pt idx="2605">
                  <c:v>2.4286424605836767E-2</c:v>
                </c:pt>
                <c:pt idx="2606">
                  <c:v>2.4282682749165022E-2</c:v>
                </c:pt>
                <c:pt idx="2607">
                  <c:v>2.4278950871286741E-2</c:v>
                </c:pt>
                <c:pt idx="2608">
                  <c:v>2.4275228972091761E-2</c:v>
                </c:pt>
                <c:pt idx="2609">
                  <c:v>2.4271517051470366E-2</c:v>
                </c:pt>
                <c:pt idx="2610">
                  <c:v>2.426781510931152E-2</c:v>
                </c:pt>
                <c:pt idx="2611">
                  <c:v>2.4263596536659111E-2</c:v>
                </c:pt>
                <c:pt idx="2612">
                  <c:v>2.4259915976552998E-2</c:v>
                </c:pt>
                <c:pt idx="2613">
                  <c:v>2.4256769152520962E-2</c:v>
                </c:pt>
                <c:pt idx="2614">
                  <c:v>2.4253107123122335E-2</c:v>
                </c:pt>
                <c:pt idx="2615">
                  <c:v>2.4249455071642036E-2</c:v>
                </c:pt>
                <c:pt idx="2616">
                  <c:v>2.4245812997972318E-2</c:v>
                </c:pt>
                <c:pt idx="2617">
                  <c:v>2.4242180902004768E-2</c:v>
                </c:pt>
                <c:pt idx="2618">
                  <c:v>2.4238042152642036E-2</c:v>
                </c:pt>
                <c:pt idx="2619">
                  <c:v>2.4234946642748251E-2</c:v>
                </c:pt>
                <c:pt idx="2620">
                  <c:v>2.4231344479244226E-2</c:v>
                </c:pt>
                <c:pt idx="2621">
                  <c:v>2.4227752293015093E-2</c:v>
                </c:pt>
                <c:pt idx="2622">
                  <c:v>2.4223659154258503E-2</c:v>
                </c:pt>
                <c:pt idx="2623">
                  <c:v>2.4220597851954687E-2</c:v>
                </c:pt>
                <c:pt idx="2624">
                  <c:v>2.4217035596911195E-2</c:v>
                </c:pt>
                <c:pt idx="2625">
                  <c:v>2.421348331871883E-2</c:v>
                </c:pt>
                <c:pt idx="2626">
                  <c:v>2.4209941017272248E-2</c:v>
                </c:pt>
                <c:pt idx="2627">
                  <c:v>2.4206408692466555E-2</c:v>
                </c:pt>
                <c:pt idx="2628">
                  <c:v>2.4202886344197056E-2</c:v>
                </c:pt>
                <c:pt idx="2629">
                  <c:v>2.4198873019351124E-2</c:v>
                </c:pt>
                <c:pt idx="2630">
                  <c:v>2.4195372049023237E-2</c:v>
                </c:pt>
                <c:pt idx="2631">
                  <c:v>2.4191881054904798E-2</c:v>
                </c:pt>
                <c:pt idx="2632">
                  <c:v>2.418840003689331E-2</c:v>
                </c:pt>
                <c:pt idx="2633">
                  <c:v>2.4184928994884974E-2</c:v>
                </c:pt>
                <c:pt idx="2634">
                  <c:v>2.4181467928777286E-2</c:v>
                </c:pt>
                <c:pt idx="2635">
                  <c:v>2.4178016838467761E-2</c:v>
                </c:pt>
                <c:pt idx="2636">
                  <c:v>2.4174575723854341E-2</c:v>
                </c:pt>
                <c:pt idx="2637">
                  <c:v>2.4171144584835189E-2</c:v>
                </c:pt>
                <c:pt idx="2638">
                  <c:v>2.4168290304513767E-2</c:v>
                </c:pt>
                <c:pt idx="2639">
                  <c:v>2.4164879602698582E-2</c:v>
                </c:pt>
                <c:pt idx="2640">
                  <c:v>2.4161478876859727E-2</c:v>
                </c:pt>
                <c:pt idx="2641">
                  <c:v>2.4158088126896737E-2</c:v>
                </c:pt>
                <c:pt idx="2642">
                  <c:v>2.4154881410961393E-2</c:v>
                </c:pt>
                <c:pt idx="2643">
                  <c:v>2.4151514441386506E-2</c:v>
                </c:pt>
                <c:pt idx="2644">
                  <c:v>2.4148727617656036E-2</c:v>
                </c:pt>
                <c:pt idx="2645">
                  <c:v>2.4144810432882521E-2</c:v>
                </c:pt>
                <c:pt idx="2646">
                  <c:v>2.4142044545119687E-2</c:v>
                </c:pt>
                <c:pt idx="2647">
                  <c:v>2.4138146331240697E-2</c:v>
                </c:pt>
                <c:pt idx="2648">
                  <c:v>2.413482924524395E-2</c:v>
                </c:pt>
                <c:pt idx="2649">
                  <c:v>2.4131522135664937E-2</c:v>
                </c:pt>
                <c:pt idx="2650">
                  <c:v>2.4126506067034714E-2</c:v>
                </c:pt>
                <c:pt idx="2651">
                  <c:v>2.4124937845365648E-2</c:v>
                </c:pt>
                <c:pt idx="2652">
                  <c:v>2.4121660664448794E-2</c:v>
                </c:pt>
                <c:pt idx="2653">
                  <c:v>2.4118393459556509E-2</c:v>
                </c:pt>
                <c:pt idx="2654">
                  <c:v>2.4115136230591482E-2</c:v>
                </c:pt>
                <c:pt idx="2655">
                  <c:v>2.4112464583618334E-2</c:v>
                </c:pt>
                <c:pt idx="2656">
                  <c:v>2.4108651700054821E-2</c:v>
                </c:pt>
                <c:pt idx="2657">
                  <c:v>2.4105424398289426E-2</c:v>
                </c:pt>
                <c:pt idx="2658">
                  <c:v>2.4102207072064858E-2</c:v>
                </c:pt>
                <c:pt idx="2659">
                  <c:v>2.4097267352345852E-2</c:v>
                </c:pt>
                <c:pt idx="2660">
                  <c:v>2.4095802345851999E-2</c:v>
                </c:pt>
                <c:pt idx="2661">
                  <c:v>2.409261494567342E-2</c:v>
                </c:pt>
                <c:pt idx="2662">
                  <c:v>2.4089437520652936E-2</c:v>
                </c:pt>
                <c:pt idx="2663">
                  <c:v>2.4086849683037013E-2</c:v>
                </c:pt>
                <c:pt idx="2664">
                  <c:v>2.4083692711882061E-2</c:v>
                </c:pt>
                <c:pt idx="2665">
                  <c:v>2.4079965095593167E-2</c:v>
                </c:pt>
                <c:pt idx="2666">
                  <c:v>2.4076827570259932E-2</c:v>
                </c:pt>
                <c:pt idx="2667">
                  <c:v>2.4073700019614074E-2</c:v>
                </c:pt>
                <c:pt idx="2668">
                  <c:v>2.4070582443561545E-2</c:v>
                </c:pt>
                <c:pt idx="2669">
                  <c:v>2.4068057487542548E-2</c:v>
                </c:pt>
                <c:pt idx="2670">
                  <c:v>2.4064377214866754E-2</c:v>
                </c:pt>
                <c:pt idx="2671">
                  <c:v>2.4061289562038991E-2</c:v>
                </c:pt>
                <c:pt idx="2672">
                  <c:v>2.4056459818571824E-2</c:v>
                </c:pt>
                <c:pt idx="2673">
                  <c:v>2.4055144178962224E-2</c:v>
                </c:pt>
                <c:pt idx="2674">
                  <c:v>2.4052086448530109E-2</c:v>
                </c:pt>
                <c:pt idx="2675">
                  <c:v>2.404903869204662E-2</c:v>
                </c:pt>
                <c:pt idx="2676">
                  <c:v>2.4045567754662153E-2</c:v>
                </c:pt>
                <c:pt idx="2677">
                  <c:v>2.4042973100563622E-2</c:v>
                </c:pt>
                <c:pt idx="2678">
                  <c:v>2.403995526538252E-2</c:v>
                </c:pt>
                <c:pt idx="2679">
                  <c:v>2.4036947403789029E-2</c:v>
                </c:pt>
                <c:pt idx="2680">
                  <c:v>2.403106401296257E-2</c:v>
                </c:pt>
                <c:pt idx="2681">
                  <c:v>2.4030535570199092E-2</c:v>
                </c:pt>
                <c:pt idx="2682">
                  <c:v>2.4027983659634055E-2</c:v>
                </c:pt>
                <c:pt idx="2683">
                  <c:v>2.4025605509349422E-2</c:v>
                </c:pt>
                <c:pt idx="2684">
                  <c:v>2.4022057696495593E-2</c:v>
                </c:pt>
                <c:pt idx="2685">
                  <c:v>2.4019109674550124E-2</c:v>
                </c:pt>
                <c:pt idx="2686">
                  <c:v>2.4016171625569495E-2</c:v>
                </c:pt>
                <c:pt idx="2687">
                  <c:v>2.4013243549466611E-2</c:v>
                </c:pt>
                <c:pt idx="2688">
                  <c:v>2.4010917857652487E-2</c:v>
                </c:pt>
                <c:pt idx="2689">
                  <c:v>2.4007417315544125E-2</c:v>
                </c:pt>
                <c:pt idx="2690">
                  <c:v>2.4002739254581833E-2</c:v>
                </c:pt>
                <c:pt idx="2691">
                  <c:v>2.3999849503326013E-2</c:v>
                </c:pt>
                <c:pt idx="2692">
                  <c:v>2.3996969722494241E-2</c:v>
                </c:pt>
                <c:pt idx="2693">
                  <c:v>2.3994099912000889E-2</c:v>
                </c:pt>
                <c:pt idx="2694">
                  <c:v>2.399124007176098E-2</c:v>
                </c:pt>
                <c:pt idx="2695">
                  <c:v>2.399077402471237E-2</c:v>
                </c:pt>
                <c:pt idx="2696">
                  <c:v>2.3985550301704888E-2</c:v>
                </c:pt>
                <c:pt idx="2697">
                  <c:v>2.3982720371719633E-2</c:v>
                </c:pt>
                <c:pt idx="2698">
                  <c:v>2.3979900411651874E-2</c:v>
                </c:pt>
                <c:pt idx="2699">
                  <c:v>2.3977090421417296E-2</c:v>
                </c:pt>
                <c:pt idx="2700">
                  <c:v>2.3974290400932893E-2</c:v>
                </c:pt>
                <c:pt idx="2701">
                  <c:v>2.3971500350116536E-2</c:v>
                </c:pt>
                <c:pt idx="2702">
                  <c:v>2.3968720268884792E-2</c:v>
                </c:pt>
                <c:pt idx="2703">
                  <c:v>2.3965950157155972E-2</c:v>
                </c:pt>
                <c:pt idx="2704">
                  <c:v>2.3963190014847945E-2</c:v>
                </c:pt>
                <c:pt idx="2705">
                  <c:v>2.3960439841879025E-2</c:v>
                </c:pt>
                <c:pt idx="2706">
                  <c:v>2.3957699638167747E-2</c:v>
                </c:pt>
                <c:pt idx="2707">
                  <c:v>2.3954969403633293E-2</c:v>
                </c:pt>
                <c:pt idx="2708">
                  <c:v>2.3952249138194635E-2</c:v>
                </c:pt>
                <c:pt idx="2709">
                  <c:v>2.3949538841771176E-2</c:v>
                </c:pt>
                <c:pt idx="2710">
                  <c:v>2.3946838514282771E-2</c:v>
                </c:pt>
                <c:pt idx="2711">
                  <c:v>2.3944148155649908E-2</c:v>
                </c:pt>
                <c:pt idx="2712">
                  <c:v>2.3941467765792444E-2</c:v>
                </c:pt>
                <c:pt idx="2713">
                  <c:v>2.3938797344631533E-2</c:v>
                </c:pt>
                <c:pt idx="2714">
                  <c:v>2.3936136892088112E-2</c:v>
                </c:pt>
                <c:pt idx="2715">
                  <c:v>2.3933486408082908E-2</c:v>
                </c:pt>
                <c:pt idx="2716">
                  <c:v>2.3930845892538171E-2</c:v>
                </c:pt>
                <c:pt idx="2717">
                  <c:v>2.3928215345375939E-2</c:v>
                </c:pt>
                <c:pt idx="2718">
                  <c:v>2.3925594766517146E-2</c:v>
                </c:pt>
                <c:pt idx="2719">
                  <c:v>2.3922984155885806E-2</c:v>
                </c:pt>
                <c:pt idx="2720">
                  <c:v>2.3920383513403073E-2</c:v>
                </c:pt>
                <c:pt idx="2721">
                  <c:v>2.391779283899317E-2</c:v>
                </c:pt>
                <c:pt idx="2722">
                  <c:v>2.3915212132579453E-2</c:v>
                </c:pt>
                <c:pt idx="2723">
                  <c:v>2.3912641394085044E-2</c:v>
                </c:pt>
                <c:pt idx="2724">
                  <c:v>2.3910080623433735E-2</c:v>
                </c:pt>
                <c:pt idx="2725">
                  <c:v>2.3907529820550191E-2</c:v>
                </c:pt>
                <c:pt idx="2726">
                  <c:v>2.3905851925458077E-2</c:v>
                </c:pt>
                <c:pt idx="2727">
                  <c:v>2.3902458117785033E-2</c:v>
                </c:pt>
                <c:pt idx="2728">
                  <c:v>2.3900805191413133E-2</c:v>
                </c:pt>
                <c:pt idx="2729">
                  <c:v>2.3897426285188414E-2</c:v>
                </c:pt>
                <c:pt idx="2730">
                  <c:v>2.3894925320017128E-2</c:v>
                </c:pt>
                <c:pt idx="2731">
                  <c:v>2.3892434322165302E-2</c:v>
                </c:pt>
                <c:pt idx="2732">
                  <c:v>2.3889953291558477E-2</c:v>
                </c:pt>
                <c:pt idx="2733">
                  <c:v>2.3885723285123273E-2</c:v>
                </c:pt>
                <c:pt idx="2734">
                  <c:v>2.3885904237823635E-2</c:v>
                </c:pt>
                <c:pt idx="2735">
                  <c:v>2.3884073245611155E-2</c:v>
                </c:pt>
                <c:pt idx="2736">
                  <c:v>2.3881017000838174E-2</c:v>
                </c:pt>
                <c:pt idx="2737">
                  <c:v>2.3878588334681487E-2</c:v>
                </c:pt>
                <c:pt idx="2738">
                  <c:v>2.3876169636651835E-2</c:v>
                </c:pt>
                <c:pt idx="2739">
                  <c:v>2.3873760906677772E-2</c:v>
                </c:pt>
                <c:pt idx="2740">
                  <c:v>2.3871982522766066E-2</c:v>
                </c:pt>
                <c:pt idx="2741">
                  <c:v>2.3868973350610001E-2</c:v>
                </c:pt>
                <c:pt idx="2742">
                  <c:v>2.3866594524373626E-2</c:v>
                </c:pt>
                <c:pt idx="2743">
                  <c:v>2.3864225665907728E-2</c:v>
                </c:pt>
                <c:pt idx="2744">
                  <c:v>2.3861866775142175E-2</c:v>
                </c:pt>
                <c:pt idx="2745">
                  <c:v>2.3860141014336603E-2</c:v>
                </c:pt>
                <c:pt idx="2746">
                  <c:v>2.3857178896431346E-2</c:v>
                </c:pt>
                <c:pt idx="2747">
                  <c:v>2.3852274575434346E-2</c:v>
                </c:pt>
                <c:pt idx="2748">
                  <c:v>2.3852530887682449E-2</c:v>
                </c:pt>
                <c:pt idx="2749">
                  <c:v>2.3850221834370952E-2</c:v>
                </c:pt>
                <c:pt idx="2750">
                  <c:v>2.3846045347338501E-2</c:v>
                </c:pt>
                <c:pt idx="2751">
                  <c:v>2.3845633629530148E-2</c:v>
                </c:pt>
                <c:pt idx="2752">
                  <c:v>2.3843354477864061E-2</c:v>
                </c:pt>
                <c:pt idx="2753">
                  <c:v>2.384108529327756E-2</c:v>
                </c:pt>
                <c:pt idx="2754">
                  <c:v>2.3839454291420634E-2</c:v>
                </c:pt>
                <c:pt idx="2755">
                  <c:v>2.3836576825072363E-2</c:v>
                </c:pt>
                <c:pt idx="2756">
                  <c:v>2.3834337541319497E-2</c:v>
                </c:pt>
                <c:pt idx="2757">
                  <c:v>2.3832108224377875E-2</c:v>
                </c:pt>
                <c:pt idx="2758">
                  <c:v>2.382988887418085E-2</c:v>
                </c:pt>
                <c:pt idx="2759">
                  <c:v>2.3827679490662206E-2</c:v>
                </c:pt>
                <c:pt idx="2760">
                  <c:v>2.382548007375682E-2</c:v>
                </c:pt>
                <c:pt idx="2761">
                  <c:v>2.3823290623399131E-2</c:v>
                </c:pt>
                <c:pt idx="2762">
                  <c:v>2.3821111139523357E-2</c:v>
                </c:pt>
                <c:pt idx="2763">
                  <c:v>2.381894162206525E-2</c:v>
                </c:pt>
                <c:pt idx="2764">
                  <c:v>2.3816782070960114E-2</c:v>
                </c:pt>
                <c:pt idx="2765">
                  <c:v>2.38146324861437E-2</c:v>
                </c:pt>
                <c:pt idx="2766">
                  <c:v>2.3812492867552625E-2</c:v>
                </c:pt>
                <c:pt idx="2767">
                  <c:v>2.3810998824695759E-2</c:v>
                </c:pt>
                <c:pt idx="2768">
                  <c:v>2.3808879711739128E-2</c:v>
                </c:pt>
                <c:pt idx="2769">
                  <c:v>2.3806133808491284E-2</c:v>
                </c:pt>
                <c:pt idx="2770">
                  <c:v>2.3804034054165341E-2</c:v>
                </c:pt>
                <c:pt idx="2771">
                  <c:v>2.3801944265748911E-2</c:v>
                </c:pt>
                <c:pt idx="2772">
                  <c:v>2.3797949493737851E-2</c:v>
                </c:pt>
                <c:pt idx="2773">
                  <c:v>2.3798433646107717E-2</c:v>
                </c:pt>
                <c:pt idx="2774">
                  <c:v>2.3795734695336825E-2</c:v>
                </c:pt>
                <c:pt idx="2775">
                  <c:v>2.3793684769939656E-2</c:v>
                </c:pt>
                <c:pt idx="2776">
                  <c:v>2.3791644810144241E-2</c:v>
                </c:pt>
                <c:pt idx="2777">
                  <c:v>2.3789614815890019E-2</c:v>
                </c:pt>
                <c:pt idx="2778">
                  <c:v>2.3785447959280382E-2</c:v>
                </c:pt>
                <c:pt idx="2779">
                  <c:v>2.3785584723762319E-2</c:v>
                </c:pt>
                <c:pt idx="2780">
                  <c:v>2.3783584625770134E-2</c:v>
                </c:pt>
                <c:pt idx="2781">
                  <c:v>2.3781594493078029E-2</c:v>
                </c:pt>
                <c:pt idx="2782">
                  <c:v>2.3779614325628511E-2</c:v>
                </c:pt>
                <c:pt idx="2783">
                  <c:v>2.3777644123362109E-2</c:v>
                </c:pt>
                <c:pt idx="2784">
                  <c:v>2.3776974863508309E-2</c:v>
                </c:pt>
                <c:pt idx="2785">
                  <c:v>2.377179602738877E-2</c:v>
                </c:pt>
                <c:pt idx="2786">
                  <c:v>2.3771793307076593E-2</c:v>
                </c:pt>
                <c:pt idx="2787">
                  <c:v>2.3770510167080431E-2</c:v>
                </c:pt>
                <c:pt idx="2788">
                  <c:v>2.3767942587734507E-2</c:v>
                </c:pt>
                <c:pt idx="2789">
                  <c:v>2.3766032175346223E-2</c:v>
                </c:pt>
                <c:pt idx="2790">
                  <c:v>2.3764131727736587E-2</c:v>
                </c:pt>
                <c:pt idx="2791">
                  <c:v>2.376224124485006E-2</c:v>
                </c:pt>
                <c:pt idx="2792">
                  <c:v>2.376101086794118E-2</c:v>
                </c:pt>
                <c:pt idx="2793">
                  <c:v>2.3758490173018926E-2</c:v>
                </c:pt>
                <c:pt idx="2794">
                  <c:v>2.3756629583963025E-2</c:v>
                </c:pt>
                <c:pt idx="2795">
                  <c:v>2.3754778959406538E-2</c:v>
                </c:pt>
                <c:pt idx="2796">
                  <c:v>2.375293829929458E-2</c:v>
                </c:pt>
                <c:pt idx="2797">
                  <c:v>2.3748759350520458E-2</c:v>
                </c:pt>
                <c:pt idx="2798">
                  <c:v>2.3747326315325792E-2</c:v>
                </c:pt>
                <c:pt idx="2799">
                  <c:v>2.3747476105078082E-2</c:v>
                </c:pt>
                <c:pt idx="2800">
                  <c:v>2.3746330180293033E-2</c:v>
                </c:pt>
                <c:pt idx="2801">
                  <c:v>2.3743884463492522E-2</c:v>
                </c:pt>
                <c:pt idx="2802">
                  <c:v>2.3742103588907066E-2</c:v>
                </c:pt>
                <c:pt idx="2803">
                  <c:v>2.3740989343577757E-2</c:v>
                </c:pt>
                <c:pt idx="2804">
                  <c:v>2.3738571731883547E-2</c:v>
                </c:pt>
                <c:pt idx="2805">
                  <c:v>2.373682074934181E-2</c:v>
                </c:pt>
                <c:pt idx="2806">
                  <c:v>2.3735738188880598E-2</c:v>
                </c:pt>
                <c:pt idx="2807">
                  <c:v>2.3733348675936565E-2</c:v>
                </c:pt>
                <c:pt idx="2808">
                  <c:v>2.3731627584969817E-2</c:v>
                </c:pt>
                <c:pt idx="2809">
                  <c:v>2.3729916457758668E-2</c:v>
                </c:pt>
                <c:pt idx="2810">
                  <c:v>2.3728215294251929E-2</c:v>
                </c:pt>
                <c:pt idx="2811">
                  <c:v>2.3724540235536853E-2</c:v>
                </c:pt>
                <c:pt idx="2812">
                  <c:v>2.3724842858151306E-2</c:v>
                </c:pt>
                <c:pt idx="2813">
                  <c:v>2.3723171585456355E-2</c:v>
                </c:pt>
                <c:pt idx="2814">
                  <c:v>2.3721510276265213E-2</c:v>
                </c:pt>
                <c:pt idx="2815">
                  <c:v>2.3719858930529528E-2</c:v>
                </c:pt>
                <c:pt idx="2816">
                  <c:v>2.3718217548199205E-2</c:v>
                </c:pt>
                <c:pt idx="2817">
                  <c:v>2.3716586129225014E-2</c:v>
                </c:pt>
                <c:pt idx="2818">
                  <c:v>2.3714964673559259E-2</c:v>
                </c:pt>
                <c:pt idx="2819">
                  <c:v>2.3714019476848293E-2</c:v>
                </c:pt>
                <c:pt idx="2820">
                  <c:v>2.3712418555109204E-2</c:v>
                </c:pt>
                <c:pt idx="2821">
                  <c:v>2.3710160085929712E-2</c:v>
                </c:pt>
                <c:pt idx="2822">
                  <c:v>2.3708578483017422E-2</c:v>
                </c:pt>
                <c:pt idx="2823">
                  <c:v>2.3707006843174849E-2</c:v>
                </c:pt>
                <c:pt idx="2824">
                  <c:v>2.3703437674407996E-2</c:v>
                </c:pt>
                <c:pt idx="2825">
                  <c:v>2.3704563402714141E-2</c:v>
                </c:pt>
                <c:pt idx="2826">
                  <c:v>2.370235170160127E-2</c:v>
                </c:pt>
                <c:pt idx="2827">
                  <c:v>2.3700819913573843E-2</c:v>
                </c:pt>
                <c:pt idx="2828">
                  <c:v>2.3699298088385903E-2</c:v>
                </c:pt>
                <c:pt idx="2829">
                  <c:v>2.3697786225991717E-2</c:v>
                </c:pt>
                <c:pt idx="2830">
                  <c:v>2.3694297416085981E-2</c:v>
                </c:pt>
                <c:pt idx="2831">
                  <c:v>2.3694792389405556E-2</c:v>
                </c:pt>
                <c:pt idx="2832">
                  <c:v>2.3693310415124281E-2</c:v>
                </c:pt>
                <c:pt idx="2833">
                  <c:v>2.369183840345946E-2</c:v>
                </c:pt>
                <c:pt idx="2834">
                  <c:v>2.3690376354366438E-2</c:v>
                </c:pt>
                <c:pt idx="2835">
                  <c:v>2.3688924267801226E-2</c:v>
                </c:pt>
                <c:pt idx="2836">
                  <c:v>2.368748214372178E-2</c:v>
                </c:pt>
                <c:pt idx="2837">
                  <c:v>2.3686049982084977E-2</c:v>
                </c:pt>
                <c:pt idx="2838">
                  <c:v>2.3684627782847908E-2</c:v>
                </c:pt>
                <c:pt idx="2839">
                  <c:v>2.3683215545967879E-2</c:v>
                </c:pt>
                <c:pt idx="2840">
                  <c:v>2.3682492460429264E-2</c:v>
                </c:pt>
                <c:pt idx="2841">
                  <c:v>2.3680420959113855E-2</c:v>
                </c:pt>
                <c:pt idx="2842">
                  <c:v>2.3679038609055566E-2</c:v>
                </c:pt>
                <c:pt idx="2843">
                  <c:v>2.3677666221189001E-2</c:v>
                </c:pt>
                <c:pt idx="2844">
                  <c:v>2.3676985472896969E-2</c:v>
                </c:pt>
                <c:pt idx="2845">
                  <c:v>2.3674951331866818E-2</c:v>
                </c:pt>
                <c:pt idx="2846">
                  <c:v>2.367360883032996E-2</c:v>
                </c:pt>
                <c:pt idx="2847">
                  <c:v>2.3672276290822993E-2</c:v>
                </c:pt>
                <c:pt idx="2848">
                  <c:v>2.3670953713306062E-2</c:v>
                </c:pt>
                <c:pt idx="2849">
                  <c:v>2.3669641097740609E-2</c:v>
                </c:pt>
                <c:pt idx="2850">
                  <c:v>2.366833844408613E-2</c:v>
                </c:pt>
                <c:pt idx="2851">
                  <c:v>2.3667731809432564E-2</c:v>
                </c:pt>
                <c:pt idx="2852">
                  <c:v>2.3664347552013108E-2</c:v>
                </c:pt>
                <c:pt idx="2853">
                  <c:v>2.3664490254207769E-2</c:v>
                </c:pt>
                <c:pt idx="2854">
                  <c:v>2.3663227447815998E-2</c:v>
                </c:pt>
                <c:pt idx="2855">
                  <c:v>2.3662663177239689E-2</c:v>
                </c:pt>
                <c:pt idx="2856">
                  <c:v>2.3660731720158111E-2</c:v>
                </c:pt>
                <c:pt idx="2857">
                  <c:v>2.3659498798817503E-2</c:v>
                </c:pt>
                <c:pt idx="2858">
                  <c:v>2.3658966307717879E-2</c:v>
                </c:pt>
                <c:pt idx="2859">
                  <c:v>2.3657062840930217E-2</c:v>
                </c:pt>
                <c:pt idx="2860">
                  <c:v>2.3655859804311011E-2</c:v>
                </c:pt>
                <c:pt idx="2861">
                  <c:v>2.3654666729193728E-2</c:v>
                </c:pt>
                <c:pt idx="2862">
                  <c:v>2.3653483615542648E-2</c:v>
                </c:pt>
                <c:pt idx="2863">
                  <c:v>2.3652310463322918E-2</c:v>
                </c:pt>
                <c:pt idx="2864">
                  <c:v>2.3651147272499038E-2</c:v>
                </c:pt>
                <c:pt idx="2865">
                  <c:v>2.3649994043036596E-2</c:v>
                </c:pt>
                <c:pt idx="2866">
                  <c:v>2.3648850774902266E-2</c:v>
                </c:pt>
                <c:pt idx="2867">
                  <c:v>2.3647717468060759E-2</c:v>
                </c:pt>
                <c:pt idx="2868">
                  <c:v>2.3646594122478756E-2</c:v>
                </c:pt>
                <c:pt idx="2869">
                  <c:v>2.3645480738122927E-2</c:v>
                </c:pt>
                <c:pt idx="2870">
                  <c:v>2.3644377314960385E-2</c:v>
                </c:pt>
                <c:pt idx="2871">
                  <c:v>2.364398259865199E-2</c:v>
                </c:pt>
                <c:pt idx="2872">
                  <c:v>2.3640102742971236E-2</c:v>
                </c:pt>
                <c:pt idx="2873">
                  <c:v>2.3641126812304247E-2</c:v>
                </c:pt>
                <c:pt idx="2874">
                  <c:v>2.3640063233588793E-2</c:v>
                </c:pt>
                <c:pt idx="2875">
                  <c:v>2.3639009615905232E-2</c:v>
                </c:pt>
                <c:pt idx="2876">
                  <c:v>2.363866791754483E-2</c:v>
                </c:pt>
                <c:pt idx="2877">
                  <c:v>2.3636932263508537E-2</c:v>
                </c:pt>
                <c:pt idx="2878">
                  <c:v>2.3636611776638162E-2</c:v>
                </c:pt>
                <c:pt idx="2879">
                  <c:v>2.3634894754867602E-2</c:v>
                </c:pt>
                <c:pt idx="2880">
                  <c:v>2.363389094187934E-2</c:v>
                </c:pt>
                <c:pt idx="2881">
                  <c:v>2.363289708973957E-2</c:v>
                </c:pt>
                <c:pt idx="2882">
                  <c:v>2.3631913198418241E-2</c:v>
                </c:pt>
                <c:pt idx="2883">
                  <c:v>2.3630939267887032E-2</c:v>
                </c:pt>
                <c:pt idx="2884">
                  <c:v>2.3629975298115884E-2</c:v>
                </c:pt>
                <c:pt idx="2885">
                  <c:v>2.3626898502177068E-2</c:v>
                </c:pt>
                <c:pt idx="2886">
                  <c:v>2.3628077240741181E-2</c:v>
                </c:pt>
                <c:pt idx="2887">
                  <c:v>2.3627143153080555E-2</c:v>
                </c:pt>
                <c:pt idx="2888">
                  <c:v>2.3626219026068256E-2</c:v>
                </c:pt>
                <c:pt idx="2889">
                  <c:v>2.3624205550163133E-2</c:v>
                </c:pt>
                <c:pt idx="2890">
                  <c:v>2.3623304960118628E-2</c:v>
                </c:pt>
                <c:pt idx="2891">
                  <c:v>2.3622414329982647E-2</c:v>
                </c:pt>
                <c:pt idx="2892">
                  <c:v>2.3621408662742236E-2</c:v>
                </c:pt>
                <c:pt idx="2893">
                  <c:v>2.3620662949330559E-2</c:v>
                </c:pt>
                <c:pt idx="2894">
                  <c:v>2.3619802198762252E-2</c:v>
                </c:pt>
                <c:pt idx="2895">
                  <c:v>2.3618951407998728E-2</c:v>
                </c:pt>
                <c:pt idx="2896">
                  <c:v>2.3617991271343956E-2</c:v>
                </c:pt>
                <c:pt idx="2897">
                  <c:v>2.361727970578404E-2</c:v>
                </c:pt>
                <c:pt idx="2898">
                  <c:v>2.3615742414663892E-2</c:v>
                </c:pt>
                <c:pt idx="2899">
                  <c:v>2.3614930804081755E-2</c:v>
                </c:pt>
                <c:pt idx="2900">
                  <c:v>2.3614129152535076E-2</c:v>
                </c:pt>
                <c:pt idx="2901">
                  <c:v>2.3613337460000203E-2</c:v>
                </c:pt>
                <c:pt idx="2902">
                  <c:v>2.3612555726453707E-2</c:v>
                </c:pt>
                <c:pt idx="2903">
                  <c:v>2.3611565274043865E-2</c:v>
                </c:pt>
                <c:pt idx="2904">
                  <c:v>2.3611022136233631E-2</c:v>
                </c:pt>
                <c:pt idx="2905">
                  <c:v>2.3610270279514501E-2</c:v>
                </c:pt>
                <c:pt idx="2906">
                  <c:v>2.3609528381693515E-2</c:v>
                </c:pt>
                <c:pt idx="2907">
                  <c:v>2.3608692693010108E-2</c:v>
                </c:pt>
                <c:pt idx="2908">
                  <c:v>2.3608074462656625E-2</c:v>
                </c:pt>
                <c:pt idx="2909">
                  <c:v>2.3607362441398012E-2</c:v>
                </c:pt>
                <c:pt idx="2910">
                  <c:v>2.3606560897278608E-2</c:v>
                </c:pt>
                <c:pt idx="2911">
                  <c:v>2.3605968275294903E-2</c:v>
                </c:pt>
                <c:pt idx="2912">
                  <c:v>2.3605286130409228E-2</c:v>
                </c:pt>
                <c:pt idx="2913">
                  <c:v>2.3604613944273652E-2</c:v>
                </c:pt>
                <c:pt idx="2914">
                  <c:v>2.3603951716868684E-2</c:v>
                </c:pt>
                <c:pt idx="2915">
                  <c:v>2.3603299448173957E-2</c:v>
                </c:pt>
                <c:pt idx="2916">
                  <c:v>2.3602657138171293E-2</c:v>
                </c:pt>
                <c:pt idx="2917">
                  <c:v>2.3602024786840762E-2</c:v>
                </c:pt>
                <c:pt idx="2918">
                  <c:v>2.3601402394164406E-2</c:v>
                </c:pt>
                <c:pt idx="2919">
                  <c:v>2.3600789960122735E-2</c:v>
                </c:pt>
                <c:pt idx="2920">
                  <c:v>2.3600187484698665E-2</c:v>
                </c:pt>
                <c:pt idx="2921">
                  <c:v>2.3599594967874237E-2</c:v>
                </c:pt>
                <c:pt idx="2922">
                  <c:v>2.3599012409631276E-2</c:v>
                </c:pt>
                <c:pt idx="2923">
                  <c:v>2.3598358822942287E-2</c:v>
                </c:pt>
                <c:pt idx="2924">
                  <c:v>2.3597797604459972E-2</c:v>
                </c:pt>
                <c:pt idx="2925">
                  <c:v>2.3597324486223217E-2</c:v>
                </c:pt>
                <c:pt idx="2926">
                  <c:v>2.3596781762138586E-2</c:v>
                </c:pt>
                <c:pt idx="2927">
                  <c:v>2.3596248996552199E-2</c:v>
                </c:pt>
                <c:pt idx="2928">
                  <c:v>2.3595726189449166E-2</c:v>
                </c:pt>
                <c:pt idx="2929">
                  <c:v>2.3595213340813496E-2</c:v>
                </c:pt>
                <c:pt idx="2930">
                  <c:v>2.3594639422109154E-2</c:v>
                </c:pt>
                <c:pt idx="2931">
                  <c:v>2.3594217518883812E-2</c:v>
                </c:pt>
                <c:pt idx="2932">
                  <c:v>2.3593734545560449E-2</c:v>
                </c:pt>
                <c:pt idx="2933">
                  <c:v>2.3593261530645761E-2</c:v>
                </c:pt>
                <c:pt idx="2934">
                  <c:v>2.359279847412573E-2</c:v>
                </c:pt>
                <c:pt idx="2935">
                  <c:v>2.3592345375986118E-2</c:v>
                </c:pt>
                <c:pt idx="2936">
                  <c:v>2.3591902236214227E-2</c:v>
                </c:pt>
                <c:pt idx="2937">
                  <c:v>2.3591469054796477E-2</c:v>
                </c:pt>
                <c:pt idx="2938">
                  <c:v>2.3591045831720166E-2</c:v>
                </c:pt>
                <c:pt idx="2939">
                  <c:v>2.3590632566972813E-2</c:v>
                </c:pt>
                <c:pt idx="2940">
                  <c:v>2.359022926054237E-2</c:v>
                </c:pt>
                <c:pt idx="2941">
                  <c:v>2.3589725356312465E-2</c:v>
                </c:pt>
                <c:pt idx="2942">
                  <c:v>2.3589344811704913E-2</c:v>
                </c:pt>
                <c:pt idx="2943">
                  <c:v>2.3588974225375509E-2</c:v>
                </c:pt>
                <c:pt idx="2944">
                  <c:v>2.358861359731396E-2</c:v>
                </c:pt>
                <c:pt idx="2945">
                  <c:v>2.3588262927509311E-2</c:v>
                </c:pt>
                <c:pt idx="2946">
                  <c:v>2.3587922215951278E-2</c:v>
                </c:pt>
                <c:pt idx="2947">
                  <c:v>2.358759146262978E-2</c:v>
                </c:pt>
                <c:pt idx="2948">
                  <c:v>2.3587270667535399E-2</c:v>
                </c:pt>
                <c:pt idx="2949">
                  <c:v>2.3586959830658068E-2</c:v>
                </c:pt>
                <c:pt idx="2950">
                  <c:v>2.35866589519888E-2</c:v>
                </c:pt>
                <c:pt idx="2951">
                  <c:v>2.3586368031518621E-2</c:v>
                </c:pt>
                <c:pt idx="2952">
                  <c:v>2.3586087069239644E-2</c:v>
                </c:pt>
                <c:pt idx="2953">
                  <c:v>2.3585816065142234E-2</c:v>
                </c:pt>
                <c:pt idx="2954">
                  <c:v>2.3585518539856729E-2</c:v>
                </c:pt>
                <c:pt idx="2955">
                  <c:v>2.3588290503725871E-2</c:v>
                </c:pt>
                <c:pt idx="2956">
                  <c:v>2.3585029167691361E-2</c:v>
                </c:pt>
                <c:pt idx="2957">
                  <c:v>2.3584799418838873E-2</c:v>
                </c:pt>
                <c:pt idx="2958">
                  <c:v>2.35845796281305E-2</c:v>
                </c:pt>
                <c:pt idx="2959">
                  <c:v>2.3584369794809587E-2</c:v>
                </c:pt>
                <c:pt idx="2960">
                  <c:v>2.3584169852795083E-2</c:v>
                </c:pt>
                <c:pt idx="2961">
                  <c:v>2.3583979620910918E-2</c:v>
                </c:pt>
                <c:pt idx="2962">
                  <c:v>2.3583798906266357E-2</c:v>
                </c:pt>
                <c:pt idx="2963">
                  <c:v>2.3583627515971522E-2</c:v>
                </c:pt>
                <c:pt idx="2964">
                  <c:v>2.358346525713655E-2</c:v>
                </c:pt>
                <c:pt idx="2965">
                  <c:v>2.3583311936872232E-2</c:v>
                </c:pt>
                <c:pt idx="2966">
                  <c:v>2.3583167362288913E-2</c:v>
                </c:pt>
                <c:pt idx="2967">
                  <c:v>2.3583031340498259E-2</c:v>
                </c:pt>
                <c:pt idx="2968">
                  <c:v>2.3582903678612155E-2</c:v>
                </c:pt>
                <c:pt idx="2969">
                  <c:v>2.358278418374183E-2</c:v>
                </c:pt>
                <c:pt idx="2970">
                  <c:v>2.3582672663000036E-2</c:v>
                </c:pt>
                <c:pt idx="2971">
                  <c:v>2.3582568923499102E-2</c:v>
                </c:pt>
                <c:pt idx="2972">
                  <c:v>2.3582472772351783E-2</c:v>
                </c:pt>
                <c:pt idx="2973">
                  <c:v>2.3582384016670843E-2</c:v>
                </c:pt>
                <c:pt idx="2974">
                  <c:v>2.3582302463569911E-2</c:v>
                </c:pt>
                <c:pt idx="2975">
                  <c:v>2.358222792016219E-2</c:v>
                </c:pt>
                <c:pt idx="2976">
                  <c:v>2.3582160193561536E-2</c:v>
                </c:pt>
                <c:pt idx="2977">
                  <c:v>2.3582099090881579E-2</c:v>
                </c:pt>
                <c:pt idx="2978">
                  <c:v>2.3582044419236396E-2</c:v>
                </c:pt>
                <c:pt idx="2979">
                  <c:v>2.3581995985740276E-2</c:v>
                </c:pt>
                <c:pt idx="2980">
                  <c:v>2.3581953597507078E-2</c:v>
                </c:pt>
                <c:pt idx="2981">
                  <c:v>2.3581917061651973E-2</c:v>
                </c:pt>
                <c:pt idx="2982">
                  <c:v>2.3581886185289024E-2</c:v>
                </c:pt>
                <c:pt idx="2983">
                  <c:v>2.358186077553363E-2</c:v>
                </c:pt>
                <c:pt idx="2984">
                  <c:v>2.3581840639500078E-2</c:v>
                </c:pt>
                <c:pt idx="2985">
                  <c:v>2.3581825584303315E-2</c:v>
                </c:pt>
                <c:pt idx="2986">
                  <c:v>2.3581815417058515E-2</c:v>
                </c:pt>
                <c:pt idx="2987">
                  <c:v>2.3581809944881283E-2</c:v>
                </c:pt>
                <c:pt idx="2988">
                  <c:v>2.358334701237828E-2</c:v>
                </c:pt>
                <c:pt idx="2989">
                  <c:v>2.3581812314188228E-2</c:v>
                </c:pt>
                <c:pt idx="2990">
                  <c:v>2.3581819769903832E-2</c:v>
                </c:pt>
                <c:pt idx="2991">
                  <c:v>2.3581831149147463E-2</c:v>
                </c:pt>
                <c:pt idx="2992">
                  <c:v>2.3585693149800031E-2</c:v>
                </c:pt>
                <c:pt idx="2993">
                  <c:v>2.3581095553279224E-2</c:v>
                </c:pt>
                <c:pt idx="2994">
                  <c:v>2.358188689920146E-2</c:v>
                </c:pt>
                <c:pt idx="2995">
                  <c:v>2.3581912043712593E-2</c:v>
                </c:pt>
                <c:pt idx="2996">
                  <c:v>2.3581940147328683E-2</c:v>
                </c:pt>
                <c:pt idx="2997">
                  <c:v>2.3581971017165783E-2</c:v>
                </c:pt>
                <c:pt idx="2998">
                  <c:v>2.3582004460339492E-2</c:v>
                </c:pt>
                <c:pt idx="2999">
                  <c:v>2.3582040283965419E-2</c:v>
                </c:pt>
                <c:pt idx="3000">
                  <c:v>2.3582078295158078E-2</c:v>
                </c:pt>
                <c:pt idx="3001">
                  <c:v>2.3582118301034169E-2</c:v>
                </c:pt>
                <c:pt idx="3002">
                  <c:v>2.3582160108708207E-2</c:v>
                </c:pt>
                <c:pt idx="3003">
                  <c:v>2.3582203525296448E-2</c:v>
                </c:pt>
                <c:pt idx="3004">
                  <c:v>2.358224835791297E-2</c:v>
                </c:pt>
                <c:pt idx="3005">
                  <c:v>2.3582294413674914E-2</c:v>
                </c:pt>
                <c:pt idx="3006">
                  <c:v>2.3585420967848228E-2</c:v>
                </c:pt>
                <c:pt idx="3007">
                  <c:v>2.3582389423092234E-2</c:v>
                </c:pt>
                <c:pt idx="3008">
                  <c:v>2.3582437990979043E-2</c:v>
                </c:pt>
                <c:pt idx="3009">
                  <c:v>2.3582487010471727E-2</c:v>
                </c:pt>
                <c:pt idx="3010">
                  <c:v>2.3582536288685018E-2</c:v>
                </c:pt>
                <c:pt idx="3011">
                  <c:v>2.3582585632828036E-2</c:v>
                </c:pt>
                <c:pt idx="3012">
                  <c:v>2.3582634897721569E-2</c:v>
                </c:pt>
                <c:pt idx="3013">
                  <c:v>2.3582684063120994E-2</c:v>
                </c:pt>
                <c:pt idx="3014">
                  <c:v>2.3582733129026742E-2</c:v>
                </c:pt>
                <c:pt idx="3015">
                  <c:v>2.3582782095438379E-2</c:v>
                </c:pt>
                <c:pt idx="3016">
                  <c:v>2.3582830962356124E-2</c:v>
                </c:pt>
                <c:pt idx="3017">
                  <c:v>2.3582879729779977E-2</c:v>
                </c:pt>
                <c:pt idx="3018">
                  <c:v>2.35829283977095E-2</c:v>
                </c:pt>
                <c:pt idx="3019">
                  <c:v>2.3582976966145131E-2</c:v>
                </c:pt>
                <c:pt idx="3020">
                  <c:v>2.3583025435086866E-2</c:v>
                </c:pt>
                <c:pt idx="3021">
                  <c:v>2.3583073804534491E-2</c:v>
                </c:pt>
                <c:pt idx="3022">
                  <c:v>2.3583122074488226E-2</c:v>
                </c:pt>
                <c:pt idx="3023">
                  <c:v>2.3583170244947625E-2</c:v>
                </c:pt>
                <c:pt idx="3024">
                  <c:v>2.3583218315913135E-2</c:v>
                </c:pt>
                <c:pt idx="3025">
                  <c:v>2.3583266287384753E-2</c:v>
                </c:pt>
                <c:pt idx="3026">
                  <c:v>2.3583314159362039E-2</c:v>
                </c:pt>
                <c:pt idx="3027">
                  <c:v>2.3583361931844776E-2</c:v>
                </c:pt>
                <c:pt idx="3028">
                  <c:v>2.358340960483362E-2</c:v>
                </c:pt>
                <c:pt idx="3029">
                  <c:v>2.3583457178328573E-2</c:v>
                </c:pt>
                <c:pt idx="3030">
                  <c:v>2.3583504652329192E-2</c:v>
                </c:pt>
                <c:pt idx="3031">
                  <c:v>2.3583552026835704E-2</c:v>
                </c:pt>
                <c:pt idx="3032">
                  <c:v>2.3583599301848102E-2</c:v>
                </c:pt>
                <c:pt idx="3033">
                  <c:v>2.3583646477365949E-2</c:v>
                </c:pt>
                <c:pt idx="3034">
                  <c:v>2.3583693553389906E-2</c:v>
                </c:pt>
                <c:pt idx="3035">
                  <c:v>2.3583740529919312E-2</c:v>
                </c:pt>
                <c:pt idx="3036">
                  <c:v>2.3583787406954826E-2</c:v>
                </c:pt>
                <c:pt idx="3037">
                  <c:v>2.3583834184495788E-2</c:v>
                </c:pt>
                <c:pt idx="3038">
                  <c:v>2.3585426954194008E-2</c:v>
                </c:pt>
                <c:pt idx="3039">
                  <c:v>2.3583927441095161E-2</c:v>
                </c:pt>
                <c:pt idx="3040">
                  <c:v>2.3585519966992995E-2</c:v>
                </c:pt>
                <c:pt idx="3041">
                  <c:v>2.3584020299716995E-2</c:v>
                </c:pt>
                <c:pt idx="3042">
                  <c:v>2.3584066579786525E-2</c:v>
                </c:pt>
                <c:pt idx="3043">
                  <c:v>2.3584112760361507E-2</c:v>
                </c:pt>
                <c:pt idx="3044">
                  <c:v>2.3584158841442375E-2</c:v>
                </c:pt>
                <c:pt idx="3045">
                  <c:v>2.3584237606104456E-2</c:v>
                </c:pt>
                <c:pt idx="3046">
                  <c:v>2.3585796617217904E-2</c:v>
                </c:pt>
                <c:pt idx="3047">
                  <c:v>2.3586612105314268E-2</c:v>
                </c:pt>
                <c:pt idx="3048">
                  <c:v>2.3585888037901244E-2</c:v>
                </c:pt>
                <c:pt idx="3049">
                  <c:v>2.3585933598982037E-2</c:v>
                </c:pt>
                <c:pt idx="3050">
                  <c:v>2.3585979060555727E-2</c:v>
                </c:pt>
                <c:pt idx="3051">
                  <c:v>2.3586024422621438E-2</c:v>
                </c:pt>
                <c:pt idx="3052">
                  <c:v>2.3586839392357586E-2</c:v>
                </c:pt>
                <c:pt idx="3053">
                  <c:v>2.3586114848231761E-2</c:v>
                </c:pt>
                <c:pt idx="3054">
                  <c:v>2.3586159911775938E-2</c:v>
                </c:pt>
                <c:pt idx="3055">
                  <c:v>2.3586204875812356E-2</c:v>
                </c:pt>
                <c:pt idx="3056">
                  <c:v>2.3586249740341451E-2</c:v>
                </c:pt>
                <c:pt idx="3057">
                  <c:v>2.3586294505363439E-2</c:v>
                </c:pt>
                <c:pt idx="3058">
                  <c:v>2.3585595002666E-2</c:v>
                </c:pt>
                <c:pt idx="3059">
                  <c:v>2.3586383736884577E-2</c:v>
                </c:pt>
                <c:pt idx="3060">
                  <c:v>2.3586428203384378E-2</c:v>
                </c:pt>
                <c:pt idx="3061">
                  <c:v>2.3587242239665053E-2</c:v>
                </c:pt>
                <c:pt idx="3062">
                  <c:v>2.3586516837860484E-2</c:v>
                </c:pt>
                <c:pt idx="3063">
                  <c:v>2.3587330666635799E-2</c:v>
                </c:pt>
                <c:pt idx="3064">
                  <c:v>2.3586605074307081E-2</c:v>
                </c:pt>
                <c:pt idx="3065">
                  <c:v>2.3586649043269611E-2</c:v>
                </c:pt>
                <c:pt idx="3066">
                  <c:v>2.3587462560737963E-2</c:v>
                </c:pt>
                <c:pt idx="3067">
                  <c:v>2.3586736682670525E-2</c:v>
                </c:pt>
                <c:pt idx="3068">
                  <c:v>2.3586780353110431E-2</c:v>
                </c:pt>
                <c:pt idx="3069">
                  <c:v>2.3586823924041926E-2</c:v>
                </c:pt>
                <c:pt idx="3070">
                  <c:v>2.3586867395466098E-2</c:v>
                </c:pt>
                <c:pt idx="3071">
                  <c:v>2.3586910767382948E-2</c:v>
                </c:pt>
                <c:pt idx="3072">
                  <c:v>2.3586954039792038E-2</c:v>
                </c:pt>
                <c:pt idx="3073">
                  <c:v>2.3586997212693368E-2</c:v>
                </c:pt>
                <c:pt idx="3074">
                  <c:v>2.3587040286086939E-2</c:v>
                </c:pt>
                <c:pt idx="3075">
                  <c:v>2.3587852869287138E-2</c:v>
                </c:pt>
                <c:pt idx="3076">
                  <c:v>2.3587126134351676E-2</c:v>
                </c:pt>
                <c:pt idx="3077">
                  <c:v>2.3587168909221971E-2</c:v>
                </c:pt>
                <c:pt idx="3078">
                  <c:v>2.358721158458494E-2</c:v>
                </c:pt>
                <c:pt idx="3079">
                  <c:v>2.3588023752387201E-2</c:v>
                </c:pt>
                <c:pt idx="3080">
                  <c:v>2.3588066224377254E-2</c:v>
                </c:pt>
                <c:pt idx="3081">
                  <c:v>2.3587339013628389E-2</c:v>
                </c:pt>
                <c:pt idx="3082">
                  <c:v>2.3587381290960541E-2</c:v>
                </c:pt>
                <c:pt idx="3083">
                  <c:v>2.3587423468784934E-2</c:v>
                </c:pt>
                <c:pt idx="3084">
                  <c:v>2.3585157033971647E-2</c:v>
                </c:pt>
                <c:pt idx="3085">
                  <c:v>2.35882770916131E-2</c:v>
                </c:pt>
                <c:pt idx="3086">
                  <c:v>2.358754940521178E-2</c:v>
                </c:pt>
                <c:pt idx="3087">
                  <c:v>2.3587591185004919E-2</c:v>
                </c:pt>
                <c:pt idx="3088">
                  <c:v>2.3587632865290521E-2</c:v>
                </c:pt>
                <c:pt idx="3089">
                  <c:v>2.3587674446068359E-2</c:v>
                </c:pt>
                <c:pt idx="3090">
                  <c:v>2.3586964165659911E-2</c:v>
                </c:pt>
                <c:pt idx="3091">
                  <c:v>2.3587757309100107E-2</c:v>
                </c:pt>
                <c:pt idx="3092">
                  <c:v>2.3587798591354018E-2</c:v>
                </c:pt>
                <c:pt idx="3093">
                  <c:v>2.3587839774100387E-2</c:v>
                </c:pt>
                <c:pt idx="3094">
                  <c:v>2.3587880857338778E-2</c:v>
                </c:pt>
                <c:pt idx="3095">
                  <c:v>2.358792184106941E-2</c:v>
                </c:pt>
                <c:pt idx="3096">
                  <c:v>2.3587962725291633E-2</c:v>
                </c:pt>
                <c:pt idx="3097">
                  <c:v>2.358800351000653E-2</c:v>
                </c:pt>
                <c:pt idx="3098">
                  <c:v>2.358804419521323E-2</c:v>
                </c:pt>
                <c:pt idx="3099">
                  <c:v>2.3588084780911737E-2</c:v>
                </c:pt>
                <c:pt idx="3100">
                  <c:v>2.3588894766180028E-2</c:v>
                </c:pt>
                <c:pt idx="3101">
                  <c:v>2.358816565378526E-2</c:v>
                </c:pt>
                <c:pt idx="3102">
                  <c:v>2.3588205940959835E-2</c:v>
                </c:pt>
                <c:pt idx="3103">
                  <c:v>2.3588246128626873E-2</c:v>
                </c:pt>
                <c:pt idx="3104">
                  <c:v>2.3589055697852149E-2</c:v>
                </c:pt>
                <c:pt idx="3105">
                  <c:v>2.3588326205436577E-2</c:v>
                </c:pt>
                <c:pt idx="3106">
                  <c:v>2.358836609457925E-2</c:v>
                </c:pt>
                <c:pt idx="3107">
                  <c:v>2.3588405884213723E-2</c:v>
                </c:pt>
                <c:pt idx="3108">
                  <c:v>2.3588445574340876E-2</c:v>
                </c:pt>
                <c:pt idx="3109">
                  <c:v>2.35884851649594E-2</c:v>
                </c:pt>
                <c:pt idx="3110">
                  <c:v>2.3586216491532232E-2</c:v>
                </c:pt>
                <c:pt idx="3111">
                  <c:v>2.3588564047672296E-2</c:v>
                </c:pt>
                <c:pt idx="3112">
                  <c:v>2.358937278450126E-2</c:v>
                </c:pt>
                <c:pt idx="3113">
                  <c:v>2.358712610684869E-2</c:v>
                </c:pt>
                <c:pt idx="3114">
                  <c:v>2.3588681625430832E-2</c:v>
                </c:pt>
                <c:pt idx="3115">
                  <c:v>2.3589490050004873E-2</c:v>
                </c:pt>
                <c:pt idx="3116">
                  <c:v>2.3588759513062434E-2</c:v>
                </c:pt>
                <c:pt idx="3117">
                  <c:v>2.3588798307616055E-2</c:v>
                </c:pt>
                <c:pt idx="3118">
                  <c:v>2.3589606419877087E-2</c:v>
                </c:pt>
                <c:pt idx="3119">
                  <c:v>2.3588875598199142E-2</c:v>
                </c:pt>
                <c:pt idx="3120">
                  <c:v>2.3588914094228395E-2</c:v>
                </c:pt>
                <c:pt idx="3121">
                  <c:v>2.3588952490749236E-2</c:v>
                </c:pt>
                <c:pt idx="3122">
                  <c:v>2.3588990787761881E-2</c:v>
                </c:pt>
                <c:pt idx="3123">
                  <c:v>2.3586720999921141E-2</c:v>
                </c:pt>
                <c:pt idx="3124">
                  <c:v>2.3589067083262152E-2</c:v>
                </c:pt>
                <c:pt idx="3125">
                  <c:v>2.3589105081750213E-2</c:v>
                </c:pt>
                <c:pt idx="3126">
                  <c:v>2.3589142980730081E-2</c:v>
                </c:pt>
                <c:pt idx="3127">
                  <c:v>2.3589180780201318E-2</c:v>
                </c:pt>
                <c:pt idx="3128">
                  <c:v>2.3589218480164362E-2</c:v>
                </c:pt>
                <c:pt idx="3129">
                  <c:v>2.3589256080619209E-2</c:v>
                </c:pt>
                <c:pt idx="3130">
                  <c:v>2.3589293581566081E-2</c:v>
                </c:pt>
                <c:pt idx="3131">
                  <c:v>2.3590100339799008E-2</c:v>
                </c:pt>
                <c:pt idx="3132">
                  <c:v>2.3587060425557971E-2</c:v>
                </c:pt>
                <c:pt idx="3133">
                  <c:v>2.3589405487355566E-2</c:v>
                </c:pt>
                <c:pt idx="3134">
                  <c:v>2.3589442590268787E-2</c:v>
                </c:pt>
                <c:pt idx="3135">
                  <c:v>2.3589479593672941E-2</c:v>
                </c:pt>
                <c:pt idx="3136">
                  <c:v>2.3589516497569775E-2</c:v>
                </c:pt>
                <c:pt idx="3137">
                  <c:v>2.3589553301957975E-2</c:v>
                </c:pt>
                <c:pt idx="3138">
                  <c:v>2.3590359330647556E-2</c:v>
                </c:pt>
                <c:pt idx="3139">
                  <c:v>2.3589626612208488E-2</c:v>
                </c:pt>
                <c:pt idx="3140">
                  <c:v>2.3589663118071452E-2</c:v>
                </c:pt>
                <c:pt idx="3141">
                  <c:v>2.358969952442579E-2</c:v>
                </c:pt>
                <c:pt idx="3142">
                  <c:v>2.3590505136091799E-2</c:v>
                </c:pt>
                <c:pt idx="3143">
                  <c:v>2.3589772038609003E-2</c:v>
                </c:pt>
                <c:pt idx="3144">
                  <c:v>2.3589808146438535E-2</c:v>
                </c:pt>
                <c:pt idx="3145">
                  <c:v>2.3587536480100788E-2</c:v>
                </c:pt>
                <c:pt idx="3146">
                  <c:v>2.358988006357084E-2</c:v>
                </c:pt>
                <c:pt idx="3147">
                  <c:v>2.3589915872874262E-2</c:v>
                </c:pt>
                <c:pt idx="3148">
                  <c:v>2.3589951582669494E-2</c:v>
                </c:pt>
                <c:pt idx="3149">
                  <c:v>2.3588463983914371E-2</c:v>
                </c:pt>
                <c:pt idx="3150">
                  <c:v>2.3588499461666614E-2</c:v>
                </c:pt>
                <c:pt idx="3151">
                  <c:v>2.3588534839922994E-2</c:v>
                </c:pt>
                <c:pt idx="3152">
                  <c:v>2.3588575150385031E-2</c:v>
                </c:pt>
                <c:pt idx="3153">
                  <c:v>2.3588605297949476E-2</c:v>
                </c:pt>
                <c:pt idx="3154">
                  <c:v>2.358864037771892E-2</c:v>
                </c:pt>
                <c:pt idx="3155">
                  <c:v>2.3588675357992504E-2</c:v>
                </c:pt>
                <c:pt idx="3156">
                  <c:v>2.3588715213616839E-2</c:v>
                </c:pt>
                <c:pt idx="3157">
                  <c:v>2.358874502005295E-2</c:v>
                </c:pt>
                <c:pt idx="3158">
                  <c:v>2.3588779701839601E-2</c:v>
                </c:pt>
                <c:pt idx="3159">
                  <c:v>2.3588814284130604E-2</c:v>
                </c:pt>
                <c:pt idx="3160">
                  <c:v>2.3588848766925522E-2</c:v>
                </c:pt>
                <c:pt idx="3161">
                  <c:v>2.3588883150225018E-2</c:v>
                </c:pt>
                <c:pt idx="3162">
                  <c:v>2.3588917434028869E-2</c:v>
                </c:pt>
                <c:pt idx="3163">
                  <c:v>2.3588951618336417E-2</c:v>
                </c:pt>
                <c:pt idx="3164">
                  <c:v>2.3588995423391344E-2</c:v>
                </c:pt>
                <c:pt idx="3165">
                  <c:v>2.3589019688464802E-2</c:v>
                </c:pt>
                <c:pt idx="3166">
                  <c:v>2.3589053574284979E-2</c:v>
                </c:pt>
                <c:pt idx="3167">
                  <c:v>2.358909217910558E-2</c:v>
                </c:pt>
                <c:pt idx="3168">
                  <c:v>2.358912104743862E-2</c:v>
                </c:pt>
                <c:pt idx="3169">
                  <c:v>2.3589154634771424E-2</c:v>
                </c:pt>
                <c:pt idx="3170">
                  <c:v>2.3589192898463035E-2</c:v>
                </c:pt>
                <c:pt idx="3171">
                  <c:v>2.3589221510949443E-2</c:v>
                </c:pt>
                <c:pt idx="3172">
                  <c:v>2.3589254799794658E-2</c:v>
                </c:pt>
                <c:pt idx="3173">
                  <c:v>2.358928798914401E-2</c:v>
                </c:pt>
                <c:pt idx="3174">
                  <c:v>2.3589321078997715E-2</c:v>
                </c:pt>
                <c:pt idx="3175">
                  <c:v>2.3589354069355341E-2</c:v>
                </c:pt>
                <c:pt idx="3176">
                  <c:v>2.3589386960217319E-2</c:v>
                </c:pt>
                <c:pt idx="3177">
                  <c:v>2.3589419751582779E-2</c:v>
                </c:pt>
                <c:pt idx="3178">
                  <c:v>2.3589452443452591E-2</c:v>
                </c:pt>
                <c:pt idx="3179">
                  <c:v>2.3589485035826543E-2</c:v>
                </c:pt>
                <c:pt idx="3180">
                  <c:v>2.3589517528704848E-2</c:v>
                </c:pt>
                <c:pt idx="3181">
                  <c:v>2.3589549922086853E-2</c:v>
                </c:pt>
                <c:pt idx="3182">
                  <c:v>2.3589582215972554E-2</c:v>
                </c:pt>
                <c:pt idx="3183">
                  <c:v>2.3589619001439282E-2</c:v>
                </c:pt>
                <c:pt idx="3184">
                  <c:v>2.3589651082119533E-2</c:v>
                </c:pt>
                <c:pt idx="3185">
                  <c:v>2.358967850065492E-2</c:v>
                </c:pt>
                <c:pt idx="3186">
                  <c:v>2.3589710396556947E-2</c:v>
                </c:pt>
                <c:pt idx="3187">
                  <c:v>2.3589742192963333E-2</c:v>
                </c:pt>
                <c:pt idx="3188">
                  <c:v>2.3589773889872979E-2</c:v>
                </c:pt>
                <c:pt idx="3189">
                  <c:v>2.3589805487287195E-2</c:v>
                </c:pt>
                <c:pt idx="3190">
                  <c:v>2.3589841476785483E-2</c:v>
                </c:pt>
                <c:pt idx="3191">
                  <c:v>2.3589868383626731E-2</c:v>
                </c:pt>
                <c:pt idx="3192">
                  <c:v>2.3589899682552703E-2</c:v>
                </c:pt>
                <c:pt idx="3193">
                  <c:v>2.3589930881982153E-2</c:v>
                </c:pt>
                <c:pt idx="3194">
                  <c:v>2.3589966416641642E-2</c:v>
                </c:pt>
                <c:pt idx="3195">
                  <c:v>2.3589992982353904E-2</c:v>
                </c:pt>
                <c:pt idx="3196">
                  <c:v>2.3590023883294887E-2</c:v>
                </c:pt>
                <c:pt idx="3197">
                  <c:v>2.3590054684740444E-2</c:v>
                </c:pt>
                <c:pt idx="3198">
                  <c:v>2.3590085386689701E-2</c:v>
                </c:pt>
                <c:pt idx="3199">
                  <c:v>2.3590115989142877E-2</c:v>
                </c:pt>
                <c:pt idx="3200">
                  <c:v>2.3590146492099749E-2</c:v>
                </c:pt>
                <c:pt idx="3201">
                  <c:v>2.359018123078992E-2</c:v>
                </c:pt>
                <c:pt idx="3202">
                  <c:v>2.3590211520540683E-2</c:v>
                </c:pt>
                <c:pt idx="3203">
                  <c:v>2.359024171079558E-2</c:v>
                </c:pt>
                <c:pt idx="3204">
                  <c:v>2.3590271801554177E-2</c:v>
                </c:pt>
                <c:pt idx="3205">
                  <c:v>2.3590301792816692E-2</c:v>
                </c:pt>
                <c:pt idx="3206">
                  <c:v>2.3590331684582907E-2</c:v>
                </c:pt>
                <c:pt idx="3207">
                  <c:v>2.3590361476853037E-2</c:v>
                </c:pt>
                <c:pt idx="3208">
                  <c:v>2.3590391169626645E-2</c:v>
                </c:pt>
                <c:pt idx="3209">
                  <c:v>2.3590420762904171E-2</c:v>
                </c:pt>
                <c:pt idx="3210">
                  <c:v>2.3590450256685616E-2</c:v>
                </c:pt>
                <c:pt idx="3211">
                  <c:v>2.359047965097098E-2</c:v>
                </c:pt>
                <c:pt idx="3212">
                  <c:v>2.3590508945759602E-2</c:v>
                </c:pt>
                <c:pt idx="3213">
                  <c:v>2.359053814105214E-2</c:v>
                </c:pt>
                <c:pt idx="3214">
                  <c:v>2.3590575531658477E-2</c:v>
                </c:pt>
                <c:pt idx="3215">
                  <c:v>2.3590604499530744E-2</c:v>
                </c:pt>
                <c:pt idx="3216">
                  <c:v>2.359370902407806E-2</c:v>
                </c:pt>
                <c:pt idx="3217">
                  <c:v>2.3590662136787025E-2</c:v>
                </c:pt>
                <c:pt idx="3218">
                  <c:v>2.3590690806170826E-2</c:v>
                </c:pt>
                <c:pt idx="3219">
                  <c:v>2.3590719376058323E-2</c:v>
                </c:pt>
                <c:pt idx="3220">
                  <c:v>2.3590747846449517E-2</c:v>
                </c:pt>
                <c:pt idx="3221">
                  <c:v>2.3590776217344192E-2</c:v>
                </c:pt>
                <c:pt idx="3222">
                  <c:v>2.3590804488742345E-2</c:v>
                </c:pt>
                <c:pt idx="3223">
                  <c:v>2.3590832660644854E-2</c:v>
                </c:pt>
                <c:pt idx="3224">
                  <c:v>2.3590860733050407E-2</c:v>
                </c:pt>
                <c:pt idx="3225">
                  <c:v>2.3590888705959656E-2</c:v>
                </c:pt>
                <c:pt idx="3226">
                  <c:v>2.3590916579372602E-2</c:v>
                </c:pt>
                <c:pt idx="3227">
                  <c:v>2.3593250872132068E-2</c:v>
                </c:pt>
                <c:pt idx="3228">
                  <c:v>2.3590972027709812E-2</c:v>
                </c:pt>
                <c:pt idx="3229">
                  <c:v>2.3590999602633417E-2</c:v>
                </c:pt>
                <c:pt idx="3230">
                  <c:v>2.359102707806094E-2</c:v>
                </c:pt>
                <c:pt idx="3231">
                  <c:v>2.3591054453991941E-2</c:v>
                </c:pt>
                <c:pt idx="3232">
                  <c:v>2.3591081730426639E-2</c:v>
                </c:pt>
                <c:pt idx="3233">
                  <c:v>2.35911089073646E-2</c:v>
                </c:pt>
                <c:pt idx="3234">
                  <c:v>2.3591135984806479E-2</c:v>
                </c:pt>
                <c:pt idx="3235">
                  <c:v>2.3591162962751835E-2</c:v>
                </c:pt>
                <c:pt idx="3236">
                  <c:v>2.3591189841200674E-2</c:v>
                </c:pt>
                <c:pt idx="3237">
                  <c:v>2.3591216620153208E-2</c:v>
                </c:pt>
                <c:pt idx="3238">
                  <c:v>2.3591243299609221E-2</c:v>
                </c:pt>
                <c:pt idx="3239">
                  <c:v>2.3591269879568496E-2</c:v>
                </c:pt>
                <c:pt idx="3240">
                  <c:v>2.3591296360031468E-2</c:v>
                </c:pt>
                <c:pt idx="3241">
                  <c:v>2.3591322740998358E-2</c:v>
                </c:pt>
                <c:pt idx="3242">
                  <c:v>2.3591349022468292E-2</c:v>
                </c:pt>
                <c:pt idx="3243">
                  <c:v>2.3591375204441701E-2</c:v>
                </c:pt>
                <c:pt idx="3244">
                  <c:v>2.3591401286918813E-2</c:v>
                </c:pt>
                <c:pt idx="3245">
                  <c:v>2.35914272698994E-2</c:v>
                </c:pt>
                <c:pt idx="3246">
                  <c:v>2.3591453153383471E-2</c:v>
                </c:pt>
                <c:pt idx="3247">
                  <c:v>2.359147893737058E-2</c:v>
                </c:pt>
                <c:pt idx="3248">
                  <c:v>2.3593045701919571E-2</c:v>
                </c:pt>
                <c:pt idx="3249">
                  <c:v>2.3591530206855893E-2</c:v>
                </c:pt>
                <c:pt idx="3250">
                  <c:v>2.3591555692353879E-2</c:v>
                </c:pt>
                <c:pt idx="3251">
                  <c:v>2.3591581078355125E-2</c:v>
                </c:pt>
                <c:pt idx="3252">
                  <c:v>2.3591620769619102E-2</c:v>
                </c:pt>
                <c:pt idx="3253">
                  <c:v>2.3593172506210455E-2</c:v>
                </c:pt>
                <c:pt idx="3254">
                  <c:v>2.3591656639379083E-2</c:v>
                </c:pt>
                <c:pt idx="3255">
                  <c:v>2.3591681627394247E-2</c:v>
                </c:pt>
                <c:pt idx="3256">
                  <c:v>2.3591706515912456E-2</c:v>
                </c:pt>
                <c:pt idx="3257">
                  <c:v>2.3591731304934357E-2</c:v>
                </c:pt>
                <c:pt idx="3258">
                  <c:v>2.3591755994459302E-2</c:v>
                </c:pt>
                <c:pt idx="3259">
                  <c:v>2.3591780584487729E-2</c:v>
                </c:pt>
                <c:pt idx="3260">
                  <c:v>2.3591805075019848E-2</c:v>
                </c:pt>
                <c:pt idx="3261">
                  <c:v>2.3591829466054794E-2</c:v>
                </c:pt>
                <c:pt idx="3262">
                  <c:v>2.3594159706764404E-2</c:v>
                </c:pt>
                <c:pt idx="3263">
                  <c:v>2.3594183882181725E-2</c:v>
                </c:pt>
                <c:pt idx="3264">
                  <c:v>2.3594207958083431E-2</c:v>
                </c:pt>
                <c:pt idx="3265">
                  <c:v>2.3594231934469089E-2</c:v>
                </c:pt>
                <c:pt idx="3266">
                  <c:v>2.3594255811338918E-2</c:v>
                </c:pt>
                <c:pt idx="3267">
                  <c:v>2.3595048276075815E-2</c:v>
                </c:pt>
                <c:pt idx="3268">
                  <c:v>2.359430326653E-2</c:v>
                </c:pt>
                <c:pt idx="3269">
                  <c:v>2.3594326844851469E-2</c:v>
                </c:pt>
                <c:pt idx="3270">
                  <c:v>2.3592044508021714E-2</c:v>
                </c:pt>
                <c:pt idx="3271">
                  <c:v>2.3594373702946918E-2</c:v>
                </c:pt>
                <c:pt idx="3272">
                  <c:v>2.3594396982720242E-2</c:v>
                </c:pt>
                <c:pt idx="3273">
                  <c:v>2.359442016297774E-2</c:v>
                </c:pt>
                <c:pt idx="3274">
                  <c:v>2.3595211891939871E-2</c:v>
                </c:pt>
                <c:pt idx="3275">
                  <c:v>2.359446622494437E-2</c:v>
                </c:pt>
                <c:pt idx="3276">
                  <c:v>2.3594489106653509E-2</c:v>
                </c:pt>
                <c:pt idx="3277">
                  <c:v>2.3594511888846596E-2</c:v>
                </c:pt>
                <c:pt idx="3278">
                  <c:v>2.3594534571523853E-2</c:v>
                </c:pt>
                <c:pt idx="3279">
                  <c:v>2.3595325774739429E-2</c:v>
                </c:pt>
                <c:pt idx="3280">
                  <c:v>2.3594579638329578E-2</c:v>
                </c:pt>
                <c:pt idx="3281">
                  <c:v>2.3594602022458257E-2</c:v>
                </c:pt>
                <c:pt idx="3282">
                  <c:v>2.3594624307071325E-2</c:v>
                </c:pt>
                <c:pt idx="3283">
                  <c:v>2.359234089616577E-2</c:v>
                </c:pt>
                <c:pt idx="3284">
                  <c:v>2.3594668577748015E-2</c:v>
                </c:pt>
                <c:pt idx="3285">
                  <c:v>2.3594690563812505E-2</c:v>
                </c:pt>
                <c:pt idx="3286">
                  <c:v>2.3594712450360513E-2</c:v>
                </c:pt>
                <c:pt idx="3287">
                  <c:v>2.3595502812045872E-2</c:v>
                </c:pt>
                <c:pt idx="3288">
                  <c:v>2.3595524493857555E-2</c:v>
                </c:pt>
                <c:pt idx="3289">
                  <c:v>2.3594777512908255E-2</c:v>
                </c:pt>
                <c:pt idx="3290">
                  <c:v>2.359479900139164E-2</c:v>
                </c:pt>
                <c:pt idx="3291">
                  <c:v>2.3594820390359192E-2</c:v>
                </c:pt>
                <c:pt idx="3292">
                  <c:v>2.3594841679810265E-2</c:v>
                </c:pt>
                <c:pt idx="3293">
                  <c:v>2.3595631410077172E-2</c:v>
                </c:pt>
                <c:pt idx="3294">
                  <c:v>2.3594883960163831E-2</c:v>
                </c:pt>
                <c:pt idx="3295">
                  <c:v>2.3594904951066541E-2</c:v>
                </c:pt>
                <c:pt idx="3296">
                  <c:v>2.3594925842453207E-2</c:v>
                </c:pt>
                <c:pt idx="3297">
                  <c:v>2.3594946634323388E-2</c:v>
                </c:pt>
                <c:pt idx="3298">
                  <c:v>2.359496732667709E-2</c:v>
                </c:pt>
                <c:pt idx="3299">
                  <c:v>2.3594987919514959E-2</c:v>
                </c:pt>
                <c:pt idx="3300">
                  <c:v>2.3594242865849196E-2</c:v>
                </c:pt>
                <c:pt idx="3301">
                  <c:v>2.3595028806641685E-2</c:v>
                </c:pt>
                <c:pt idx="3302">
                  <c:v>2.3595049100930979E-2</c:v>
                </c:pt>
                <c:pt idx="3303">
                  <c:v>2.3595069295703788E-2</c:v>
                </c:pt>
                <c:pt idx="3304">
                  <c:v>2.3596626377260056E-2</c:v>
                </c:pt>
                <c:pt idx="3305">
                  <c:v>2.3592804169828268E-2</c:v>
                </c:pt>
                <c:pt idx="3306">
                  <c:v>2.3595129282924631E-2</c:v>
                </c:pt>
                <c:pt idx="3307">
                  <c:v>2.3595917538978127E-2</c:v>
                </c:pt>
                <c:pt idx="3308">
                  <c:v>2.3595168776823869E-2</c:v>
                </c:pt>
                <c:pt idx="3309">
                  <c:v>2.3595188374498876E-2</c:v>
                </c:pt>
                <c:pt idx="3310">
                  <c:v>2.359520787265805E-2</c:v>
                </c:pt>
                <c:pt idx="3311">
                  <c:v>2.3595227271300524E-2</c:v>
                </c:pt>
                <c:pt idx="3312">
                  <c:v>2.3596015000543015E-2</c:v>
                </c:pt>
                <c:pt idx="3313">
                  <c:v>2.3595265770036896E-2</c:v>
                </c:pt>
                <c:pt idx="3314">
                  <c:v>2.359297981105345E-2</c:v>
                </c:pt>
                <c:pt idx="3315">
                  <c:v>2.3592998829260515E-2</c:v>
                </c:pt>
                <c:pt idx="3316">
                  <c:v>2.3593017747970398E-2</c:v>
                </c:pt>
                <c:pt idx="3317">
                  <c:v>2.3596109974038965E-2</c:v>
                </c:pt>
                <c:pt idx="3318">
                  <c:v>2.3593055286898857E-2</c:v>
                </c:pt>
                <c:pt idx="3319">
                  <c:v>2.3593073907118088E-2</c:v>
                </c:pt>
                <c:pt idx="3320">
                  <c:v>2.3593092427839701E-2</c:v>
                </c:pt>
                <c:pt idx="3321">
                  <c:v>2.3593110849064795E-2</c:v>
                </c:pt>
                <c:pt idx="3322">
                  <c:v>2.3593129170792492E-2</c:v>
                </c:pt>
                <c:pt idx="3323">
                  <c:v>2.359314739302323E-2</c:v>
                </c:pt>
                <c:pt idx="3324">
                  <c:v>2.3593165515757009E-2</c:v>
                </c:pt>
                <c:pt idx="3325">
                  <c:v>2.359318353899361E-2</c:v>
                </c:pt>
                <c:pt idx="3326">
                  <c:v>2.3593201462733256E-2</c:v>
                </c:pt>
                <c:pt idx="3327">
                  <c:v>2.3593219286976157E-2</c:v>
                </c:pt>
                <c:pt idx="3328">
                  <c:v>2.3593237011721446E-2</c:v>
                </c:pt>
                <c:pt idx="3329">
                  <c:v>2.3593254636969995E-2</c:v>
                </c:pt>
                <c:pt idx="3330">
                  <c:v>2.3593272162721366E-2</c:v>
                </c:pt>
                <c:pt idx="3331">
                  <c:v>2.3593289588975778E-2</c:v>
                </c:pt>
                <c:pt idx="3332">
                  <c:v>2.3593306915733012E-2</c:v>
                </c:pt>
                <c:pt idx="3333">
                  <c:v>2.3593324142993505E-2</c:v>
                </c:pt>
                <c:pt idx="3334">
                  <c:v>2.3593341270756605E-2</c:v>
                </c:pt>
                <c:pt idx="3335">
                  <c:v>2.3593358299022524E-2</c:v>
                </c:pt>
                <c:pt idx="3336">
                  <c:v>2.3593375227791487E-2</c:v>
                </c:pt>
                <c:pt idx="3337">
                  <c:v>2.3593392057063272E-2</c:v>
                </c:pt>
                <c:pt idx="3338">
                  <c:v>2.3593408786838098E-2</c:v>
                </c:pt>
                <c:pt idx="3339">
                  <c:v>2.3593425417115746E-2</c:v>
                </c:pt>
                <c:pt idx="3340">
                  <c:v>2.3593441947895998E-2</c:v>
                </c:pt>
                <c:pt idx="3341">
                  <c:v>2.3593458379179508E-2</c:v>
                </c:pt>
                <c:pt idx="3342">
                  <c:v>2.3593474710965841E-2</c:v>
                </c:pt>
                <c:pt idx="3343">
                  <c:v>2.3593490943254782E-2</c:v>
                </c:pt>
                <c:pt idx="3344">
                  <c:v>2.3593507076046977E-2</c:v>
                </c:pt>
                <c:pt idx="3345">
                  <c:v>2.3593523109341562E-2</c:v>
                </c:pt>
                <c:pt idx="3346">
                  <c:v>2.3593539043139405E-2</c:v>
                </c:pt>
                <c:pt idx="3347">
                  <c:v>2.3593554877439849E-2</c:v>
                </c:pt>
                <c:pt idx="3348">
                  <c:v>2.3593570612243556E-2</c:v>
                </c:pt>
                <c:pt idx="3349">
                  <c:v>2.3593586247549429E-2</c:v>
                </c:pt>
                <c:pt idx="3350">
                  <c:v>2.3595906195596001E-2</c:v>
                </c:pt>
                <c:pt idx="3351">
                  <c:v>2.3593617219670515E-2</c:v>
                </c:pt>
                <c:pt idx="3352">
                  <c:v>2.3595170955323458E-2</c:v>
                </c:pt>
                <c:pt idx="3353">
                  <c:v>2.3593647793802672E-2</c:v>
                </c:pt>
                <c:pt idx="3354">
                  <c:v>2.3593662931623315E-2</c:v>
                </c:pt>
                <c:pt idx="3355">
                  <c:v>2.3593677969946557E-2</c:v>
                </c:pt>
                <c:pt idx="3356">
                  <c:v>2.3593692908772626E-2</c:v>
                </c:pt>
                <c:pt idx="3357">
                  <c:v>2.3592941831518683E-2</c:v>
                </c:pt>
                <c:pt idx="3358">
                  <c:v>2.3595260727832013E-2</c:v>
                </c:pt>
                <c:pt idx="3359">
                  <c:v>2.3596043455592634E-2</c:v>
                </c:pt>
                <c:pt idx="3360">
                  <c:v>2.3595289855921166E-2</c:v>
                </c:pt>
                <c:pt idx="3361">
                  <c:v>2.359530427070029E-2</c:v>
                </c:pt>
                <c:pt idx="3362">
                  <c:v>2.3595318585969478E-2</c:v>
                </c:pt>
                <c:pt idx="3363">
                  <c:v>2.359533280172851E-2</c:v>
                </c:pt>
                <c:pt idx="3364">
                  <c:v>2.359611500103264E-2</c:v>
                </c:pt>
                <c:pt idx="3365">
                  <c:v>2.3595360934716331E-2</c:v>
                </c:pt>
                <c:pt idx="3366">
                  <c:v>2.3595374851945117E-2</c:v>
                </c:pt>
                <c:pt idx="3367">
                  <c:v>2.359538866966375E-2</c:v>
                </c:pt>
                <c:pt idx="3368">
                  <c:v>2.3595402387872007E-2</c:v>
                </c:pt>
                <c:pt idx="3369">
                  <c:v>2.3593887745034816E-2</c:v>
                </c:pt>
                <c:pt idx="3370">
                  <c:v>2.3593125584255224E-2</c:v>
                </c:pt>
                <c:pt idx="3371">
                  <c:v>2.3595442945436289E-2</c:v>
                </c:pt>
                <c:pt idx="3372">
                  <c:v>2.3596224298875371E-2</c:v>
                </c:pt>
                <c:pt idx="3373">
                  <c:v>2.3595469486262066E-2</c:v>
                </c:pt>
                <c:pt idx="3374">
                  <c:v>2.3595482607409395E-2</c:v>
                </c:pt>
                <c:pt idx="3375">
                  <c:v>2.3596263643542462E-2</c:v>
                </c:pt>
                <c:pt idx="3376">
                  <c:v>2.3595508551174461E-2</c:v>
                </c:pt>
                <c:pt idx="3377">
                  <c:v>2.3595521373791544E-2</c:v>
                </c:pt>
                <c:pt idx="3378">
                  <c:v>2.3596302092560344E-2</c:v>
                </c:pt>
                <c:pt idx="3379">
                  <c:v>2.3595546720494808E-2</c:v>
                </c:pt>
                <c:pt idx="3380">
                  <c:v>2.3595559244581645E-2</c:v>
                </c:pt>
                <c:pt idx="3381">
                  <c:v>2.3595571669158107E-2</c:v>
                </c:pt>
                <c:pt idx="3382">
                  <c:v>2.3595583994224633E-2</c:v>
                </c:pt>
                <c:pt idx="3383">
                  <c:v>2.359329252304395E-2</c:v>
                </c:pt>
                <c:pt idx="3384">
                  <c:v>2.3595608345826132E-2</c:v>
                </c:pt>
                <c:pt idx="3385">
                  <c:v>2.3595620372361757E-2</c:v>
                </c:pt>
                <c:pt idx="3386">
                  <c:v>2.359563229938701E-2</c:v>
                </c:pt>
                <c:pt idx="3387">
                  <c:v>2.3595644126902109E-2</c:v>
                </c:pt>
                <c:pt idx="3388">
                  <c:v>2.359565585490727E-2</c:v>
                </c:pt>
                <c:pt idx="3389">
                  <c:v>2.3595667483402059E-2</c:v>
                </c:pt>
                <c:pt idx="3390">
                  <c:v>2.359567901238669E-2</c:v>
                </c:pt>
                <c:pt idx="3391">
                  <c:v>2.3596458355241181E-2</c:v>
                </c:pt>
                <c:pt idx="3392">
                  <c:v>2.3596469678831073E-2</c:v>
                </c:pt>
                <c:pt idx="3393">
                  <c:v>2.3595713002279226E-2</c:v>
                </c:pt>
                <c:pt idx="3394">
                  <c:v>2.3595724133223021E-2</c:v>
                </c:pt>
                <c:pt idx="3395">
                  <c:v>2.3595735164656448E-2</c:v>
                </c:pt>
                <c:pt idx="3396">
                  <c:v>2.3593442647878052E-2</c:v>
                </c:pt>
                <c:pt idx="3397">
                  <c:v>2.3596524804028959E-2</c:v>
                </c:pt>
                <c:pt idx="3398">
                  <c:v>2.3595767661895351E-2</c:v>
                </c:pt>
                <c:pt idx="3399">
                  <c:v>2.3595778295287938E-2</c:v>
                </c:pt>
                <c:pt idx="3400">
                  <c:v>2.3595788829170152E-2</c:v>
                </c:pt>
                <c:pt idx="3401">
                  <c:v>2.359579926354221E-2</c:v>
                </c:pt>
                <c:pt idx="3402">
                  <c:v>2.3594278414677206E-2</c:v>
                </c:pt>
                <c:pt idx="3403">
                  <c:v>2.3595819833755426E-2</c:v>
                </c:pt>
                <c:pt idx="3404">
                  <c:v>2.3595829969596586E-2</c:v>
                </c:pt>
                <c:pt idx="3405">
                  <c:v>2.3595840005927588E-2</c:v>
                </c:pt>
                <c:pt idx="3406">
                  <c:v>2.3595849942748218E-2</c:v>
                </c:pt>
                <c:pt idx="3407">
                  <c:v>2.3595859780058914E-2</c:v>
                </c:pt>
                <c:pt idx="3408">
                  <c:v>2.3595869517859015E-2</c:v>
                </c:pt>
                <c:pt idx="3409">
                  <c:v>2.3595879156148962E-2</c:v>
                </c:pt>
                <c:pt idx="3410">
                  <c:v>2.3595888694928322E-2</c:v>
                </c:pt>
                <c:pt idx="3411">
                  <c:v>2.3595898134197959E-2</c:v>
                </c:pt>
                <c:pt idx="3412">
                  <c:v>2.3596675252119031E-2</c:v>
                </c:pt>
                <c:pt idx="3413">
                  <c:v>2.3595916714205464E-2</c:v>
                </c:pt>
                <c:pt idx="3414">
                  <c:v>2.3595925854944421E-2</c:v>
                </c:pt>
                <c:pt idx="3415">
                  <c:v>2.3595934896172569E-2</c:v>
                </c:pt>
                <c:pt idx="3416">
                  <c:v>2.3596711589974582E-2</c:v>
                </c:pt>
                <c:pt idx="3417">
                  <c:v>2.3595952680097745E-2</c:v>
                </c:pt>
                <c:pt idx="3418">
                  <c:v>2.3595961422795429E-2</c:v>
                </c:pt>
                <c:pt idx="3419">
                  <c:v>2.3595970065982522E-2</c:v>
                </c:pt>
                <c:pt idx="3420">
                  <c:v>2.3595978609659021E-2</c:v>
                </c:pt>
                <c:pt idx="3421">
                  <c:v>2.3595987053825589E-2</c:v>
                </c:pt>
                <c:pt idx="3422">
                  <c:v>2.3593692455650545E-2</c:v>
                </c:pt>
                <c:pt idx="3423">
                  <c:v>2.3596771349826868E-2</c:v>
                </c:pt>
                <c:pt idx="3424">
                  <c:v>2.3594481105262837E-2</c:v>
                </c:pt>
                <c:pt idx="3425">
                  <c:v>2.3596019835388119E-2</c:v>
                </c:pt>
                <c:pt idx="3426">
                  <c:v>2.3596027782002822E-2</c:v>
                </c:pt>
                <c:pt idx="3427">
                  <c:v>2.3596803308945046E-2</c:v>
                </c:pt>
                <c:pt idx="3428">
                  <c:v>2.3596043376701542E-2</c:v>
                </c:pt>
                <c:pt idx="3429">
                  <c:v>2.3596051024785344E-2</c:v>
                </c:pt>
                <c:pt idx="3430">
                  <c:v>2.3596826233357848E-2</c:v>
                </c:pt>
                <c:pt idx="3431">
                  <c:v>2.3596066022421827E-2</c:v>
                </c:pt>
                <c:pt idx="3432">
                  <c:v>2.3596073371975165E-2</c:v>
                </c:pt>
                <c:pt idx="3433">
                  <c:v>2.3596080622017474E-2</c:v>
                </c:pt>
                <c:pt idx="3434">
                  <c:v>2.359608777254963E-2</c:v>
                </c:pt>
                <c:pt idx="3435">
                  <c:v>2.3593792138577291E-2</c:v>
                </c:pt>
                <c:pt idx="3436">
                  <c:v>2.3596101775083474E-2</c:v>
                </c:pt>
                <c:pt idx="3437">
                  <c:v>2.3596108627084295E-2</c:v>
                </c:pt>
                <c:pt idx="3438">
                  <c:v>2.3596115379575178E-2</c:v>
                </c:pt>
                <c:pt idx="3439">
                  <c:v>2.3596122032555469E-2</c:v>
                </c:pt>
                <c:pt idx="3440">
                  <c:v>2.3596128586025826E-2</c:v>
                </c:pt>
                <c:pt idx="3441">
                  <c:v>2.3596135039985588E-2</c:v>
                </c:pt>
                <c:pt idx="3442">
                  <c:v>2.3596141394434764E-2</c:v>
                </c:pt>
                <c:pt idx="3443">
                  <c:v>2.359691522273415E-2</c:v>
                </c:pt>
                <c:pt idx="3444">
                  <c:v>2.3593851300224521E-2</c:v>
                </c:pt>
                <c:pt idx="3445">
                  <c:v>2.3596159860721139E-2</c:v>
                </c:pt>
                <c:pt idx="3446">
                  <c:v>2.359616581712904E-2</c:v>
                </c:pt>
                <c:pt idx="3447">
                  <c:v>2.3596171674027003E-2</c:v>
                </c:pt>
                <c:pt idx="3448">
                  <c:v>2.3596177431414157E-2</c:v>
                </c:pt>
                <c:pt idx="3449">
                  <c:v>2.3596183089290724E-2</c:v>
                </c:pt>
                <c:pt idx="3450">
                  <c:v>2.3596956173914423E-2</c:v>
                </c:pt>
                <c:pt idx="3451">
                  <c:v>2.3596194106513608E-2</c:v>
                </c:pt>
                <c:pt idx="3452">
                  <c:v>2.3596199465859707E-2</c:v>
                </c:pt>
                <c:pt idx="3453">
                  <c:v>2.3596204725695E-2</c:v>
                </c:pt>
                <c:pt idx="3454">
                  <c:v>2.3596977385219309E-2</c:v>
                </c:pt>
                <c:pt idx="3455">
                  <c:v>2.3596214946834684E-2</c:v>
                </c:pt>
                <c:pt idx="3456">
                  <c:v>2.3596219908138857E-2</c:v>
                </c:pt>
                <c:pt idx="3457">
                  <c:v>2.3593922528721029E-2</c:v>
                </c:pt>
                <c:pt idx="3458">
                  <c:v>2.3596229532216524E-2</c:v>
                </c:pt>
                <c:pt idx="3459">
                  <c:v>2.3596234194989796E-2</c:v>
                </c:pt>
                <c:pt idx="3460">
                  <c:v>2.359623875825248E-2</c:v>
                </c:pt>
                <c:pt idx="3461">
                  <c:v>2.3594710304868982E-2</c:v>
                </c:pt>
                <c:pt idx="3462">
                  <c:v>2.3594714640118072E-2</c:v>
                </c:pt>
                <c:pt idx="3463">
                  <c:v>2.3594718875869329E-2</c:v>
                </c:pt>
                <c:pt idx="3464">
                  <c:v>2.35947235948945E-2</c:v>
                </c:pt>
                <c:pt idx="3465">
                  <c:v>2.3594727048879653E-2</c:v>
                </c:pt>
                <c:pt idx="3466">
                  <c:v>2.3594730986138499E-2</c:v>
                </c:pt>
                <c:pt idx="3467">
                  <c:v>2.3594734823899732E-2</c:v>
                </c:pt>
                <c:pt idx="3468">
                  <c:v>2.3594739088079096E-2</c:v>
                </c:pt>
                <c:pt idx="3469">
                  <c:v>2.3594742200930007E-2</c:v>
                </c:pt>
                <c:pt idx="3470">
                  <c:v>2.3595513062109236E-2</c:v>
                </c:pt>
                <c:pt idx="3471">
                  <c:v>2.3595516494995996E-2</c:v>
                </c:pt>
                <c:pt idx="3472">
                  <c:v>2.3595519828378965E-2</c:v>
                </c:pt>
                <c:pt idx="3473">
                  <c:v>2.3595523062257706E-2</c:v>
                </c:pt>
                <c:pt idx="3474">
                  <c:v>2.3595526196632431E-2</c:v>
                </c:pt>
                <c:pt idx="3475">
                  <c:v>2.3595530080333441E-2</c:v>
                </c:pt>
                <c:pt idx="3476">
                  <c:v>2.3595532166870506E-2</c:v>
                </c:pt>
                <c:pt idx="3477">
                  <c:v>2.35955350027332E-2</c:v>
                </c:pt>
                <c:pt idx="3478">
                  <c:v>2.3595537739092315E-2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13504"/>
        <c:axId val="843871744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42527</c:v>
                </c:pt>
                <c:pt idx="1">
                  <c:v>42556</c:v>
                </c:pt>
                <c:pt idx="2">
                  <c:v>42587</c:v>
                </c:pt>
                <c:pt idx="3">
                  <c:v>42619</c:v>
                </c:pt>
                <c:pt idx="4">
                  <c:v>42648</c:v>
                </c:pt>
                <c:pt idx="5">
                  <c:v>42681</c:v>
                </c:pt>
                <c:pt idx="6">
                  <c:v>42709</c:v>
                </c:pt>
                <c:pt idx="7">
                  <c:v>42740</c:v>
                </c:pt>
                <c:pt idx="8">
                  <c:v>42772</c:v>
                </c:pt>
                <c:pt idx="9">
                  <c:v>42800</c:v>
                </c:pt>
                <c:pt idx="10">
                  <c:v>42830</c:v>
                </c:pt>
                <c:pt idx="11">
                  <c:v>42860</c:v>
                </c:pt>
                <c:pt idx="12">
                  <c:v>42891</c:v>
                </c:pt>
                <c:pt idx="13">
                  <c:v>42921</c:v>
                </c:pt>
                <c:pt idx="14">
                  <c:v>42954</c:v>
                </c:pt>
                <c:pt idx="15">
                  <c:v>42983</c:v>
                </c:pt>
                <c:pt idx="16">
                  <c:v>43013</c:v>
                </c:pt>
                <c:pt idx="17">
                  <c:v>43045</c:v>
                </c:pt>
                <c:pt idx="18">
                  <c:v>43074</c:v>
                </c:pt>
                <c:pt idx="19">
                  <c:v>43105</c:v>
                </c:pt>
                <c:pt idx="20">
                  <c:v>43136</c:v>
                </c:pt>
                <c:pt idx="21">
                  <c:v>43164</c:v>
                </c:pt>
                <c:pt idx="22">
                  <c:v>43195</c:v>
                </c:pt>
                <c:pt idx="23">
                  <c:v>43228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1.2110000000000001E-2</c:v>
                </c:pt>
                <c:pt idx="1">
                  <c:v>1.2019999999999999E-2</c:v>
                </c:pt>
                <c:pt idx="2">
                  <c:v>1.1899999999999999E-2</c:v>
                </c:pt>
                <c:pt idx="3">
                  <c:v>1.209E-2</c:v>
                </c:pt>
                <c:pt idx="4">
                  <c:v>1.2270000000000001E-2</c:v>
                </c:pt>
                <c:pt idx="5">
                  <c:v>1.2460000000000001E-2</c:v>
                </c:pt>
                <c:pt idx="6">
                  <c:v>0</c:v>
                </c:pt>
                <c:pt idx="7">
                  <c:v>0</c:v>
                </c:pt>
                <c:pt idx="8">
                  <c:v>1.3040000000000001E-2</c:v>
                </c:pt>
                <c:pt idx="9">
                  <c:v>0</c:v>
                </c:pt>
                <c:pt idx="10">
                  <c:v>0</c:v>
                </c:pt>
                <c:pt idx="11">
                  <c:v>1.355E-2</c:v>
                </c:pt>
                <c:pt idx="12">
                  <c:v>0</c:v>
                </c:pt>
                <c:pt idx="13">
                  <c:v>0</c:v>
                </c:pt>
                <c:pt idx="14">
                  <c:v>1.405E-2</c:v>
                </c:pt>
                <c:pt idx="15">
                  <c:v>0</c:v>
                </c:pt>
                <c:pt idx="16">
                  <c:v>0</c:v>
                </c:pt>
                <c:pt idx="17">
                  <c:v>1.4540000000000003E-2</c:v>
                </c:pt>
                <c:pt idx="18">
                  <c:v>0</c:v>
                </c:pt>
                <c:pt idx="19">
                  <c:v>0</c:v>
                </c:pt>
                <c:pt idx="20">
                  <c:v>1.4870000000000001E-2</c:v>
                </c:pt>
                <c:pt idx="21">
                  <c:v>0</c:v>
                </c:pt>
                <c:pt idx="22">
                  <c:v>0</c:v>
                </c:pt>
                <c:pt idx="23">
                  <c:v>1.5210000000000001E-2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3504"/>
        <c:axId val="843871744"/>
      </c:scatterChart>
      <c:dateAx>
        <c:axId val="48461350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8717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43871744"/>
        <c:scaling>
          <c:orientation val="minMax"/>
          <c:max val="2.5000000000000001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8461350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42495</c:v>
                </c:pt>
                <c:pt idx="1">
                  <c:v>42496</c:v>
                </c:pt>
                <c:pt idx="2">
                  <c:v>42499</c:v>
                </c:pt>
                <c:pt idx="3">
                  <c:v>42500</c:v>
                </c:pt>
                <c:pt idx="4">
                  <c:v>42501</c:v>
                </c:pt>
                <c:pt idx="5">
                  <c:v>42502</c:v>
                </c:pt>
                <c:pt idx="6">
                  <c:v>42503</c:v>
                </c:pt>
                <c:pt idx="7">
                  <c:v>42506</c:v>
                </c:pt>
                <c:pt idx="8">
                  <c:v>42507</c:v>
                </c:pt>
                <c:pt idx="9">
                  <c:v>42508</c:v>
                </c:pt>
                <c:pt idx="10">
                  <c:v>42509</c:v>
                </c:pt>
                <c:pt idx="11">
                  <c:v>42510</c:v>
                </c:pt>
                <c:pt idx="12">
                  <c:v>42513</c:v>
                </c:pt>
                <c:pt idx="13">
                  <c:v>42514</c:v>
                </c:pt>
                <c:pt idx="14">
                  <c:v>42515</c:v>
                </c:pt>
                <c:pt idx="15">
                  <c:v>42516</c:v>
                </c:pt>
                <c:pt idx="16">
                  <c:v>42517</c:v>
                </c:pt>
                <c:pt idx="17">
                  <c:v>42521</c:v>
                </c:pt>
                <c:pt idx="18">
                  <c:v>42522</c:v>
                </c:pt>
                <c:pt idx="19">
                  <c:v>42523</c:v>
                </c:pt>
                <c:pt idx="20">
                  <c:v>42524</c:v>
                </c:pt>
                <c:pt idx="21">
                  <c:v>42527</c:v>
                </c:pt>
                <c:pt idx="22">
                  <c:v>42528</c:v>
                </c:pt>
                <c:pt idx="23">
                  <c:v>42529</c:v>
                </c:pt>
                <c:pt idx="24">
                  <c:v>42530</c:v>
                </c:pt>
                <c:pt idx="25">
                  <c:v>42531</c:v>
                </c:pt>
                <c:pt idx="26">
                  <c:v>42534</c:v>
                </c:pt>
                <c:pt idx="27">
                  <c:v>42535</c:v>
                </c:pt>
                <c:pt idx="28">
                  <c:v>42536</c:v>
                </c:pt>
                <c:pt idx="29">
                  <c:v>42537</c:v>
                </c:pt>
                <c:pt idx="30">
                  <c:v>42538</c:v>
                </c:pt>
                <c:pt idx="31">
                  <c:v>42541</c:v>
                </c:pt>
                <c:pt idx="32">
                  <c:v>42542</c:v>
                </c:pt>
                <c:pt idx="33">
                  <c:v>42543</c:v>
                </c:pt>
                <c:pt idx="34">
                  <c:v>42544</c:v>
                </c:pt>
                <c:pt idx="35">
                  <c:v>42545</c:v>
                </c:pt>
                <c:pt idx="36">
                  <c:v>42548</c:v>
                </c:pt>
                <c:pt idx="37">
                  <c:v>42549</c:v>
                </c:pt>
                <c:pt idx="38">
                  <c:v>42550</c:v>
                </c:pt>
                <c:pt idx="39">
                  <c:v>42551</c:v>
                </c:pt>
                <c:pt idx="40">
                  <c:v>42552</c:v>
                </c:pt>
                <c:pt idx="41">
                  <c:v>42556</c:v>
                </c:pt>
                <c:pt idx="42">
                  <c:v>42556</c:v>
                </c:pt>
                <c:pt idx="43">
                  <c:v>42557</c:v>
                </c:pt>
                <c:pt idx="44">
                  <c:v>42558</c:v>
                </c:pt>
                <c:pt idx="45">
                  <c:v>42559</c:v>
                </c:pt>
                <c:pt idx="46">
                  <c:v>42562</c:v>
                </c:pt>
                <c:pt idx="47">
                  <c:v>42563</c:v>
                </c:pt>
                <c:pt idx="48">
                  <c:v>42564</c:v>
                </c:pt>
                <c:pt idx="49">
                  <c:v>42565</c:v>
                </c:pt>
                <c:pt idx="50">
                  <c:v>42566</c:v>
                </c:pt>
                <c:pt idx="51">
                  <c:v>42569</c:v>
                </c:pt>
                <c:pt idx="52">
                  <c:v>42570</c:v>
                </c:pt>
                <c:pt idx="53">
                  <c:v>42571</c:v>
                </c:pt>
                <c:pt idx="54">
                  <c:v>42572</c:v>
                </c:pt>
                <c:pt idx="55">
                  <c:v>42573</c:v>
                </c:pt>
                <c:pt idx="56">
                  <c:v>42576</c:v>
                </c:pt>
                <c:pt idx="57">
                  <c:v>42577</c:v>
                </c:pt>
                <c:pt idx="58">
                  <c:v>42578</c:v>
                </c:pt>
                <c:pt idx="59">
                  <c:v>42579</c:v>
                </c:pt>
                <c:pt idx="60">
                  <c:v>42580</c:v>
                </c:pt>
                <c:pt idx="61">
                  <c:v>42583</c:v>
                </c:pt>
                <c:pt idx="62">
                  <c:v>42584</c:v>
                </c:pt>
                <c:pt idx="63">
                  <c:v>42585</c:v>
                </c:pt>
                <c:pt idx="64">
                  <c:v>42586</c:v>
                </c:pt>
                <c:pt idx="65">
                  <c:v>42587</c:v>
                </c:pt>
                <c:pt idx="66">
                  <c:v>42590</c:v>
                </c:pt>
                <c:pt idx="67">
                  <c:v>42591</c:v>
                </c:pt>
                <c:pt idx="68">
                  <c:v>42592</c:v>
                </c:pt>
                <c:pt idx="69">
                  <c:v>42593</c:v>
                </c:pt>
                <c:pt idx="70">
                  <c:v>42594</c:v>
                </c:pt>
                <c:pt idx="71">
                  <c:v>42597</c:v>
                </c:pt>
                <c:pt idx="72">
                  <c:v>42598</c:v>
                </c:pt>
                <c:pt idx="73">
                  <c:v>42599</c:v>
                </c:pt>
                <c:pt idx="74">
                  <c:v>42600</c:v>
                </c:pt>
                <c:pt idx="75">
                  <c:v>42601</c:v>
                </c:pt>
                <c:pt idx="76">
                  <c:v>42604</c:v>
                </c:pt>
                <c:pt idx="77">
                  <c:v>42605</c:v>
                </c:pt>
                <c:pt idx="78">
                  <c:v>42606</c:v>
                </c:pt>
                <c:pt idx="79">
                  <c:v>42607</c:v>
                </c:pt>
                <c:pt idx="80">
                  <c:v>42608</c:v>
                </c:pt>
                <c:pt idx="81">
                  <c:v>42612</c:v>
                </c:pt>
                <c:pt idx="82">
                  <c:v>42613</c:v>
                </c:pt>
                <c:pt idx="83">
                  <c:v>42614</c:v>
                </c:pt>
                <c:pt idx="84">
                  <c:v>42615</c:v>
                </c:pt>
                <c:pt idx="85">
                  <c:v>42619</c:v>
                </c:pt>
                <c:pt idx="86">
                  <c:v>42619</c:v>
                </c:pt>
                <c:pt idx="87">
                  <c:v>42620</c:v>
                </c:pt>
                <c:pt idx="88">
                  <c:v>42621</c:v>
                </c:pt>
                <c:pt idx="89">
                  <c:v>42622</c:v>
                </c:pt>
                <c:pt idx="90">
                  <c:v>42625</c:v>
                </c:pt>
                <c:pt idx="91">
                  <c:v>42626</c:v>
                </c:pt>
                <c:pt idx="92">
                  <c:v>42627</c:v>
                </c:pt>
                <c:pt idx="93">
                  <c:v>42628</c:v>
                </c:pt>
                <c:pt idx="94">
                  <c:v>42629</c:v>
                </c:pt>
                <c:pt idx="95">
                  <c:v>42632</c:v>
                </c:pt>
                <c:pt idx="96">
                  <c:v>42633</c:v>
                </c:pt>
                <c:pt idx="97">
                  <c:v>42634</c:v>
                </c:pt>
                <c:pt idx="98">
                  <c:v>42635</c:v>
                </c:pt>
                <c:pt idx="99">
                  <c:v>42636</c:v>
                </c:pt>
                <c:pt idx="100">
                  <c:v>42639</c:v>
                </c:pt>
                <c:pt idx="101">
                  <c:v>42640</c:v>
                </c:pt>
                <c:pt idx="102">
                  <c:v>42641</c:v>
                </c:pt>
                <c:pt idx="103">
                  <c:v>42642</c:v>
                </c:pt>
                <c:pt idx="104">
                  <c:v>42643</c:v>
                </c:pt>
                <c:pt idx="105">
                  <c:v>42646</c:v>
                </c:pt>
                <c:pt idx="106">
                  <c:v>42647</c:v>
                </c:pt>
                <c:pt idx="107">
                  <c:v>42648</c:v>
                </c:pt>
                <c:pt idx="108">
                  <c:v>42649</c:v>
                </c:pt>
                <c:pt idx="109">
                  <c:v>42650</c:v>
                </c:pt>
                <c:pt idx="110">
                  <c:v>42654</c:v>
                </c:pt>
                <c:pt idx="111">
                  <c:v>42654</c:v>
                </c:pt>
                <c:pt idx="112">
                  <c:v>42655</c:v>
                </c:pt>
                <c:pt idx="113">
                  <c:v>42656</c:v>
                </c:pt>
                <c:pt idx="114">
                  <c:v>42657</c:v>
                </c:pt>
                <c:pt idx="115">
                  <c:v>42660</c:v>
                </c:pt>
                <c:pt idx="116">
                  <c:v>42661</c:v>
                </c:pt>
                <c:pt idx="117">
                  <c:v>42662</c:v>
                </c:pt>
                <c:pt idx="118">
                  <c:v>42663</c:v>
                </c:pt>
                <c:pt idx="119">
                  <c:v>42664</c:v>
                </c:pt>
                <c:pt idx="120">
                  <c:v>42667</c:v>
                </c:pt>
                <c:pt idx="121">
                  <c:v>42668</c:v>
                </c:pt>
                <c:pt idx="122">
                  <c:v>42669</c:v>
                </c:pt>
                <c:pt idx="123">
                  <c:v>42670</c:v>
                </c:pt>
                <c:pt idx="124">
                  <c:v>42671</c:v>
                </c:pt>
                <c:pt idx="125">
                  <c:v>42674</c:v>
                </c:pt>
                <c:pt idx="126">
                  <c:v>42675</c:v>
                </c:pt>
                <c:pt idx="127">
                  <c:v>42676</c:v>
                </c:pt>
                <c:pt idx="128">
                  <c:v>42677</c:v>
                </c:pt>
                <c:pt idx="129">
                  <c:v>42678</c:v>
                </c:pt>
                <c:pt idx="130">
                  <c:v>42681</c:v>
                </c:pt>
                <c:pt idx="131">
                  <c:v>42682</c:v>
                </c:pt>
                <c:pt idx="132">
                  <c:v>42683</c:v>
                </c:pt>
                <c:pt idx="133">
                  <c:v>42684</c:v>
                </c:pt>
                <c:pt idx="134">
                  <c:v>42688</c:v>
                </c:pt>
                <c:pt idx="135">
                  <c:v>42688</c:v>
                </c:pt>
                <c:pt idx="136">
                  <c:v>42689</c:v>
                </c:pt>
                <c:pt idx="137">
                  <c:v>42690</c:v>
                </c:pt>
                <c:pt idx="138">
                  <c:v>42691</c:v>
                </c:pt>
                <c:pt idx="139">
                  <c:v>42692</c:v>
                </c:pt>
                <c:pt idx="140">
                  <c:v>42695</c:v>
                </c:pt>
                <c:pt idx="141">
                  <c:v>42696</c:v>
                </c:pt>
                <c:pt idx="142">
                  <c:v>42697</c:v>
                </c:pt>
                <c:pt idx="143">
                  <c:v>42699</c:v>
                </c:pt>
                <c:pt idx="144">
                  <c:v>42699</c:v>
                </c:pt>
                <c:pt idx="145">
                  <c:v>42702</c:v>
                </c:pt>
                <c:pt idx="146">
                  <c:v>42703</c:v>
                </c:pt>
                <c:pt idx="147">
                  <c:v>42704</c:v>
                </c:pt>
                <c:pt idx="148">
                  <c:v>42705</c:v>
                </c:pt>
                <c:pt idx="149">
                  <c:v>42706</c:v>
                </c:pt>
                <c:pt idx="150">
                  <c:v>42709</c:v>
                </c:pt>
                <c:pt idx="151">
                  <c:v>42710</c:v>
                </c:pt>
                <c:pt idx="152">
                  <c:v>42711</c:v>
                </c:pt>
                <c:pt idx="153">
                  <c:v>42712</c:v>
                </c:pt>
                <c:pt idx="154">
                  <c:v>42713</c:v>
                </c:pt>
                <c:pt idx="155">
                  <c:v>42716</c:v>
                </c:pt>
                <c:pt idx="156">
                  <c:v>42717</c:v>
                </c:pt>
                <c:pt idx="157">
                  <c:v>42718</c:v>
                </c:pt>
                <c:pt idx="158">
                  <c:v>42719</c:v>
                </c:pt>
                <c:pt idx="159">
                  <c:v>42720</c:v>
                </c:pt>
                <c:pt idx="160">
                  <c:v>42723</c:v>
                </c:pt>
                <c:pt idx="161">
                  <c:v>42724</c:v>
                </c:pt>
                <c:pt idx="162">
                  <c:v>42725</c:v>
                </c:pt>
                <c:pt idx="163">
                  <c:v>42726</c:v>
                </c:pt>
                <c:pt idx="164">
                  <c:v>42727</c:v>
                </c:pt>
                <c:pt idx="165">
                  <c:v>42732</c:v>
                </c:pt>
                <c:pt idx="166">
                  <c:v>42733</c:v>
                </c:pt>
                <c:pt idx="167">
                  <c:v>42734</c:v>
                </c:pt>
                <c:pt idx="168">
                  <c:v>42738</c:v>
                </c:pt>
                <c:pt idx="169">
                  <c:v>42739</c:v>
                </c:pt>
                <c:pt idx="170">
                  <c:v>42740</c:v>
                </c:pt>
                <c:pt idx="171">
                  <c:v>42741</c:v>
                </c:pt>
                <c:pt idx="172">
                  <c:v>42744</c:v>
                </c:pt>
                <c:pt idx="173">
                  <c:v>42745</c:v>
                </c:pt>
                <c:pt idx="174">
                  <c:v>42746</c:v>
                </c:pt>
                <c:pt idx="175">
                  <c:v>42747</c:v>
                </c:pt>
                <c:pt idx="176">
                  <c:v>42748</c:v>
                </c:pt>
                <c:pt idx="177">
                  <c:v>42752</c:v>
                </c:pt>
                <c:pt idx="178">
                  <c:v>42752</c:v>
                </c:pt>
                <c:pt idx="179">
                  <c:v>42753</c:v>
                </c:pt>
                <c:pt idx="180">
                  <c:v>42754</c:v>
                </c:pt>
                <c:pt idx="181">
                  <c:v>42755</c:v>
                </c:pt>
                <c:pt idx="182">
                  <c:v>42758</c:v>
                </c:pt>
                <c:pt idx="183">
                  <c:v>42759</c:v>
                </c:pt>
                <c:pt idx="184">
                  <c:v>42760</c:v>
                </c:pt>
                <c:pt idx="185">
                  <c:v>42761</c:v>
                </c:pt>
                <c:pt idx="186">
                  <c:v>42762</c:v>
                </c:pt>
                <c:pt idx="187">
                  <c:v>42765</c:v>
                </c:pt>
                <c:pt idx="188">
                  <c:v>42766</c:v>
                </c:pt>
                <c:pt idx="189">
                  <c:v>42767</c:v>
                </c:pt>
                <c:pt idx="190">
                  <c:v>42768</c:v>
                </c:pt>
                <c:pt idx="191">
                  <c:v>42769</c:v>
                </c:pt>
                <c:pt idx="192">
                  <c:v>42772</c:v>
                </c:pt>
                <c:pt idx="193">
                  <c:v>42773</c:v>
                </c:pt>
                <c:pt idx="194">
                  <c:v>42774</c:v>
                </c:pt>
                <c:pt idx="195">
                  <c:v>42775</c:v>
                </c:pt>
                <c:pt idx="196">
                  <c:v>42776</c:v>
                </c:pt>
                <c:pt idx="197">
                  <c:v>42779</c:v>
                </c:pt>
                <c:pt idx="198">
                  <c:v>42780</c:v>
                </c:pt>
                <c:pt idx="199">
                  <c:v>42781</c:v>
                </c:pt>
                <c:pt idx="200">
                  <c:v>42782</c:v>
                </c:pt>
                <c:pt idx="201">
                  <c:v>42783</c:v>
                </c:pt>
                <c:pt idx="202">
                  <c:v>42787</c:v>
                </c:pt>
                <c:pt idx="203">
                  <c:v>42787</c:v>
                </c:pt>
                <c:pt idx="204">
                  <c:v>42788</c:v>
                </c:pt>
                <c:pt idx="205">
                  <c:v>42789</c:v>
                </c:pt>
                <c:pt idx="206">
                  <c:v>42790</c:v>
                </c:pt>
                <c:pt idx="207">
                  <c:v>42793</c:v>
                </c:pt>
                <c:pt idx="208">
                  <c:v>42794</c:v>
                </c:pt>
                <c:pt idx="209">
                  <c:v>42795</c:v>
                </c:pt>
                <c:pt idx="210">
                  <c:v>42796</c:v>
                </c:pt>
                <c:pt idx="211">
                  <c:v>42797</c:v>
                </c:pt>
                <c:pt idx="212">
                  <c:v>42800</c:v>
                </c:pt>
                <c:pt idx="213">
                  <c:v>42801</c:v>
                </c:pt>
                <c:pt idx="214">
                  <c:v>42802</c:v>
                </c:pt>
                <c:pt idx="215">
                  <c:v>42803</c:v>
                </c:pt>
                <c:pt idx="216">
                  <c:v>42804</c:v>
                </c:pt>
                <c:pt idx="217">
                  <c:v>42807</c:v>
                </c:pt>
                <c:pt idx="218">
                  <c:v>42808</c:v>
                </c:pt>
                <c:pt idx="219">
                  <c:v>42809</c:v>
                </c:pt>
                <c:pt idx="220">
                  <c:v>42810</c:v>
                </c:pt>
                <c:pt idx="221">
                  <c:v>42811</c:v>
                </c:pt>
                <c:pt idx="222">
                  <c:v>42814</c:v>
                </c:pt>
                <c:pt idx="223">
                  <c:v>42815</c:v>
                </c:pt>
                <c:pt idx="224">
                  <c:v>42816</c:v>
                </c:pt>
                <c:pt idx="225">
                  <c:v>42817</c:v>
                </c:pt>
                <c:pt idx="226">
                  <c:v>42818</c:v>
                </c:pt>
                <c:pt idx="227">
                  <c:v>42821</c:v>
                </c:pt>
                <c:pt idx="228">
                  <c:v>42822</c:v>
                </c:pt>
                <c:pt idx="229">
                  <c:v>42823</c:v>
                </c:pt>
                <c:pt idx="230">
                  <c:v>42824</c:v>
                </c:pt>
                <c:pt idx="231">
                  <c:v>42825</c:v>
                </c:pt>
                <c:pt idx="232">
                  <c:v>42828</c:v>
                </c:pt>
                <c:pt idx="233">
                  <c:v>42829</c:v>
                </c:pt>
                <c:pt idx="234">
                  <c:v>42830</c:v>
                </c:pt>
                <c:pt idx="235">
                  <c:v>42831</c:v>
                </c:pt>
                <c:pt idx="236">
                  <c:v>42832</c:v>
                </c:pt>
                <c:pt idx="237">
                  <c:v>42835</c:v>
                </c:pt>
                <c:pt idx="238">
                  <c:v>42836</c:v>
                </c:pt>
                <c:pt idx="239">
                  <c:v>42837</c:v>
                </c:pt>
                <c:pt idx="240">
                  <c:v>42838</c:v>
                </c:pt>
                <c:pt idx="241">
                  <c:v>42843</c:v>
                </c:pt>
                <c:pt idx="242">
                  <c:v>42844</c:v>
                </c:pt>
                <c:pt idx="243">
                  <c:v>42845</c:v>
                </c:pt>
                <c:pt idx="244">
                  <c:v>42846</c:v>
                </c:pt>
                <c:pt idx="245">
                  <c:v>42849</c:v>
                </c:pt>
                <c:pt idx="246">
                  <c:v>42850</c:v>
                </c:pt>
                <c:pt idx="247">
                  <c:v>42851</c:v>
                </c:pt>
                <c:pt idx="248">
                  <c:v>42852</c:v>
                </c:pt>
                <c:pt idx="249">
                  <c:v>42853</c:v>
                </c:pt>
                <c:pt idx="250">
                  <c:v>42857</c:v>
                </c:pt>
                <c:pt idx="251">
                  <c:v>42858</c:v>
                </c:pt>
                <c:pt idx="252">
                  <c:v>42859</c:v>
                </c:pt>
                <c:pt idx="253">
                  <c:v>42860</c:v>
                </c:pt>
                <c:pt idx="254">
                  <c:v>42863</c:v>
                </c:pt>
                <c:pt idx="255">
                  <c:v>42864</c:v>
                </c:pt>
                <c:pt idx="256">
                  <c:v>42865</c:v>
                </c:pt>
                <c:pt idx="257">
                  <c:v>42866</c:v>
                </c:pt>
                <c:pt idx="258">
                  <c:v>42867</c:v>
                </c:pt>
                <c:pt idx="259">
                  <c:v>42870</c:v>
                </c:pt>
                <c:pt idx="260">
                  <c:v>42871</c:v>
                </c:pt>
                <c:pt idx="261">
                  <c:v>42872</c:v>
                </c:pt>
                <c:pt idx="262">
                  <c:v>42873</c:v>
                </c:pt>
                <c:pt idx="263">
                  <c:v>42874</c:v>
                </c:pt>
                <c:pt idx="264">
                  <c:v>42877</c:v>
                </c:pt>
                <c:pt idx="265">
                  <c:v>42878</c:v>
                </c:pt>
                <c:pt idx="266">
                  <c:v>42879</c:v>
                </c:pt>
                <c:pt idx="267">
                  <c:v>42880</c:v>
                </c:pt>
                <c:pt idx="268">
                  <c:v>42881</c:v>
                </c:pt>
                <c:pt idx="269">
                  <c:v>42885</c:v>
                </c:pt>
                <c:pt idx="270">
                  <c:v>42886</c:v>
                </c:pt>
                <c:pt idx="271">
                  <c:v>42887</c:v>
                </c:pt>
                <c:pt idx="272">
                  <c:v>42888</c:v>
                </c:pt>
                <c:pt idx="273">
                  <c:v>42891</c:v>
                </c:pt>
                <c:pt idx="274">
                  <c:v>42892</c:v>
                </c:pt>
                <c:pt idx="275">
                  <c:v>42893</c:v>
                </c:pt>
                <c:pt idx="276">
                  <c:v>42894</c:v>
                </c:pt>
                <c:pt idx="277">
                  <c:v>42895</c:v>
                </c:pt>
                <c:pt idx="278">
                  <c:v>42898</c:v>
                </c:pt>
                <c:pt idx="279">
                  <c:v>42899</c:v>
                </c:pt>
                <c:pt idx="280">
                  <c:v>42900</c:v>
                </c:pt>
                <c:pt idx="281">
                  <c:v>42901</c:v>
                </c:pt>
                <c:pt idx="282">
                  <c:v>42902</c:v>
                </c:pt>
                <c:pt idx="283">
                  <c:v>42905</c:v>
                </c:pt>
                <c:pt idx="284">
                  <c:v>42906</c:v>
                </c:pt>
                <c:pt idx="285">
                  <c:v>42907</c:v>
                </c:pt>
                <c:pt idx="286">
                  <c:v>42908</c:v>
                </c:pt>
                <c:pt idx="287">
                  <c:v>42909</c:v>
                </c:pt>
                <c:pt idx="288">
                  <c:v>42912</c:v>
                </c:pt>
                <c:pt idx="289">
                  <c:v>42913</c:v>
                </c:pt>
                <c:pt idx="290">
                  <c:v>42914</c:v>
                </c:pt>
                <c:pt idx="291">
                  <c:v>42915</c:v>
                </c:pt>
                <c:pt idx="292">
                  <c:v>42916</c:v>
                </c:pt>
                <c:pt idx="293">
                  <c:v>42919</c:v>
                </c:pt>
                <c:pt idx="294">
                  <c:v>42921</c:v>
                </c:pt>
                <c:pt idx="295">
                  <c:v>42921</c:v>
                </c:pt>
                <c:pt idx="296">
                  <c:v>42922</c:v>
                </c:pt>
                <c:pt idx="297">
                  <c:v>42923</c:v>
                </c:pt>
                <c:pt idx="298">
                  <c:v>42926</c:v>
                </c:pt>
                <c:pt idx="299">
                  <c:v>42927</c:v>
                </c:pt>
                <c:pt idx="300">
                  <c:v>42928</c:v>
                </c:pt>
                <c:pt idx="301">
                  <c:v>42929</c:v>
                </c:pt>
                <c:pt idx="302">
                  <c:v>42930</c:v>
                </c:pt>
                <c:pt idx="303">
                  <c:v>42933</c:v>
                </c:pt>
                <c:pt idx="304">
                  <c:v>42934</c:v>
                </c:pt>
                <c:pt idx="305">
                  <c:v>42935</c:v>
                </c:pt>
                <c:pt idx="306">
                  <c:v>42936</c:v>
                </c:pt>
                <c:pt idx="307">
                  <c:v>42937</c:v>
                </c:pt>
                <c:pt idx="308">
                  <c:v>42940</c:v>
                </c:pt>
                <c:pt idx="309">
                  <c:v>42941</c:v>
                </c:pt>
                <c:pt idx="310">
                  <c:v>42942</c:v>
                </c:pt>
                <c:pt idx="311">
                  <c:v>42943</c:v>
                </c:pt>
                <c:pt idx="312">
                  <c:v>42944</c:v>
                </c:pt>
                <c:pt idx="313">
                  <c:v>42947</c:v>
                </c:pt>
                <c:pt idx="314">
                  <c:v>42948</c:v>
                </c:pt>
                <c:pt idx="315">
                  <c:v>42949</c:v>
                </c:pt>
                <c:pt idx="316">
                  <c:v>42950</c:v>
                </c:pt>
                <c:pt idx="317">
                  <c:v>42951</c:v>
                </c:pt>
                <c:pt idx="318">
                  <c:v>42954</c:v>
                </c:pt>
                <c:pt idx="319">
                  <c:v>42955</c:v>
                </c:pt>
                <c:pt idx="320">
                  <c:v>42956</c:v>
                </c:pt>
                <c:pt idx="321">
                  <c:v>42957</c:v>
                </c:pt>
                <c:pt idx="322">
                  <c:v>42958</c:v>
                </c:pt>
                <c:pt idx="323">
                  <c:v>42961</c:v>
                </c:pt>
                <c:pt idx="324">
                  <c:v>42962</c:v>
                </c:pt>
                <c:pt idx="325">
                  <c:v>42963</c:v>
                </c:pt>
                <c:pt idx="326">
                  <c:v>42964</c:v>
                </c:pt>
                <c:pt idx="327">
                  <c:v>42965</c:v>
                </c:pt>
                <c:pt idx="328">
                  <c:v>42968</c:v>
                </c:pt>
                <c:pt idx="329">
                  <c:v>42969</c:v>
                </c:pt>
                <c:pt idx="330">
                  <c:v>42970</c:v>
                </c:pt>
                <c:pt idx="331">
                  <c:v>42971</c:v>
                </c:pt>
                <c:pt idx="332">
                  <c:v>42972</c:v>
                </c:pt>
                <c:pt idx="333">
                  <c:v>42976</c:v>
                </c:pt>
                <c:pt idx="334">
                  <c:v>42977</c:v>
                </c:pt>
                <c:pt idx="335">
                  <c:v>42978</c:v>
                </c:pt>
                <c:pt idx="336">
                  <c:v>42979</c:v>
                </c:pt>
                <c:pt idx="337">
                  <c:v>42983</c:v>
                </c:pt>
                <c:pt idx="338">
                  <c:v>42983</c:v>
                </c:pt>
                <c:pt idx="339">
                  <c:v>42984</c:v>
                </c:pt>
                <c:pt idx="340">
                  <c:v>42985</c:v>
                </c:pt>
                <c:pt idx="341">
                  <c:v>42986</c:v>
                </c:pt>
                <c:pt idx="342">
                  <c:v>42989</c:v>
                </c:pt>
                <c:pt idx="343">
                  <c:v>42990</c:v>
                </c:pt>
                <c:pt idx="344">
                  <c:v>42991</c:v>
                </c:pt>
                <c:pt idx="345">
                  <c:v>42992</c:v>
                </c:pt>
                <c:pt idx="346">
                  <c:v>42993</c:v>
                </c:pt>
                <c:pt idx="347">
                  <c:v>42996</c:v>
                </c:pt>
                <c:pt idx="348">
                  <c:v>42997</c:v>
                </c:pt>
                <c:pt idx="349">
                  <c:v>42998</c:v>
                </c:pt>
                <c:pt idx="350">
                  <c:v>42999</c:v>
                </c:pt>
                <c:pt idx="351">
                  <c:v>43000</c:v>
                </c:pt>
                <c:pt idx="352">
                  <c:v>43003</c:v>
                </c:pt>
                <c:pt idx="353">
                  <c:v>43004</c:v>
                </c:pt>
                <c:pt idx="354">
                  <c:v>43005</c:v>
                </c:pt>
                <c:pt idx="355">
                  <c:v>43006</c:v>
                </c:pt>
                <c:pt idx="356">
                  <c:v>43007</c:v>
                </c:pt>
                <c:pt idx="357">
                  <c:v>43010</c:v>
                </c:pt>
                <c:pt idx="358">
                  <c:v>43011</c:v>
                </c:pt>
                <c:pt idx="359">
                  <c:v>43012</c:v>
                </c:pt>
                <c:pt idx="360">
                  <c:v>43013</c:v>
                </c:pt>
                <c:pt idx="361">
                  <c:v>43014</c:v>
                </c:pt>
                <c:pt idx="362">
                  <c:v>43018</c:v>
                </c:pt>
                <c:pt idx="363">
                  <c:v>43018</c:v>
                </c:pt>
                <c:pt idx="364">
                  <c:v>43019</c:v>
                </c:pt>
                <c:pt idx="365">
                  <c:v>43020</c:v>
                </c:pt>
                <c:pt idx="366">
                  <c:v>43021</c:v>
                </c:pt>
                <c:pt idx="367">
                  <c:v>43024</c:v>
                </c:pt>
                <c:pt idx="368">
                  <c:v>43025</c:v>
                </c:pt>
                <c:pt idx="369">
                  <c:v>43026</c:v>
                </c:pt>
                <c:pt idx="370">
                  <c:v>43027</c:v>
                </c:pt>
                <c:pt idx="371">
                  <c:v>43028</c:v>
                </c:pt>
                <c:pt idx="372">
                  <c:v>43031</c:v>
                </c:pt>
                <c:pt idx="373">
                  <c:v>43032</c:v>
                </c:pt>
                <c:pt idx="374">
                  <c:v>43033</c:v>
                </c:pt>
                <c:pt idx="375">
                  <c:v>43034</c:v>
                </c:pt>
                <c:pt idx="376">
                  <c:v>43035</c:v>
                </c:pt>
                <c:pt idx="377">
                  <c:v>43038</c:v>
                </c:pt>
                <c:pt idx="378">
                  <c:v>43039</c:v>
                </c:pt>
                <c:pt idx="379">
                  <c:v>43040</c:v>
                </c:pt>
                <c:pt idx="380">
                  <c:v>43041</c:v>
                </c:pt>
                <c:pt idx="381">
                  <c:v>43042</c:v>
                </c:pt>
                <c:pt idx="382">
                  <c:v>43045</c:v>
                </c:pt>
                <c:pt idx="383">
                  <c:v>43046</c:v>
                </c:pt>
                <c:pt idx="384">
                  <c:v>43047</c:v>
                </c:pt>
                <c:pt idx="385">
                  <c:v>43048</c:v>
                </c:pt>
                <c:pt idx="386">
                  <c:v>43052</c:v>
                </c:pt>
                <c:pt idx="387">
                  <c:v>43052</c:v>
                </c:pt>
                <c:pt idx="388">
                  <c:v>43053</c:v>
                </c:pt>
                <c:pt idx="389">
                  <c:v>43054</c:v>
                </c:pt>
                <c:pt idx="390">
                  <c:v>43055</c:v>
                </c:pt>
                <c:pt idx="391">
                  <c:v>43056</c:v>
                </c:pt>
                <c:pt idx="392">
                  <c:v>43059</c:v>
                </c:pt>
                <c:pt idx="393">
                  <c:v>43060</c:v>
                </c:pt>
                <c:pt idx="394">
                  <c:v>43061</c:v>
                </c:pt>
                <c:pt idx="395">
                  <c:v>43063</c:v>
                </c:pt>
                <c:pt idx="396">
                  <c:v>43063</c:v>
                </c:pt>
                <c:pt idx="397">
                  <c:v>43066</c:v>
                </c:pt>
                <c:pt idx="398">
                  <c:v>43067</c:v>
                </c:pt>
                <c:pt idx="399">
                  <c:v>43068</c:v>
                </c:pt>
                <c:pt idx="400">
                  <c:v>43069</c:v>
                </c:pt>
                <c:pt idx="401">
                  <c:v>43070</c:v>
                </c:pt>
                <c:pt idx="402">
                  <c:v>43073</c:v>
                </c:pt>
                <c:pt idx="403">
                  <c:v>43074</c:v>
                </c:pt>
                <c:pt idx="404">
                  <c:v>43075</c:v>
                </c:pt>
                <c:pt idx="405">
                  <c:v>43076</c:v>
                </c:pt>
                <c:pt idx="406">
                  <c:v>43077</c:v>
                </c:pt>
                <c:pt idx="407">
                  <c:v>43080</c:v>
                </c:pt>
                <c:pt idx="408">
                  <c:v>43081</c:v>
                </c:pt>
                <c:pt idx="409">
                  <c:v>43082</c:v>
                </c:pt>
                <c:pt idx="410">
                  <c:v>43083</c:v>
                </c:pt>
                <c:pt idx="411">
                  <c:v>43084</c:v>
                </c:pt>
                <c:pt idx="412">
                  <c:v>43087</c:v>
                </c:pt>
                <c:pt idx="413">
                  <c:v>43088</c:v>
                </c:pt>
                <c:pt idx="414">
                  <c:v>43089</c:v>
                </c:pt>
                <c:pt idx="415">
                  <c:v>43090</c:v>
                </c:pt>
                <c:pt idx="416">
                  <c:v>43091</c:v>
                </c:pt>
                <c:pt idx="417">
                  <c:v>43096</c:v>
                </c:pt>
                <c:pt idx="418">
                  <c:v>43097</c:v>
                </c:pt>
                <c:pt idx="419">
                  <c:v>43098</c:v>
                </c:pt>
                <c:pt idx="420">
                  <c:v>43102</c:v>
                </c:pt>
                <c:pt idx="421">
                  <c:v>43103</c:v>
                </c:pt>
                <c:pt idx="422">
                  <c:v>43104</c:v>
                </c:pt>
                <c:pt idx="423">
                  <c:v>43105</c:v>
                </c:pt>
                <c:pt idx="424">
                  <c:v>43108</c:v>
                </c:pt>
                <c:pt idx="425">
                  <c:v>43109</c:v>
                </c:pt>
                <c:pt idx="426">
                  <c:v>43110</c:v>
                </c:pt>
                <c:pt idx="427">
                  <c:v>43111</c:v>
                </c:pt>
                <c:pt idx="428">
                  <c:v>43112</c:v>
                </c:pt>
                <c:pt idx="429">
                  <c:v>43116</c:v>
                </c:pt>
                <c:pt idx="430">
                  <c:v>43116</c:v>
                </c:pt>
                <c:pt idx="431">
                  <c:v>43117</c:v>
                </c:pt>
                <c:pt idx="432">
                  <c:v>43118</c:v>
                </c:pt>
                <c:pt idx="433">
                  <c:v>43119</c:v>
                </c:pt>
                <c:pt idx="434">
                  <c:v>43122</c:v>
                </c:pt>
                <c:pt idx="435">
                  <c:v>43123</c:v>
                </c:pt>
                <c:pt idx="436">
                  <c:v>43124</c:v>
                </c:pt>
                <c:pt idx="437">
                  <c:v>43125</c:v>
                </c:pt>
                <c:pt idx="438">
                  <c:v>43126</c:v>
                </c:pt>
                <c:pt idx="439">
                  <c:v>43129</c:v>
                </c:pt>
                <c:pt idx="440">
                  <c:v>43130</c:v>
                </c:pt>
                <c:pt idx="441">
                  <c:v>43131</c:v>
                </c:pt>
                <c:pt idx="442">
                  <c:v>43132</c:v>
                </c:pt>
                <c:pt idx="443">
                  <c:v>43133</c:v>
                </c:pt>
                <c:pt idx="444">
                  <c:v>43136</c:v>
                </c:pt>
                <c:pt idx="445">
                  <c:v>43137</c:v>
                </c:pt>
                <c:pt idx="446">
                  <c:v>43138</c:v>
                </c:pt>
                <c:pt idx="447">
                  <c:v>43139</c:v>
                </c:pt>
                <c:pt idx="448">
                  <c:v>43140</c:v>
                </c:pt>
                <c:pt idx="449">
                  <c:v>43143</c:v>
                </c:pt>
                <c:pt idx="450">
                  <c:v>43144</c:v>
                </c:pt>
                <c:pt idx="451">
                  <c:v>43145</c:v>
                </c:pt>
                <c:pt idx="452">
                  <c:v>43146</c:v>
                </c:pt>
                <c:pt idx="453">
                  <c:v>43147</c:v>
                </c:pt>
                <c:pt idx="454">
                  <c:v>43151</c:v>
                </c:pt>
                <c:pt idx="455">
                  <c:v>43151</c:v>
                </c:pt>
                <c:pt idx="456">
                  <c:v>43152</c:v>
                </c:pt>
                <c:pt idx="457">
                  <c:v>43153</c:v>
                </c:pt>
                <c:pt idx="458">
                  <c:v>43154</c:v>
                </c:pt>
                <c:pt idx="459">
                  <c:v>43157</c:v>
                </c:pt>
                <c:pt idx="460">
                  <c:v>43158</c:v>
                </c:pt>
                <c:pt idx="461">
                  <c:v>43159</c:v>
                </c:pt>
                <c:pt idx="462">
                  <c:v>43160</c:v>
                </c:pt>
                <c:pt idx="463">
                  <c:v>43161</c:v>
                </c:pt>
                <c:pt idx="464">
                  <c:v>43164</c:v>
                </c:pt>
                <c:pt idx="465">
                  <c:v>43165</c:v>
                </c:pt>
                <c:pt idx="466">
                  <c:v>43166</c:v>
                </c:pt>
                <c:pt idx="467">
                  <c:v>43167</c:v>
                </c:pt>
                <c:pt idx="468">
                  <c:v>43168</c:v>
                </c:pt>
                <c:pt idx="469">
                  <c:v>43171</c:v>
                </c:pt>
                <c:pt idx="470">
                  <c:v>43172</c:v>
                </c:pt>
                <c:pt idx="471">
                  <c:v>43173</c:v>
                </c:pt>
                <c:pt idx="472">
                  <c:v>43174</c:v>
                </c:pt>
                <c:pt idx="473">
                  <c:v>43175</c:v>
                </c:pt>
                <c:pt idx="474">
                  <c:v>43178</c:v>
                </c:pt>
                <c:pt idx="475">
                  <c:v>43179</c:v>
                </c:pt>
                <c:pt idx="476">
                  <c:v>43180</c:v>
                </c:pt>
                <c:pt idx="477">
                  <c:v>43181</c:v>
                </c:pt>
                <c:pt idx="478">
                  <c:v>43182</c:v>
                </c:pt>
                <c:pt idx="479">
                  <c:v>43185</c:v>
                </c:pt>
                <c:pt idx="480">
                  <c:v>43186</c:v>
                </c:pt>
                <c:pt idx="481">
                  <c:v>43187</c:v>
                </c:pt>
                <c:pt idx="482">
                  <c:v>43188</c:v>
                </c:pt>
                <c:pt idx="483">
                  <c:v>43193</c:v>
                </c:pt>
                <c:pt idx="484">
                  <c:v>43194</c:v>
                </c:pt>
                <c:pt idx="485">
                  <c:v>43195</c:v>
                </c:pt>
                <c:pt idx="486">
                  <c:v>43196</c:v>
                </c:pt>
                <c:pt idx="487">
                  <c:v>43199</c:v>
                </c:pt>
                <c:pt idx="488">
                  <c:v>43200</c:v>
                </c:pt>
                <c:pt idx="489">
                  <c:v>43201</c:v>
                </c:pt>
                <c:pt idx="490">
                  <c:v>43202</c:v>
                </c:pt>
                <c:pt idx="491">
                  <c:v>43203</c:v>
                </c:pt>
                <c:pt idx="492">
                  <c:v>43206</c:v>
                </c:pt>
                <c:pt idx="493">
                  <c:v>43207</c:v>
                </c:pt>
                <c:pt idx="494">
                  <c:v>43208</c:v>
                </c:pt>
                <c:pt idx="495">
                  <c:v>43209</c:v>
                </c:pt>
                <c:pt idx="496">
                  <c:v>43210</c:v>
                </c:pt>
                <c:pt idx="497">
                  <c:v>43213</c:v>
                </c:pt>
                <c:pt idx="498">
                  <c:v>43214</c:v>
                </c:pt>
                <c:pt idx="499">
                  <c:v>43215</c:v>
                </c:pt>
                <c:pt idx="500">
                  <c:v>43216</c:v>
                </c:pt>
                <c:pt idx="501">
                  <c:v>43217</c:v>
                </c:pt>
                <c:pt idx="502">
                  <c:v>43220</c:v>
                </c:pt>
                <c:pt idx="503">
                  <c:v>43221</c:v>
                </c:pt>
                <c:pt idx="504">
                  <c:v>43222</c:v>
                </c:pt>
                <c:pt idx="505">
                  <c:v>43223</c:v>
                </c:pt>
                <c:pt idx="506">
                  <c:v>43224</c:v>
                </c:pt>
                <c:pt idx="507">
                  <c:v>43228</c:v>
                </c:pt>
                <c:pt idx="508">
                  <c:v>43229</c:v>
                </c:pt>
                <c:pt idx="509">
                  <c:v>43230</c:v>
                </c:pt>
                <c:pt idx="510">
                  <c:v>43231</c:v>
                </c:pt>
                <c:pt idx="511">
                  <c:v>43234</c:v>
                </c:pt>
                <c:pt idx="512">
                  <c:v>43235</c:v>
                </c:pt>
                <c:pt idx="513">
                  <c:v>43236</c:v>
                </c:pt>
                <c:pt idx="514">
                  <c:v>43237</c:v>
                </c:pt>
                <c:pt idx="515">
                  <c:v>43238</c:v>
                </c:pt>
                <c:pt idx="516">
                  <c:v>43241</c:v>
                </c:pt>
                <c:pt idx="517">
                  <c:v>43242</c:v>
                </c:pt>
                <c:pt idx="518">
                  <c:v>43250</c:v>
                </c:pt>
                <c:pt idx="519">
                  <c:v>43256</c:v>
                </c:pt>
                <c:pt idx="520">
                  <c:v>43263</c:v>
                </c:pt>
                <c:pt idx="521">
                  <c:v>43270</c:v>
                </c:pt>
                <c:pt idx="522">
                  <c:v>43277</c:v>
                </c:pt>
                <c:pt idx="523">
                  <c:v>43284</c:v>
                </c:pt>
                <c:pt idx="524">
                  <c:v>43291</c:v>
                </c:pt>
                <c:pt idx="525">
                  <c:v>43298</c:v>
                </c:pt>
                <c:pt idx="526">
                  <c:v>43305</c:v>
                </c:pt>
                <c:pt idx="527">
                  <c:v>43312</c:v>
                </c:pt>
                <c:pt idx="528">
                  <c:v>43319</c:v>
                </c:pt>
                <c:pt idx="529">
                  <c:v>43326</c:v>
                </c:pt>
                <c:pt idx="530">
                  <c:v>43333</c:v>
                </c:pt>
                <c:pt idx="531">
                  <c:v>43341</c:v>
                </c:pt>
                <c:pt idx="532">
                  <c:v>43347</c:v>
                </c:pt>
                <c:pt idx="533">
                  <c:v>43354</c:v>
                </c:pt>
                <c:pt idx="534">
                  <c:v>43361</c:v>
                </c:pt>
                <c:pt idx="535">
                  <c:v>43368</c:v>
                </c:pt>
                <c:pt idx="536">
                  <c:v>43375</c:v>
                </c:pt>
                <c:pt idx="537">
                  <c:v>43382</c:v>
                </c:pt>
                <c:pt idx="538">
                  <c:v>43389</c:v>
                </c:pt>
                <c:pt idx="539">
                  <c:v>43396</c:v>
                </c:pt>
                <c:pt idx="540">
                  <c:v>43403</c:v>
                </c:pt>
                <c:pt idx="541">
                  <c:v>43410</c:v>
                </c:pt>
                <c:pt idx="542">
                  <c:v>43417</c:v>
                </c:pt>
                <c:pt idx="543">
                  <c:v>43424</c:v>
                </c:pt>
                <c:pt idx="544">
                  <c:v>43431</c:v>
                </c:pt>
                <c:pt idx="545">
                  <c:v>43438</c:v>
                </c:pt>
                <c:pt idx="546">
                  <c:v>43445</c:v>
                </c:pt>
                <c:pt idx="547">
                  <c:v>43452</c:v>
                </c:pt>
                <c:pt idx="548">
                  <c:v>43461</c:v>
                </c:pt>
                <c:pt idx="549">
                  <c:v>43467</c:v>
                </c:pt>
                <c:pt idx="550">
                  <c:v>43473</c:v>
                </c:pt>
                <c:pt idx="551">
                  <c:v>43480</c:v>
                </c:pt>
                <c:pt idx="552">
                  <c:v>43487</c:v>
                </c:pt>
                <c:pt idx="553">
                  <c:v>43494</c:v>
                </c:pt>
                <c:pt idx="554">
                  <c:v>43501</c:v>
                </c:pt>
                <c:pt idx="555">
                  <c:v>43508</c:v>
                </c:pt>
                <c:pt idx="556">
                  <c:v>43515</c:v>
                </c:pt>
                <c:pt idx="557">
                  <c:v>43522</c:v>
                </c:pt>
                <c:pt idx="558">
                  <c:v>43529</c:v>
                </c:pt>
                <c:pt idx="559">
                  <c:v>43536</c:v>
                </c:pt>
                <c:pt idx="560">
                  <c:v>43543</c:v>
                </c:pt>
                <c:pt idx="561">
                  <c:v>43550</c:v>
                </c:pt>
                <c:pt idx="562">
                  <c:v>43557</c:v>
                </c:pt>
                <c:pt idx="563">
                  <c:v>43564</c:v>
                </c:pt>
                <c:pt idx="564">
                  <c:v>43571</c:v>
                </c:pt>
                <c:pt idx="565">
                  <c:v>43580</c:v>
                </c:pt>
                <c:pt idx="566">
                  <c:v>43587</c:v>
                </c:pt>
                <c:pt idx="567">
                  <c:v>43594</c:v>
                </c:pt>
                <c:pt idx="568">
                  <c:v>43601</c:v>
                </c:pt>
                <c:pt idx="569">
                  <c:v>43608</c:v>
                </c:pt>
                <c:pt idx="570">
                  <c:v>43615</c:v>
                </c:pt>
                <c:pt idx="571">
                  <c:v>43622</c:v>
                </c:pt>
                <c:pt idx="572">
                  <c:v>43629</c:v>
                </c:pt>
                <c:pt idx="573">
                  <c:v>43636</c:v>
                </c:pt>
                <c:pt idx="574">
                  <c:v>43643</c:v>
                </c:pt>
                <c:pt idx="575">
                  <c:v>43651</c:v>
                </c:pt>
                <c:pt idx="576">
                  <c:v>43657</c:v>
                </c:pt>
                <c:pt idx="577">
                  <c:v>43664</c:v>
                </c:pt>
                <c:pt idx="578">
                  <c:v>43671</c:v>
                </c:pt>
                <c:pt idx="579">
                  <c:v>43678</c:v>
                </c:pt>
                <c:pt idx="580">
                  <c:v>43685</c:v>
                </c:pt>
                <c:pt idx="581">
                  <c:v>43692</c:v>
                </c:pt>
                <c:pt idx="582">
                  <c:v>43699</c:v>
                </c:pt>
                <c:pt idx="583">
                  <c:v>43706</c:v>
                </c:pt>
                <c:pt idx="584">
                  <c:v>43713</c:v>
                </c:pt>
                <c:pt idx="585">
                  <c:v>43720</c:v>
                </c:pt>
                <c:pt idx="586">
                  <c:v>43727</c:v>
                </c:pt>
                <c:pt idx="587">
                  <c:v>43734</c:v>
                </c:pt>
                <c:pt idx="588">
                  <c:v>43741</c:v>
                </c:pt>
                <c:pt idx="589">
                  <c:v>43748</c:v>
                </c:pt>
                <c:pt idx="590">
                  <c:v>43755</c:v>
                </c:pt>
                <c:pt idx="591">
                  <c:v>43762</c:v>
                </c:pt>
                <c:pt idx="592">
                  <c:v>43769</c:v>
                </c:pt>
                <c:pt idx="593">
                  <c:v>43776</c:v>
                </c:pt>
                <c:pt idx="594">
                  <c:v>43783</c:v>
                </c:pt>
                <c:pt idx="595">
                  <c:v>43790</c:v>
                </c:pt>
                <c:pt idx="596">
                  <c:v>43798</c:v>
                </c:pt>
                <c:pt idx="597">
                  <c:v>43804</c:v>
                </c:pt>
                <c:pt idx="598">
                  <c:v>43811</c:v>
                </c:pt>
                <c:pt idx="599">
                  <c:v>43818</c:v>
                </c:pt>
                <c:pt idx="600">
                  <c:v>43829</c:v>
                </c:pt>
                <c:pt idx="601">
                  <c:v>43833</c:v>
                </c:pt>
                <c:pt idx="602">
                  <c:v>43839</c:v>
                </c:pt>
                <c:pt idx="603">
                  <c:v>43846</c:v>
                </c:pt>
                <c:pt idx="604">
                  <c:v>43853</c:v>
                </c:pt>
                <c:pt idx="605">
                  <c:v>43860</c:v>
                </c:pt>
                <c:pt idx="606">
                  <c:v>43867</c:v>
                </c:pt>
                <c:pt idx="607">
                  <c:v>43874</c:v>
                </c:pt>
                <c:pt idx="608">
                  <c:v>43881</c:v>
                </c:pt>
                <c:pt idx="609">
                  <c:v>43888</c:v>
                </c:pt>
                <c:pt idx="610">
                  <c:v>43895</c:v>
                </c:pt>
                <c:pt idx="611">
                  <c:v>43902</c:v>
                </c:pt>
                <c:pt idx="612">
                  <c:v>43909</c:v>
                </c:pt>
                <c:pt idx="613">
                  <c:v>43916</c:v>
                </c:pt>
                <c:pt idx="614">
                  <c:v>43923</c:v>
                </c:pt>
                <c:pt idx="615">
                  <c:v>43930</c:v>
                </c:pt>
                <c:pt idx="616">
                  <c:v>43937</c:v>
                </c:pt>
                <c:pt idx="617">
                  <c:v>43944</c:v>
                </c:pt>
                <c:pt idx="618">
                  <c:v>43951</c:v>
                </c:pt>
                <c:pt idx="619">
                  <c:v>43958</c:v>
                </c:pt>
                <c:pt idx="620">
                  <c:v>43965</c:v>
                </c:pt>
                <c:pt idx="621">
                  <c:v>43972</c:v>
                </c:pt>
                <c:pt idx="622">
                  <c:v>43979</c:v>
                </c:pt>
                <c:pt idx="623">
                  <c:v>43986</c:v>
                </c:pt>
                <c:pt idx="624">
                  <c:v>43993</c:v>
                </c:pt>
                <c:pt idx="625">
                  <c:v>44000</c:v>
                </c:pt>
                <c:pt idx="626">
                  <c:v>44007</c:v>
                </c:pt>
                <c:pt idx="627">
                  <c:v>44014</c:v>
                </c:pt>
                <c:pt idx="628">
                  <c:v>44021</c:v>
                </c:pt>
                <c:pt idx="629">
                  <c:v>44028</c:v>
                </c:pt>
                <c:pt idx="630">
                  <c:v>44035</c:v>
                </c:pt>
                <c:pt idx="631">
                  <c:v>44042</c:v>
                </c:pt>
                <c:pt idx="632">
                  <c:v>44049</c:v>
                </c:pt>
                <c:pt idx="633">
                  <c:v>44056</c:v>
                </c:pt>
                <c:pt idx="634">
                  <c:v>44063</c:v>
                </c:pt>
                <c:pt idx="635">
                  <c:v>44070</c:v>
                </c:pt>
                <c:pt idx="636">
                  <c:v>44077</c:v>
                </c:pt>
                <c:pt idx="637">
                  <c:v>44084</c:v>
                </c:pt>
                <c:pt idx="638">
                  <c:v>44091</c:v>
                </c:pt>
                <c:pt idx="639">
                  <c:v>44098</c:v>
                </c:pt>
                <c:pt idx="640">
                  <c:v>44105</c:v>
                </c:pt>
                <c:pt idx="641">
                  <c:v>44112</c:v>
                </c:pt>
                <c:pt idx="642">
                  <c:v>44119</c:v>
                </c:pt>
                <c:pt idx="643">
                  <c:v>44126</c:v>
                </c:pt>
                <c:pt idx="644">
                  <c:v>44133</c:v>
                </c:pt>
                <c:pt idx="645">
                  <c:v>44140</c:v>
                </c:pt>
                <c:pt idx="646">
                  <c:v>44147</c:v>
                </c:pt>
                <c:pt idx="647">
                  <c:v>44154</c:v>
                </c:pt>
                <c:pt idx="648">
                  <c:v>44162</c:v>
                </c:pt>
                <c:pt idx="649">
                  <c:v>44168</c:v>
                </c:pt>
                <c:pt idx="650">
                  <c:v>44175</c:v>
                </c:pt>
                <c:pt idx="651">
                  <c:v>44182</c:v>
                </c:pt>
                <c:pt idx="652">
                  <c:v>44189</c:v>
                </c:pt>
                <c:pt idx="653">
                  <c:v>44196</c:v>
                </c:pt>
                <c:pt idx="654">
                  <c:v>44203</c:v>
                </c:pt>
                <c:pt idx="655">
                  <c:v>44210</c:v>
                </c:pt>
                <c:pt idx="656">
                  <c:v>44217</c:v>
                </c:pt>
                <c:pt idx="657">
                  <c:v>44224</c:v>
                </c:pt>
                <c:pt idx="658">
                  <c:v>44231</c:v>
                </c:pt>
                <c:pt idx="659">
                  <c:v>44238</c:v>
                </c:pt>
                <c:pt idx="660">
                  <c:v>44245</c:v>
                </c:pt>
                <c:pt idx="661">
                  <c:v>44252</c:v>
                </c:pt>
                <c:pt idx="662">
                  <c:v>44259</c:v>
                </c:pt>
                <c:pt idx="663">
                  <c:v>44266</c:v>
                </c:pt>
                <c:pt idx="664">
                  <c:v>44273</c:v>
                </c:pt>
                <c:pt idx="665">
                  <c:v>44280</c:v>
                </c:pt>
                <c:pt idx="666">
                  <c:v>44287</c:v>
                </c:pt>
                <c:pt idx="667">
                  <c:v>44294</c:v>
                </c:pt>
                <c:pt idx="668">
                  <c:v>44301</c:v>
                </c:pt>
                <c:pt idx="669">
                  <c:v>44308</c:v>
                </c:pt>
                <c:pt idx="670">
                  <c:v>44315</c:v>
                </c:pt>
                <c:pt idx="671">
                  <c:v>44322</c:v>
                </c:pt>
                <c:pt idx="672">
                  <c:v>44329</c:v>
                </c:pt>
                <c:pt idx="673">
                  <c:v>44336</c:v>
                </c:pt>
                <c:pt idx="674">
                  <c:v>44343</c:v>
                </c:pt>
                <c:pt idx="675">
                  <c:v>44350</c:v>
                </c:pt>
                <c:pt idx="676">
                  <c:v>44357</c:v>
                </c:pt>
                <c:pt idx="677">
                  <c:v>44364</c:v>
                </c:pt>
                <c:pt idx="678">
                  <c:v>44371</c:v>
                </c:pt>
                <c:pt idx="679">
                  <c:v>44378</c:v>
                </c:pt>
                <c:pt idx="680">
                  <c:v>44385</c:v>
                </c:pt>
                <c:pt idx="681">
                  <c:v>44392</c:v>
                </c:pt>
                <c:pt idx="682">
                  <c:v>44399</c:v>
                </c:pt>
                <c:pt idx="683">
                  <c:v>44406</c:v>
                </c:pt>
                <c:pt idx="684">
                  <c:v>44413</c:v>
                </c:pt>
                <c:pt idx="685">
                  <c:v>44420</c:v>
                </c:pt>
                <c:pt idx="686">
                  <c:v>44427</c:v>
                </c:pt>
                <c:pt idx="687">
                  <c:v>44434</c:v>
                </c:pt>
                <c:pt idx="688">
                  <c:v>44441</c:v>
                </c:pt>
                <c:pt idx="689">
                  <c:v>44448</c:v>
                </c:pt>
                <c:pt idx="690">
                  <c:v>44455</c:v>
                </c:pt>
                <c:pt idx="691">
                  <c:v>44462</c:v>
                </c:pt>
                <c:pt idx="692">
                  <c:v>44469</c:v>
                </c:pt>
                <c:pt idx="693">
                  <c:v>44476</c:v>
                </c:pt>
                <c:pt idx="694">
                  <c:v>44483</c:v>
                </c:pt>
                <c:pt idx="695">
                  <c:v>44490</c:v>
                </c:pt>
                <c:pt idx="696">
                  <c:v>44497</c:v>
                </c:pt>
                <c:pt idx="697">
                  <c:v>44504</c:v>
                </c:pt>
                <c:pt idx="698">
                  <c:v>44512</c:v>
                </c:pt>
                <c:pt idx="699">
                  <c:v>44518</c:v>
                </c:pt>
                <c:pt idx="700">
                  <c:v>44526</c:v>
                </c:pt>
                <c:pt idx="701">
                  <c:v>44532</c:v>
                </c:pt>
                <c:pt idx="702">
                  <c:v>44539</c:v>
                </c:pt>
                <c:pt idx="703">
                  <c:v>44546</c:v>
                </c:pt>
                <c:pt idx="704">
                  <c:v>44553</c:v>
                </c:pt>
                <c:pt idx="705">
                  <c:v>44565</c:v>
                </c:pt>
                <c:pt idx="706">
                  <c:v>44568</c:v>
                </c:pt>
                <c:pt idx="707">
                  <c:v>44575</c:v>
                </c:pt>
                <c:pt idx="708">
                  <c:v>44582</c:v>
                </c:pt>
                <c:pt idx="709">
                  <c:v>44589</c:v>
                </c:pt>
                <c:pt idx="710">
                  <c:v>44596</c:v>
                </c:pt>
                <c:pt idx="711">
                  <c:v>44603</c:v>
                </c:pt>
                <c:pt idx="712">
                  <c:v>44610</c:v>
                </c:pt>
                <c:pt idx="713">
                  <c:v>44617</c:v>
                </c:pt>
                <c:pt idx="714">
                  <c:v>44624</c:v>
                </c:pt>
                <c:pt idx="715">
                  <c:v>44631</c:v>
                </c:pt>
                <c:pt idx="716">
                  <c:v>44638</c:v>
                </c:pt>
                <c:pt idx="717">
                  <c:v>44645</c:v>
                </c:pt>
                <c:pt idx="718">
                  <c:v>44652</c:v>
                </c:pt>
                <c:pt idx="719">
                  <c:v>44659</c:v>
                </c:pt>
                <c:pt idx="720">
                  <c:v>44670</c:v>
                </c:pt>
                <c:pt idx="721">
                  <c:v>44673</c:v>
                </c:pt>
                <c:pt idx="722">
                  <c:v>44680</c:v>
                </c:pt>
                <c:pt idx="723">
                  <c:v>44687</c:v>
                </c:pt>
                <c:pt idx="724">
                  <c:v>44694</c:v>
                </c:pt>
                <c:pt idx="725">
                  <c:v>44701</c:v>
                </c:pt>
                <c:pt idx="726">
                  <c:v>44708</c:v>
                </c:pt>
                <c:pt idx="727">
                  <c:v>44715</c:v>
                </c:pt>
                <c:pt idx="728">
                  <c:v>44722</c:v>
                </c:pt>
                <c:pt idx="729">
                  <c:v>44729</c:v>
                </c:pt>
                <c:pt idx="730">
                  <c:v>44736</c:v>
                </c:pt>
                <c:pt idx="731">
                  <c:v>44743</c:v>
                </c:pt>
                <c:pt idx="732">
                  <c:v>44750</c:v>
                </c:pt>
                <c:pt idx="733">
                  <c:v>44757</c:v>
                </c:pt>
                <c:pt idx="734">
                  <c:v>44764</c:v>
                </c:pt>
                <c:pt idx="735">
                  <c:v>44771</c:v>
                </c:pt>
                <c:pt idx="736">
                  <c:v>44778</c:v>
                </c:pt>
                <c:pt idx="737">
                  <c:v>44785</c:v>
                </c:pt>
                <c:pt idx="738">
                  <c:v>44792</c:v>
                </c:pt>
                <c:pt idx="739">
                  <c:v>44799</c:v>
                </c:pt>
                <c:pt idx="740">
                  <c:v>44806</c:v>
                </c:pt>
                <c:pt idx="741">
                  <c:v>44813</c:v>
                </c:pt>
                <c:pt idx="742">
                  <c:v>44820</c:v>
                </c:pt>
                <c:pt idx="743">
                  <c:v>44827</c:v>
                </c:pt>
                <c:pt idx="744">
                  <c:v>44834</c:v>
                </c:pt>
                <c:pt idx="745">
                  <c:v>44841</c:v>
                </c:pt>
                <c:pt idx="746">
                  <c:v>44848</c:v>
                </c:pt>
                <c:pt idx="747">
                  <c:v>44855</c:v>
                </c:pt>
                <c:pt idx="748">
                  <c:v>44862</c:v>
                </c:pt>
                <c:pt idx="749">
                  <c:v>44869</c:v>
                </c:pt>
                <c:pt idx="750">
                  <c:v>44879</c:v>
                </c:pt>
                <c:pt idx="751">
                  <c:v>44883</c:v>
                </c:pt>
                <c:pt idx="752">
                  <c:v>44890</c:v>
                </c:pt>
                <c:pt idx="753">
                  <c:v>44897</c:v>
                </c:pt>
                <c:pt idx="754">
                  <c:v>44904</c:v>
                </c:pt>
                <c:pt idx="755">
                  <c:v>44911</c:v>
                </c:pt>
                <c:pt idx="756">
                  <c:v>44918</c:v>
                </c:pt>
                <c:pt idx="757">
                  <c:v>44925</c:v>
                </c:pt>
                <c:pt idx="758">
                  <c:v>44932</c:v>
                </c:pt>
                <c:pt idx="759">
                  <c:v>44939</c:v>
                </c:pt>
                <c:pt idx="760">
                  <c:v>44946</c:v>
                </c:pt>
                <c:pt idx="761">
                  <c:v>44953</c:v>
                </c:pt>
                <c:pt idx="762">
                  <c:v>44960</c:v>
                </c:pt>
                <c:pt idx="763">
                  <c:v>44967</c:v>
                </c:pt>
                <c:pt idx="764">
                  <c:v>44974</c:v>
                </c:pt>
                <c:pt idx="765">
                  <c:v>44981</c:v>
                </c:pt>
                <c:pt idx="766">
                  <c:v>44988</c:v>
                </c:pt>
                <c:pt idx="767">
                  <c:v>44995</c:v>
                </c:pt>
                <c:pt idx="768">
                  <c:v>45002</c:v>
                </c:pt>
                <c:pt idx="769">
                  <c:v>45009</c:v>
                </c:pt>
                <c:pt idx="770">
                  <c:v>45016</c:v>
                </c:pt>
                <c:pt idx="771">
                  <c:v>45027</c:v>
                </c:pt>
                <c:pt idx="772">
                  <c:v>45030</c:v>
                </c:pt>
                <c:pt idx="773">
                  <c:v>45037</c:v>
                </c:pt>
                <c:pt idx="774">
                  <c:v>45044</c:v>
                </c:pt>
                <c:pt idx="775">
                  <c:v>45051</c:v>
                </c:pt>
                <c:pt idx="776">
                  <c:v>45058</c:v>
                </c:pt>
                <c:pt idx="777">
                  <c:v>45065</c:v>
                </c:pt>
                <c:pt idx="778">
                  <c:v>45072</c:v>
                </c:pt>
                <c:pt idx="779">
                  <c:v>45079</c:v>
                </c:pt>
                <c:pt idx="780">
                  <c:v>45086</c:v>
                </c:pt>
                <c:pt idx="781">
                  <c:v>45093</c:v>
                </c:pt>
                <c:pt idx="782">
                  <c:v>45100</c:v>
                </c:pt>
                <c:pt idx="783">
                  <c:v>45107</c:v>
                </c:pt>
                <c:pt idx="784">
                  <c:v>45114</c:v>
                </c:pt>
                <c:pt idx="785">
                  <c:v>45121</c:v>
                </c:pt>
                <c:pt idx="786">
                  <c:v>45128</c:v>
                </c:pt>
                <c:pt idx="787">
                  <c:v>45135</c:v>
                </c:pt>
                <c:pt idx="788">
                  <c:v>45142</c:v>
                </c:pt>
                <c:pt idx="789">
                  <c:v>45149</c:v>
                </c:pt>
                <c:pt idx="790">
                  <c:v>45156</c:v>
                </c:pt>
                <c:pt idx="791">
                  <c:v>45163</c:v>
                </c:pt>
                <c:pt idx="792">
                  <c:v>45170</c:v>
                </c:pt>
                <c:pt idx="793">
                  <c:v>45177</c:v>
                </c:pt>
                <c:pt idx="794">
                  <c:v>45184</c:v>
                </c:pt>
                <c:pt idx="795">
                  <c:v>45191</c:v>
                </c:pt>
                <c:pt idx="796">
                  <c:v>45198</c:v>
                </c:pt>
                <c:pt idx="797">
                  <c:v>45205</c:v>
                </c:pt>
                <c:pt idx="798">
                  <c:v>45212</c:v>
                </c:pt>
                <c:pt idx="799">
                  <c:v>45219</c:v>
                </c:pt>
                <c:pt idx="800">
                  <c:v>45226</c:v>
                </c:pt>
                <c:pt idx="801">
                  <c:v>45233</c:v>
                </c:pt>
                <c:pt idx="802">
                  <c:v>45243</c:v>
                </c:pt>
                <c:pt idx="803">
                  <c:v>45247</c:v>
                </c:pt>
                <c:pt idx="804">
                  <c:v>45254</c:v>
                </c:pt>
                <c:pt idx="805">
                  <c:v>45261</c:v>
                </c:pt>
                <c:pt idx="806">
                  <c:v>45268</c:v>
                </c:pt>
                <c:pt idx="807">
                  <c:v>45275</c:v>
                </c:pt>
                <c:pt idx="808">
                  <c:v>45282</c:v>
                </c:pt>
                <c:pt idx="809">
                  <c:v>45289</c:v>
                </c:pt>
                <c:pt idx="810">
                  <c:v>45296</c:v>
                </c:pt>
                <c:pt idx="811">
                  <c:v>45303</c:v>
                </c:pt>
                <c:pt idx="812">
                  <c:v>45310</c:v>
                </c:pt>
                <c:pt idx="813">
                  <c:v>45317</c:v>
                </c:pt>
                <c:pt idx="814">
                  <c:v>45324</c:v>
                </c:pt>
                <c:pt idx="815">
                  <c:v>45331</c:v>
                </c:pt>
                <c:pt idx="816">
                  <c:v>45338</c:v>
                </c:pt>
                <c:pt idx="817">
                  <c:v>45345</c:v>
                </c:pt>
                <c:pt idx="818">
                  <c:v>45352</c:v>
                </c:pt>
                <c:pt idx="819">
                  <c:v>45359</c:v>
                </c:pt>
                <c:pt idx="820">
                  <c:v>45366</c:v>
                </c:pt>
                <c:pt idx="821">
                  <c:v>45373</c:v>
                </c:pt>
                <c:pt idx="822">
                  <c:v>45384</c:v>
                </c:pt>
                <c:pt idx="823">
                  <c:v>45387</c:v>
                </c:pt>
                <c:pt idx="824">
                  <c:v>45394</c:v>
                </c:pt>
                <c:pt idx="825">
                  <c:v>45401</c:v>
                </c:pt>
                <c:pt idx="826">
                  <c:v>45408</c:v>
                </c:pt>
                <c:pt idx="827">
                  <c:v>45415</c:v>
                </c:pt>
                <c:pt idx="828">
                  <c:v>45422</c:v>
                </c:pt>
                <c:pt idx="829">
                  <c:v>45429</c:v>
                </c:pt>
                <c:pt idx="830">
                  <c:v>45436</c:v>
                </c:pt>
                <c:pt idx="831">
                  <c:v>45443</c:v>
                </c:pt>
                <c:pt idx="832">
                  <c:v>45450</c:v>
                </c:pt>
                <c:pt idx="833">
                  <c:v>45457</c:v>
                </c:pt>
                <c:pt idx="834">
                  <c:v>45464</c:v>
                </c:pt>
                <c:pt idx="835">
                  <c:v>45471</c:v>
                </c:pt>
                <c:pt idx="836">
                  <c:v>45478</c:v>
                </c:pt>
                <c:pt idx="837">
                  <c:v>45485</c:v>
                </c:pt>
                <c:pt idx="838">
                  <c:v>45492</c:v>
                </c:pt>
                <c:pt idx="839">
                  <c:v>45499</c:v>
                </c:pt>
                <c:pt idx="840">
                  <c:v>45506</c:v>
                </c:pt>
                <c:pt idx="841">
                  <c:v>45513</c:v>
                </c:pt>
                <c:pt idx="842">
                  <c:v>45520</c:v>
                </c:pt>
                <c:pt idx="843">
                  <c:v>45527</c:v>
                </c:pt>
                <c:pt idx="844">
                  <c:v>45534</c:v>
                </c:pt>
                <c:pt idx="845">
                  <c:v>45541</c:v>
                </c:pt>
                <c:pt idx="846">
                  <c:v>45548</c:v>
                </c:pt>
                <c:pt idx="847">
                  <c:v>45555</c:v>
                </c:pt>
                <c:pt idx="848">
                  <c:v>45562</c:v>
                </c:pt>
                <c:pt idx="849">
                  <c:v>45569</c:v>
                </c:pt>
                <c:pt idx="850">
                  <c:v>45576</c:v>
                </c:pt>
                <c:pt idx="851">
                  <c:v>45583</c:v>
                </c:pt>
                <c:pt idx="852">
                  <c:v>45590</c:v>
                </c:pt>
                <c:pt idx="853">
                  <c:v>45597</c:v>
                </c:pt>
                <c:pt idx="854">
                  <c:v>45604</c:v>
                </c:pt>
                <c:pt idx="855">
                  <c:v>45611</c:v>
                </c:pt>
                <c:pt idx="856">
                  <c:v>45618</c:v>
                </c:pt>
                <c:pt idx="857">
                  <c:v>45625</c:v>
                </c:pt>
                <c:pt idx="858">
                  <c:v>45632</c:v>
                </c:pt>
                <c:pt idx="859">
                  <c:v>45639</c:v>
                </c:pt>
                <c:pt idx="860">
                  <c:v>45646</c:v>
                </c:pt>
                <c:pt idx="861">
                  <c:v>45657</c:v>
                </c:pt>
                <c:pt idx="862">
                  <c:v>45664</c:v>
                </c:pt>
                <c:pt idx="863">
                  <c:v>45671</c:v>
                </c:pt>
                <c:pt idx="864">
                  <c:v>45678</c:v>
                </c:pt>
                <c:pt idx="865">
                  <c:v>45685</c:v>
                </c:pt>
                <c:pt idx="866">
                  <c:v>45692</c:v>
                </c:pt>
                <c:pt idx="867">
                  <c:v>45699</c:v>
                </c:pt>
                <c:pt idx="868">
                  <c:v>45706</c:v>
                </c:pt>
                <c:pt idx="869">
                  <c:v>45713</c:v>
                </c:pt>
                <c:pt idx="870">
                  <c:v>45720</c:v>
                </c:pt>
                <c:pt idx="871">
                  <c:v>45727</c:v>
                </c:pt>
                <c:pt idx="872">
                  <c:v>45734</c:v>
                </c:pt>
                <c:pt idx="873">
                  <c:v>45741</c:v>
                </c:pt>
                <c:pt idx="874">
                  <c:v>45748</c:v>
                </c:pt>
                <c:pt idx="875">
                  <c:v>45755</c:v>
                </c:pt>
                <c:pt idx="876">
                  <c:v>45762</c:v>
                </c:pt>
                <c:pt idx="877">
                  <c:v>45771</c:v>
                </c:pt>
                <c:pt idx="878">
                  <c:v>45778</c:v>
                </c:pt>
                <c:pt idx="879">
                  <c:v>45785</c:v>
                </c:pt>
                <c:pt idx="880">
                  <c:v>45792</c:v>
                </c:pt>
                <c:pt idx="881">
                  <c:v>45799</c:v>
                </c:pt>
                <c:pt idx="882">
                  <c:v>45806</c:v>
                </c:pt>
                <c:pt idx="883">
                  <c:v>45813</c:v>
                </c:pt>
                <c:pt idx="884">
                  <c:v>45820</c:v>
                </c:pt>
                <c:pt idx="885">
                  <c:v>45827</c:v>
                </c:pt>
                <c:pt idx="886">
                  <c:v>45834</c:v>
                </c:pt>
                <c:pt idx="887">
                  <c:v>45841</c:v>
                </c:pt>
                <c:pt idx="888">
                  <c:v>45848</c:v>
                </c:pt>
                <c:pt idx="889">
                  <c:v>45855</c:v>
                </c:pt>
                <c:pt idx="890">
                  <c:v>45862</c:v>
                </c:pt>
                <c:pt idx="891">
                  <c:v>45869</c:v>
                </c:pt>
                <c:pt idx="892">
                  <c:v>45876</c:v>
                </c:pt>
                <c:pt idx="893">
                  <c:v>45883</c:v>
                </c:pt>
                <c:pt idx="894">
                  <c:v>45890</c:v>
                </c:pt>
                <c:pt idx="895">
                  <c:v>45897</c:v>
                </c:pt>
                <c:pt idx="896">
                  <c:v>45904</c:v>
                </c:pt>
                <c:pt idx="897">
                  <c:v>45911</c:v>
                </c:pt>
                <c:pt idx="898">
                  <c:v>45918</c:v>
                </c:pt>
                <c:pt idx="899">
                  <c:v>45925</c:v>
                </c:pt>
                <c:pt idx="900">
                  <c:v>45932</c:v>
                </c:pt>
                <c:pt idx="901">
                  <c:v>45939</c:v>
                </c:pt>
                <c:pt idx="902">
                  <c:v>45946</c:v>
                </c:pt>
                <c:pt idx="903">
                  <c:v>45953</c:v>
                </c:pt>
                <c:pt idx="904">
                  <c:v>45960</c:v>
                </c:pt>
                <c:pt idx="905">
                  <c:v>45967</c:v>
                </c:pt>
                <c:pt idx="906">
                  <c:v>45974</c:v>
                </c:pt>
                <c:pt idx="907">
                  <c:v>45981</c:v>
                </c:pt>
                <c:pt idx="908">
                  <c:v>45989</c:v>
                </c:pt>
                <c:pt idx="909">
                  <c:v>45995</c:v>
                </c:pt>
                <c:pt idx="910">
                  <c:v>46002</c:v>
                </c:pt>
                <c:pt idx="911">
                  <c:v>46009</c:v>
                </c:pt>
                <c:pt idx="912">
                  <c:v>46020</c:v>
                </c:pt>
                <c:pt idx="913">
                  <c:v>46024</c:v>
                </c:pt>
                <c:pt idx="914">
                  <c:v>46030</c:v>
                </c:pt>
                <c:pt idx="915">
                  <c:v>46037</c:v>
                </c:pt>
                <c:pt idx="916">
                  <c:v>46044</c:v>
                </c:pt>
                <c:pt idx="917">
                  <c:v>46051</c:v>
                </c:pt>
                <c:pt idx="918">
                  <c:v>46058</c:v>
                </c:pt>
                <c:pt idx="919">
                  <c:v>46065</c:v>
                </c:pt>
                <c:pt idx="920">
                  <c:v>46072</c:v>
                </c:pt>
                <c:pt idx="921">
                  <c:v>46079</c:v>
                </c:pt>
                <c:pt idx="922">
                  <c:v>46086</c:v>
                </c:pt>
                <c:pt idx="923">
                  <c:v>46093</c:v>
                </c:pt>
                <c:pt idx="924">
                  <c:v>46100</c:v>
                </c:pt>
                <c:pt idx="925">
                  <c:v>46107</c:v>
                </c:pt>
                <c:pt idx="926">
                  <c:v>46114</c:v>
                </c:pt>
                <c:pt idx="927">
                  <c:v>46121</c:v>
                </c:pt>
                <c:pt idx="928">
                  <c:v>46128</c:v>
                </c:pt>
                <c:pt idx="929">
                  <c:v>46135</c:v>
                </c:pt>
                <c:pt idx="930">
                  <c:v>46142</c:v>
                </c:pt>
                <c:pt idx="931">
                  <c:v>46149</c:v>
                </c:pt>
                <c:pt idx="932">
                  <c:v>46156</c:v>
                </c:pt>
                <c:pt idx="933">
                  <c:v>46163</c:v>
                </c:pt>
                <c:pt idx="934">
                  <c:v>46170</c:v>
                </c:pt>
                <c:pt idx="935">
                  <c:v>46177</c:v>
                </c:pt>
                <c:pt idx="936">
                  <c:v>46184</c:v>
                </c:pt>
                <c:pt idx="937">
                  <c:v>46191</c:v>
                </c:pt>
                <c:pt idx="938">
                  <c:v>46198</c:v>
                </c:pt>
                <c:pt idx="939">
                  <c:v>46205</c:v>
                </c:pt>
                <c:pt idx="940">
                  <c:v>46212</c:v>
                </c:pt>
                <c:pt idx="941">
                  <c:v>46219</c:v>
                </c:pt>
                <c:pt idx="942">
                  <c:v>46226</c:v>
                </c:pt>
                <c:pt idx="943">
                  <c:v>46233</c:v>
                </c:pt>
                <c:pt idx="944">
                  <c:v>46240</c:v>
                </c:pt>
                <c:pt idx="945">
                  <c:v>46247</c:v>
                </c:pt>
                <c:pt idx="946">
                  <c:v>46254</c:v>
                </c:pt>
                <c:pt idx="947">
                  <c:v>46261</c:v>
                </c:pt>
                <c:pt idx="948">
                  <c:v>46268</c:v>
                </c:pt>
                <c:pt idx="949">
                  <c:v>46275</c:v>
                </c:pt>
                <c:pt idx="950">
                  <c:v>46282</c:v>
                </c:pt>
                <c:pt idx="951">
                  <c:v>46289</c:v>
                </c:pt>
                <c:pt idx="952">
                  <c:v>46296</c:v>
                </c:pt>
                <c:pt idx="953">
                  <c:v>46303</c:v>
                </c:pt>
                <c:pt idx="954">
                  <c:v>46310</c:v>
                </c:pt>
                <c:pt idx="955">
                  <c:v>46317</c:v>
                </c:pt>
                <c:pt idx="956">
                  <c:v>46324</c:v>
                </c:pt>
                <c:pt idx="957">
                  <c:v>46331</c:v>
                </c:pt>
                <c:pt idx="958">
                  <c:v>46338</c:v>
                </c:pt>
                <c:pt idx="959">
                  <c:v>46345</c:v>
                </c:pt>
                <c:pt idx="960">
                  <c:v>46353</c:v>
                </c:pt>
                <c:pt idx="961">
                  <c:v>46359</c:v>
                </c:pt>
                <c:pt idx="962">
                  <c:v>46366</c:v>
                </c:pt>
                <c:pt idx="963">
                  <c:v>46373</c:v>
                </c:pt>
                <c:pt idx="964">
                  <c:v>46380</c:v>
                </c:pt>
                <c:pt idx="965">
                  <c:v>46387</c:v>
                </c:pt>
                <c:pt idx="966">
                  <c:v>46394</c:v>
                </c:pt>
                <c:pt idx="967">
                  <c:v>46401</c:v>
                </c:pt>
                <c:pt idx="968">
                  <c:v>46408</c:v>
                </c:pt>
                <c:pt idx="969">
                  <c:v>46415</c:v>
                </c:pt>
                <c:pt idx="970">
                  <c:v>46422</c:v>
                </c:pt>
                <c:pt idx="971">
                  <c:v>46429</c:v>
                </c:pt>
                <c:pt idx="972">
                  <c:v>46436</c:v>
                </c:pt>
                <c:pt idx="973">
                  <c:v>46443</c:v>
                </c:pt>
                <c:pt idx="974">
                  <c:v>46450</c:v>
                </c:pt>
                <c:pt idx="975">
                  <c:v>46457</c:v>
                </c:pt>
                <c:pt idx="976">
                  <c:v>46464</c:v>
                </c:pt>
                <c:pt idx="977">
                  <c:v>46471</c:v>
                </c:pt>
                <c:pt idx="978">
                  <c:v>46478</c:v>
                </c:pt>
                <c:pt idx="979">
                  <c:v>46485</c:v>
                </c:pt>
                <c:pt idx="980">
                  <c:v>46492</c:v>
                </c:pt>
                <c:pt idx="981">
                  <c:v>46499</c:v>
                </c:pt>
                <c:pt idx="982">
                  <c:v>46506</c:v>
                </c:pt>
                <c:pt idx="983">
                  <c:v>46513</c:v>
                </c:pt>
                <c:pt idx="984">
                  <c:v>46520</c:v>
                </c:pt>
                <c:pt idx="985">
                  <c:v>46527</c:v>
                </c:pt>
                <c:pt idx="986">
                  <c:v>46534</c:v>
                </c:pt>
                <c:pt idx="987">
                  <c:v>46541</c:v>
                </c:pt>
                <c:pt idx="988">
                  <c:v>46548</c:v>
                </c:pt>
                <c:pt idx="989">
                  <c:v>46555</c:v>
                </c:pt>
                <c:pt idx="990">
                  <c:v>46562</c:v>
                </c:pt>
                <c:pt idx="991">
                  <c:v>46569</c:v>
                </c:pt>
                <c:pt idx="992">
                  <c:v>46576</c:v>
                </c:pt>
                <c:pt idx="993">
                  <c:v>46583</c:v>
                </c:pt>
                <c:pt idx="994">
                  <c:v>46590</c:v>
                </c:pt>
                <c:pt idx="995">
                  <c:v>46597</c:v>
                </c:pt>
                <c:pt idx="996">
                  <c:v>46604</c:v>
                </c:pt>
                <c:pt idx="997">
                  <c:v>46611</c:v>
                </c:pt>
                <c:pt idx="998">
                  <c:v>46618</c:v>
                </c:pt>
                <c:pt idx="999">
                  <c:v>46625</c:v>
                </c:pt>
                <c:pt idx="1000">
                  <c:v>46632</c:v>
                </c:pt>
                <c:pt idx="1001">
                  <c:v>46639</c:v>
                </c:pt>
                <c:pt idx="1002">
                  <c:v>46646</c:v>
                </c:pt>
                <c:pt idx="1003">
                  <c:v>46653</c:v>
                </c:pt>
                <c:pt idx="1004">
                  <c:v>46660</c:v>
                </c:pt>
                <c:pt idx="1005">
                  <c:v>46667</c:v>
                </c:pt>
                <c:pt idx="1006">
                  <c:v>46674</c:v>
                </c:pt>
                <c:pt idx="1007">
                  <c:v>46681</c:v>
                </c:pt>
                <c:pt idx="1008">
                  <c:v>46688</c:v>
                </c:pt>
                <c:pt idx="1009">
                  <c:v>46695</c:v>
                </c:pt>
                <c:pt idx="1010">
                  <c:v>46703</c:v>
                </c:pt>
                <c:pt idx="1011">
                  <c:v>46709</c:v>
                </c:pt>
                <c:pt idx="1012">
                  <c:v>46717</c:v>
                </c:pt>
                <c:pt idx="1013">
                  <c:v>46723</c:v>
                </c:pt>
                <c:pt idx="1014">
                  <c:v>46730</c:v>
                </c:pt>
                <c:pt idx="1015">
                  <c:v>46737</c:v>
                </c:pt>
                <c:pt idx="1016">
                  <c:v>46744</c:v>
                </c:pt>
                <c:pt idx="1017">
                  <c:v>46756</c:v>
                </c:pt>
                <c:pt idx="1018">
                  <c:v>46759</c:v>
                </c:pt>
                <c:pt idx="1019">
                  <c:v>46766</c:v>
                </c:pt>
                <c:pt idx="1020">
                  <c:v>46773</c:v>
                </c:pt>
                <c:pt idx="1021">
                  <c:v>46780</c:v>
                </c:pt>
                <c:pt idx="1022">
                  <c:v>46787</c:v>
                </c:pt>
                <c:pt idx="1023">
                  <c:v>46794</c:v>
                </c:pt>
                <c:pt idx="1024">
                  <c:v>46801</c:v>
                </c:pt>
                <c:pt idx="1025">
                  <c:v>46808</c:v>
                </c:pt>
                <c:pt idx="1026">
                  <c:v>46815</c:v>
                </c:pt>
                <c:pt idx="1027">
                  <c:v>46822</c:v>
                </c:pt>
                <c:pt idx="1028">
                  <c:v>46829</c:v>
                </c:pt>
                <c:pt idx="1029">
                  <c:v>46836</c:v>
                </c:pt>
                <c:pt idx="1030">
                  <c:v>46843</c:v>
                </c:pt>
                <c:pt idx="1031">
                  <c:v>46850</c:v>
                </c:pt>
                <c:pt idx="1032">
                  <c:v>46861</c:v>
                </c:pt>
                <c:pt idx="1033">
                  <c:v>46864</c:v>
                </c:pt>
                <c:pt idx="1034">
                  <c:v>46871</c:v>
                </c:pt>
                <c:pt idx="1035">
                  <c:v>46878</c:v>
                </c:pt>
                <c:pt idx="1036">
                  <c:v>46885</c:v>
                </c:pt>
                <c:pt idx="1037">
                  <c:v>46892</c:v>
                </c:pt>
                <c:pt idx="1038">
                  <c:v>46899</c:v>
                </c:pt>
                <c:pt idx="1039">
                  <c:v>46906</c:v>
                </c:pt>
                <c:pt idx="1040">
                  <c:v>46913</c:v>
                </c:pt>
                <c:pt idx="1041">
                  <c:v>46920</c:v>
                </c:pt>
                <c:pt idx="1042">
                  <c:v>46927</c:v>
                </c:pt>
                <c:pt idx="1043">
                  <c:v>46934</c:v>
                </c:pt>
                <c:pt idx="1044">
                  <c:v>46941</c:v>
                </c:pt>
                <c:pt idx="1045">
                  <c:v>46948</c:v>
                </c:pt>
                <c:pt idx="1046">
                  <c:v>46955</c:v>
                </c:pt>
                <c:pt idx="1047">
                  <c:v>46962</c:v>
                </c:pt>
                <c:pt idx="1048">
                  <c:v>46969</c:v>
                </c:pt>
                <c:pt idx="1049">
                  <c:v>46976</c:v>
                </c:pt>
                <c:pt idx="1050">
                  <c:v>46983</c:v>
                </c:pt>
                <c:pt idx="1051">
                  <c:v>46990</c:v>
                </c:pt>
                <c:pt idx="1052">
                  <c:v>46997</c:v>
                </c:pt>
                <c:pt idx="1053">
                  <c:v>47004</c:v>
                </c:pt>
                <c:pt idx="1054">
                  <c:v>47011</c:v>
                </c:pt>
                <c:pt idx="1055">
                  <c:v>47018</c:v>
                </c:pt>
                <c:pt idx="1056">
                  <c:v>47025</c:v>
                </c:pt>
                <c:pt idx="1057">
                  <c:v>47032</c:v>
                </c:pt>
                <c:pt idx="1058">
                  <c:v>47039</c:v>
                </c:pt>
                <c:pt idx="1059">
                  <c:v>47046</c:v>
                </c:pt>
                <c:pt idx="1060">
                  <c:v>47053</c:v>
                </c:pt>
                <c:pt idx="1061">
                  <c:v>47060</c:v>
                </c:pt>
                <c:pt idx="1062">
                  <c:v>47070</c:v>
                </c:pt>
                <c:pt idx="1063">
                  <c:v>47074</c:v>
                </c:pt>
                <c:pt idx="1064">
                  <c:v>47081</c:v>
                </c:pt>
                <c:pt idx="1065">
                  <c:v>47088</c:v>
                </c:pt>
                <c:pt idx="1066">
                  <c:v>47095</c:v>
                </c:pt>
                <c:pt idx="1067">
                  <c:v>47102</c:v>
                </c:pt>
                <c:pt idx="1068">
                  <c:v>47109</c:v>
                </c:pt>
                <c:pt idx="1069">
                  <c:v>47116</c:v>
                </c:pt>
                <c:pt idx="1070">
                  <c:v>47123</c:v>
                </c:pt>
                <c:pt idx="1071">
                  <c:v>47130</c:v>
                </c:pt>
                <c:pt idx="1072">
                  <c:v>47137</c:v>
                </c:pt>
                <c:pt idx="1073">
                  <c:v>47144</c:v>
                </c:pt>
                <c:pt idx="1074">
                  <c:v>47151</c:v>
                </c:pt>
                <c:pt idx="1075">
                  <c:v>47158</c:v>
                </c:pt>
                <c:pt idx="1076">
                  <c:v>47165</c:v>
                </c:pt>
                <c:pt idx="1077">
                  <c:v>47172</c:v>
                </c:pt>
                <c:pt idx="1078">
                  <c:v>47179</c:v>
                </c:pt>
                <c:pt idx="1079">
                  <c:v>47186</c:v>
                </c:pt>
                <c:pt idx="1080">
                  <c:v>47193</c:v>
                </c:pt>
                <c:pt idx="1081">
                  <c:v>47200</c:v>
                </c:pt>
                <c:pt idx="1082">
                  <c:v>47211</c:v>
                </c:pt>
                <c:pt idx="1083">
                  <c:v>47214</c:v>
                </c:pt>
                <c:pt idx="1084">
                  <c:v>47221</c:v>
                </c:pt>
                <c:pt idx="1085">
                  <c:v>47228</c:v>
                </c:pt>
                <c:pt idx="1086">
                  <c:v>47235</c:v>
                </c:pt>
                <c:pt idx="1087">
                  <c:v>47242</c:v>
                </c:pt>
                <c:pt idx="1088">
                  <c:v>47249</c:v>
                </c:pt>
                <c:pt idx="1089">
                  <c:v>47256</c:v>
                </c:pt>
                <c:pt idx="1090">
                  <c:v>47263</c:v>
                </c:pt>
                <c:pt idx="1091">
                  <c:v>47270</c:v>
                </c:pt>
                <c:pt idx="1092">
                  <c:v>47277</c:v>
                </c:pt>
                <c:pt idx="1093">
                  <c:v>47284</c:v>
                </c:pt>
                <c:pt idx="1094">
                  <c:v>47291</c:v>
                </c:pt>
                <c:pt idx="1095">
                  <c:v>47298</c:v>
                </c:pt>
                <c:pt idx="1096">
                  <c:v>47305</c:v>
                </c:pt>
                <c:pt idx="1097">
                  <c:v>47312</c:v>
                </c:pt>
                <c:pt idx="1098">
                  <c:v>47319</c:v>
                </c:pt>
                <c:pt idx="1099">
                  <c:v>47326</c:v>
                </c:pt>
                <c:pt idx="1100">
                  <c:v>47333</c:v>
                </c:pt>
                <c:pt idx="1101">
                  <c:v>47340</c:v>
                </c:pt>
                <c:pt idx="1102">
                  <c:v>47347</c:v>
                </c:pt>
                <c:pt idx="1103">
                  <c:v>47354</c:v>
                </c:pt>
                <c:pt idx="1104">
                  <c:v>47361</c:v>
                </c:pt>
                <c:pt idx="1105">
                  <c:v>47368</c:v>
                </c:pt>
                <c:pt idx="1106">
                  <c:v>47375</c:v>
                </c:pt>
                <c:pt idx="1107">
                  <c:v>47382</c:v>
                </c:pt>
                <c:pt idx="1108">
                  <c:v>47389</c:v>
                </c:pt>
                <c:pt idx="1109">
                  <c:v>47396</c:v>
                </c:pt>
                <c:pt idx="1110">
                  <c:v>47403</c:v>
                </c:pt>
                <c:pt idx="1111">
                  <c:v>47410</c:v>
                </c:pt>
                <c:pt idx="1112">
                  <c:v>47417</c:v>
                </c:pt>
                <c:pt idx="1113">
                  <c:v>47424</c:v>
                </c:pt>
                <c:pt idx="1114">
                  <c:v>47431</c:v>
                </c:pt>
                <c:pt idx="1115">
                  <c:v>47438</c:v>
                </c:pt>
                <c:pt idx="1116">
                  <c:v>47445</c:v>
                </c:pt>
                <c:pt idx="1117">
                  <c:v>47452</c:v>
                </c:pt>
                <c:pt idx="1118">
                  <c:v>47459</c:v>
                </c:pt>
                <c:pt idx="1119">
                  <c:v>47466</c:v>
                </c:pt>
                <c:pt idx="1120">
                  <c:v>47473</c:v>
                </c:pt>
                <c:pt idx="1121">
                  <c:v>47483</c:v>
                </c:pt>
                <c:pt idx="1122">
                  <c:v>47490</c:v>
                </c:pt>
                <c:pt idx="1123">
                  <c:v>47497</c:v>
                </c:pt>
                <c:pt idx="1124">
                  <c:v>47505</c:v>
                </c:pt>
                <c:pt idx="1125">
                  <c:v>47511</c:v>
                </c:pt>
                <c:pt idx="1126">
                  <c:v>47518</c:v>
                </c:pt>
                <c:pt idx="1127">
                  <c:v>47525</c:v>
                </c:pt>
                <c:pt idx="1128">
                  <c:v>47533</c:v>
                </c:pt>
                <c:pt idx="1129">
                  <c:v>47539</c:v>
                </c:pt>
                <c:pt idx="1130">
                  <c:v>47546</c:v>
                </c:pt>
                <c:pt idx="1131">
                  <c:v>47553</c:v>
                </c:pt>
                <c:pt idx="1132">
                  <c:v>47560</c:v>
                </c:pt>
                <c:pt idx="1133">
                  <c:v>47567</c:v>
                </c:pt>
                <c:pt idx="1134">
                  <c:v>47574</c:v>
                </c:pt>
                <c:pt idx="1135">
                  <c:v>47581</c:v>
                </c:pt>
                <c:pt idx="1136">
                  <c:v>47588</c:v>
                </c:pt>
                <c:pt idx="1137">
                  <c:v>47597</c:v>
                </c:pt>
                <c:pt idx="1138">
                  <c:v>47602</c:v>
                </c:pt>
                <c:pt idx="1139">
                  <c:v>47610</c:v>
                </c:pt>
                <c:pt idx="1140">
                  <c:v>47616</c:v>
                </c:pt>
                <c:pt idx="1141">
                  <c:v>47623</c:v>
                </c:pt>
                <c:pt idx="1142">
                  <c:v>47631</c:v>
                </c:pt>
                <c:pt idx="1143">
                  <c:v>47637</c:v>
                </c:pt>
                <c:pt idx="1144">
                  <c:v>47644</c:v>
                </c:pt>
                <c:pt idx="1145">
                  <c:v>47651</c:v>
                </c:pt>
                <c:pt idx="1146">
                  <c:v>47658</c:v>
                </c:pt>
                <c:pt idx="1147">
                  <c:v>47665</c:v>
                </c:pt>
                <c:pt idx="1148">
                  <c:v>47672</c:v>
                </c:pt>
                <c:pt idx="1149">
                  <c:v>47679</c:v>
                </c:pt>
                <c:pt idx="1150">
                  <c:v>47686</c:v>
                </c:pt>
                <c:pt idx="1151">
                  <c:v>47693</c:v>
                </c:pt>
                <c:pt idx="1152">
                  <c:v>47700</c:v>
                </c:pt>
                <c:pt idx="1153">
                  <c:v>47707</c:v>
                </c:pt>
                <c:pt idx="1154">
                  <c:v>47714</c:v>
                </c:pt>
                <c:pt idx="1155">
                  <c:v>47722</c:v>
                </c:pt>
                <c:pt idx="1156">
                  <c:v>47729</c:v>
                </c:pt>
                <c:pt idx="1157">
                  <c:v>47735</c:v>
                </c:pt>
                <c:pt idx="1158">
                  <c:v>47742</c:v>
                </c:pt>
                <c:pt idx="1159">
                  <c:v>47749</c:v>
                </c:pt>
                <c:pt idx="1160">
                  <c:v>47756</c:v>
                </c:pt>
                <c:pt idx="1161">
                  <c:v>47763</c:v>
                </c:pt>
                <c:pt idx="1162">
                  <c:v>47771</c:v>
                </c:pt>
                <c:pt idx="1163">
                  <c:v>47777</c:v>
                </c:pt>
                <c:pt idx="1164">
                  <c:v>47784</c:v>
                </c:pt>
                <c:pt idx="1165">
                  <c:v>47791</c:v>
                </c:pt>
                <c:pt idx="1166">
                  <c:v>47799</c:v>
                </c:pt>
                <c:pt idx="1167">
                  <c:v>47805</c:v>
                </c:pt>
                <c:pt idx="1168">
                  <c:v>47812</c:v>
                </c:pt>
                <c:pt idx="1169">
                  <c:v>47819</c:v>
                </c:pt>
                <c:pt idx="1170">
                  <c:v>47826</c:v>
                </c:pt>
                <c:pt idx="1171">
                  <c:v>47833</c:v>
                </c:pt>
                <c:pt idx="1172">
                  <c:v>47840</c:v>
                </c:pt>
                <c:pt idx="1173">
                  <c:v>47848</c:v>
                </c:pt>
                <c:pt idx="1174">
                  <c:v>47855</c:v>
                </c:pt>
                <c:pt idx="1175">
                  <c:v>47862</c:v>
                </c:pt>
                <c:pt idx="1176">
                  <c:v>47869</c:v>
                </c:pt>
                <c:pt idx="1177">
                  <c:v>47876</c:v>
                </c:pt>
                <c:pt idx="1178">
                  <c:v>47883</c:v>
                </c:pt>
                <c:pt idx="1179">
                  <c:v>47890</c:v>
                </c:pt>
                <c:pt idx="1180">
                  <c:v>47897</c:v>
                </c:pt>
                <c:pt idx="1181">
                  <c:v>47904</c:v>
                </c:pt>
                <c:pt idx="1182">
                  <c:v>47911</c:v>
                </c:pt>
                <c:pt idx="1183">
                  <c:v>47918</c:v>
                </c:pt>
                <c:pt idx="1184">
                  <c:v>47925</c:v>
                </c:pt>
                <c:pt idx="1185">
                  <c:v>47932</c:v>
                </c:pt>
                <c:pt idx="1186">
                  <c:v>47939</c:v>
                </c:pt>
                <c:pt idx="1187">
                  <c:v>47946</c:v>
                </c:pt>
                <c:pt idx="1188">
                  <c:v>47955</c:v>
                </c:pt>
                <c:pt idx="1189">
                  <c:v>47962</c:v>
                </c:pt>
                <c:pt idx="1190">
                  <c:v>47969</c:v>
                </c:pt>
                <c:pt idx="1191">
                  <c:v>47976</c:v>
                </c:pt>
                <c:pt idx="1192">
                  <c:v>47983</c:v>
                </c:pt>
                <c:pt idx="1193">
                  <c:v>47990</c:v>
                </c:pt>
                <c:pt idx="1194">
                  <c:v>47997</c:v>
                </c:pt>
                <c:pt idx="1195">
                  <c:v>48004</c:v>
                </c:pt>
                <c:pt idx="1196">
                  <c:v>48011</c:v>
                </c:pt>
                <c:pt idx="1197">
                  <c:v>48018</c:v>
                </c:pt>
                <c:pt idx="1198">
                  <c:v>48025</c:v>
                </c:pt>
                <c:pt idx="1199">
                  <c:v>48032</c:v>
                </c:pt>
                <c:pt idx="1200">
                  <c:v>48039</c:v>
                </c:pt>
                <c:pt idx="1201">
                  <c:v>48046</c:v>
                </c:pt>
                <c:pt idx="1202">
                  <c:v>48053</c:v>
                </c:pt>
                <c:pt idx="1203">
                  <c:v>48060</c:v>
                </c:pt>
                <c:pt idx="1204">
                  <c:v>48067</c:v>
                </c:pt>
                <c:pt idx="1205">
                  <c:v>48074</c:v>
                </c:pt>
                <c:pt idx="1206">
                  <c:v>48081</c:v>
                </c:pt>
                <c:pt idx="1207">
                  <c:v>48088</c:v>
                </c:pt>
                <c:pt idx="1208">
                  <c:v>48095</c:v>
                </c:pt>
                <c:pt idx="1209">
                  <c:v>48102</c:v>
                </c:pt>
                <c:pt idx="1210">
                  <c:v>48109</c:v>
                </c:pt>
                <c:pt idx="1211">
                  <c:v>48116</c:v>
                </c:pt>
                <c:pt idx="1212">
                  <c:v>48123</c:v>
                </c:pt>
                <c:pt idx="1213">
                  <c:v>48130</c:v>
                </c:pt>
                <c:pt idx="1214">
                  <c:v>48137</c:v>
                </c:pt>
                <c:pt idx="1215">
                  <c:v>48144</c:v>
                </c:pt>
                <c:pt idx="1216">
                  <c:v>48151</c:v>
                </c:pt>
                <c:pt idx="1217">
                  <c:v>48158</c:v>
                </c:pt>
                <c:pt idx="1218">
                  <c:v>48165</c:v>
                </c:pt>
                <c:pt idx="1219">
                  <c:v>48172</c:v>
                </c:pt>
                <c:pt idx="1220">
                  <c:v>48180</c:v>
                </c:pt>
                <c:pt idx="1221">
                  <c:v>48186</c:v>
                </c:pt>
                <c:pt idx="1222">
                  <c:v>48193</c:v>
                </c:pt>
                <c:pt idx="1223">
                  <c:v>48200</c:v>
                </c:pt>
                <c:pt idx="1224">
                  <c:v>48211</c:v>
                </c:pt>
                <c:pt idx="1225">
                  <c:v>48215</c:v>
                </c:pt>
                <c:pt idx="1226">
                  <c:v>48221</c:v>
                </c:pt>
                <c:pt idx="1227">
                  <c:v>48228</c:v>
                </c:pt>
                <c:pt idx="1228">
                  <c:v>48235</c:v>
                </c:pt>
                <c:pt idx="1229">
                  <c:v>48242</c:v>
                </c:pt>
                <c:pt idx="1230">
                  <c:v>48249</c:v>
                </c:pt>
                <c:pt idx="1231">
                  <c:v>48256</c:v>
                </c:pt>
                <c:pt idx="1232">
                  <c:v>48263</c:v>
                </c:pt>
                <c:pt idx="1233">
                  <c:v>48270</c:v>
                </c:pt>
                <c:pt idx="1234">
                  <c:v>48277</c:v>
                </c:pt>
                <c:pt idx="1235">
                  <c:v>48284</c:v>
                </c:pt>
                <c:pt idx="1236">
                  <c:v>48291</c:v>
                </c:pt>
                <c:pt idx="1237">
                  <c:v>48298</c:v>
                </c:pt>
                <c:pt idx="1238">
                  <c:v>48305</c:v>
                </c:pt>
                <c:pt idx="1239">
                  <c:v>48312</c:v>
                </c:pt>
                <c:pt idx="1240">
                  <c:v>48319</c:v>
                </c:pt>
                <c:pt idx="1241">
                  <c:v>48326</c:v>
                </c:pt>
                <c:pt idx="1242">
                  <c:v>48333</c:v>
                </c:pt>
                <c:pt idx="1243">
                  <c:v>48340</c:v>
                </c:pt>
                <c:pt idx="1244">
                  <c:v>48347</c:v>
                </c:pt>
                <c:pt idx="1245">
                  <c:v>48354</c:v>
                </c:pt>
                <c:pt idx="1246">
                  <c:v>48361</c:v>
                </c:pt>
                <c:pt idx="1247">
                  <c:v>48368</c:v>
                </c:pt>
                <c:pt idx="1248">
                  <c:v>48375</c:v>
                </c:pt>
                <c:pt idx="1249">
                  <c:v>48382</c:v>
                </c:pt>
                <c:pt idx="1250">
                  <c:v>48389</c:v>
                </c:pt>
                <c:pt idx="1251">
                  <c:v>48396</c:v>
                </c:pt>
                <c:pt idx="1252">
                  <c:v>48403</c:v>
                </c:pt>
                <c:pt idx="1253">
                  <c:v>48410</c:v>
                </c:pt>
                <c:pt idx="1254">
                  <c:v>48417</c:v>
                </c:pt>
                <c:pt idx="1255">
                  <c:v>48424</c:v>
                </c:pt>
                <c:pt idx="1256">
                  <c:v>48431</c:v>
                </c:pt>
                <c:pt idx="1257">
                  <c:v>48438</c:v>
                </c:pt>
                <c:pt idx="1258">
                  <c:v>48445</c:v>
                </c:pt>
                <c:pt idx="1259">
                  <c:v>48452</c:v>
                </c:pt>
                <c:pt idx="1260">
                  <c:v>48459</c:v>
                </c:pt>
                <c:pt idx="1261">
                  <c:v>48466</c:v>
                </c:pt>
                <c:pt idx="1262">
                  <c:v>48473</c:v>
                </c:pt>
                <c:pt idx="1263">
                  <c:v>48480</c:v>
                </c:pt>
                <c:pt idx="1264">
                  <c:v>48487</c:v>
                </c:pt>
                <c:pt idx="1265">
                  <c:v>48494</c:v>
                </c:pt>
                <c:pt idx="1266">
                  <c:v>48501</c:v>
                </c:pt>
                <c:pt idx="1267">
                  <c:v>48508</c:v>
                </c:pt>
                <c:pt idx="1268">
                  <c:v>48515</c:v>
                </c:pt>
                <c:pt idx="1269">
                  <c:v>48522</c:v>
                </c:pt>
                <c:pt idx="1270">
                  <c:v>48530</c:v>
                </c:pt>
                <c:pt idx="1271">
                  <c:v>48536</c:v>
                </c:pt>
                <c:pt idx="1272">
                  <c:v>48544</c:v>
                </c:pt>
                <c:pt idx="1273">
                  <c:v>48550</c:v>
                </c:pt>
                <c:pt idx="1274">
                  <c:v>48557</c:v>
                </c:pt>
                <c:pt idx="1275">
                  <c:v>48564</c:v>
                </c:pt>
                <c:pt idx="1276">
                  <c:v>48571</c:v>
                </c:pt>
                <c:pt idx="1277">
                  <c:v>48583</c:v>
                </c:pt>
                <c:pt idx="1278">
                  <c:v>48586</c:v>
                </c:pt>
                <c:pt idx="1279">
                  <c:v>48593</c:v>
                </c:pt>
                <c:pt idx="1280">
                  <c:v>48600</c:v>
                </c:pt>
                <c:pt idx="1281">
                  <c:v>48607</c:v>
                </c:pt>
                <c:pt idx="1282">
                  <c:v>48614</c:v>
                </c:pt>
                <c:pt idx="1283">
                  <c:v>48621</c:v>
                </c:pt>
                <c:pt idx="1284">
                  <c:v>48628</c:v>
                </c:pt>
                <c:pt idx="1285">
                  <c:v>48635</c:v>
                </c:pt>
                <c:pt idx="1286">
                  <c:v>48642</c:v>
                </c:pt>
                <c:pt idx="1287">
                  <c:v>48649</c:v>
                </c:pt>
                <c:pt idx="1288">
                  <c:v>48656</c:v>
                </c:pt>
                <c:pt idx="1289">
                  <c:v>48663</c:v>
                </c:pt>
                <c:pt idx="1290">
                  <c:v>48670</c:v>
                </c:pt>
                <c:pt idx="1291">
                  <c:v>48677</c:v>
                </c:pt>
                <c:pt idx="1292">
                  <c:v>48688</c:v>
                </c:pt>
                <c:pt idx="1293">
                  <c:v>48691</c:v>
                </c:pt>
                <c:pt idx="1294">
                  <c:v>48698</c:v>
                </c:pt>
                <c:pt idx="1295">
                  <c:v>48705</c:v>
                </c:pt>
                <c:pt idx="1296">
                  <c:v>48712</c:v>
                </c:pt>
                <c:pt idx="1297">
                  <c:v>48719</c:v>
                </c:pt>
                <c:pt idx="1298">
                  <c:v>48726</c:v>
                </c:pt>
                <c:pt idx="1299">
                  <c:v>48733</c:v>
                </c:pt>
                <c:pt idx="1300">
                  <c:v>48740</c:v>
                </c:pt>
                <c:pt idx="1301">
                  <c:v>48747</c:v>
                </c:pt>
                <c:pt idx="1302">
                  <c:v>48754</c:v>
                </c:pt>
                <c:pt idx="1303">
                  <c:v>48761</c:v>
                </c:pt>
                <c:pt idx="1304">
                  <c:v>48768</c:v>
                </c:pt>
                <c:pt idx="1305">
                  <c:v>48775</c:v>
                </c:pt>
                <c:pt idx="1306">
                  <c:v>48782</c:v>
                </c:pt>
                <c:pt idx="1307">
                  <c:v>48789</c:v>
                </c:pt>
                <c:pt idx="1308">
                  <c:v>48796</c:v>
                </c:pt>
                <c:pt idx="1309">
                  <c:v>48803</c:v>
                </c:pt>
                <c:pt idx="1310">
                  <c:v>48810</c:v>
                </c:pt>
                <c:pt idx="1311">
                  <c:v>48817</c:v>
                </c:pt>
                <c:pt idx="1312">
                  <c:v>48824</c:v>
                </c:pt>
                <c:pt idx="1313">
                  <c:v>48831</c:v>
                </c:pt>
                <c:pt idx="1314">
                  <c:v>48838</c:v>
                </c:pt>
                <c:pt idx="1315">
                  <c:v>48845</c:v>
                </c:pt>
                <c:pt idx="1316">
                  <c:v>48852</c:v>
                </c:pt>
                <c:pt idx="1317">
                  <c:v>48859</c:v>
                </c:pt>
                <c:pt idx="1318">
                  <c:v>48866</c:v>
                </c:pt>
                <c:pt idx="1319">
                  <c:v>48873</c:v>
                </c:pt>
                <c:pt idx="1320">
                  <c:v>48880</c:v>
                </c:pt>
                <c:pt idx="1321">
                  <c:v>48887</c:v>
                </c:pt>
                <c:pt idx="1322">
                  <c:v>48897</c:v>
                </c:pt>
                <c:pt idx="1323">
                  <c:v>48901</c:v>
                </c:pt>
                <c:pt idx="1324">
                  <c:v>48908</c:v>
                </c:pt>
                <c:pt idx="1325">
                  <c:v>48915</c:v>
                </c:pt>
                <c:pt idx="1326">
                  <c:v>48922</c:v>
                </c:pt>
                <c:pt idx="1327">
                  <c:v>48929</c:v>
                </c:pt>
                <c:pt idx="1328">
                  <c:v>48936</c:v>
                </c:pt>
                <c:pt idx="1329">
                  <c:v>48943</c:v>
                </c:pt>
                <c:pt idx="1330">
                  <c:v>48950</c:v>
                </c:pt>
                <c:pt idx="1331">
                  <c:v>48957</c:v>
                </c:pt>
                <c:pt idx="1332">
                  <c:v>48964</c:v>
                </c:pt>
                <c:pt idx="1333">
                  <c:v>48971</c:v>
                </c:pt>
                <c:pt idx="1334">
                  <c:v>48978</c:v>
                </c:pt>
                <c:pt idx="1335">
                  <c:v>48985</c:v>
                </c:pt>
                <c:pt idx="1336">
                  <c:v>48992</c:v>
                </c:pt>
                <c:pt idx="1337">
                  <c:v>48999</c:v>
                </c:pt>
                <c:pt idx="1338">
                  <c:v>49006</c:v>
                </c:pt>
                <c:pt idx="1339">
                  <c:v>49013</c:v>
                </c:pt>
                <c:pt idx="1340">
                  <c:v>49020</c:v>
                </c:pt>
                <c:pt idx="1341">
                  <c:v>49027</c:v>
                </c:pt>
                <c:pt idx="1342">
                  <c:v>49034</c:v>
                </c:pt>
                <c:pt idx="1343">
                  <c:v>49045</c:v>
                </c:pt>
                <c:pt idx="1344">
                  <c:v>49048</c:v>
                </c:pt>
                <c:pt idx="1345">
                  <c:v>49055</c:v>
                </c:pt>
                <c:pt idx="1346">
                  <c:v>49062</c:v>
                </c:pt>
                <c:pt idx="1347">
                  <c:v>49069</c:v>
                </c:pt>
                <c:pt idx="1348">
                  <c:v>49076</c:v>
                </c:pt>
                <c:pt idx="1349">
                  <c:v>49083</c:v>
                </c:pt>
                <c:pt idx="1350">
                  <c:v>49090</c:v>
                </c:pt>
                <c:pt idx="1351">
                  <c:v>49097</c:v>
                </c:pt>
                <c:pt idx="1352">
                  <c:v>49104</c:v>
                </c:pt>
                <c:pt idx="1353">
                  <c:v>49111</c:v>
                </c:pt>
                <c:pt idx="1354">
                  <c:v>49118</c:v>
                </c:pt>
                <c:pt idx="1355">
                  <c:v>49125</c:v>
                </c:pt>
                <c:pt idx="1356">
                  <c:v>49132</c:v>
                </c:pt>
                <c:pt idx="1357">
                  <c:v>49139</c:v>
                </c:pt>
                <c:pt idx="1358">
                  <c:v>49146</c:v>
                </c:pt>
                <c:pt idx="1359">
                  <c:v>49153</c:v>
                </c:pt>
                <c:pt idx="1360">
                  <c:v>49160</c:v>
                </c:pt>
                <c:pt idx="1361">
                  <c:v>49167</c:v>
                </c:pt>
                <c:pt idx="1362">
                  <c:v>49174</c:v>
                </c:pt>
                <c:pt idx="1363">
                  <c:v>49181</c:v>
                </c:pt>
                <c:pt idx="1364">
                  <c:v>49188</c:v>
                </c:pt>
                <c:pt idx="1365">
                  <c:v>49195</c:v>
                </c:pt>
                <c:pt idx="1366">
                  <c:v>49202</c:v>
                </c:pt>
                <c:pt idx="1367">
                  <c:v>49209</c:v>
                </c:pt>
                <c:pt idx="1368">
                  <c:v>49216</c:v>
                </c:pt>
                <c:pt idx="1369">
                  <c:v>49223</c:v>
                </c:pt>
                <c:pt idx="1370">
                  <c:v>49230</c:v>
                </c:pt>
                <c:pt idx="1371">
                  <c:v>49237</c:v>
                </c:pt>
                <c:pt idx="1372">
                  <c:v>49244</c:v>
                </c:pt>
                <c:pt idx="1373">
                  <c:v>49251</c:v>
                </c:pt>
                <c:pt idx="1374">
                  <c:v>49261</c:v>
                </c:pt>
                <c:pt idx="1375">
                  <c:v>49265</c:v>
                </c:pt>
                <c:pt idx="1376">
                  <c:v>49272</c:v>
                </c:pt>
                <c:pt idx="1377">
                  <c:v>49279</c:v>
                </c:pt>
                <c:pt idx="1378">
                  <c:v>49286</c:v>
                </c:pt>
                <c:pt idx="1379">
                  <c:v>49293</c:v>
                </c:pt>
                <c:pt idx="1380">
                  <c:v>49300</c:v>
                </c:pt>
                <c:pt idx="1381">
                  <c:v>49307</c:v>
                </c:pt>
                <c:pt idx="1382">
                  <c:v>49314</c:v>
                </c:pt>
                <c:pt idx="1383">
                  <c:v>49321</c:v>
                </c:pt>
                <c:pt idx="1384">
                  <c:v>49328</c:v>
                </c:pt>
                <c:pt idx="1385">
                  <c:v>49335</c:v>
                </c:pt>
                <c:pt idx="1386">
                  <c:v>49342</c:v>
                </c:pt>
                <c:pt idx="1387">
                  <c:v>49349</c:v>
                </c:pt>
                <c:pt idx="1388">
                  <c:v>49356</c:v>
                </c:pt>
                <c:pt idx="1389">
                  <c:v>49363</c:v>
                </c:pt>
                <c:pt idx="1390">
                  <c:v>49370</c:v>
                </c:pt>
                <c:pt idx="1391">
                  <c:v>49377</c:v>
                </c:pt>
                <c:pt idx="1392">
                  <c:v>49384</c:v>
                </c:pt>
                <c:pt idx="1393">
                  <c:v>49395</c:v>
                </c:pt>
                <c:pt idx="1394">
                  <c:v>49398</c:v>
                </c:pt>
                <c:pt idx="1395">
                  <c:v>49405</c:v>
                </c:pt>
                <c:pt idx="1396">
                  <c:v>49412</c:v>
                </c:pt>
                <c:pt idx="1397">
                  <c:v>49419</c:v>
                </c:pt>
                <c:pt idx="1398">
                  <c:v>49426</c:v>
                </c:pt>
                <c:pt idx="1399">
                  <c:v>49433</c:v>
                </c:pt>
                <c:pt idx="1400">
                  <c:v>49440</c:v>
                </c:pt>
                <c:pt idx="1401">
                  <c:v>49447</c:v>
                </c:pt>
                <c:pt idx="1402">
                  <c:v>49454</c:v>
                </c:pt>
                <c:pt idx="1403">
                  <c:v>49461</c:v>
                </c:pt>
                <c:pt idx="1404">
                  <c:v>49468</c:v>
                </c:pt>
                <c:pt idx="1405">
                  <c:v>49475</c:v>
                </c:pt>
                <c:pt idx="1406">
                  <c:v>49482</c:v>
                </c:pt>
                <c:pt idx="1407">
                  <c:v>49489</c:v>
                </c:pt>
                <c:pt idx="1408">
                  <c:v>49496</c:v>
                </c:pt>
                <c:pt idx="1409">
                  <c:v>49503</c:v>
                </c:pt>
                <c:pt idx="1410">
                  <c:v>49510</c:v>
                </c:pt>
                <c:pt idx="1411">
                  <c:v>49517</c:v>
                </c:pt>
                <c:pt idx="1412">
                  <c:v>49524</c:v>
                </c:pt>
                <c:pt idx="1413">
                  <c:v>49531</c:v>
                </c:pt>
                <c:pt idx="1414">
                  <c:v>49538</c:v>
                </c:pt>
                <c:pt idx="1415">
                  <c:v>49545</c:v>
                </c:pt>
                <c:pt idx="1416">
                  <c:v>49552</c:v>
                </c:pt>
                <c:pt idx="1417">
                  <c:v>49559</c:v>
                </c:pt>
                <c:pt idx="1418">
                  <c:v>49566</c:v>
                </c:pt>
                <c:pt idx="1419">
                  <c:v>49573</c:v>
                </c:pt>
                <c:pt idx="1420">
                  <c:v>49580</c:v>
                </c:pt>
                <c:pt idx="1421">
                  <c:v>49587</c:v>
                </c:pt>
                <c:pt idx="1422">
                  <c:v>49594</c:v>
                </c:pt>
                <c:pt idx="1423">
                  <c:v>49601</c:v>
                </c:pt>
                <c:pt idx="1424">
                  <c:v>49608</c:v>
                </c:pt>
                <c:pt idx="1425">
                  <c:v>49615</c:v>
                </c:pt>
                <c:pt idx="1426">
                  <c:v>49622</c:v>
                </c:pt>
                <c:pt idx="1427">
                  <c:v>49629</c:v>
                </c:pt>
                <c:pt idx="1428">
                  <c:v>49636</c:v>
                </c:pt>
                <c:pt idx="1429">
                  <c:v>49643</c:v>
                </c:pt>
                <c:pt idx="1430">
                  <c:v>49650</c:v>
                </c:pt>
                <c:pt idx="1431">
                  <c:v>49657</c:v>
                </c:pt>
                <c:pt idx="1432">
                  <c:v>49664</c:v>
                </c:pt>
                <c:pt idx="1433">
                  <c:v>49674</c:v>
                </c:pt>
                <c:pt idx="1434">
                  <c:v>49681</c:v>
                </c:pt>
                <c:pt idx="1435">
                  <c:v>49688</c:v>
                </c:pt>
                <c:pt idx="1436">
                  <c:v>49696</c:v>
                </c:pt>
                <c:pt idx="1437">
                  <c:v>49702</c:v>
                </c:pt>
                <c:pt idx="1438">
                  <c:v>49709</c:v>
                </c:pt>
                <c:pt idx="1439">
                  <c:v>49716</c:v>
                </c:pt>
                <c:pt idx="1440">
                  <c:v>49724</c:v>
                </c:pt>
                <c:pt idx="1441">
                  <c:v>49730</c:v>
                </c:pt>
                <c:pt idx="1442">
                  <c:v>49737</c:v>
                </c:pt>
                <c:pt idx="1443">
                  <c:v>49744</c:v>
                </c:pt>
                <c:pt idx="1444">
                  <c:v>49751</c:v>
                </c:pt>
                <c:pt idx="1445">
                  <c:v>49758</c:v>
                </c:pt>
                <c:pt idx="1446">
                  <c:v>49765</c:v>
                </c:pt>
                <c:pt idx="1447">
                  <c:v>49772</c:v>
                </c:pt>
                <c:pt idx="1448">
                  <c:v>49781</c:v>
                </c:pt>
                <c:pt idx="1449">
                  <c:v>49786</c:v>
                </c:pt>
                <c:pt idx="1450">
                  <c:v>49793</c:v>
                </c:pt>
                <c:pt idx="1451">
                  <c:v>49801</c:v>
                </c:pt>
                <c:pt idx="1452">
                  <c:v>49807</c:v>
                </c:pt>
                <c:pt idx="1453">
                  <c:v>49814</c:v>
                </c:pt>
                <c:pt idx="1454">
                  <c:v>49822</c:v>
                </c:pt>
                <c:pt idx="1455">
                  <c:v>49828</c:v>
                </c:pt>
                <c:pt idx="1456">
                  <c:v>49835</c:v>
                </c:pt>
                <c:pt idx="1457">
                  <c:v>49842</c:v>
                </c:pt>
                <c:pt idx="1458">
                  <c:v>49849</c:v>
                </c:pt>
                <c:pt idx="1459">
                  <c:v>49856</c:v>
                </c:pt>
                <c:pt idx="1460">
                  <c:v>49863</c:v>
                </c:pt>
                <c:pt idx="1461">
                  <c:v>49870</c:v>
                </c:pt>
                <c:pt idx="1462">
                  <c:v>49877</c:v>
                </c:pt>
                <c:pt idx="1463">
                  <c:v>49884</c:v>
                </c:pt>
                <c:pt idx="1464">
                  <c:v>49891</c:v>
                </c:pt>
                <c:pt idx="1465">
                  <c:v>49898</c:v>
                </c:pt>
                <c:pt idx="1466">
                  <c:v>49905</c:v>
                </c:pt>
                <c:pt idx="1467">
                  <c:v>49913</c:v>
                </c:pt>
                <c:pt idx="1468">
                  <c:v>49920</c:v>
                </c:pt>
                <c:pt idx="1469">
                  <c:v>49926</c:v>
                </c:pt>
                <c:pt idx="1470">
                  <c:v>49933</c:v>
                </c:pt>
                <c:pt idx="1471">
                  <c:v>49940</c:v>
                </c:pt>
                <c:pt idx="1472">
                  <c:v>49947</c:v>
                </c:pt>
                <c:pt idx="1473">
                  <c:v>49954</c:v>
                </c:pt>
                <c:pt idx="1474">
                  <c:v>49962</c:v>
                </c:pt>
                <c:pt idx="1475">
                  <c:v>49968</c:v>
                </c:pt>
                <c:pt idx="1476">
                  <c:v>49975</c:v>
                </c:pt>
                <c:pt idx="1477">
                  <c:v>49982</c:v>
                </c:pt>
                <c:pt idx="1478">
                  <c:v>49989</c:v>
                </c:pt>
                <c:pt idx="1479">
                  <c:v>49996</c:v>
                </c:pt>
                <c:pt idx="1480">
                  <c:v>50003</c:v>
                </c:pt>
                <c:pt idx="1481">
                  <c:v>50010</c:v>
                </c:pt>
                <c:pt idx="1482">
                  <c:v>50017</c:v>
                </c:pt>
                <c:pt idx="1483">
                  <c:v>50024</c:v>
                </c:pt>
                <c:pt idx="1484">
                  <c:v>50031</c:v>
                </c:pt>
                <c:pt idx="1485">
                  <c:v>50040</c:v>
                </c:pt>
                <c:pt idx="1486">
                  <c:v>50047</c:v>
                </c:pt>
                <c:pt idx="1487">
                  <c:v>50054</c:v>
                </c:pt>
                <c:pt idx="1488">
                  <c:v>50061</c:v>
                </c:pt>
                <c:pt idx="1489">
                  <c:v>50068</c:v>
                </c:pt>
                <c:pt idx="1490">
                  <c:v>50075</c:v>
                </c:pt>
                <c:pt idx="1491">
                  <c:v>50082</c:v>
                </c:pt>
                <c:pt idx="1492">
                  <c:v>50089</c:v>
                </c:pt>
                <c:pt idx="1493">
                  <c:v>50096</c:v>
                </c:pt>
                <c:pt idx="1494">
                  <c:v>50103</c:v>
                </c:pt>
                <c:pt idx="1495">
                  <c:v>50110</c:v>
                </c:pt>
                <c:pt idx="1496">
                  <c:v>50117</c:v>
                </c:pt>
                <c:pt idx="1497">
                  <c:v>50124</c:v>
                </c:pt>
                <c:pt idx="1498">
                  <c:v>50131</c:v>
                </c:pt>
                <c:pt idx="1499">
                  <c:v>50139</c:v>
                </c:pt>
                <c:pt idx="1500">
                  <c:v>50146</c:v>
                </c:pt>
                <c:pt idx="1501">
                  <c:v>50153</c:v>
                </c:pt>
                <c:pt idx="1502">
                  <c:v>50160</c:v>
                </c:pt>
                <c:pt idx="1503">
                  <c:v>50167</c:v>
                </c:pt>
                <c:pt idx="1504">
                  <c:v>50174</c:v>
                </c:pt>
                <c:pt idx="1505">
                  <c:v>50181</c:v>
                </c:pt>
                <c:pt idx="1506">
                  <c:v>50188</c:v>
                </c:pt>
                <c:pt idx="1507">
                  <c:v>50195</c:v>
                </c:pt>
                <c:pt idx="1508">
                  <c:v>50202</c:v>
                </c:pt>
                <c:pt idx="1509">
                  <c:v>50209</c:v>
                </c:pt>
                <c:pt idx="1510">
                  <c:v>50216</c:v>
                </c:pt>
                <c:pt idx="1511">
                  <c:v>50223</c:v>
                </c:pt>
                <c:pt idx="1512">
                  <c:v>50230</c:v>
                </c:pt>
                <c:pt idx="1513">
                  <c:v>50237</c:v>
                </c:pt>
                <c:pt idx="1514">
                  <c:v>50244</c:v>
                </c:pt>
                <c:pt idx="1515">
                  <c:v>50251</c:v>
                </c:pt>
                <c:pt idx="1516">
                  <c:v>50258</c:v>
                </c:pt>
                <c:pt idx="1517">
                  <c:v>50265</c:v>
                </c:pt>
                <c:pt idx="1518">
                  <c:v>50272</c:v>
                </c:pt>
                <c:pt idx="1519">
                  <c:v>50279</c:v>
                </c:pt>
                <c:pt idx="1520">
                  <c:v>50286</c:v>
                </c:pt>
                <c:pt idx="1521">
                  <c:v>50293</c:v>
                </c:pt>
                <c:pt idx="1522">
                  <c:v>50300</c:v>
                </c:pt>
                <c:pt idx="1523">
                  <c:v>50307</c:v>
                </c:pt>
                <c:pt idx="1524">
                  <c:v>50314</c:v>
                </c:pt>
                <c:pt idx="1525">
                  <c:v>50321</c:v>
                </c:pt>
                <c:pt idx="1526">
                  <c:v>50328</c:v>
                </c:pt>
                <c:pt idx="1527">
                  <c:v>50335</c:v>
                </c:pt>
                <c:pt idx="1528">
                  <c:v>50342</c:v>
                </c:pt>
                <c:pt idx="1529">
                  <c:v>50349</c:v>
                </c:pt>
                <c:pt idx="1530">
                  <c:v>50356</c:v>
                </c:pt>
                <c:pt idx="1531">
                  <c:v>50363</c:v>
                </c:pt>
                <c:pt idx="1532">
                  <c:v>50371</c:v>
                </c:pt>
                <c:pt idx="1533">
                  <c:v>50377</c:v>
                </c:pt>
                <c:pt idx="1534">
                  <c:v>50384</c:v>
                </c:pt>
                <c:pt idx="1535">
                  <c:v>50391</c:v>
                </c:pt>
                <c:pt idx="1536">
                  <c:v>50398</c:v>
                </c:pt>
                <c:pt idx="1537">
                  <c:v>50405</c:v>
                </c:pt>
                <c:pt idx="1538">
                  <c:v>50412</c:v>
                </c:pt>
                <c:pt idx="1539">
                  <c:v>50419</c:v>
                </c:pt>
                <c:pt idx="1540">
                  <c:v>50426</c:v>
                </c:pt>
                <c:pt idx="1541">
                  <c:v>50433</c:v>
                </c:pt>
                <c:pt idx="1542">
                  <c:v>50440</c:v>
                </c:pt>
                <c:pt idx="1543">
                  <c:v>50447</c:v>
                </c:pt>
                <c:pt idx="1544">
                  <c:v>50454</c:v>
                </c:pt>
                <c:pt idx="1545">
                  <c:v>50461</c:v>
                </c:pt>
                <c:pt idx="1546">
                  <c:v>50468</c:v>
                </c:pt>
                <c:pt idx="1547">
                  <c:v>50475</c:v>
                </c:pt>
                <c:pt idx="1548">
                  <c:v>50482</c:v>
                </c:pt>
                <c:pt idx="1549">
                  <c:v>50489</c:v>
                </c:pt>
                <c:pt idx="1550">
                  <c:v>50496</c:v>
                </c:pt>
                <c:pt idx="1551">
                  <c:v>50503</c:v>
                </c:pt>
                <c:pt idx="1552">
                  <c:v>50510</c:v>
                </c:pt>
                <c:pt idx="1553">
                  <c:v>50517</c:v>
                </c:pt>
                <c:pt idx="1554">
                  <c:v>50524</c:v>
                </c:pt>
                <c:pt idx="1555">
                  <c:v>50531</c:v>
                </c:pt>
                <c:pt idx="1556">
                  <c:v>50538</c:v>
                </c:pt>
                <c:pt idx="1557">
                  <c:v>50545</c:v>
                </c:pt>
                <c:pt idx="1558">
                  <c:v>50552</c:v>
                </c:pt>
                <c:pt idx="1559">
                  <c:v>50559</c:v>
                </c:pt>
                <c:pt idx="1560">
                  <c:v>50566</c:v>
                </c:pt>
                <c:pt idx="1561">
                  <c:v>50573</c:v>
                </c:pt>
                <c:pt idx="1562">
                  <c:v>50580</c:v>
                </c:pt>
                <c:pt idx="1563">
                  <c:v>50587</c:v>
                </c:pt>
                <c:pt idx="1564">
                  <c:v>50594</c:v>
                </c:pt>
                <c:pt idx="1565">
                  <c:v>50601</c:v>
                </c:pt>
                <c:pt idx="1566">
                  <c:v>50608</c:v>
                </c:pt>
                <c:pt idx="1567">
                  <c:v>50615</c:v>
                </c:pt>
                <c:pt idx="1568">
                  <c:v>50622</c:v>
                </c:pt>
                <c:pt idx="1569">
                  <c:v>50629</c:v>
                </c:pt>
                <c:pt idx="1570">
                  <c:v>50636</c:v>
                </c:pt>
                <c:pt idx="1571">
                  <c:v>50643</c:v>
                </c:pt>
                <c:pt idx="1572">
                  <c:v>50650</c:v>
                </c:pt>
                <c:pt idx="1573">
                  <c:v>50657</c:v>
                </c:pt>
                <c:pt idx="1574">
                  <c:v>50664</c:v>
                </c:pt>
                <c:pt idx="1575">
                  <c:v>50671</c:v>
                </c:pt>
                <c:pt idx="1576">
                  <c:v>50678</c:v>
                </c:pt>
                <c:pt idx="1577">
                  <c:v>50685</c:v>
                </c:pt>
                <c:pt idx="1578">
                  <c:v>50692</c:v>
                </c:pt>
                <c:pt idx="1579">
                  <c:v>50699</c:v>
                </c:pt>
                <c:pt idx="1580">
                  <c:v>50706</c:v>
                </c:pt>
                <c:pt idx="1581">
                  <c:v>50713</c:v>
                </c:pt>
                <c:pt idx="1582">
                  <c:v>50721</c:v>
                </c:pt>
                <c:pt idx="1583">
                  <c:v>50727</c:v>
                </c:pt>
                <c:pt idx="1584">
                  <c:v>50735</c:v>
                </c:pt>
                <c:pt idx="1585">
                  <c:v>50741</c:v>
                </c:pt>
                <c:pt idx="1586">
                  <c:v>50748</c:v>
                </c:pt>
                <c:pt idx="1587">
                  <c:v>50755</c:v>
                </c:pt>
                <c:pt idx="1588">
                  <c:v>50762</c:v>
                </c:pt>
                <c:pt idx="1589">
                  <c:v>50774</c:v>
                </c:pt>
                <c:pt idx="1590">
                  <c:v>50777</c:v>
                </c:pt>
                <c:pt idx="1591">
                  <c:v>50784</c:v>
                </c:pt>
                <c:pt idx="1592">
                  <c:v>50791</c:v>
                </c:pt>
                <c:pt idx="1593">
                  <c:v>50798</c:v>
                </c:pt>
                <c:pt idx="1594">
                  <c:v>50805</c:v>
                </c:pt>
                <c:pt idx="1595">
                  <c:v>50812</c:v>
                </c:pt>
                <c:pt idx="1596">
                  <c:v>50819</c:v>
                </c:pt>
                <c:pt idx="1597">
                  <c:v>50826</c:v>
                </c:pt>
                <c:pt idx="1598">
                  <c:v>50833</c:v>
                </c:pt>
                <c:pt idx="1599">
                  <c:v>50840</c:v>
                </c:pt>
                <c:pt idx="1600">
                  <c:v>50847</c:v>
                </c:pt>
                <c:pt idx="1601">
                  <c:v>50854</c:v>
                </c:pt>
                <c:pt idx="1602">
                  <c:v>50861</c:v>
                </c:pt>
                <c:pt idx="1603">
                  <c:v>50872</c:v>
                </c:pt>
                <c:pt idx="1604">
                  <c:v>50875</c:v>
                </c:pt>
                <c:pt idx="1605">
                  <c:v>50882</c:v>
                </c:pt>
                <c:pt idx="1606">
                  <c:v>50889</c:v>
                </c:pt>
                <c:pt idx="1607">
                  <c:v>50896</c:v>
                </c:pt>
                <c:pt idx="1608">
                  <c:v>50903</c:v>
                </c:pt>
                <c:pt idx="1609">
                  <c:v>50910</c:v>
                </c:pt>
                <c:pt idx="1610">
                  <c:v>50917</c:v>
                </c:pt>
                <c:pt idx="1611">
                  <c:v>50924</c:v>
                </c:pt>
                <c:pt idx="1612">
                  <c:v>50931</c:v>
                </c:pt>
                <c:pt idx="1613">
                  <c:v>50938</c:v>
                </c:pt>
                <c:pt idx="1614">
                  <c:v>50945</c:v>
                </c:pt>
                <c:pt idx="1615">
                  <c:v>50952</c:v>
                </c:pt>
                <c:pt idx="1616">
                  <c:v>50959</c:v>
                </c:pt>
                <c:pt idx="1617">
                  <c:v>50966</c:v>
                </c:pt>
                <c:pt idx="1618">
                  <c:v>50973</c:v>
                </c:pt>
                <c:pt idx="1619">
                  <c:v>50980</c:v>
                </c:pt>
                <c:pt idx="1620">
                  <c:v>50987</c:v>
                </c:pt>
                <c:pt idx="1621">
                  <c:v>50994</c:v>
                </c:pt>
                <c:pt idx="1622">
                  <c:v>51001</c:v>
                </c:pt>
                <c:pt idx="1623">
                  <c:v>51008</c:v>
                </c:pt>
                <c:pt idx="1624">
                  <c:v>51015</c:v>
                </c:pt>
                <c:pt idx="1625">
                  <c:v>51022</c:v>
                </c:pt>
                <c:pt idx="1626">
                  <c:v>51029</c:v>
                </c:pt>
                <c:pt idx="1627">
                  <c:v>51036</c:v>
                </c:pt>
                <c:pt idx="1628">
                  <c:v>51043</c:v>
                </c:pt>
                <c:pt idx="1629">
                  <c:v>51050</c:v>
                </c:pt>
                <c:pt idx="1630">
                  <c:v>51057</c:v>
                </c:pt>
                <c:pt idx="1631">
                  <c:v>51064</c:v>
                </c:pt>
                <c:pt idx="1632">
                  <c:v>51071</c:v>
                </c:pt>
                <c:pt idx="1633">
                  <c:v>51078</c:v>
                </c:pt>
                <c:pt idx="1634">
                  <c:v>51088</c:v>
                </c:pt>
                <c:pt idx="1635">
                  <c:v>51092</c:v>
                </c:pt>
                <c:pt idx="1636">
                  <c:v>51099</c:v>
                </c:pt>
                <c:pt idx="1637">
                  <c:v>51106</c:v>
                </c:pt>
                <c:pt idx="1638">
                  <c:v>51113</c:v>
                </c:pt>
                <c:pt idx="1639">
                  <c:v>51120</c:v>
                </c:pt>
                <c:pt idx="1640">
                  <c:v>51127</c:v>
                </c:pt>
                <c:pt idx="1641">
                  <c:v>51134</c:v>
                </c:pt>
                <c:pt idx="1642">
                  <c:v>51141</c:v>
                </c:pt>
                <c:pt idx="1643">
                  <c:v>51148</c:v>
                </c:pt>
                <c:pt idx="1644">
                  <c:v>51155</c:v>
                </c:pt>
                <c:pt idx="1645">
                  <c:v>51162</c:v>
                </c:pt>
                <c:pt idx="1646">
                  <c:v>51169</c:v>
                </c:pt>
                <c:pt idx="1647">
                  <c:v>51176</c:v>
                </c:pt>
                <c:pt idx="1648">
                  <c:v>51183</c:v>
                </c:pt>
                <c:pt idx="1649">
                  <c:v>51190</c:v>
                </c:pt>
                <c:pt idx="1650">
                  <c:v>51197</c:v>
                </c:pt>
                <c:pt idx="1651">
                  <c:v>51204</c:v>
                </c:pt>
                <c:pt idx="1652">
                  <c:v>51211</c:v>
                </c:pt>
                <c:pt idx="1653">
                  <c:v>51218</c:v>
                </c:pt>
                <c:pt idx="1654">
                  <c:v>51229</c:v>
                </c:pt>
                <c:pt idx="1655">
                  <c:v>51232</c:v>
                </c:pt>
                <c:pt idx="1656">
                  <c:v>51239</c:v>
                </c:pt>
                <c:pt idx="1657">
                  <c:v>51246</c:v>
                </c:pt>
                <c:pt idx="1658">
                  <c:v>51253</c:v>
                </c:pt>
                <c:pt idx="1659">
                  <c:v>51260</c:v>
                </c:pt>
                <c:pt idx="1660">
                  <c:v>51267</c:v>
                </c:pt>
                <c:pt idx="1661">
                  <c:v>51274</c:v>
                </c:pt>
                <c:pt idx="1662">
                  <c:v>51281</c:v>
                </c:pt>
                <c:pt idx="1663">
                  <c:v>51288</c:v>
                </c:pt>
                <c:pt idx="1664">
                  <c:v>51295</c:v>
                </c:pt>
                <c:pt idx="1665">
                  <c:v>51302</c:v>
                </c:pt>
                <c:pt idx="1666">
                  <c:v>51309</c:v>
                </c:pt>
                <c:pt idx="1667">
                  <c:v>51316</c:v>
                </c:pt>
                <c:pt idx="1668">
                  <c:v>51323</c:v>
                </c:pt>
                <c:pt idx="1669">
                  <c:v>51330</c:v>
                </c:pt>
                <c:pt idx="1670">
                  <c:v>51337</c:v>
                </c:pt>
                <c:pt idx="1671">
                  <c:v>51344</c:v>
                </c:pt>
                <c:pt idx="1672">
                  <c:v>51351</c:v>
                </c:pt>
                <c:pt idx="1673">
                  <c:v>51358</c:v>
                </c:pt>
                <c:pt idx="1674">
                  <c:v>51365</c:v>
                </c:pt>
                <c:pt idx="1675">
                  <c:v>51372</c:v>
                </c:pt>
                <c:pt idx="1676">
                  <c:v>51379</c:v>
                </c:pt>
                <c:pt idx="1677">
                  <c:v>51386</c:v>
                </c:pt>
                <c:pt idx="1678">
                  <c:v>51393</c:v>
                </c:pt>
                <c:pt idx="1679">
                  <c:v>51400</c:v>
                </c:pt>
                <c:pt idx="1680">
                  <c:v>51407</c:v>
                </c:pt>
                <c:pt idx="1681">
                  <c:v>51414</c:v>
                </c:pt>
                <c:pt idx="1682">
                  <c:v>51421</c:v>
                </c:pt>
                <c:pt idx="1683">
                  <c:v>51428</c:v>
                </c:pt>
                <c:pt idx="1684">
                  <c:v>51435</c:v>
                </c:pt>
                <c:pt idx="1685">
                  <c:v>51442</c:v>
                </c:pt>
                <c:pt idx="1686">
                  <c:v>51449</c:v>
                </c:pt>
                <c:pt idx="1687">
                  <c:v>51456</c:v>
                </c:pt>
                <c:pt idx="1688">
                  <c:v>51463</c:v>
                </c:pt>
                <c:pt idx="1689">
                  <c:v>51470</c:v>
                </c:pt>
                <c:pt idx="1690">
                  <c:v>51477</c:v>
                </c:pt>
                <c:pt idx="1691">
                  <c:v>51484</c:v>
                </c:pt>
                <c:pt idx="1692">
                  <c:v>51491</c:v>
                </c:pt>
                <c:pt idx="1693">
                  <c:v>51501</c:v>
                </c:pt>
                <c:pt idx="1694">
                  <c:v>51508</c:v>
                </c:pt>
                <c:pt idx="1695">
                  <c:v>51515</c:v>
                </c:pt>
                <c:pt idx="1696">
                  <c:v>51523</c:v>
                </c:pt>
                <c:pt idx="1697">
                  <c:v>51529</c:v>
                </c:pt>
                <c:pt idx="1698">
                  <c:v>51536</c:v>
                </c:pt>
                <c:pt idx="1699">
                  <c:v>51543</c:v>
                </c:pt>
                <c:pt idx="1700">
                  <c:v>51551</c:v>
                </c:pt>
                <c:pt idx="1701">
                  <c:v>51557</c:v>
                </c:pt>
                <c:pt idx="1702">
                  <c:v>51564</c:v>
                </c:pt>
                <c:pt idx="1703">
                  <c:v>51571</c:v>
                </c:pt>
                <c:pt idx="1704">
                  <c:v>51578</c:v>
                </c:pt>
                <c:pt idx="1705">
                  <c:v>51585</c:v>
                </c:pt>
                <c:pt idx="1706">
                  <c:v>51592</c:v>
                </c:pt>
                <c:pt idx="1707">
                  <c:v>51599</c:v>
                </c:pt>
                <c:pt idx="1708">
                  <c:v>51606</c:v>
                </c:pt>
                <c:pt idx="1709">
                  <c:v>51615</c:v>
                </c:pt>
                <c:pt idx="1710">
                  <c:v>51620</c:v>
                </c:pt>
                <c:pt idx="1711">
                  <c:v>51628</c:v>
                </c:pt>
                <c:pt idx="1712">
                  <c:v>51634</c:v>
                </c:pt>
                <c:pt idx="1713">
                  <c:v>51641</c:v>
                </c:pt>
                <c:pt idx="1714">
                  <c:v>51649</c:v>
                </c:pt>
                <c:pt idx="1715">
                  <c:v>51655</c:v>
                </c:pt>
                <c:pt idx="1716">
                  <c:v>51662</c:v>
                </c:pt>
                <c:pt idx="1717">
                  <c:v>51669</c:v>
                </c:pt>
                <c:pt idx="1718">
                  <c:v>51676</c:v>
                </c:pt>
                <c:pt idx="1719">
                  <c:v>51683</c:v>
                </c:pt>
                <c:pt idx="1720">
                  <c:v>51690</c:v>
                </c:pt>
                <c:pt idx="1721">
                  <c:v>51697</c:v>
                </c:pt>
                <c:pt idx="1722">
                  <c:v>51704</c:v>
                </c:pt>
                <c:pt idx="1723">
                  <c:v>51711</c:v>
                </c:pt>
                <c:pt idx="1724">
                  <c:v>51718</c:v>
                </c:pt>
                <c:pt idx="1725">
                  <c:v>51725</c:v>
                </c:pt>
                <c:pt idx="1726">
                  <c:v>51732</c:v>
                </c:pt>
                <c:pt idx="1727">
                  <c:v>51740</c:v>
                </c:pt>
                <c:pt idx="1728">
                  <c:v>51747</c:v>
                </c:pt>
                <c:pt idx="1729">
                  <c:v>51753</c:v>
                </c:pt>
                <c:pt idx="1730">
                  <c:v>51760</c:v>
                </c:pt>
                <c:pt idx="1731">
                  <c:v>51767</c:v>
                </c:pt>
                <c:pt idx="1732">
                  <c:v>51774</c:v>
                </c:pt>
                <c:pt idx="1733">
                  <c:v>51781</c:v>
                </c:pt>
                <c:pt idx="1734">
                  <c:v>51789</c:v>
                </c:pt>
                <c:pt idx="1735">
                  <c:v>51795</c:v>
                </c:pt>
                <c:pt idx="1736">
                  <c:v>51802</c:v>
                </c:pt>
                <c:pt idx="1737">
                  <c:v>51809</c:v>
                </c:pt>
                <c:pt idx="1738">
                  <c:v>51817</c:v>
                </c:pt>
                <c:pt idx="1739">
                  <c:v>51823</c:v>
                </c:pt>
                <c:pt idx="1740">
                  <c:v>51830</c:v>
                </c:pt>
                <c:pt idx="1741">
                  <c:v>51837</c:v>
                </c:pt>
                <c:pt idx="1742">
                  <c:v>51844</c:v>
                </c:pt>
                <c:pt idx="1743">
                  <c:v>51851</c:v>
                </c:pt>
                <c:pt idx="1744">
                  <c:v>51858</c:v>
                </c:pt>
                <c:pt idx="1745">
                  <c:v>51866</c:v>
                </c:pt>
                <c:pt idx="1746">
                  <c:v>51873</c:v>
                </c:pt>
                <c:pt idx="1747">
                  <c:v>51880</c:v>
                </c:pt>
                <c:pt idx="1748">
                  <c:v>51887</c:v>
                </c:pt>
                <c:pt idx="1749">
                  <c:v>51894</c:v>
                </c:pt>
                <c:pt idx="1750">
                  <c:v>51901</c:v>
                </c:pt>
                <c:pt idx="1751">
                  <c:v>51908</c:v>
                </c:pt>
                <c:pt idx="1752">
                  <c:v>51915</c:v>
                </c:pt>
                <c:pt idx="1753">
                  <c:v>51922</c:v>
                </c:pt>
                <c:pt idx="1754">
                  <c:v>51929</c:v>
                </c:pt>
                <c:pt idx="1755">
                  <c:v>51936</c:v>
                </c:pt>
                <c:pt idx="1756">
                  <c:v>51943</c:v>
                </c:pt>
                <c:pt idx="1757">
                  <c:v>51950</c:v>
                </c:pt>
                <c:pt idx="1758">
                  <c:v>51957</c:v>
                </c:pt>
                <c:pt idx="1759">
                  <c:v>51966</c:v>
                </c:pt>
                <c:pt idx="1760">
                  <c:v>51973</c:v>
                </c:pt>
                <c:pt idx="1761">
                  <c:v>51980</c:v>
                </c:pt>
                <c:pt idx="1762">
                  <c:v>51987</c:v>
                </c:pt>
                <c:pt idx="1763">
                  <c:v>51994</c:v>
                </c:pt>
                <c:pt idx="1764">
                  <c:v>52001</c:v>
                </c:pt>
                <c:pt idx="1765">
                  <c:v>52008</c:v>
                </c:pt>
                <c:pt idx="1766">
                  <c:v>52015</c:v>
                </c:pt>
                <c:pt idx="1767">
                  <c:v>52022</c:v>
                </c:pt>
                <c:pt idx="1768">
                  <c:v>52029</c:v>
                </c:pt>
                <c:pt idx="1769">
                  <c:v>52036</c:v>
                </c:pt>
                <c:pt idx="1770">
                  <c:v>52043</c:v>
                </c:pt>
                <c:pt idx="1771">
                  <c:v>52050</c:v>
                </c:pt>
                <c:pt idx="1772">
                  <c:v>52057</c:v>
                </c:pt>
                <c:pt idx="1773">
                  <c:v>52064</c:v>
                </c:pt>
                <c:pt idx="1774">
                  <c:v>52071</c:v>
                </c:pt>
                <c:pt idx="1775">
                  <c:v>52078</c:v>
                </c:pt>
                <c:pt idx="1776">
                  <c:v>52085</c:v>
                </c:pt>
                <c:pt idx="1777">
                  <c:v>52092</c:v>
                </c:pt>
                <c:pt idx="1778">
                  <c:v>52099</c:v>
                </c:pt>
                <c:pt idx="1779">
                  <c:v>52106</c:v>
                </c:pt>
                <c:pt idx="1780">
                  <c:v>52113</c:v>
                </c:pt>
                <c:pt idx="1781">
                  <c:v>52120</c:v>
                </c:pt>
                <c:pt idx="1782">
                  <c:v>52127</c:v>
                </c:pt>
                <c:pt idx="1783">
                  <c:v>52134</c:v>
                </c:pt>
                <c:pt idx="1784">
                  <c:v>52141</c:v>
                </c:pt>
                <c:pt idx="1785">
                  <c:v>52148</c:v>
                </c:pt>
                <c:pt idx="1786">
                  <c:v>52155</c:v>
                </c:pt>
                <c:pt idx="1787">
                  <c:v>52162</c:v>
                </c:pt>
                <c:pt idx="1788">
                  <c:v>52169</c:v>
                </c:pt>
                <c:pt idx="1789">
                  <c:v>52176</c:v>
                </c:pt>
                <c:pt idx="1790">
                  <c:v>52183</c:v>
                </c:pt>
                <c:pt idx="1791">
                  <c:v>52190</c:v>
                </c:pt>
                <c:pt idx="1792">
                  <c:v>52198</c:v>
                </c:pt>
                <c:pt idx="1793">
                  <c:v>52204</c:v>
                </c:pt>
                <c:pt idx="1794">
                  <c:v>52211</c:v>
                </c:pt>
                <c:pt idx="1795">
                  <c:v>52218</c:v>
                </c:pt>
                <c:pt idx="1796">
                  <c:v>52229</c:v>
                </c:pt>
                <c:pt idx="1797">
                  <c:v>52233</c:v>
                </c:pt>
                <c:pt idx="1798">
                  <c:v>52239</c:v>
                </c:pt>
                <c:pt idx="1799">
                  <c:v>52246</c:v>
                </c:pt>
                <c:pt idx="1800">
                  <c:v>52253</c:v>
                </c:pt>
                <c:pt idx="1801">
                  <c:v>52260</c:v>
                </c:pt>
                <c:pt idx="1802">
                  <c:v>52267</c:v>
                </c:pt>
                <c:pt idx="1803">
                  <c:v>52274</c:v>
                </c:pt>
                <c:pt idx="1804">
                  <c:v>52281</c:v>
                </c:pt>
                <c:pt idx="1805">
                  <c:v>52288</c:v>
                </c:pt>
                <c:pt idx="1806">
                  <c:v>52295</c:v>
                </c:pt>
                <c:pt idx="1807">
                  <c:v>52302</c:v>
                </c:pt>
                <c:pt idx="1808">
                  <c:v>52309</c:v>
                </c:pt>
                <c:pt idx="1809">
                  <c:v>52316</c:v>
                </c:pt>
                <c:pt idx="1810">
                  <c:v>52323</c:v>
                </c:pt>
                <c:pt idx="1811">
                  <c:v>52330</c:v>
                </c:pt>
                <c:pt idx="1812">
                  <c:v>52337</c:v>
                </c:pt>
                <c:pt idx="1813">
                  <c:v>52344</c:v>
                </c:pt>
                <c:pt idx="1814">
                  <c:v>52351</c:v>
                </c:pt>
                <c:pt idx="1815">
                  <c:v>52358</c:v>
                </c:pt>
                <c:pt idx="1816">
                  <c:v>52365</c:v>
                </c:pt>
                <c:pt idx="1817">
                  <c:v>52372</c:v>
                </c:pt>
                <c:pt idx="1818">
                  <c:v>52379</c:v>
                </c:pt>
                <c:pt idx="1819">
                  <c:v>52386</c:v>
                </c:pt>
                <c:pt idx="1820">
                  <c:v>52393</c:v>
                </c:pt>
                <c:pt idx="1821">
                  <c:v>52400</c:v>
                </c:pt>
                <c:pt idx="1822">
                  <c:v>52407</c:v>
                </c:pt>
                <c:pt idx="1823">
                  <c:v>52414</c:v>
                </c:pt>
                <c:pt idx="1824">
                  <c:v>52421</c:v>
                </c:pt>
                <c:pt idx="1825">
                  <c:v>52428</c:v>
                </c:pt>
                <c:pt idx="1826">
                  <c:v>52435</c:v>
                </c:pt>
                <c:pt idx="1827">
                  <c:v>52442</c:v>
                </c:pt>
                <c:pt idx="1828">
                  <c:v>52449</c:v>
                </c:pt>
                <c:pt idx="1829">
                  <c:v>52456</c:v>
                </c:pt>
                <c:pt idx="1830">
                  <c:v>52463</c:v>
                </c:pt>
                <c:pt idx="1831">
                  <c:v>52470</c:v>
                </c:pt>
                <c:pt idx="1832">
                  <c:v>52477</c:v>
                </c:pt>
                <c:pt idx="1833">
                  <c:v>52484</c:v>
                </c:pt>
                <c:pt idx="1834">
                  <c:v>52491</c:v>
                </c:pt>
                <c:pt idx="1835">
                  <c:v>52498</c:v>
                </c:pt>
                <c:pt idx="1836">
                  <c:v>52505</c:v>
                </c:pt>
                <c:pt idx="1837">
                  <c:v>52512</c:v>
                </c:pt>
                <c:pt idx="1838">
                  <c:v>52519</c:v>
                </c:pt>
                <c:pt idx="1839">
                  <c:v>52526</c:v>
                </c:pt>
                <c:pt idx="1840">
                  <c:v>52533</c:v>
                </c:pt>
                <c:pt idx="1841">
                  <c:v>52540</c:v>
                </c:pt>
                <c:pt idx="1842">
                  <c:v>52547</c:v>
                </c:pt>
                <c:pt idx="1843">
                  <c:v>52554</c:v>
                </c:pt>
                <c:pt idx="1844">
                  <c:v>52562</c:v>
                </c:pt>
                <c:pt idx="1845">
                  <c:v>52568</c:v>
                </c:pt>
                <c:pt idx="1846">
                  <c:v>52575</c:v>
                </c:pt>
                <c:pt idx="1847">
                  <c:v>52582</c:v>
                </c:pt>
                <c:pt idx="1848">
                  <c:v>52589</c:v>
                </c:pt>
                <c:pt idx="1849">
                  <c:v>52596</c:v>
                </c:pt>
                <c:pt idx="1850">
                  <c:v>52603</c:v>
                </c:pt>
                <c:pt idx="1851">
                  <c:v>52610</c:v>
                </c:pt>
                <c:pt idx="1852">
                  <c:v>52617</c:v>
                </c:pt>
                <c:pt idx="1853">
                  <c:v>52624</c:v>
                </c:pt>
                <c:pt idx="1854">
                  <c:v>52631</c:v>
                </c:pt>
                <c:pt idx="1855">
                  <c:v>52638</c:v>
                </c:pt>
                <c:pt idx="1856">
                  <c:v>52645</c:v>
                </c:pt>
                <c:pt idx="1857">
                  <c:v>52652</c:v>
                </c:pt>
                <c:pt idx="1858">
                  <c:v>52659</c:v>
                </c:pt>
                <c:pt idx="1859">
                  <c:v>52666</c:v>
                </c:pt>
                <c:pt idx="1860">
                  <c:v>52673</c:v>
                </c:pt>
                <c:pt idx="1861">
                  <c:v>52680</c:v>
                </c:pt>
                <c:pt idx="1862">
                  <c:v>52687</c:v>
                </c:pt>
                <c:pt idx="1863">
                  <c:v>52694</c:v>
                </c:pt>
                <c:pt idx="1864">
                  <c:v>52701</c:v>
                </c:pt>
                <c:pt idx="1865">
                  <c:v>52708</c:v>
                </c:pt>
                <c:pt idx="1866">
                  <c:v>52715</c:v>
                </c:pt>
                <c:pt idx="1867">
                  <c:v>52722</c:v>
                </c:pt>
                <c:pt idx="1868">
                  <c:v>52729</c:v>
                </c:pt>
                <c:pt idx="1869">
                  <c:v>52736</c:v>
                </c:pt>
                <c:pt idx="1870">
                  <c:v>52743</c:v>
                </c:pt>
                <c:pt idx="1871">
                  <c:v>52750</c:v>
                </c:pt>
                <c:pt idx="1872">
                  <c:v>52757</c:v>
                </c:pt>
                <c:pt idx="1873">
                  <c:v>52764</c:v>
                </c:pt>
                <c:pt idx="1874">
                  <c:v>52771</c:v>
                </c:pt>
                <c:pt idx="1875">
                  <c:v>52778</c:v>
                </c:pt>
                <c:pt idx="1876">
                  <c:v>52785</c:v>
                </c:pt>
                <c:pt idx="1877">
                  <c:v>52792</c:v>
                </c:pt>
                <c:pt idx="1878">
                  <c:v>52799</c:v>
                </c:pt>
                <c:pt idx="1879">
                  <c:v>52806</c:v>
                </c:pt>
                <c:pt idx="1880">
                  <c:v>52813</c:v>
                </c:pt>
                <c:pt idx="1881">
                  <c:v>52820</c:v>
                </c:pt>
                <c:pt idx="1882">
                  <c:v>52827</c:v>
                </c:pt>
                <c:pt idx="1883">
                  <c:v>52834</c:v>
                </c:pt>
                <c:pt idx="1884">
                  <c:v>52841</c:v>
                </c:pt>
                <c:pt idx="1885">
                  <c:v>52848</c:v>
                </c:pt>
                <c:pt idx="1886">
                  <c:v>52855</c:v>
                </c:pt>
                <c:pt idx="1887">
                  <c:v>52862</c:v>
                </c:pt>
                <c:pt idx="1888">
                  <c:v>52869</c:v>
                </c:pt>
                <c:pt idx="1889">
                  <c:v>52876</c:v>
                </c:pt>
                <c:pt idx="1890">
                  <c:v>52883</c:v>
                </c:pt>
                <c:pt idx="1891">
                  <c:v>52890</c:v>
                </c:pt>
                <c:pt idx="1892">
                  <c:v>52897</c:v>
                </c:pt>
                <c:pt idx="1893">
                  <c:v>52904</c:v>
                </c:pt>
                <c:pt idx="1894">
                  <c:v>52911</c:v>
                </c:pt>
                <c:pt idx="1895">
                  <c:v>52918</c:v>
                </c:pt>
                <c:pt idx="1896">
                  <c:v>52926</c:v>
                </c:pt>
                <c:pt idx="1897">
                  <c:v>52932</c:v>
                </c:pt>
                <c:pt idx="1898">
                  <c:v>52939</c:v>
                </c:pt>
                <c:pt idx="1899">
                  <c:v>52946</c:v>
                </c:pt>
                <c:pt idx="1900">
                  <c:v>52953</c:v>
                </c:pt>
                <c:pt idx="1901">
                  <c:v>52961</c:v>
                </c:pt>
                <c:pt idx="1902">
                  <c:v>52968</c:v>
                </c:pt>
                <c:pt idx="1903">
                  <c:v>52975</c:v>
                </c:pt>
                <c:pt idx="1904">
                  <c:v>52982</c:v>
                </c:pt>
                <c:pt idx="1905">
                  <c:v>52989</c:v>
                </c:pt>
                <c:pt idx="1906">
                  <c:v>52996</c:v>
                </c:pt>
                <c:pt idx="1907">
                  <c:v>53003</c:v>
                </c:pt>
                <c:pt idx="1908">
                  <c:v>53010</c:v>
                </c:pt>
                <c:pt idx="1909">
                  <c:v>53017</c:v>
                </c:pt>
                <c:pt idx="1910">
                  <c:v>53024</c:v>
                </c:pt>
                <c:pt idx="1911">
                  <c:v>53031</c:v>
                </c:pt>
                <c:pt idx="1912">
                  <c:v>53038</c:v>
                </c:pt>
                <c:pt idx="1913">
                  <c:v>53045</c:v>
                </c:pt>
                <c:pt idx="1914">
                  <c:v>53052</c:v>
                </c:pt>
                <c:pt idx="1915">
                  <c:v>53063</c:v>
                </c:pt>
                <c:pt idx="1916">
                  <c:v>53066</c:v>
                </c:pt>
                <c:pt idx="1917">
                  <c:v>53073</c:v>
                </c:pt>
                <c:pt idx="1918">
                  <c:v>53080</c:v>
                </c:pt>
                <c:pt idx="1919">
                  <c:v>53087</c:v>
                </c:pt>
                <c:pt idx="1920">
                  <c:v>53094</c:v>
                </c:pt>
                <c:pt idx="1921">
                  <c:v>53101</c:v>
                </c:pt>
                <c:pt idx="1922">
                  <c:v>53108</c:v>
                </c:pt>
                <c:pt idx="1923">
                  <c:v>53115</c:v>
                </c:pt>
                <c:pt idx="1924">
                  <c:v>53122</c:v>
                </c:pt>
                <c:pt idx="1925">
                  <c:v>53129</c:v>
                </c:pt>
                <c:pt idx="1926">
                  <c:v>53136</c:v>
                </c:pt>
                <c:pt idx="1927">
                  <c:v>53143</c:v>
                </c:pt>
                <c:pt idx="1928">
                  <c:v>53150</c:v>
                </c:pt>
                <c:pt idx="1929">
                  <c:v>53157</c:v>
                </c:pt>
                <c:pt idx="1930">
                  <c:v>53164</c:v>
                </c:pt>
                <c:pt idx="1931">
                  <c:v>53171</c:v>
                </c:pt>
                <c:pt idx="1932">
                  <c:v>53178</c:v>
                </c:pt>
                <c:pt idx="1933">
                  <c:v>53185</c:v>
                </c:pt>
                <c:pt idx="1934">
                  <c:v>53192</c:v>
                </c:pt>
                <c:pt idx="1935">
                  <c:v>53199</c:v>
                </c:pt>
                <c:pt idx="1936">
                  <c:v>53206</c:v>
                </c:pt>
                <c:pt idx="1937">
                  <c:v>53213</c:v>
                </c:pt>
                <c:pt idx="1938">
                  <c:v>53220</c:v>
                </c:pt>
                <c:pt idx="1939">
                  <c:v>53227</c:v>
                </c:pt>
                <c:pt idx="1940">
                  <c:v>53234</c:v>
                </c:pt>
                <c:pt idx="1941">
                  <c:v>53241</c:v>
                </c:pt>
                <c:pt idx="1942">
                  <c:v>53248</c:v>
                </c:pt>
                <c:pt idx="1943">
                  <c:v>53255</c:v>
                </c:pt>
                <c:pt idx="1944">
                  <c:v>53262</c:v>
                </c:pt>
                <c:pt idx="1945">
                  <c:v>53269</c:v>
                </c:pt>
                <c:pt idx="1946">
                  <c:v>53279</c:v>
                </c:pt>
                <c:pt idx="1947">
                  <c:v>53283</c:v>
                </c:pt>
                <c:pt idx="1948">
                  <c:v>53290</c:v>
                </c:pt>
                <c:pt idx="1949">
                  <c:v>53297</c:v>
                </c:pt>
                <c:pt idx="1950">
                  <c:v>53304</c:v>
                </c:pt>
                <c:pt idx="1951">
                  <c:v>53311</c:v>
                </c:pt>
                <c:pt idx="1952">
                  <c:v>53318</c:v>
                </c:pt>
                <c:pt idx="1953">
                  <c:v>53325</c:v>
                </c:pt>
                <c:pt idx="1954">
                  <c:v>53332</c:v>
                </c:pt>
                <c:pt idx="1955">
                  <c:v>53339</c:v>
                </c:pt>
                <c:pt idx="1956">
                  <c:v>53346</c:v>
                </c:pt>
                <c:pt idx="1957">
                  <c:v>53353</c:v>
                </c:pt>
                <c:pt idx="1958">
                  <c:v>53360</c:v>
                </c:pt>
                <c:pt idx="1959">
                  <c:v>53367</c:v>
                </c:pt>
                <c:pt idx="1960">
                  <c:v>53374</c:v>
                </c:pt>
                <c:pt idx="1961">
                  <c:v>53381</c:v>
                </c:pt>
                <c:pt idx="1962">
                  <c:v>53388</c:v>
                </c:pt>
                <c:pt idx="1963">
                  <c:v>53395</c:v>
                </c:pt>
                <c:pt idx="1964">
                  <c:v>53402</c:v>
                </c:pt>
                <c:pt idx="1965">
                  <c:v>53413</c:v>
                </c:pt>
                <c:pt idx="1966">
                  <c:v>53416</c:v>
                </c:pt>
                <c:pt idx="1967">
                  <c:v>53423</c:v>
                </c:pt>
                <c:pt idx="1968">
                  <c:v>53430</c:v>
                </c:pt>
                <c:pt idx="1969">
                  <c:v>53437</c:v>
                </c:pt>
                <c:pt idx="1970">
                  <c:v>53444</c:v>
                </c:pt>
                <c:pt idx="1971">
                  <c:v>53451</c:v>
                </c:pt>
                <c:pt idx="1972">
                  <c:v>53458</c:v>
                </c:pt>
                <c:pt idx="1973">
                  <c:v>53465</c:v>
                </c:pt>
                <c:pt idx="1974">
                  <c:v>53472</c:v>
                </c:pt>
                <c:pt idx="1975">
                  <c:v>53479</c:v>
                </c:pt>
                <c:pt idx="1976">
                  <c:v>53486</c:v>
                </c:pt>
                <c:pt idx="1977">
                  <c:v>53493</c:v>
                </c:pt>
                <c:pt idx="1978">
                  <c:v>53500</c:v>
                </c:pt>
                <c:pt idx="1979">
                  <c:v>53507</c:v>
                </c:pt>
                <c:pt idx="1980">
                  <c:v>53514</c:v>
                </c:pt>
                <c:pt idx="1981">
                  <c:v>53521</c:v>
                </c:pt>
                <c:pt idx="1982">
                  <c:v>53528</c:v>
                </c:pt>
                <c:pt idx="1983">
                  <c:v>53535</c:v>
                </c:pt>
                <c:pt idx="1984">
                  <c:v>53542</c:v>
                </c:pt>
                <c:pt idx="1985">
                  <c:v>53549</c:v>
                </c:pt>
                <c:pt idx="1986">
                  <c:v>53556</c:v>
                </c:pt>
                <c:pt idx="1987">
                  <c:v>53563</c:v>
                </c:pt>
                <c:pt idx="1988">
                  <c:v>53570</c:v>
                </c:pt>
                <c:pt idx="1989">
                  <c:v>53577</c:v>
                </c:pt>
                <c:pt idx="1990">
                  <c:v>53584</c:v>
                </c:pt>
                <c:pt idx="1991">
                  <c:v>53591</c:v>
                </c:pt>
                <c:pt idx="1992">
                  <c:v>53598</c:v>
                </c:pt>
                <c:pt idx="1993">
                  <c:v>53605</c:v>
                </c:pt>
                <c:pt idx="1994">
                  <c:v>53612</c:v>
                </c:pt>
                <c:pt idx="1995">
                  <c:v>53619</c:v>
                </c:pt>
                <c:pt idx="1996">
                  <c:v>53626</c:v>
                </c:pt>
                <c:pt idx="1997">
                  <c:v>53633</c:v>
                </c:pt>
                <c:pt idx="1998">
                  <c:v>53640</c:v>
                </c:pt>
                <c:pt idx="1999">
                  <c:v>53647</c:v>
                </c:pt>
                <c:pt idx="2000">
                  <c:v>53654</c:v>
                </c:pt>
                <c:pt idx="2001">
                  <c:v>53661</c:v>
                </c:pt>
                <c:pt idx="2002">
                  <c:v>53668</c:v>
                </c:pt>
                <c:pt idx="2003">
                  <c:v>53675</c:v>
                </c:pt>
                <c:pt idx="2004">
                  <c:v>53682</c:v>
                </c:pt>
                <c:pt idx="2005">
                  <c:v>53692</c:v>
                </c:pt>
                <c:pt idx="2006">
                  <c:v>53699</c:v>
                </c:pt>
                <c:pt idx="2007">
                  <c:v>53706</c:v>
                </c:pt>
                <c:pt idx="2008">
                  <c:v>53714</c:v>
                </c:pt>
                <c:pt idx="2009">
                  <c:v>53720</c:v>
                </c:pt>
                <c:pt idx="2010">
                  <c:v>53727</c:v>
                </c:pt>
                <c:pt idx="2011">
                  <c:v>53734</c:v>
                </c:pt>
                <c:pt idx="2012">
                  <c:v>53742</c:v>
                </c:pt>
                <c:pt idx="2013">
                  <c:v>53748</c:v>
                </c:pt>
                <c:pt idx="2014">
                  <c:v>53755</c:v>
                </c:pt>
                <c:pt idx="2015">
                  <c:v>53762</c:v>
                </c:pt>
                <c:pt idx="2016">
                  <c:v>53769</c:v>
                </c:pt>
                <c:pt idx="2017">
                  <c:v>53776</c:v>
                </c:pt>
                <c:pt idx="2018">
                  <c:v>53783</c:v>
                </c:pt>
                <c:pt idx="2019">
                  <c:v>53790</c:v>
                </c:pt>
                <c:pt idx="2020">
                  <c:v>53799</c:v>
                </c:pt>
                <c:pt idx="2021">
                  <c:v>53804</c:v>
                </c:pt>
                <c:pt idx="2022">
                  <c:v>53811</c:v>
                </c:pt>
                <c:pt idx="2023">
                  <c:v>53819</c:v>
                </c:pt>
                <c:pt idx="2024">
                  <c:v>53825</c:v>
                </c:pt>
                <c:pt idx="2025">
                  <c:v>53832</c:v>
                </c:pt>
                <c:pt idx="2026">
                  <c:v>53840</c:v>
                </c:pt>
                <c:pt idx="2027">
                  <c:v>53846</c:v>
                </c:pt>
                <c:pt idx="2028">
                  <c:v>53853</c:v>
                </c:pt>
                <c:pt idx="2029">
                  <c:v>53860</c:v>
                </c:pt>
                <c:pt idx="2030">
                  <c:v>53867</c:v>
                </c:pt>
                <c:pt idx="2031">
                  <c:v>53874</c:v>
                </c:pt>
                <c:pt idx="2032">
                  <c:v>53881</c:v>
                </c:pt>
                <c:pt idx="2033">
                  <c:v>53888</c:v>
                </c:pt>
                <c:pt idx="2034">
                  <c:v>53895</c:v>
                </c:pt>
                <c:pt idx="2035">
                  <c:v>53902</c:v>
                </c:pt>
                <c:pt idx="2036">
                  <c:v>53909</c:v>
                </c:pt>
                <c:pt idx="2037">
                  <c:v>53916</c:v>
                </c:pt>
                <c:pt idx="2038">
                  <c:v>53923</c:v>
                </c:pt>
                <c:pt idx="2039">
                  <c:v>53931</c:v>
                </c:pt>
                <c:pt idx="2040">
                  <c:v>53938</c:v>
                </c:pt>
                <c:pt idx="2041">
                  <c:v>53944</c:v>
                </c:pt>
                <c:pt idx="2042">
                  <c:v>53951</c:v>
                </c:pt>
                <c:pt idx="2043">
                  <c:v>53958</c:v>
                </c:pt>
                <c:pt idx="2044">
                  <c:v>53965</c:v>
                </c:pt>
                <c:pt idx="2045">
                  <c:v>53972</c:v>
                </c:pt>
                <c:pt idx="2046">
                  <c:v>53980</c:v>
                </c:pt>
                <c:pt idx="2047">
                  <c:v>53986</c:v>
                </c:pt>
                <c:pt idx="2048">
                  <c:v>53993</c:v>
                </c:pt>
                <c:pt idx="2049">
                  <c:v>54000</c:v>
                </c:pt>
                <c:pt idx="2050">
                  <c:v>54008</c:v>
                </c:pt>
                <c:pt idx="2051">
                  <c:v>54014</c:v>
                </c:pt>
                <c:pt idx="2052">
                  <c:v>54021</c:v>
                </c:pt>
                <c:pt idx="2053">
                  <c:v>54028</c:v>
                </c:pt>
                <c:pt idx="2054">
                  <c:v>54035</c:v>
                </c:pt>
                <c:pt idx="2055">
                  <c:v>54042</c:v>
                </c:pt>
                <c:pt idx="2056">
                  <c:v>54049</c:v>
                </c:pt>
                <c:pt idx="2057">
                  <c:v>54057</c:v>
                </c:pt>
                <c:pt idx="2058">
                  <c:v>54064</c:v>
                </c:pt>
                <c:pt idx="2059">
                  <c:v>54071</c:v>
                </c:pt>
                <c:pt idx="2060">
                  <c:v>54078</c:v>
                </c:pt>
                <c:pt idx="2061">
                  <c:v>54085</c:v>
                </c:pt>
                <c:pt idx="2062">
                  <c:v>54092</c:v>
                </c:pt>
                <c:pt idx="2063">
                  <c:v>54099</c:v>
                </c:pt>
                <c:pt idx="2064">
                  <c:v>54106</c:v>
                </c:pt>
                <c:pt idx="2065">
                  <c:v>54113</c:v>
                </c:pt>
                <c:pt idx="2066">
                  <c:v>54120</c:v>
                </c:pt>
                <c:pt idx="2067">
                  <c:v>54127</c:v>
                </c:pt>
                <c:pt idx="2068">
                  <c:v>54134</c:v>
                </c:pt>
                <c:pt idx="2069">
                  <c:v>54141</c:v>
                </c:pt>
                <c:pt idx="2070">
                  <c:v>54148</c:v>
                </c:pt>
                <c:pt idx="2071">
                  <c:v>54157</c:v>
                </c:pt>
                <c:pt idx="2072">
                  <c:v>54164</c:v>
                </c:pt>
                <c:pt idx="2073">
                  <c:v>54171</c:v>
                </c:pt>
                <c:pt idx="2074">
                  <c:v>54178</c:v>
                </c:pt>
                <c:pt idx="2075">
                  <c:v>54185</c:v>
                </c:pt>
                <c:pt idx="2076">
                  <c:v>54192</c:v>
                </c:pt>
                <c:pt idx="2077">
                  <c:v>54199</c:v>
                </c:pt>
                <c:pt idx="2078">
                  <c:v>54206</c:v>
                </c:pt>
                <c:pt idx="2079">
                  <c:v>54213</c:v>
                </c:pt>
                <c:pt idx="2080">
                  <c:v>54220</c:v>
                </c:pt>
                <c:pt idx="2081">
                  <c:v>54227</c:v>
                </c:pt>
                <c:pt idx="2082">
                  <c:v>54234</c:v>
                </c:pt>
                <c:pt idx="2083">
                  <c:v>54241</c:v>
                </c:pt>
                <c:pt idx="2084">
                  <c:v>54248</c:v>
                </c:pt>
                <c:pt idx="2085">
                  <c:v>54255</c:v>
                </c:pt>
                <c:pt idx="2086">
                  <c:v>54262</c:v>
                </c:pt>
                <c:pt idx="2087">
                  <c:v>54269</c:v>
                </c:pt>
                <c:pt idx="2088">
                  <c:v>54276</c:v>
                </c:pt>
                <c:pt idx="2089">
                  <c:v>54283</c:v>
                </c:pt>
                <c:pt idx="2090">
                  <c:v>54290</c:v>
                </c:pt>
                <c:pt idx="2091">
                  <c:v>54297</c:v>
                </c:pt>
                <c:pt idx="2092">
                  <c:v>54304</c:v>
                </c:pt>
                <c:pt idx="2093">
                  <c:v>54311</c:v>
                </c:pt>
                <c:pt idx="2094">
                  <c:v>54318</c:v>
                </c:pt>
                <c:pt idx="2095">
                  <c:v>54325</c:v>
                </c:pt>
                <c:pt idx="2096">
                  <c:v>54332</c:v>
                </c:pt>
                <c:pt idx="2097">
                  <c:v>54339</c:v>
                </c:pt>
                <c:pt idx="2098">
                  <c:v>54346</c:v>
                </c:pt>
                <c:pt idx="2099">
                  <c:v>54353</c:v>
                </c:pt>
                <c:pt idx="2100">
                  <c:v>54360</c:v>
                </c:pt>
                <c:pt idx="2101">
                  <c:v>54367</c:v>
                </c:pt>
                <c:pt idx="2102">
                  <c:v>54374</c:v>
                </c:pt>
                <c:pt idx="2103">
                  <c:v>54381</c:v>
                </c:pt>
                <c:pt idx="2104">
                  <c:v>54389</c:v>
                </c:pt>
                <c:pt idx="2105">
                  <c:v>54395</c:v>
                </c:pt>
                <c:pt idx="2106">
                  <c:v>54402</c:v>
                </c:pt>
                <c:pt idx="2107">
                  <c:v>54409</c:v>
                </c:pt>
                <c:pt idx="2108">
                  <c:v>54416</c:v>
                </c:pt>
                <c:pt idx="2109">
                  <c:v>54423</c:v>
                </c:pt>
                <c:pt idx="2110">
                  <c:v>54430</c:v>
                </c:pt>
                <c:pt idx="2111">
                  <c:v>54437</c:v>
                </c:pt>
                <c:pt idx="2112">
                  <c:v>54444</c:v>
                </c:pt>
                <c:pt idx="2113">
                  <c:v>54451</c:v>
                </c:pt>
                <c:pt idx="2114">
                  <c:v>54458</c:v>
                </c:pt>
                <c:pt idx="2115">
                  <c:v>54465</c:v>
                </c:pt>
                <c:pt idx="2116">
                  <c:v>54472</c:v>
                </c:pt>
                <c:pt idx="2117">
                  <c:v>54479</c:v>
                </c:pt>
                <c:pt idx="2118">
                  <c:v>54486</c:v>
                </c:pt>
                <c:pt idx="2119">
                  <c:v>54493</c:v>
                </c:pt>
                <c:pt idx="2120">
                  <c:v>54500</c:v>
                </c:pt>
                <c:pt idx="2121">
                  <c:v>54507</c:v>
                </c:pt>
                <c:pt idx="2122">
                  <c:v>54514</c:v>
                </c:pt>
                <c:pt idx="2123">
                  <c:v>54521</c:v>
                </c:pt>
                <c:pt idx="2124">
                  <c:v>54528</c:v>
                </c:pt>
                <c:pt idx="2125">
                  <c:v>54535</c:v>
                </c:pt>
                <c:pt idx="2126">
                  <c:v>54542</c:v>
                </c:pt>
                <c:pt idx="2127">
                  <c:v>54549</c:v>
                </c:pt>
                <c:pt idx="2128">
                  <c:v>54556</c:v>
                </c:pt>
                <c:pt idx="2129">
                  <c:v>54563</c:v>
                </c:pt>
                <c:pt idx="2130">
                  <c:v>54570</c:v>
                </c:pt>
                <c:pt idx="2131">
                  <c:v>54577</c:v>
                </c:pt>
                <c:pt idx="2132">
                  <c:v>54584</c:v>
                </c:pt>
                <c:pt idx="2133">
                  <c:v>54591</c:v>
                </c:pt>
                <c:pt idx="2134">
                  <c:v>54598</c:v>
                </c:pt>
                <c:pt idx="2135">
                  <c:v>54605</c:v>
                </c:pt>
                <c:pt idx="2136">
                  <c:v>54612</c:v>
                </c:pt>
                <c:pt idx="2137">
                  <c:v>54619</c:v>
                </c:pt>
                <c:pt idx="2138">
                  <c:v>54626</c:v>
                </c:pt>
                <c:pt idx="2139">
                  <c:v>54633</c:v>
                </c:pt>
                <c:pt idx="2140">
                  <c:v>54640</c:v>
                </c:pt>
                <c:pt idx="2141">
                  <c:v>54647</c:v>
                </c:pt>
                <c:pt idx="2142">
                  <c:v>54654</c:v>
                </c:pt>
                <c:pt idx="2143">
                  <c:v>54661</c:v>
                </c:pt>
                <c:pt idx="2144">
                  <c:v>54668</c:v>
                </c:pt>
                <c:pt idx="2145">
                  <c:v>54675</c:v>
                </c:pt>
                <c:pt idx="2146">
                  <c:v>54682</c:v>
                </c:pt>
                <c:pt idx="2147">
                  <c:v>54689</c:v>
                </c:pt>
                <c:pt idx="2148">
                  <c:v>54696</c:v>
                </c:pt>
                <c:pt idx="2149">
                  <c:v>54703</c:v>
                </c:pt>
                <c:pt idx="2150">
                  <c:v>54710</c:v>
                </c:pt>
                <c:pt idx="2151">
                  <c:v>54717</c:v>
                </c:pt>
                <c:pt idx="2152">
                  <c:v>54724</c:v>
                </c:pt>
                <c:pt idx="2153">
                  <c:v>54731</c:v>
                </c:pt>
                <c:pt idx="2154">
                  <c:v>54739</c:v>
                </c:pt>
                <c:pt idx="2155">
                  <c:v>54745</c:v>
                </c:pt>
                <c:pt idx="2156">
                  <c:v>54753</c:v>
                </c:pt>
                <c:pt idx="2157">
                  <c:v>54759</c:v>
                </c:pt>
                <c:pt idx="2158">
                  <c:v>54766</c:v>
                </c:pt>
                <c:pt idx="2159">
                  <c:v>54773</c:v>
                </c:pt>
                <c:pt idx="2160">
                  <c:v>54780</c:v>
                </c:pt>
                <c:pt idx="2161">
                  <c:v>54792</c:v>
                </c:pt>
                <c:pt idx="2162">
                  <c:v>54795</c:v>
                </c:pt>
                <c:pt idx="2163">
                  <c:v>54802</c:v>
                </c:pt>
                <c:pt idx="2164">
                  <c:v>54809</c:v>
                </c:pt>
                <c:pt idx="2165">
                  <c:v>54816</c:v>
                </c:pt>
                <c:pt idx="2166">
                  <c:v>54823</c:v>
                </c:pt>
                <c:pt idx="2167">
                  <c:v>54830</c:v>
                </c:pt>
                <c:pt idx="2168">
                  <c:v>54837</c:v>
                </c:pt>
                <c:pt idx="2169">
                  <c:v>54844</c:v>
                </c:pt>
                <c:pt idx="2170">
                  <c:v>54851</c:v>
                </c:pt>
                <c:pt idx="2171">
                  <c:v>54858</c:v>
                </c:pt>
                <c:pt idx="2172">
                  <c:v>54865</c:v>
                </c:pt>
                <c:pt idx="2173">
                  <c:v>54872</c:v>
                </c:pt>
                <c:pt idx="2174">
                  <c:v>54879</c:v>
                </c:pt>
                <c:pt idx="2175">
                  <c:v>54890</c:v>
                </c:pt>
                <c:pt idx="2176">
                  <c:v>54893</c:v>
                </c:pt>
                <c:pt idx="2177">
                  <c:v>54900</c:v>
                </c:pt>
                <c:pt idx="2178">
                  <c:v>54907</c:v>
                </c:pt>
                <c:pt idx="2179">
                  <c:v>54914</c:v>
                </c:pt>
                <c:pt idx="2180">
                  <c:v>54921</c:v>
                </c:pt>
                <c:pt idx="2181">
                  <c:v>54928</c:v>
                </c:pt>
                <c:pt idx="2182">
                  <c:v>54935</c:v>
                </c:pt>
                <c:pt idx="2183">
                  <c:v>54942</c:v>
                </c:pt>
                <c:pt idx="2184">
                  <c:v>54949</c:v>
                </c:pt>
                <c:pt idx="2185">
                  <c:v>54956</c:v>
                </c:pt>
                <c:pt idx="2186">
                  <c:v>54963</c:v>
                </c:pt>
                <c:pt idx="2187">
                  <c:v>54970</c:v>
                </c:pt>
                <c:pt idx="2188">
                  <c:v>54977</c:v>
                </c:pt>
                <c:pt idx="2189">
                  <c:v>54984</c:v>
                </c:pt>
                <c:pt idx="2190">
                  <c:v>54991</c:v>
                </c:pt>
                <c:pt idx="2191">
                  <c:v>54998</c:v>
                </c:pt>
                <c:pt idx="2192">
                  <c:v>55005</c:v>
                </c:pt>
                <c:pt idx="2193">
                  <c:v>55012</c:v>
                </c:pt>
                <c:pt idx="2194">
                  <c:v>55019</c:v>
                </c:pt>
                <c:pt idx="2195">
                  <c:v>55026</c:v>
                </c:pt>
                <c:pt idx="2196">
                  <c:v>55033</c:v>
                </c:pt>
                <c:pt idx="2197">
                  <c:v>55040</c:v>
                </c:pt>
                <c:pt idx="2198">
                  <c:v>55047</c:v>
                </c:pt>
                <c:pt idx="2199">
                  <c:v>55054</c:v>
                </c:pt>
                <c:pt idx="2200">
                  <c:v>55061</c:v>
                </c:pt>
                <c:pt idx="2201">
                  <c:v>55068</c:v>
                </c:pt>
                <c:pt idx="2202">
                  <c:v>55075</c:v>
                </c:pt>
                <c:pt idx="2203">
                  <c:v>55082</c:v>
                </c:pt>
                <c:pt idx="2204">
                  <c:v>55089</c:v>
                </c:pt>
                <c:pt idx="2205">
                  <c:v>55096</c:v>
                </c:pt>
                <c:pt idx="2206">
                  <c:v>55106</c:v>
                </c:pt>
                <c:pt idx="2207">
                  <c:v>55110</c:v>
                </c:pt>
                <c:pt idx="2208">
                  <c:v>55117</c:v>
                </c:pt>
                <c:pt idx="2209">
                  <c:v>55124</c:v>
                </c:pt>
                <c:pt idx="2210">
                  <c:v>55131</c:v>
                </c:pt>
                <c:pt idx="2211">
                  <c:v>55138</c:v>
                </c:pt>
                <c:pt idx="2212">
                  <c:v>55145</c:v>
                </c:pt>
                <c:pt idx="2213">
                  <c:v>55152</c:v>
                </c:pt>
                <c:pt idx="2214">
                  <c:v>55159</c:v>
                </c:pt>
                <c:pt idx="2215">
                  <c:v>55166</c:v>
                </c:pt>
                <c:pt idx="2216">
                  <c:v>55173</c:v>
                </c:pt>
                <c:pt idx="2217">
                  <c:v>55180</c:v>
                </c:pt>
                <c:pt idx="2218">
                  <c:v>55187</c:v>
                </c:pt>
                <c:pt idx="2219">
                  <c:v>55194</c:v>
                </c:pt>
                <c:pt idx="2220">
                  <c:v>55201</c:v>
                </c:pt>
                <c:pt idx="2221">
                  <c:v>55208</c:v>
                </c:pt>
                <c:pt idx="2222">
                  <c:v>55215</c:v>
                </c:pt>
                <c:pt idx="2223">
                  <c:v>55222</c:v>
                </c:pt>
                <c:pt idx="2224">
                  <c:v>55229</c:v>
                </c:pt>
                <c:pt idx="2225">
                  <c:v>55236</c:v>
                </c:pt>
                <c:pt idx="2226">
                  <c:v>55247</c:v>
                </c:pt>
                <c:pt idx="2227">
                  <c:v>55250</c:v>
                </c:pt>
                <c:pt idx="2228">
                  <c:v>55257</c:v>
                </c:pt>
                <c:pt idx="2229">
                  <c:v>55264</c:v>
                </c:pt>
                <c:pt idx="2230">
                  <c:v>55271</c:v>
                </c:pt>
                <c:pt idx="2231">
                  <c:v>55278</c:v>
                </c:pt>
                <c:pt idx="2232">
                  <c:v>55285</c:v>
                </c:pt>
                <c:pt idx="2233">
                  <c:v>55292</c:v>
                </c:pt>
                <c:pt idx="2234">
                  <c:v>55299</c:v>
                </c:pt>
                <c:pt idx="2235">
                  <c:v>55306</c:v>
                </c:pt>
                <c:pt idx="2236">
                  <c:v>55313</c:v>
                </c:pt>
                <c:pt idx="2237">
                  <c:v>55320</c:v>
                </c:pt>
                <c:pt idx="2238">
                  <c:v>55327</c:v>
                </c:pt>
                <c:pt idx="2239">
                  <c:v>55334</c:v>
                </c:pt>
                <c:pt idx="2240">
                  <c:v>55341</c:v>
                </c:pt>
                <c:pt idx="2241">
                  <c:v>55348</c:v>
                </c:pt>
                <c:pt idx="2242">
                  <c:v>55355</c:v>
                </c:pt>
                <c:pt idx="2243">
                  <c:v>55362</c:v>
                </c:pt>
                <c:pt idx="2244">
                  <c:v>55369</c:v>
                </c:pt>
                <c:pt idx="2245">
                  <c:v>55376</c:v>
                </c:pt>
                <c:pt idx="2246">
                  <c:v>55383</c:v>
                </c:pt>
                <c:pt idx="2247">
                  <c:v>55390</c:v>
                </c:pt>
                <c:pt idx="2248">
                  <c:v>55397</c:v>
                </c:pt>
                <c:pt idx="2249">
                  <c:v>55404</c:v>
                </c:pt>
                <c:pt idx="2250">
                  <c:v>55411</c:v>
                </c:pt>
                <c:pt idx="2251">
                  <c:v>55418</c:v>
                </c:pt>
                <c:pt idx="2252">
                  <c:v>55425</c:v>
                </c:pt>
                <c:pt idx="2253">
                  <c:v>55432</c:v>
                </c:pt>
                <c:pt idx="2254">
                  <c:v>55439</c:v>
                </c:pt>
                <c:pt idx="2255">
                  <c:v>55446</c:v>
                </c:pt>
                <c:pt idx="2256">
                  <c:v>55453</c:v>
                </c:pt>
                <c:pt idx="2257">
                  <c:v>55460</c:v>
                </c:pt>
                <c:pt idx="2258">
                  <c:v>55470</c:v>
                </c:pt>
                <c:pt idx="2259">
                  <c:v>55474</c:v>
                </c:pt>
                <c:pt idx="2260">
                  <c:v>55481</c:v>
                </c:pt>
                <c:pt idx="2261">
                  <c:v>55488</c:v>
                </c:pt>
                <c:pt idx="2262">
                  <c:v>55495</c:v>
                </c:pt>
                <c:pt idx="2263">
                  <c:v>55502</c:v>
                </c:pt>
                <c:pt idx="2264">
                  <c:v>55509</c:v>
                </c:pt>
                <c:pt idx="2265">
                  <c:v>55516</c:v>
                </c:pt>
                <c:pt idx="2266">
                  <c:v>55523</c:v>
                </c:pt>
                <c:pt idx="2267">
                  <c:v>55530</c:v>
                </c:pt>
                <c:pt idx="2268">
                  <c:v>55537</c:v>
                </c:pt>
                <c:pt idx="2269">
                  <c:v>55544</c:v>
                </c:pt>
                <c:pt idx="2270">
                  <c:v>55551</c:v>
                </c:pt>
                <c:pt idx="2271">
                  <c:v>55558</c:v>
                </c:pt>
                <c:pt idx="2272">
                  <c:v>55565</c:v>
                </c:pt>
                <c:pt idx="2273">
                  <c:v>55572</c:v>
                </c:pt>
                <c:pt idx="2274">
                  <c:v>55579</c:v>
                </c:pt>
                <c:pt idx="2275">
                  <c:v>55586</c:v>
                </c:pt>
                <c:pt idx="2276">
                  <c:v>55593</c:v>
                </c:pt>
                <c:pt idx="2277">
                  <c:v>55600</c:v>
                </c:pt>
                <c:pt idx="2278">
                  <c:v>55607</c:v>
                </c:pt>
                <c:pt idx="2279">
                  <c:v>55614</c:v>
                </c:pt>
                <c:pt idx="2280">
                  <c:v>55621</c:v>
                </c:pt>
                <c:pt idx="2281">
                  <c:v>55632</c:v>
                </c:pt>
                <c:pt idx="2282">
                  <c:v>55635</c:v>
                </c:pt>
                <c:pt idx="2283">
                  <c:v>55642</c:v>
                </c:pt>
                <c:pt idx="2284">
                  <c:v>55649</c:v>
                </c:pt>
                <c:pt idx="2285">
                  <c:v>55656</c:v>
                </c:pt>
                <c:pt idx="2286">
                  <c:v>55663</c:v>
                </c:pt>
                <c:pt idx="2287">
                  <c:v>55670</c:v>
                </c:pt>
                <c:pt idx="2288">
                  <c:v>55677</c:v>
                </c:pt>
                <c:pt idx="2289">
                  <c:v>55684</c:v>
                </c:pt>
                <c:pt idx="2290">
                  <c:v>55691</c:v>
                </c:pt>
                <c:pt idx="2291">
                  <c:v>55698</c:v>
                </c:pt>
                <c:pt idx="2292">
                  <c:v>55705</c:v>
                </c:pt>
                <c:pt idx="2293">
                  <c:v>55712</c:v>
                </c:pt>
                <c:pt idx="2294">
                  <c:v>55719</c:v>
                </c:pt>
                <c:pt idx="2295">
                  <c:v>55726</c:v>
                </c:pt>
                <c:pt idx="2296">
                  <c:v>55733</c:v>
                </c:pt>
                <c:pt idx="2297">
                  <c:v>55740</c:v>
                </c:pt>
                <c:pt idx="2298">
                  <c:v>55747</c:v>
                </c:pt>
                <c:pt idx="2299">
                  <c:v>55754</c:v>
                </c:pt>
                <c:pt idx="2300">
                  <c:v>55761</c:v>
                </c:pt>
                <c:pt idx="2301">
                  <c:v>55768</c:v>
                </c:pt>
                <c:pt idx="2302">
                  <c:v>55775</c:v>
                </c:pt>
                <c:pt idx="2303">
                  <c:v>55782</c:v>
                </c:pt>
                <c:pt idx="2304">
                  <c:v>55789</c:v>
                </c:pt>
                <c:pt idx="2305">
                  <c:v>55796</c:v>
                </c:pt>
                <c:pt idx="2306">
                  <c:v>55803</c:v>
                </c:pt>
                <c:pt idx="2307">
                  <c:v>55810</c:v>
                </c:pt>
                <c:pt idx="2308">
                  <c:v>55817</c:v>
                </c:pt>
                <c:pt idx="2309">
                  <c:v>55824</c:v>
                </c:pt>
                <c:pt idx="2310">
                  <c:v>55831</c:v>
                </c:pt>
                <c:pt idx="2311">
                  <c:v>55838</c:v>
                </c:pt>
                <c:pt idx="2312">
                  <c:v>55845</c:v>
                </c:pt>
                <c:pt idx="2313">
                  <c:v>55852</c:v>
                </c:pt>
                <c:pt idx="2314">
                  <c:v>55859</c:v>
                </c:pt>
                <c:pt idx="2315">
                  <c:v>55866</c:v>
                </c:pt>
                <c:pt idx="2316">
                  <c:v>55873</c:v>
                </c:pt>
                <c:pt idx="2317">
                  <c:v>55884</c:v>
                </c:pt>
                <c:pt idx="2318">
                  <c:v>55891</c:v>
                </c:pt>
                <c:pt idx="2319">
                  <c:v>55898</c:v>
                </c:pt>
                <c:pt idx="2320">
                  <c:v>55905</c:v>
                </c:pt>
                <c:pt idx="2321">
                  <c:v>55912</c:v>
                </c:pt>
                <c:pt idx="2322">
                  <c:v>55919</c:v>
                </c:pt>
                <c:pt idx="2323">
                  <c:v>55926</c:v>
                </c:pt>
                <c:pt idx="2324">
                  <c:v>55933</c:v>
                </c:pt>
                <c:pt idx="2325">
                  <c:v>55940</c:v>
                </c:pt>
                <c:pt idx="2326">
                  <c:v>55947</c:v>
                </c:pt>
                <c:pt idx="2327">
                  <c:v>55954</c:v>
                </c:pt>
                <c:pt idx="2328">
                  <c:v>55961</c:v>
                </c:pt>
                <c:pt idx="2329">
                  <c:v>55968</c:v>
                </c:pt>
                <c:pt idx="2330">
                  <c:v>55975</c:v>
                </c:pt>
                <c:pt idx="2331">
                  <c:v>55984</c:v>
                </c:pt>
                <c:pt idx="2332">
                  <c:v>55991</c:v>
                </c:pt>
                <c:pt idx="2333">
                  <c:v>55998</c:v>
                </c:pt>
                <c:pt idx="2334">
                  <c:v>56005</c:v>
                </c:pt>
                <c:pt idx="2335">
                  <c:v>56012</c:v>
                </c:pt>
                <c:pt idx="2336">
                  <c:v>56019</c:v>
                </c:pt>
                <c:pt idx="2337">
                  <c:v>56026</c:v>
                </c:pt>
                <c:pt idx="2338">
                  <c:v>56033</c:v>
                </c:pt>
                <c:pt idx="2339">
                  <c:v>56040</c:v>
                </c:pt>
                <c:pt idx="2340">
                  <c:v>56047</c:v>
                </c:pt>
                <c:pt idx="2341">
                  <c:v>56054</c:v>
                </c:pt>
                <c:pt idx="2342">
                  <c:v>56061</c:v>
                </c:pt>
                <c:pt idx="2343">
                  <c:v>56068</c:v>
                </c:pt>
                <c:pt idx="2344">
                  <c:v>56075</c:v>
                </c:pt>
                <c:pt idx="2345">
                  <c:v>56082</c:v>
                </c:pt>
                <c:pt idx="2346">
                  <c:v>56089</c:v>
                </c:pt>
                <c:pt idx="2347">
                  <c:v>56096</c:v>
                </c:pt>
                <c:pt idx="2348">
                  <c:v>56103</c:v>
                </c:pt>
                <c:pt idx="2349">
                  <c:v>56110</c:v>
                </c:pt>
                <c:pt idx="2350">
                  <c:v>56117</c:v>
                </c:pt>
                <c:pt idx="2351">
                  <c:v>56124</c:v>
                </c:pt>
                <c:pt idx="2352">
                  <c:v>56131</c:v>
                </c:pt>
                <c:pt idx="2353">
                  <c:v>56138</c:v>
                </c:pt>
                <c:pt idx="2354">
                  <c:v>56145</c:v>
                </c:pt>
                <c:pt idx="2355">
                  <c:v>56152</c:v>
                </c:pt>
                <c:pt idx="2356">
                  <c:v>56159</c:v>
                </c:pt>
                <c:pt idx="2357">
                  <c:v>56166</c:v>
                </c:pt>
                <c:pt idx="2358">
                  <c:v>56173</c:v>
                </c:pt>
                <c:pt idx="2359">
                  <c:v>56180</c:v>
                </c:pt>
                <c:pt idx="2360">
                  <c:v>56187</c:v>
                </c:pt>
                <c:pt idx="2361">
                  <c:v>56194</c:v>
                </c:pt>
                <c:pt idx="2362">
                  <c:v>56201</c:v>
                </c:pt>
                <c:pt idx="2363">
                  <c:v>56208</c:v>
                </c:pt>
                <c:pt idx="2364">
                  <c:v>56216</c:v>
                </c:pt>
                <c:pt idx="2365">
                  <c:v>56222</c:v>
                </c:pt>
                <c:pt idx="2366">
                  <c:v>56229</c:v>
                </c:pt>
                <c:pt idx="2367">
                  <c:v>56236</c:v>
                </c:pt>
                <c:pt idx="2368">
                  <c:v>56247</c:v>
                </c:pt>
                <c:pt idx="2369">
                  <c:v>56251</c:v>
                </c:pt>
                <c:pt idx="2370">
                  <c:v>56257</c:v>
                </c:pt>
                <c:pt idx="2371">
                  <c:v>56264</c:v>
                </c:pt>
                <c:pt idx="2372">
                  <c:v>56271</c:v>
                </c:pt>
                <c:pt idx="2373">
                  <c:v>56278</c:v>
                </c:pt>
                <c:pt idx="2374">
                  <c:v>56285</c:v>
                </c:pt>
                <c:pt idx="2375">
                  <c:v>56292</c:v>
                </c:pt>
                <c:pt idx="2376">
                  <c:v>56299</c:v>
                </c:pt>
                <c:pt idx="2377">
                  <c:v>56306</c:v>
                </c:pt>
                <c:pt idx="2378">
                  <c:v>56313</c:v>
                </c:pt>
                <c:pt idx="2379">
                  <c:v>56320</c:v>
                </c:pt>
                <c:pt idx="2380">
                  <c:v>56327</c:v>
                </c:pt>
                <c:pt idx="2381">
                  <c:v>56334</c:v>
                </c:pt>
                <c:pt idx="2382">
                  <c:v>56341</c:v>
                </c:pt>
                <c:pt idx="2383">
                  <c:v>56348</c:v>
                </c:pt>
                <c:pt idx="2384">
                  <c:v>56355</c:v>
                </c:pt>
                <c:pt idx="2385">
                  <c:v>56362</c:v>
                </c:pt>
                <c:pt idx="2386">
                  <c:v>56369</c:v>
                </c:pt>
                <c:pt idx="2387">
                  <c:v>56376</c:v>
                </c:pt>
                <c:pt idx="2388">
                  <c:v>56383</c:v>
                </c:pt>
                <c:pt idx="2389">
                  <c:v>56390</c:v>
                </c:pt>
                <c:pt idx="2390">
                  <c:v>56397</c:v>
                </c:pt>
                <c:pt idx="2391">
                  <c:v>56404</c:v>
                </c:pt>
                <c:pt idx="2392">
                  <c:v>56411</c:v>
                </c:pt>
                <c:pt idx="2393">
                  <c:v>56418</c:v>
                </c:pt>
                <c:pt idx="2394">
                  <c:v>56425</c:v>
                </c:pt>
                <c:pt idx="2395">
                  <c:v>56432</c:v>
                </c:pt>
                <c:pt idx="2396">
                  <c:v>56439</c:v>
                </c:pt>
                <c:pt idx="2397">
                  <c:v>56446</c:v>
                </c:pt>
                <c:pt idx="2398">
                  <c:v>56453</c:v>
                </c:pt>
                <c:pt idx="2399">
                  <c:v>56460</c:v>
                </c:pt>
                <c:pt idx="2400">
                  <c:v>56467</c:v>
                </c:pt>
                <c:pt idx="2401">
                  <c:v>56474</c:v>
                </c:pt>
                <c:pt idx="2402">
                  <c:v>56481</c:v>
                </c:pt>
                <c:pt idx="2403">
                  <c:v>56488</c:v>
                </c:pt>
                <c:pt idx="2404">
                  <c:v>56495</c:v>
                </c:pt>
                <c:pt idx="2405">
                  <c:v>56502</c:v>
                </c:pt>
                <c:pt idx="2406">
                  <c:v>56509</c:v>
                </c:pt>
                <c:pt idx="2407">
                  <c:v>56516</c:v>
                </c:pt>
                <c:pt idx="2408">
                  <c:v>56523</c:v>
                </c:pt>
                <c:pt idx="2409">
                  <c:v>56530</c:v>
                </c:pt>
                <c:pt idx="2410">
                  <c:v>56537</c:v>
                </c:pt>
                <c:pt idx="2411">
                  <c:v>56544</c:v>
                </c:pt>
                <c:pt idx="2412">
                  <c:v>56551</c:v>
                </c:pt>
                <c:pt idx="2413">
                  <c:v>56558</c:v>
                </c:pt>
                <c:pt idx="2414">
                  <c:v>56565</c:v>
                </c:pt>
                <c:pt idx="2415">
                  <c:v>56572</c:v>
                </c:pt>
                <c:pt idx="2416">
                  <c:v>56580</c:v>
                </c:pt>
                <c:pt idx="2417">
                  <c:v>56586</c:v>
                </c:pt>
                <c:pt idx="2418">
                  <c:v>56593</c:v>
                </c:pt>
                <c:pt idx="2419">
                  <c:v>56600</c:v>
                </c:pt>
                <c:pt idx="2420">
                  <c:v>56607</c:v>
                </c:pt>
                <c:pt idx="2421">
                  <c:v>56614</c:v>
                </c:pt>
                <c:pt idx="2422">
                  <c:v>56621</c:v>
                </c:pt>
                <c:pt idx="2423">
                  <c:v>56628</c:v>
                </c:pt>
                <c:pt idx="2424">
                  <c:v>56635</c:v>
                </c:pt>
                <c:pt idx="2425">
                  <c:v>56642</c:v>
                </c:pt>
                <c:pt idx="2426">
                  <c:v>56649</c:v>
                </c:pt>
                <c:pt idx="2427">
                  <c:v>56656</c:v>
                </c:pt>
                <c:pt idx="2428">
                  <c:v>56663</c:v>
                </c:pt>
                <c:pt idx="2429">
                  <c:v>56670</c:v>
                </c:pt>
                <c:pt idx="2430">
                  <c:v>56677</c:v>
                </c:pt>
                <c:pt idx="2431">
                  <c:v>56684</c:v>
                </c:pt>
                <c:pt idx="2432">
                  <c:v>56691</c:v>
                </c:pt>
                <c:pt idx="2433">
                  <c:v>56698</c:v>
                </c:pt>
                <c:pt idx="2434">
                  <c:v>56705</c:v>
                </c:pt>
                <c:pt idx="2435">
                  <c:v>56712</c:v>
                </c:pt>
                <c:pt idx="2436">
                  <c:v>56719</c:v>
                </c:pt>
                <c:pt idx="2437">
                  <c:v>56726</c:v>
                </c:pt>
                <c:pt idx="2438">
                  <c:v>56733</c:v>
                </c:pt>
                <c:pt idx="2439">
                  <c:v>56740</c:v>
                </c:pt>
                <c:pt idx="2440">
                  <c:v>56747</c:v>
                </c:pt>
                <c:pt idx="2441">
                  <c:v>56754</c:v>
                </c:pt>
                <c:pt idx="2442">
                  <c:v>56761</c:v>
                </c:pt>
                <c:pt idx="2443">
                  <c:v>56768</c:v>
                </c:pt>
                <c:pt idx="2444">
                  <c:v>56775</c:v>
                </c:pt>
                <c:pt idx="2445">
                  <c:v>56782</c:v>
                </c:pt>
                <c:pt idx="2446">
                  <c:v>56789</c:v>
                </c:pt>
                <c:pt idx="2447">
                  <c:v>56796</c:v>
                </c:pt>
                <c:pt idx="2448">
                  <c:v>56803</c:v>
                </c:pt>
                <c:pt idx="2449">
                  <c:v>56810</c:v>
                </c:pt>
                <c:pt idx="2450">
                  <c:v>56817</c:v>
                </c:pt>
                <c:pt idx="2451">
                  <c:v>56824</c:v>
                </c:pt>
                <c:pt idx="2452">
                  <c:v>56831</c:v>
                </c:pt>
                <c:pt idx="2453">
                  <c:v>56838</c:v>
                </c:pt>
                <c:pt idx="2454">
                  <c:v>56845</c:v>
                </c:pt>
                <c:pt idx="2455">
                  <c:v>56852</c:v>
                </c:pt>
                <c:pt idx="2456">
                  <c:v>56859</c:v>
                </c:pt>
                <c:pt idx="2457">
                  <c:v>56866</c:v>
                </c:pt>
                <c:pt idx="2458">
                  <c:v>56873</c:v>
                </c:pt>
                <c:pt idx="2459">
                  <c:v>56880</c:v>
                </c:pt>
                <c:pt idx="2460">
                  <c:v>56887</c:v>
                </c:pt>
                <c:pt idx="2461">
                  <c:v>56894</c:v>
                </c:pt>
                <c:pt idx="2462">
                  <c:v>56901</c:v>
                </c:pt>
                <c:pt idx="2463">
                  <c:v>56908</c:v>
                </c:pt>
                <c:pt idx="2464">
                  <c:v>56915</c:v>
                </c:pt>
                <c:pt idx="2465">
                  <c:v>56922</c:v>
                </c:pt>
                <c:pt idx="2466">
                  <c:v>56930</c:v>
                </c:pt>
                <c:pt idx="2467">
                  <c:v>56936</c:v>
                </c:pt>
                <c:pt idx="2468">
                  <c:v>56944</c:v>
                </c:pt>
                <c:pt idx="2469">
                  <c:v>56950</c:v>
                </c:pt>
                <c:pt idx="2470">
                  <c:v>56957</c:v>
                </c:pt>
                <c:pt idx="2471">
                  <c:v>56964</c:v>
                </c:pt>
                <c:pt idx="2472">
                  <c:v>56971</c:v>
                </c:pt>
                <c:pt idx="2473">
                  <c:v>56983</c:v>
                </c:pt>
                <c:pt idx="2474">
                  <c:v>56986</c:v>
                </c:pt>
                <c:pt idx="2475">
                  <c:v>56993</c:v>
                </c:pt>
                <c:pt idx="2476">
                  <c:v>57000</c:v>
                </c:pt>
                <c:pt idx="2477">
                  <c:v>57007</c:v>
                </c:pt>
                <c:pt idx="2478">
                  <c:v>57014</c:v>
                </c:pt>
                <c:pt idx="2479">
                  <c:v>57021</c:v>
                </c:pt>
                <c:pt idx="2480">
                  <c:v>57028</c:v>
                </c:pt>
                <c:pt idx="2481">
                  <c:v>57035</c:v>
                </c:pt>
                <c:pt idx="2482">
                  <c:v>57042</c:v>
                </c:pt>
                <c:pt idx="2483">
                  <c:v>57049</c:v>
                </c:pt>
                <c:pt idx="2484">
                  <c:v>57056</c:v>
                </c:pt>
                <c:pt idx="2485">
                  <c:v>57063</c:v>
                </c:pt>
                <c:pt idx="2486">
                  <c:v>57074</c:v>
                </c:pt>
                <c:pt idx="2487">
                  <c:v>57077</c:v>
                </c:pt>
                <c:pt idx="2488">
                  <c:v>57084</c:v>
                </c:pt>
                <c:pt idx="2489">
                  <c:v>57091</c:v>
                </c:pt>
                <c:pt idx="2490">
                  <c:v>57098</c:v>
                </c:pt>
                <c:pt idx="2491">
                  <c:v>57105</c:v>
                </c:pt>
                <c:pt idx="2492">
                  <c:v>57112</c:v>
                </c:pt>
                <c:pt idx="2493">
                  <c:v>57119</c:v>
                </c:pt>
                <c:pt idx="2494">
                  <c:v>57126</c:v>
                </c:pt>
                <c:pt idx="2495">
                  <c:v>57133</c:v>
                </c:pt>
                <c:pt idx="2496">
                  <c:v>57140</c:v>
                </c:pt>
                <c:pt idx="2497">
                  <c:v>57147</c:v>
                </c:pt>
                <c:pt idx="2498">
                  <c:v>57154</c:v>
                </c:pt>
                <c:pt idx="2499">
                  <c:v>57161</c:v>
                </c:pt>
                <c:pt idx="2500">
                  <c:v>57168</c:v>
                </c:pt>
                <c:pt idx="2501">
                  <c:v>57175</c:v>
                </c:pt>
                <c:pt idx="2502">
                  <c:v>57182</c:v>
                </c:pt>
                <c:pt idx="2503">
                  <c:v>57189</c:v>
                </c:pt>
                <c:pt idx="2504">
                  <c:v>57196</c:v>
                </c:pt>
                <c:pt idx="2505">
                  <c:v>57203</c:v>
                </c:pt>
                <c:pt idx="2506">
                  <c:v>57210</c:v>
                </c:pt>
                <c:pt idx="2507">
                  <c:v>57217</c:v>
                </c:pt>
                <c:pt idx="2508">
                  <c:v>57224</c:v>
                </c:pt>
                <c:pt idx="2509">
                  <c:v>57231</c:v>
                </c:pt>
                <c:pt idx="2510">
                  <c:v>57238</c:v>
                </c:pt>
                <c:pt idx="2511">
                  <c:v>57245</c:v>
                </c:pt>
                <c:pt idx="2512">
                  <c:v>57252</c:v>
                </c:pt>
                <c:pt idx="2513">
                  <c:v>57259</c:v>
                </c:pt>
                <c:pt idx="2514">
                  <c:v>57266</c:v>
                </c:pt>
                <c:pt idx="2515">
                  <c:v>57273</c:v>
                </c:pt>
                <c:pt idx="2516">
                  <c:v>57280</c:v>
                </c:pt>
                <c:pt idx="2517">
                  <c:v>57287</c:v>
                </c:pt>
                <c:pt idx="2518">
                  <c:v>57297</c:v>
                </c:pt>
                <c:pt idx="2519">
                  <c:v>57301</c:v>
                </c:pt>
                <c:pt idx="2520">
                  <c:v>57308</c:v>
                </c:pt>
                <c:pt idx="2521">
                  <c:v>57315</c:v>
                </c:pt>
                <c:pt idx="2522">
                  <c:v>57322</c:v>
                </c:pt>
                <c:pt idx="2523">
                  <c:v>57329</c:v>
                </c:pt>
                <c:pt idx="2524">
                  <c:v>57336</c:v>
                </c:pt>
                <c:pt idx="2525">
                  <c:v>57343</c:v>
                </c:pt>
                <c:pt idx="2526">
                  <c:v>57350</c:v>
                </c:pt>
                <c:pt idx="2527">
                  <c:v>57357</c:v>
                </c:pt>
                <c:pt idx="2528">
                  <c:v>57364</c:v>
                </c:pt>
                <c:pt idx="2529">
                  <c:v>57371</c:v>
                </c:pt>
                <c:pt idx="2530">
                  <c:v>57378</c:v>
                </c:pt>
                <c:pt idx="2531">
                  <c:v>57385</c:v>
                </c:pt>
                <c:pt idx="2532">
                  <c:v>57392</c:v>
                </c:pt>
                <c:pt idx="2533">
                  <c:v>57399</c:v>
                </c:pt>
                <c:pt idx="2534">
                  <c:v>57406</c:v>
                </c:pt>
                <c:pt idx="2535">
                  <c:v>57413</c:v>
                </c:pt>
                <c:pt idx="2536">
                  <c:v>57420</c:v>
                </c:pt>
                <c:pt idx="2537">
                  <c:v>57427</c:v>
                </c:pt>
                <c:pt idx="2538">
                  <c:v>57434</c:v>
                </c:pt>
                <c:pt idx="2539">
                  <c:v>57441</c:v>
                </c:pt>
                <c:pt idx="2540">
                  <c:v>57448</c:v>
                </c:pt>
                <c:pt idx="2541">
                  <c:v>57459</c:v>
                </c:pt>
                <c:pt idx="2542">
                  <c:v>57462</c:v>
                </c:pt>
                <c:pt idx="2543">
                  <c:v>57469</c:v>
                </c:pt>
                <c:pt idx="2544">
                  <c:v>57476</c:v>
                </c:pt>
                <c:pt idx="2545">
                  <c:v>57483</c:v>
                </c:pt>
                <c:pt idx="2546">
                  <c:v>57490</c:v>
                </c:pt>
                <c:pt idx="2547">
                  <c:v>57497</c:v>
                </c:pt>
                <c:pt idx="2548">
                  <c:v>57504</c:v>
                </c:pt>
                <c:pt idx="2549">
                  <c:v>57511</c:v>
                </c:pt>
                <c:pt idx="2550">
                  <c:v>57518</c:v>
                </c:pt>
                <c:pt idx="2551">
                  <c:v>57525</c:v>
                </c:pt>
                <c:pt idx="2552">
                  <c:v>57532</c:v>
                </c:pt>
                <c:pt idx="2553">
                  <c:v>57539</c:v>
                </c:pt>
                <c:pt idx="2554">
                  <c:v>57546</c:v>
                </c:pt>
                <c:pt idx="2555">
                  <c:v>57553</c:v>
                </c:pt>
                <c:pt idx="2556">
                  <c:v>57560</c:v>
                </c:pt>
                <c:pt idx="2557">
                  <c:v>57567</c:v>
                </c:pt>
                <c:pt idx="2558">
                  <c:v>57574</c:v>
                </c:pt>
                <c:pt idx="2559">
                  <c:v>57581</c:v>
                </c:pt>
                <c:pt idx="2560">
                  <c:v>57588</c:v>
                </c:pt>
                <c:pt idx="2561">
                  <c:v>57595</c:v>
                </c:pt>
                <c:pt idx="2562">
                  <c:v>57602</c:v>
                </c:pt>
                <c:pt idx="2563">
                  <c:v>57609</c:v>
                </c:pt>
                <c:pt idx="2564">
                  <c:v>57616</c:v>
                </c:pt>
                <c:pt idx="2565">
                  <c:v>57623</c:v>
                </c:pt>
                <c:pt idx="2566">
                  <c:v>57630</c:v>
                </c:pt>
                <c:pt idx="2567">
                  <c:v>57637</c:v>
                </c:pt>
                <c:pt idx="2568">
                  <c:v>57644</c:v>
                </c:pt>
                <c:pt idx="2569">
                  <c:v>57651</c:v>
                </c:pt>
                <c:pt idx="2570">
                  <c:v>57658</c:v>
                </c:pt>
                <c:pt idx="2571">
                  <c:v>57665</c:v>
                </c:pt>
                <c:pt idx="2572">
                  <c:v>57672</c:v>
                </c:pt>
                <c:pt idx="2573">
                  <c:v>57679</c:v>
                </c:pt>
                <c:pt idx="2574">
                  <c:v>57686</c:v>
                </c:pt>
                <c:pt idx="2575">
                  <c:v>57693</c:v>
                </c:pt>
                <c:pt idx="2576">
                  <c:v>57700</c:v>
                </c:pt>
                <c:pt idx="2577">
                  <c:v>57710</c:v>
                </c:pt>
                <c:pt idx="2578">
                  <c:v>57717</c:v>
                </c:pt>
                <c:pt idx="2579">
                  <c:v>57724</c:v>
                </c:pt>
                <c:pt idx="2580">
                  <c:v>57732</c:v>
                </c:pt>
                <c:pt idx="2581">
                  <c:v>57738</c:v>
                </c:pt>
                <c:pt idx="2582">
                  <c:v>57745</c:v>
                </c:pt>
                <c:pt idx="2583">
                  <c:v>57752</c:v>
                </c:pt>
                <c:pt idx="2584">
                  <c:v>57760</c:v>
                </c:pt>
                <c:pt idx="2585">
                  <c:v>57766</c:v>
                </c:pt>
                <c:pt idx="2586">
                  <c:v>57773</c:v>
                </c:pt>
                <c:pt idx="2587">
                  <c:v>57780</c:v>
                </c:pt>
                <c:pt idx="2588">
                  <c:v>57787</c:v>
                </c:pt>
                <c:pt idx="2589">
                  <c:v>57794</c:v>
                </c:pt>
                <c:pt idx="2590">
                  <c:v>57801</c:v>
                </c:pt>
                <c:pt idx="2591">
                  <c:v>57808</c:v>
                </c:pt>
                <c:pt idx="2592">
                  <c:v>57817</c:v>
                </c:pt>
                <c:pt idx="2593">
                  <c:v>57822</c:v>
                </c:pt>
                <c:pt idx="2594">
                  <c:v>57829</c:v>
                </c:pt>
                <c:pt idx="2595">
                  <c:v>57837</c:v>
                </c:pt>
                <c:pt idx="2596">
                  <c:v>57843</c:v>
                </c:pt>
                <c:pt idx="2597">
                  <c:v>57850</c:v>
                </c:pt>
                <c:pt idx="2598">
                  <c:v>57858</c:v>
                </c:pt>
                <c:pt idx="2599">
                  <c:v>57864</c:v>
                </c:pt>
                <c:pt idx="2600">
                  <c:v>57871</c:v>
                </c:pt>
                <c:pt idx="2601">
                  <c:v>57878</c:v>
                </c:pt>
                <c:pt idx="2602">
                  <c:v>57885</c:v>
                </c:pt>
                <c:pt idx="2603">
                  <c:v>57892</c:v>
                </c:pt>
                <c:pt idx="2604">
                  <c:v>57899</c:v>
                </c:pt>
                <c:pt idx="2605">
                  <c:v>57906</c:v>
                </c:pt>
                <c:pt idx="2606">
                  <c:v>57913</c:v>
                </c:pt>
                <c:pt idx="2607">
                  <c:v>57920</c:v>
                </c:pt>
                <c:pt idx="2608">
                  <c:v>57927</c:v>
                </c:pt>
                <c:pt idx="2609">
                  <c:v>57934</c:v>
                </c:pt>
                <c:pt idx="2610">
                  <c:v>57941</c:v>
                </c:pt>
                <c:pt idx="2611">
                  <c:v>57949</c:v>
                </c:pt>
                <c:pt idx="2612">
                  <c:v>57956</c:v>
                </c:pt>
                <c:pt idx="2613">
                  <c:v>57962</c:v>
                </c:pt>
                <c:pt idx="2614">
                  <c:v>57969</c:v>
                </c:pt>
                <c:pt idx="2615">
                  <c:v>57976</c:v>
                </c:pt>
                <c:pt idx="2616">
                  <c:v>57983</c:v>
                </c:pt>
                <c:pt idx="2617">
                  <c:v>57990</c:v>
                </c:pt>
                <c:pt idx="2618">
                  <c:v>57998</c:v>
                </c:pt>
                <c:pt idx="2619">
                  <c:v>58004</c:v>
                </c:pt>
                <c:pt idx="2620">
                  <c:v>58011</c:v>
                </c:pt>
                <c:pt idx="2621">
                  <c:v>58018</c:v>
                </c:pt>
                <c:pt idx="2622">
                  <c:v>58026</c:v>
                </c:pt>
                <c:pt idx="2623">
                  <c:v>58032</c:v>
                </c:pt>
                <c:pt idx="2624">
                  <c:v>58039</c:v>
                </c:pt>
                <c:pt idx="2625">
                  <c:v>58046</c:v>
                </c:pt>
                <c:pt idx="2626">
                  <c:v>58053</c:v>
                </c:pt>
                <c:pt idx="2627">
                  <c:v>58060</c:v>
                </c:pt>
                <c:pt idx="2628">
                  <c:v>58067</c:v>
                </c:pt>
                <c:pt idx="2629">
                  <c:v>58075</c:v>
                </c:pt>
                <c:pt idx="2630">
                  <c:v>58082</c:v>
                </c:pt>
                <c:pt idx="2631">
                  <c:v>58089</c:v>
                </c:pt>
                <c:pt idx="2632">
                  <c:v>58096</c:v>
                </c:pt>
                <c:pt idx="2633">
                  <c:v>58103</c:v>
                </c:pt>
                <c:pt idx="2634">
                  <c:v>58110</c:v>
                </c:pt>
                <c:pt idx="2635">
                  <c:v>58117</c:v>
                </c:pt>
                <c:pt idx="2636">
                  <c:v>58124</c:v>
                </c:pt>
                <c:pt idx="2637">
                  <c:v>58131</c:v>
                </c:pt>
                <c:pt idx="2638">
                  <c:v>58138</c:v>
                </c:pt>
                <c:pt idx="2639">
                  <c:v>58145</c:v>
                </c:pt>
                <c:pt idx="2640">
                  <c:v>58152</c:v>
                </c:pt>
                <c:pt idx="2641">
                  <c:v>58159</c:v>
                </c:pt>
                <c:pt idx="2642">
                  <c:v>58168</c:v>
                </c:pt>
                <c:pt idx="2643">
                  <c:v>58175</c:v>
                </c:pt>
                <c:pt idx="2644">
                  <c:v>58182</c:v>
                </c:pt>
                <c:pt idx="2645">
                  <c:v>58189</c:v>
                </c:pt>
                <c:pt idx="2646">
                  <c:v>58196</c:v>
                </c:pt>
                <c:pt idx="2647">
                  <c:v>58203</c:v>
                </c:pt>
                <c:pt idx="2648">
                  <c:v>58210</c:v>
                </c:pt>
                <c:pt idx="2649">
                  <c:v>58217</c:v>
                </c:pt>
                <c:pt idx="2650">
                  <c:v>58224</c:v>
                </c:pt>
                <c:pt idx="2651">
                  <c:v>58231</c:v>
                </c:pt>
                <c:pt idx="2652">
                  <c:v>58238</c:v>
                </c:pt>
                <c:pt idx="2653">
                  <c:v>58245</c:v>
                </c:pt>
                <c:pt idx="2654">
                  <c:v>58252</c:v>
                </c:pt>
                <c:pt idx="2655">
                  <c:v>58259</c:v>
                </c:pt>
                <c:pt idx="2656">
                  <c:v>58266</c:v>
                </c:pt>
                <c:pt idx="2657">
                  <c:v>58273</c:v>
                </c:pt>
                <c:pt idx="2658">
                  <c:v>58280</c:v>
                </c:pt>
                <c:pt idx="2659">
                  <c:v>58287</c:v>
                </c:pt>
                <c:pt idx="2660">
                  <c:v>58294</c:v>
                </c:pt>
                <c:pt idx="2661">
                  <c:v>58301</c:v>
                </c:pt>
                <c:pt idx="2662">
                  <c:v>58308</c:v>
                </c:pt>
                <c:pt idx="2663">
                  <c:v>58315</c:v>
                </c:pt>
                <c:pt idx="2664">
                  <c:v>58322</c:v>
                </c:pt>
                <c:pt idx="2665">
                  <c:v>58329</c:v>
                </c:pt>
                <c:pt idx="2666">
                  <c:v>58336</c:v>
                </c:pt>
                <c:pt idx="2667">
                  <c:v>58343</c:v>
                </c:pt>
                <c:pt idx="2668">
                  <c:v>58350</c:v>
                </c:pt>
                <c:pt idx="2669">
                  <c:v>58357</c:v>
                </c:pt>
                <c:pt idx="2670">
                  <c:v>58364</c:v>
                </c:pt>
                <c:pt idx="2671">
                  <c:v>58371</c:v>
                </c:pt>
                <c:pt idx="2672">
                  <c:v>58378</c:v>
                </c:pt>
                <c:pt idx="2673">
                  <c:v>58385</c:v>
                </c:pt>
                <c:pt idx="2674">
                  <c:v>58392</c:v>
                </c:pt>
                <c:pt idx="2675">
                  <c:v>58399</c:v>
                </c:pt>
                <c:pt idx="2676">
                  <c:v>58407</c:v>
                </c:pt>
                <c:pt idx="2677">
                  <c:v>58413</c:v>
                </c:pt>
                <c:pt idx="2678">
                  <c:v>58420</c:v>
                </c:pt>
                <c:pt idx="2679">
                  <c:v>58427</c:v>
                </c:pt>
                <c:pt idx="2680">
                  <c:v>58438</c:v>
                </c:pt>
                <c:pt idx="2681">
                  <c:v>58442</c:v>
                </c:pt>
                <c:pt idx="2682">
                  <c:v>58448</c:v>
                </c:pt>
                <c:pt idx="2683">
                  <c:v>58455</c:v>
                </c:pt>
                <c:pt idx="2684">
                  <c:v>58462</c:v>
                </c:pt>
                <c:pt idx="2685">
                  <c:v>58469</c:v>
                </c:pt>
                <c:pt idx="2686">
                  <c:v>58476</c:v>
                </c:pt>
                <c:pt idx="2687">
                  <c:v>58483</c:v>
                </c:pt>
                <c:pt idx="2688">
                  <c:v>58490</c:v>
                </c:pt>
                <c:pt idx="2689">
                  <c:v>58497</c:v>
                </c:pt>
                <c:pt idx="2690">
                  <c:v>58504</c:v>
                </c:pt>
                <c:pt idx="2691">
                  <c:v>58511</c:v>
                </c:pt>
                <c:pt idx="2692">
                  <c:v>58518</c:v>
                </c:pt>
                <c:pt idx="2693">
                  <c:v>58525</c:v>
                </c:pt>
                <c:pt idx="2694">
                  <c:v>58532</c:v>
                </c:pt>
                <c:pt idx="2695">
                  <c:v>58539</c:v>
                </c:pt>
                <c:pt idx="2696">
                  <c:v>58546</c:v>
                </c:pt>
                <c:pt idx="2697">
                  <c:v>58553</c:v>
                </c:pt>
                <c:pt idx="2698">
                  <c:v>58560</c:v>
                </c:pt>
                <c:pt idx="2699">
                  <c:v>58567</c:v>
                </c:pt>
                <c:pt idx="2700">
                  <c:v>58574</c:v>
                </c:pt>
                <c:pt idx="2701">
                  <c:v>58581</c:v>
                </c:pt>
                <c:pt idx="2702">
                  <c:v>58588</c:v>
                </c:pt>
                <c:pt idx="2703">
                  <c:v>58595</c:v>
                </c:pt>
                <c:pt idx="2704">
                  <c:v>58602</c:v>
                </c:pt>
                <c:pt idx="2705">
                  <c:v>58609</c:v>
                </c:pt>
                <c:pt idx="2706">
                  <c:v>58616</c:v>
                </c:pt>
                <c:pt idx="2707">
                  <c:v>58623</c:v>
                </c:pt>
                <c:pt idx="2708">
                  <c:v>58630</c:v>
                </c:pt>
                <c:pt idx="2709">
                  <c:v>58637</c:v>
                </c:pt>
                <c:pt idx="2710">
                  <c:v>58644</c:v>
                </c:pt>
                <c:pt idx="2711">
                  <c:v>58651</c:v>
                </c:pt>
                <c:pt idx="2712">
                  <c:v>58658</c:v>
                </c:pt>
                <c:pt idx="2713">
                  <c:v>58665</c:v>
                </c:pt>
                <c:pt idx="2714">
                  <c:v>58672</c:v>
                </c:pt>
                <c:pt idx="2715">
                  <c:v>58679</c:v>
                </c:pt>
                <c:pt idx="2716">
                  <c:v>58686</c:v>
                </c:pt>
                <c:pt idx="2717">
                  <c:v>58693</c:v>
                </c:pt>
                <c:pt idx="2718">
                  <c:v>58700</c:v>
                </c:pt>
                <c:pt idx="2719">
                  <c:v>58707</c:v>
                </c:pt>
                <c:pt idx="2720">
                  <c:v>58714</c:v>
                </c:pt>
                <c:pt idx="2721">
                  <c:v>58721</c:v>
                </c:pt>
                <c:pt idx="2722">
                  <c:v>58728</c:v>
                </c:pt>
                <c:pt idx="2723">
                  <c:v>58735</c:v>
                </c:pt>
                <c:pt idx="2724">
                  <c:v>58742</c:v>
                </c:pt>
                <c:pt idx="2725">
                  <c:v>58749</c:v>
                </c:pt>
                <c:pt idx="2726">
                  <c:v>58757</c:v>
                </c:pt>
                <c:pt idx="2727">
                  <c:v>58763</c:v>
                </c:pt>
                <c:pt idx="2728">
                  <c:v>58771</c:v>
                </c:pt>
                <c:pt idx="2729">
                  <c:v>58777</c:v>
                </c:pt>
                <c:pt idx="2730">
                  <c:v>58784</c:v>
                </c:pt>
                <c:pt idx="2731">
                  <c:v>58791</c:v>
                </c:pt>
                <c:pt idx="2732">
                  <c:v>58798</c:v>
                </c:pt>
                <c:pt idx="2733">
                  <c:v>58810</c:v>
                </c:pt>
                <c:pt idx="2734">
                  <c:v>58813</c:v>
                </c:pt>
                <c:pt idx="2735">
                  <c:v>58820</c:v>
                </c:pt>
                <c:pt idx="2736">
                  <c:v>58827</c:v>
                </c:pt>
                <c:pt idx="2737">
                  <c:v>58834</c:v>
                </c:pt>
                <c:pt idx="2738">
                  <c:v>58841</c:v>
                </c:pt>
                <c:pt idx="2739">
                  <c:v>58848</c:v>
                </c:pt>
                <c:pt idx="2740">
                  <c:v>58855</c:v>
                </c:pt>
                <c:pt idx="2741">
                  <c:v>58862</c:v>
                </c:pt>
                <c:pt idx="2742">
                  <c:v>58869</c:v>
                </c:pt>
                <c:pt idx="2743">
                  <c:v>58876</c:v>
                </c:pt>
                <c:pt idx="2744">
                  <c:v>58883</c:v>
                </c:pt>
                <c:pt idx="2745">
                  <c:v>58890</c:v>
                </c:pt>
                <c:pt idx="2746">
                  <c:v>58897</c:v>
                </c:pt>
                <c:pt idx="2747">
                  <c:v>58908</c:v>
                </c:pt>
                <c:pt idx="2748">
                  <c:v>58911</c:v>
                </c:pt>
                <c:pt idx="2749">
                  <c:v>58918</c:v>
                </c:pt>
                <c:pt idx="2750">
                  <c:v>58925</c:v>
                </c:pt>
                <c:pt idx="2751">
                  <c:v>58932</c:v>
                </c:pt>
                <c:pt idx="2752">
                  <c:v>58939</c:v>
                </c:pt>
                <c:pt idx="2753">
                  <c:v>58946</c:v>
                </c:pt>
                <c:pt idx="2754">
                  <c:v>58953</c:v>
                </c:pt>
                <c:pt idx="2755">
                  <c:v>58960</c:v>
                </c:pt>
                <c:pt idx="2756">
                  <c:v>58967</c:v>
                </c:pt>
                <c:pt idx="2757">
                  <c:v>58974</c:v>
                </c:pt>
                <c:pt idx="2758">
                  <c:v>58981</c:v>
                </c:pt>
                <c:pt idx="2759">
                  <c:v>58988</c:v>
                </c:pt>
                <c:pt idx="2760">
                  <c:v>58995</c:v>
                </c:pt>
                <c:pt idx="2761">
                  <c:v>59002</c:v>
                </c:pt>
                <c:pt idx="2762">
                  <c:v>59009</c:v>
                </c:pt>
                <c:pt idx="2763">
                  <c:v>59016</c:v>
                </c:pt>
                <c:pt idx="2764">
                  <c:v>59023</c:v>
                </c:pt>
                <c:pt idx="2765">
                  <c:v>59030</c:v>
                </c:pt>
                <c:pt idx="2766">
                  <c:v>59037</c:v>
                </c:pt>
                <c:pt idx="2767">
                  <c:v>59044</c:v>
                </c:pt>
                <c:pt idx="2768">
                  <c:v>59051</c:v>
                </c:pt>
                <c:pt idx="2769">
                  <c:v>59058</c:v>
                </c:pt>
                <c:pt idx="2770">
                  <c:v>59065</c:v>
                </c:pt>
                <c:pt idx="2771">
                  <c:v>59072</c:v>
                </c:pt>
                <c:pt idx="2772">
                  <c:v>59079</c:v>
                </c:pt>
                <c:pt idx="2773">
                  <c:v>59086</c:v>
                </c:pt>
                <c:pt idx="2774">
                  <c:v>59093</c:v>
                </c:pt>
                <c:pt idx="2775">
                  <c:v>59100</c:v>
                </c:pt>
                <c:pt idx="2776">
                  <c:v>59107</c:v>
                </c:pt>
                <c:pt idx="2777">
                  <c:v>59114</c:v>
                </c:pt>
                <c:pt idx="2778">
                  <c:v>59124</c:v>
                </c:pt>
                <c:pt idx="2779">
                  <c:v>59128</c:v>
                </c:pt>
                <c:pt idx="2780">
                  <c:v>59135</c:v>
                </c:pt>
                <c:pt idx="2781">
                  <c:v>59142</c:v>
                </c:pt>
                <c:pt idx="2782">
                  <c:v>59149</c:v>
                </c:pt>
                <c:pt idx="2783">
                  <c:v>59156</c:v>
                </c:pt>
                <c:pt idx="2784">
                  <c:v>59163</c:v>
                </c:pt>
                <c:pt idx="2785">
                  <c:v>59170</c:v>
                </c:pt>
                <c:pt idx="2786">
                  <c:v>59177</c:v>
                </c:pt>
                <c:pt idx="2787">
                  <c:v>59184</c:v>
                </c:pt>
                <c:pt idx="2788">
                  <c:v>59191</c:v>
                </c:pt>
                <c:pt idx="2789">
                  <c:v>59198</c:v>
                </c:pt>
                <c:pt idx="2790">
                  <c:v>59205</c:v>
                </c:pt>
                <c:pt idx="2791">
                  <c:v>59212</c:v>
                </c:pt>
                <c:pt idx="2792">
                  <c:v>59219</c:v>
                </c:pt>
                <c:pt idx="2793">
                  <c:v>59226</c:v>
                </c:pt>
                <c:pt idx="2794">
                  <c:v>59233</c:v>
                </c:pt>
                <c:pt idx="2795">
                  <c:v>59240</c:v>
                </c:pt>
                <c:pt idx="2796">
                  <c:v>59247</c:v>
                </c:pt>
                <c:pt idx="2797">
                  <c:v>59258</c:v>
                </c:pt>
                <c:pt idx="2798">
                  <c:v>59261</c:v>
                </c:pt>
                <c:pt idx="2799">
                  <c:v>59268</c:v>
                </c:pt>
                <c:pt idx="2800">
                  <c:v>59275</c:v>
                </c:pt>
                <c:pt idx="2801">
                  <c:v>59282</c:v>
                </c:pt>
                <c:pt idx="2802">
                  <c:v>59289</c:v>
                </c:pt>
                <c:pt idx="2803">
                  <c:v>59296</c:v>
                </c:pt>
                <c:pt idx="2804">
                  <c:v>59303</c:v>
                </c:pt>
                <c:pt idx="2805">
                  <c:v>59310</c:v>
                </c:pt>
                <c:pt idx="2806">
                  <c:v>59317</c:v>
                </c:pt>
                <c:pt idx="2807">
                  <c:v>59324</c:v>
                </c:pt>
                <c:pt idx="2808">
                  <c:v>59331</c:v>
                </c:pt>
                <c:pt idx="2809">
                  <c:v>59338</c:v>
                </c:pt>
                <c:pt idx="2810">
                  <c:v>59345</c:v>
                </c:pt>
                <c:pt idx="2811">
                  <c:v>59352</c:v>
                </c:pt>
                <c:pt idx="2812">
                  <c:v>59359</c:v>
                </c:pt>
                <c:pt idx="2813">
                  <c:v>59366</c:v>
                </c:pt>
                <c:pt idx="2814">
                  <c:v>59373</c:v>
                </c:pt>
                <c:pt idx="2815">
                  <c:v>59380</c:v>
                </c:pt>
                <c:pt idx="2816">
                  <c:v>59387</c:v>
                </c:pt>
                <c:pt idx="2817">
                  <c:v>59394</c:v>
                </c:pt>
                <c:pt idx="2818">
                  <c:v>59401</c:v>
                </c:pt>
                <c:pt idx="2819">
                  <c:v>59408</c:v>
                </c:pt>
                <c:pt idx="2820">
                  <c:v>59415</c:v>
                </c:pt>
                <c:pt idx="2821">
                  <c:v>59422</c:v>
                </c:pt>
                <c:pt idx="2822">
                  <c:v>59429</c:v>
                </c:pt>
                <c:pt idx="2823">
                  <c:v>59436</c:v>
                </c:pt>
                <c:pt idx="2824">
                  <c:v>59443</c:v>
                </c:pt>
                <c:pt idx="2825">
                  <c:v>59450</c:v>
                </c:pt>
                <c:pt idx="2826">
                  <c:v>59457</c:v>
                </c:pt>
                <c:pt idx="2827">
                  <c:v>59464</c:v>
                </c:pt>
                <c:pt idx="2828">
                  <c:v>59471</c:v>
                </c:pt>
                <c:pt idx="2829">
                  <c:v>59478</c:v>
                </c:pt>
                <c:pt idx="2830">
                  <c:v>59488</c:v>
                </c:pt>
                <c:pt idx="2831">
                  <c:v>59492</c:v>
                </c:pt>
                <c:pt idx="2832">
                  <c:v>59499</c:v>
                </c:pt>
                <c:pt idx="2833">
                  <c:v>59506</c:v>
                </c:pt>
                <c:pt idx="2834">
                  <c:v>59513</c:v>
                </c:pt>
                <c:pt idx="2835">
                  <c:v>59520</c:v>
                </c:pt>
                <c:pt idx="2836">
                  <c:v>59527</c:v>
                </c:pt>
                <c:pt idx="2837">
                  <c:v>59534</c:v>
                </c:pt>
                <c:pt idx="2838">
                  <c:v>59541</c:v>
                </c:pt>
                <c:pt idx="2839">
                  <c:v>59548</c:v>
                </c:pt>
                <c:pt idx="2840">
                  <c:v>59555</c:v>
                </c:pt>
                <c:pt idx="2841">
                  <c:v>59562</c:v>
                </c:pt>
                <c:pt idx="2842">
                  <c:v>59569</c:v>
                </c:pt>
                <c:pt idx="2843">
                  <c:v>59576</c:v>
                </c:pt>
                <c:pt idx="2844">
                  <c:v>59583</c:v>
                </c:pt>
                <c:pt idx="2845">
                  <c:v>59590</c:v>
                </c:pt>
                <c:pt idx="2846">
                  <c:v>59597</c:v>
                </c:pt>
                <c:pt idx="2847">
                  <c:v>59604</c:v>
                </c:pt>
                <c:pt idx="2848">
                  <c:v>59611</c:v>
                </c:pt>
                <c:pt idx="2849">
                  <c:v>59618</c:v>
                </c:pt>
                <c:pt idx="2850">
                  <c:v>59625</c:v>
                </c:pt>
                <c:pt idx="2851">
                  <c:v>59632</c:v>
                </c:pt>
                <c:pt idx="2852">
                  <c:v>59643</c:v>
                </c:pt>
                <c:pt idx="2853">
                  <c:v>59646</c:v>
                </c:pt>
                <c:pt idx="2854">
                  <c:v>59653</c:v>
                </c:pt>
                <c:pt idx="2855">
                  <c:v>59660</c:v>
                </c:pt>
                <c:pt idx="2856">
                  <c:v>59667</c:v>
                </c:pt>
                <c:pt idx="2857">
                  <c:v>59674</c:v>
                </c:pt>
                <c:pt idx="2858">
                  <c:v>59681</c:v>
                </c:pt>
                <c:pt idx="2859">
                  <c:v>59688</c:v>
                </c:pt>
                <c:pt idx="2860">
                  <c:v>59695</c:v>
                </c:pt>
                <c:pt idx="2861">
                  <c:v>59702</c:v>
                </c:pt>
                <c:pt idx="2862">
                  <c:v>59709</c:v>
                </c:pt>
                <c:pt idx="2863">
                  <c:v>59716</c:v>
                </c:pt>
                <c:pt idx="2864">
                  <c:v>59723</c:v>
                </c:pt>
                <c:pt idx="2865">
                  <c:v>59730</c:v>
                </c:pt>
                <c:pt idx="2866">
                  <c:v>59737</c:v>
                </c:pt>
                <c:pt idx="2867">
                  <c:v>59744</c:v>
                </c:pt>
                <c:pt idx="2868">
                  <c:v>59751</c:v>
                </c:pt>
                <c:pt idx="2869">
                  <c:v>59758</c:v>
                </c:pt>
                <c:pt idx="2870">
                  <c:v>59765</c:v>
                </c:pt>
                <c:pt idx="2871">
                  <c:v>59772</c:v>
                </c:pt>
                <c:pt idx="2872">
                  <c:v>59779</c:v>
                </c:pt>
                <c:pt idx="2873">
                  <c:v>59786</c:v>
                </c:pt>
                <c:pt idx="2874">
                  <c:v>59793</c:v>
                </c:pt>
                <c:pt idx="2875">
                  <c:v>59800</c:v>
                </c:pt>
                <c:pt idx="2876">
                  <c:v>59807</c:v>
                </c:pt>
                <c:pt idx="2877">
                  <c:v>59814</c:v>
                </c:pt>
                <c:pt idx="2878">
                  <c:v>59821</c:v>
                </c:pt>
                <c:pt idx="2879">
                  <c:v>59828</c:v>
                </c:pt>
                <c:pt idx="2880">
                  <c:v>59835</c:v>
                </c:pt>
                <c:pt idx="2881">
                  <c:v>59842</c:v>
                </c:pt>
                <c:pt idx="2882">
                  <c:v>59849</c:v>
                </c:pt>
                <c:pt idx="2883">
                  <c:v>59856</c:v>
                </c:pt>
                <c:pt idx="2884">
                  <c:v>59863</c:v>
                </c:pt>
                <c:pt idx="2885">
                  <c:v>59870</c:v>
                </c:pt>
                <c:pt idx="2886">
                  <c:v>59877</c:v>
                </c:pt>
                <c:pt idx="2887">
                  <c:v>59884</c:v>
                </c:pt>
                <c:pt idx="2888">
                  <c:v>59891</c:v>
                </c:pt>
                <c:pt idx="2889">
                  <c:v>59901</c:v>
                </c:pt>
                <c:pt idx="2890">
                  <c:v>59908</c:v>
                </c:pt>
                <c:pt idx="2891">
                  <c:v>59915</c:v>
                </c:pt>
                <c:pt idx="2892">
                  <c:v>59923</c:v>
                </c:pt>
                <c:pt idx="2893">
                  <c:v>59929</c:v>
                </c:pt>
                <c:pt idx="2894">
                  <c:v>59936</c:v>
                </c:pt>
                <c:pt idx="2895">
                  <c:v>59943</c:v>
                </c:pt>
                <c:pt idx="2896">
                  <c:v>59951</c:v>
                </c:pt>
                <c:pt idx="2897">
                  <c:v>59957</c:v>
                </c:pt>
                <c:pt idx="2898">
                  <c:v>59964</c:v>
                </c:pt>
                <c:pt idx="2899">
                  <c:v>59971</c:v>
                </c:pt>
                <c:pt idx="2900">
                  <c:v>59978</c:v>
                </c:pt>
                <c:pt idx="2901">
                  <c:v>59985</c:v>
                </c:pt>
                <c:pt idx="2902">
                  <c:v>59992</c:v>
                </c:pt>
                <c:pt idx="2903">
                  <c:v>60001</c:v>
                </c:pt>
                <c:pt idx="2904">
                  <c:v>60006</c:v>
                </c:pt>
                <c:pt idx="2905">
                  <c:v>60013</c:v>
                </c:pt>
                <c:pt idx="2906">
                  <c:v>60020</c:v>
                </c:pt>
                <c:pt idx="2907">
                  <c:v>60028</c:v>
                </c:pt>
                <c:pt idx="2908">
                  <c:v>60034</c:v>
                </c:pt>
                <c:pt idx="2909">
                  <c:v>60041</c:v>
                </c:pt>
                <c:pt idx="2910">
                  <c:v>60049</c:v>
                </c:pt>
                <c:pt idx="2911">
                  <c:v>60055</c:v>
                </c:pt>
                <c:pt idx="2912">
                  <c:v>60062</c:v>
                </c:pt>
                <c:pt idx="2913">
                  <c:v>60069</c:v>
                </c:pt>
                <c:pt idx="2914">
                  <c:v>60076</c:v>
                </c:pt>
                <c:pt idx="2915">
                  <c:v>60083</c:v>
                </c:pt>
                <c:pt idx="2916">
                  <c:v>60090</c:v>
                </c:pt>
                <c:pt idx="2917">
                  <c:v>60097</c:v>
                </c:pt>
                <c:pt idx="2918">
                  <c:v>60104</c:v>
                </c:pt>
                <c:pt idx="2919">
                  <c:v>60111</c:v>
                </c:pt>
                <c:pt idx="2920">
                  <c:v>60118</c:v>
                </c:pt>
                <c:pt idx="2921">
                  <c:v>60125</c:v>
                </c:pt>
                <c:pt idx="2922">
                  <c:v>60132</c:v>
                </c:pt>
                <c:pt idx="2923">
                  <c:v>60140</c:v>
                </c:pt>
                <c:pt idx="2924">
                  <c:v>60147</c:v>
                </c:pt>
                <c:pt idx="2925">
                  <c:v>60153</c:v>
                </c:pt>
                <c:pt idx="2926">
                  <c:v>60160</c:v>
                </c:pt>
                <c:pt idx="2927">
                  <c:v>60167</c:v>
                </c:pt>
                <c:pt idx="2928">
                  <c:v>60174</c:v>
                </c:pt>
                <c:pt idx="2929">
                  <c:v>60181</c:v>
                </c:pt>
                <c:pt idx="2930">
                  <c:v>60189</c:v>
                </c:pt>
                <c:pt idx="2931">
                  <c:v>60195</c:v>
                </c:pt>
                <c:pt idx="2932">
                  <c:v>60202</c:v>
                </c:pt>
                <c:pt idx="2933">
                  <c:v>60209</c:v>
                </c:pt>
                <c:pt idx="2934">
                  <c:v>60216</c:v>
                </c:pt>
                <c:pt idx="2935">
                  <c:v>60223</c:v>
                </c:pt>
                <c:pt idx="2936">
                  <c:v>60230</c:v>
                </c:pt>
                <c:pt idx="2937">
                  <c:v>60237</c:v>
                </c:pt>
                <c:pt idx="2938">
                  <c:v>60244</c:v>
                </c:pt>
                <c:pt idx="2939">
                  <c:v>60251</c:v>
                </c:pt>
                <c:pt idx="2940">
                  <c:v>60258</c:v>
                </c:pt>
                <c:pt idx="2941">
                  <c:v>60267</c:v>
                </c:pt>
                <c:pt idx="2942">
                  <c:v>60274</c:v>
                </c:pt>
                <c:pt idx="2943">
                  <c:v>60281</c:v>
                </c:pt>
                <c:pt idx="2944">
                  <c:v>60288</c:v>
                </c:pt>
                <c:pt idx="2945">
                  <c:v>60295</c:v>
                </c:pt>
                <c:pt idx="2946">
                  <c:v>60302</c:v>
                </c:pt>
                <c:pt idx="2947">
                  <c:v>60309</c:v>
                </c:pt>
                <c:pt idx="2948">
                  <c:v>60316</c:v>
                </c:pt>
                <c:pt idx="2949">
                  <c:v>60323</c:v>
                </c:pt>
                <c:pt idx="2950">
                  <c:v>60330</c:v>
                </c:pt>
                <c:pt idx="2951">
                  <c:v>60337</c:v>
                </c:pt>
                <c:pt idx="2952">
                  <c:v>60344</c:v>
                </c:pt>
                <c:pt idx="2953">
                  <c:v>60351</c:v>
                </c:pt>
                <c:pt idx="2954">
                  <c:v>60359</c:v>
                </c:pt>
                <c:pt idx="2955">
                  <c:v>60366</c:v>
                </c:pt>
                <c:pt idx="2956">
                  <c:v>60373</c:v>
                </c:pt>
                <c:pt idx="2957">
                  <c:v>60380</c:v>
                </c:pt>
                <c:pt idx="2958">
                  <c:v>60387</c:v>
                </c:pt>
                <c:pt idx="2959">
                  <c:v>60394</c:v>
                </c:pt>
                <c:pt idx="2960">
                  <c:v>60401</c:v>
                </c:pt>
                <c:pt idx="2961">
                  <c:v>60408</c:v>
                </c:pt>
                <c:pt idx="2962">
                  <c:v>60415</c:v>
                </c:pt>
                <c:pt idx="2963">
                  <c:v>60422</c:v>
                </c:pt>
                <c:pt idx="2964">
                  <c:v>60429</c:v>
                </c:pt>
                <c:pt idx="2965">
                  <c:v>60436</c:v>
                </c:pt>
                <c:pt idx="2966">
                  <c:v>60443</c:v>
                </c:pt>
                <c:pt idx="2967">
                  <c:v>60450</c:v>
                </c:pt>
                <c:pt idx="2968">
                  <c:v>60457</c:v>
                </c:pt>
                <c:pt idx="2969">
                  <c:v>60464</c:v>
                </c:pt>
                <c:pt idx="2970">
                  <c:v>60471</c:v>
                </c:pt>
                <c:pt idx="2971">
                  <c:v>60478</c:v>
                </c:pt>
                <c:pt idx="2972">
                  <c:v>60485</c:v>
                </c:pt>
                <c:pt idx="2973">
                  <c:v>60492</c:v>
                </c:pt>
                <c:pt idx="2974">
                  <c:v>60499</c:v>
                </c:pt>
                <c:pt idx="2975">
                  <c:v>60506</c:v>
                </c:pt>
                <c:pt idx="2976">
                  <c:v>60513</c:v>
                </c:pt>
                <c:pt idx="2977">
                  <c:v>60520</c:v>
                </c:pt>
                <c:pt idx="2978">
                  <c:v>60527</c:v>
                </c:pt>
                <c:pt idx="2979">
                  <c:v>60534</c:v>
                </c:pt>
                <c:pt idx="2980">
                  <c:v>60541</c:v>
                </c:pt>
                <c:pt idx="2981">
                  <c:v>60548</c:v>
                </c:pt>
                <c:pt idx="2982">
                  <c:v>60555</c:v>
                </c:pt>
                <c:pt idx="2983">
                  <c:v>60562</c:v>
                </c:pt>
                <c:pt idx="2984">
                  <c:v>60569</c:v>
                </c:pt>
                <c:pt idx="2985">
                  <c:v>60576</c:v>
                </c:pt>
                <c:pt idx="2986">
                  <c:v>60583</c:v>
                </c:pt>
                <c:pt idx="2987">
                  <c:v>60590</c:v>
                </c:pt>
                <c:pt idx="2988">
                  <c:v>60598</c:v>
                </c:pt>
                <c:pt idx="2989">
                  <c:v>60604</c:v>
                </c:pt>
                <c:pt idx="2990">
                  <c:v>60611</c:v>
                </c:pt>
                <c:pt idx="2991">
                  <c:v>60618</c:v>
                </c:pt>
                <c:pt idx="2992">
                  <c:v>60625</c:v>
                </c:pt>
                <c:pt idx="2993">
                  <c:v>60632</c:v>
                </c:pt>
                <c:pt idx="2994">
                  <c:v>60639</c:v>
                </c:pt>
                <c:pt idx="2995">
                  <c:v>60646</c:v>
                </c:pt>
                <c:pt idx="2996">
                  <c:v>60653</c:v>
                </c:pt>
                <c:pt idx="2997">
                  <c:v>60660</c:v>
                </c:pt>
                <c:pt idx="2998">
                  <c:v>60667</c:v>
                </c:pt>
                <c:pt idx="2999">
                  <c:v>60674</c:v>
                </c:pt>
                <c:pt idx="3000">
                  <c:v>60681</c:v>
                </c:pt>
                <c:pt idx="3001">
                  <c:v>60688</c:v>
                </c:pt>
                <c:pt idx="3002">
                  <c:v>60695</c:v>
                </c:pt>
                <c:pt idx="3003">
                  <c:v>60702</c:v>
                </c:pt>
                <c:pt idx="3004">
                  <c:v>60709</c:v>
                </c:pt>
                <c:pt idx="3005">
                  <c:v>60716</c:v>
                </c:pt>
                <c:pt idx="3006">
                  <c:v>60723</c:v>
                </c:pt>
                <c:pt idx="3007">
                  <c:v>60730</c:v>
                </c:pt>
                <c:pt idx="3008">
                  <c:v>60737</c:v>
                </c:pt>
                <c:pt idx="3009">
                  <c:v>60744</c:v>
                </c:pt>
                <c:pt idx="3010">
                  <c:v>60751</c:v>
                </c:pt>
                <c:pt idx="3011">
                  <c:v>60758</c:v>
                </c:pt>
                <c:pt idx="3012">
                  <c:v>60765</c:v>
                </c:pt>
                <c:pt idx="3013">
                  <c:v>60772</c:v>
                </c:pt>
                <c:pt idx="3014">
                  <c:v>60779</c:v>
                </c:pt>
                <c:pt idx="3015">
                  <c:v>60786</c:v>
                </c:pt>
                <c:pt idx="3016">
                  <c:v>60793</c:v>
                </c:pt>
                <c:pt idx="3017">
                  <c:v>60800</c:v>
                </c:pt>
                <c:pt idx="3018">
                  <c:v>60807</c:v>
                </c:pt>
                <c:pt idx="3019">
                  <c:v>60814</c:v>
                </c:pt>
                <c:pt idx="3020">
                  <c:v>60821</c:v>
                </c:pt>
                <c:pt idx="3021">
                  <c:v>60828</c:v>
                </c:pt>
                <c:pt idx="3022">
                  <c:v>60835</c:v>
                </c:pt>
                <c:pt idx="3023">
                  <c:v>60842</c:v>
                </c:pt>
                <c:pt idx="3024">
                  <c:v>60849</c:v>
                </c:pt>
                <c:pt idx="3025">
                  <c:v>60856</c:v>
                </c:pt>
                <c:pt idx="3026">
                  <c:v>60863</c:v>
                </c:pt>
                <c:pt idx="3027">
                  <c:v>60870</c:v>
                </c:pt>
                <c:pt idx="3028">
                  <c:v>60877</c:v>
                </c:pt>
                <c:pt idx="3029">
                  <c:v>60884</c:v>
                </c:pt>
                <c:pt idx="3030">
                  <c:v>60891</c:v>
                </c:pt>
                <c:pt idx="3031">
                  <c:v>60898</c:v>
                </c:pt>
                <c:pt idx="3032">
                  <c:v>60905</c:v>
                </c:pt>
                <c:pt idx="3033">
                  <c:v>60912</c:v>
                </c:pt>
                <c:pt idx="3034">
                  <c:v>60919</c:v>
                </c:pt>
                <c:pt idx="3035">
                  <c:v>60926</c:v>
                </c:pt>
                <c:pt idx="3036">
                  <c:v>60933</c:v>
                </c:pt>
                <c:pt idx="3037">
                  <c:v>60940</c:v>
                </c:pt>
                <c:pt idx="3038">
                  <c:v>60948</c:v>
                </c:pt>
                <c:pt idx="3039">
                  <c:v>60954</c:v>
                </c:pt>
                <c:pt idx="3040">
                  <c:v>60962</c:v>
                </c:pt>
                <c:pt idx="3041">
                  <c:v>60968</c:v>
                </c:pt>
                <c:pt idx="3042">
                  <c:v>60975</c:v>
                </c:pt>
                <c:pt idx="3043">
                  <c:v>60982</c:v>
                </c:pt>
                <c:pt idx="3044">
                  <c:v>60989</c:v>
                </c:pt>
                <c:pt idx="3045">
                  <c:v>61001</c:v>
                </c:pt>
                <c:pt idx="3046">
                  <c:v>61004</c:v>
                </c:pt>
                <c:pt idx="3047">
                  <c:v>61011</c:v>
                </c:pt>
                <c:pt idx="3048">
                  <c:v>61018</c:v>
                </c:pt>
                <c:pt idx="3049">
                  <c:v>61025</c:v>
                </c:pt>
                <c:pt idx="3050">
                  <c:v>61032</c:v>
                </c:pt>
                <c:pt idx="3051">
                  <c:v>61039</c:v>
                </c:pt>
                <c:pt idx="3052">
                  <c:v>61046</c:v>
                </c:pt>
                <c:pt idx="3053">
                  <c:v>61053</c:v>
                </c:pt>
                <c:pt idx="3054">
                  <c:v>61060</c:v>
                </c:pt>
                <c:pt idx="3055">
                  <c:v>61067</c:v>
                </c:pt>
                <c:pt idx="3056">
                  <c:v>61074</c:v>
                </c:pt>
                <c:pt idx="3057">
                  <c:v>61081</c:v>
                </c:pt>
                <c:pt idx="3058">
                  <c:v>61092</c:v>
                </c:pt>
                <c:pt idx="3059">
                  <c:v>61095</c:v>
                </c:pt>
                <c:pt idx="3060">
                  <c:v>61102</c:v>
                </c:pt>
                <c:pt idx="3061">
                  <c:v>61109</c:v>
                </c:pt>
                <c:pt idx="3062">
                  <c:v>61116</c:v>
                </c:pt>
                <c:pt idx="3063">
                  <c:v>61123</c:v>
                </c:pt>
                <c:pt idx="3064">
                  <c:v>61130</c:v>
                </c:pt>
                <c:pt idx="3065">
                  <c:v>61137</c:v>
                </c:pt>
                <c:pt idx="3066">
                  <c:v>61144</c:v>
                </c:pt>
                <c:pt idx="3067">
                  <c:v>61151</c:v>
                </c:pt>
                <c:pt idx="3068">
                  <c:v>61158</c:v>
                </c:pt>
                <c:pt idx="3069">
                  <c:v>61165</c:v>
                </c:pt>
                <c:pt idx="3070">
                  <c:v>61172</c:v>
                </c:pt>
                <c:pt idx="3071">
                  <c:v>61179</c:v>
                </c:pt>
                <c:pt idx="3072">
                  <c:v>61186</c:v>
                </c:pt>
                <c:pt idx="3073">
                  <c:v>61193</c:v>
                </c:pt>
                <c:pt idx="3074">
                  <c:v>61200</c:v>
                </c:pt>
                <c:pt idx="3075">
                  <c:v>61207</c:v>
                </c:pt>
                <c:pt idx="3076">
                  <c:v>61214</c:v>
                </c:pt>
                <c:pt idx="3077">
                  <c:v>61221</c:v>
                </c:pt>
                <c:pt idx="3078">
                  <c:v>61228</c:v>
                </c:pt>
                <c:pt idx="3079">
                  <c:v>61235</c:v>
                </c:pt>
                <c:pt idx="3080">
                  <c:v>61242</c:v>
                </c:pt>
                <c:pt idx="3081">
                  <c:v>61249</c:v>
                </c:pt>
                <c:pt idx="3082">
                  <c:v>61256</c:v>
                </c:pt>
                <c:pt idx="3083">
                  <c:v>61263</c:v>
                </c:pt>
                <c:pt idx="3084">
                  <c:v>61270</c:v>
                </c:pt>
                <c:pt idx="3085">
                  <c:v>61277</c:v>
                </c:pt>
                <c:pt idx="3086">
                  <c:v>61284</c:v>
                </c:pt>
                <c:pt idx="3087">
                  <c:v>61291</c:v>
                </c:pt>
                <c:pt idx="3088">
                  <c:v>61298</c:v>
                </c:pt>
                <c:pt idx="3089">
                  <c:v>61305</c:v>
                </c:pt>
                <c:pt idx="3090">
                  <c:v>61315</c:v>
                </c:pt>
                <c:pt idx="3091">
                  <c:v>61319</c:v>
                </c:pt>
                <c:pt idx="3092">
                  <c:v>61326</c:v>
                </c:pt>
                <c:pt idx="3093">
                  <c:v>61333</c:v>
                </c:pt>
                <c:pt idx="3094">
                  <c:v>61340</c:v>
                </c:pt>
                <c:pt idx="3095">
                  <c:v>61347</c:v>
                </c:pt>
                <c:pt idx="3096">
                  <c:v>61354</c:v>
                </c:pt>
                <c:pt idx="3097">
                  <c:v>61361</c:v>
                </c:pt>
                <c:pt idx="3098">
                  <c:v>61368</c:v>
                </c:pt>
                <c:pt idx="3099">
                  <c:v>61375</c:v>
                </c:pt>
                <c:pt idx="3100">
                  <c:v>61382</c:v>
                </c:pt>
                <c:pt idx="3101">
                  <c:v>61389</c:v>
                </c:pt>
                <c:pt idx="3102">
                  <c:v>61396</c:v>
                </c:pt>
                <c:pt idx="3103">
                  <c:v>61403</c:v>
                </c:pt>
                <c:pt idx="3104">
                  <c:v>61410</c:v>
                </c:pt>
                <c:pt idx="3105">
                  <c:v>61417</c:v>
                </c:pt>
                <c:pt idx="3106">
                  <c:v>61424</c:v>
                </c:pt>
                <c:pt idx="3107">
                  <c:v>61431</c:v>
                </c:pt>
                <c:pt idx="3108">
                  <c:v>61438</c:v>
                </c:pt>
                <c:pt idx="3109">
                  <c:v>61445</c:v>
                </c:pt>
                <c:pt idx="3110">
                  <c:v>61452</c:v>
                </c:pt>
                <c:pt idx="3111">
                  <c:v>61459</c:v>
                </c:pt>
                <c:pt idx="3112">
                  <c:v>61466</c:v>
                </c:pt>
                <c:pt idx="3113">
                  <c:v>61477</c:v>
                </c:pt>
                <c:pt idx="3114">
                  <c:v>61480</c:v>
                </c:pt>
                <c:pt idx="3115">
                  <c:v>61487</c:v>
                </c:pt>
                <c:pt idx="3116">
                  <c:v>61494</c:v>
                </c:pt>
                <c:pt idx="3117">
                  <c:v>61501</c:v>
                </c:pt>
                <c:pt idx="3118">
                  <c:v>61508</c:v>
                </c:pt>
                <c:pt idx="3119">
                  <c:v>61515</c:v>
                </c:pt>
                <c:pt idx="3120">
                  <c:v>61522</c:v>
                </c:pt>
                <c:pt idx="3121">
                  <c:v>61529</c:v>
                </c:pt>
                <c:pt idx="3122">
                  <c:v>61536</c:v>
                </c:pt>
                <c:pt idx="3123">
                  <c:v>61543</c:v>
                </c:pt>
                <c:pt idx="3124">
                  <c:v>61550</c:v>
                </c:pt>
                <c:pt idx="3125">
                  <c:v>61557</c:v>
                </c:pt>
                <c:pt idx="3126">
                  <c:v>61564</c:v>
                </c:pt>
                <c:pt idx="3127">
                  <c:v>61571</c:v>
                </c:pt>
                <c:pt idx="3128">
                  <c:v>61578</c:v>
                </c:pt>
                <c:pt idx="3129">
                  <c:v>61585</c:v>
                </c:pt>
                <c:pt idx="3130">
                  <c:v>61592</c:v>
                </c:pt>
                <c:pt idx="3131">
                  <c:v>61599</c:v>
                </c:pt>
                <c:pt idx="3132">
                  <c:v>61606</c:v>
                </c:pt>
                <c:pt idx="3133">
                  <c:v>61613</c:v>
                </c:pt>
                <c:pt idx="3134">
                  <c:v>61620</c:v>
                </c:pt>
                <c:pt idx="3135">
                  <c:v>61627</c:v>
                </c:pt>
                <c:pt idx="3136">
                  <c:v>61634</c:v>
                </c:pt>
                <c:pt idx="3137">
                  <c:v>61641</c:v>
                </c:pt>
                <c:pt idx="3138">
                  <c:v>61648</c:v>
                </c:pt>
                <c:pt idx="3139">
                  <c:v>61655</c:v>
                </c:pt>
                <c:pt idx="3140">
                  <c:v>61662</c:v>
                </c:pt>
                <c:pt idx="3141">
                  <c:v>61669</c:v>
                </c:pt>
                <c:pt idx="3142">
                  <c:v>61676</c:v>
                </c:pt>
                <c:pt idx="3143">
                  <c:v>61683</c:v>
                </c:pt>
                <c:pt idx="3144">
                  <c:v>61690</c:v>
                </c:pt>
                <c:pt idx="3145">
                  <c:v>61697</c:v>
                </c:pt>
                <c:pt idx="3146">
                  <c:v>61704</c:v>
                </c:pt>
                <c:pt idx="3147">
                  <c:v>61711</c:v>
                </c:pt>
                <c:pt idx="3148">
                  <c:v>61718</c:v>
                </c:pt>
                <c:pt idx="3149">
                  <c:v>61728</c:v>
                </c:pt>
                <c:pt idx="3150">
                  <c:v>61735</c:v>
                </c:pt>
                <c:pt idx="3151">
                  <c:v>61742</c:v>
                </c:pt>
                <c:pt idx="3152">
                  <c:v>61750</c:v>
                </c:pt>
                <c:pt idx="3153">
                  <c:v>61756</c:v>
                </c:pt>
                <c:pt idx="3154">
                  <c:v>61763</c:v>
                </c:pt>
                <c:pt idx="3155">
                  <c:v>61770</c:v>
                </c:pt>
                <c:pt idx="3156">
                  <c:v>61778</c:v>
                </c:pt>
                <c:pt idx="3157">
                  <c:v>61784</c:v>
                </c:pt>
                <c:pt idx="3158">
                  <c:v>61791</c:v>
                </c:pt>
                <c:pt idx="3159">
                  <c:v>61798</c:v>
                </c:pt>
                <c:pt idx="3160">
                  <c:v>61805</c:v>
                </c:pt>
                <c:pt idx="3161">
                  <c:v>61812</c:v>
                </c:pt>
                <c:pt idx="3162">
                  <c:v>61819</c:v>
                </c:pt>
                <c:pt idx="3163">
                  <c:v>61826</c:v>
                </c:pt>
                <c:pt idx="3164">
                  <c:v>61835</c:v>
                </c:pt>
                <c:pt idx="3165">
                  <c:v>61840</c:v>
                </c:pt>
                <c:pt idx="3166">
                  <c:v>61847</c:v>
                </c:pt>
                <c:pt idx="3167">
                  <c:v>61855</c:v>
                </c:pt>
                <c:pt idx="3168">
                  <c:v>61861</c:v>
                </c:pt>
                <c:pt idx="3169">
                  <c:v>61868</c:v>
                </c:pt>
                <c:pt idx="3170">
                  <c:v>61876</c:v>
                </c:pt>
                <c:pt idx="3171">
                  <c:v>61882</c:v>
                </c:pt>
                <c:pt idx="3172">
                  <c:v>61889</c:v>
                </c:pt>
                <c:pt idx="3173">
                  <c:v>61896</c:v>
                </c:pt>
                <c:pt idx="3174">
                  <c:v>61903</c:v>
                </c:pt>
                <c:pt idx="3175">
                  <c:v>61910</c:v>
                </c:pt>
                <c:pt idx="3176">
                  <c:v>61917</c:v>
                </c:pt>
                <c:pt idx="3177">
                  <c:v>61924</c:v>
                </c:pt>
                <c:pt idx="3178">
                  <c:v>61931</c:v>
                </c:pt>
                <c:pt idx="3179">
                  <c:v>61938</c:v>
                </c:pt>
                <c:pt idx="3180">
                  <c:v>61945</c:v>
                </c:pt>
                <c:pt idx="3181">
                  <c:v>61952</c:v>
                </c:pt>
                <c:pt idx="3182">
                  <c:v>61959</c:v>
                </c:pt>
                <c:pt idx="3183">
                  <c:v>61967</c:v>
                </c:pt>
                <c:pt idx="3184">
                  <c:v>61974</c:v>
                </c:pt>
                <c:pt idx="3185">
                  <c:v>61980</c:v>
                </c:pt>
                <c:pt idx="3186">
                  <c:v>61987</c:v>
                </c:pt>
                <c:pt idx="3187">
                  <c:v>61994</c:v>
                </c:pt>
                <c:pt idx="3188">
                  <c:v>62001</c:v>
                </c:pt>
                <c:pt idx="3189">
                  <c:v>62008</c:v>
                </c:pt>
                <c:pt idx="3190">
                  <c:v>62016</c:v>
                </c:pt>
                <c:pt idx="3191">
                  <c:v>62022</c:v>
                </c:pt>
                <c:pt idx="3192">
                  <c:v>62029</c:v>
                </c:pt>
                <c:pt idx="3193">
                  <c:v>62036</c:v>
                </c:pt>
                <c:pt idx="3194">
                  <c:v>62044</c:v>
                </c:pt>
                <c:pt idx="3195">
                  <c:v>62050</c:v>
                </c:pt>
                <c:pt idx="3196">
                  <c:v>62057</c:v>
                </c:pt>
                <c:pt idx="3197">
                  <c:v>62064</c:v>
                </c:pt>
                <c:pt idx="3198">
                  <c:v>62071</c:v>
                </c:pt>
                <c:pt idx="3199">
                  <c:v>62078</c:v>
                </c:pt>
                <c:pt idx="3200">
                  <c:v>62085</c:v>
                </c:pt>
                <c:pt idx="3201">
                  <c:v>62093</c:v>
                </c:pt>
                <c:pt idx="3202">
                  <c:v>62100</c:v>
                </c:pt>
                <c:pt idx="3203">
                  <c:v>62107</c:v>
                </c:pt>
                <c:pt idx="3204">
                  <c:v>62114</c:v>
                </c:pt>
                <c:pt idx="3205">
                  <c:v>62121</c:v>
                </c:pt>
                <c:pt idx="3206">
                  <c:v>62128</c:v>
                </c:pt>
                <c:pt idx="3207">
                  <c:v>62135</c:v>
                </c:pt>
                <c:pt idx="3208">
                  <c:v>62142</c:v>
                </c:pt>
                <c:pt idx="3209">
                  <c:v>62149</c:v>
                </c:pt>
                <c:pt idx="3210">
                  <c:v>62156</c:v>
                </c:pt>
                <c:pt idx="3211">
                  <c:v>62163</c:v>
                </c:pt>
                <c:pt idx="3212">
                  <c:v>62170</c:v>
                </c:pt>
                <c:pt idx="3213">
                  <c:v>62177</c:v>
                </c:pt>
                <c:pt idx="3214">
                  <c:v>62186</c:v>
                </c:pt>
                <c:pt idx="3215">
                  <c:v>62193</c:v>
                </c:pt>
                <c:pt idx="3216">
                  <c:v>62200</c:v>
                </c:pt>
                <c:pt idx="3217">
                  <c:v>62207</c:v>
                </c:pt>
                <c:pt idx="3218">
                  <c:v>62214</c:v>
                </c:pt>
                <c:pt idx="3219">
                  <c:v>62221</c:v>
                </c:pt>
                <c:pt idx="3220">
                  <c:v>62228</c:v>
                </c:pt>
                <c:pt idx="3221">
                  <c:v>62235</c:v>
                </c:pt>
                <c:pt idx="3222">
                  <c:v>62242</c:v>
                </c:pt>
                <c:pt idx="3223">
                  <c:v>62249</c:v>
                </c:pt>
                <c:pt idx="3224">
                  <c:v>62256</c:v>
                </c:pt>
                <c:pt idx="3225">
                  <c:v>62263</c:v>
                </c:pt>
                <c:pt idx="3226">
                  <c:v>62270</c:v>
                </c:pt>
                <c:pt idx="3227">
                  <c:v>62277</c:v>
                </c:pt>
                <c:pt idx="3228">
                  <c:v>62284</c:v>
                </c:pt>
                <c:pt idx="3229">
                  <c:v>62291</c:v>
                </c:pt>
                <c:pt idx="3230">
                  <c:v>62298</c:v>
                </c:pt>
                <c:pt idx="3231">
                  <c:v>62305</c:v>
                </c:pt>
                <c:pt idx="3232">
                  <c:v>62312</c:v>
                </c:pt>
                <c:pt idx="3233">
                  <c:v>62319</c:v>
                </c:pt>
                <c:pt idx="3234">
                  <c:v>62326</c:v>
                </c:pt>
                <c:pt idx="3235">
                  <c:v>62333</c:v>
                </c:pt>
                <c:pt idx="3236">
                  <c:v>62340</c:v>
                </c:pt>
                <c:pt idx="3237">
                  <c:v>62347</c:v>
                </c:pt>
                <c:pt idx="3238">
                  <c:v>62354</c:v>
                </c:pt>
                <c:pt idx="3239">
                  <c:v>62361</c:v>
                </c:pt>
                <c:pt idx="3240">
                  <c:v>62368</c:v>
                </c:pt>
                <c:pt idx="3241">
                  <c:v>62375</c:v>
                </c:pt>
                <c:pt idx="3242">
                  <c:v>62382</c:v>
                </c:pt>
                <c:pt idx="3243">
                  <c:v>62389</c:v>
                </c:pt>
                <c:pt idx="3244">
                  <c:v>62396</c:v>
                </c:pt>
                <c:pt idx="3245">
                  <c:v>62403</c:v>
                </c:pt>
                <c:pt idx="3246">
                  <c:v>62410</c:v>
                </c:pt>
                <c:pt idx="3247">
                  <c:v>62417</c:v>
                </c:pt>
                <c:pt idx="3248">
                  <c:v>62425</c:v>
                </c:pt>
                <c:pt idx="3249">
                  <c:v>62431</c:v>
                </c:pt>
                <c:pt idx="3250">
                  <c:v>62438</c:v>
                </c:pt>
                <c:pt idx="3251">
                  <c:v>62445</c:v>
                </c:pt>
                <c:pt idx="3252">
                  <c:v>62456</c:v>
                </c:pt>
                <c:pt idx="3253">
                  <c:v>62460</c:v>
                </c:pt>
                <c:pt idx="3254">
                  <c:v>62466</c:v>
                </c:pt>
                <c:pt idx="3255">
                  <c:v>62473</c:v>
                </c:pt>
                <c:pt idx="3256">
                  <c:v>62480</c:v>
                </c:pt>
                <c:pt idx="3257">
                  <c:v>62487</c:v>
                </c:pt>
                <c:pt idx="3258">
                  <c:v>62494</c:v>
                </c:pt>
                <c:pt idx="3259">
                  <c:v>62501</c:v>
                </c:pt>
                <c:pt idx="3260">
                  <c:v>62508</c:v>
                </c:pt>
                <c:pt idx="3261">
                  <c:v>62515</c:v>
                </c:pt>
                <c:pt idx="3262">
                  <c:v>62522</c:v>
                </c:pt>
                <c:pt idx="3263">
                  <c:v>62529</c:v>
                </c:pt>
                <c:pt idx="3264">
                  <c:v>62536</c:v>
                </c:pt>
                <c:pt idx="3265">
                  <c:v>62543</c:v>
                </c:pt>
                <c:pt idx="3266">
                  <c:v>62550</c:v>
                </c:pt>
                <c:pt idx="3267">
                  <c:v>62557</c:v>
                </c:pt>
                <c:pt idx="3268">
                  <c:v>62564</c:v>
                </c:pt>
                <c:pt idx="3269">
                  <c:v>62571</c:v>
                </c:pt>
                <c:pt idx="3270">
                  <c:v>62578</c:v>
                </c:pt>
                <c:pt idx="3271">
                  <c:v>62585</c:v>
                </c:pt>
                <c:pt idx="3272">
                  <c:v>62592</c:v>
                </c:pt>
                <c:pt idx="3273">
                  <c:v>62599</c:v>
                </c:pt>
                <c:pt idx="3274">
                  <c:v>62606</c:v>
                </c:pt>
                <c:pt idx="3275">
                  <c:v>62613</c:v>
                </c:pt>
                <c:pt idx="3276">
                  <c:v>62620</c:v>
                </c:pt>
                <c:pt idx="3277">
                  <c:v>62627</c:v>
                </c:pt>
                <c:pt idx="3278">
                  <c:v>62634</c:v>
                </c:pt>
                <c:pt idx="3279">
                  <c:v>62641</c:v>
                </c:pt>
                <c:pt idx="3280">
                  <c:v>62648</c:v>
                </c:pt>
                <c:pt idx="3281">
                  <c:v>62655</c:v>
                </c:pt>
                <c:pt idx="3282">
                  <c:v>62662</c:v>
                </c:pt>
                <c:pt idx="3283">
                  <c:v>62669</c:v>
                </c:pt>
                <c:pt idx="3284">
                  <c:v>62676</c:v>
                </c:pt>
                <c:pt idx="3285">
                  <c:v>62683</c:v>
                </c:pt>
                <c:pt idx="3286">
                  <c:v>62690</c:v>
                </c:pt>
                <c:pt idx="3287">
                  <c:v>62697</c:v>
                </c:pt>
                <c:pt idx="3288">
                  <c:v>62704</c:v>
                </c:pt>
                <c:pt idx="3289">
                  <c:v>62711</c:v>
                </c:pt>
                <c:pt idx="3290">
                  <c:v>62718</c:v>
                </c:pt>
                <c:pt idx="3291">
                  <c:v>62725</c:v>
                </c:pt>
                <c:pt idx="3292">
                  <c:v>62732</c:v>
                </c:pt>
                <c:pt idx="3293">
                  <c:v>62739</c:v>
                </c:pt>
                <c:pt idx="3294">
                  <c:v>62746</c:v>
                </c:pt>
                <c:pt idx="3295">
                  <c:v>62753</c:v>
                </c:pt>
                <c:pt idx="3296">
                  <c:v>62760</c:v>
                </c:pt>
                <c:pt idx="3297">
                  <c:v>62767</c:v>
                </c:pt>
                <c:pt idx="3298">
                  <c:v>62774</c:v>
                </c:pt>
                <c:pt idx="3299">
                  <c:v>62781</c:v>
                </c:pt>
                <c:pt idx="3300">
                  <c:v>62789</c:v>
                </c:pt>
                <c:pt idx="3301">
                  <c:v>62795</c:v>
                </c:pt>
                <c:pt idx="3302">
                  <c:v>62802</c:v>
                </c:pt>
                <c:pt idx="3303">
                  <c:v>62809</c:v>
                </c:pt>
                <c:pt idx="3304">
                  <c:v>62816</c:v>
                </c:pt>
                <c:pt idx="3305">
                  <c:v>62823</c:v>
                </c:pt>
                <c:pt idx="3306">
                  <c:v>62830</c:v>
                </c:pt>
                <c:pt idx="3307">
                  <c:v>62837</c:v>
                </c:pt>
                <c:pt idx="3308">
                  <c:v>62844</c:v>
                </c:pt>
                <c:pt idx="3309">
                  <c:v>62851</c:v>
                </c:pt>
                <c:pt idx="3310">
                  <c:v>62858</c:v>
                </c:pt>
                <c:pt idx="3311">
                  <c:v>62865</c:v>
                </c:pt>
                <c:pt idx="3312">
                  <c:v>62872</c:v>
                </c:pt>
                <c:pt idx="3313">
                  <c:v>62879</c:v>
                </c:pt>
                <c:pt idx="3314">
                  <c:v>62886</c:v>
                </c:pt>
                <c:pt idx="3315">
                  <c:v>62893</c:v>
                </c:pt>
                <c:pt idx="3316">
                  <c:v>62900</c:v>
                </c:pt>
                <c:pt idx="3317">
                  <c:v>62907</c:v>
                </c:pt>
                <c:pt idx="3318">
                  <c:v>62914</c:v>
                </c:pt>
                <c:pt idx="3319">
                  <c:v>62921</c:v>
                </c:pt>
                <c:pt idx="3320">
                  <c:v>62928</c:v>
                </c:pt>
                <c:pt idx="3321">
                  <c:v>62935</c:v>
                </c:pt>
                <c:pt idx="3322">
                  <c:v>62942</c:v>
                </c:pt>
                <c:pt idx="3323">
                  <c:v>62949</c:v>
                </c:pt>
                <c:pt idx="3324">
                  <c:v>62956</c:v>
                </c:pt>
                <c:pt idx="3325">
                  <c:v>62963</c:v>
                </c:pt>
                <c:pt idx="3326">
                  <c:v>62970</c:v>
                </c:pt>
                <c:pt idx="3327">
                  <c:v>62977</c:v>
                </c:pt>
                <c:pt idx="3328">
                  <c:v>62984</c:v>
                </c:pt>
                <c:pt idx="3329">
                  <c:v>62991</c:v>
                </c:pt>
                <c:pt idx="3330">
                  <c:v>62998</c:v>
                </c:pt>
                <c:pt idx="3331">
                  <c:v>63005</c:v>
                </c:pt>
                <c:pt idx="3332">
                  <c:v>63012</c:v>
                </c:pt>
                <c:pt idx="3333">
                  <c:v>63019</c:v>
                </c:pt>
                <c:pt idx="3334">
                  <c:v>63026</c:v>
                </c:pt>
                <c:pt idx="3335">
                  <c:v>63033</c:v>
                </c:pt>
                <c:pt idx="3336">
                  <c:v>63040</c:v>
                </c:pt>
                <c:pt idx="3337">
                  <c:v>63047</c:v>
                </c:pt>
                <c:pt idx="3338">
                  <c:v>63054</c:v>
                </c:pt>
                <c:pt idx="3339">
                  <c:v>63061</c:v>
                </c:pt>
                <c:pt idx="3340">
                  <c:v>63068</c:v>
                </c:pt>
                <c:pt idx="3341">
                  <c:v>63075</c:v>
                </c:pt>
                <c:pt idx="3342">
                  <c:v>63082</c:v>
                </c:pt>
                <c:pt idx="3343">
                  <c:v>63089</c:v>
                </c:pt>
                <c:pt idx="3344">
                  <c:v>63096</c:v>
                </c:pt>
                <c:pt idx="3345">
                  <c:v>63103</c:v>
                </c:pt>
                <c:pt idx="3346">
                  <c:v>63110</c:v>
                </c:pt>
                <c:pt idx="3347">
                  <c:v>63117</c:v>
                </c:pt>
                <c:pt idx="3348">
                  <c:v>63124</c:v>
                </c:pt>
                <c:pt idx="3349">
                  <c:v>63131</c:v>
                </c:pt>
                <c:pt idx="3350">
                  <c:v>63138</c:v>
                </c:pt>
                <c:pt idx="3351">
                  <c:v>63145</c:v>
                </c:pt>
                <c:pt idx="3352">
                  <c:v>63153</c:v>
                </c:pt>
                <c:pt idx="3353">
                  <c:v>63159</c:v>
                </c:pt>
                <c:pt idx="3354">
                  <c:v>63166</c:v>
                </c:pt>
                <c:pt idx="3355">
                  <c:v>63173</c:v>
                </c:pt>
                <c:pt idx="3356">
                  <c:v>63180</c:v>
                </c:pt>
                <c:pt idx="3357">
                  <c:v>63188</c:v>
                </c:pt>
                <c:pt idx="3358">
                  <c:v>63195</c:v>
                </c:pt>
                <c:pt idx="3359">
                  <c:v>63202</c:v>
                </c:pt>
                <c:pt idx="3360">
                  <c:v>63209</c:v>
                </c:pt>
                <c:pt idx="3361">
                  <c:v>63216</c:v>
                </c:pt>
                <c:pt idx="3362">
                  <c:v>63223</c:v>
                </c:pt>
                <c:pt idx="3363">
                  <c:v>63230</c:v>
                </c:pt>
                <c:pt idx="3364">
                  <c:v>63237</c:v>
                </c:pt>
                <c:pt idx="3365">
                  <c:v>63244</c:v>
                </c:pt>
                <c:pt idx="3366">
                  <c:v>63251</c:v>
                </c:pt>
                <c:pt idx="3367">
                  <c:v>63258</c:v>
                </c:pt>
                <c:pt idx="3368">
                  <c:v>63265</c:v>
                </c:pt>
                <c:pt idx="3369">
                  <c:v>63276</c:v>
                </c:pt>
                <c:pt idx="3370">
                  <c:v>63279</c:v>
                </c:pt>
                <c:pt idx="3371">
                  <c:v>63286</c:v>
                </c:pt>
                <c:pt idx="3372">
                  <c:v>63293</c:v>
                </c:pt>
                <c:pt idx="3373">
                  <c:v>63300</c:v>
                </c:pt>
                <c:pt idx="3374">
                  <c:v>63307</c:v>
                </c:pt>
                <c:pt idx="3375">
                  <c:v>63314</c:v>
                </c:pt>
                <c:pt idx="3376">
                  <c:v>63321</c:v>
                </c:pt>
                <c:pt idx="3377">
                  <c:v>63328</c:v>
                </c:pt>
                <c:pt idx="3378">
                  <c:v>63335</c:v>
                </c:pt>
                <c:pt idx="3379">
                  <c:v>63342</c:v>
                </c:pt>
                <c:pt idx="3380">
                  <c:v>63349</c:v>
                </c:pt>
                <c:pt idx="3381">
                  <c:v>63356</c:v>
                </c:pt>
                <c:pt idx="3382">
                  <c:v>63363</c:v>
                </c:pt>
                <c:pt idx="3383">
                  <c:v>63370</c:v>
                </c:pt>
                <c:pt idx="3384">
                  <c:v>63377</c:v>
                </c:pt>
                <c:pt idx="3385">
                  <c:v>63384</c:v>
                </c:pt>
                <c:pt idx="3386">
                  <c:v>63391</c:v>
                </c:pt>
                <c:pt idx="3387">
                  <c:v>63398</c:v>
                </c:pt>
                <c:pt idx="3388">
                  <c:v>63405</c:v>
                </c:pt>
                <c:pt idx="3389">
                  <c:v>63412</c:v>
                </c:pt>
                <c:pt idx="3390">
                  <c:v>63419</c:v>
                </c:pt>
                <c:pt idx="3391">
                  <c:v>63426</c:v>
                </c:pt>
                <c:pt idx="3392">
                  <c:v>63433</c:v>
                </c:pt>
                <c:pt idx="3393">
                  <c:v>63440</c:v>
                </c:pt>
                <c:pt idx="3394">
                  <c:v>63447</c:v>
                </c:pt>
                <c:pt idx="3395">
                  <c:v>63454</c:v>
                </c:pt>
                <c:pt idx="3396">
                  <c:v>63461</c:v>
                </c:pt>
                <c:pt idx="3397">
                  <c:v>63468</c:v>
                </c:pt>
                <c:pt idx="3398">
                  <c:v>63475</c:v>
                </c:pt>
                <c:pt idx="3399">
                  <c:v>63482</c:v>
                </c:pt>
                <c:pt idx="3400">
                  <c:v>63489</c:v>
                </c:pt>
                <c:pt idx="3401">
                  <c:v>63496</c:v>
                </c:pt>
                <c:pt idx="3402">
                  <c:v>63506</c:v>
                </c:pt>
                <c:pt idx="3403">
                  <c:v>63510</c:v>
                </c:pt>
                <c:pt idx="3404">
                  <c:v>63517</c:v>
                </c:pt>
                <c:pt idx="3405">
                  <c:v>63524</c:v>
                </c:pt>
                <c:pt idx="3406">
                  <c:v>63531</c:v>
                </c:pt>
                <c:pt idx="3407">
                  <c:v>63538</c:v>
                </c:pt>
                <c:pt idx="3408">
                  <c:v>63545</c:v>
                </c:pt>
                <c:pt idx="3409">
                  <c:v>63552</c:v>
                </c:pt>
                <c:pt idx="3410">
                  <c:v>63559</c:v>
                </c:pt>
                <c:pt idx="3411">
                  <c:v>63566</c:v>
                </c:pt>
                <c:pt idx="3412">
                  <c:v>63573</c:v>
                </c:pt>
                <c:pt idx="3413">
                  <c:v>63580</c:v>
                </c:pt>
                <c:pt idx="3414">
                  <c:v>63587</c:v>
                </c:pt>
                <c:pt idx="3415">
                  <c:v>63594</c:v>
                </c:pt>
                <c:pt idx="3416">
                  <c:v>63601</c:v>
                </c:pt>
                <c:pt idx="3417">
                  <c:v>63608</c:v>
                </c:pt>
                <c:pt idx="3418">
                  <c:v>63615</c:v>
                </c:pt>
                <c:pt idx="3419">
                  <c:v>63622</c:v>
                </c:pt>
                <c:pt idx="3420">
                  <c:v>63629</c:v>
                </c:pt>
                <c:pt idx="3421">
                  <c:v>63636</c:v>
                </c:pt>
                <c:pt idx="3422">
                  <c:v>63643</c:v>
                </c:pt>
                <c:pt idx="3423">
                  <c:v>63650</c:v>
                </c:pt>
                <c:pt idx="3424">
                  <c:v>63661</c:v>
                </c:pt>
                <c:pt idx="3425">
                  <c:v>63664</c:v>
                </c:pt>
                <c:pt idx="3426">
                  <c:v>63671</c:v>
                </c:pt>
                <c:pt idx="3427">
                  <c:v>63678</c:v>
                </c:pt>
                <c:pt idx="3428">
                  <c:v>63685</c:v>
                </c:pt>
                <c:pt idx="3429">
                  <c:v>63692</c:v>
                </c:pt>
                <c:pt idx="3430">
                  <c:v>63699</c:v>
                </c:pt>
                <c:pt idx="3431">
                  <c:v>63706</c:v>
                </c:pt>
                <c:pt idx="3432">
                  <c:v>63713</c:v>
                </c:pt>
                <c:pt idx="3433">
                  <c:v>63720</c:v>
                </c:pt>
                <c:pt idx="3434">
                  <c:v>63727</c:v>
                </c:pt>
                <c:pt idx="3435">
                  <c:v>63734</c:v>
                </c:pt>
                <c:pt idx="3436">
                  <c:v>63741</c:v>
                </c:pt>
                <c:pt idx="3437">
                  <c:v>63748</c:v>
                </c:pt>
                <c:pt idx="3438">
                  <c:v>63755</c:v>
                </c:pt>
                <c:pt idx="3439">
                  <c:v>63762</c:v>
                </c:pt>
                <c:pt idx="3440">
                  <c:v>63769</c:v>
                </c:pt>
                <c:pt idx="3441">
                  <c:v>63776</c:v>
                </c:pt>
                <c:pt idx="3442">
                  <c:v>63783</c:v>
                </c:pt>
                <c:pt idx="3443">
                  <c:v>63790</c:v>
                </c:pt>
                <c:pt idx="3444">
                  <c:v>63797</c:v>
                </c:pt>
                <c:pt idx="3445">
                  <c:v>63804</c:v>
                </c:pt>
                <c:pt idx="3446">
                  <c:v>63811</c:v>
                </c:pt>
                <c:pt idx="3447">
                  <c:v>63818</c:v>
                </c:pt>
                <c:pt idx="3448">
                  <c:v>63825</c:v>
                </c:pt>
                <c:pt idx="3449">
                  <c:v>63832</c:v>
                </c:pt>
                <c:pt idx="3450">
                  <c:v>63839</c:v>
                </c:pt>
                <c:pt idx="3451">
                  <c:v>63846</c:v>
                </c:pt>
                <c:pt idx="3452">
                  <c:v>63853</c:v>
                </c:pt>
                <c:pt idx="3453">
                  <c:v>63860</c:v>
                </c:pt>
                <c:pt idx="3454">
                  <c:v>63867</c:v>
                </c:pt>
                <c:pt idx="3455">
                  <c:v>63874</c:v>
                </c:pt>
                <c:pt idx="3456">
                  <c:v>63881</c:v>
                </c:pt>
                <c:pt idx="3457">
                  <c:v>63888</c:v>
                </c:pt>
                <c:pt idx="3458">
                  <c:v>63895</c:v>
                </c:pt>
                <c:pt idx="3459">
                  <c:v>63902</c:v>
                </c:pt>
                <c:pt idx="3460">
                  <c:v>63909</c:v>
                </c:pt>
                <c:pt idx="3461">
                  <c:v>63919</c:v>
                </c:pt>
                <c:pt idx="3462">
                  <c:v>63926</c:v>
                </c:pt>
                <c:pt idx="3463">
                  <c:v>63933</c:v>
                </c:pt>
                <c:pt idx="3464">
                  <c:v>63941</c:v>
                </c:pt>
                <c:pt idx="3465">
                  <c:v>63947</c:v>
                </c:pt>
                <c:pt idx="3466">
                  <c:v>63954</c:v>
                </c:pt>
                <c:pt idx="3467">
                  <c:v>63961</c:v>
                </c:pt>
                <c:pt idx="3468">
                  <c:v>63969</c:v>
                </c:pt>
                <c:pt idx="3469">
                  <c:v>63975</c:v>
                </c:pt>
                <c:pt idx="3470">
                  <c:v>63982</c:v>
                </c:pt>
                <c:pt idx="3471">
                  <c:v>63989</c:v>
                </c:pt>
                <c:pt idx="3472">
                  <c:v>63996</c:v>
                </c:pt>
                <c:pt idx="3473">
                  <c:v>64003</c:v>
                </c:pt>
                <c:pt idx="3474">
                  <c:v>64010</c:v>
                </c:pt>
                <c:pt idx="3475">
                  <c:v>64019</c:v>
                </c:pt>
                <c:pt idx="3476">
                  <c:v>64024</c:v>
                </c:pt>
                <c:pt idx="3477">
                  <c:v>64031</c:v>
                </c:pt>
                <c:pt idx="3478">
                  <c:v>64038</c:v>
                </c:pt>
                <c:pt idx="3479">
                  <c:v>64046</c:v>
                </c:pt>
                <c:pt idx="3480">
                  <c:v>64052</c:v>
                </c:pt>
                <c:pt idx="3481">
                  <c:v>64059</c:v>
                </c:pt>
                <c:pt idx="3482">
                  <c:v>64067</c:v>
                </c:pt>
                <c:pt idx="3483">
                  <c:v>64073</c:v>
                </c:pt>
                <c:pt idx="3484">
                  <c:v>64080</c:v>
                </c:pt>
                <c:pt idx="3485">
                  <c:v>64087</c:v>
                </c:pt>
                <c:pt idx="3486">
                  <c:v>64094</c:v>
                </c:pt>
                <c:pt idx="3487">
                  <c:v>64101</c:v>
                </c:pt>
                <c:pt idx="3488">
                  <c:v>64108</c:v>
                </c:pt>
                <c:pt idx="3489">
                  <c:v>64115</c:v>
                </c:pt>
                <c:pt idx="3490">
                  <c:v>64122</c:v>
                </c:pt>
                <c:pt idx="3491">
                  <c:v>64129</c:v>
                </c:pt>
                <c:pt idx="3492">
                  <c:v>64136</c:v>
                </c:pt>
                <c:pt idx="3493">
                  <c:v>64143</c:v>
                </c:pt>
                <c:pt idx="3494">
                  <c:v>64150</c:v>
                </c:pt>
                <c:pt idx="3495">
                  <c:v>64158</c:v>
                </c:pt>
                <c:pt idx="3496">
                  <c:v>64165</c:v>
                </c:pt>
                <c:pt idx="3497">
                  <c:v>64171</c:v>
                </c:pt>
                <c:pt idx="3498">
                  <c:v>64178</c:v>
                </c:pt>
                <c:pt idx="3499">
                  <c:v>64185</c:v>
                </c:pt>
                <c:pt idx="3500">
                  <c:v>64192</c:v>
                </c:pt>
                <c:pt idx="3501">
                  <c:v>64199</c:v>
                </c:pt>
                <c:pt idx="3502">
                  <c:v>64207</c:v>
                </c:pt>
                <c:pt idx="3503">
                  <c:v>64213</c:v>
                </c:pt>
                <c:pt idx="3504">
                  <c:v>64220</c:v>
                </c:pt>
                <c:pt idx="3505">
                  <c:v>64227</c:v>
                </c:pt>
                <c:pt idx="3506">
                  <c:v>64235</c:v>
                </c:pt>
                <c:pt idx="3507">
                  <c:v>64241</c:v>
                </c:pt>
                <c:pt idx="3508">
                  <c:v>64248</c:v>
                </c:pt>
                <c:pt idx="3509">
                  <c:v>64255</c:v>
                </c:pt>
                <c:pt idx="3510">
                  <c:v>64262</c:v>
                </c:pt>
                <c:pt idx="3511">
                  <c:v>64269</c:v>
                </c:pt>
                <c:pt idx="3512">
                  <c:v>64276</c:v>
                </c:pt>
                <c:pt idx="3513">
                  <c:v>64284</c:v>
                </c:pt>
                <c:pt idx="3514">
                  <c:v>64291</c:v>
                </c:pt>
                <c:pt idx="3515">
                  <c:v>64298</c:v>
                </c:pt>
                <c:pt idx="3516">
                  <c:v>64305</c:v>
                </c:pt>
                <c:pt idx="3517">
                  <c:v>64312</c:v>
                </c:pt>
                <c:pt idx="3518">
                  <c:v>64319</c:v>
                </c:pt>
                <c:pt idx="3519">
                  <c:v>64326</c:v>
                </c:pt>
                <c:pt idx="3520">
                  <c:v>64333</c:v>
                </c:pt>
                <c:pt idx="3521">
                  <c:v>64340</c:v>
                </c:pt>
                <c:pt idx="3522">
                  <c:v>64347</c:v>
                </c:pt>
                <c:pt idx="3523">
                  <c:v>64354</c:v>
                </c:pt>
                <c:pt idx="3524">
                  <c:v>64361</c:v>
                </c:pt>
                <c:pt idx="3525">
                  <c:v>64368</c:v>
                </c:pt>
                <c:pt idx="3526">
                  <c:v>64375</c:v>
                </c:pt>
                <c:pt idx="3527">
                  <c:v>64382</c:v>
                </c:pt>
                <c:pt idx="3528">
                  <c:v>64389</c:v>
                </c:pt>
                <c:pt idx="3529">
                  <c:v>64398</c:v>
                </c:pt>
                <c:pt idx="3530">
                  <c:v>64405</c:v>
                </c:pt>
                <c:pt idx="3531">
                  <c:v>64412</c:v>
                </c:pt>
                <c:pt idx="3532">
                  <c:v>64419</c:v>
                </c:pt>
                <c:pt idx="3533">
                  <c:v>64426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1.3275945778152831E-2</c:v>
                </c:pt>
                <c:pt idx="1">
                  <c:v>1.3275467934334984E-2</c:v>
                </c:pt>
                <c:pt idx="2">
                  <c:v>1.3273043686545805E-2</c:v>
                </c:pt>
                <c:pt idx="3">
                  <c:v>1.3271592640782259E-2</c:v>
                </c:pt>
                <c:pt idx="4">
                  <c:v>1.3269851385802056E-2</c:v>
                </c:pt>
                <c:pt idx="5">
                  <c:v>1.3267819921765067E-2</c:v>
                </c:pt>
                <c:pt idx="6">
                  <c:v>1.3263278251338662E-2</c:v>
                </c:pt>
                <c:pt idx="7">
                  <c:v>1.3256791974090021E-2</c:v>
                </c:pt>
                <c:pt idx="8">
                  <c:v>1.3253309464449359E-2</c:v>
                </c:pt>
                <c:pt idx="9">
                  <c:v>1.3249536745592039E-2</c:v>
                </c:pt>
                <c:pt idx="10">
                  <c:v>1.3245473817597997E-2</c:v>
                </c:pt>
                <c:pt idx="11">
                  <c:v>1.3236867275745468E-2</c:v>
                </c:pt>
                <c:pt idx="12">
                  <c:v>1.3226320015213844E-2</c:v>
                </c:pt>
                <c:pt idx="13">
                  <c:v>1.3220806041935873E-2</c:v>
                </c:pt>
                <c:pt idx="14">
                  <c:v>1.3215001859760989E-2</c:v>
                </c:pt>
                <c:pt idx="15">
                  <c:v>1.3208907468449382E-2</c:v>
                </c:pt>
                <c:pt idx="16">
                  <c:v>1.319294560745643E-2</c:v>
                </c:pt>
                <c:pt idx="17">
                  <c:v>1.3174082377398477E-2</c:v>
                </c:pt>
                <c:pt idx="18">
                  <c:v>1.3166246732385645E-2</c:v>
                </c:pt>
                <c:pt idx="19">
                  <c:v>1.3158120878475899E-2</c:v>
                </c:pt>
                <c:pt idx="20">
                  <c:v>1.3141381489374382E-2</c:v>
                </c:pt>
                <c:pt idx="21">
                  <c:v>1.3122779466758772E-2</c:v>
                </c:pt>
                <c:pt idx="22">
                  <c:v>1.3113587123712023E-2</c:v>
                </c:pt>
                <c:pt idx="23">
                  <c:v>1.3104489126796182E-2</c:v>
                </c:pt>
                <c:pt idx="24">
                  <c:v>1.309548547617112E-2</c:v>
                </c:pt>
                <c:pt idx="25">
                  <c:v>1.307826774746168E-2</c:v>
                </c:pt>
                <c:pt idx="26">
                  <c:v>1.3060414335379633E-2</c:v>
                </c:pt>
                <c:pt idx="27">
                  <c:v>1.3051882415648919E-2</c:v>
                </c:pt>
                <c:pt idx="28">
                  <c:v>1.3043444841969176E-2</c:v>
                </c:pt>
                <c:pt idx="29">
                  <c:v>1.3035101614580213E-2</c:v>
                </c:pt>
                <c:pt idx="30">
                  <c:v>1.3019200450514745E-2</c:v>
                </c:pt>
                <c:pt idx="31">
                  <c:v>1.3002672166173568E-2</c:v>
                </c:pt>
                <c:pt idx="32">
                  <c:v>1.2994800669359208E-2</c:v>
                </c:pt>
                <c:pt idx="33">
                  <c:v>1.2987023518675755E-2</c:v>
                </c:pt>
                <c:pt idx="34">
                  <c:v>1.2979340714123211E-2</c:v>
                </c:pt>
                <c:pt idx="35">
                  <c:v>1.2964756466447014E-2</c:v>
                </c:pt>
                <c:pt idx="36">
                  <c:v>1.294955295682243E-2</c:v>
                </c:pt>
                <c:pt idx="37">
                  <c:v>1.2942341882764552E-2</c:v>
                </c:pt>
                <c:pt idx="38">
                  <c:v>1.293522515467771E-2</c:v>
                </c:pt>
                <c:pt idx="39">
                  <c:v>1.2928202772721775E-2</c:v>
                </c:pt>
                <c:pt idx="40">
                  <c:v>1.2911813135374484E-2</c:v>
                </c:pt>
                <c:pt idx="41">
                  <c:v>1.2894522911741646E-2</c:v>
                </c:pt>
                <c:pt idx="42">
                  <c:v>1.2894522911741646E-2</c:v>
                </c:pt>
                <c:pt idx="43">
                  <c:v>1.288816775430135E-2</c:v>
                </c:pt>
                <c:pt idx="44">
                  <c:v>1.2882008091121833E-2</c:v>
                </c:pt>
                <c:pt idx="45">
                  <c:v>1.2870800544604322E-2</c:v>
                </c:pt>
                <c:pt idx="46">
                  <c:v>1.2859324380931625E-2</c:v>
                </c:pt>
                <c:pt idx="47">
                  <c:v>1.285414218897607E-2</c:v>
                </c:pt>
                <c:pt idx="48">
                  <c:v>1.2849155491201358E-2</c:v>
                </c:pt>
                <c:pt idx="49">
                  <c:v>1.284436428760749E-2</c:v>
                </c:pt>
                <c:pt idx="50">
                  <c:v>1.2835891167535252E-2</c:v>
                </c:pt>
                <c:pt idx="51">
                  <c:v>1.2827154415280262E-2</c:v>
                </c:pt>
                <c:pt idx="52">
                  <c:v>1.2823340682590612E-2</c:v>
                </c:pt>
                <c:pt idx="53">
                  <c:v>1.2819722444081805E-2</c:v>
                </c:pt>
                <c:pt idx="54">
                  <c:v>1.2816299699753841E-2</c:v>
                </c:pt>
                <c:pt idx="55">
                  <c:v>1.2810561693656908E-2</c:v>
                </c:pt>
                <c:pt idx="56">
                  <c:v>1.2804563663850743E-2</c:v>
                </c:pt>
                <c:pt idx="57">
                  <c:v>1.2802118390187189E-2</c:v>
                </c:pt>
                <c:pt idx="58">
                  <c:v>1.2799868610704479E-2</c:v>
                </c:pt>
                <c:pt idx="59">
                  <c:v>1.279781432524274E-2</c:v>
                </c:pt>
                <c:pt idx="60">
                  <c:v>1.279481211689415E-2</c:v>
                </c:pt>
                <c:pt idx="61">
                  <c:v>1.2791552124884475E-2</c:v>
                </c:pt>
                <c:pt idx="62">
                  <c:v>1.2790475310087146E-2</c:v>
                </c:pt>
                <c:pt idx="63">
                  <c:v>1.2789593989310788E-2</c:v>
                </c:pt>
                <c:pt idx="64">
                  <c:v>1.2788908162715273E-2</c:v>
                </c:pt>
                <c:pt idx="65">
                  <c:v>1.2787979898769564E-2</c:v>
                </c:pt>
                <c:pt idx="66">
                  <c:v>1.2785396237164903E-2</c:v>
                </c:pt>
                <c:pt idx="67">
                  <c:v>1.2783921247434549E-2</c:v>
                </c:pt>
                <c:pt idx="68">
                  <c:v>1.2782200093335305E-2</c:v>
                </c:pt>
                <c:pt idx="69">
                  <c:v>1.2780232775027045E-2</c:v>
                </c:pt>
                <c:pt idx="70">
                  <c:v>1.2775930965025495E-2</c:v>
                </c:pt>
                <c:pt idx="71">
                  <c:v>1.2769901858824539E-2</c:v>
                </c:pt>
                <c:pt idx="72">
                  <c:v>1.2766703718991579E-2</c:v>
                </c:pt>
                <c:pt idx="73">
                  <c:v>1.2763259415029538E-2</c:v>
                </c:pt>
                <c:pt idx="74">
                  <c:v>1.2759568946698607E-2</c:v>
                </c:pt>
                <c:pt idx="75">
                  <c:v>1.2751819127325703E-2</c:v>
                </c:pt>
                <c:pt idx="76">
                  <c:v>1.2742345431124846E-2</c:v>
                </c:pt>
                <c:pt idx="77">
                  <c:v>1.2737424141668896E-2</c:v>
                </c:pt>
                <c:pt idx="78">
                  <c:v>1.2732256688003929E-2</c:v>
                </c:pt>
                <c:pt idx="79">
                  <c:v>1.2726843070129945E-2</c:v>
                </c:pt>
                <c:pt idx="80">
                  <c:v>1.2712751540946421E-2</c:v>
                </c:pt>
                <c:pt idx="81">
                  <c:v>1.2696082518344198E-2</c:v>
                </c:pt>
                <c:pt idx="82">
                  <c:v>1.2689191915535858E-2</c:v>
                </c:pt>
                <c:pt idx="83">
                  <c:v>1.2682055148678373E-2</c:v>
                </c:pt>
                <c:pt idx="84">
                  <c:v>1.2663650556228312E-2</c:v>
                </c:pt>
                <c:pt idx="85">
                  <c:v>1.2642738468606751E-2</c:v>
                </c:pt>
                <c:pt idx="86">
                  <c:v>1.2642738468606751E-2</c:v>
                </c:pt>
                <c:pt idx="87">
                  <c:v>1.2634482410449621E-2</c:v>
                </c:pt>
                <c:pt idx="88">
                  <c:v>1.2626337881398442E-2</c:v>
                </c:pt>
                <c:pt idx="89">
                  <c:v>1.261086232165809E-2</c:v>
                </c:pt>
                <c:pt idx="90">
                  <c:v>1.2594875055693677E-2</c:v>
                </c:pt>
                <c:pt idx="91">
                  <c:v>1.2587288171932443E-2</c:v>
                </c:pt>
                <c:pt idx="92">
                  <c:v>1.257981281703735E-2</c:v>
                </c:pt>
                <c:pt idx="93">
                  <c:v>1.2572448991328145E-2</c:v>
                </c:pt>
                <c:pt idx="94">
                  <c:v>1.2558531179545085E-2</c:v>
                </c:pt>
                <c:pt idx="95">
                  <c:v>1.2544108978191915E-2</c:v>
                </c:pt>
                <c:pt idx="96">
                  <c:v>1.2537302797452909E-2</c:v>
                </c:pt>
                <c:pt idx="97">
                  <c:v>1.2530608145659983E-2</c:v>
                </c:pt>
                <c:pt idx="98">
                  <c:v>1.2524025022813134E-2</c:v>
                </c:pt>
                <c:pt idx="99">
                  <c:v>1.2511665353338586E-2</c:v>
                </c:pt>
                <c:pt idx="100">
                  <c:v>1.2498807821046398E-2</c:v>
                </c:pt>
                <c:pt idx="101">
                  <c:v>1.2492782342929942E-2</c:v>
                </c:pt>
                <c:pt idx="102">
                  <c:v>1.2486868393839501E-2</c:v>
                </c:pt>
                <c:pt idx="103">
                  <c:v>1.2481065973695138E-2</c:v>
                </c:pt>
                <c:pt idx="104">
                  <c:v>1.2470264836670353E-2</c:v>
                </c:pt>
                <c:pt idx="105">
                  <c:v>1.2458971582098854E-2</c:v>
                </c:pt>
                <c:pt idx="106">
                  <c:v>1.2453726806445076E-2</c:v>
                </c:pt>
                <c:pt idx="107">
                  <c:v>1.2448562924003426E-2</c:v>
                </c:pt>
                <c:pt idx="108">
                  <c:v>1.244335739175817E-2</c:v>
                </c:pt>
                <c:pt idx="109">
                  <c:v>1.2430625916624027E-2</c:v>
                </c:pt>
                <c:pt idx="110">
                  <c:v>1.241624544714881E-2</c:v>
                </c:pt>
                <c:pt idx="111">
                  <c:v>1.241624544714881E-2</c:v>
                </c:pt>
                <c:pt idx="112">
                  <c:v>1.2410606201598284E-2</c:v>
                </c:pt>
                <c:pt idx="113">
                  <c:v>1.2404894670510203E-2</c:v>
                </c:pt>
                <c:pt idx="114">
                  <c:v>1.2393657306377648E-2</c:v>
                </c:pt>
                <c:pt idx="115">
                  <c:v>1.2381325690942191E-2</c:v>
                </c:pt>
                <c:pt idx="116">
                  <c:v>1.2375252732246267E-2</c:v>
                </c:pt>
                <c:pt idx="117">
                  <c:v>1.2369107488012787E-2</c:v>
                </c:pt>
                <c:pt idx="118">
                  <c:v>1.2362889958401624E-2</c:v>
                </c:pt>
                <c:pt idx="119">
                  <c:v>1.2350637640308193E-2</c:v>
                </c:pt>
                <c:pt idx="120">
                  <c:v>1.2337296984421542E-2</c:v>
                </c:pt>
                <c:pt idx="121">
                  <c:v>1.2330718027282472E-2</c:v>
                </c:pt>
                <c:pt idx="122">
                  <c:v>1.2324066784525911E-2</c:v>
                </c:pt>
                <c:pt idx="123">
                  <c:v>1.2317343256391666E-2</c:v>
                </c:pt>
                <c:pt idx="124">
                  <c:v>1.2304075753029053E-2</c:v>
                </c:pt>
                <c:pt idx="125">
                  <c:v>1.2289726288958747E-2</c:v>
                </c:pt>
                <c:pt idx="126">
                  <c:v>1.2282641333456468E-2</c:v>
                </c:pt>
                <c:pt idx="127">
                  <c:v>1.2275484092496569E-2</c:v>
                </c:pt>
                <c:pt idx="128">
                  <c:v>1.2268254566079051E-2</c:v>
                </c:pt>
                <c:pt idx="129">
                  <c:v>1.2253971648616968E-2</c:v>
                </c:pt>
                <c:pt idx="130">
                  <c:v>1.2238634770902479E-2</c:v>
                </c:pt>
                <c:pt idx="131">
                  <c:v>1.2231170807215364E-2</c:v>
                </c:pt>
                <c:pt idx="132">
                  <c:v>1.2223761548009193E-2</c:v>
                </c:pt>
                <c:pt idx="133">
                  <c:v>1.2206132663596936E-2</c:v>
                </c:pt>
                <c:pt idx="134">
                  <c:v>1.2187535819432327E-2</c:v>
                </c:pt>
                <c:pt idx="135">
                  <c:v>1.2187535819432327E-2</c:v>
                </c:pt>
                <c:pt idx="136">
                  <c:v>1.2180454787111827E-2</c:v>
                </c:pt>
                <c:pt idx="137">
                  <c:v>1.2173428459352209E-2</c:v>
                </c:pt>
                <c:pt idx="138">
                  <c:v>1.21664568359936E-2</c:v>
                </c:pt>
                <c:pt idx="139">
                  <c:v>1.2153106186607587E-2</c:v>
                </c:pt>
                <c:pt idx="140">
                  <c:v>1.2139117387288678E-2</c:v>
                </c:pt>
                <c:pt idx="141">
                  <c:v>1.2132419286254859E-2</c:v>
                </c:pt>
                <c:pt idx="142">
                  <c:v>1.2122685647200093E-2</c:v>
                </c:pt>
                <c:pt idx="143">
                  <c:v>1.2106599276817676E-2</c:v>
                </c:pt>
                <c:pt idx="144">
                  <c:v>1.2106599276817676E-2</c:v>
                </c:pt>
                <c:pt idx="145">
                  <c:v>1.2093379473592236E-2</c:v>
                </c:pt>
                <c:pt idx="146">
                  <c:v>1.2087064303605288E-2</c:v>
                </c:pt>
                <c:pt idx="147">
                  <c:v>1.2080803838179222E-2</c:v>
                </c:pt>
                <c:pt idx="148">
                  <c:v>1.2074598077074228E-2</c:v>
                </c:pt>
                <c:pt idx="149">
                  <c:v>1.206277307628234E-2</c:v>
                </c:pt>
                <c:pt idx="150">
                  <c:v>1.205032207714396E-2</c:v>
                </c:pt>
                <c:pt idx="151">
                  <c:v>1.2044389838123948E-2</c:v>
                </c:pt>
                <c:pt idx="152">
                  <c:v>1.2038512303584881E-2</c:v>
                </c:pt>
                <c:pt idx="153">
                  <c:v>1.2032689473446823E-2</c:v>
                </c:pt>
                <c:pt idx="154">
                  <c:v>1.2021627582017302E-2</c:v>
                </c:pt>
                <c:pt idx="155">
                  <c:v>1.2009945196984617E-2</c:v>
                </c:pt>
                <c:pt idx="156">
                  <c:v>1.2004395888931541E-2</c:v>
                </c:pt>
                <c:pt idx="157">
                  <c:v>1.1998901285119601E-2</c:v>
                </c:pt>
                <c:pt idx="158">
                  <c:v>1.1993461385868542E-2</c:v>
                </c:pt>
                <c:pt idx="159">
                  <c:v>1.1983162791304736E-2</c:v>
                </c:pt>
                <c:pt idx="160">
                  <c:v>1.1972248832394783E-2</c:v>
                </c:pt>
                <c:pt idx="161">
                  <c:v>1.1967082454988898E-2</c:v>
                </c:pt>
                <c:pt idx="162">
                  <c:v>1.1961970781904085E-2</c:v>
                </c:pt>
                <c:pt idx="163">
                  <c:v>1.1956913813300218E-2</c:v>
                </c:pt>
                <c:pt idx="164">
                  <c:v>1.1942918166178984E-2</c:v>
                </c:pt>
                <c:pt idx="165">
                  <c:v>1.1927720793138974E-2</c:v>
                </c:pt>
                <c:pt idx="166">
                  <c:v>1.1923046755022426E-2</c:v>
                </c:pt>
                <c:pt idx="167">
                  <c:v>1.1912226390597969E-2</c:v>
                </c:pt>
                <c:pt idx="168">
                  <c:v>1.1900497129815335E-2</c:v>
                </c:pt>
                <c:pt idx="169">
                  <c:v>1.1896151317865034E-2</c:v>
                </c:pt>
                <c:pt idx="170">
                  <c:v>1.1891860210235805E-2</c:v>
                </c:pt>
                <c:pt idx="171">
                  <c:v>1.1883852615461876E-2</c:v>
                </c:pt>
                <c:pt idx="172">
                  <c:v>1.1875242823089494E-2</c:v>
                </c:pt>
                <c:pt idx="173">
                  <c:v>1.1871225237145566E-2</c:v>
                </c:pt>
                <c:pt idx="174">
                  <c:v>1.1867262355522712E-2</c:v>
                </c:pt>
                <c:pt idx="175">
                  <c:v>1.1863354178220931E-2</c:v>
                </c:pt>
                <c:pt idx="176">
                  <c:v>1.1854442744250182E-2</c:v>
                </c:pt>
                <c:pt idx="177">
                  <c:v>1.1844633856767928E-2</c:v>
                </c:pt>
                <c:pt idx="178">
                  <c:v>1.1844633856767928E-2</c:v>
                </c:pt>
                <c:pt idx="179">
                  <c:v>1.1841053905472521E-2</c:v>
                </c:pt>
                <c:pt idx="180">
                  <c:v>1.1837528658498186E-2</c:v>
                </c:pt>
                <c:pt idx="181">
                  <c:v>1.1831049306776364E-2</c:v>
                </c:pt>
                <c:pt idx="182">
                  <c:v>1.1823974713651708E-2</c:v>
                </c:pt>
                <c:pt idx="183">
                  <c:v>1.1820722988202803E-2</c:v>
                </c:pt>
                <c:pt idx="184">
                  <c:v>1.1817525967074971E-2</c:v>
                </c:pt>
                <c:pt idx="185">
                  <c:v>1.1814383650268212E-2</c:v>
                </c:pt>
                <c:pt idx="186">
                  <c:v>1.1808668689443635E-2</c:v>
                </c:pt>
                <c:pt idx="187">
                  <c:v>1.1802361426092034E-2</c:v>
                </c:pt>
                <c:pt idx="188">
                  <c:v>1.1799492630810704E-2</c:v>
                </c:pt>
                <c:pt idx="189">
                  <c:v>1.1796678539850447E-2</c:v>
                </c:pt>
                <c:pt idx="190">
                  <c:v>1.1793919153131327E-2</c:v>
                </c:pt>
                <c:pt idx="191">
                  <c:v>1.1788968761354823E-2</c:v>
                </c:pt>
                <c:pt idx="192">
                  <c:v>1.1783381702619167E-2</c:v>
                </c:pt>
                <c:pt idx="193">
                  <c:v>1.178061415642695E-2</c:v>
                </c:pt>
                <c:pt idx="194">
                  <c:v>1.1777619633717151E-2</c:v>
                </c:pt>
                <c:pt idx="195">
                  <c:v>1.1774398134409836E-2</c:v>
                </c:pt>
                <c:pt idx="196">
                  <c:v>1.1767583181567787E-2</c:v>
                </c:pt>
                <c:pt idx="197">
                  <c:v>1.1759242370805723E-2</c:v>
                </c:pt>
                <c:pt idx="198">
                  <c:v>1.1754885988510821E-2</c:v>
                </c:pt>
                <c:pt idx="199">
                  <c:v>1.1750302629618403E-2</c:v>
                </c:pt>
                <c:pt idx="200">
                  <c:v>1.1745492294128468E-2</c:v>
                </c:pt>
                <c:pt idx="201">
                  <c:v>1.1732905116708103E-2</c:v>
                </c:pt>
                <c:pt idx="202">
                  <c:v>1.1718035968515395E-2</c:v>
                </c:pt>
                <c:pt idx="203">
                  <c:v>1.1718035968515395E-2</c:v>
                </c:pt>
                <c:pt idx="204">
                  <c:v>1.1711863773840037E-2</c:v>
                </c:pt>
                <c:pt idx="205">
                  <c:v>1.1705464602647098E-2</c:v>
                </c:pt>
                <c:pt idx="206">
                  <c:v>1.1692289400411227E-2</c:v>
                </c:pt>
                <c:pt idx="207">
                  <c:v>1.1677598153179147E-2</c:v>
                </c:pt>
                <c:pt idx="208">
                  <c:v>1.1670064099797983E-2</c:v>
                </c:pt>
                <c:pt idx="209">
                  <c:v>1.1662303069979174E-2</c:v>
                </c:pt>
                <c:pt idx="210">
                  <c:v>1.1654315063642784E-2</c:v>
                </c:pt>
                <c:pt idx="211">
                  <c:v>1.1637958670869253E-2</c:v>
                </c:pt>
                <c:pt idx="212">
                  <c:v>1.1620093274959942E-2</c:v>
                </c:pt>
                <c:pt idx="213">
                  <c:v>1.1610970386914943E-2</c:v>
                </c:pt>
                <c:pt idx="214">
                  <c:v>1.1601620522512235E-2</c:v>
                </c:pt>
                <c:pt idx="215">
                  <c:v>1.159204368191169E-2</c:v>
                </c:pt>
                <c:pt idx="216">
                  <c:v>1.1572505401158395E-2</c:v>
                </c:pt>
                <c:pt idx="217">
                  <c:v>1.155146655697159E-2</c:v>
                </c:pt>
                <c:pt idx="218">
                  <c:v>1.1540754835221989E-2</c:v>
                </c:pt>
                <c:pt idx="219">
                  <c:v>1.1529816137354487E-2</c:v>
                </c:pt>
                <c:pt idx="220">
                  <c:v>1.1518650463209212E-2</c:v>
                </c:pt>
                <c:pt idx="221">
                  <c:v>1.1495929609477429E-2</c:v>
                </c:pt>
                <c:pt idx="222">
                  <c:v>1.1471718005848786E-2</c:v>
                </c:pt>
                <c:pt idx="223">
                  <c:v>1.1459417451433751E-2</c:v>
                </c:pt>
                <c:pt idx="224">
                  <c:v>1.1446889920900816E-2</c:v>
                </c:pt>
                <c:pt idx="225">
                  <c:v>1.1434135414329916E-2</c:v>
                </c:pt>
                <c:pt idx="226">
                  <c:v>1.14082313170627E-2</c:v>
                </c:pt>
                <c:pt idx="227">
                  <c:v>1.1380847628945645E-2</c:v>
                </c:pt>
                <c:pt idx="228">
                  <c:v>1.136695824282441E-2</c:v>
                </c:pt>
                <c:pt idx="229">
                  <c:v>1.1352841880905018E-2</c:v>
                </c:pt>
                <c:pt idx="230">
                  <c:v>1.1338498543107534E-2</c:v>
                </c:pt>
                <c:pt idx="231">
                  <c:v>1.1309410548374643E-2</c:v>
                </c:pt>
                <c:pt idx="232">
                  <c:v>1.1278855434575519E-2</c:v>
                </c:pt>
                <c:pt idx="233">
                  <c:v>1.1263377218186932E-2</c:v>
                </c:pt>
                <c:pt idx="234">
                  <c:v>1.1247672026080124E-2</c:v>
                </c:pt>
                <c:pt idx="235">
                  <c:v>1.1231739858414969E-2</c:v>
                </c:pt>
                <c:pt idx="236">
                  <c:v>1.1199467330857971E-2</c:v>
                </c:pt>
                <c:pt idx="237">
                  <c:v>1.1165741432250798E-2</c:v>
                </c:pt>
                <c:pt idx="238">
                  <c:v>1.1148674386953772E-2</c:v>
                </c:pt>
                <c:pt idx="239">
                  <c:v>1.113138036625827E-2</c:v>
                </c:pt>
                <c:pt idx="240">
                  <c:v>1.1078591274872096E-2</c:v>
                </c:pt>
                <c:pt idx="241">
                  <c:v>1.1022849759836362E-2</c:v>
                </c:pt>
                <c:pt idx="242">
                  <c:v>1.100396691207095E-2</c:v>
                </c:pt>
                <c:pt idx="243">
                  <c:v>1.0984857089226807E-2</c:v>
                </c:pt>
                <c:pt idx="244">
                  <c:v>1.0946213674651872E-2</c:v>
                </c:pt>
                <c:pt idx="245">
                  <c:v>1.0906148046663233E-2</c:v>
                </c:pt>
                <c:pt idx="246">
                  <c:v>1.0885903348585302E-2</c:v>
                </c:pt>
                <c:pt idx="247">
                  <c:v>1.0865431675428638E-2</c:v>
                </c:pt>
                <c:pt idx="248">
                  <c:v>1.0844733027512987E-2</c:v>
                </c:pt>
                <c:pt idx="249">
                  <c:v>1.07923368093088E-2</c:v>
                </c:pt>
                <c:pt idx="250">
                  <c:v>1.0737835165670617E-2</c:v>
                </c:pt>
                <c:pt idx="251">
                  <c:v>1.0715774669201039E-2</c:v>
                </c:pt>
                <c:pt idx="252">
                  <c:v>1.0693487198132345E-2</c:v>
                </c:pt>
                <c:pt idx="253">
                  <c:v>1.065374135117203E-2</c:v>
                </c:pt>
                <c:pt idx="254">
                  <c:v>1.0623734803871798E-2</c:v>
                </c:pt>
                <c:pt idx="255">
                  <c:v>1.0614366881673831E-2</c:v>
                </c:pt>
                <c:pt idx="256">
                  <c:v>1.0608285589484012E-2</c:v>
                </c:pt>
                <c:pt idx="257">
                  <c:v>1.0605490927222405E-2</c:v>
                </c:pt>
                <c:pt idx="258">
                  <c:v>1.0611169788976582E-2</c:v>
                </c:pt>
                <c:pt idx="259">
                  <c:v>1.0627178576099183E-2</c:v>
                </c:pt>
                <c:pt idx="260">
                  <c:v>1.0640817063638508E-2</c:v>
                </c:pt>
                <c:pt idx="261">
                  <c:v>1.0657742181905405E-2</c:v>
                </c:pt>
                <c:pt idx="262">
                  <c:v>1.0677953931379491E-2</c:v>
                </c:pt>
                <c:pt idx="263">
                  <c:v>1.0729652646874754E-2</c:v>
                </c:pt>
                <c:pt idx="264">
                  <c:v>1.0791667253657877E-2</c:v>
                </c:pt>
                <c:pt idx="265">
                  <c:v>1.0828312169239851E-2</c:v>
                </c:pt>
                <c:pt idx="266">
                  <c:v>1.0868243720665305E-2</c:v>
                </c:pt>
                <c:pt idx="267">
                  <c:v>1.0911461909053344E-2</c:v>
                </c:pt>
                <c:pt idx="268">
                  <c:v>1.1036448047772041E-2</c:v>
                </c:pt>
                <c:pt idx="269">
                  <c:v>1.1176852450036634E-2</c:v>
                </c:pt>
                <c:pt idx="270">
                  <c:v>1.1239790488257739E-2</c:v>
                </c:pt>
                <c:pt idx="271">
                  <c:v>1.1306015173513373E-2</c:v>
                </c:pt>
                <c:pt idx="272">
                  <c:v>1.1449784179360378E-2</c:v>
                </c:pt>
                <c:pt idx="273">
                  <c:v>1.1602258497944717E-2</c:v>
                </c:pt>
                <c:pt idx="274">
                  <c:v>1.1675784890199381E-2</c:v>
                </c:pt>
                <c:pt idx="275">
                  <c:v>1.1743466378613121E-2</c:v>
                </c:pt>
                <c:pt idx="276">
                  <c:v>1.1805302959908559E-2</c:v>
                </c:pt>
                <c:pt idx="277">
                  <c:v>1.1909887075116643E-2</c:v>
                </c:pt>
                <c:pt idx="278">
                  <c:v>1.1994200156992818E-2</c:v>
                </c:pt>
                <c:pt idx="279">
                  <c:v>1.2026812162888589E-2</c:v>
                </c:pt>
                <c:pt idx="280">
                  <c:v>1.2053579247757185E-2</c:v>
                </c:pt>
                <c:pt idx="281">
                  <c:v>1.2074501410399563E-2</c:v>
                </c:pt>
                <c:pt idx="282">
                  <c:v>1.2097269144870637E-2</c:v>
                </c:pt>
                <c:pt idx="283">
                  <c:v>1.2099740821840399E-2</c:v>
                </c:pt>
                <c:pt idx="284">
                  <c:v>1.2091438363439622E-2</c:v>
                </c:pt>
                <c:pt idx="285">
                  <c:v>1.2077290980974098E-2</c:v>
                </c:pt>
                <c:pt idx="286">
                  <c:v>1.2057298675003381E-2</c:v>
                </c:pt>
                <c:pt idx="287">
                  <c:v>1.1998230849146196E-2</c:v>
                </c:pt>
                <c:pt idx="288">
                  <c:v>1.1918880240608942E-2</c:v>
                </c:pt>
                <c:pt idx="289">
                  <c:v>1.1869663337735759E-2</c:v>
                </c:pt>
                <c:pt idx="290">
                  <c:v>1.1814601521589196E-2</c:v>
                </c:pt>
                <c:pt idx="291">
                  <c:v>1.1753694794807146E-2</c:v>
                </c:pt>
                <c:pt idx="292">
                  <c:v>1.161277289710938E-2</c:v>
                </c:pt>
                <c:pt idx="293">
                  <c:v>1.140673393468461E-2</c:v>
                </c:pt>
                <c:pt idx="294">
                  <c:v>1.1268065478526879E-2</c:v>
                </c:pt>
                <c:pt idx="295">
                  <c:v>1.1268065478526879E-2</c:v>
                </c:pt>
                <c:pt idx="296">
                  <c:v>1.1181568362896854E-2</c:v>
                </c:pt>
                <c:pt idx="297">
                  <c:v>1.104050934744194E-2</c:v>
                </c:pt>
                <c:pt idx="298">
                  <c:v>1.0930369809498686E-2</c:v>
                </c:pt>
                <c:pt idx="299">
                  <c:v>1.0891267623529544E-2</c:v>
                </c:pt>
                <c:pt idx="300">
                  <c:v>1.0861644411246374E-2</c:v>
                </c:pt>
                <c:pt idx="301">
                  <c:v>1.0841500170410967E-2</c:v>
                </c:pt>
                <c:pt idx="302">
                  <c:v>1.0833134228018793E-2</c:v>
                </c:pt>
                <c:pt idx="303">
                  <c:v>1.0855712899564551E-2</c:v>
                </c:pt>
                <c:pt idx="304">
                  <c:v>1.0882963506455567E-2</c:v>
                </c:pt>
                <c:pt idx="305">
                  <c:v>1.0919693086393067E-2</c:v>
                </c:pt>
                <c:pt idx="306">
                  <c:v>1.096590164225475E-2</c:v>
                </c:pt>
                <c:pt idx="307">
                  <c:v>1.109025698747601E-2</c:v>
                </c:pt>
                <c:pt idx="308">
                  <c:v>1.1245525709115967E-2</c:v>
                </c:pt>
                <c:pt idx="309">
                  <c:v>1.1339129214302801E-2</c:v>
                </c:pt>
                <c:pt idx="310">
                  <c:v>1.1442211728507345E-2</c:v>
                </c:pt>
                <c:pt idx="311">
                  <c:v>1.155477326004295E-2</c:v>
                </c:pt>
                <c:pt idx="312">
                  <c:v>1.1811880611478642E-2</c:v>
                </c:pt>
                <c:pt idx="313">
                  <c:v>1.209980974678615E-2</c:v>
                </c:pt>
                <c:pt idx="314">
                  <c:v>1.2259766512618953E-2</c:v>
                </c:pt>
                <c:pt idx="315">
                  <c:v>1.2429202360131342E-2</c:v>
                </c:pt>
                <c:pt idx="316">
                  <c:v>1.2608117302832511E-2</c:v>
                </c:pt>
                <c:pt idx="317">
                  <c:v>1.2998013479030845E-2</c:v>
                </c:pt>
                <c:pt idx="318">
                  <c:v>1.3415351839647371E-2</c:v>
                </c:pt>
                <c:pt idx="319">
                  <c:v>1.3622363594505416E-2</c:v>
                </c:pt>
                <c:pt idx="320">
                  <c:v>1.3819555617056167E-2</c:v>
                </c:pt>
                <c:pt idx="321">
                  <c:v>1.4006927891152543E-2</c:v>
                </c:pt>
                <c:pt idx="322">
                  <c:v>1.4349511774867096E-2</c:v>
                </c:pt>
                <c:pt idx="323">
                  <c:v>1.4658219208349976E-2</c:v>
                </c:pt>
                <c:pt idx="324">
                  <c:v>1.4796492526345517E-2</c:v>
                </c:pt>
                <c:pt idx="325">
                  <c:v>1.4924946015790752E-2</c:v>
                </c:pt>
                <c:pt idx="326">
                  <c:v>1.5043579666453866E-2</c:v>
                </c:pt>
                <c:pt idx="327">
                  <c:v>1.5248759972559256E-2</c:v>
                </c:pt>
                <c:pt idx="328">
                  <c:v>1.541991569791179E-2</c:v>
                </c:pt>
                <c:pt idx="329">
                  <c:v>1.5489450024448459E-2</c:v>
                </c:pt>
                <c:pt idx="330">
                  <c:v>1.5549164465920029E-2</c:v>
                </c:pt>
                <c:pt idx="331">
                  <c:v>1.5599059017450401E-2</c:v>
                </c:pt>
                <c:pt idx="332">
                  <c:v>1.5675719677530342E-2</c:v>
                </c:pt>
                <c:pt idx="333">
                  <c:v>1.5701233310556617E-2</c:v>
                </c:pt>
                <c:pt idx="334">
                  <c:v>1.5692208464566093E-2</c:v>
                </c:pt>
                <c:pt idx="335">
                  <c:v>1.567336371688377E-2</c:v>
                </c:pt>
                <c:pt idx="336">
                  <c:v>1.5578163414042834E-2</c:v>
                </c:pt>
                <c:pt idx="337">
                  <c:v>1.5433870082359746E-2</c:v>
                </c:pt>
                <c:pt idx="338">
                  <c:v>1.5433870082359746E-2</c:v>
                </c:pt>
                <c:pt idx="339">
                  <c:v>1.5368277264462549E-2</c:v>
                </c:pt>
                <c:pt idx="340">
                  <c:v>1.5305035844681569E-2</c:v>
                </c:pt>
                <c:pt idx="341">
                  <c:v>1.518703162785684E-2</c:v>
                </c:pt>
                <c:pt idx="342">
                  <c:v>1.5075584122818952E-2</c:v>
                </c:pt>
                <c:pt idx="343">
                  <c:v>1.5024099675873259E-2</c:v>
                </c:pt>
                <c:pt idx="344">
                  <c:v>1.4974966620489027E-2</c:v>
                </c:pt>
                <c:pt idx="345">
                  <c:v>1.492818495538728E-2</c:v>
                </c:pt>
                <c:pt idx="346">
                  <c:v>1.4843071536274621E-2</c:v>
                </c:pt>
                <c:pt idx="347">
                  <c:v>1.4764572181658053E-2</c:v>
                </c:pt>
                <c:pt idx="348">
                  <c:v>1.4729547455818448E-2</c:v>
                </c:pt>
                <c:pt idx="349">
                  <c:v>1.4696874115625036E-2</c:v>
                </c:pt>
                <c:pt idx="350">
                  <c:v>1.4666552160358393E-2</c:v>
                </c:pt>
                <c:pt idx="351">
                  <c:v>1.4614339430885082E-2</c:v>
                </c:pt>
                <c:pt idx="352">
                  <c:v>1.4568778177768138E-2</c:v>
                </c:pt>
                <c:pt idx="353">
                  <c:v>1.4550213139301604E-2</c:v>
                </c:pt>
                <c:pt idx="354">
                  <c:v>1.4533999482964077E-2</c:v>
                </c:pt>
                <c:pt idx="355">
                  <c:v>1.4520137208355877E-2</c:v>
                </c:pt>
                <c:pt idx="356">
                  <c:v>1.4500834652908523E-2</c:v>
                </c:pt>
                <c:pt idx="357">
                  <c:v>1.4488201922979727E-2</c:v>
                </c:pt>
                <c:pt idx="358">
                  <c:v>1.448609655414046E-2</c:v>
                </c:pt>
                <c:pt idx="359">
                  <c:v>1.4486342566071286E-2</c:v>
                </c:pt>
                <c:pt idx="360">
                  <c:v>1.4488455118044641E-2</c:v>
                </c:pt>
                <c:pt idx="361">
                  <c:v>1.449303539817981E-2</c:v>
                </c:pt>
                <c:pt idx="362">
                  <c:v>1.4493077122024189E-2</c:v>
                </c:pt>
                <c:pt idx="363">
                  <c:v>1.4493077122024189E-2</c:v>
                </c:pt>
                <c:pt idx="364">
                  <c:v>1.4492328530835152E-2</c:v>
                </c:pt>
                <c:pt idx="365">
                  <c:v>1.4491022275651133E-2</c:v>
                </c:pt>
                <c:pt idx="366">
                  <c:v>1.448713383786604E-2</c:v>
                </c:pt>
                <c:pt idx="367">
                  <c:v>1.4480220614885297E-2</c:v>
                </c:pt>
                <c:pt idx="368">
                  <c:v>1.4476126039726367E-2</c:v>
                </c:pt>
                <c:pt idx="369">
                  <c:v>1.4471473800732326E-2</c:v>
                </c:pt>
                <c:pt idx="370">
                  <c:v>1.4466263897823239E-2</c:v>
                </c:pt>
                <c:pt idx="371">
                  <c:v>1.4454565547001863E-2</c:v>
                </c:pt>
                <c:pt idx="372">
                  <c:v>1.4439847647516046E-2</c:v>
                </c:pt>
                <c:pt idx="373">
                  <c:v>1.4431849425511345E-2</c:v>
                </c:pt>
                <c:pt idx="374">
                  <c:v>1.4423293539671533E-2</c:v>
                </c:pt>
                <c:pt idx="375">
                  <c:v>1.441417999023642E-2</c:v>
                </c:pt>
                <c:pt idx="376">
                  <c:v>1.4394669547801442E-2</c:v>
                </c:pt>
                <c:pt idx="377">
                  <c:v>1.437214915646301E-2</c:v>
                </c:pt>
                <c:pt idx="378">
                  <c:v>1.4360247289291195E-2</c:v>
                </c:pt>
                <c:pt idx="379">
                  <c:v>1.434778775868395E-2</c:v>
                </c:pt>
                <c:pt idx="380">
                  <c:v>1.4334770564801147E-2</c:v>
                </c:pt>
                <c:pt idx="381">
                  <c:v>1.4307445881138747E-2</c:v>
                </c:pt>
                <c:pt idx="382">
                  <c:v>1.4277299524394493E-2</c:v>
                </c:pt>
                <c:pt idx="383">
                  <c:v>1.4262540218217268E-2</c:v>
                </c:pt>
                <c:pt idx="384">
                  <c:v>1.4248269452528106E-2</c:v>
                </c:pt>
                <c:pt idx="385">
                  <c:v>1.4215877208381134E-2</c:v>
                </c:pt>
                <c:pt idx="386">
                  <c:v>1.4184243728045942E-2</c:v>
                </c:pt>
                <c:pt idx="387">
                  <c:v>1.4184243728045942E-2</c:v>
                </c:pt>
                <c:pt idx="388">
                  <c:v>1.4172904203606507E-2</c:v>
                </c:pt>
                <c:pt idx="389">
                  <c:v>1.4162053219255455E-2</c:v>
                </c:pt>
                <c:pt idx="390">
                  <c:v>1.4151690774912851E-2</c:v>
                </c:pt>
                <c:pt idx="391">
                  <c:v>1.4133149165997949E-2</c:v>
                </c:pt>
                <c:pt idx="392">
                  <c:v>1.411512639658774E-2</c:v>
                </c:pt>
                <c:pt idx="393">
                  <c:v>1.4107206651647886E-2</c:v>
                </c:pt>
                <c:pt idx="394">
                  <c:v>1.4096580094014044E-2</c:v>
                </c:pt>
                <c:pt idx="395">
                  <c:v>1.4081126652527587E-2</c:v>
                </c:pt>
                <c:pt idx="396">
                  <c:v>1.4081126652527587E-2</c:v>
                </c:pt>
                <c:pt idx="397">
                  <c:v>1.4069947516270886E-2</c:v>
                </c:pt>
                <c:pt idx="398">
                  <c:v>1.4065447549231891E-2</c:v>
                </c:pt>
                <c:pt idx="399">
                  <c:v>1.4061436121721727E-2</c:v>
                </c:pt>
                <c:pt idx="400">
                  <c:v>1.4057913233900265E-2</c:v>
                </c:pt>
                <c:pt idx="401">
                  <c:v>1.4053044465605069E-2</c:v>
                </c:pt>
                <c:pt idx="402">
                  <c:v>1.4048707078062606E-2</c:v>
                </c:pt>
                <c:pt idx="403">
                  <c:v>1.4047626887965237E-2</c:v>
                </c:pt>
                <c:pt idx="404">
                  <c:v>1.4047035237396699E-2</c:v>
                </c:pt>
                <c:pt idx="405">
                  <c:v>1.4046932126356992E-2</c:v>
                </c:pt>
                <c:pt idx="406">
                  <c:v>1.4048902588390533E-2</c:v>
                </c:pt>
                <c:pt idx="407">
                  <c:v>1.4051405077566415E-2</c:v>
                </c:pt>
                <c:pt idx="408">
                  <c:v>1.4053744664330736E-2</c:v>
                </c:pt>
                <c:pt idx="409">
                  <c:v>1.4056572790543953E-2</c:v>
                </c:pt>
                <c:pt idx="410">
                  <c:v>1.4059889456365937E-2</c:v>
                </c:pt>
                <c:pt idx="411">
                  <c:v>1.4068701018432606E-2</c:v>
                </c:pt>
                <c:pt idx="412">
                  <c:v>1.4078041515581674E-2</c:v>
                </c:pt>
                <c:pt idx="413">
                  <c:v>1.4083800879527431E-2</c:v>
                </c:pt>
                <c:pt idx="414">
                  <c:v>1.4090048783081954E-2</c:v>
                </c:pt>
                <c:pt idx="415">
                  <c:v>1.4096785226405117E-2</c:v>
                </c:pt>
                <c:pt idx="416">
                  <c:v>1.4121522078507809E-2</c:v>
                </c:pt>
                <c:pt idx="417">
                  <c:v>1.4147463221805268E-2</c:v>
                </c:pt>
                <c:pt idx="418">
                  <c:v>1.4157619443908587E-2</c:v>
                </c:pt>
                <c:pt idx="419">
                  <c:v>1.4186291167264109E-2</c:v>
                </c:pt>
                <c:pt idx="420">
                  <c:v>1.421572865527132E-2</c:v>
                </c:pt>
                <c:pt idx="421">
                  <c:v>1.4228816117984877E-2</c:v>
                </c:pt>
                <c:pt idx="422">
                  <c:v>1.424239212094669E-2</c:v>
                </c:pt>
                <c:pt idx="423">
                  <c:v>1.4271738342053197E-2</c:v>
                </c:pt>
                <c:pt idx="424">
                  <c:v>1.4301581536875219E-2</c:v>
                </c:pt>
                <c:pt idx="425">
                  <c:v>1.4317600242117479E-2</c:v>
                </c:pt>
                <c:pt idx="426">
                  <c:v>1.4334107488007675E-2</c:v>
                </c:pt>
                <c:pt idx="427">
                  <c:v>1.4351103274545807E-2</c:v>
                </c:pt>
                <c:pt idx="428">
                  <c:v>1.4396898991864138E-2</c:v>
                </c:pt>
                <c:pt idx="429">
                  <c:v>1.4443410320392758E-2</c:v>
                </c:pt>
                <c:pt idx="430">
                  <c:v>1.4443410320392758E-2</c:v>
                </c:pt>
                <c:pt idx="431">
                  <c:v>1.4463337352736971E-2</c:v>
                </c:pt>
                <c:pt idx="432">
                  <c:v>1.4483752926288673E-2</c:v>
                </c:pt>
                <c:pt idx="433">
                  <c:v>1.4526798693239584E-2</c:v>
                </c:pt>
                <c:pt idx="434">
                  <c:v>1.4570300634408895E-2</c:v>
                </c:pt>
                <c:pt idx="435">
                  <c:v>1.4593158915356952E-2</c:v>
                </c:pt>
                <c:pt idx="436">
                  <c:v>1.461650573807205E-2</c:v>
                </c:pt>
                <c:pt idx="437">
                  <c:v>1.4640341102634125E-2</c:v>
                </c:pt>
                <c:pt idx="438">
                  <c:v>1.4690239716941278E-2</c:v>
                </c:pt>
                <c:pt idx="439">
                  <c:v>1.474056798143053E-2</c:v>
                </c:pt>
                <c:pt idx="440">
                  <c:v>1.4766846056746274E-2</c:v>
                </c:pt>
                <c:pt idx="441">
                  <c:v>1.4793612674548484E-2</c:v>
                </c:pt>
                <c:pt idx="442">
                  <c:v>1.4820867834917095E-2</c:v>
                </c:pt>
                <c:pt idx="443">
                  <c:v>1.4877621431672594E-2</c:v>
                </c:pt>
                <c:pt idx="444">
                  <c:v>1.4934625997726769E-2</c:v>
                </c:pt>
                <c:pt idx="445">
                  <c:v>1.4963436432884336E-2</c:v>
                </c:pt>
                <c:pt idx="446">
                  <c:v>1.4991847971446148E-2</c:v>
                </c:pt>
                <c:pt idx="447">
                  <c:v>1.5019860613172398E-2</c:v>
                </c:pt>
                <c:pt idx="448">
                  <c:v>1.5075187476956131E-2</c:v>
                </c:pt>
                <c:pt idx="449">
                  <c:v>1.5127922210762534E-2</c:v>
                </c:pt>
                <c:pt idx="450">
                  <c:v>1.5153940367351737E-2</c:v>
                </c:pt>
                <c:pt idx="451">
                  <c:v>1.517955962662576E-2</c:v>
                </c:pt>
                <c:pt idx="452">
                  <c:v>1.5204779988504669E-2</c:v>
                </c:pt>
                <c:pt idx="453">
                  <c:v>1.5266807456126852E-2</c:v>
                </c:pt>
                <c:pt idx="454">
                  <c:v>1.5324898334414527E-2</c:v>
                </c:pt>
                <c:pt idx="455">
                  <c:v>1.5324898334414527E-2</c:v>
                </c:pt>
                <c:pt idx="456">
                  <c:v>1.5347725310244087E-2</c:v>
                </c:pt>
                <c:pt idx="457">
                  <c:v>1.5370153388198915E-2</c:v>
                </c:pt>
                <c:pt idx="458">
                  <c:v>1.5414339841575142E-2</c:v>
                </c:pt>
                <c:pt idx="459">
                  <c:v>1.5455876719032702E-2</c:v>
                </c:pt>
                <c:pt idx="460">
                  <c:v>1.5476310306175023E-2</c:v>
                </c:pt>
                <c:pt idx="461">
                  <c:v>1.549634499488306E-2</c:v>
                </c:pt>
                <c:pt idx="462">
                  <c:v>1.5515980785156813E-2</c:v>
                </c:pt>
                <c:pt idx="463">
                  <c:v>1.5554594725948334E-2</c:v>
                </c:pt>
                <c:pt idx="464">
                  <c:v>1.5590534960789881E-2</c:v>
                </c:pt>
                <c:pt idx="465">
                  <c:v>1.5608176257932982E-2</c:v>
                </c:pt>
                <c:pt idx="466">
                  <c:v>1.5625418656322054E-2</c:v>
                </c:pt>
                <c:pt idx="467">
                  <c:v>1.5642262155797226E-2</c:v>
                </c:pt>
                <c:pt idx="468">
                  <c:v>1.5675301983764101E-2</c:v>
                </c:pt>
                <c:pt idx="469">
                  <c:v>1.5705647163999359E-2</c:v>
                </c:pt>
                <c:pt idx="470">
                  <c:v>1.5720496168265541E-2</c:v>
                </c:pt>
                <c:pt idx="471">
                  <c:v>1.5734946273537886E-2</c:v>
                </c:pt>
                <c:pt idx="472">
                  <c:v>1.5748997479416715E-2</c:v>
                </c:pt>
                <c:pt idx="473">
                  <c:v>1.5776461556082921E-2</c:v>
                </c:pt>
                <c:pt idx="474">
                  <c:v>1.5801213309876161E-2</c:v>
                </c:pt>
                <c:pt idx="475">
                  <c:v>1.5813270018947279E-2</c:v>
                </c:pt>
                <c:pt idx="476">
                  <c:v>1.5824927828544944E-2</c:v>
                </c:pt>
                <c:pt idx="477">
                  <c:v>1.583618673858922E-2</c:v>
                </c:pt>
                <c:pt idx="478">
                  <c:v>1.5858073393477667E-2</c:v>
                </c:pt>
                <c:pt idx="479">
                  <c:v>1.5877233382912692E-2</c:v>
                </c:pt>
                <c:pt idx="480">
                  <c:v>1.5886497794790344E-2</c:v>
                </c:pt>
                <c:pt idx="481">
                  <c:v>1.5895363306874799E-2</c:v>
                </c:pt>
                <c:pt idx="482">
                  <c:v>1.5920575495227851E-2</c:v>
                </c:pt>
                <c:pt idx="483">
                  <c:v>1.5940179483804329E-2</c:v>
                </c:pt>
                <c:pt idx="484">
                  <c:v>1.5946252697096597E-2</c:v>
                </c:pt>
                <c:pt idx="485">
                  <c:v>1.595192701035586E-2</c:v>
                </c:pt>
                <c:pt idx="486">
                  <c:v>1.5962653713454955E-2</c:v>
                </c:pt>
                <c:pt idx="487">
                  <c:v>1.5970635263942157E-2</c:v>
                </c:pt>
                <c:pt idx="488">
                  <c:v>1.5974315077356138E-2</c:v>
                </c:pt>
                <c:pt idx="489">
                  <c:v>1.5977595990737115E-2</c:v>
                </c:pt>
                <c:pt idx="490">
                  <c:v>1.5980478004085086E-2</c:v>
                </c:pt>
                <c:pt idx="491">
                  <c:v>1.5985622144958356E-2</c:v>
                </c:pt>
                <c:pt idx="492">
                  <c:v>1.5988017056827175E-2</c:v>
                </c:pt>
                <c:pt idx="493">
                  <c:v>1.5988904569850249E-2</c:v>
                </c:pt>
                <c:pt idx="494">
                  <c:v>1.5989393182760381E-2</c:v>
                </c:pt>
                <c:pt idx="495">
                  <c:v>1.5989482895637508E-2</c:v>
                </c:pt>
                <c:pt idx="496">
                  <c:v>1.5989042739326109E-2</c:v>
                </c:pt>
                <c:pt idx="497">
                  <c:v>1.5985852746336349E-2</c:v>
                </c:pt>
                <c:pt idx="498">
                  <c:v>1.5983947958808642E-2</c:v>
                </c:pt>
                <c:pt idx="499">
                  <c:v>1.598164427124793E-2</c:v>
                </c:pt>
                <c:pt idx="500">
                  <c:v>1.5978941683654213E-2</c:v>
                </c:pt>
                <c:pt idx="501">
                  <c:v>1.5972915494879558E-2</c:v>
                </c:pt>
                <c:pt idx="502">
                  <c:v>1.5964142332949294E-2</c:v>
                </c:pt>
                <c:pt idx="503">
                  <c:v>1.5959445245190551E-2</c:v>
                </c:pt>
                <c:pt idx="504">
                  <c:v>1.5954349257478739E-2</c:v>
                </c:pt>
                <c:pt idx="505">
                  <c:v>1.5948854369893795E-2</c:v>
                </c:pt>
                <c:pt idx="506">
                  <c:v>1.5934180450594138E-2</c:v>
                </c:pt>
                <c:pt idx="507">
                  <c:v>1.5915471091512146E-2</c:v>
                </c:pt>
                <c:pt idx="508">
                  <c:v>1.5908030755644731E-2</c:v>
                </c:pt>
                <c:pt idx="509">
                  <c:v>1.5900639471180256E-2</c:v>
                </c:pt>
                <c:pt idx="510">
                  <c:v>1.5886721432538664E-2</c:v>
                </c:pt>
                <c:pt idx="511">
                  <c:v>1.5871564846392516E-2</c:v>
                </c:pt>
                <c:pt idx="512">
                  <c:v>1.5864418818463122E-2</c:v>
                </c:pt>
                <c:pt idx="513">
                  <c:v>1.5857321841856731E-2</c:v>
                </c:pt>
                <c:pt idx="514">
                  <c:v>1.5850273916573343E-2</c:v>
                </c:pt>
                <c:pt idx="515">
                  <c:v>1.5837038218569077E-2</c:v>
                </c:pt>
                <c:pt idx="516">
                  <c:v>1.5822572728350082E-2</c:v>
                </c:pt>
                <c:pt idx="517">
                  <c:v>1.5815770059521839E-2</c:v>
                </c:pt>
                <c:pt idx="518">
                  <c:v>1.5763114555085167E-2</c:v>
                </c:pt>
                <c:pt idx="519">
                  <c:v>1.5725683080045627E-2</c:v>
                </c:pt>
                <c:pt idx="520">
                  <c:v>1.5684244857592233E-2</c:v>
                </c:pt>
                <c:pt idx="521">
                  <c:v>1.5645210145649457E-2</c:v>
                </c:pt>
                <c:pt idx="522">
                  <c:v>1.5608578943417939E-2</c:v>
                </c:pt>
                <c:pt idx="523">
                  <c:v>1.5572341305207793E-2</c:v>
                </c:pt>
                <c:pt idx="524">
                  <c:v>1.5542527065051104E-2</c:v>
                </c:pt>
                <c:pt idx="525">
                  <c:v>1.551310638763681E-2</c:v>
                </c:pt>
                <c:pt idx="526">
                  <c:v>1.5486089217215948E-2</c:v>
                </c:pt>
                <c:pt idx="527">
                  <c:v>1.5461475553308901E-2</c:v>
                </c:pt>
                <c:pt idx="528">
                  <c:v>1.5439265395436053E-2</c:v>
                </c:pt>
                <c:pt idx="529">
                  <c:v>1.541945874303785E-2</c:v>
                </c:pt>
                <c:pt idx="530">
                  <c:v>1.5402055595874486E-2</c:v>
                </c:pt>
                <c:pt idx="531">
                  <c:v>1.5385109351786497E-2</c:v>
                </c:pt>
                <c:pt idx="532">
                  <c:v>1.5374459815573616E-2</c:v>
                </c:pt>
                <c:pt idx="533">
                  <c:v>1.5364267181956492E-2</c:v>
                </c:pt>
                <c:pt idx="534">
                  <c:v>1.535647805229523E-2</c:v>
                </c:pt>
                <c:pt idx="535">
                  <c:v>1.535109242658983E-2</c:v>
                </c:pt>
                <c:pt idx="536">
                  <c:v>1.5348110304680418E-2</c:v>
                </c:pt>
                <c:pt idx="537">
                  <c:v>1.5347531686566995E-2</c:v>
                </c:pt>
                <c:pt idx="538">
                  <c:v>1.534935657208969E-2</c:v>
                </c:pt>
                <c:pt idx="539">
                  <c:v>1.5353584961328437E-2</c:v>
                </c:pt>
                <c:pt idx="540">
                  <c:v>1.5360216854443109E-2</c:v>
                </c:pt>
                <c:pt idx="541">
                  <c:v>1.5369252251593579E-2</c:v>
                </c:pt>
                <c:pt idx="542">
                  <c:v>1.5380691152779846E-2</c:v>
                </c:pt>
                <c:pt idx="543">
                  <c:v>1.5394533558481527E-2</c:v>
                </c:pt>
                <c:pt idx="544">
                  <c:v>1.5410779468698621E-2</c:v>
                </c:pt>
                <c:pt idx="545">
                  <c:v>1.5429428883990681E-2</c:v>
                </c:pt>
                <c:pt idx="546">
                  <c:v>1.5450481804597516E-2</c:v>
                </c:pt>
                <c:pt idx="547">
                  <c:v>1.5473938230918804E-2</c:v>
                </c:pt>
                <c:pt idx="548">
                  <c:v>1.5507628176152366E-2</c:v>
                </c:pt>
                <c:pt idx="549">
                  <c:v>1.5532295441822441E-2</c:v>
                </c:pt>
                <c:pt idx="550">
                  <c:v>1.5558728549764922E-2</c:v>
                </c:pt>
                <c:pt idx="551">
                  <c:v>1.5591799004379681E-2</c:v>
                </c:pt>
                <c:pt idx="552">
                  <c:v>1.5627272967666528E-2</c:v>
                </c:pt>
                <c:pt idx="553">
                  <c:v>1.5665150440264952E-2</c:v>
                </c:pt>
                <c:pt idx="554">
                  <c:v>1.5705431422894378E-2</c:v>
                </c:pt>
                <c:pt idx="555">
                  <c:v>1.5748115916514038E-2</c:v>
                </c:pt>
                <c:pt idx="556">
                  <c:v>1.5793203921763421E-2</c:v>
                </c:pt>
                <c:pt idx="557">
                  <c:v>1.5840695439761632E-2</c:v>
                </c:pt>
                <c:pt idx="558">
                  <c:v>1.589059047130803E-2</c:v>
                </c:pt>
                <c:pt idx="559">
                  <c:v>1.594288901736185E-2</c:v>
                </c:pt>
                <c:pt idx="560">
                  <c:v>1.5997591079122131E-2</c:v>
                </c:pt>
                <c:pt idx="561">
                  <c:v>1.6054696657628043E-2</c:v>
                </c:pt>
                <c:pt idx="562">
                  <c:v>1.6114205753998689E-2</c:v>
                </c:pt>
                <c:pt idx="563">
                  <c:v>1.6176118369433112E-2</c:v>
                </c:pt>
                <c:pt idx="564">
                  <c:v>1.6240434505210288E-2</c:v>
                </c:pt>
                <c:pt idx="565">
                  <c:v>1.6326658385166226E-2</c:v>
                </c:pt>
                <c:pt idx="566">
                  <c:v>1.639646828654584E-2</c:v>
                </c:pt>
                <c:pt idx="567">
                  <c:v>1.6468467541663756E-2</c:v>
                </c:pt>
                <c:pt idx="568">
                  <c:v>1.6540243910192487E-2</c:v>
                </c:pt>
                <c:pt idx="569">
                  <c:v>1.6611109790316547E-2</c:v>
                </c:pt>
                <c:pt idx="570">
                  <c:v>1.6681065181396448E-2</c:v>
                </c:pt>
                <c:pt idx="571">
                  <c:v>1.675011008303251E-2</c:v>
                </c:pt>
                <c:pt idx="572">
                  <c:v>1.6818244494505308E-2</c:v>
                </c:pt>
                <c:pt idx="573">
                  <c:v>1.6885468415495097E-2</c:v>
                </c:pt>
                <c:pt idx="574">
                  <c:v>1.6951781845442326E-2</c:v>
                </c:pt>
                <c:pt idx="575">
                  <c:v>1.7036504075900183E-2</c:v>
                </c:pt>
                <c:pt idx="576">
                  <c:v>1.7081677229970893E-2</c:v>
                </c:pt>
                <c:pt idx="577">
                  <c:v>1.7145259183592998E-2</c:v>
                </c:pt>
                <c:pt idx="578">
                  <c:v>1.7207930644254077E-2</c:v>
                </c:pt>
                <c:pt idx="579">
                  <c:v>1.7269691611314641E-2</c:v>
                </c:pt>
                <c:pt idx="580">
                  <c:v>1.7330542084454947E-2</c:v>
                </c:pt>
                <c:pt idx="581">
                  <c:v>1.7390482063035506E-2</c:v>
                </c:pt>
                <c:pt idx="582">
                  <c:v>1.7449511546736574E-2</c:v>
                </c:pt>
                <c:pt idx="583">
                  <c:v>1.7507630535158469E-2</c:v>
                </c:pt>
                <c:pt idx="584">
                  <c:v>1.7564839027741641E-2</c:v>
                </c:pt>
                <c:pt idx="585">
                  <c:v>1.7621137024086408E-2</c:v>
                </c:pt>
                <c:pt idx="586">
                  <c:v>1.7676524523793091E-2</c:v>
                </c:pt>
                <c:pt idx="587">
                  <c:v>1.7731001526382073E-2</c:v>
                </c:pt>
                <c:pt idx="588">
                  <c:v>1.778456803153361E-2</c:v>
                </c:pt>
                <c:pt idx="589">
                  <c:v>1.7837224038768085E-2</c:v>
                </c:pt>
                <c:pt idx="590">
                  <c:v>1.7888969547685818E-2</c:v>
                </c:pt>
                <c:pt idx="591">
                  <c:v>1.7939804557887129E-2</c:v>
                </c:pt>
                <c:pt idx="592">
                  <c:v>1.7989729069052274E-2</c:v>
                </c:pt>
                <c:pt idx="593">
                  <c:v>1.8038743080781572E-2</c:v>
                </c:pt>
                <c:pt idx="594">
                  <c:v>1.8086846592595407E-2</c:v>
                </c:pt>
                <c:pt idx="595">
                  <c:v>1.8134039604333907E-2</c:v>
                </c:pt>
                <c:pt idx="596">
                  <c:v>1.8194291717819056E-2</c:v>
                </c:pt>
                <c:pt idx="597">
                  <c:v>1.82256941255865E-2</c:v>
                </c:pt>
                <c:pt idx="598">
                  <c:v>1.8270155634620977E-2</c:v>
                </c:pt>
                <c:pt idx="599">
                  <c:v>1.8313706641981398E-2</c:v>
                </c:pt>
                <c:pt idx="600">
                  <c:v>1.8380304353646792E-2</c:v>
                </c:pt>
                <c:pt idx="601">
                  <c:v>1.8410768044976322E-2</c:v>
                </c:pt>
                <c:pt idx="602">
                  <c:v>1.8438896651380432E-2</c:v>
                </c:pt>
                <c:pt idx="603">
                  <c:v>1.8478805649246866E-2</c:v>
                </c:pt>
                <c:pt idx="604">
                  <c:v>1.8517804143920458E-2</c:v>
                </c:pt>
                <c:pt idx="605">
                  <c:v>1.8555892135081464E-2</c:v>
                </c:pt>
                <c:pt idx="606">
                  <c:v>1.8593069622570013E-2</c:v>
                </c:pt>
                <c:pt idx="607">
                  <c:v>1.8629336605986424E-2</c:v>
                </c:pt>
                <c:pt idx="608">
                  <c:v>1.8664693085090889E-2</c:v>
                </c:pt>
                <c:pt idx="609">
                  <c:v>1.8699139059563663E-2</c:v>
                </c:pt>
                <c:pt idx="610">
                  <c:v>1.8732674529244875E-2</c:v>
                </c:pt>
                <c:pt idx="611">
                  <c:v>1.8765299493894716E-2</c:v>
                </c:pt>
                <c:pt idx="612">
                  <c:v>1.8797013953193442E-2</c:v>
                </c:pt>
                <c:pt idx="613">
                  <c:v>1.8827817906821309E-2</c:v>
                </c:pt>
                <c:pt idx="614">
                  <c:v>1.8857711354698381E-2</c:v>
                </c:pt>
                <c:pt idx="615">
                  <c:v>1.8896772829409159E-2</c:v>
                </c:pt>
                <c:pt idx="616">
                  <c:v>1.8914766732081034E-2</c:v>
                </c:pt>
                <c:pt idx="617">
                  <c:v>1.8941928661186935E-2</c:v>
                </c:pt>
                <c:pt idx="618">
                  <c:v>1.8968180083582808E-2</c:v>
                </c:pt>
                <c:pt idx="619">
                  <c:v>1.8993593295357769E-2</c:v>
                </c:pt>
                <c:pt idx="620">
                  <c:v>1.9018982579872556E-2</c:v>
                </c:pt>
                <c:pt idx="621">
                  <c:v>1.9044580046179149E-2</c:v>
                </c:pt>
                <c:pt idx="622">
                  <c:v>1.9070385694117675E-2</c:v>
                </c:pt>
                <c:pt idx="623">
                  <c:v>1.9096399524007879E-2</c:v>
                </c:pt>
                <c:pt idx="624">
                  <c:v>1.9122621535609952E-2</c:v>
                </c:pt>
                <c:pt idx="625">
                  <c:v>1.9149051729243638E-2</c:v>
                </c:pt>
                <c:pt idx="626">
                  <c:v>1.917569010466913E-2</c:v>
                </c:pt>
                <c:pt idx="627">
                  <c:v>1.9209856622284249E-2</c:v>
                </c:pt>
                <c:pt idx="628">
                  <c:v>1.922959140169489E-2</c:v>
                </c:pt>
                <c:pt idx="629">
                  <c:v>1.9256854323295158E-2</c:v>
                </c:pt>
                <c:pt idx="630">
                  <c:v>1.9284325427006976E-2</c:v>
                </c:pt>
                <c:pt idx="631">
                  <c:v>1.9312004712990216E-2</c:v>
                </c:pt>
                <c:pt idx="632">
                  <c:v>1.9339892181085006E-2</c:v>
                </c:pt>
                <c:pt idx="633">
                  <c:v>1.9367987831531153E-2</c:v>
                </c:pt>
                <c:pt idx="634">
                  <c:v>1.9396291664168785E-2</c:v>
                </c:pt>
                <c:pt idx="635">
                  <c:v>1.9424803679317648E-2</c:v>
                </c:pt>
                <c:pt idx="636">
                  <c:v>1.9453523876817869E-2</c:v>
                </c:pt>
                <c:pt idx="637">
                  <c:v>1.9482452256829319E-2</c:v>
                </c:pt>
                <c:pt idx="638">
                  <c:v>1.9511588819272063E-2</c:v>
                </c:pt>
                <c:pt idx="639">
                  <c:v>1.9540933564385909E-2</c:v>
                </c:pt>
                <c:pt idx="640">
                  <c:v>1.9570486492090922E-2</c:v>
                </c:pt>
                <c:pt idx="641">
                  <c:v>1.96002476023871E-2</c:v>
                </c:pt>
                <c:pt idx="642">
                  <c:v>1.9630216895514252E-2</c:v>
                </c:pt>
                <c:pt idx="643">
                  <c:v>1.9660394371392442E-2</c:v>
                </c:pt>
                <c:pt idx="644">
                  <c:v>1.9690780030021671E-2</c:v>
                </c:pt>
                <c:pt idx="645">
                  <c:v>1.9721373871561809E-2</c:v>
                </c:pt>
                <c:pt idx="646">
                  <c:v>1.9752175896092794E-2</c:v>
                </c:pt>
                <c:pt idx="647">
                  <c:v>1.9783186103534689E-2</c:v>
                </c:pt>
                <c:pt idx="648">
                  <c:v>1.9824455279664477E-2</c:v>
                </c:pt>
                <c:pt idx="649">
                  <c:v>1.9845831067630826E-2</c:v>
                </c:pt>
                <c:pt idx="650">
                  <c:v>1.987746582444494E-2</c:v>
                </c:pt>
                <c:pt idx="651">
                  <c:v>1.9909308764409772E-2</c:v>
                </c:pt>
                <c:pt idx="652">
                  <c:v>1.9952771209396758E-2</c:v>
                </c:pt>
                <c:pt idx="653">
                  <c:v>1.9982225133232667E-2</c:v>
                </c:pt>
                <c:pt idx="654">
                  <c:v>2.0006086684087876E-2</c:v>
                </c:pt>
                <c:pt idx="655">
                  <c:v>2.0038762357454942E-2</c:v>
                </c:pt>
                <c:pt idx="656">
                  <c:v>2.0071646214292471E-2</c:v>
                </c:pt>
                <c:pt idx="657">
                  <c:v>2.0104738254680399E-2</c:v>
                </c:pt>
                <c:pt idx="658">
                  <c:v>2.0138038478618725E-2</c:v>
                </c:pt>
                <c:pt idx="659">
                  <c:v>2.0171546886187386E-2</c:v>
                </c:pt>
                <c:pt idx="660">
                  <c:v>2.0205263477546254E-2</c:v>
                </c:pt>
                <c:pt idx="661">
                  <c:v>2.0239188252695328E-2</c:v>
                </c:pt>
                <c:pt idx="662">
                  <c:v>2.0273321211554673E-2</c:v>
                </c:pt>
                <c:pt idx="663">
                  <c:v>2.0307662354444034E-2</c:v>
                </c:pt>
                <c:pt idx="664">
                  <c:v>2.0342211681203537E-2</c:v>
                </c:pt>
                <c:pt idx="665">
                  <c:v>2.0376969191993055E-2</c:v>
                </c:pt>
                <c:pt idx="666">
                  <c:v>2.0424284685244487E-2</c:v>
                </c:pt>
                <c:pt idx="667">
                  <c:v>2.0447108765822009E-2</c:v>
                </c:pt>
                <c:pt idx="668">
                  <c:v>2.048249082894138E-2</c:v>
                </c:pt>
                <c:pt idx="669">
                  <c:v>2.0518081076330574E-2</c:v>
                </c:pt>
                <c:pt idx="670">
                  <c:v>2.0553879508069528E-2</c:v>
                </c:pt>
                <c:pt idx="671">
                  <c:v>2.0589870367562213E-2</c:v>
                </c:pt>
                <c:pt idx="672">
                  <c:v>2.062561246884087E-2</c:v>
                </c:pt>
                <c:pt idx="673">
                  <c:v>2.0660900975517649E-2</c:v>
                </c:pt>
                <c:pt idx="674">
                  <c:v>2.069573588735274E-2</c:v>
                </c:pt>
                <c:pt idx="675">
                  <c:v>2.0730117204346143E-2</c:v>
                </c:pt>
                <c:pt idx="676">
                  <c:v>2.0764044926178116E-2</c:v>
                </c:pt>
                <c:pt idx="677">
                  <c:v>2.0797519052928592E-2</c:v>
                </c:pt>
                <c:pt idx="678">
                  <c:v>2.0830539584357766E-2</c:v>
                </c:pt>
                <c:pt idx="679">
                  <c:v>2.0863106520305763E-2</c:v>
                </c:pt>
                <c:pt idx="680">
                  <c:v>2.0895219860772585E-2</c:v>
                </c:pt>
                <c:pt idx="681">
                  <c:v>2.0926879605518423E-2</c:v>
                </c:pt>
                <c:pt idx="682">
                  <c:v>2.0958085754543276E-2</c:v>
                </c:pt>
                <c:pt idx="683">
                  <c:v>2.0988838307607338E-2</c:v>
                </c:pt>
                <c:pt idx="684">
                  <c:v>2.1019137264630672E-2</c:v>
                </c:pt>
                <c:pt idx="685">
                  <c:v>2.1048982625533341E-2</c:v>
                </c:pt>
                <c:pt idx="686">
                  <c:v>2.107837439023541E-2</c:v>
                </c:pt>
                <c:pt idx="687">
                  <c:v>2.1107312558577007E-2</c:v>
                </c:pt>
                <c:pt idx="688">
                  <c:v>2.1135797130398259E-2</c:v>
                </c:pt>
                <c:pt idx="689">
                  <c:v>2.1163828105619231E-2</c:v>
                </c:pt>
                <c:pt idx="690">
                  <c:v>2.1191405484239922E-2</c:v>
                </c:pt>
                <c:pt idx="691">
                  <c:v>2.1218529266020525E-2</c:v>
                </c:pt>
                <c:pt idx="692">
                  <c:v>2.1245199450961039E-2</c:v>
                </c:pt>
                <c:pt idx="693">
                  <c:v>2.1271416038821656E-2</c:v>
                </c:pt>
                <c:pt idx="694">
                  <c:v>2.1297179029602376E-2</c:v>
                </c:pt>
                <c:pt idx="695">
                  <c:v>2.1322488423223263E-2</c:v>
                </c:pt>
                <c:pt idx="696">
                  <c:v>2.1347344219604381E-2</c:v>
                </c:pt>
                <c:pt idx="697">
                  <c:v>2.1371746418585857E-2</c:v>
                </c:pt>
                <c:pt idx="698">
                  <c:v>2.1403723505830641E-2</c:v>
                </c:pt>
                <c:pt idx="699">
                  <c:v>2.1419190023950208E-2</c:v>
                </c:pt>
                <c:pt idx="700">
                  <c:v>2.1450006225940399E-2</c:v>
                </c:pt>
                <c:pt idx="701">
                  <c:v>2.146481923875676E-2</c:v>
                </c:pt>
                <c:pt idx="702">
                  <c:v>2.1486953449540991E-2</c:v>
                </c:pt>
                <c:pt idx="703">
                  <c:v>2.1508634062366028E-2</c:v>
                </c:pt>
                <c:pt idx="704">
                  <c:v>2.1540540205693404E-2</c:v>
                </c:pt>
                <c:pt idx="705">
                  <c:v>2.1565194935631027E-2</c:v>
                </c:pt>
                <c:pt idx="706">
                  <c:v>2.157796680354096E-2</c:v>
                </c:pt>
                <c:pt idx="707">
                  <c:v>2.1599743579536756E-2</c:v>
                </c:pt>
                <c:pt idx="708">
                  <c:v>2.161699112864568E-2</c:v>
                </c:pt>
                <c:pt idx="709">
                  <c:v>2.1635822815042616E-2</c:v>
                </c:pt>
                <c:pt idx="710">
                  <c:v>2.1654200850402816E-2</c:v>
                </c:pt>
                <c:pt idx="711">
                  <c:v>2.1672125234459827E-2</c:v>
                </c:pt>
                <c:pt idx="712">
                  <c:v>2.1691477251735147E-2</c:v>
                </c:pt>
                <c:pt idx="713">
                  <c:v>2.1706613047998147E-2</c:v>
                </c:pt>
                <c:pt idx="714">
                  <c:v>2.1723176477079775E-2</c:v>
                </c:pt>
                <c:pt idx="715">
                  <c:v>2.1739286254085499E-2</c:v>
                </c:pt>
                <c:pt idx="716">
                  <c:v>2.1754942378855446E-2</c:v>
                </c:pt>
                <c:pt idx="717">
                  <c:v>2.1770144851229745E-2</c:v>
                </c:pt>
                <c:pt idx="718">
                  <c:v>2.1784893671021877E-2</c:v>
                </c:pt>
                <c:pt idx="719">
                  <c:v>2.1799188838045325E-2</c:v>
                </c:pt>
                <c:pt idx="720">
                  <c:v>2.181750438368546E-2</c:v>
                </c:pt>
                <c:pt idx="721">
                  <c:v>2.1826418213199972E-2</c:v>
                </c:pt>
                <c:pt idx="722">
                  <c:v>2.1840918702269452E-2</c:v>
                </c:pt>
                <c:pt idx="723">
                  <c:v>2.1851894565854124E-2</c:v>
                </c:pt>
                <c:pt idx="724">
                  <c:v>2.1864660551349502E-2</c:v>
                </c:pt>
                <c:pt idx="725">
                  <c:v>2.1877835148682578E-2</c:v>
                </c:pt>
                <c:pt idx="726">
                  <c:v>2.1893072291336857E-2</c:v>
                </c:pt>
                <c:pt idx="727">
                  <c:v>2.1905410179527962E-2</c:v>
                </c:pt>
                <c:pt idx="728">
                  <c:v>2.1919810613306723E-2</c:v>
                </c:pt>
                <c:pt idx="729">
                  <c:v>2.1934619659536025E-2</c:v>
                </c:pt>
                <c:pt idx="730">
                  <c:v>2.1949837318322452E-2</c:v>
                </c:pt>
                <c:pt idx="731">
                  <c:v>2.1967267975253613E-2</c:v>
                </c:pt>
                <c:pt idx="732">
                  <c:v>2.1981498474259453E-2</c:v>
                </c:pt>
                <c:pt idx="733">
                  <c:v>2.1997941971729773E-2</c:v>
                </c:pt>
                <c:pt idx="734">
                  <c:v>2.2014794082476641E-2</c:v>
                </c:pt>
                <c:pt idx="735">
                  <c:v>2.2032054806579993E-2</c:v>
                </c:pt>
                <c:pt idx="736">
                  <c:v>2.2049724144279637E-2</c:v>
                </c:pt>
                <c:pt idx="737">
                  <c:v>2.2067802095735445E-2</c:v>
                </c:pt>
                <c:pt idx="738">
                  <c:v>2.2086288661133935E-2</c:v>
                </c:pt>
                <c:pt idx="739">
                  <c:v>2.2107230285994817E-2</c:v>
                </c:pt>
                <c:pt idx="740">
                  <c:v>2.2126564454241215E-2</c:v>
                </c:pt>
                <c:pt idx="741">
                  <c:v>2.2144200042903961E-2</c:v>
                </c:pt>
                <c:pt idx="742">
                  <c:v>2.2164321066018289E-2</c:v>
                </c:pt>
                <c:pt idx="743">
                  <c:v>2.2184850704034531E-2</c:v>
                </c:pt>
                <c:pt idx="744">
                  <c:v>2.2205788957219141E-2</c:v>
                </c:pt>
                <c:pt idx="745">
                  <c:v>2.222936491148797E-2</c:v>
                </c:pt>
                <c:pt idx="746">
                  <c:v>2.2248891309839536E-2</c:v>
                </c:pt>
                <c:pt idx="747">
                  <c:v>2.2271055409728291E-2</c:v>
                </c:pt>
                <c:pt idx="748">
                  <c:v>2.2293628125638065E-2</c:v>
                </c:pt>
                <c:pt idx="749">
                  <c:v>2.2316609457782022E-2</c:v>
                </c:pt>
                <c:pt idx="750">
                  <c:v>2.2345367505218761E-2</c:v>
                </c:pt>
                <c:pt idx="751">
                  <c:v>2.236379797181165E-2</c:v>
                </c:pt>
                <c:pt idx="752">
                  <c:v>2.2388005154123647E-2</c:v>
                </c:pt>
                <c:pt idx="753">
                  <c:v>2.241262095368235E-2</c:v>
                </c:pt>
                <c:pt idx="754">
                  <c:v>2.2437645370674275E-2</c:v>
                </c:pt>
                <c:pt idx="755">
                  <c:v>2.2463078405419168E-2</c:v>
                </c:pt>
                <c:pt idx="756">
                  <c:v>2.2494055940958546E-2</c:v>
                </c:pt>
                <c:pt idx="757">
                  <c:v>2.2517767579075532E-2</c:v>
                </c:pt>
                <c:pt idx="758">
                  <c:v>2.2541829218569731E-2</c:v>
                </c:pt>
                <c:pt idx="759">
                  <c:v>2.2571555718817748E-2</c:v>
                </c:pt>
                <c:pt idx="760">
                  <c:v>2.2596372854124525E-2</c:v>
                </c:pt>
                <c:pt idx="761">
                  <c:v>2.2624257600769582E-2</c:v>
                </c:pt>
                <c:pt idx="762">
                  <c:v>2.2652550967059426E-2</c:v>
                </c:pt>
                <c:pt idx="763">
                  <c:v>2.2681252953260511E-2</c:v>
                </c:pt>
                <c:pt idx="764">
                  <c:v>2.2713177393265394E-2</c:v>
                </c:pt>
                <c:pt idx="765">
                  <c:v>2.2739882786568799E-2</c:v>
                </c:pt>
                <c:pt idx="766">
                  <c:v>2.276981063431549E-2</c:v>
                </c:pt>
                <c:pt idx="767">
                  <c:v>2.2800147103145818E-2</c:v>
                </c:pt>
                <c:pt idx="768">
                  <c:v>2.2830892193406171E-2</c:v>
                </c:pt>
                <c:pt idx="769">
                  <c:v>2.286204590538965E-2</c:v>
                </c:pt>
                <c:pt idx="770">
                  <c:v>2.2893608239442642E-2</c:v>
                </c:pt>
                <c:pt idx="771">
                  <c:v>2.2937941786622673E-2</c:v>
                </c:pt>
                <c:pt idx="772">
                  <c:v>2.2957958775009502E-2</c:v>
                </c:pt>
                <c:pt idx="773">
                  <c:v>2.2990746977162857E-2</c:v>
                </c:pt>
                <c:pt idx="774">
                  <c:v>2.3027069447054682E-2</c:v>
                </c:pt>
                <c:pt idx="775">
                  <c:v>2.3057522043998802E-2</c:v>
                </c:pt>
                <c:pt idx="776">
                  <c:v>2.3090901265145902E-2</c:v>
                </c:pt>
                <c:pt idx="777">
                  <c:v>2.3123800317081944E-2</c:v>
                </c:pt>
                <c:pt idx="778">
                  <c:v>2.3159258454235054E-2</c:v>
                </c:pt>
                <c:pt idx="779">
                  <c:v>2.3188157911722129E-2</c:v>
                </c:pt>
                <c:pt idx="780">
                  <c:v>2.3219616453680203E-2</c:v>
                </c:pt>
                <c:pt idx="781">
                  <c:v>2.3250594824855142E-2</c:v>
                </c:pt>
                <c:pt idx="782">
                  <c:v>2.3281093024900557E-2</c:v>
                </c:pt>
                <c:pt idx="783">
                  <c:v>2.3311111053470057E-2</c:v>
                </c:pt>
                <c:pt idx="784">
                  <c:v>2.3340648910163964E-2</c:v>
                </c:pt>
                <c:pt idx="785">
                  <c:v>2.3369706594635886E-2</c:v>
                </c:pt>
                <c:pt idx="786">
                  <c:v>2.3398284106566081E-2</c:v>
                </c:pt>
                <c:pt idx="787">
                  <c:v>2.3426381445608158E-2</c:v>
                </c:pt>
                <c:pt idx="788">
                  <c:v>2.3453998611389082E-2</c:v>
                </c:pt>
                <c:pt idx="789">
                  <c:v>2.3481135603615755E-2</c:v>
                </c:pt>
                <c:pt idx="790">
                  <c:v>2.3507792421915141E-2</c:v>
                </c:pt>
                <c:pt idx="791">
                  <c:v>2.3536586914312263E-2</c:v>
                </c:pt>
                <c:pt idx="792">
                  <c:v>2.3562250764217474E-2</c:v>
                </c:pt>
                <c:pt idx="793">
                  <c:v>2.3584881830318594E-2</c:v>
                </c:pt>
                <c:pt idx="794">
                  <c:v>2.360961794989791E-2</c:v>
                </c:pt>
                <c:pt idx="795">
                  <c:v>2.36338738940578E-2</c:v>
                </c:pt>
                <c:pt idx="796">
                  <c:v>2.3657649662451874E-2</c:v>
                </c:pt>
                <c:pt idx="797">
                  <c:v>2.3683366938407335E-2</c:v>
                </c:pt>
                <c:pt idx="798">
                  <c:v>2.3703760670983343E-2</c:v>
                </c:pt>
                <c:pt idx="799">
                  <c:v>2.3726095910507894E-2</c:v>
                </c:pt>
                <c:pt idx="800">
                  <c:v>2.3747950973200815E-2</c:v>
                </c:pt>
                <c:pt idx="801">
                  <c:v>2.3769325858795654E-2</c:v>
                </c:pt>
                <c:pt idx="802">
                  <c:v>2.3794532798024903E-2</c:v>
                </c:pt>
                <c:pt idx="803">
                  <c:v>2.3810635097678556E-2</c:v>
                </c:pt>
                <c:pt idx="804">
                  <c:v>2.3830569450460359E-2</c:v>
                </c:pt>
                <c:pt idx="805">
                  <c:v>2.3850023625158201E-2</c:v>
                </c:pt>
                <c:pt idx="806">
                  <c:v>2.3868997621505628E-2</c:v>
                </c:pt>
                <c:pt idx="807">
                  <c:v>2.3887491439316122E-2</c:v>
                </c:pt>
                <c:pt idx="808">
                  <c:v>2.390962045005729E-2</c:v>
                </c:pt>
                <c:pt idx="809">
                  <c:v>2.3925064620056169E-2</c:v>
                </c:pt>
                <c:pt idx="810">
                  <c:v>2.3940091819261156E-2</c:v>
                </c:pt>
                <c:pt idx="811">
                  <c:v>2.395862463684173E-2</c:v>
                </c:pt>
                <c:pt idx="812">
                  <c:v>2.3972757842534165E-2</c:v>
                </c:pt>
                <c:pt idx="813">
                  <c:v>2.3988370584593355E-2</c:v>
                </c:pt>
                <c:pt idx="814">
                  <c:v>2.4003503146650118E-2</c:v>
                </c:pt>
                <c:pt idx="815">
                  <c:v>2.4018155528544582E-2</c:v>
                </c:pt>
                <c:pt idx="816">
                  <c:v>2.403412098479496E-2</c:v>
                </c:pt>
                <c:pt idx="817">
                  <c:v>2.404601975112719E-2</c:v>
                </c:pt>
                <c:pt idx="818">
                  <c:v>2.4059231591468944E-2</c:v>
                </c:pt>
                <c:pt idx="819">
                  <c:v>2.4071963250982265E-2</c:v>
                </c:pt>
                <c:pt idx="820">
                  <c:v>2.4084214729507281E-2</c:v>
                </c:pt>
                <c:pt idx="821">
                  <c:v>2.4095986026910765E-2</c:v>
                </c:pt>
                <c:pt idx="822">
                  <c:v>2.4110357680751093E-2</c:v>
                </c:pt>
                <c:pt idx="823">
                  <c:v>2.4118088077740296E-2</c:v>
                </c:pt>
                <c:pt idx="824">
                  <c:v>2.4128418830899889E-2</c:v>
                </c:pt>
                <c:pt idx="825">
                  <c:v>2.4138269402405044E-2</c:v>
                </c:pt>
                <c:pt idx="826">
                  <c:v>2.4147639792122533E-2</c:v>
                </c:pt>
                <c:pt idx="827">
                  <c:v>2.4157954256531777E-2</c:v>
                </c:pt>
                <c:pt idx="828">
                  <c:v>2.4165070918451548E-2</c:v>
                </c:pt>
                <c:pt idx="829">
                  <c:v>2.4173698856655434E-2</c:v>
                </c:pt>
                <c:pt idx="830">
                  <c:v>2.41839010520839E-2</c:v>
                </c:pt>
                <c:pt idx="831">
                  <c:v>2.4191346684814263E-2</c:v>
                </c:pt>
                <c:pt idx="832">
                  <c:v>2.4200366574875787E-2</c:v>
                </c:pt>
                <c:pt idx="833">
                  <c:v>2.4209517115600931E-2</c:v>
                </c:pt>
                <c:pt idx="834">
                  <c:v>2.4218798307042988E-2</c:v>
                </c:pt>
                <c:pt idx="835">
                  <c:v>2.4228210149255247E-2</c:v>
                </c:pt>
                <c:pt idx="836">
                  <c:v>2.4237752642211063E-2</c:v>
                </c:pt>
                <c:pt idx="837">
                  <c:v>2.4247425785963728E-2</c:v>
                </c:pt>
                <c:pt idx="838">
                  <c:v>2.4257229580566531E-2</c:v>
                </c:pt>
                <c:pt idx="839">
                  <c:v>2.4267164026019472E-2</c:v>
                </c:pt>
                <c:pt idx="840">
                  <c:v>2.4277229122402488E-2</c:v>
                </c:pt>
                <c:pt idx="841">
                  <c:v>2.4287424869715579E-2</c:v>
                </c:pt>
                <c:pt idx="842">
                  <c:v>2.4297751267932099E-2</c:v>
                </c:pt>
                <c:pt idx="843">
                  <c:v>2.4309781719413781E-2</c:v>
                </c:pt>
                <c:pt idx="844">
                  <c:v>2.4320379467592801E-2</c:v>
                </c:pt>
                <c:pt idx="845">
                  <c:v>2.4329514368854888E-2</c:v>
                </c:pt>
                <c:pt idx="846">
                  <c:v>2.4340363371324614E-2</c:v>
                </c:pt>
                <c:pt idx="847">
                  <c:v>2.4351343024937577E-2</c:v>
                </c:pt>
                <c:pt idx="848">
                  <c:v>2.4362453329693778E-2</c:v>
                </c:pt>
                <c:pt idx="849">
                  <c:v>2.4373694285699798E-2</c:v>
                </c:pt>
                <c:pt idx="850">
                  <c:v>2.4386709822801222E-2</c:v>
                </c:pt>
                <c:pt idx="851">
                  <c:v>2.4396568151461295E-2</c:v>
                </c:pt>
                <c:pt idx="852">
                  <c:v>2.4408201061270063E-2</c:v>
                </c:pt>
                <c:pt idx="853">
                  <c:v>2.4419964622488521E-2</c:v>
                </c:pt>
                <c:pt idx="854">
                  <c:v>2.443354326896241E-2</c:v>
                </c:pt>
                <c:pt idx="855">
                  <c:v>2.4443883699127866E-2</c:v>
                </c:pt>
                <c:pt idx="856">
                  <c:v>2.4456039214628689E-2</c:v>
                </c:pt>
                <c:pt idx="857">
                  <c:v>2.4468325381672429E-2</c:v>
                </c:pt>
                <c:pt idx="858">
                  <c:v>2.4480742200259087E-2</c:v>
                </c:pt>
                <c:pt idx="859">
                  <c:v>2.4493289670441953E-2</c:v>
                </c:pt>
                <c:pt idx="860">
                  <c:v>2.4505967792274319E-2</c:v>
                </c:pt>
                <c:pt idx="861">
                  <c:v>2.4524394068885513E-2</c:v>
                </c:pt>
                <c:pt idx="862">
                  <c:v>2.4535628313540059E-2</c:v>
                </c:pt>
                <c:pt idx="863">
                  <c:v>2.4548752594641954E-2</c:v>
                </c:pt>
                <c:pt idx="864">
                  <c:v>2.4562007508848183E-2</c:v>
                </c:pt>
                <c:pt idx="865">
                  <c:v>2.4575393055998873E-2</c:v>
                </c:pt>
                <c:pt idx="866">
                  <c:v>2.4588909236333834E-2</c:v>
                </c:pt>
                <c:pt idx="867">
                  <c:v>2.4602556049613256E-2</c:v>
                </c:pt>
                <c:pt idx="868">
                  <c:v>2.4616333496156884E-2</c:v>
                </c:pt>
                <c:pt idx="869">
                  <c:v>2.4630241575724909E-2</c:v>
                </c:pt>
                <c:pt idx="870">
                  <c:v>2.4644280288397269E-2</c:v>
                </c:pt>
                <c:pt idx="871">
                  <c:v>2.4658449634253898E-2</c:v>
                </c:pt>
                <c:pt idx="872">
                  <c:v>2.4672749613294798E-2</c:v>
                </c:pt>
                <c:pt idx="873">
                  <c:v>2.4687180225440031E-2</c:v>
                </c:pt>
                <c:pt idx="874">
                  <c:v>2.470174147084947E-2</c:v>
                </c:pt>
                <c:pt idx="875">
                  <c:v>2.4716433349443179E-2</c:v>
                </c:pt>
                <c:pt idx="876">
                  <c:v>2.4731255861221157E-2</c:v>
                </c:pt>
                <c:pt idx="877">
                  <c:v>2.4750505327322259E-2</c:v>
                </c:pt>
                <c:pt idx="878">
                  <c:v>2.4765626429452681E-2</c:v>
                </c:pt>
                <c:pt idx="879">
                  <c:v>2.4780908636792276E-2</c:v>
                </c:pt>
                <c:pt idx="880">
                  <c:v>2.4796695160320681E-2</c:v>
                </c:pt>
                <c:pt idx="881">
                  <c:v>2.4813083831300986E-2</c:v>
                </c:pt>
                <c:pt idx="882">
                  <c:v>2.4830074649653255E-2</c:v>
                </c:pt>
                <c:pt idx="883">
                  <c:v>2.4847667615617297E-2</c:v>
                </c:pt>
                <c:pt idx="884">
                  <c:v>2.4865862729273047E-2</c:v>
                </c:pt>
                <c:pt idx="885">
                  <c:v>2.488465999054057E-2</c:v>
                </c:pt>
                <c:pt idx="886">
                  <c:v>2.4904059399739609E-2</c:v>
                </c:pt>
                <c:pt idx="887">
                  <c:v>2.4931022423673177E-2</c:v>
                </c:pt>
                <c:pt idx="888">
                  <c:v>2.4944664662012173E-2</c:v>
                </c:pt>
                <c:pt idx="889">
                  <c:v>2.4965870515165633E-2</c:v>
                </c:pt>
                <c:pt idx="890">
                  <c:v>2.4987678516730227E-2</c:v>
                </c:pt>
                <c:pt idx="891">
                  <c:v>2.5010088666546082E-2</c:v>
                </c:pt>
                <c:pt idx="892">
                  <c:v>2.503310096477307E-2</c:v>
                </c:pt>
                <c:pt idx="893">
                  <c:v>2.5056715411650998E-2</c:v>
                </c:pt>
                <c:pt idx="894">
                  <c:v>2.5080932007179868E-2</c:v>
                </c:pt>
                <c:pt idx="895">
                  <c:v>2.5105750751599487E-2</c:v>
                </c:pt>
                <c:pt idx="896">
                  <c:v>2.5131171644909855E-2</c:v>
                </c:pt>
                <c:pt idx="897">
                  <c:v>2.5157194687350781E-2</c:v>
                </c:pt>
                <c:pt idx="898">
                  <c:v>2.5183819878922264E-2</c:v>
                </c:pt>
                <c:pt idx="899">
                  <c:v>2.5211047219784177E-2</c:v>
                </c:pt>
                <c:pt idx="900">
                  <c:v>2.5238876710176328E-2</c:v>
                </c:pt>
                <c:pt idx="901">
                  <c:v>2.5267308350098716E-2</c:v>
                </c:pt>
                <c:pt idx="902">
                  <c:v>2.5296342139871086E-2</c:v>
                </c:pt>
                <c:pt idx="903">
                  <c:v>2.5325978079493439E-2</c:v>
                </c:pt>
                <c:pt idx="904">
                  <c:v>2.5356216169125645E-2</c:v>
                </c:pt>
                <c:pt idx="905">
                  <c:v>2.5387056409007513E-2</c:v>
                </c:pt>
                <c:pt idx="906">
                  <c:v>2.541849879921898E-2</c:v>
                </c:pt>
                <c:pt idx="907">
                  <c:v>2.5450543339919918E-2</c:v>
                </c:pt>
                <c:pt idx="908">
                  <c:v>2.5494437601798481E-2</c:v>
                </c:pt>
                <c:pt idx="909">
                  <c:v>2.5516438873509628E-2</c:v>
                </c:pt>
                <c:pt idx="910">
                  <c:v>2.5550289866718146E-2</c:v>
                </c:pt>
                <c:pt idx="911">
                  <c:v>2.5584743011055622E-2</c:v>
                </c:pt>
                <c:pt idx="912">
                  <c:v>2.564010025816188E-2</c:v>
                </c:pt>
                <c:pt idx="913">
                  <c:v>2.566758814391612E-2</c:v>
                </c:pt>
                <c:pt idx="914">
                  <c:v>2.5691715353000077E-2</c:v>
                </c:pt>
                <c:pt idx="915">
                  <c:v>2.5728577103851791E-2</c:v>
                </c:pt>
                <c:pt idx="916">
                  <c:v>2.576604100671176E-2</c:v>
                </c:pt>
                <c:pt idx="917">
                  <c:v>2.5804107061819792E-2</c:v>
                </c:pt>
                <c:pt idx="918">
                  <c:v>2.5842775269415696E-2</c:v>
                </c:pt>
                <c:pt idx="919">
                  <c:v>2.5882045629659345E-2</c:v>
                </c:pt>
                <c:pt idx="920">
                  <c:v>2.5921918142710609E-2</c:v>
                </c:pt>
                <c:pt idx="921">
                  <c:v>2.5962392808729362E-2</c:v>
                </c:pt>
                <c:pt idx="922">
                  <c:v>2.6003469628115283E-2</c:v>
                </c:pt>
                <c:pt idx="923">
                  <c:v>2.6045148600868373E-2</c:v>
                </c:pt>
                <c:pt idx="924">
                  <c:v>2.6087429727228439E-2</c:v>
                </c:pt>
                <c:pt idx="925">
                  <c:v>2.6130313007595163E-2</c:v>
                </c:pt>
                <c:pt idx="926">
                  <c:v>2.6190155599053355E-2</c:v>
                </c:pt>
                <c:pt idx="927">
                  <c:v>2.6217886030588389E-2</c:v>
                </c:pt>
                <c:pt idx="928">
                  <c:v>2.6262575773774444E-2</c:v>
                </c:pt>
                <c:pt idx="929">
                  <c:v>2.630786767168658E-2</c:v>
                </c:pt>
                <c:pt idx="930">
                  <c:v>2.6353761724564606E-2</c:v>
                </c:pt>
                <c:pt idx="931">
                  <c:v>2.6400164188835618E-2</c:v>
                </c:pt>
                <c:pt idx="932">
                  <c:v>2.6446019212933436E-2</c:v>
                </c:pt>
                <c:pt idx="933">
                  <c:v>2.649102582960694E-2</c:v>
                </c:pt>
                <c:pt idx="934">
                  <c:v>2.6535184038616322E-2</c:v>
                </c:pt>
                <c:pt idx="935">
                  <c:v>2.6578493839481965E-2</c:v>
                </c:pt>
                <c:pt idx="936">
                  <c:v>2.6620955231964061E-2</c:v>
                </c:pt>
                <c:pt idx="937">
                  <c:v>2.6662568215822802E-2</c:v>
                </c:pt>
                <c:pt idx="938">
                  <c:v>2.6703332790738443E-2</c:v>
                </c:pt>
                <c:pt idx="939">
                  <c:v>2.6754663251900013E-2</c:v>
                </c:pt>
                <c:pt idx="940">
                  <c:v>2.6782316712381515E-2</c:v>
                </c:pt>
                <c:pt idx="941">
                  <c:v>2.682053605862933E-2</c:v>
                </c:pt>
                <c:pt idx="942">
                  <c:v>2.685790699481494E-2</c:v>
                </c:pt>
                <c:pt idx="943">
                  <c:v>2.6894429520698537E-2</c:v>
                </c:pt>
                <c:pt idx="944">
                  <c:v>2.6930103635960378E-2</c:v>
                </c:pt>
                <c:pt idx="945">
                  <c:v>2.6964929340280719E-2</c:v>
                </c:pt>
                <c:pt idx="946">
                  <c:v>2.6998906633579622E-2</c:v>
                </c:pt>
                <c:pt idx="947">
                  <c:v>2.7032035515457409E-2</c:v>
                </c:pt>
                <c:pt idx="948">
                  <c:v>2.7064315985834142E-2</c:v>
                </c:pt>
                <c:pt idx="949">
                  <c:v>2.7095748044390078E-2</c:v>
                </c:pt>
                <c:pt idx="950">
                  <c:v>2.7126331690885408E-2</c:v>
                </c:pt>
                <c:pt idx="951">
                  <c:v>2.715606692516026E-2</c:v>
                </c:pt>
                <c:pt idx="952">
                  <c:v>2.7184953746974827E-2</c:v>
                </c:pt>
                <c:pt idx="953">
                  <c:v>2.72129921560893E-2</c:v>
                </c:pt>
                <c:pt idx="954">
                  <c:v>2.7240182152423742E-2</c:v>
                </c:pt>
                <c:pt idx="955">
                  <c:v>2.726652373565841E-2</c:v>
                </c:pt>
                <c:pt idx="956">
                  <c:v>2.7292016905713368E-2</c:v>
                </c:pt>
                <c:pt idx="957">
                  <c:v>2.7316661662268871E-2</c:v>
                </c:pt>
                <c:pt idx="958">
                  <c:v>2.7340458005244983E-2</c:v>
                </c:pt>
                <c:pt idx="959">
                  <c:v>2.7363405934481833E-2</c:v>
                </c:pt>
                <c:pt idx="960">
                  <c:v>2.7393742222070472E-2</c:v>
                </c:pt>
                <c:pt idx="961">
                  <c:v>2.7406756551098255E-2</c:v>
                </c:pt>
                <c:pt idx="962">
                  <c:v>2.7427159238078147E-2</c:v>
                </c:pt>
                <c:pt idx="963">
                  <c:v>2.7446713510759224E-2</c:v>
                </c:pt>
                <c:pt idx="964">
                  <c:v>2.7474783481395093E-2</c:v>
                </c:pt>
                <c:pt idx="965">
                  <c:v>2.7490130424703274E-2</c:v>
                </c:pt>
                <c:pt idx="966">
                  <c:v>2.7500285841091099E-2</c:v>
                </c:pt>
                <c:pt idx="967">
                  <c:v>2.7516446454978194E-2</c:v>
                </c:pt>
                <c:pt idx="968">
                  <c:v>2.7531758653767113E-2</c:v>
                </c:pt>
                <c:pt idx="969">
                  <c:v>2.7546222437457857E-2</c:v>
                </c:pt>
                <c:pt idx="970">
                  <c:v>2.7559837806050425E-2</c:v>
                </c:pt>
                <c:pt idx="971">
                  <c:v>2.7572604759225072E-2</c:v>
                </c:pt>
                <c:pt idx="972">
                  <c:v>2.7584523297061736E-2</c:v>
                </c:pt>
                <c:pt idx="973">
                  <c:v>2.7595593419320608E-2</c:v>
                </c:pt>
                <c:pt idx="974">
                  <c:v>2.7605815126081623E-2</c:v>
                </c:pt>
                <c:pt idx="975">
                  <c:v>2.761518841718491E-2</c:v>
                </c:pt>
                <c:pt idx="976">
                  <c:v>2.762371329263047E-2</c:v>
                </c:pt>
                <c:pt idx="977">
                  <c:v>2.7637652457956463E-2</c:v>
                </c:pt>
                <c:pt idx="978">
                  <c:v>2.7638217796148723E-2</c:v>
                </c:pt>
                <c:pt idx="979">
                  <c:v>2.7644197424061545E-2</c:v>
                </c:pt>
                <c:pt idx="980">
                  <c:v>2.7649328636236703E-2</c:v>
                </c:pt>
                <c:pt idx="981">
                  <c:v>2.7653611432354452E-2</c:v>
                </c:pt>
                <c:pt idx="982">
                  <c:v>2.7657045812494729E-2</c:v>
                </c:pt>
                <c:pt idx="983">
                  <c:v>2.7659657215588496E-2</c:v>
                </c:pt>
                <c:pt idx="984">
                  <c:v>2.7662157933301401E-2</c:v>
                </c:pt>
                <c:pt idx="985">
                  <c:v>2.7664878672135629E-2</c:v>
                </c:pt>
                <c:pt idx="986">
                  <c:v>2.7667819432171115E-2</c:v>
                </c:pt>
                <c:pt idx="987">
                  <c:v>2.7670980213487795E-2</c:v>
                </c:pt>
                <c:pt idx="988">
                  <c:v>2.7674361016085669E-2</c:v>
                </c:pt>
                <c:pt idx="989">
                  <c:v>2.7677961839964738E-2</c:v>
                </c:pt>
                <c:pt idx="990">
                  <c:v>2.7681782685045064E-2</c:v>
                </c:pt>
                <c:pt idx="991">
                  <c:v>2.7685823551406585E-2</c:v>
                </c:pt>
                <c:pt idx="992">
                  <c:v>2.7690084439049301E-2</c:v>
                </c:pt>
                <c:pt idx="993">
                  <c:v>2.7694565348053146E-2</c:v>
                </c:pt>
                <c:pt idx="994">
                  <c:v>2.769926627825825E-2</c:v>
                </c:pt>
                <c:pt idx="995">
                  <c:v>2.7704187229824484E-2</c:v>
                </c:pt>
                <c:pt idx="996">
                  <c:v>2.7709328202671912E-2</c:v>
                </c:pt>
                <c:pt idx="997">
                  <c:v>2.7714689196800535E-2</c:v>
                </c:pt>
                <c:pt idx="998">
                  <c:v>2.7720270212370224E-2</c:v>
                </c:pt>
                <c:pt idx="999">
                  <c:v>2.7726071249221107E-2</c:v>
                </c:pt>
                <c:pt idx="1000">
                  <c:v>2.773209230743312E-2</c:v>
                </c:pt>
                <c:pt idx="1001">
                  <c:v>2.7738333387006264E-2</c:v>
                </c:pt>
                <c:pt idx="1002">
                  <c:v>2.7744794487940538E-2</c:v>
                </c:pt>
                <c:pt idx="1003">
                  <c:v>2.7751475610235943E-2</c:v>
                </c:pt>
                <c:pt idx="1004">
                  <c:v>2.7758376753972414E-2</c:v>
                </c:pt>
                <c:pt idx="1005">
                  <c:v>2.7765497919149951E-2</c:v>
                </c:pt>
                <c:pt idx="1006">
                  <c:v>2.7772839105688618E-2</c:v>
                </c:pt>
                <c:pt idx="1007">
                  <c:v>2.7780400313668352E-2</c:v>
                </c:pt>
                <c:pt idx="1008">
                  <c:v>2.7788181543169088E-2</c:v>
                </c:pt>
                <c:pt idx="1009">
                  <c:v>2.7796182794110891E-2</c:v>
                </c:pt>
                <c:pt idx="1010">
                  <c:v>2.7808942792981739E-2</c:v>
                </c:pt>
                <c:pt idx="1011">
                  <c:v>2.7812845360397631E-2</c:v>
                </c:pt>
                <c:pt idx="1012">
                  <c:v>2.7826173791289932E-2</c:v>
                </c:pt>
                <c:pt idx="1013">
                  <c:v>2.7830388012688445E-2</c:v>
                </c:pt>
                <c:pt idx="1014">
                  <c:v>2.783948937123526E-2</c:v>
                </c:pt>
                <c:pt idx="1015">
                  <c:v>2.7848810751303077E-2</c:v>
                </c:pt>
                <c:pt idx="1016">
                  <c:v>2.7867211062750918E-2</c:v>
                </c:pt>
                <c:pt idx="1017">
                  <c:v>2.7875220728468264E-2</c:v>
                </c:pt>
                <c:pt idx="1018">
                  <c:v>2.7883148131255808E-2</c:v>
                </c:pt>
                <c:pt idx="1019">
                  <c:v>2.789523767806612E-2</c:v>
                </c:pt>
                <c:pt idx="1020">
                  <c:v>2.7903900027670403E-2</c:v>
                </c:pt>
                <c:pt idx="1021">
                  <c:v>2.7914606060450708E-2</c:v>
                </c:pt>
                <c:pt idx="1022">
                  <c:v>2.7925532149710719E-2</c:v>
                </c:pt>
                <c:pt idx="1023">
                  <c:v>2.7936678295503725E-2</c:v>
                </c:pt>
                <c:pt idx="1024">
                  <c:v>2.7949950959131886E-2</c:v>
                </c:pt>
                <c:pt idx="1025">
                  <c:v>2.7959630756875242E-2</c:v>
                </c:pt>
                <c:pt idx="1026">
                  <c:v>2.7971437072613625E-2</c:v>
                </c:pt>
                <c:pt idx="1027">
                  <c:v>2.7983463445098167E-2</c:v>
                </c:pt>
                <c:pt idx="1028">
                  <c:v>2.7995709874435448E-2</c:v>
                </c:pt>
                <c:pt idx="1029">
                  <c:v>2.800817636067876E-2</c:v>
                </c:pt>
                <c:pt idx="1030">
                  <c:v>2.8020862903908039E-2</c:v>
                </c:pt>
                <c:pt idx="1031">
                  <c:v>2.8033769504203221E-2</c:v>
                </c:pt>
                <c:pt idx="1032">
                  <c:v>2.8050402057431256E-2</c:v>
                </c:pt>
                <c:pt idx="1033">
                  <c:v>2.806024287617781E-2</c:v>
                </c:pt>
                <c:pt idx="1034">
                  <c:v>2.807588309023501E-2</c:v>
                </c:pt>
                <c:pt idx="1035">
                  <c:v>2.8087588827814258E-2</c:v>
                </c:pt>
                <c:pt idx="1036">
                  <c:v>2.8101417227812675E-2</c:v>
                </c:pt>
                <c:pt idx="1037">
                  <c:v>2.811521580393439E-2</c:v>
                </c:pt>
                <c:pt idx="1038">
                  <c:v>2.8131065683429934E-2</c:v>
                </c:pt>
                <c:pt idx="1039">
                  <c:v>2.8142723484680943E-2</c:v>
                </c:pt>
                <c:pt idx="1040">
                  <c:v>2.8156432589199198E-2</c:v>
                </c:pt>
                <c:pt idx="1041">
                  <c:v>2.8170111869894043E-2</c:v>
                </c:pt>
                <c:pt idx="1042">
                  <c:v>2.8183761326632251E-2</c:v>
                </c:pt>
                <c:pt idx="1043">
                  <c:v>2.8197380959493756E-2</c:v>
                </c:pt>
                <c:pt idx="1044">
                  <c:v>2.821097076842527E-2</c:v>
                </c:pt>
                <c:pt idx="1045">
                  <c:v>2.8224530753426791E-2</c:v>
                </c:pt>
                <c:pt idx="1046">
                  <c:v>2.823806091449832E-2</c:v>
                </c:pt>
                <c:pt idx="1047">
                  <c:v>2.8251561251613211E-2</c:v>
                </c:pt>
                <c:pt idx="1048">
                  <c:v>2.826503176479811E-2</c:v>
                </c:pt>
                <c:pt idx="1049">
                  <c:v>2.827847245397308E-2</c:v>
                </c:pt>
                <c:pt idx="1050">
                  <c:v>2.8291883319191413E-2</c:v>
                </c:pt>
                <c:pt idx="1051">
                  <c:v>2.8307331608146136E-2</c:v>
                </c:pt>
                <c:pt idx="1052">
                  <c:v>2.8320681744862242E-2</c:v>
                </c:pt>
                <c:pt idx="1053">
                  <c:v>2.8331936970893423E-2</c:v>
                </c:pt>
                <c:pt idx="1054">
                  <c:v>2.8345228540098688E-2</c:v>
                </c:pt>
                <c:pt idx="1055">
                  <c:v>2.8358490285267379E-2</c:v>
                </c:pt>
                <c:pt idx="1056">
                  <c:v>2.8371722206399497E-2</c:v>
                </c:pt>
                <c:pt idx="1057">
                  <c:v>2.838698504033621E-2</c:v>
                </c:pt>
                <c:pt idx="1058">
                  <c:v>2.8398096576527365E-2</c:v>
                </c:pt>
                <c:pt idx="1059">
                  <c:v>2.8411239025496471E-2</c:v>
                </c:pt>
                <c:pt idx="1060">
                  <c:v>2.8424351650402357E-2</c:v>
                </c:pt>
                <c:pt idx="1061">
                  <c:v>2.8437434451191734E-2</c:v>
                </c:pt>
                <c:pt idx="1062">
                  <c:v>2.8451962864997071E-2</c:v>
                </c:pt>
                <c:pt idx="1063">
                  <c:v>2.8463510580500895E-2</c:v>
                </c:pt>
                <c:pt idx="1064">
                  <c:v>2.8476503908967388E-2</c:v>
                </c:pt>
                <c:pt idx="1065">
                  <c:v>2.8489467413317371E-2</c:v>
                </c:pt>
                <c:pt idx="1066">
                  <c:v>2.8502401093550844E-2</c:v>
                </c:pt>
                <c:pt idx="1067">
                  <c:v>2.8515304949641163E-2</c:v>
                </c:pt>
                <c:pt idx="1068">
                  <c:v>2.853227623375254E-2</c:v>
                </c:pt>
                <c:pt idx="1069">
                  <c:v>2.8543070701811946E-2</c:v>
                </c:pt>
                <c:pt idx="1070">
                  <c:v>2.8553837572893315E-2</c:v>
                </c:pt>
                <c:pt idx="1071">
                  <c:v>2.8568667414161641E-2</c:v>
                </c:pt>
                <c:pt idx="1072">
                  <c:v>2.8579376867519102E-2</c:v>
                </c:pt>
                <c:pt idx="1073">
                  <c:v>2.8592101778510681E-2</c:v>
                </c:pt>
                <c:pt idx="1074">
                  <c:v>2.8604796865305815E-2</c:v>
                </c:pt>
                <c:pt idx="1075">
                  <c:v>2.8617462127851212E-2</c:v>
                </c:pt>
                <c:pt idx="1076">
                  <c:v>2.8632137237958322E-2</c:v>
                </c:pt>
                <c:pt idx="1077">
                  <c:v>2.8642703180299378E-2</c:v>
                </c:pt>
                <c:pt idx="1078">
                  <c:v>2.8655278970148856E-2</c:v>
                </c:pt>
                <c:pt idx="1079">
                  <c:v>2.8667824935748598E-2</c:v>
                </c:pt>
                <c:pt idx="1080">
                  <c:v>2.8680341077071958E-2</c:v>
                </c:pt>
                <c:pt idx="1081">
                  <c:v>2.8692827394145581E-2</c:v>
                </c:pt>
                <c:pt idx="1082">
                  <c:v>2.8708324040724875E-2</c:v>
                </c:pt>
                <c:pt idx="1083">
                  <c:v>2.8717710555330456E-2</c:v>
                </c:pt>
                <c:pt idx="1084">
                  <c:v>2.8730107399468352E-2</c:v>
                </c:pt>
                <c:pt idx="1085">
                  <c:v>2.8742474419329866E-2</c:v>
                </c:pt>
                <c:pt idx="1086">
                  <c:v>2.8754811614835063E-2</c:v>
                </c:pt>
                <c:pt idx="1087">
                  <c:v>2.8769146145137814E-2</c:v>
                </c:pt>
                <c:pt idx="1088">
                  <c:v>2.8779371744178661E-2</c:v>
                </c:pt>
                <c:pt idx="1089">
                  <c:v>2.8791487260262372E-2</c:v>
                </c:pt>
                <c:pt idx="1090">
                  <c:v>2.8805458121283767E-2</c:v>
                </c:pt>
                <c:pt idx="1091">
                  <c:v>2.8815281777418988E-2</c:v>
                </c:pt>
                <c:pt idx="1092">
                  <c:v>2.8826960778411959E-2</c:v>
                </c:pt>
                <c:pt idx="1093">
                  <c:v>2.8838494274250337E-2</c:v>
                </c:pt>
                <c:pt idx="1094">
                  <c:v>2.8849882264934124E-2</c:v>
                </c:pt>
                <c:pt idx="1095">
                  <c:v>2.8861124750436673E-2</c:v>
                </c:pt>
                <c:pt idx="1096">
                  <c:v>2.8872221730651404E-2</c:v>
                </c:pt>
                <c:pt idx="1097">
                  <c:v>2.8883173205604962E-2</c:v>
                </c:pt>
                <c:pt idx="1098">
                  <c:v>2.889397917521741E-2</c:v>
                </c:pt>
                <c:pt idx="1099">
                  <c:v>2.8904639639462104E-2</c:v>
                </c:pt>
                <c:pt idx="1100">
                  <c:v>2.8915154598312398E-2</c:v>
                </c:pt>
                <c:pt idx="1101">
                  <c:v>2.8925524051688356E-2</c:v>
                </c:pt>
                <c:pt idx="1102">
                  <c:v>2.8935747999616623E-2</c:v>
                </c:pt>
                <c:pt idx="1103">
                  <c:v>2.8947703587449691E-2</c:v>
                </c:pt>
                <c:pt idx="1104">
                  <c:v>2.8957626928938218E-2</c:v>
                </c:pt>
                <c:pt idx="1105">
                  <c:v>2.8965546810075793E-2</c:v>
                </c:pt>
                <c:pt idx="1106">
                  <c:v>2.8975188735680391E-2</c:v>
                </c:pt>
                <c:pt idx="1107">
                  <c:v>2.8984685155624135E-2</c:v>
                </c:pt>
                <c:pt idx="1108">
                  <c:v>2.899403606988038E-2</c:v>
                </c:pt>
                <c:pt idx="1109">
                  <c:v>2.9005060880065159E-2</c:v>
                </c:pt>
                <c:pt idx="1110">
                  <c:v>2.9012301381170502E-2</c:v>
                </c:pt>
                <c:pt idx="1111">
                  <c:v>2.9021215778124443E-2</c:v>
                </c:pt>
                <c:pt idx="1112">
                  <c:v>2.9029984669257658E-2</c:v>
                </c:pt>
                <c:pt idx="1113">
                  <c:v>2.9038608054516857E-2</c:v>
                </c:pt>
                <c:pt idx="1114">
                  <c:v>2.9048856899756004E-2</c:v>
                </c:pt>
                <c:pt idx="1115">
                  <c:v>2.9055418307333269E-2</c:v>
                </c:pt>
                <c:pt idx="1116">
                  <c:v>2.9063605174837193E-2</c:v>
                </c:pt>
                <c:pt idx="1117">
                  <c:v>2.9071646536333873E-2</c:v>
                </c:pt>
                <c:pt idx="1118">
                  <c:v>2.907954239182331E-2</c:v>
                </c:pt>
                <c:pt idx="1119">
                  <c:v>2.9087292741278858E-2</c:v>
                </c:pt>
                <c:pt idx="1120">
                  <c:v>2.9094897584673873E-2</c:v>
                </c:pt>
                <c:pt idx="1121">
                  <c:v>2.9103809925365987E-2</c:v>
                </c:pt>
                <c:pt idx="1122">
                  <c:v>2.9109380853125089E-2</c:v>
                </c:pt>
                <c:pt idx="1123">
                  <c:v>2.911650645235575E-2</c:v>
                </c:pt>
                <c:pt idx="1124">
                  <c:v>2.9124471852055578E-2</c:v>
                </c:pt>
                <c:pt idx="1125">
                  <c:v>2.9130321202179843E-2</c:v>
                </c:pt>
                <c:pt idx="1126">
                  <c:v>2.9137010352613402E-2</c:v>
                </c:pt>
                <c:pt idx="1127">
                  <c:v>2.9143554020141238E-2</c:v>
                </c:pt>
                <c:pt idx="1128">
                  <c:v>2.9150854354877964E-2</c:v>
                </c:pt>
                <c:pt idx="1129">
                  <c:v>2.9156204906239935E-2</c:v>
                </c:pt>
                <c:pt idx="1130">
                  <c:v>2.9162312124970668E-2</c:v>
                </c:pt>
                <c:pt idx="1131">
                  <c:v>2.9168273860555871E-2</c:v>
                </c:pt>
                <c:pt idx="1132">
                  <c:v>2.9174090113155415E-2</c:v>
                </c:pt>
                <c:pt idx="1133">
                  <c:v>2.9179760882849237E-2</c:v>
                </c:pt>
                <c:pt idx="1134">
                  <c:v>2.9185286169477465E-2</c:v>
                </c:pt>
                <c:pt idx="1135">
                  <c:v>2.9190665973120034E-2</c:v>
                </c:pt>
                <c:pt idx="1136">
                  <c:v>2.9195900293697008E-2</c:v>
                </c:pt>
                <c:pt idx="1137">
                  <c:v>2.9202416363540706E-2</c:v>
                </c:pt>
                <c:pt idx="1138">
                  <c:v>2.9205932485814046E-2</c:v>
                </c:pt>
                <c:pt idx="1139">
                  <c:v>2.9211403981710404E-2</c:v>
                </c:pt>
                <c:pt idx="1140">
                  <c:v>2.9215394210897472E-2</c:v>
                </c:pt>
                <c:pt idx="1141">
                  <c:v>2.9219939032216757E-2</c:v>
                </c:pt>
                <c:pt idx="1142">
                  <c:v>2.9224987470684027E-2</c:v>
                </c:pt>
                <c:pt idx="1143">
                  <c:v>2.9228671849246268E-2</c:v>
                </c:pt>
                <c:pt idx="1144">
                  <c:v>2.9232859844876558E-2</c:v>
                </c:pt>
                <c:pt idx="1145">
                  <c:v>2.9236928898690451E-2</c:v>
                </c:pt>
                <c:pt idx="1146">
                  <c:v>2.924087901044814E-2</c:v>
                </c:pt>
                <c:pt idx="1147">
                  <c:v>2.9244710180309497E-2</c:v>
                </c:pt>
                <c:pt idx="1148">
                  <c:v>2.9248422408274521E-2</c:v>
                </c:pt>
                <c:pt idx="1149">
                  <c:v>2.925201569442315E-2</c:v>
                </c:pt>
                <c:pt idx="1150">
                  <c:v>2.9255490038435639E-2</c:v>
                </c:pt>
                <c:pt idx="1151">
                  <c:v>2.9258845440711667E-2</c:v>
                </c:pt>
                <c:pt idx="1152">
                  <c:v>2.9262081900931491E-2</c:v>
                </c:pt>
                <c:pt idx="1153">
                  <c:v>2.9265199419254984E-2</c:v>
                </c:pt>
                <c:pt idx="1154">
                  <c:v>2.9268197995602208E-2</c:v>
                </c:pt>
                <c:pt idx="1155">
                  <c:v>2.9271479296832936E-2</c:v>
                </c:pt>
                <c:pt idx="1156">
                  <c:v>2.9274222997619503E-2</c:v>
                </c:pt>
                <c:pt idx="1157">
                  <c:v>2.9276480073026079E-2</c:v>
                </c:pt>
                <c:pt idx="1158">
                  <c:v>2.9279002881548166E-2</c:v>
                </c:pt>
                <c:pt idx="1159">
                  <c:v>2.9281406748173922E-2</c:v>
                </c:pt>
                <c:pt idx="1160">
                  <c:v>2.9283691672823409E-2</c:v>
                </c:pt>
                <c:pt idx="1161">
                  <c:v>2.9285857655496628E-2</c:v>
                </c:pt>
                <c:pt idx="1162">
                  <c:v>2.9288187421077083E-2</c:v>
                </c:pt>
                <c:pt idx="1163">
                  <c:v>2.9289832794994197E-2</c:v>
                </c:pt>
                <c:pt idx="1164">
                  <c:v>2.9291641951738612E-2</c:v>
                </c:pt>
                <c:pt idx="1165">
                  <c:v>2.9293332166586694E-2</c:v>
                </c:pt>
                <c:pt idx="1166">
                  <c:v>2.9295118197429915E-2</c:v>
                </c:pt>
                <c:pt idx="1167">
                  <c:v>2.9296355770274118E-2</c:v>
                </c:pt>
                <c:pt idx="1168">
                  <c:v>2.9297689159193396E-2</c:v>
                </c:pt>
                <c:pt idx="1169">
                  <c:v>2.9298903606136406E-2</c:v>
                </c:pt>
                <c:pt idx="1170">
                  <c:v>2.9299999111023212E-2</c:v>
                </c:pt>
                <c:pt idx="1171">
                  <c:v>2.9300975674013685E-2</c:v>
                </c:pt>
                <c:pt idx="1172">
                  <c:v>2.930183329502789E-2</c:v>
                </c:pt>
                <c:pt idx="1173">
                  <c:v>2.9303907052473654E-2</c:v>
                </c:pt>
                <c:pt idx="1174">
                  <c:v>2.9303270535274706E-2</c:v>
                </c:pt>
                <c:pt idx="1175">
                  <c:v>2.930375433867205E-2</c:v>
                </c:pt>
                <c:pt idx="1176">
                  <c:v>2.930411920001319E-2</c:v>
                </c:pt>
                <c:pt idx="1177">
                  <c:v>2.9304365119378062E-2</c:v>
                </c:pt>
                <c:pt idx="1178">
                  <c:v>2.9304492096766666E-2</c:v>
                </c:pt>
                <c:pt idx="1179">
                  <c:v>2.9304500132179001E-2</c:v>
                </c:pt>
                <c:pt idx="1180">
                  <c:v>2.9304389225535132E-2</c:v>
                </c:pt>
                <c:pt idx="1181">
                  <c:v>2.9304159376994932E-2</c:v>
                </c:pt>
                <c:pt idx="1182">
                  <c:v>2.9303810586398527E-2</c:v>
                </c:pt>
                <c:pt idx="1183">
                  <c:v>2.9303342853825853E-2</c:v>
                </c:pt>
                <c:pt idx="1184">
                  <c:v>2.9302756179356848E-2</c:v>
                </c:pt>
                <c:pt idx="1185">
                  <c:v>2.9302050562911575E-2</c:v>
                </c:pt>
                <c:pt idx="1186">
                  <c:v>2.9301226004410097E-2</c:v>
                </c:pt>
                <c:pt idx="1187">
                  <c:v>2.9300282503932351E-2</c:v>
                </c:pt>
                <c:pt idx="1188">
                  <c:v>2.9298894660172436E-2</c:v>
                </c:pt>
                <c:pt idx="1189">
                  <c:v>2.9297679292286105E-2</c:v>
                </c:pt>
                <c:pt idx="1190">
                  <c:v>2.9296344982423506E-2</c:v>
                </c:pt>
                <c:pt idx="1191">
                  <c:v>2.9294897885501214E-2</c:v>
                </c:pt>
                <c:pt idx="1192">
                  <c:v>2.929340732454655E-2</c:v>
                </c:pt>
                <c:pt idx="1193">
                  <c:v>2.9291893059673058E-2</c:v>
                </c:pt>
                <c:pt idx="1194">
                  <c:v>2.9290355091200482E-2</c:v>
                </c:pt>
                <c:pt idx="1195">
                  <c:v>2.9288793418889014E-2</c:v>
                </c:pt>
                <c:pt idx="1196">
                  <c:v>2.9287208042818591E-2</c:v>
                </c:pt>
                <c:pt idx="1197">
                  <c:v>2.9285598962989212E-2</c:v>
                </c:pt>
                <c:pt idx="1198">
                  <c:v>2.9283966179400878E-2</c:v>
                </c:pt>
                <c:pt idx="1199">
                  <c:v>2.9285524174034183E-2</c:v>
                </c:pt>
                <c:pt idx="1200">
                  <c:v>2.9280629500867406E-2</c:v>
                </c:pt>
                <c:pt idx="1201">
                  <c:v>2.9278925605922268E-2</c:v>
                </c:pt>
                <c:pt idx="1202">
                  <c:v>2.9277198007218175E-2</c:v>
                </c:pt>
                <c:pt idx="1203">
                  <c:v>2.9275446704914998E-2</c:v>
                </c:pt>
                <c:pt idx="1204">
                  <c:v>2.9273671698692993E-2</c:v>
                </c:pt>
                <c:pt idx="1205">
                  <c:v>2.9271872988712033E-2</c:v>
                </c:pt>
                <c:pt idx="1206">
                  <c:v>2.9270050575052053E-2</c:v>
                </c:pt>
                <c:pt idx="1207">
                  <c:v>2.9268204457553182E-2</c:v>
                </c:pt>
                <c:pt idx="1208">
                  <c:v>2.9266334636295355E-2</c:v>
                </c:pt>
                <c:pt idx="1209">
                  <c:v>2.9264441111278572E-2</c:v>
                </c:pt>
                <c:pt idx="1210">
                  <c:v>2.9262523882502833E-2</c:v>
                </c:pt>
                <c:pt idx="1211">
                  <c:v>2.9260582949968139E-2</c:v>
                </c:pt>
                <c:pt idx="1212">
                  <c:v>2.9258618313674489E-2</c:v>
                </c:pt>
                <c:pt idx="1213">
                  <c:v>2.925662997370182E-2</c:v>
                </c:pt>
                <c:pt idx="1214">
                  <c:v>2.9254617929890259E-2</c:v>
                </c:pt>
                <c:pt idx="1215">
                  <c:v>2.9252582182399678E-2</c:v>
                </c:pt>
                <c:pt idx="1216">
                  <c:v>2.9250522730990269E-2</c:v>
                </c:pt>
                <c:pt idx="1217">
                  <c:v>2.9248439575981777E-2</c:v>
                </c:pt>
                <c:pt idx="1218">
                  <c:v>2.9246332717054457E-2</c:v>
                </c:pt>
                <c:pt idx="1219">
                  <c:v>2.9244202154528054E-2</c:v>
                </c:pt>
                <c:pt idx="1220">
                  <c:v>2.9243803102509958E-2</c:v>
                </c:pt>
                <c:pt idx="1221">
                  <c:v>2.9239869917958572E-2</c:v>
                </c:pt>
                <c:pt idx="1222">
                  <c:v>2.9237668244155302E-2</c:v>
                </c:pt>
                <c:pt idx="1223">
                  <c:v>2.9235442866593075E-2</c:v>
                </c:pt>
                <c:pt idx="1224">
                  <c:v>2.9231897953350128E-2</c:v>
                </c:pt>
                <c:pt idx="1225">
                  <c:v>2.9232640539076371E-2</c:v>
                </c:pt>
                <c:pt idx="1226">
                  <c:v>2.9228624511192791E-2</c:v>
                </c:pt>
                <c:pt idx="1227">
                  <c:v>2.922630431843487E-2</c:v>
                </c:pt>
                <c:pt idx="1228">
                  <c:v>2.9223960422077866E-2</c:v>
                </c:pt>
                <c:pt idx="1229">
                  <c:v>2.9221592821961906E-2</c:v>
                </c:pt>
                <c:pt idx="1230">
                  <c:v>2.9219201518007054E-2</c:v>
                </c:pt>
                <c:pt idx="1231">
                  <c:v>2.9216786510373183E-2</c:v>
                </c:pt>
                <c:pt idx="1232">
                  <c:v>2.9214347798980356E-2</c:v>
                </c:pt>
                <c:pt idx="1233">
                  <c:v>2.9211885383828573E-2</c:v>
                </c:pt>
                <c:pt idx="1234">
                  <c:v>2.9209399264917835E-2</c:v>
                </c:pt>
                <c:pt idx="1235">
                  <c:v>2.9206889442328077E-2</c:v>
                </c:pt>
                <c:pt idx="1236">
                  <c:v>2.9204355915899427E-2</c:v>
                </c:pt>
                <c:pt idx="1237">
                  <c:v>2.9205800829160466E-2</c:v>
                </c:pt>
                <c:pt idx="1238">
                  <c:v>2.9199217751845197E-2</c:v>
                </c:pt>
                <c:pt idx="1239">
                  <c:v>2.919661311413968E-2</c:v>
                </c:pt>
                <c:pt idx="1240">
                  <c:v>2.9193984772755144E-2</c:v>
                </c:pt>
                <c:pt idx="1241">
                  <c:v>2.9191332727611652E-2</c:v>
                </c:pt>
                <c:pt idx="1242">
                  <c:v>2.9188656978709204E-2</c:v>
                </c:pt>
                <c:pt idx="1243">
                  <c:v>2.9185957526047801E-2</c:v>
                </c:pt>
                <c:pt idx="1244">
                  <c:v>2.9183234369707378E-2</c:v>
                </c:pt>
                <c:pt idx="1245">
                  <c:v>2.9180487509608E-2</c:v>
                </c:pt>
                <c:pt idx="1246">
                  <c:v>2.9177716945749665E-2</c:v>
                </c:pt>
                <c:pt idx="1247">
                  <c:v>2.9174922678132376E-2</c:v>
                </c:pt>
                <c:pt idx="1248">
                  <c:v>2.9172104706676194E-2</c:v>
                </c:pt>
                <c:pt idx="1249">
                  <c:v>2.9169263031620929E-2</c:v>
                </c:pt>
                <c:pt idx="1250">
                  <c:v>2.9166397652726772E-2</c:v>
                </c:pt>
                <c:pt idx="1251">
                  <c:v>2.9163508570153596E-2</c:v>
                </c:pt>
                <c:pt idx="1252">
                  <c:v>2.9160595783821464E-2</c:v>
                </c:pt>
                <c:pt idx="1253">
                  <c:v>2.9157659293730376E-2</c:v>
                </c:pt>
                <c:pt idx="1254">
                  <c:v>2.9154699099880332E-2</c:v>
                </c:pt>
                <c:pt idx="1255">
                  <c:v>2.9151715202431205E-2</c:v>
                </c:pt>
                <c:pt idx="1256">
                  <c:v>2.9148707601143187E-2</c:v>
                </c:pt>
                <c:pt idx="1257">
                  <c:v>2.9145676296096212E-2</c:v>
                </c:pt>
                <c:pt idx="1258">
                  <c:v>2.9142621287370218E-2</c:v>
                </c:pt>
                <c:pt idx="1259">
                  <c:v>2.9139542574805333E-2</c:v>
                </c:pt>
                <c:pt idx="1260">
                  <c:v>2.9136440158561427E-2</c:v>
                </c:pt>
                <c:pt idx="1261">
                  <c:v>2.9133314038638503E-2</c:v>
                </c:pt>
                <c:pt idx="1262">
                  <c:v>2.913016421479675E-2</c:v>
                </c:pt>
                <c:pt idx="1263">
                  <c:v>2.912699068743585E-2</c:v>
                </c:pt>
                <c:pt idx="1264">
                  <c:v>2.9123793456236058E-2</c:v>
                </c:pt>
                <c:pt idx="1265">
                  <c:v>2.9120572521357246E-2</c:v>
                </c:pt>
                <c:pt idx="1266">
                  <c:v>2.9117327882639543E-2</c:v>
                </c:pt>
                <c:pt idx="1267">
                  <c:v>2.9114059540402693E-2</c:v>
                </c:pt>
                <c:pt idx="1268">
                  <c:v>2.9110767494167078E-2</c:v>
                </c:pt>
                <c:pt idx="1269">
                  <c:v>2.910745174433238E-2</c:v>
                </c:pt>
                <c:pt idx="1270">
                  <c:v>2.9105506469457865E-2</c:v>
                </c:pt>
                <c:pt idx="1271">
                  <c:v>2.9100749133466053E-2</c:v>
                </c:pt>
                <c:pt idx="1272">
                  <c:v>2.909874181264982E-2</c:v>
                </c:pt>
                <c:pt idx="1273">
                  <c:v>2.9093951707643839E-2</c:v>
                </c:pt>
                <c:pt idx="1274">
                  <c:v>2.9090517439174235E-2</c:v>
                </c:pt>
                <c:pt idx="1275">
                  <c:v>2.9087059466945675E-2</c:v>
                </c:pt>
                <c:pt idx="1276">
                  <c:v>2.9088202002731656E-2</c:v>
                </c:pt>
                <c:pt idx="1277">
                  <c:v>2.9077554056247124E-2</c:v>
                </c:pt>
                <c:pt idx="1278">
                  <c:v>2.9077878862402429E-2</c:v>
                </c:pt>
                <c:pt idx="1279">
                  <c:v>2.9075237350439931E-2</c:v>
                </c:pt>
                <c:pt idx="1280">
                  <c:v>2.9070734885792149E-2</c:v>
                </c:pt>
                <c:pt idx="1281">
                  <c:v>2.9067127336279697E-2</c:v>
                </c:pt>
                <c:pt idx="1282">
                  <c:v>2.9063496079251294E-2</c:v>
                </c:pt>
                <c:pt idx="1283">
                  <c:v>2.9059841114786877E-2</c:v>
                </c:pt>
                <c:pt idx="1284">
                  <c:v>2.9057071131990408E-2</c:v>
                </c:pt>
                <c:pt idx="1285">
                  <c:v>2.9052460063363483E-2</c:v>
                </c:pt>
                <c:pt idx="1286">
                  <c:v>2.9048733976511087E-2</c:v>
                </c:pt>
                <c:pt idx="1287">
                  <c:v>2.9044984182142741E-2</c:v>
                </c:pt>
                <c:pt idx="1288">
                  <c:v>2.9041210680311735E-2</c:v>
                </c:pt>
                <c:pt idx="1289">
                  <c:v>2.903741347101807E-2</c:v>
                </c:pt>
                <c:pt idx="1290">
                  <c:v>2.903359255428839E-2</c:v>
                </c:pt>
                <c:pt idx="1291">
                  <c:v>2.9029747930122696E-2</c:v>
                </c:pt>
                <c:pt idx="1292">
                  <c:v>2.9021874946364434E-2</c:v>
                </c:pt>
                <c:pt idx="1293">
                  <c:v>2.9021987559350038E-2</c:v>
                </c:pt>
                <c:pt idx="1294">
                  <c:v>2.9018960494624491E-2</c:v>
                </c:pt>
                <c:pt idx="1295">
                  <c:v>2.9014132358780031E-2</c:v>
                </c:pt>
                <c:pt idx="1296">
                  <c:v>2.9010169197327684E-2</c:v>
                </c:pt>
                <c:pt idx="1297">
                  <c:v>2.9006182328439323E-2</c:v>
                </c:pt>
                <c:pt idx="1298">
                  <c:v>2.9003052378699934E-2</c:v>
                </c:pt>
                <c:pt idx="1299">
                  <c:v>2.8998137468327911E-2</c:v>
                </c:pt>
                <c:pt idx="1300">
                  <c:v>2.8994079477131507E-2</c:v>
                </c:pt>
                <c:pt idx="1301">
                  <c:v>2.8989997778499088E-2</c:v>
                </c:pt>
                <c:pt idx="1302">
                  <c:v>2.898589237240401E-2</c:v>
                </c:pt>
                <c:pt idx="1303">
                  <c:v>2.8982633774472522E-2</c:v>
                </c:pt>
                <c:pt idx="1304">
                  <c:v>2.8977610438012391E-2</c:v>
                </c:pt>
                <c:pt idx="1305">
                  <c:v>2.8973433909635915E-2</c:v>
                </c:pt>
                <c:pt idx="1306">
                  <c:v>2.8969233673903361E-2</c:v>
                </c:pt>
                <c:pt idx="1307">
                  <c:v>2.8965009730681501E-2</c:v>
                </c:pt>
                <c:pt idx="1308">
                  <c:v>2.8960762080076918E-2</c:v>
                </c:pt>
                <c:pt idx="1309">
                  <c:v>2.8956490722062966E-2</c:v>
                </c:pt>
                <c:pt idx="1310">
                  <c:v>2.8952195656666291E-2</c:v>
                </c:pt>
                <c:pt idx="1311">
                  <c:v>2.894873112498475E-2</c:v>
                </c:pt>
                <c:pt idx="1312">
                  <c:v>2.89443866021033E-2</c:v>
                </c:pt>
                <c:pt idx="1313">
                  <c:v>2.8939168215913469E-2</c:v>
                </c:pt>
                <c:pt idx="1314">
                  <c:v>2.8934778320852672E-2</c:v>
                </c:pt>
                <c:pt idx="1315">
                  <c:v>2.8930364718409152E-2</c:v>
                </c:pt>
                <c:pt idx="1316">
                  <c:v>2.8925927408556262E-2</c:v>
                </c:pt>
                <c:pt idx="1317">
                  <c:v>2.8922308348877657E-2</c:v>
                </c:pt>
                <c:pt idx="1318">
                  <c:v>2.8916981666702313E-2</c:v>
                </c:pt>
                <c:pt idx="1319">
                  <c:v>2.8912473234701253E-2</c:v>
                </c:pt>
                <c:pt idx="1320">
                  <c:v>2.8907941095290823E-2</c:v>
                </c:pt>
                <c:pt idx="1321">
                  <c:v>2.8903385248524316E-2</c:v>
                </c:pt>
                <c:pt idx="1322">
                  <c:v>2.8895173742196079E-2</c:v>
                </c:pt>
                <c:pt idx="1323">
                  <c:v>2.8894202432816485E-2</c:v>
                </c:pt>
                <c:pt idx="1324">
                  <c:v>2.8889575463928452E-2</c:v>
                </c:pt>
                <c:pt idx="1325">
                  <c:v>2.8884924787604405E-2</c:v>
                </c:pt>
                <c:pt idx="1326">
                  <c:v>2.8880250404004215E-2</c:v>
                </c:pt>
                <c:pt idx="1327">
                  <c:v>2.8875552312968011E-2</c:v>
                </c:pt>
                <c:pt idx="1328">
                  <c:v>2.8872468890517311E-2</c:v>
                </c:pt>
                <c:pt idx="1329">
                  <c:v>2.8866902199609079E-2</c:v>
                </c:pt>
                <c:pt idx="1330">
                  <c:v>2.8861315795776221E-2</c:v>
                </c:pt>
                <c:pt idx="1331">
                  <c:v>2.8857335912526594E-2</c:v>
                </c:pt>
                <c:pt idx="1332">
                  <c:v>2.8851706247472464E-2</c:v>
                </c:pt>
                <c:pt idx="1333">
                  <c:v>2.8846865912353081E-2</c:v>
                </c:pt>
                <c:pt idx="1334">
                  <c:v>2.884200186982433E-2</c:v>
                </c:pt>
                <c:pt idx="1335">
                  <c:v>2.8837114120019436E-2</c:v>
                </c:pt>
                <c:pt idx="1336">
                  <c:v>2.8833005284014668E-2</c:v>
                </c:pt>
                <c:pt idx="1337">
                  <c:v>2.8827267498314768E-2</c:v>
                </c:pt>
                <c:pt idx="1338">
                  <c:v>2.8822308626441639E-2</c:v>
                </c:pt>
                <c:pt idx="1339">
                  <c:v>2.8817326047265723E-2</c:v>
                </c:pt>
                <c:pt idx="1340">
                  <c:v>2.881231976078702E-2</c:v>
                </c:pt>
                <c:pt idx="1341">
                  <c:v>2.8807289766925592E-2</c:v>
                </c:pt>
                <c:pt idx="1342">
                  <c:v>2.8802236065761377E-2</c:v>
                </c:pt>
                <c:pt idx="1343">
                  <c:v>2.8792672639870176E-2</c:v>
                </c:pt>
                <c:pt idx="1344">
                  <c:v>2.879205754149794E-2</c:v>
                </c:pt>
                <c:pt idx="1345">
                  <c:v>2.8786932718372071E-2</c:v>
                </c:pt>
                <c:pt idx="1346">
                  <c:v>2.8782565839873264E-2</c:v>
                </c:pt>
                <c:pt idx="1347">
                  <c:v>2.8776611950211972E-2</c:v>
                </c:pt>
                <c:pt idx="1348">
                  <c:v>2.8771416005204387E-2</c:v>
                </c:pt>
                <c:pt idx="1349">
                  <c:v>2.8766196352840723E-2</c:v>
                </c:pt>
                <c:pt idx="1350">
                  <c:v>2.8761726206394389E-2</c:v>
                </c:pt>
                <c:pt idx="1351">
                  <c:v>2.8755685926284968E-2</c:v>
                </c:pt>
                <c:pt idx="1352">
                  <c:v>2.8750395152039587E-2</c:v>
                </c:pt>
                <c:pt idx="1353">
                  <c:v>2.8745080670544709E-2</c:v>
                </c:pt>
                <c:pt idx="1354">
                  <c:v>2.8739742481747044E-2</c:v>
                </c:pt>
                <c:pt idx="1355">
                  <c:v>2.8734380585673236E-2</c:v>
                </c:pt>
                <c:pt idx="1356">
                  <c:v>2.8728994982296641E-2</c:v>
                </c:pt>
                <c:pt idx="1357">
                  <c:v>2.8723585671670548E-2</c:v>
                </c:pt>
                <c:pt idx="1358">
                  <c:v>2.8718152653768314E-2</c:v>
                </c:pt>
                <c:pt idx="1359">
                  <c:v>2.8712695928589937E-2</c:v>
                </c:pt>
                <c:pt idx="1360">
                  <c:v>2.8707215496162064E-2</c:v>
                </c:pt>
                <c:pt idx="1361">
                  <c:v>2.8701711356431403E-2</c:v>
                </c:pt>
                <c:pt idx="1362">
                  <c:v>2.8696183509477891E-2</c:v>
                </c:pt>
                <c:pt idx="1363">
                  <c:v>2.8691377542120478E-2</c:v>
                </c:pt>
                <c:pt idx="1364">
                  <c:v>2.8685800142878026E-2</c:v>
                </c:pt>
                <c:pt idx="1365">
                  <c:v>2.8679457725040436E-2</c:v>
                </c:pt>
                <c:pt idx="1366">
                  <c:v>2.8673835049062291E-2</c:v>
                </c:pt>
                <c:pt idx="1367">
                  <c:v>2.8668188665834649E-2</c:v>
                </c:pt>
                <c:pt idx="1368">
                  <c:v>2.8662518575384155E-2</c:v>
                </c:pt>
                <c:pt idx="1369">
                  <c:v>2.8657557511044818E-2</c:v>
                </c:pt>
                <c:pt idx="1370">
                  <c:v>2.8651107272761323E-2</c:v>
                </c:pt>
                <c:pt idx="1371">
                  <c:v>2.8645366060615629E-2</c:v>
                </c:pt>
                <c:pt idx="1372">
                  <c:v>2.8639601141193793E-2</c:v>
                </c:pt>
                <c:pt idx="1373">
                  <c:v>2.8633812514602397E-2</c:v>
                </c:pt>
                <c:pt idx="1374">
                  <c:v>2.8624059325119688E-2</c:v>
                </c:pt>
                <c:pt idx="1375">
                  <c:v>2.8622164139724404E-2</c:v>
                </c:pt>
                <c:pt idx="1376">
                  <c:v>2.8616304391464453E-2</c:v>
                </c:pt>
                <c:pt idx="1377">
                  <c:v>2.8610420936008296E-2</c:v>
                </c:pt>
                <c:pt idx="1378">
                  <c:v>2.8604513773329288E-2</c:v>
                </c:pt>
                <c:pt idx="1379">
                  <c:v>2.8598582903454073E-2</c:v>
                </c:pt>
                <c:pt idx="1380">
                  <c:v>2.8594046159055253E-2</c:v>
                </c:pt>
                <c:pt idx="1381">
                  <c:v>2.8587356874680836E-2</c:v>
                </c:pt>
                <c:pt idx="1382">
                  <c:v>2.8580648050677837E-2</c:v>
                </c:pt>
                <c:pt idx="1383">
                  <c:v>2.8575324842750049E-2</c:v>
                </c:pt>
                <c:pt idx="1384">
                  <c:v>2.8568572946161552E-2</c:v>
                </c:pt>
                <c:pt idx="1385">
                  <c:v>2.8562499833135746E-2</c:v>
                </c:pt>
                <c:pt idx="1386">
                  <c:v>2.8556403012940379E-2</c:v>
                </c:pt>
                <c:pt idx="1387">
                  <c:v>2.8550282485575451E-2</c:v>
                </c:pt>
                <c:pt idx="1388">
                  <c:v>2.8544829856154141E-2</c:v>
                </c:pt>
                <c:pt idx="1389">
                  <c:v>2.8537970309310268E-2</c:v>
                </c:pt>
                <c:pt idx="1390">
                  <c:v>2.8531778660463303E-2</c:v>
                </c:pt>
                <c:pt idx="1391">
                  <c:v>2.8525563304446777E-2</c:v>
                </c:pt>
                <c:pt idx="1392">
                  <c:v>2.8519324241234045E-2</c:v>
                </c:pt>
                <c:pt idx="1393">
                  <c:v>2.8508112736149727E-2</c:v>
                </c:pt>
                <c:pt idx="1394">
                  <c:v>2.8506774993433126E-2</c:v>
                </c:pt>
                <c:pt idx="1395">
                  <c:v>2.8500464808818293E-2</c:v>
                </c:pt>
                <c:pt idx="1396">
                  <c:v>2.84941309170339E-2</c:v>
                </c:pt>
                <c:pt idx="1397">
                  <c:v>2.8487773318106591E-2</c:v>
                </c:pt>
                <c:pt idx="1398">
                  <c:v>2.8481392012089657E-2</c:v>
                </c:pt>
                <c:pt idx="1399">
                  <c:v>2.8475654499711123E-2</c:v>
                </c:pt>
                <c:pt idx="1400">
                  <c:v>2.8468558278627043E-2</c:v>
                </c:pt>
                <c:pt idx="1401">
                  <c:v>2.8462105851208008E-2</c:v>
                </c:pt>
                <c:pt idx="1402">
                  <c:v>2.8456290606542201E-2</c:v>
                </c:pt>
                <c:pt idx="1403">
                  <c:v>2.8449129875021129E-2</c:v>
                </c:pt>
                <c:pt idx="1404">
                  <c:v>2.8442606326253284E-2</c:v>
                </c:pt>
                <c:pt idx="1405">
                  <c:v>2.8436059070395814E-2</c:v>
                </c:pt>
                <c:pt idx="1406">
                  <c:v>2.8429488107395429E-2</c:v>
                </c:pt>
                <c:pt idx="1407">
                  <c:v>2.8422893437332064E-2</c:v>
                </c:pt>
                <c:pt idx="1408">
                  <c:v>2.8416275060152429E-2</c:v>
                </c:pt>
                <c:pt idx="1409">
                  <c:v>2.8409632975936461E-2</c:v>
                </c:pt>
                <c:pt idx="1410">
                  <c:v>2.8402967184577577E-2</c:v>
                </c:pt>
                <c:pt idx="1411">
                  <c:v>2.8396277686155713E-2</c:v>
                </c:pt>
                <c:pt idx="1412">
                  <c:v>2.838956448067087E-2</c:v>
                </c:pt>
                <c:pt idx="1413">
                  <c:v>2.8382827568096403E-2</c:v>
                </c:pt>
                <c:pt idx="1414">
                  <c:v>2.837606694843231E-2</c:v>
                </c:pt>
                <c:pt idx="1415">
                  <c:v>2.8369914681949382E-2</c:v>
                </c:pt>
                <c:pt idx="1416">
                  <c:v>2.836310441829637E-2</c:v>
                </c:pt>
                <c:pt idx="1417">
                  <c:v>2.8355642847088802E-2</c:v>
                </c:pt>
                <c:pt idx="1418">
                  <c:v>2.8348787399199438E-2</c:v>
                </c:pt>
                <c:pt idx="1419">
                  <c:v>2.8341908244247094E-2</c:v>
                </c:pt>
                <c:pt idx="1420">
                  <c:v>2.8335005382285061E-2</c:v>
                </c:pt>
                <c:pt idx="1421">
                  <c:v>2.8328697468187336E-2</c:v>
                </c:pt>
                <c:pt idx="1422">
                  <c:v>2.8321128537145412E-2</c:v>
                </c:pt>
                <c:pt idx="1423">
                  <c:v>2.8314154554047732E-2</c:v>
                </c:pt>
                <c:pt idx="1424">
                  <c:v>2.8307156863913718E-2</c:v>
                </c:pt>
                <c:pt idx="1425">
                  <c:v>2.830013546674337E-2</c:v>
                </c:pt>
                <c:pt idx="1426">
                  <c:v>2.829369779880464E-2</c:v>
                </c:pt>
                <c:pt idx="1427">
                  <c:v>2.8286021551346963E-2</c:v>
                </c:pt>
                <c:pt idx="1428">
                  <c:v>2.8278929033120903E-2</c:v>
                </c:pt>
                <c:pt idx="1429">
                  <c:v>2.82718128079118E-2</c:v>
                </c:pt>
                <c:pt idx="1430">
                  <c:v>2.8264672875639718E-2</c:v>
                </c:pt>
                <c:pt idx="1431">
                  <c:v>2.8257509236437883E-2</c:v>
                </c:pt>
                <c:pt idx="1432">
                  <c:v>2.8250321890199714E-2</c:v>
                </c:pt>
                <c:pt idx="1433">
                  <c:v>2.8239422255045277E-2</c:v>
                </c:pt>
                <c:pt idx="1434">
                  <c:v>2.8231590799441264E-2</c:v>
                </c:pt>
                <c:pt idx="1435">
                  <c:v>2.8224326697960933E-2</c:v>
                </c:pt>
                <c:pt idx="1436">
                  <c:v>2.8215995843154928E-2</c:v>
                </c:pt>
                <c:pt idx="1437">
                  <c:v>2.8209727384682637E-2</c:v>
                </c:pt>
                <c:pt idx="1438">
                  <c:v>2.8202392172564927E-2</c:v>
                </c:pt>
                <c:pt idx="1439">
                  <c:v>2.819503325692807E-2</c:v>
                </c:pt>
                <c:pt idx="1440">
                  <c:v>2.8186594042880486E-2</c:v>
                </c:pt>
                <c:pt idx="1441">
                  <c:v>2.8180244315016978E-2</c:v>
                </c:pt>
                <c:pt idx="1442">
                  <c:v>2.8172814288742742E-2</c:v>
                </c:pt>
                <c:pt idx="1443">
                  <c:v>2.8165360558949359E-2</c:v>
                </c:pt>
                <c:pt idx="1444">
                  <c:v>2.8157883125636829E-2</c:v>
                </c:pt>
                <c:pt idx="1445">
                  <c:v>2.8150381988725215E-2</c:v>
                </c:pt>
                <c:pt idx="1446">
                  <c:v>2.8142857148294453E-2</c:v>
                </c:pt>
                <c:pt idx="1447">
                  <c:v>2.8135308604264608E-2</c:v>
                </c:pt>
                <c:pt idx="1448">
                  <c:v>2.8125568503778453E-2</c:v>
                </c:pt>
                <c:pt idx="1449">
                  <c:v>2.8120140405727412E-2</c:v>
                </c:pt>
                <c:pt idx="1450">
                  <c:v>2.8112520751140124E-2</c:v>
                </c:pt>
                <c:pt idx="1451">
                  <c:v>2.8103783779194202E-2</c:v>
                </c:pt>
                <c:pt idx="1452">
                  <c:v>2.8097239462425705E-2</c:v>
                </c:pt>
                <c:pt idx="1453">
                  <c:v>2.8089645035898059E-2</c:v>
                </c:pt>
                <c:pt idx="1454">
                  <c:v>2.8081019242938154E-2</c:v>
                </c:pt>
                <c:pt idx="1455">
                  <c:v>2.8074587383972727E-2</c:v>
                </c:pt>
                <c:pt idx="1456">
                  <c:v>2.8067124158335233E-2</c:v>
                </c:pt>
                <c:pt idx="1457">
                  <c:v>2.8059704666434371E-2</c:v>
                </c:pt>
                <c:pt idx="1458">
                  <c:v>2.8052328908030333E-2</c:v>
                </c:pt>
                <c:pt idx="1459">
                  <c:v>2.8044996883203055E-2</c:v>
                </c:pt>
                <c:pt idx="1460">
                  <c:v>2.8037708591952537E-2</c:v>
                </c:pt>
                <c:pt idx="1461">
                  <c:v>2.8030464034358715E-2</c:v>
                </c:pt>
                <c:pt idx="1462">
                  <c:v>2.8023263210261717E-2</c:v>
                </c:pt>
                <c:pt idx="1463">
                  <c:v>2.8016106119901352E-2</c:v>
                </c:pt>
                <c:pt idx="1464">
                  <c:v>2.800899276303781E-2</c:v>
                </c:pt>
                <c:pt idx="1465">
                  <c:v>2.8001923139671092E-2</c:v>
                </c:pt>
                <c:pt idx="1466">
                  <c:v>2.7994897250041006E-2</c:v>
                </c:pt>
                <c:pt idx="1467">
                  <c:v>2.7986921213090099E-2</c:v>
                </c:pt>
                <c:pt idx="1468">
                  <c:v>2.7979989038176001E-2</c:v>
                </c:pt>
                <c:pt idx="1469">
                  <c:v>2.7974081982291565E-2</c:v>
                </c:pt>
                <c:pt idx="1470">
                  <c:v>2.7967231026888584E-2</c:v>
                </c:pt>
                <c:pt idx="1471">
                  <c:v>2.7960423804982426E-2</c:v>
                </c:pt>
                <c:pt idx="1472">
                  <c:v>2.7953660316732964E-2</c:v>
                </c:pt>
                <c:pt idx="1473">
                  <c:v>2.7946940562060263E-2</c:v>
                </c:pt>
                <c:pt idx="1474">
                  <c:v>2.7939314393563563E-2</c:v>
                </c:pt>
                <c:pt idx="1475">
                  <c:v>2.7933632253205332E-2</c:v>
                </c:pt>
                <c:pt idx="1476">
                  <c:v>2.7927043699023102E-2</c:v>
                </c:pt>
                <c:pt idx="1477">
                  <c:v>2.7920498878577504E-2</c:v>
                </c:pt>
                <c:pt idx="1478">
                  <c:v>2.7914617387443386E-2</c:v>
                </c:pt>
                <c:pt idx="1479">
                  <c:v>2.7907540438016909E-2</c:v>
                </c:pt>
                <c:pt idx="1480">
                  <c:v>2.7901126818141719E-2</c:v>
                </c:pt>
                <c:pt idx="1481">
                  <c:v>2.789475693184329E-2</c:v>
                </c:pt>
                <c:pt idx="1482">
                  <c:v>2.7888430778961748E-2</c:v>
                </c:pt>
                <c:pt idx="1483">
                  <c:v>2.7882148359656966E-2</c:v>
                </c:pt>
                <c:pt idx="1484">
                  <c:v>2.7875909673928945E-2</c:v>
                </c:pt>
                <c:pt idx="1485">
                  <c:v>2.7868591557775879E-2</c:v>
                </c:pt>
                <c:pt idx="1486">
                  <c:v>2.7861814044625177E-2</c:v>
                </c:pt>
                <c:pt idx="1487">
                  <c:v>2.785571905475237E-2</c:v>
                </c:pt>
                <c:pt idx="1488">
                  <c:v>2.7849667798376387E-2</c:v>
                </c:pt>
                <c:pt idx="1489">
                  <c:v>2.7843660275497228E-2</c:v>
                </c:pt>
                <c:pt idx="1490">
                  <c:v>2.783769648619483E-2</c:v>
                </c:pt>
                <c:pt idx="1491">
                  <c:v>2.7831776430469191E-2</c:v>
                </c:pt>
                <c:pt idx="1492">
                  <c:v>2.782590010816044E-2</c:v>
                </c:pt>
                <c:pt idx="1493">
                  <c:v>2.7820067519348513E-2</c:v>
                </c:pt>
                <c:pt idx="1494">
                  <c:v>2.7814278664113345E-2</c:v>
                </c:pt>
                <c:pt idx="1495">
                  <c:v>2.7808533542295066E-2</c:v>
                </c:pt>
                <c:pt idx="1496">
                  <c:v>2.7802832154053547E-2</c:v>
                </c:pt>
                <c:pt idx="1497">
                  <c:v>2.7797174499308852E-2</c:v>
                </c:pt>
                <c:pt idx="1498">
                  <c:v>2.7791560578140917E-2</c:v>
                </c:pt>
                <c:pt idx="1499">
                  <c:v>2.7785198219341112E-2</c:v>
                </c:pt>
                <c:pt idx="1500">
                  <c:v>2.7779678012649356E-2</c:v>
                </c:pt>
                <c:pt idx="1501">
                  <c:v>2.7774201539614296E-2</c:v>
                </c:pt>
                <c:pt idx="1502">
                  <c:v>2.7768768799916188E-2</c:v>
                </c:pt>
                <c:pt idx="1503">
                  <c:v>2.7763379793874776E-2</c:v>
                </c:pt>
                <c:pt idx="1504">
                  <c:v>2.7758034521250252E-2</c:v>
                </c:pt>
                <c:pt idx="1505">
                  <c:v>2.775273298196268E-2</c:v>
                </c:pt>
                <c:pt idx="1506">
                  <c:v>2.7747475176331804E-2</c:v>
                </c:pt>
                <c:pt idx="1507">
                  <c:v>2.7742261104277688E-2</c:v>
                </c:pt>
                <c:pt idx="1508">
                  <c:v>2.7737090765560524E-2</c:v>
                </c:pt>
                <c:pt idx="1509">
                  <c:v>2.7731964160260247E-2</c:v>
                </c:pt>
                <c:pt idx="1510">
                  <c:v>2.7726881288536731E-2</c:v>
                </c:pt>
                <c:pt idx="1511">
                  <c:v>2.7723970584458968E-2</c:v>
                </c:pt>
                <c:pt idx="1512">
                  <c:v>2.7716846745420298E-2</c:v>
                </c:pt>
                <c:pt idx="1513">
                  <c:v>2.7711895074107318E-2</c:v>
                </c:pt>
                <c:pt idx="1514">
                  <c:v>2.7706987136291161E-2</c:v>
                </c:pt>
                <c:pt idx="1515">
                  <c:v>2.7702122931971829E-2</c:v>
                </c:pt>
                <c:pt idx="1516">
                  <c:v>2.7697302460909512E-2</c:v>
                </c:pt>
                <c:pt idx="1517">
                  <c:v>2.7692525723583827E-2</c:v>
                </c:pt>
                <c:pt idx="1518">
                  <c:v>2.7687792719515159E-2</c:v>
                </c:pt>
                <c:pt idx="1519">
                  <c:v>2.7683103449103186E-2</c:v>
                </c:pt>
                <c:pt idx="1520">
                  <c:v>2.7678457912028165E-2</c:v>
                </c:pt>
                <c:pt idx="1521">
                  <c:v>2.7673856108370032E-2</c:v>
                </c:pt>
                <c:pt idx="1522">
                  <c:v>2.7669298038208723E-2</c:v>
                </c:pt>
                <c:pt idx="1523">
                  <c:v>2.7664783701464302E-2</c:v>
                </c:pt>
                <c:pt idx="1524">
                  <c:v>2.7660313098296641E-2</c:v>
                </c:pt>
                <c:pt idx="1525">
                  <c:v>2.7655886228545867E-2</c:v>
                </c:pt>
                <c:pt idx="1526">
                  <c:v>2.7651503092211982E-2</c:v>
                </c:pt>
                <c:pt idx="1527">
                  <c:v>2.7647163689294985E-2</c:v>
                </c:pt>
                <c:pt idx="1528">
                  <c:v>2.7642868019874811E-2</c:v>
                </c:pt>
                <c:pt idx="1529">
                  <c:v>2.7638616083871526E-2</c:v>
                </c:pt>
                <c:pt idx="1530">
                  <c:v>2.7634407881285128E-2</c:v>
                </c:pt>
                <c:pt idx="1531">
                  <c:v>2.7630243412195554E-2</c:v>
                </c:pt>
                <c:pt idx="1532">
                  <c:v>2.7627073535834157E-2</c:v>
                </c:pt>
                <c:pt idx="1533">
                  <c:v>2.7622045674347007E-2</c:v>
                </c:pt>
                <c:pt idx="1534">
                  <c:v>2.7618012405428161E-2</c:v>
                </c:pt>
                <c:pt idx="1535">
                  <c:v>2.7614022870166011E-2</c:v>
                </c:pt>
                <c:pt idx="1536">
                  <c:v>2.7613193693966309E-2</c:v>
                </c:pt>
                <c:pt idx="1537">
                  <c:v>2.7608520481621213E-2</c:v>
                </c:pt>
                <c:pt idx="1538">
                  <c:v>2.760231666464108E-2</c:v>
                </c:pt>
                <c:pt idx="1539">
                  <c:v>2.7598502063126418E-2</c:v>
                </c:pt>
                <c:pt idx="1540">
                  <c:v>2.7594731194868771E-2</c:v>
                </c:pt>
                <c:pt idx="1541">
                  <c:v>2.7591004060028013E-2</c:v>
                </c:pt>
                <c:pt idx="1542">
                  <c:v>2.7587320658764014E-2</c:v>
                </c:pt>
                <c:pt idx="1543">
                  <c:v>2.7583680990836967E-2</c:v>
                </c:pt>
                <c:pt idx="1544">
                  <c:v>2.7580085056326809E-2</c:v>
                </c:pt>
                <c:pt idx="1545">
                  <c:v>2.7576532855233538E-2</c:v>
                </c:pt>
                <c:pt idx="1546">
                  <c:v>2.7573024387637091E-2</c:v>
                </c:pt>
                <c:pt idx="1547">
                  <c:v>2.7569559653377596E-2</c:v>
                </c:pt>
                <c:pt idx="1548">
                  <c:v>2.7566138652614924E-2</c:v>
                </c:pt>
                <c:pt idx="1549">
                  <c:v>2.7562761385189205E-2</c:v>
                </c:pt>
                <c:pt idx="1550">
                  <c:v>2.7559427851180374E-2</c:v>
                </c:pt>
                <c:pt idx="1551">
                  <c:v>2.7556138050668366E-2</c:v>
                </c:pt>
                <c:pt idx="1552">
                  <c:v>2.7552891983493311E-2</c:v>
                </c:pt>
                <c:pt idx="1553">
                  <c:v>2.755300025335039E-2</c:v>
                </c:pt>
                <c:pt idx="1554">
                  <c:v>2.7546531049473799E-2</c:v>
                </c:pt>
                <c:pt idx="1555">
                  <c:v>2.7543416182629343E-2</c:v>
                </c:pt>
                <c:pt idx="1556">
                  <c:v>2.7540345049041903E-2</c:v>
                </c:pt>
                <c:pt idx="1557">
                  <c:v>2.7537317649031223E-2</c:v>
                </c:pt>
                <c:pt idx="1558">
                  <c:v>2.7534333982357495E-2</c:v>
                </c:pt>
                <c:pt idx="1559">
                  <c:v>2.7531394048940783E-2</c:v>
                </c:pt>
                <c:pt idx="1560">
                  <c:v>2.752849784910083E-2</c:v>
                </c:pt>
                <c:pt idx="1561">
                  <c:v>2.752564538259783E-2</c:v>
                </c:pt>
                <c:pt idx="1562">
                  <c:v>2.7522836649511717E-2</c:v>
                </c:pt>
                <c:pt idx="1563">
                  <c:v>2.7520071649842492E-2</c:v>
                </c:pt>
                <c:pt idx="1564">
                  <c:v>2.7517350383670092E-2</c:v>
                </c:pt>
                <c:pt idx="1565">
                  <c:v>2.7514672850754707E-2</c:v>
                </c:pt>
                <c:pt idx="1566">
                  <c:v>2.7512039051336146E-2</c:v>
                </c:pt>
                <c:pt idx="1567">
                  <c:v>2.7509448985254537E-2</c:v>
                </c:pt>
                <c:pt idx="1568">
                  <c:v>2.7506902652589815E-2</c:v>
                </c:pt>
                <c:pt idx="1569">
                  <c:v>2.750440005318211E-2</c:v>
                </c:pt>
                <c:pt idx="1570">
                  <c:v>2.75019411874311E-2</c:v>
                </c:pt>
                <c:pt idx="1571">
                  <c:v>2.7499526054857171E-2</c:v>
                </c:pt>
                <c:pt idx="1572">
                  <c:v>2.7497154655780065E-2</c:v>
                </c:pt>
                <c:pt idx="1573">
                  <c:v>2.7494826990039911E-2</c:v>
                </c:pt>
                <c:pt idx="1574">
                  <c:v>2.7492543057796581E-2</c:v>
                </c:pt>
                <c:pt idx="1575">
                  <c:v>2.7490302858890203E-2</c:v>
                </c:pt>
                <c:pt idx="1576">
                  <c:v>2.7488106393320777E-2</c:v>
                </c:pt>
                <c:pt idx="1577">
                  <c:v>2.7485953661168239E-2</c:v>
                </c:pt>
                <c:pt idx="1578">
                  <c:v>2.7483844662432588E-2</c:v>
                </c:pt>
                <c:pt idx="1579">
                  <c:v>2.7481779397113826E-2</c:v>
                </c:pt>
                <c:pt idx="1580">
                  <c:v>2.7479757865052079E-2</c:v>
                </c:pt>
                <c:pt idx="1581">
                  <c:v>2.7477780066487156E-2</c:v>
                </c:pt>
                <c:pt idx="1582">
                  <c:v>2.747739871753474E-2</c:v>
                </c:pt>
                <c:pt idx="1583">
                  <c:v>2.7473955669448102E-2</c:v>
                </c:pt>
                <c:pt idx="1584">
                  <c:v>2.7473686211205717E-2</c:v>
                </c:pt>
                <c:pt idx="1585">
                  <c:v>2.7470306205996664E-2</c:v>
                </c:pt>
                <c:pt idx="1586">
                  <c:v>2.7468547074356309E-2</c:v>
                </c:pt>
                <c:pt idx="1587">
                  <c:v>2.7466831676052905E-2</c:v>
                </c:pt>
                <c:pt idx="1588">
                  <c:v>2.7469813635425666E-2</c:v>
                </c:pt>
                <c:pt idx="1589">
                  <c:v>2.7462396046908921E-2</c:v>
                </c:pt>
                <c:pt idx="1590">
                  <c:v>2.7463598453962845E-2</c:v>
                </c:pt>
                <c:pt idx="1591">
                  <c:v>2.7463010418462552E-2</c:v>
                </c:pt>
                <c:pt idx="1592">
                  <c:v>2.7460585788805503E-2</c:v>
                </c:pt>
                <c:pt idx="1593">
                  <c:v>2.7459145066250912E-2</c:v>
                </c:pt>
                <c:pt idx="1594">
                  <c:v>2.7457748083827838E-2</c:v>
                </c:pt>
                <c:pt idx="1595">
                  <c:v>2.7456394841403053E-2</c:v>
                </c:pt>
                <c:pt idx="1596">
                  <c:v>2.7456040596123277E-2</c:v>
                </c:pt>
                <c:pt idx="1597">
                  <c:v>2.7453819576788163E-2</c:v>
                </c:pt>
                <c:pt idx="1598">
                  <c:v>2.7452597554598057E-2</c:v>
                </c:pt>
                <c:pt idx="1599">
                  <c:v>2.7451419272432886E-2</c:v>
                </c:pt>
                <c:pt idx="1600">
                  <c:v>2.7450284730319297E-2</c:v>
                </c:pt>
                <c:pt idx="1601">
                  <c:v>2.7449193928257287E-2</c:v>
                </c:pt>
                <c:pt idx="1602">
                  <c:v>2.7448146866220213E-2</c:v>
                </c:pt>
                <c:pt idx="1603">
                  <c:v>2.7444634343920526E-2</c:v>
                </c:pt>
                <c:pt idx="1604">
                  <c:v>2.7446183962327453E-2</c:v>
                </c:pt>
                <c:pt idx="1605">
                  <c:v>2.7445268120445121E-2</c:v>
                </c:pt>
                <c:pt idx="1606">
                  <c:v>2.7445381705952787E-2</c:v>
                </c:pt>
                <c:pt idx="1607">
                  <c:v>2.7443567656835199E-2</c:v>
                </c:pt>
                <c:pt idx="1608">
                  <c:v>2.7442783035080964E-2</c:v>
                </c:pt>
                <c:pt idx="1609">
                  <c:v>2.744204215337831E-2</c:v>
                </c:pt>
                <c:pt idx="1610">
                  <c:v>2.7442342964574262E-2</c:v>
                </c:pt>
                <c:pt idx="1611">
                  <c:v>2.7440691610074452E-2</c:v>
                </c:pt>
                <c:pt idx="1612">
                  <c:v>2.744008194852654E-2</c:v>
                </c:pt>
                <c:pt idx="1613">
                  <c:v>2.7439516026976918E-2</c:v>
                </c:pt>
                <c:pt idx="1614">
                  <c:v>2.7438993845478876E-2</c:v>
                </c:pt>
                <c:pt idx="1615">
                  <c:v>2.7439528763841814E-2</c:v>
                </c:pt>
                <c:pt idx="1616">
                  <c:v>2.7438080702584244E-2</c:v>
                </c:pt>
                <c:pt idx="1617">
                  <c:v>2.7437689741214299E-2</c:v>
                </c:pt>
                <c:pt idx="1618">
                  <c:v>2.743734251986929E-2</c:v>
                </c:pt>
                <c:pt idx="1619">
                  <c:v>2.743703903852257E-2</c:v>
                </c:pt>
                <c:pt idx="1620">
                  <c:v>2.7436779297254077E-2</c:v>
                </c:pt>
                <c:pt idx="1621">
                  <c:v>2.7436563296037164E-2</c:v>
                </c:pt>
                <c:pt idx="1622">
                  <c:v>2.7436391034791896E-2</c:v>
                </c:pt>
                <c:pt idx="1623">
                  <c:v>2.7437300698009981E-2</c:v>
                </c:pt>
                <c:pt idx="1624">
                  <c:v>2.7437219034913696E-2</c:v>
                </c:pt>
                <c:pt idx="1625">
                  <c:v>2.7436136691418866E-2</c:v>
                </c:pt>
                <c:pt idx="1626">
                  <c:v>2.743613939032663E-2</c:v>
                </c:pt>
                <c:pt idx="1627">
                  <c:v>2.743618582931262E-2</c:v>
                </c:pt>
                <c:pt idx="1628">
                  <c:v>2.74362760082969E-2</c:v>
                </c:pt>
                <c:pt idx="1629">
                  <c:v>2.7437466870066096E-2</c:v>
                </c:pt>
                <c:pt idx="1630">
                  <c:v>2.7436587586420202E-2</c:v>
                </c:pt>
                <c:pt idx="1631">
                  <c:v>2.7436808985505934E-2</c:v>
                </c:pt>
                <c:pt idx="1632">
                  <c:v>2.7437074124669891E-2</c:v>
                </c:pt>
                <c:pt idx="1633">
                  <c:v>2.7437383003858784E-2</c:v>
                </c:pt>
                <c:pt idx="1634">
                  <c:v>2.7435753164208876E-2</c:v>
                </c:pt>
                <c:pt idx="1635">
                  <c:v>2.7438131982311376E-2</c:v>
                </c:pt>
                <c:pt idx="1636">
                  <c:v>2.7438572081628365E-2</c:v>
                </c:pt>
                <c:pt idx="1637">
                  <c:v>2.7439055920943645E-2</c:v>
                </c:pt>
                <c:pt idx="1638">
                  <c:v>2.743958350033715E-2</c:v>
                </c:pt>
                <c:pt idx="1639">
                  <c:v>2.7440154819728946E-2</c:v>
                </c:pt>
                <c:pt idx="1640">
                  <c:v>2.744295352656323E-2</c:v>
                </c:pt>
                <c:pt idx="1641">
                  <c:v>2.7442523498222293E-2</c:v>
                </c:pt>
                <c:pt idx="1642">
                  <c:v>2.7442131218160526E-2</c:v>
                </c:pt>
                <c:pt idx="1643">
                  <c:v>2.7443978676819913E-2</c:v>
                </c:pt>
                <c:pt idx="1644">
                  <c:v>2.7443667517355053E-2</c:v>
                </c:pt>
                <c:pt idx="1645">
                  <c:v>2.7444501277029687E-2</c:v>
                </c:pt>
                <c:pt idx="1646">
                  <c:v>2.7445378776729257E-2</c:v>
                </c:pt>
                <c:pt idx="1647">
                  <c:v>2.7446300016480407E-2</c:v>
                </c:pt>
                <c:pt idx="1648">
                  <c:v>2.7448382132420068E-2</c:v>
                </c:pt>
                <c:pt idx="1649">
                  <c:v>2.7448273716084159E-2</c:v>
                </c:pt>
                <c:pt idx="1650">
                  <c:v>2.7449326175963407E-2</c:v>
                </c:pt>
                <c:pt idx="1651">
                  <c:v>2.7450422375894235E-2</c:v>
                </c:pt>
                <c:pt idx="1652">
                  <c:v>2.7451562315903288E-2</c:v>
                </c:pt>
                <c:pt idx="1653">
                  <c:v>2.7452745995937278E-2</c:v>
                </c:pt>
                <c:pt idx="1654">
                  <c:v>2.7452419060791655E-2</c:v>
                </c:pt>
                <c:pt idx="1655">
                  <c:v>2.7455244576186644E-2</c:v>
                </c:pt>
                <c:pt idx="1656">
                  <c:v>2.7456559476375375E-2</c:v>
                </c:pt>
                <c:pt idx="1657">
                  <c:v>2.7457918116642333E-2</c:v>
                </c:pt>
                <c:pt idx="1658">
                  <c:v>2.7459320496960871E-2</c:v>
                </c:pt>
                <c:pt idx="1659">
                  <c:v>2.7461919152864667E-2</c:v>
                </c:pt>
                <c:pt idx="1660">
                  <c:v>2.7462256477779334E-2</c:v>
                </c:pt>
                <c:pt idx="1661">
                  <c:v>2.746379007827926E-2</c:v>
                </c:pt>
                <c:pt idx="1662">
                  <c:v>2.74665296789256E-2</c:v>
                </c:pt>
                <c:pt idx="1663">
                  <c:v>2.7466988499487144E-2</c:v>
                </c:pt>
                <c:pt idx="1664">
                  <c:v>2.7468653320221748E-2</c:v>
                </c:pt>
                <c:pt idx="1665">
                  <c:v>2.7470361880954641E-2</c:v>
                </c:pt>
                <c:pt idx="1666">
                  <c:v>2.7472114181845697E-2</c:v>
                </c:pt>
                <c:pt idx="1667">
                  <c:v>2.7473910222735043E-2</c:v>
                </c:pt>
                <c:pt idx="1668">
                  <c:v>2.7475750003755905E-2</c:v>
                </c:pt>
                <c:pt idx="1669">
                  <c:v>2.7477633524828349E-2</c:v>
                </c:pt>
                <c:pt idx="1670">
                  <c:v>2.7479560785979018E-2</c:v>
                </c:pt>
                <c:pt idx="1671">
                  <c:v>2.7481531787207913E-2</c:v>
                </c:pt>
                <c:pt idx="1672">
                  <c:v>2.7483546528568326E-2</c:v>
                </c:pt>
                <c:pt idx="1673">
                  <c:v>2.7485605009953673E-2</c:v>
                </c:pt>
                <c:pt idx="1674">
                  <c:v>2.7487707231470537E-2</c:v>
                </c:pt>
                <c:pt idx="1675">
                  <c:v>2.7491057940807195E-2</c:v>
                </c:pt>
                <c:pt idx="1676">
                  <c:v>2.7493250934214064E-2</c:v>
                </c:pt>
                <c:pt idx="1677">
                  <c:v>2.7494276336543777E-2</c:v>
                </c:pt>
                <c:pt idx="1678">
                  <c:v>2.7496553518426836E-2</c:v>
                </c:pt>
                <c:pt idx="1679">
                  <c:v>2.7498874440414767E-2</c:v>
                </c:pt>
                <c:pt idx="1680">
                  <c:v>2.7501239102480923E-2</c:v>
                </c:pt>
                <c:pt idx="1681">
                  <c:v>2.7504872053141227E-2</c:v>
                </c:pt>
                <c:pt idx="1682">
                  <c:v>2.7506099647007787E-2</c:v>
                </c:pt>
                <c:pt idx="1683">
                  <c:v>2.7508595529415203E-2</c:v>
                </c:pt>
                <c:pt idx="1684">
                  <c:v>2.751113515192749E-2</c:v>
                </c:pt>
                <c:pt idx="1685">
                  <c:v>2.751371851459794E-2</c:v>
                </c:pt>
                <c:pt idx="1686">
                  <c:v>2.7517586758749601E-2</c:v>
                </c:pt>
                <c:pt idx="1687">
                  <c:v>2.7519016460226808E-2</c:v>
                </c:pt>
                <c:pt idx="1688">
                  <c:v>2.7521731043238518E-2</c:v>
                </c:pt>
                <c:pt idx="1689">
                  <c:v>2.7524489366355098E-2</c:v>
                </c:pt>
                <c:pt idx="1690">
                  <c:v>2.7527291429656486E-2</c:v>
                </c:pt>
                <c:pt idx="1691">
                  <c:v>2.7530137233062746E-2</c:v>
                </c:pt>
                <c:pt idx="1692">
                  <c:v>2.7533026776600522E-2</c:v>
                </c:pt>
                <c:pt idx="1693">
                  <c:v>2.7535965006433294E-2</c:v>
                </c:pt>
                <c:pt idx="1694">
                  <c:v>2.7537688888630285E-2</c:v>
                </c:pt>
                <c:pt idx="1695">
                  <c:v>2.7540721685683778E-2</c:v>
                </c:pt>
                <c:pt idx="1696">
                  <c:v>2.7544241290691218E-2</c:v>
                </c:pt>
                <c:pt idx="1697">
                  <c:v>2.7546918480201299E-2</c:v>
                </c:pt>
                <c:pt idx="1698">
                  <c:v>2.7550082477665327E-2</c:v>
                </c:pt>
                <c:pt idx="1699">
                  <c:v>2.7553290208386372E-2</c:v>
                </c:pt>
                <c:pt idx="1700">
                  <c:v>2.7557009737551041E-2</c:v>
                </c:pt>
                <c:pt idx="1701">
                  <c:v>2.7559836870238996E-2</c:v>
                </c:pt>
                <c:pt idx="1702">
                  <c:v>2.7563175801210704E-2</c:v>
                </c:pt>
                <c:pt idx="1703">
                  <c:v>2.75665584655993E-2</c:v>
                </c:pt>
                <c:pt idx="1704">
                  <c:v>2.756998486348472E-2</c:v>
                </c:pt>
                <c:pt idx="1705">
                  <c:v>2.7573454994707092E-2</c:v>
                </c:pt>
                <c:pt idx="1706">
                  <c:v>2.7576968859506223E-2</c:v>
                </c:pt>
                <c:pt idx="1707">
                  <c:v>2.7580526457722243E-2</c:v>
                </c:pt>
                <c:pt idx="1708">
                  <c:v>2.7584127789195279E-2</c:v>
                </c:pt>
                <c:pt idx="1709">
                  <c:v>2.7588822333948215E-2</c:v>
                </c:pt>
                <c:pt idx="1710">
                  <c:v>2.7591461652551885E-2</c:v>
                </c:pt>
                <c:pt idx="1711">
                  <c:v>2.7595730676486241E-2</c:v>
                </c:pt>
                <c:pt idx="1712">
                  <c:v>2.7598932760684036E-2</c:v>
                </c:pt>
                <c:pt idx="1713">
                  <c:v>2.760262811870362E-2</c:v>
                </c:pt>
                <c:pt idx="1714">
                  <c:v>2.7606798101382779E-2</c:v>
                </c:pt>
                <c:pt idx="1715">
                  <c:v>2.7609888289727991E-2</c:v>
                </c:pt>
                <c:pt idx="1716">
                  <c:v>2.7613453102892649E-2</c:v>
                </c:pt>
                <c:pt idx="1717">
                  <c:v>2.7616974400785921E-2</c:v>
                </c:pt>
                <c:pt idx="1718">
                  <c:v>2.7620452183887423E-2</c:v>
                </c:pt>
                <c:pt idx="1719">
                  <c:v>2.7623886451797475E-2</c:v>
                </c:pt>
                <c:pt idx="1720">
                  <c:v>2.7627277204675948E-2</c:v>
                </c:pt>
                <c:pt idx="1721">
                  <c:v>2.7630624442762652E-2</c:v>
                </c:pt>
                <c:pt idx="1722">
                  <c:v>2.7633928165657906E-2</c:v>
                </c:pt>
                <c:pt idx="1723">
                  <c:v>2.7637188373601518E-2</c:v>
                </c:pt>
                <c:pt idx="1724">
                  <c:v>2.7640405066433615E-2</c:v>
                </c:pt>
                <c:pt idx="1725">
                  <c:v>2.7643578244394007E-2</c:v>
                </c:pt>
                <c:pt idx="1726">
                  <c:v>2.7646707907242885E-2</c:v>
                </c:pt>
                <c:pt idx="1727">
                  <c:v>2.7650231380995649E-2</c:v>
                </c:pt>
                <c:pt idx="1728">
                  <c:v>2.765326779731403E-2</c:v>
                </c:pt>
                <c:pt idx="1729">
                  <c:v>2.7655835805520113E-2</c:v>
                </c:pt>
                <c:pt idx="1730">
                  <c:v>2.765879140840255E-2</c:v>
                </c:pt>
                <c:pt idx="1731">
                  <c:v>2.7661703496093537E-2</c:v>
                </c:pt>
                <c:pt idx="1732">
                  <c:v>2.766457206867301E-2</c:v>
                </c:pt>
                <c:pt idx="1733">
                  <c:v>2.7667397126460713E-2</c:v>
                </c:pt>
                <c:pt idx="1734">
                  <c:v>2.7670572480040789E-2</c:v>
                </c:pt>
                <c:pt idx="1735">
                  <c:v>2.7672916696621641E-2</c:v>
                </c:pt>
                <c:pt idx="1736">
                  <c:v>2.7675611209234674E-2</c:v>
                </c:pt>
                <c:pt idx="1737">
                  <c:v>2.7678262206656257E-2</c:v>
                </c:pt>
                <c:pt idx="1738">
                  <c:v>2.7681238634400529E-2</c:v>
                </c:pt>
                <c:pt idx="1739">
                  <c:v>2.7683433656644496E-2</c:v>
                </c:pt>
                <c:pt idx="1740">
                  <c:v>2.7685954109051281E-2</c:v>
                </c:pt>
                <c:pt idx="1741">
                  <c:v>2.7688431046506423E-2</c:v>
                </c:pt>
                <c:pt idx="1742">
                  <c:v>2.7690864468850052E-2</c:v>
                </c:pt>
                <c:pt idx="1743">
                  <c:v>2.7693254376162102E-2</c:v>
                </c:pt>
                <c:pt idx="1744">
                  <c:v>2.7695600768362638E-2</c:v>
                </c:pt>
                <c:pt idx="1745">
                  <c:v>2.7699456903653719E-2</c:v>
                </c:pt>
                <c:pt idx="1746">
                  <c:v>2.7700482221604261E-2</c:v>
                </c:pt>
                <c:pt idx="1747">
                  <c:v>2.7702691852242722E-2</c:v>
                </c:pt>
                <c:pt idx="1748">
                  <c:v>2.7704857967929541E-2</c:v>
                </c:pt>
                <c:pt idx="1749">
                  <c:v>2.7706980568504846E-2</c:v>
                </c:pt>
                <c:pt idx="1750">
                  <c:v>2.7709059654128509E-2</c:v>
                </c:pt>
                <c:pt idx="1751">
                  <c:v>2.7711095224640658E-2</c:v>
                </c:pt>
                <c:pt idx="1752">
                  <c:v>2.7713087280121229E-2</c:v>
                </c:pt>
                <c:pt idx="1753">
                  <c:v>2.7715035820490286E-2</c:v>
                </c:pt>
                <c:pt idx="1754">
                  <c:v>2.7716940845827764E-2</c:v>
                </c:pt>
                <c:pt idx="1755">
                  <c:v>2.7718802356133665E-2</c:v>
                </c:pt>
                <c:pt idx="1756">
                  <c:v>2.7720620351407987E-2</c:v>
                </c:pt>
                <c:pt idx="1757">
                  <c:v>2.7722394831650732E-2</c:v>
                </c:pt>
                <c:pt idx="1758">
                  <c:v>2.7724125796861898E-2</c:v>
                </c:pt>
                <c:pt idx="1759">
                  <c:v>2.7726287382972004E-2</c:v>
                </c:pt>
                <c:pt idx="1760">
                  <c:v>2.7727918885265268E-2</c:v>
                </c:pt>
                <c:pt idx="1761">
                  <c:v>2.7729506872367082E-2</c:v>
                </c:pt>
                <c:pt idx="1762">
                  <c:v>2.7731051344437319E-2</c:v>
                </c:pt>
                <c:pt idx="1763">
                  <c:v>2.7732552301475977E-2</c:v>
                </c:pt>
                <c:pt idx="1764">
                  <c:v>2.7734009743403121E-2</c:v>
                </c:pt>
                <c:pt idx="1765">
                  <c:v>2.7735423670378623E-2</c:v>
                </c:pt>
                <c:pt idx="1766">
                  <c:v>2.7736794082242611E-2</c:v>
                </c:pt>
                <c:pt idx="1767">
                  <c:v>2.7738120979075021E-2</c:v>
                </c:pt>
                <c:pt idx="1768">
                  <c:v>2.7739404360795916E-2</c:v>
                </c:pt>
                <c:pt idx="1769">
                  <c:v>2.774064422756517E-2</c:v>
                </c:pt>
                <c:pt idx="1770">
                  <c:v>2.7741840579142973E-2</c:v>
                </c:pt>
                <c:pt idx="1771">
                  <c:v>2.7746441429843394E-2</c:v>
                </c:pt>
                <c:pt idx="1772">
                  <c:v>2.7744102737203846E-2</c:v>
                </c:pt>
                <c:pt idx="1773">
                  <c:v>2.7745168543686916E-2</c:v>
                </c:pt>
                <c:pt idx="1774">
                  <c:v>2.7746190835138407E-2</c:v>
                </c:pt>
                <c:pt idx="1775">
                  <c:v>2.7747169611478384E-2</c:v>
                </c:pt>
                <c:pt idx="1776">
                  <c:v>2.7748104872706847E-2</c:v>
                </c:pt>
                <c:pt idx="1777">
                  <c:v>2.7748996618983668E-2</c:v>
                </c:pt>
                <c:pt idx="1778">
                  <c:v>2.7749844850148975E-2</c:v>
                </c:pt>
                <c:pt idx="1779">
                  <c:v>2.7750649566202767E-2</c:v>
                </c:pt>
                <c:pt idx="1780">
                  <c:v>2.7751410767304918E-2</c:v>
                </c:pt>
                <c:pt idx="1781">
                  <c:v>2.7752128453215619E-2</c:v>
                </c:pt>
                <c:pt idx="1782">
                  <c:v>2.7752802624174677E-2</c:v>
                </c:pt>
                <c:pt idx="1783">
                  <c:v>2.7753433280022222E-2</c:v>
                </c:pt>
                <c:pt idx="1784">
                  <c:v>2.7754020420758252E-2</c:v>
                </c:pt>
                <c:pt idx="1785">
                  <c:v>2.7754564046462704E-2</c:v>
                </c:pt>
                <c:pt idx="1786">
                  <c:v>2.7755064157055642E-2</c:v>
                </c:pt>
                <c:pt idx="1787">
                  <c:v>2.7755520752696938E-2</c:v>
                </c:pt>
                <c:pt idx="1788">
                  <c:v>2.775593383322672E-2</c:v>
                </c:pt>
                <c:pt idx="1789">
                  <c:v>2.775630339880486E-2</c:v>
                </c:pt>
                <c:pt idx="1790">
                  <c:v>2.7756629449111614E-2</c:v>
                </c:pt>
                <c:pt idx="1791">
                  <c:v>2.7756911984546662E-2</c:v>
                </c:pt>
                <c:pt idx="1792">
                  <c:v>2.7759351237079954E-2</c:v>
                </c:pt>
                <c:pt idx="1793">
                  <c:v>2.7757346510002279E-2</c:v>
                </c:pt>
                <c:pt idx="1794">
                  <c:v>2.775749850018272E-2</c:v>
                </c:pt>
                <c:pt idx="1795">
                  <c:v>2.7757606975251647E-2</c:v>
                </c:pt>
                <c:pt idx="1796">
                  <c:v>2.7757689517864392E-2</c:v>
                </c:pt>
                <c:pt idx="1797">
                  <c:v>2.7759831522171652E-2</c:v>
                </c:pt>
                <c:pt idx="1798">
                  <c:v>2.7757671310109089E-2</c:v>
                </c:pt>
                <c:pt idx="1799">
                  <c:v>2.7757605724891832E-2</c:v>
                </c:pt>
                <c:pt idx="1800">
                  <c:v>2.7757496624722933E-2</c:v>
                </c:pt>
                <c:pt idx="1801">
                  <c:v>2.7757344009442519E-2</c:v>
                </c:pt>
                <c:pt idx="1802">
                  <c:v>2.7757147879050592E-2</c:v>
                </c:pt>
                <c:pt idx="1803">
                  <c:v>2.7756908233547151E-2</c:v>
                </c:pt>
                <c:pt idx="1804">
                  <c:v>2.7756625073172003E-2</c:v>
                </c:pt>
                <c:pt idx="1805">
                  <c:v>2.775629839752547E-2</c:v>
                </c:pt>
                <c:pt idx="1806">
                  <c:v>2.7755928206927294E-2</c:v>
                </c:pt>
                <c:pt idx="1807">
                  <c:v>2.7755514501377476E-2</c:v>
                </c:pt>
                <c:pt idx="1808">
                  <c:v>2.7755057280556272E-2</c:v>
                </c:pt>
                <c:pt idx="1809">
                  <c:v>2.7758684409857182E-2</c:v>
                </c:pt>
                <c:pt idx="1810">
                  <c:v>2.775401229381913E-2</c:v>
                </c:pt>
                <c:pt idx="1811">
                  <c:v>2.7753424527903192E-2</c:v>
                </c:pt>
                <c:pt idx="1812">
                  <c:v>2.7752793246955676E-2</c:v>
                </c:pt>
                <c:pt idx="1813">
                  <c:v>2.7752118450896646E-2</c:v>
                </c:pt>
                <c:pt idx="1814">
                  <c:v>2.7751400139726101E-2</c:v>
                </c:pt>
                <c:pt idx="1815">
                  <c:v>2.7750638313523979E-2</c:v>
                </c:pt>
                <c:pt idx="1816">
                  <c:v>2.7749832972290278E-2</c:v>
                </c:pt>
                <c:pt idx="1817">
                  <c:v>2.7748984116024999E-2</c:v>
                </c:pt>
                <c:pt idx="1818">
                  <c:v>2.7748091744648207E-2</c:v>
                </c:pt>
                <c:pt idx="1819">
                  <c:v>2.77471558581599E-2</c:v>
                </c:pt>
                <c:pt idx="1820">
                  <c:v>2.7746176456719951E-2</c:v>
                </c:pt>
                <c:pt idx="1821">
                  <c:v>2.7745153540248424E-2</c:v>
                </c:pt>
                <c:pt idx="1822">
                  <c:v>2.7744087108585447E-2</c:v>
                </c:pt>
                <c:pt idx="1823">
                  <c:v>2.7745940178023343E-2</c:v>
                </c:pt>
                <c:pt idx="1824">
                  <c:v>2.7741823700244694E-2</c:v>
                </c:pt>
                <c:pt idx="1825">
                  <c:v>2.7740626723407047E-2</c:v>
                </c:pt>
                <c:pt idx="1826">
                  <c:v>2.7739386231617758E-2</c:v>
                </c:pt>
                <c:pt idx="1827">
                  <c:v>2.7738102224716954E-2</c:v>
                </c:pt>
                <c:pt idx="1828">
                  <c:v>2.7736774702704636E-2</c:v>
                </c:pt>
                <c:pt idx="1829">
                  <c:v>2.7735403665660741E-2</c:v>
                </c:pt>
                <c:pt idx="1830">
                  <c:v>2.7733989113665203E-2</c:v>
                </c:pt>
                <c:pt idx="1831">
                  <c:v>2.7732531046478215E-2</c:v>
                </c:pt>
                <c:pt idx="1832">
                  <c:v>2.7731029464339585E-2</c:v>
                </c:pt>
                <c:pt idx="1833">
                  <c:v>2.7729484367089441E-2</c:v>
                </c:pt>
                <c:pt idx="1834">
                  <c:v>2.7727895754807719E-2</c:v>
                </c:pt>
                <c:pt idx="1835">
                  <c:v>2.7726263627414482E-2</c:v>
                </c:pt>
                <c:pt idx="1836">
                  <c:v>2.7724587985069604E-2</c:v>
                </c:pt>
                <c:pt idx="1837">
                  <c:v>2.7722868827533276E-2</c:v>
                </c:pt>
                <c:pt idx="1838">
                  <c:v>2.7721106155205177E-2</c:v>
                </c:pt>
                <c:pt idx="1839">
                  <c:v>2.7719299967605693E-2</c:v>
                </c:pt>
                <c:pt idx="1840">
                  <c:v>2.771745026497463E-2</c:v>
                </c:pt>
                <c:pt idx="1841">
                  <c:v>2.7715557047311989E-2</c:v>
                </c:pt>
                <c:pt idx="1842">
                  <c:v>2.7713620314617771E-2</c:v>
                </c:pt>
                <c:pt idx="1843">
                  <c:v>2.7711640066891974E-2</c:v>
                </c:pt>
                <c:pt idx="1844">
                  <c:v>2.7711162603223372E-2</c:v>
                </c:pt>
                <c:pt idx="1845">
                  <c:v>2.7707549026185774E-2</c:v>
                </c:pt>
                <c:pt idx="1846">
                  <c:v>2.7705438233365243E-2</c:v>
                </c:pt>
                <c:pt idx="1847">
                  <c:v>2.7703283925513134E-2</c:v>
                </c:pt>
                <c:pt idx="1848">
                  <c:v>2.7704712460931091E-2</c:v>
                </c:pt>
                <c:pt idx="1849">
                  <c:v>2.7701555087960017E-2</c:v>
                </c:pt>
                <c:pt idx="1850">
                  <c:v>2.7696559911367657E-2</c:v>
                </c:pt>
                <c:pt idx="1851">
                  <c:v>2.7694231543229364E-2</c:v>
                </c:pt>
                <c:pt idx="1852">
                  <c:v>2.7691859660139428E-2</c:v>
                </c:pt>
                <c:pt idx="1853">
                  <c:v>2.7689444261937979E-2</c:v>
                </c:pt>
                <c:pt idx="1854">
                  <c:v>2.7686985348784887E-2</c:v>
                </c:pt>
                <c:pt idx="1855">
                  <c:v>2.7684482920440345E-2</c:v>
                </c:pt>
                <c:pt idx="1856">
                  <c:v>2.7681936977144161E-2</c:v>
                </c:pt>
                <c:pt idx="1857">
                  <c:v>2.7679347518736463E-2</c:v>
                </c:pt>
                <c:pt idx="1858">
                  <c:v>2.767671454545706E-2</c:v>
                </c:pt>
                <c:pt idx="1859">
                  <c:v>2.7674038057066142E-2</c:v>
                </c:pt>
                <c:pt idx="1860">
                  <c:v>2.7671318053563709E-2</c:v>
                </c:pt>
                <c:pt idx="1861">
                  <c:v>2.7668554535109635E-2</c:v>
                </c:pt>
                <c:pt idx="1862">
                  <c:v>2.7665747501544047E-2</c:v>
                </c:pt>
                <c:pt idx="1863">
                  <c:v>2.7662896953106753E-2</c:v>
                </c:pt>
                <c:pt idx="1864">
                  <c:v>2.7663417624165021E-2</c:v>
                </c:pt>
                <c:pt idx="1865">
                  <c:v>2.7657065310977558E-2</c:v>
                </c:pt>
                <c:pt idx="1866">
                  <c:v>2.7654084217285657E-2</c:v>
                </c:pt>
                <c:pt idx="1867">
                  <c:v>2.7651059608562178E-2</c:v>
                </c:pt>
                <c:pt idx="1868">
                  <c:v>2.7647991484887058E-2</c:v>
                </c:pt>
                <c:pt idx="1869">
                  <c:v>2.7644879846180359E-2</c:v>
                </c:pt>
                <c:pt idx="1870">
                  <c:v>2.7641724692522018E-2</c:v>
                </c:pt>
                <c:pt idx="1871">
                  <c:v>2.7638526023752163E-2</c:v>
                </c:pt>
                <c:pt idx="1872">
                  <c:v>2.7635283840030667E-2</c:v>
                </c:pt>
                <c:pt idx="1873">
                  <c:v>2.7631998141197656E-2</c:v>
                </c:pt>
                <c:pt idx="1874">
                  <c:v>2.7628668927492939E-2</c:v>
                </c:pt>
                <c:pt idx="1875">
                  <c:v>2.7625296198596772E-2</c:v>
                </c:pt>
                <c:pt idx="1876">
                  <c:v>2.7621879954669026E-2</c:v>
                </c:pt>
                <c:pt idx="1877">
                  <c:v>2.7618420195949511E-2</c:v>
                </c:pt>
                <c:pt idx="1878">
                  <c:v>2.7614916922038546E-2</c:v>
                </c:pt>
                <c:pt idx="1879">
                  <c:v>2.7611370133096003E-2</c:v>
                </c:pt>
                <c:pt idx="1880">
                  <c:v>2.7607779829281753E-2</c:v>
                </c:pt>
                <c:pt idx="1881">
                  <c:v>2.760414601035599E-2</c:v>
                </c:pt>
                <c:pt idx="1882">
                  <c:v>2.7600468676398648E-2</c:v>
                </c:pt>
                <c:pt idx="1883">
                  <c:v>2.7596747827569601E-2</c:v>
                </c:pt>
                <c:pt idx="1884">
                  <c:v>2.7592983463549103E-2</c:v>
                </c:pt>
                <c:pt idx="1885">
                  <c:v>2.75891755846569E-2</c:v>
                </c:pt>
                <c:pt idx="1886">
                  <c:v>2.7585324190733118E-2</c:v>
                </c:pt>
                <c:pt idx="1887">
                  <c:v>2.7581429281777758E-2</c:v>
                </c:pt>
                <c:pt idx="1888">
                  <c:v>2.7577490857870757E-2</c:v>
                </c:pt>
                <c:pt idx="1889">
                  <c:v>2.7573508918932177E-2</c:v>
                </c:pt>
                <c:pt idx="1890">
                  <c:v>2.7569483465041955E-2</c:v>
                </c:pt>
                <c:pt idx="1891">
                  <c:v>2.7565414496040219E-2</c:v>
                </c:pt>
                <c:pt idx="1892">
                  <c:v>2.7561302012246713E-2</c:v>
                </c:pt>
                <c:pt idx="1893">
                  <c:v>2.7557146013261757E-2</c:v>
                </c:pt>
                <c:pt idx="1894">
                  <c:v>2.7555203527349637E-2</c:v>
                </c:pt>
                <c:pt idx="1895">
                  <c:v>2.7548703470436919E-2</c:v>
                </c:pt>
                <c:pt idx="1896">
                  <c:v>2.7545291262081051E-2</c:v>
                </c:pt>
                <c:pt idx="1897">
                  <c:v>2.7540086867645641E-2</c:v>
                </c:pt>
                <c:pt idx="1898">
                  <c:v>2.7535713293822539E-2</c:v>
                </c:pt>
                <c:pt idx="1899">
                  <c:v>2.7531296204967859E-2</c:v>
                </c:pt>
                <c:pt idx="1900">
                  <c:v>2.7526835601161537E-2</c:v>
                </c:pt>
                <c:pt idx="1901">
                  <c:v>2.7523867718501904E-2</c:v>
                </c:pt>
                <c:pt idx="1902">
                  <c:v>2.751857950210379E-2</c:v>
                </c:pt>
                <c:pt idx="1903">
                  <c:v>2.7514695751036378E-2</c:v>
                </c:pt>
                <c:pt idx="1904">
                  <c:v>2.7509327409944717E-2</c:v>
                </c:pt>
                <c:pt idx="1905">
                  <c:v>2.7504636081605582E-2</c:v>
                </c:pt>
                <c:pt idx="1906">
                  <c:v>2.7499901231786694E-2</c:v>
                </c:pt>
                <c:pt idx="1907">
                  <c:v>2.7495122860461407E-2</c:v>
                </c:pt>
                <c:pt idx="1908">
                  <c:v>2.7491004148916254E-2</c:v>
                </c:pt>
                <c:pt idx="1909">
                  <c:v>2.7485435553371573E-2</c:v>
                </c:pt>
                <c:pt idx="1910">
                  <c:v>2.7480526617607026E-2</c:v>
                </c:pt>
                <c:pt idx="1911">
                  <c:v>2.7475574160389371E-2</c:v>
                </c:pt>
                <c:pt idx="1912">
                  <c:v>2.7470578181665317E-2</c:v>
                </c:pt>
                <c:pt idx="1913">
                  <c:v>2.7465538681514801E-2</c:v>
                </c:pt>
                <c:pt idx="1914">
                  <c:v>2.7460455659884531E-2</c:v>
                </c:pt>
                <c:pt idx="1915">
                  <c:v>2.7451025727982525E-2</c:v>
                </c:pt>
                <c:pt idx="1916">
                  <c:v>2.7450159052317957E-2</c:v>
                </c:pt>
                <c:pt idx="1917">
                  <c:v>2.7444945466381654E-2</c:v>
                </c:pt>
                <c:pt idx="1918">
                  <c:v>2.7440356590129333E-2</c:v>
                </c:pt>
                <c:pt idx="1919">
                  <c:v>2.7434387730176368E-2</c:v>
                </c:pt>
                <c:pt idx="1920">
                  <c:v>2.7429043579960677E-2</c:v>
                </c:pt>
                <c:pt idx="1921">
                  <c:v>2.7423655908291877E-2</c:v>
                </c:pt>
                <c:pt idx="1922">
                  <c:v>2.7418878875562491E-2</c:v>
                </c:pt>
                <c:pt idx="1923">
                  <c:v>2.7412750000808117E-2</c:v>
                </c:pt>
                <c:pt idx="1924">
                  <c:v>2.7407231764966511E-2</c:v>
                </c:pt>
                <c:pt idx="1925">
                  <c:v>2.7401670007725087E-2</c:v>
                </c:pt>
                <c:pt idx="1926">
                  <c:v>2.7396064729083847E-2</c:v>
                </c:pt>
                <c:pt idx="1927">
                  <c:v>2.7390415929069434E-2</c:v>
                </c:pt>
                <c:pt idx="1928">
                  <c:v>2.7384723607681849E-2</c:v>
                </c:pt>
                <c:pt idx="1929">
                  <c:v>2.7378987764947738E-2</c:v>
                </c:pt>
                <c:pt idx="1930">
                  <c:v>2.7373208400813809E-2</c:v>
                </c:pt>
                <c:pt idx="1931">
                  <c:v>2.7367385515386644E-2</c:v>
                </c:pt>
                <c:pt idx="1932">
                  <c:v>2.7361519108533017E-2</c:v>
                </c:pt>
                <c:pt idx="1933">
                  <c:v>2.7355609180412799E-2</c:v>
                </c:pt>
                <c:pt idx="1934">
                  <c:v>2.7349655730919409E-2</c:v>
                </c:pt>
                <c:pt idx="1935">
                  <c:v>2.7344266833797537E-2</c:v>
                </c:pt>
                <c:pt idx="1936">
                  <c:v>2.7338222774064835E-2</c:v>
                </c:pt>
                <c:pt idx="1937">
                  <c:v>2.7331534254493306E-2</c:v>
                </c:pt>
                <c:pt idx="1938">
                  <c:v>2.7325406719747036E-2</c:v>
                </c:pt>
                <c:pt idx="1939">
                  <c:v>2.7319235663680885E-2</c:v>
                </c:pt>
                <c:pt idx="1940">
                  <c:v>2.7313021086321498E-2</c:v>
                </c:pt>
                <c:pt idx="1941">
                  <c:v>2.730734960772141E-2</c:v>
                </c:pt>
                <c:pt idx="1942">
                  <c:v>2.7300461367723017E-2</c:v>
                </c:pt>
                <c:pt idx="1943">
                  <c:v>2.7294116226537213E-2</c:v>
                </c:pt>
                <c:pt idx="1944">
                  <c:v>2.7287727564058173E-2</c:v>
                </c:pt>
                <c:pt idx="1945">
                  <c:v>2.7281295380312542E-2</c:v>
                </c:pt>
                <c:pt idx="1946">
                  <c:v>2.7270895885900259E-2</c:v>
                </c:pt>
                <c:pt idx="1947">
                  <c:v>2.7268300449101446E-2</c:v>
                </c:pt>
                <c:pt idx="1948">
                  <c:v>2.7261737701582689E-2</c:v>
                </c:pt>
                <c:pt idx="1949">
                  <c:v>2.7255131432903923E-2</c:v>
                </c:pt>
                <c:pt idx="1950">
                  <c:v>2.7248481642958566E-2</c:v>
                </c:pt>
                <c:pt idx="1951">
                  <c:v>2.724178833179991E-2</c:v>
                </c:pt>
                <c:pt idx="1952">
                  <c:v>2.7236145162929049E-2</c:v>
                </c:pt>
                <c:pt idx="1953">
                  <c:v>2.7228814514492772E-2</c:v>
                </c:pt>
                <c:pt idx="1954">
                  <c:v>2.7221447271097432E-2</c:v>
                </c:pt>
                <c:pt idx="1955">
                  <c:v>2.7215115990837369E-2</c:v>
                </c:pt>
                <c:pt idx="1956">
                  <c:v>2.7207668957993647E-2</c:v>
                </c:pt>
                <c:pt idx="1957">
                  <c:v>2.7200714519661773E-2</c:v>
                </c:pt>
                <c:pt idx="1958">
                  <c:v>2.7193716560196535E-2</c:v>
                </c:pt>
                <c:pt idx="1959">
                  <c:v>2.7186675079571287E-2</c:v>
                </c:pt>
                <c:pt idx="1960">
                  <c:v>2.7180108005886439E-2</c:v>
                </c:pt>
                <c:pt idx="1961">
                  <c:v>2.7172461554840766E-2</c:v>
                </c:pt>
                <c:pt idx="1962">
                  <c:v>2.7165289510762136E-2</c:v>
                </c:pt>
                <c:pt idx="1963">
                  <c:v>2.7158073945576788E-2</c:v>
                </c:pt>
                <c:pt idx="1964">
                  <c:v>2.7150814859258077E-2</c:v>
                </c:pt>
                <c:pt idx="1965">
                  <c:v>2.7138323683084664E-2</c:v>
                </c:pt>
                <c:pt idx="1966">
                  <c:v>2.7136166123273853E-2</c:v>
                </c:pt>
                <c:pt idx="1967">
                  <c:v>2.7128776473661631E-2</c:v>
                </c:pt>
                <c:pt idx="1968">
                  <c:v>2.7121343302916046E-2</c:v>
                </c:pt>
                <c:pt idx="1969">
                  <c:v>2.7113866611117032E-2</c:v>
                </c:pt>
                <c:pt idx="1970">
                  <c:v>2.7106346398264591E-2</c:v>
                </c:pt>
                <c:pt idx="1971">
                  <c:v>2.7099260303473649E-2</c:v>
                </c:pt>
                <c:pt idx="1972">
                  <c:v>2.7091188315795378E-2</c:v>
                </c:pt>
                <c:pt idx="1973">
                  <c:v>2.7083606374214142E-2</c:v>
                </c:pt>
                <c:pt idx="1974">
                  <c:v>2.7076519626272333E-2</c:v>
                </c:pt>
                <c:pt idx="1975">
                  <c:v>2.7068492618287365E-2</c:v>
                </c:pt>
                <c:pt idx="1976">
                  <c:v>2.7060960803995115E-2</c:v>
                </c:pt>
                <c:pt idx="1977">
                  <c:v>2.7053445698763667E-2</c:v>
                </c:pt>
                <c:pt idx="1978">
                  <c:v>2.7045947302619666E-2</c:v>
                </c:pt>
                <c:pt idx="1979">
                  <c:v>2.7038465615536467E-2</c:v>
                </c:pt>
                <c:pt idx="1980">
                  <c:v>2.7031000637567359E-2</c:v>
                </c:pt>
                <c:pt idx="1981">
                  <c:v>2.7023552368632409E-2</c:v>
                </c:pt>
                <c:pt idx="1982">
                  <c:v>2.7016120808784905E-2</c:v>
                </c:pt>
                <c:pt idx="1983">
                  <c:v>2.7008705957971557E-2</c:v>
                </c:pt>
                <c:pt idx="1984">
                  <c:v>2.7001307816245657E-2</c:v>
                </c:pt>
                <c:pt idx="1985">
                  <c:v>2.6993926383580558E-2</c:v>
                </c:pt>
                <c:pt idx="1986">
                  <c:v>2.698656165997626E-2</c:v>
                </c:pt>
                <c:pt idx="1987">
                  <c:v>2.6979700377913751E-2</c:v>
                </c:pt>
                <c:pt idx="1988">
                  <c:v>2.6972369716715683E-2</c:v>
                </c:pt>
                <c:pt idx="1989">
                  <c:v>2.6964567743474888E-2</c:v>
                </c:pt>
                <c:pt idx="1990">
                  <c:v>2.6957269856060506E-2</c:v>
                </c:pt>
                <c:pt idx="1991">
                  <c:v>2.6949988677706926E-2</c:v>
                </c:pt>
                <c:pt idx="1992">
                  <c:v>2.6942724208360858E-2</c:v>
                </c:pt>
                <c:pt idx="1993">
                  <c:v>2.6935967067300837E-2</c:v>
                </c:pt>
                <c:pt idx="1994">
                  <c:v>2.6928245396771189E-2</c:v>
                </c:pt>
                <c:pt idx="1995">
                  <c:v>2.6921031054527589E-2</c:v>
                </c:pt>
                <c:pt idx="1996">
                  <c:v>2.6913833421344791E-2</c:v>
                </c:pt>
                <c:pt idx="1997">
                  <c:v>2.6906652497169503E-2</c:v>
                </c:pt>
                <c:pt idx="1998">
                  <c:v>2.6899982178592019E-2</c:v>
                </c:pt>
                <c:pt idx="1999">
                  <c:v>2.6892340775841461E-2</c:v>
                </c:pt>
                <c:pt idx="2000">
                  <c:v>2.6885209978715352E-2</c:v>
                </c:pt>
                <c:pt idx="2001">
                  <c:v>2.6878095890596754E-2</c:v>
                </c:pt>
                <c:pt idx="2002">
                  <c:v>2.6870998511485666E-2</c:v>
                </c:pt>
                <c:pt idx="2003">
                  <c:v>2.686391784138209E-2</c:v>
                </c:pt>
                <c:pt idx="2004">
                  <c:v>2.6856853880259379E-2</c:v>
                </c:pt>
                <c:pt idx="2005">
                  <c:v>2.6846292750848377E-2</c:v>
                </c:pt>
                <c:pt idx="2006">
                  <c:v>2.6838769376524851E-2</c:v>
                </c:pt>
                <c:pt idx="2007">
                  <c:v>2.6831761361156836E-2</c:v>
                </c:pt>
                <c:pt idx="2008">
                  <c:v>2.6823772657378342E-2</c:v>
                </c:pt>
                <c:pt idx="2009">
                  <c:v>2.6817795449209925E-2</c:v>
                </c:pt>
                <c:pt idx="2010">
                  <c:v>2.6810837552631028E-2</c:v>
                </c:pt>
                <c:pt idx="2011">
                  <c:v>2.680389636220859E-2</c:v>
                </c:pt>
                <c:pt idx="2012">
                  <c:v>2.6795984029819309E-2</c:v>
                </c:pt>
                <c:pt idx="2013">
                  <c:v>2.6790064100152833E-2</c:v>
                </c:pt>
                <c:pt idx="2014">
                  <c:v>2.6783173028439577E-2</c:v>
                </c:pt>
                <c:pt idx="2015">
                  <c:v>2.6776298662962716E-2</c:v>
                </c:pt>
                <c:pt idx="2016">
                  <c:v>2.6769441003642314E-2</c:v>
                </c:pt>
                <c:pt idx="2017">
                  <c:v>2.6762600050638241E-2</c:v>
                </c:pt>
                <c:pt idx="2018">
                  <c:v>2.6755775803710691E-2</c:v>
                </c:pt>
                <c:pt idx="2019">
                  <c:v>2.6748968263099471E-2</c:v>
                </c:pt>
                <c:pt idx="2020">
                  <c:v>2.6740240258700254E-2</c:v>
                </c:pt>
                <c:pt idx="2021">
                  <c:v>2.6735403300506277E-2</c:v>
                </c:pt>
                <c:pt idx="2022">
                  <c:v>2.6728645878524304E-2</c:v>
                </c:pt>
                <c:pt idx="2023">
                  <c:v>2.6720943567095645E-2</c:v>
                </c:pt>
                <c:pt idx="2024">
                  <c:v>2.6715181153189604E-2</c:v>
                </c:pt>
                <c:pt idx="2025">
                  <c:v>2.6708473849756942E-2</c:v>
                </c:pt>
                <c:pt idx="2026">
                  <c:v>2.6700828816830224E-2</c:v>
                </c:pt>
                <c:pt idx="2027">
                  <c:v>2.6695109361760672E-2</c:v>
                </c:pt>
                <c:pt idx="2028">
                  <c:v>2.6688452176957256E-2</c:v>
                </c:pt>
                <c:pt idx="2029">
                  <c:v>2.6681811698550106E-2</c:v>
                </c:pt>
                <c:pt idx="2030">
                  <c:v>2.6675187926219479E-2</c:v>
                </c:pt>
                <c:pt idx="2031">
                  <c:v>2.6668580860125246E-2</c:v>
                </c:pt>
                <c:pt idx="2032">
                  <c:v>2.6661990500187471E-2</c:v>
                </c:pt>
                <c:pt idx="2033">
                  <c:v>2.6655416846566027E-2</c:v>
                </c:pt>
                <c:pt idx="2034">
                  <c:v>2.6648859899021105E-2</c:v>
                </c:pt>
                <c:pt idx="2035">
                  <c:v>2.6642319657792513E-2</c:v>
                </c:pt>
                <c:pt idx="2036">
                  <c:v>2.6635796122640443E-2</c:v>
                </c:pt>
                <c:pt idx="2037">
                  <c:v>2.6629289293804703E-2</c:v>
                </c:pt>
                <c:pt idx="2038">
                  <c:v>2.6622799171125422E-2</c:v>
                </c:pt>
                <c:pt idx="2039">
                  <c:v>2.6615402344534189E-2</c:v>
                </c:pt>
                <c:pt idx="2040">
                  <c:v>2.6608948020898637E-2</c:v>
                </c:pt>
                <c:pt idx="2041">
                  <c:v>2.6603429040186199E-2</c:v>
                </c:pt>
                <c:pt idx="2042">
                  <c:v>2.6597005742292623E-2</c:v>
                </c:pt>
                <c:pt idx="2043">
                  <c:v>2.6590599150555505E-2</c:v>
                </c:pt>
                <c:pt idx="2044">
                  <c:v>2.6584209265134717E-2</c:v>
                </c:pt>
                <c:pt idx="2045">
                  <c:v>2.6577836085710516E-2</c:v>
                </c:pt>
                <c:pt idx="2046">
                  <c:v>2.6570572908850565E-2</c:v>
                </c:pt>
                <c:pt idx="2047">
                  <c:v>2.6565139845651231E-2</c:v>
                </c:pt>
                <c:pt idx="2048">
                  <c:v>2.6558816784936212E-2</c:v>
                </c:pt>
                <c:pt idx="2049">
                  <c:v>2.6552510430457588E-2</c:v>
                </c:pt>
                <c:pt idx="2050">
                  <c:v>2.6545323624587169E-2</c:v>
                </c:pt>
                <c:pt idx="2051">
                  <c:v>2.6539947839809841E-2</c:v>
                </c:pt>
                <c:pt idx="2052">
                  <c:v>2.6533691603800591E-2</c:v>
                </c:pt>
                <c:pt idx="2053">
                  <c:v>2.6527452074107671E-2</c:v>
                </c:pt>
                <c:pt idx="2054">
                  <c:v>2.6521229250331402E-2</c:v>
                </c:pt>
                <c:pt idx="2055">
                  <c:v>2.6515023132951399E-2</c:v>
                </c:pt>
                <c:pt idx="2056">
                  <c:v>2.6508833721727854E-2</c:v>
                </c:pt>
                <c:pt idx="2057">
                  <c:v>2.6502315956160594E-2</c:v>
                </c:pt>
                <c:pt idx="2058">
                  <c:v>2.6495626953169094E-2</c:v>
                </c:pt>
                <c:pt idx="2059">
                  <c:v>2.6489490046905928E-2</c:v>
                </c:pt>
                <c:pt idx="2060">
                  <c:v>2.6483369847039029E-2</c:v>
                </c:pt>
                <c:pt idx="2061">
                  <c:v>2.6477266353248652E-2</c:v>
                </c:pt>
                <c:pt idx="2062">
                  <c:v>2.6471179565694669E-2</c:v>
                </c:pt>
                <c:pt idx="2063">
                  <c:v>2.6465109484297145E-2</c:v>
                </c:pt>
                <c:pt idx="2064">
                  <c:v>2.6459056108976142E-2</c:v>
                </c:pt>
                <c:pt idx="2065">
                  <c:v>2.6453019440051406E-2</c:v>
                </c:pt>
                <c:pt idx="2066">
                  <c:v>2.6446999477123256E-2</c:v>
                </c:pt>
                <c:pt idx="2067">
                  <c:v>2.6440996220511437E-2</c:v>
                </c:pt>
                <c:pt idx="2068">
                  <c:v>2.6435009669896203E-2</c:v>
                </c:pt>
                <c:pt idx="2069">
                  <c:v>2.6429039825517364E-2</c:v>
                </c:pt>
                <c:pt idx="2070">
                  <c:v>2.6423086687374919E-2</c:v>
                </c:pt>
                <c:pt idx="2071">
                  <c:v>2.6415457200332781E-2</c:v>
                </c:pt>
                <c:pt idx="2072">
                  <c:v>2.6409542247725071E-2</c:v>
                </c:pt>
                <c:pt idx="2073">
                  <c:v>2.6403644001193882E-2</c:v>
                </c:pt>
                <c:pt idx="2074">
                  <c:v>2.6397762460899088E-2</c:v>
                </c:pt>
                <c:pt idx="2075">
                  <c:v>2.6391897626760752E-2</c:v>
                </c:pt>
                <c:pt idx="2076">
                  <c:v>2.638604949885881E-2</c:v>
                </c:pt>
                <c:pt idx="2077">
                  <c:v>2.6380218076873518E-2</c:v>
                </c:pt>
                <c:pt idx="2078">
                  <c:v>2.6374403361284493E-2</c:v>
                </c:pt>
                <c:pt idx="2079">
                  <c:v>2.636860535177199E-2</c:v>
                </c:pt>
                <c:pt idx="2080">
                  <c:v>2.6362824048495881E-2</c:v>
                </c:pt>
                <c:pt idx="2081">
                  <c:v>2.6357059451296294E-2</c:v>
                </c:pt>
                <c:pt idx="2082">
                  <c:v>2.6351311560253166E-2</c:v>
                </c:pt>
                <c:pt idx="2083">
                  <c:v>2.634724656297438E-2</c:v>
                </c:pt>
                <c:pt idx="2084">
                  <c:v>2.6339865896716219E-2</c:v>
                </c:pt>
                <c:pt idx="2085">
                  <c:v>2.6334168124142465E-2</c:v>
                </c:pt>
                <c:pt idx="2086">
                  <c:v>2.6328487057885042E-2</c:v>
                </c:pt>
                <c:pt idx="2087">
                  <c:v>2.6322822697624204E-2</c:v>
                </c:pt>
                <c:pt idx="2088">
                  <c:v>2.6317175043519825E-2</c:v>
                </c:pt>
                <c:pt idx="2089">
                  <c:v>2.631154409565184E-2</c:v>
                </c:pt>
                <c:pt idx="2090">
                  <c:v>2.6305929853940313E-2</c:v>
                </c:pt>
                <c:pt idx="2091">
                  <c:v>2.6300332318305308E-2</c:v>
                </c:pt>
                <c:pt idx="2092">
                  <c:v>2.6294751488826762E-2</c:v>
                </c:pt>
                <c:pt idx="2093">
                  <c:v>2.628918736558461E-2</c:v>
                </c:pt>
                <c:pt idx="2094">
                  <c:v>2.628363994841898E-2</c:v>
                </c:pt>
                <c:pt idx="2095">
                  <c:v>2.6278109237409808E-2</c:v>
                </c:pt>
                <c:pt idx="2096">
                  <c:v>2.627259523263703E-2</c:v>
                </c:pt>
                <c:pt idx="2097">
                  <c:v>2.6267097933940775E-2</c:v>
                </c:pt>
                <c:pt idx="2098">
                  <c:v>2.6261617341400978E-2</c:v>
                </c:pt>
                <c:pt idx="2099">
                  <c:v>2.6256153454937703E-2</c:v>
                </c:pt>
                <c:pt idx="2100">
                  <c:v>2.6250706274790758E-2</c:v>
                </c:pt>
                <c:pt idx="2101">
                  <c:v>2.62452758006404E-2</c:v>
                </c:pt>
                <c:pt idx="2102">
                  <c:v>2.6239862032726435E-2</c:v>
                </c:pt>
                <c:pt idx="2103">
                  <c:v>2.6234464970888993E-2</c:v>
                </c:pt>
                <c:pt idx="2104">
                  <c:v>2.6229461389313258E-2</c:v>
                </c:pt>
                <c:pt idx="2105">
                  <c:v>2.622372096576342E-2</c:v>
                </c:pt>
                <c:pt idx="2106">
                  <c:v>2.6218374022315416E-2</c:v>
                </c:pt>
                <c:pt idx="2107">
                  <c:v>2.6213043785103807E-2</c:v>
                </c:pt>
                <c:pt idx="2108">
                  <c:v>2.6210031154606739E-2</c:v>
                </c:pt>
                <c:pt idx="2109">
                  <c:v>2.6204161371199408E-2</c:v>
                </c:pt>
                <c:pt idx="2110">
                  <c:v>2.619715331016792E-2</c:v>
                </c:pt>
                <c:pt idx="2111">
                  <c:v>2.6191889897582143E-2</c:v>
                </c:pt>
                <c:pt idx="2112">
                  <c:v>2.6186643191072889E-2</c:v>
                </c:pt>
                <c:pt idx="2113">
                  <c:v>2.6181413190640157E-2</c:v>
                </c:pt>
                <c:pt idx="2114">
                  <c:v>2.6176199896363883E-2</c:v>
                </c:pt>
                <c:pt idx="2115">
                  <c:v>2.6171003308244067E-2</c:v>
                </c:pt>
                <c:pt idx="2116">
                  <c:v>2.616582342628071E-2</c:v>
                </c:pt>
                <c:pt idx="2117">
                  <c:v>2.6160660250393875E-2</c:v>
                </c:pt>
                <c:pt idx="2118">
                  <c:v>2.6155513780663497E-2</c:v>
                </c:pt>
                <c:pt idx="2119">
                  <c:v>2.6150384017089578E-2</c:v>
                </c:pt>
                <c:pt idx="2120">
                  <c:v>2.6145270959512246E-2</c:v>
                </c:pt>
                <c:pt idx="2121">
                  <c:v>2.6140174608251243E-2</c:v>
                </c:pt>
                <c:pt idx="2122">
                  <c:v>2.6135094963146699E-2</c:v>
                </c:pt>
                <c:pt idx="2123">
                  <c:v>2.6130032024038741E-2</c:v>
                </c:pt>
                <c:pt idx="2124">
                  <c:v>2.612733902662967E-2</c:v>
                </c:pt>
                <c:pt idx="2125">
                  <c:v>2.6119956264292199E-2</c:v>
                </c:pt>
                <c:pt idx="2126">
                  <c:v>2.6114943443573679E-2</c:v>
                </c:pt>
                <c:pt idx="2127">
                  <c:v>2.6109947329091554E-2</c:v>
                </c:pt>
                <c:pt idx="2128">
                  <c:v>2.6104967920606015E-2</c:v>
                </c:pt>
                <c:pt idx="2129">
                  <c:v>2.610000521835687E-2</c:v>
                </c:pt>
                <c:pt idx="2130">
                  <c:v>2.6095059222184247E-2</c:v>
                </c:pt>
                <c:pt idx="2131">
                  <c:v>2.6090129932088146E-2</c:v>
                </c:pt>
                <c:pt idx="2132">
                  <c:v>2.6085217348148504E-2</c:v>
                </c:pt>
                <c:pt idx="2133">
                  <c:v>2.6080321470445256E-2</c:v>
                </c:pt>
                <c:pt idx="2134">
                  <c:v>2.6075442298738594E-2</c:v>
                </c:pt>
                <c:pt idx="2135">
                  <c:v>2.6070579833108454E-2</c:v>
                </c:pt>
                <c:pt idx="2136">
                  <c:v>2.6065734073794644E-2</c:v>
                </c:pt>
                <c:pt idx="2137">
                  <c:v>2.6060905020477421E-2</c:v>
                </c:pt>
                <c:pt idx="2138">
                  <c:v>2.6056092673156783E-2</c:v>
                </c:pt>
                <c:pt idx="2139">
                  <c:v>2.6051297032152476E-2</c:v>
                </c:pt>
                <c:pt idx="2140">
                  <c:v>2.6046518097224691E-2</c:v>
                </c:pt>
                <c:pt idx="2141">
                  <c:v>2.6041755868373428E-2</c:v>
                </c:pt>
                <c:pt idx="2142">
                  <c:v>2.6037010345598688E-2</c:v>
                </c:pt>
                <c:pt idx="2143">
                  <c:v>2.6032281529060342E-2</c:v>
                </c:pt>
                <c:pt idx="2144">
                  <c:v>2.6027569418598517E-2</c:v>
                </c:pt>
                <c:pt idx="2145">
                  <c:v>2.6022874014213215E-2</c:v>
                </c:pt>
                <c:pt idx="2146">
                  <c:v>2.6018195315904435E-2</c:v>
                </c:pt>
                <c:pt idx="2147">
                  <c:v>2.601353332383205E-2</c:v>
                </c:pt>
                <c:pt idx="2148">
                  <c:v>2.600888803775625E-2</c:v>
                </c:pt>
                <c:pt idx="2149">
                  <c:v>2.6004259457756973E-2</c:v>
                </c:pt>
                <c:pt idx="2150">
                  <c:v>2.599964758399409E-2</c:v>
                </c:pt>
                <c:pt idx="2151">
                  <c:v>2.5995052416307729E-2</c:v>
                </c:pt>
                <c:pt idx="2152">
                  <c:v>2.5990473954777826E-2</c:v>
                </c:pt>
                <c:pt idx="2153">
                  <c:v>2.5985912199164574E-2</c:v>
                </c:pt>
                <c:pt idx="2154">
                  <c:v>2.5981946691908675E-2</c:v>
                </c:pt>
                <c:pt idx="2155">
                  <c:v>2.5976838806647251E-2</c:v>
                </c:pt>
                <c:pt idx="2156">
                  <c:v>2.5972914954657256E-2</c:v>
                </c:pt>
                <c:pt idx="2157">
                  <c:v>2.5967832238436017E-2</c:v>
                </c:pt>
                <c:pt idx="2158">
                  <c:v>2.596335401352512E-2</c:v>
                </c:pt>
                <c:pt idx="2159">
                  <c:v>2.5958892494690744E-2</c:v>
                </c:pt>
                <c:pt idx="2160">
                  <c:v>2.5957542683148205E-2</c:v>
                </c:pt>
                <c:pt idx="2161">
                  <c:v>2.5946866870274476E-2</c:v>
                </c:pt>
                <c:pt idx="2162">
                  <c:v>2.5946220749890614E-2</c:v>
                </c:pt>
                <c:pt idx="2163">
                  <c:v>2.5942451948766099E-2</c:v>
                </c:pt>
                <c:pt idx="2164">
                  <c:v>2.5937456350604293E-2</c:v>
                </c:pt>
                <c:pt idx="2165">
                  <c:v>2.5933099213872879E-2</c:v>
                </c:pt>
                <c:pt idx="2166">
                  <c:v>2.5928758785802586E-2</c:v>
                </c:pt>
                <c:pt idx="2167">
                  <c:v>2.5924435066313478E-2</c:v>
                </c:pt>
                <c:pt idx="2168">
                  <c:v>2.592075421295803E-2</c:v>
                </c:pt>
                <c:pt idx="2169">
                  <c:v>2.5915837753158755E-2</c:v>
                </c:pt>
                <c:pt idx="2170">
                  <c:v>2.5911564159493139E-2</c:v>
                </c:pt>
                <c:pt idx="2171">
                  <c:v>2.5907307274435354E-2</c:v>
                </c:pt>
                <c:pt idx="2172">
                  <c:v>2.5903067097985399E-2</c:v>
                </c:pt>
                <c:pt idx="2173">
                  <c:v>2.5898843630143276E-2</c:v>
                </c:pt>
                <c:pt idx="2174">
                  <c:v>2.5894636870882337E-2</c:v>
                </c:pt>
                <c:pt idx="2175">
                  <c:v>2.5886794579212946E-2</c:v>
                </c:pt>
                <c:pt idx="2176">
                  <c:v>2.5886273478157307E-2</c:v>
                </c:pt>
                <c:pt idx="2177">
                  <c:v>2.5882116844693215E-2</c:v>
                </c:pt>
                <c:pt idx="2178">
                  <c:v>2.5878611980714172E-2</c:v>
                </c:pt>
                <c:pt idx="2179">
                  <c:v>2.5873853703508587E-2</c:v>
                </c:pt>
                <c:pt idx="2180">
                  <c:v>2.5869747195841342E-2</c:v>
                </c:pt>
                <c:pt idx="2181">
                  <c:v>2.5865657396728636E-2</c:v>
                </c:pt>
                <c:pt idx="2182">
                  <c:v>2.5862222963450865E-2</c:v>
                </c:pt>
                <c:pt idx="2183">
                  <c:v>2.5857527924246781E-2</c:v>
                </c:pt>
                <c:pt idx="2184">
                  <c:v>2.5853488250904277E-2</c:v>
                </c:pt>
                <c:pt idx="2185">
                  <c:v>2.5849465286116313E-2</c:v>
                </c:pt>
                <c:pt idx="2186">
                  <c:v>2.584545902993618E-2</c:v>
                </c:pt>
                <c:pt idx="2187">
                  <c:v>2.5842112663005956E-2</c:v>
                </c:pt>
                <c:pt idx="2188">
                  <c:v>2.5837496643239533E-2</c:v>
                </c:pt>
                <c:pt idx="2189">
                  <c:v>2.583354051277631E-2</c:v>
                </c:pt>
                <c:pt idx="2190">
                  <c:v>2.5829601090867627E-2</c:v>
                </c:pt>
                <c:pt idx="2191">
                  <c:v>2.5825678377540129E-2</c:v>
                </c:pt>
                <c:pt idx="2192">
                  <c:v>2.5821772372793816E-2</c:v>
                </c:pt>
                <c:pt idx="2193">
                  <c:v>2.5817883076602044E-2</c:v>
                </c:pt>
                <c:pt idx="2194">
                  <c:v>2.5814010488964811E-2</c:v>
                </c:pt>
                <c:pt idx="2195">
                  <c:v>2.5810805092769673E-2</c:v>
                </c:pt>
                <c:pt idx="2196">
                  <c:v>2.5806966840613565E-2</c:v>
                </c:pt>
                <c:pt idx="2197">
                  <c:v>2.580249297746029E-2</c:v>
                </c:pt>
                <c:pt idx="2198">
                  <c:v>2.5798687224094508E-2</c:v>
                </c:pt>
                <c:pt idx="2199">
                  <c:v>2.5794898179283265E-2</c:v>
                </c:pt>
                <c:pt idx="2200">
                  <c:v>2.5791125842999918E-2</c:v>
                </c:pt>
                <c:pt idx="2201">
                  <c:v>2.5788026226796212E-2</c:v>
                </c:pt>
                <c:pt idx="2202">
                  <c:v>2.5783631296123488E-2</c:v>
                </c:pt>
                <c:pt idx="2203">
                  <c:v>2.5779909085530406E-2</c:v>
                </c:pt>
                <c:pt idx="2204">
                  <c:v>2.5776203583465218E-2</c:v>
                </c:pt>
                <c:pt idx="2205">
                  <c:v>2.5772514789927925E-2</c:v>
                </c:pt>
                <c:pt idx="2206">
                  <c:v>2.5765952326048946E-2</c:v>
                </c:pt>
                <c:pt idx="2207">
                  <c:v>2.5765187328570249E-2</c:v>
                </c:pt>
                <c:pt idx="2208">
                  <c:v>2.5761548660696576E-2</c:v>
                </c:pt>
                <c:pt idx="2209">
                  <c:v>2.5757926701350797E-2</c:v>
                </c:pt>
                <c:pt idx="2210">
                  <c:v>2.5754321450559559E-2</c:v>
                </c:pt>
                <c:pt idx="2211">
                  <c:v>2.575073290832286E-2</c:v>
                </c:pt>
                <c:pt idx="2212">
                  <c:v>2.5748493721438948E-2</c:v>
                </c:pt>
                <c:pt idx="2213">
                  <c:v>2.5744273151573349E-2</c:v>
                </c:pt>
                <c:pt idx="2214">
                  <c:v>2.5740067532780131E-2</c:v>
                </c:pt>
                <c:pt idx="2215">
                  <c:v>2.5737214909162809E-2</c:v>
                </c:pt>
                <c:pt idx="2216">
                  <c:v>2.573304082508443E-2</c:v>
                </c:pt>
                <c:pt idx="2217">
                  <c:v>2.5729552534041744E-2</c:v>
                </c:pt>
                <c:pt idx="2218">
                  <c:v>2.5726080951500307E-2</c:v>
                </c:pt>
                <c:pt idx="2219">
                  <c:v>2.5722626077486765E-2</c:v>
                </c:pt>
                <c:pt idx="2220">
                  <c:v>2.5719861723894066E-2</c:v>
                </c:pt>
                <c:pt idx="2221">
                  <c:v>2.5715766455096656E-2</c:v>
                </c:pt>
                <c:pt idx="2222">
                  <c:v>2.5712361706666798E-2</c:v>
                </c:pt>
                <c:pt idx="2223">
                  <c:v>2.5708973666764834E-2</c:v>
                </c:pt>
                <c:pt idx="2224">
                  <c:v>2.5705602335390765E-2</c:v>
                </c:pt>
                <c:pt idx="2225">
                  <c:v>2.5702247712517945E-2</c:v>
                </c:pt>
                <c:pt idx="2226">
                  <c:v>2.5695650147650184E-2</c:v>
                </c:pt>
                <c:pt idx="2227">
                  <c:v>2.5695588592355989E-2</c:v>
                </c:pt>
                <c:pt idx="2228">
                  <c:v>2.5692284095040208E-2</c:v>
                </c:pt>
                <c:pt idx="2229">
                  <c:v>2.5688996306252321E-2</c:v>
                </c:pt>
                <c:pt idx="2230">
                  <c:v>2.568640858441551E-2</c:v>
                </c:pt>
                <c:pt idx="2231">
                  <c:v>2.5682470134542612E-2</c:v>
                </c:pt>
                <c:pt idx="2232">
                  <c:v>2.5679215679783596E-2</c:v>
                </c:pt>
                <c:pt idx="2233">
                  <c:v>2.5675954425397052E-2</c:v>
                </c:pt>
                <c:pt idx="2234">
                  <c:v>2.5673367976541961E-2</c:v>
                </c:pt>
                <c:pt idx="2235">
                  <c:v>2.5669411517927898E-2</c:v>
                </c:pt>
                <c:pt idx="2236">
                  <c:v>2.5666129864791998E-2</c:v>
                </c:pt>
                <c:pt idx="2237">
                  <c:v>2.5662841412055215E-2</c:v>
                </c:pt>
                <c:pt idx="2238">
                  <c:v>2.5659546159744195E-2</c:v>
                </c:pt>
                <c:pt idx="2239">
                  <c:v>2.5656244107832293E-2</c:v>
                </c:pt>
                <c:pt idx="2240">
                  <c:v>2.5652935256346154E-2</c:v>
                </c:pt>
                <c:pt idx="2241">
                  <c:v>2.5649619605259133E-2</c:v>
                </c:pt>
                <c:pt idx="2242">
                  <c:v>2.5646297154597875E-2</c:v>
                </c:pt>
                <c:pt idx="2243">
                  <c:v>2.5642967904362379E-2</c:v>
                </c:pt>
                <c:pt idx="2244">
                  <c:v>2.5639631854526002E-2</c:v>
                </c:pt>
                <c:pt idx="2245">
                  <c:v>2.5636289005088742E-2</c:v>
                </c:pt>
                <c:pt idx="2246">
                  <c:v>2.5632939356077244E-2</c:v>
                </c:pt>
                <c:pt idx="2247">
                  <c:v>2.5630255127231383E-2</c:v>
                </c:pt>
                <c:pt idx="2248">
                  <c:v>2.562689115391148E-2</c:v>
                </c:pt>
                <c:pt idx="2249">
                  <c:v>2.5622849611570686E-2</c:v>
                </c:pt>
                <c:pt idx="2250">
                  <c:v>2.5619472764235596E-2</c:v>
                </c:pt>
                <c:pt idx="2251">
                  <c:v>2.5616089117299623E-2</c:v>
                </c:pt>
                <c:pt idx="2252">
                  <c:v>2.5612698670816059E-2</c:v>
                </c:pt>
                <c:pt idx="2253">
                  <c:v>2.5609969286903844E-2</c:v>
                </c:pt>
                <c:pt idx="2254">
                  <c:v>2.5605897379046283E-2</c:v>
                </c:pt>
                <c:pt idx="2255">
                  <c:v>2.5602486533786717E-2</c:v>
                </c:pt>
                <c:pt idx="2256">
                  <c:v>2.5599068889006205E-2</c:v>
                </c:pt>
                <c:pt idx="2257">
                  <c:v>2.5595644444598165E-2</c:v>
                </c:pt>
                <c:pt idx="2258">
                  <c:v>2.558941266044279E-2</c:v>
                </c:pt>
                <c:pt idx="2259">
                  <c:v>2.5588775157032728E-2</c:v>
                </c:pt>
                <c:pt idx="2260">
                  <c:v>2.5585330313928623E-2</c:v>
                </c:pt>
                <c:pt idx="2261">
                  <c:v>2.5581878671223635E-2</c:v>
                </c:pt>
                <c:pt idx="2262">
                  <c:v>2.557842022894441E-2</c:v>
                </c:pt>
                <c:pt idx="2263">
                  <c:v>2.5574954987090948E-2</c:v>
                </c:pt>
                <c:pt idx="2264">
                  <c:v>2.55728025695241E-2</c:v>
                </c:pt>
                <c:pt idx="2265">
                  <c:v>2.5568663203070496E-2</c:v>
                </c:pt>
                <c:pt idx="2266">
                  <c:v>2.5564518464031849E-2</c:v>
                </c:pt>
                <c:pt idx="2267">
                  <c:v>2.5561683655410672E-2</c:v>
                </c:pt>
                <c:pt idx="2268">
                  <c:v>2.5557526784183437E-2</c:v>
                </c:pt>
                <c:pt idx="2269">
                  <c:v>2.5554020744911199E-2</c:v>
                </c:pt>
                <c:pt idx="2270">
                  <c:v>2.5550507906038078E-2</c:v>
                </c:pt>
                <c:pt idx="2271">
                  <c:v>2.554698826759072E-2</c:v>
                </c:pt>
                <c:pt idx="2272">
                  <c:v>2.554411578593152E-2</c:v>
                </c:pt>
                <c:pt idx="2273">
                  <c:v>2.5539928591999939E-2</c:v>
                </c:pt>
                <c:pt idx="2274">
                  <c:v>2.553638855488316E-2</c:v>
                </c:pt>
                <c:pt idx="2275">
                  <c:v>2.55328417181655E-2</c:v>
                </c:pt>
                <c:pt idx="2276">
                  <c:v>2.5529288081900248E-2</c:v>
                </c:pt>
                <c:pt idx="2277">
                  <c:v>2.5525727646034113E-2</c:v>
                </c:pt>
                <c:pt idx="2278">
                  <c:v>2.5522160410647032E-2</c:v>
                </c:pt>
                <c:pt idx="2279">
                  <c:v>2.5518586375659069E-2</c:v>
                </c:pt>
                <c:pt idx="2280">
                  <c:v>2.551500554115016E-2</c:v>
                </c:pt>
                <c:pt idx="2281">
                  <c:v>2.5508070878172973E-2</c:v>
                </c:pt>
                <c:pt idx="2282">
                  <c:v>2.5507823473356339E-2</c:v>
                </c:pt>
                <c:pt idx="2283">
                  <c:v>2.5504868071712927E-2</c:v>
                </c:pt>
                <c:pt idx="2284">
                  <c:v>2.5500614207318861E-2</c:v>
                </c:pt>
                <c:pt idx="2285">
                  <c:v>2.5496999374992058E-2</c:v>
                </c:pt>
                <c:pt idx="2286">
                  <c:v>2.5494021349452556E-2</c:v>
                </c:pt>
                <c:pt idx="2287">
                  <c:v>2.5489749311615739E-2</c:v>
                </c:pt>
                <c:pt idx="2288">
                  <c:v>2.5486114080539579E-2</c:v>
                </c:pt>
                <c:pt idx="2289">
                  <c:v>2.5482472049969118E-2</c:v>
                </c:pt>
                <c:pt idx="2290">
                  <c:v>2.547882321982442E-2</c:v>
                </c:pt>
                <c:pt idx="2291">
                  <c:v>2.5475167590105485E-2</c:v>
                </c:pt>
                <c:pt idx="2292">
                  <c:v>2.5471505160865604E-2</c:v>
                </c:pt>
                <c:pt idx="2293">
                  <c:v>2.5467835931998195E-2</c:v>
                </c:pt>
                <c:pt idx="2294">
                  <c:v>2.546415990360984E-2</c:v>
                </c:pt>
                <c:pt idx="2295">
                  <c:v>2.5460477075700538E-2</c:v>
                </c:pt>
                <c:pt idx="2296">
                  <c:v>2.5456787448217E-2</c:v>
                </c:pt>
                <c:pt idx="2297">
                  <c:v>2.5453091021159224E-2</c:v>
                </c:pt>
                <c:pt idx="2298">
                  <c:v>2.5449387794580502E-2</c:v>
                </c:pt>
                <c:pt idx="2299">
                  <c:v>2.5446311686032619E-2</c:v>
                </c:pt>
                <c:pt idx="2300">
                  <c:v>2.544259411194405E-2</c:v>
                </c:pt>
                <c:pt idx="2301">
                  <c:v>2.5438237317452206E-2</c:v>
                </c:pt>
                <c:pt idx="2302">
                  <c:v>2.5434506892603181E-2</c:v>
                </c:pt>
                <c:pt idx="2303">
                  <c:v>2.5430769668313147E-2</c:v>
                </c:pt>
                <c:pt idx="2304">
                  <c:v>2.5427025644368939E-2</c:v>
                </c:pt>
                <c:pt idx="2305">
                  <c:v>2.542327482093043E-2</c:v>
                </c:pt>
                <c:pt idx="2306">
                  <c:v>2.5420145867540711E-2</c:v>
                </c:pt>
                <c:pt idx="2307">
                  <c:v>2.5415752775410638E-2</c:v>
                </c:pt>
                <c:pt idx="2308">
                  <c:v>2.5411981553276064E-2</c:v>
                </c:pt>
                <c:pt idx="2309">
                  <c:v>2.5408203531647189E-2</c:v>
                </c:pt>
                <c:pt idx="2310">
                  <c:v>2.5405044371487051E-2</c:v>
                </c:pt>
                <c:pt idx="2311">
                  <c:v>2.5400627089746664E-2</c:v>
                </c:pt>
                <c:pt idx="2312">
                  <c:v>2.5396828669448368E-2</c:v>
                </c:pt>
                <c:pt idx="2313">
                  <c:v>2.5393023449575836E-2</c:v>
                </c:pt>
                <c:pt idx="2314">
                  <c:v>2.5389211430235648E-2</c:v>
                </c:pt>
                <c:pt idx="2315">
                  <c:v>2.5385392611321222E-2</c:v>
                </c:pt>
                <c:pt idx="2316">
                  <c:v>2.5381566992885851E-2</c:v>
                </c:pt>
                <c:pt idx="2317">
                  <c:v>2.5374921578986687E-2</c:v>
                </c:pt>
                <c:pt idx="2318">
                  <c:v>2.5370459956075564E-2</c:v>
                </c:pt>
                <c:pt idx="2319">
                  <c:v>2.5366611567267938E-2</c:v>
                </c:pt>
                <c:pt idx="2320">
                  <c:v>2.5362756379898599E-2</c:v>
                </c:pt>
                <c:pt idx="2321">
                  <c:v>2.5358894393807674E-2</c:v>
                </c:pt>
                <c:pt idx="2322">
                  <c:v>2.5355025608995163E-2</c:v>
                </c:pt>
                <c:pt idx="2323">
                  <c:v>2.5351150025541003E-2</c:v>
                </c:pt>
                <c:pt idx="2324">
                  <c:v>2.5347267643525129E-2</c:v>
                </c:pt>
                <c:pt idx="2325">
                  <c:v>2.5343378462787669E-2</c:v>
                </c:pt>
                <c:pt idx="2326">
                  <c:v>2.533948248340856E-2</c:v>
                </c:pt>
                <c:pt idx="2327">
                  <c:v>2.5335579705307865E-2</c:v>
                </c:pt>
                <c:pt idx="2328">
                  <c:v>2.533167012856552E-2</c:v>
                </c:pt>
                <c:pt idx="2329">
                  <c:v>2.5327753753181526E-2</c:v>
                </c:pt>
                <c:pt idx="2330">
                  <c:v>2.5323830579155882E-2</c:v>
                </c:pt>
                <c:pt idx="2331">
                  <c:v>2.5318776508393981E-2</c:v>
                </c:pt>
                <c:pt idx="2332">
                  <c:v>2.5314837794399025E-2</c:v>
                </c:pt>
                <c:pt idx="2333">
                  <c:v>2.5310892281922293E-2</c:v>
                </c:pt>
                <c:pt idx="2334">
                  <c:v>2.5306939970883846E-2</c:v>
                </c:pt>
                <c:pt idx="2335">
                  <c:v>2.5302980861043878E-2</c:v>
                </c:pt>
                <c:pt idx="2336">
                  <c:v>2.5299014952482324E-2</c:v>
                </c:pt>
                <c:pt idx="2337">
                  <c:v>2.529504224527912E-2</c:v>
                </c:pt>
                <c:pt idx="2338">
                  <c:v>2.5291062739514203E-2</c:v>
                </c:pt>
                <c:pt idx="2339">
                  <c:v>2.5287076435107636E-2</c:v>
                </c:pt>
                <c:pt idx="2340">
                  <c:v>2.5283083331899547E-2</c:v>
                </c:pt>
                <c:pt idx="2341">
                  <c:v>2.5279083430129745E-2</c:v>
                </c:pt>
                <c:pt idx="2342">
                  <c:v>2.5275076729718293E-2</c:v>
                </c:pt>
                <c:pt idx="2343">
                  <c:v>2.527286311136967E-2</c:v>
                </c:pt>
                <c:pt idx="2344">
                  <c:v>2.5267042932810568E-2</c:v>
                </c:pt>
                <c:pt idx="2345">
                  <c:v>2.5263015836474167E-2</c:v>
                </c:pt>
                <c:pt idx="2346">
                  <c:v>2.5258981941336245E-2</c:v>
                </c:pt>
                <c:pt idx="2347">
                  <c:v>2.5254941247556673E-2</c:v>
                </c:pt>
                <c:pt idx="2348">
                  <c:v>2.5250893755295323E-2</c:v>
                </c:pt>
                <c:pt idx="2349">
                  <c:v>2.5246839464232451E-2</c:v>
                </c:pt>
                <c:pt idx="2350">
                  <c:v>2.524277837452793E-2</c:v>
                </c:pt>
                <c:pt idx="2351">
                  <c:v>2.5238710486101823E-2</c:v>
                </c:pt>
                <c:pt idx="2352">
                  <c:v>2.5234635799193939E-2</c:v>
                </c:pt>
                <c:pt idx="2353">
                  <c:v>2.5230554313404596E-2</c:v>
                </c:pt>
                <c:pt idx="2354">
                  <c:v>2.522646602905354E-2</c:v>
                </c:pt>
                <c:pt idx="2355">
                  <c:v>2.5222370946060835E-2</c:v>
                </c:pt>
                <c:pt idx="2356">
                  <c:v>2.5218269064506416E-2</c:v>
                </c:pt>
                <c:pt idx="2357">
                  <c:v>2.5214160384230411E-2</c:v>
                </c:pt>
                <c:pt idx="2358">
                  <c:v>2.521004490523282E-2</c:v>
                </c:pt>
                <c:pt idx="2359">
                  <c:v>2.5205922627673516E-2</c:v>
                </c:pt>
                <c:pt idx="2360">
                  <c:v>2.5201793551472562E-2</c:v>
                </c:pt>
                <c:pt idx="2361">
                  <c:v>2.5197657676470087E-2</c:v>
                </c:pt>
                <c:pt idx="2362">
                  <c:v>2.5193515002905897E-2</c:v>
                </c:pt>
                <c:pt idx="2363">
                  <c:v>2.5189365530779995E-2</c:v>
                </c:pt>
                <c:pt idx="2364">
                  <c:v>2.5185782263550394E-2</c:v>
                </c:pt>
                <c:pt idx="2365">
                  <c:v>2.5181046190283496E-2</c:v>
                </c:pt>
                <c:pt idx="2366">
                  <c:v>2.5176876322152708E-2</c:v>
                </c:pt>
                <c:pt idx="2367">
                  <c:v>2.5172699655300335E-2</c:v>
                </c:pt>
                <c:pt idx="2368">
                  <c:v>2.5166122585691397E-2</c:v>
                </c:pt>
                <c:pt idx="2369">
                  <c:v>2.5164886294994915E-2</c:v>
                </c:pt>
                <c:pt idx="2370">
                  <c:v>2.5160128862893316E-2</c:v>
                </c:pt>
                <c:pt idx="2371">
                  <c:v>2.515592500155428E-2</c:v>
                </c:pt>
                <c:pt idx="2372">
                  <c:v>2.5151714341333786E-2</c:v>
                </c:pt>
                <c:pt idx="2373">
                  <c:v>2.5147496882551579E-2</c:v>
                </c:pt>
                <c:pt idx="2374">
                  <c:v>2.5143272625287594E-2</c:v>
                </c:pt>
                <c:pt idx="2375">
                  <c:v>2.5139041569222087E-2</c:v>
                </c:pt>
                <c:pt idx="2376">
                  <c:v>2.5134803714434995E-2</c:v>
                </c:pt>
                <c:pt idx="2377">
                  <c:v>2.5130559061166124E-2</c:v>
                </c:pt>
                <c:pt idx="2378">
                  <c:v>2.5126307609175669E-2</c:v>
                </c:pt>
                <c:pt idx="2379">
                  <c:v>2.5122049358463627E-2</c:v>
                </c:pt>
                <c:pt idx="2380">
                  <c:v>2.5117784309189872E-2</c:v>
                </c:pt>
                <c:pt idx="2381">
                  <c:v>2.5115794274316983E-2</c:v>
                </c:pt>
                <c:pt idx="2382">
                  <c:v>2.5109233814717413E-2</c:v>
                </c:pt>
                <c:pt idx="2383">
                  <c:v>2.5104948369438773E-2</c:v>
                </c:pt>
                <c:pt idx="2384">
                  <c:v>2.510065612559842E-2</c:v>
                </c:pt>
                <c:pt idx="2385">
                  <c:v>2.5096357083116416E-2</c:v>
                </c:pt>
                <c:pt idx="2386">
                  <c:v>2.5092051241832891E-2</c:v>
                </c:pt>
                <c:pt idx="2387">
                  <c:v>2.5087738601987652E-2</c:v>
                </c:pt>
                <c:pt idx="2388">
                  <c:v>2.50834191635807E-2</c:v>
                </c:pt>
                <c:pt idx="2389">
                  <c:v>2.5079092926452162E-2</c:v>
                </c:pt>
                <c:pt idx="2390">
                  <c:v>2.5074759890602039E-2</c:v>
                </c:pt>
                <c:pt idx="2391">
                  <c:v>2.5070420056190201E-2</c:v>
                </c:pt>
                <c:pt idx="2392">
                  <c:v>2.506607342321665E-2</c:v>
                </c:pt>
                <c:pt idx="2393">
                  <c:v>2.5061719991441578E-2</c:v>
                </c:pt>
                <c:pt idx="2394">
                  <c:v>2.5057359761024856E-2</c:v>
                </c:pt>
                <c:pt idx="2395">
                  <c:v>2.5054671113160509E-2</c:v>
                </c:pt>
                <c:pt idx="2396">
                  <c:v>2.5048618904426334E-2</c:v>
                </c:pt>
                <c:pt idx="2397">
                  <c:v>2.5044238278084663E-2</c:v>
                </c:pt>
                <c:pt idx="2398">
                  <c:v>2.5039850853101342E-2</c:v>
                </c:pt>
                <c:pt idx="2399">
                  <c:v>2.5035456629556307E-2</c:v>
                </c:pt>
                <c:pt idx="2400">
                  <c:v>2.5031055607369623E-2</c:v>
                </c:pt>
                <c:pt idx="2401">
                  <c:v>2.5026647786461353E-2</c:v>
                </c:pt>
                <c:pt idx="2402">
                  <c:v>2.5022233166831498E-2</c:v>
                </c:pt>
                <c:pt idx="2403">
                  <c:v>2.5017811748719865E-2</c:v>
                </c:pt>
                <c:pt idx="2404">
                  <c:v>2.5013383532046518E-2</c:v>
                </c:pt>
                <c:pt idx="2405">
                  <c:v>2.5008948516491714E-2</c:v>
                </c:pt>
                <c:pt idx="2406">
                  <c:v>2.5004506702455132E-2</c:v>
                </c:pt>
                <c:pt idx="2407">
                  <c:v>2.5000058089696964E-2</c:v>
                </c:pt>
                <c:pt idx="2408">
                  <c:v>2.4995602678297146E-2</c:v>
                </c:pt>
                <c:pt idx="2409">
                  <c:v>2.4991140468255679E-2</c:v>
                </c:pt>
                <c:pt idx="2410">
                  <c:v>2.4986671459652499E-2</c:v>
                </c:pt>
                <c:pt idx="2411">
                  <c:v>2.4982195652327732E-2</c:v>
                </c:pt>
                <c:pt idx="2412">
                  <c:v>2.4977713046361316E-2</c:v>
                </c:pt>
                <c:pt idx="2413">
                  <c:v>2.497322364175325E-2</c:v>
                </c:pt>
                <c:pt idx="2414">
                  <c:v>2.4968727438583471E-2</c:v>
                </c:pt>
                <c:pt idx="2415">
                  <c:v>2.4964224436692106E-2</c:v>
                </c:pt>
                <c:pt idx="2416">
                  <c:v>2.4960155208324508E-2</c:v>
                </c:pt>
                <c:pt idx="2417">
                  <c:v>2.4955198037064363E-2</c:v>
                </c:pt>
                <c:pt idx="2418">
                  <c:v>2.4950674639248049E-2</c:v>
                </c:pt>
                <c:pt idx="2419">
                  <c:v>2.494614444271015E-2</c:v>
                </c:pt>
                <c:pt idx="2420">
                  <c:v>2.4943765676709972E-2</c:v>
                </c:pt>
                <c:pt idx="2421">
                  <c:v>2.4938680001205249E-2</c:v>
                </c:pt>
                <c:pt idx="2422">
                  <c:v>2.4932513061646233E-2</c:v>
                </c:pt>
                <c:pt idx="2423">
                  <c:v>2.4927955670541735E-2</c:v>
                </c:pt>
                <c:pt idx="2424">
                  <c:v>2.4923391481035395E-2</c:v>
                </c:pt>
                <c:pt idx="2425">
                  <c:v>2.4918820492727534E-2</c:v>
                </c:pt>
                <c:pt idx="2426">
                  <c:v>2.4914242705778022E-2</c:v>
                </c:pt>
                <c:pt idx="2427">
                  <c:v>2.4909658120266798E-2</c:v>
                </c:pt>
                <c:pt idx="2428">
                  <c:v>2.4905066736113923E-2</c:v>
                </c:pt>
                <c:pt idx="2429">
                  <c:v>2.4900468553319399E-2</c:v>
                </c:pt>
                <c:pt idx="2430">
                  <c:v>2.4895863571803289E-2</c:v>
                </c:pt>
                <c:pt idx="2431">
                  <c:v>2.4891251791805402E-2</c:v>
                </c:pt>
                <c:pt idx="2432">
                  <c:v>2.4886633213005993E-2</c:v>
                </c:pt>
                <c:pt idx="2433">
                  <c:v>2.488200783564487E-2</c:v>
                </c:pt>
                <c:pt idx="2434">
                  <c:v>2.4877375659562162E-2</c:v>
                </c:pt>
                <c:pt idx="2435">
                  <c:v>2.4872736684997676E-2</c:v>
                </c:pt>
                <c:pt idx="2436">
                  <c:v>2.4870197708080966E-2</c:v>
                </c:pt>
                <c:pt idx="2437">
                  <c:v>2.4863438339783883E-2</c:v>
                </c:pt>
                <c:pt idx="2438">
                  <c:v>2.4858778969294448E-2</c:v>
                </c:pt>
                <c:pt idx="2439">
                  <c:v>2.4854112800163364E-2</c:v>
                </c:pt>
                <c:pt idx="2440">
                  <c:v>2.484943983239063E-2</c:v>
                </c:pt>
                <c:pt idx="2441">
                  <c:v>2.4844760065816374E-2</c:v>
                </c:pt>
                <c:pt idx="2442">
                  <c:v>2.484007350076034E-2</c:v>
                </c:pt>
                <c:pt idx="2443">
                  <c:v>2.4835380137142593E-2</c:v>
                </c:pt>
                <c:pt idx="2444">
                  <c:v>2.483067997480326E-2</c:v>
                </c:pt>
                <c:pt idx="2445">
                  <c:v>2.4825973013662406E-2</c:v>
                </c:pt>
                <c:pt idx="2446">
                  <c:v>2.482125925411971E-2</c:v>
                </c:pt>
                <c:pt idx="2447">
                  <c:v>2.4816538695855428E-2</c:v>
                </c:pt>
                <c:pt idx="2448">
                  <c:v>2.4811811338949497E-2</c:v>
                </c:pt>
                <c:pt idx="2449">
                  <c:v>2.4807077183401915E-2</c:v>
                </c:pt>
                <c:pt idx="2450">
                  <c:v>2.4802336229452493E-2</c:v>
                </c:pt>
                <c:pt idx="2451">
                  <c:v>2.4797588476621613E-2</c:v>
                </c:pt>
                <c:pt idx="2452">
                  <c:v>2.4792833925149083E-2</c:v>
                </c:pt>
                <c:pt idx="2453">
                  <c:v>2.4788072575114839E-2</c:v>
                </c:pt>
                <c:pt idx="2454">
                  <c:v>2.4783304426518882E-2</c:v>
                </c:pt>
                <c:pt idx="2455">
                  <c:v>2.4778529479121403E-2</c:v>
                </c:pt>
                <c:pt idx="2456">
                  <c:v>2.4773747733242146E-2</c:v>
                </c:pt>
                <c:pt idx="2457">
                  <c:v>2.476895918872124E-2</c:v>
                </c:pt>
                <c:pt idx="2458">
                  <c:v>2.4764163845558684E-2</c:v>
                </c:pt>
                <c:pt idx="2459">
                  <c:v>2.4759361703674543E-2</c:v>
                </c:pt>
                <c:pt idx="2460">
                  <c:v>2.4754552763308624E-2</c:v>
                </c:pt>
                <c:pt idx="2461">
                  <c:v>2.4749737024221119E-2</c:v>
                </c:pt>
                <c:pt idx="2462">
                  <c:v>2.4744914486571901E-2</c:v>
                </c:pt>
                <c:pt idx="2463">
                  <c:v>2.474008515012116E-2</c:v>
                </c:pt>
                <c:pt idx="2464">
                  <c:v>2.4735249015188643E-2</c:v>
                </c:pt>
                <c:pt idx="2465">
                  <c:v>2.4730406081694412E-2</c:v>
                </c:pt>
                <c:pt idx="2466">
                  <c:v>2.4725867468156082E-2</c:v>
                </c:pt>
                <c:pt idx="2467">
                  <c:v>2.4720699818541192E-2</c:v>
                </c:pt>
                <c:pt idx="2468">
                  <c:v>2.4716142387521955E-2</c:v>
                </c:pt>
                <c:pt idx="2469">
                  <c:v>2.4710966360981246E-2</c:v>
                </c:pt>
                <c:pt idx="2470">
                  <c:v>2.4706089434118894E-2</c:v>
                </c:pt>
                <c:pt idx="2471">
                  <c:v>2.4701205708854701E-2</c:v>
                </c:pt>
                <c:pt idx="2472">
                  <c:v>2.4698801979066154E-2</c:v>
                </c:pt>
                <c:pt idx="2473">
                  <c:v>2.4687915612391365E-2</c:v>
                </c:pt>
                <c:pt idx="2474">
                  <c:v>2.468680395938172E-2</c:v>
                </c:pt>
                <c:pt idx="2475">
                  <c:v>2.4682385198264711E-2</c:v>
                </c:pt>
                <c:pt idx="2476">
                  <c:v>2.4676970087931238E-2</c:v>
                </c:pt>
                <c:pt idx="2477">
                  <c:v>2.4672042953097773E-2</c:v>
                </c:pt>
                <c:pt idx="2478">
                  <c:v>2.4667109018796651E-2</c:v>
                </c:pt>
                <c:pt idx="2479">
                  <c:v>2.4662168285107811E-2</c:v>
                </c:pt>
                <c:pt idx="2480">
                  <c:v>2.4657711407973792E-2</c:v>
                </c:pt>
                <c:pt idx="2481">
                  <c:v>2.4652266419460389E-2</c:v>
                </c:pt>
                <c:pt idx="2482">
                  <c:v>2.4647305287475163E-2</c:v>
                </c:pt>
                <c:pt idx="2483">
                  <c:v>2.4642337356102217E-2</c:v>
                </c:pt>
                <c:pt idx="2484">
                  <c:v>2.4637362625341552E-2</c:v>
                </c:pt>
                <c:pt idx="2485">
                  <c:v>2.4632381095166522E-2</c:v>
                </c:pt>
                <c:pt idx="2486">
                  <c:v>2.4623568613781899E-2</c:v>
                </c:pt>
                <c:pt idx="2487">
                  <c:v>2.4622397636520077E-2</c:v>
                </c:pt>
                <c:pt idx="2488">
                  <c:v>2.4617395708048662E-2</c:v>
                </c:pt>
                <c:pt idx="2489">
                  <c:v>2.4612386980162881E-2</c:v>
                </c:pt>
                <c:pt idx="2490">
                  <c:v>2.4607853841298599E-2</c:v>
                </c:pt>
                <c:pt idx="2491">
                  <c:v>2.4602349632196763E-2</c:v>
                </c:pt>
                <c:pt idx="2492">
                  <c:v>2.4597332311238063E-2</c:v>
                </c:pt>
                <c:pt idx="2493">
                  <c:v>2.4592324717964686E-2</c:v>
                </c:pt>
                <c:pt idx="2494">
                  <c:v>2.4587809863860777E-2</c:v>
                </c:pt>
                <c:pt idx="2495">
                  <c:v>2.4582338714713714E-2</c:v>
                </c:pt>
                <c:pt idx="2496">
                  <c:v>2.4577360304682827E-2</c:v>
                </c:pt>
                <c:pt idx="2497">
                  <c:v>2.4572391622390555E-2</c:v>
                </c:pt>
                <c:pt idx="2498">
                  <c:v>2.4567432667783606E-2</c:v>
                </c:pt>
                <c:pt idx="2499">
                  <c:v>2.4562483440915273E-2</c:v>
                </c:pt>
                <c:pt idx="2500">
                  <c:v>2.4557543941838844E-2</c:v>
                </c:pt>
                <c:pt idx="2501">
                  <c:v>2.455261417044774E-2</c:v>
                </c:pt>
                <c:pt idx="2502">
                  <c:v>2.454769412679525E-2</c:v>
                </c:pt>
                <c:pt idx="2503">
                  <c:v>2.4542783810828084E-2</c:v>
                </c:pt>
                <c:pt idx="2504">
                  <c:v>2.4537883222626178E-2</c:v>
                </c:pt>
                <c:pt idx="2505">
                  <c:v>2.4532992362109596E-2</c:v>
                </c:pt>
                <c:pt idx="2506">
                  <c:v>2.4528111229358274E-2</c:v>
                </c:pt>
                <c:pt idx="2507">
                  <c:v>2.452372749820686E-2</c:v>
                </c:pt>
                <c:pt idx="2508">
                  <c:v>2.4518866184635169E-2</c:v>
                </c:pt>
                <c:pt idx="2509">
                  <c:v>2.4513526197349478E-2</c:v>
                </c:pt>
                <c:pt idx="2510">
                  <c:v>2.4508683975419387E-2</c:v>
                </c:pt>
                <c:pt idx="2511">
                  <c:v>2.4503851481201266E-2</c:v>
                </c:pt>
                <c:pt idx="2512">
                  <c:v>2.4499028714748405E-2</c:v>
                </c:pt>
                <c:pt idx="2513">
                  <c:v>2.4494705543447459E-2</c:v>
                </c:pt>
                <c:pt idx="2514">
                  <c:v>2.4489412364951946E-2</c:v>
                </c:pt>
                <c:pt idx="2515">
                  <c:v>2.4484618781608347E-2</c:v>
                </c:pt>
                <c:pt idx="2516">
                  <c:v>2.4479834926003363E-2</c:v>
                </c:pt>
                <c:pt idx="2517">
                  <c:v>2.4475060798057058E-2</c:v>
                </c:pt>
                <c:pt idx="2518">
                  <c:v>2.4467273913799659E-2</c:v>
                </c:pt>
                <c:pt idx="2519">
                  <c:v>2.4465541725300355E-2</c:v>
                </c:pt>
                <c:pt idx="2520">
                  <c:v>2.4460796780516603E-2</c:v>
                </c:pt>
                <c:pt idx="2521">
                  <c:v>2.4456061563418174E-2</c:v>
                </c:pt>
                <c:pt idx="2522">
                  <c:v>2.445133607400507E-2</c:v>
                </c:pt>
                <c:pt idx="2523">
                  <c:v>2.444662031233058E-2</c:v>
                </c:pt>
                <c:pt idx="2524">
                  <c:v>2.4442902249832699E-2</c:v>
                </c:pt>
                <c:pt idx="2525">
                  <c:v>2.443771230477898E-2</c:v>
                </c:pt>
                <c:pt idx="2526">
                  <c:v>2.4432531393419055E-2</c:v>
                </c:pt>
                <c:pt idx="2527">
                  <c:v>2.4428349629603829E-2</c:v>
                </c:pt>
                <c:pt idx="2528">
                  <c:v>2.4423187419264636E-2</c:v>
                </c:pt>
                <c:pt idx="2529">
                  <c:v>2.4418530023728735E-2</c:v>
                </c:pt>
                <c:pt idx="2530">
                  <c:v>2.4413882355931449E-2</c:v>
                </c:pt>
                <c:pt idx="2531">
                  <c:v>2.4409244415792841E-2</c:v>
                </c:pt>
                <c:pt idx="2532">
                  <c:v>2.4405113188892269E-2</c:v>
                </c:pt>
                <c:pt idx="2533">
                  <c:v>2.4399997718598243E-2</c:v>
                </c:pt>
                <c:pt idx="2534">
                  <c:v>2.4395388961515607E-2</c:v>
                </c:pt>
                <c:pt idx="2535">
                  <c:v>2.4390789932118295E-2</c:v>
                </c:pt>
                <c:pt idx="2536">
                  <c:v>2.4386200630432953E-2</c:v>
                </c:pt>
                <c:pt idx="2537">
                  <c:v>2.4381621056459579E-2</c:v>
                </c:pt>
                <c:pt idx="2538">
                  <c:v>2.4377051210144884E-2</c:v>
                </c:pt>
                <c:pt idx="2539">
                  <c:v>2.4372491091488868E-2</c:v>
                </c:pt>
                <c:pt idx="2540">
                  <c:v>2.4367940700518176E-2</c:v>
                </c:pt>
                <c:pt idx="2541">
                  <c:v>2.4359808579168529E-2</c:v>
                </c:pt>
                <c:pt idx="2542">
                  <c:v>2.4358869101659408E-2</c:v>
                </c:pt>
                <c:pt idx="2543">
                  <c:v>2.435484911908592E-2</c:v>
                </c:pt>
                <c:pt idx="2544">
                  <c:v>2.4349836413515291E-2</c:v>
                </c:pt>
                <c:pt idx="2545">
                  <c:v>2.4345334660917928E-2</c:v>
                </c:pt>
                <c:pt idx="2546">
                  <c:v>2.4341345032696804E-2</c:v>
                </c:pt>
                <c:pt idx="2547">
                  <c:v>2.4336360338805818E-2</c:v>
                </c:pt>
                <c:pt idx="2548">
                  <c:v>2.4331887769291072E-2</c:v>
                </c:pt>
                <c:pt idx="2549">
                  <c:v>2.4327424927381713E-2</c:v>
                </c:pt>
                <c:pt idx="2550">
                  <c:v>2.432297181321097E-2</c:v>
                </c:pt>
                <c:pt idx="2551">
                  <c:v>2.4318528426698904E-2</c:v>
                </c:pt>
                <c:pt idx="2552">
                  <c:v>2.4314094767818872E-2</c:v>
                </c:pt>
                <c:pt idx="2553">
                  <c:v>2.4309670836624164E-2</c:v>
                </c:pt>
                <c:pt idx="2554">
                  <c:v>2.4305256633061489E-2</c:v>
                </c:pt>
                <c:pt idx="2555">
                  <c:v>2.4300852157237429E-2</c:v>
                </c:pt>
                <c:pt idx="2556">
                  <c:v>2.4296457409045402E-2</c:v>
                </c:pt>
                <c:pt idx="2557">
                  <c:v>2.4292072388512054E-2</c:v>
                </c:pt>
                <c:pt idx="2558">
                  <c:v>2.4287697095610739E-2</c:v>
                </c:pt>
                <c:pt idx="2559">
                  <c:v>2.4283839076879588E-2</c:v>
                </c:pt>
                <c:pt idx="2560">
                  <c:v>2.4279483640488042E-2</c:v>
                </c:pt>
                <c:pt idx="2561">
                  <c:v>2.4274629582965446E-2</c:v>
                </c:pt>
                <c:pt idx="2562">
                  <c:v>2.427029320072549E-2</c:v>
                </c:pt>
                <c:pt idx="2563">
                  <c:v>2.4265966546170858E-2</c:v>
                </c:pt>
                <c:pt idx="2564">
                  <c:v>2.426164961924826E-2</c:v>
                </c:pt>
                <c:pt idx="2565">
                  <c:v>2.4257852383742229E-2</c:v>
                </c:pt>
                <c:pt idx="2566">
                  <c:v>2.4253044948379099E-2</c:v>
                </c:pt>
                <c:pt idx="2567">
                  <c:v>2.4248757204379245E-2</c:v>
                </c:pt>
                <c:pt idx="2568">
                  <c:v>2.4244479188091361E-2</c:v>
                </c:pt>
                <c:pt idx="2569">
                  <c:v>2.424021089943551E-2</c:v>
                </c:pt>
                <c:pt idx="2570">
                  <c:v>2.4236464336029329E-2</c:v>
                </c:pt>
                <c:pt idx="2571">
                  <c:v>2.4231703505046553E-2</c:v>
                </c:pt>
                <c:pt idx="2572">
                  <c:v>2.4227464399340093E-2</c:v>
                </c:pt>
                <c:pt idx="2573">
                  <c:v>2.4223235021292311E-2</c:v>
                </c:pt>
                <c:pt idx="2574">
                  <c:v>2.4219015370903207E-2</c:v>
                </c:pt>
                <c:pt idx="2575">
                  <c:v>2.4214805448092847E-2</c:v>
                </c:pt>
                <c:pt idx="2576">
                  <c:v>2.4210605252941164E-2</c:v>
                </c:pt>
                <c:pt idx="2577">
                  <c:v>2.420410685925134E-2</c:v>
                </c:pt>
                <c:pt idx="2578">
                  <c:v>2.4199414533603303E-2</c:v>
                </c:pt>
                <c:pt idx="2579">
                  <c:v>2.4195246860996278E-2</c:v>
                </c:pt>
                <c:pt idx="2580">
                  <c:v>2.4190495716238658E-2</c:v>
                </c:pt>
                <c:pt idx="2581">
                  <c:v>2.4186940694441716E-2</c:v>
                </c:pt>
                <c:pt idx="2582">
                  <c:v>2.4182802200574116E-2</c:v>
                </c:pt>
                <c:pt idx="2583">
                  <c:v>2.4178673432846409E-2</c:v>
                </c:pt>
                <c:pt idx="2584">
                  <c:v>2.4173966750922204E-2</c:v>
                </c:pt>
                <c:pt idx="2585">
                  <c:v>2.4170445076290292E-2</c:v>
                </c:pt>
                <c:pt idx="2586">
                  <c:v>2.416634548730201E-2</c:v>
                </c:pt>
                <c:pt idx="2587">
                  <c:v>2.4162255624533557E-2</c:v>
                </c:pt>
                <c:pt idx="2588">
                  <c:v>2.415817548806487E-2</c:v>
                </c:pt>
                <c:pt idx="2589">
                  <c:v>2.4154105077816013E-2</c:v>
                </c:pt>
                <c:pt idx="2590">
                  <c:v>2.4150044393866921E-2</c:v>
                </c:pt>
                <c:pt idx="2591">
                  <c:v>2.414599343589785E-2</c:v>
                </c:pt>
                <c:pt idx="2592">
                  <c:v>2.4140799353293829E-2</c:v>
                </c:pt>
                <c:pt idx="2593">
                  <c:v>2.4137920699098814E-2</c:v>
                </c:pt>
                <c:pt idx="2594">
                  <c:v>2.413389892002904E-2</c:v>
                </c:pt>
                <c:pt idx="2595">
                  <c:v>2.412931451061695E-2</c:v>
                </c:pt>
                <c:pt idx="2596">
                  <c:v>2.4125884540389109E-2</c:v>
                </c:pt>
                <c:pt idx="2597">
                  <c:v>2.4121891939898887E-2</c:v>
                </c:pt>
                <c:pt idx="2598">
                  <c:v>2.4117340877731763E-2</c:v>
                </c:pt>
                <c:pt idx="2599">
                  <c:v>2.4113935917897678E-2</c:v>
                </c:pt>
                <c:pt idx="2600">
                  <c:v>2.4109972496066945E-2</c:v>
                </c:pt>
                <c:pt idx="2601">
                  <c:v>2.4106018800615914E-2</c:v>
                </c:pt>
                <c:pt idx="2602">
                  <c:v>2.410207483122484E-2</c:v>
                </c:pt>
                <c:pt idx="2603">
                  <c:v>2.409814058837334E-2</c:v>
                </c:pt>
                <c:pt idx="2604">
                  <c:v>2.4094216071501862E-2</c:v>
                </c:pt>
                <c:pt idx="2605">
                  <c:v>2.4090301281010085E-2</c:v>
                </c:pt>
                <c:pt idx="2606">
                  <c:v>2.4086396216498329E-2</c:v>
                </c:pt>
                <c:pt idx="2607">
                  <c:v>2.4082500878366275E-2</c:v>
                </c:pt>
                <c:pt idx="2608">
                  <c:v>2.4078615266533987E-2</c:v>
                </c:pt>
                <c:pt idx="2609">
                  <c:v>2.4074739380761656E-2</c:v>
                </c:pt>
                <c:pt idx="2610">
                  <c:v>2.4070873221289091E-2</c:v>
                </c:pt>
                <c:pt idx="2611">
                  <c:v>2.406646666305079E-2</c:v>
                </c:pt>
                <c:pt idx="2612">
                  <c:v>2.4062621345546376E-2</c:v>
                </c:pt>
                <c:pt idx="2613">
                  <c:v>2.4059333100270308E-2</c:v>
                </c:pt>
                <c:pt idx="2614">
                  <c:v>2.4055505845677061E-2</c:v>
                </c:pt>
                <c:pt idx="2615">
                  <c:v>2.4051688317383579E-2</c:v>
                </c:pt>
                <c:pt idx="2616">
                  <c:v>2.4047880515309927E-2</c:v>
                </c:pt>
                <c:pt idx="2617">
                  <c:v>2.4044082439296233E-2</c:v>
                </c:pt>
                <c:pt idx="2618">
                  <c:v>2.4039753690816568E-2</c:v>
                </c:pt>
                <c:pt idx="2619">
                  <c:v>2.4036515466248076E-2</c:v>
                </c:pt>
                <c:pt idx="2620">
                  <c:v>2.4032746568973806E-2</c:v>
                </c:pt>
                <c:pt idx="2621">
                  <c:v>2.4028987398079238E-2</c:v>
                </c:pt>
                <c:pt idx="2622">
                  <c:v>2.4024703112273116E-2</c:v>
                </c:pt>
                <c:pt idx="2623">
                  <c:v>2.4021498234789718E-2</c:v>
                </c:pt>
                <c:pt idx="2624">
                  <c:v>2.4017768242394766E-2</c:v>
                </c:pt>
                <c:pt idx="2625">
                  <c:v>2.401404797629958E-2</c:v>
                </c:pt>
                <c:pt idx="2626">
                  <c:v>2.4010337436424223E-2</c:v>
                </c:pt>
                <c:pt idx="2627">
                  <c:v>2.4006636622608823E-2</c:v>
                </c:pt>
                <c:pt idx="2628">
                  <c:v>2.400294553509319E-2</c:v>
                </c:pt>
                <c:pt idx="2629">
                  <c:v>2.3999276499537814E-2</c:v>
                </c:pt>
                <c:pt idx="2630">
                  <c:v>2.3995068813817966E-2</c:v>
                </c:pt>
                <c:pt idx="2631">
                  <c:v>2.3991408294410377E-2</c:v>
                </c:pt>
                <c:pt idx="2632">
                  <c:v>2.3987757501302553E-2</c:v>
                </c:pt>
                <c:pt idx="2633">
                  <c:v>2.3984116434334624E-2</c:v>
                </c:pt>
                <c:pt idx="2634">
                  <c:v>2.3980485093666459E-2</c:v>
                </c:pt>
                <c:pt idx="2635">
                  <c:v>2.3976863479298061E-2</c:v>
                </c:pt>
                <c:pt idx="2636">
                  <c:v>2.3973251590989619E-2</c:v>
                </c:pt>
                <c:pt idx="2637">
                  <c:v>2.396964942906088E-2</c:v>
                </c:pt>
                <c:pt idx="2638">
                  <c:v>2.3966056993192097E-2</c:v>
                </c:pt>
                <c:pt idx="2639">
                  <c:v>2.3962474283463209E-2</c:v>
                </c:pt>
                <c:pt idx="2640">
                  <c:v>2.3958901300114022E-2</c:v>
                </c:pt>
                <c:pt idx="2641">
                  <c:v>2.39553380430646E-2</c:v>
                </c:pt>
                <c:pt idx="2642">
                  <c:v>2.3950771003997673E-2</c:v>
                </c:pt>
                <c:pt idx="2643">
                  <c:v>2.3947229978205087E-2</c:v>
                </c:pt>
                <c:pt idx="2644">
                  <c:v>2.3943698678552394E-2</c:v>
                </c:pt>
                <c:pt idx="2645">
                  <c:v>2.3940177105279403E-2</c:v>
                </c:pt>
                <c:pt idx="2646">
                  <c:v>2.3936665257986434E-2</c:v>
                </c:pt>
                <c:pt idx="2647">
                  <c:v>2.3933163137153102E-2</c:v>
                </c:pt>
                <c:pt idx="2648">
                  <c:v>2.3929670742379727E-2</c:v>
                </c:pt>
                <c:pt idx="2649">
                  <c:v>2.3926188073906118E-2</c:v>
                </c:pt>
                <c:pt idx="2650">
                  <c:v>2.3922715131572403E-2</c:v>
                </c:pt>
                <c:pt idx="2651">
                  <c:v>2.3919251915458517E-2</c:v>
                </c:pt>
                <c:pt idx="2652">
                  <c:v>2.3915798425644397E-2</c:v>
                </c:pt>
                <c:pt idx="2653">
                  <c:v>2.3912354661890234E-2</c:v>
                </c:pt>
                <c:pt idx="2654">
                  <c:v>2.3908920624435837E-2</c:v>
                </c:pt>
                <c:pt idx="2655">
                  <c:v>2.3907145017694198E-2</c:v>
                </c:pt>
                <c:pt idx="2656">
                  <c:v>2.3902081728186531E-2</c:v>
                </c:pt>
                <c:pt idx="2657">
                  <c:v>2.389867686923175E-2</c:v>
                </c:pt>
                <c:pt idx="2658">
                  <c:v>2.3895281736736607E-2</c:v>
                </c:pt>
                <c:pt idx="2659">
                  <c:v>2.3891896330381357E-2</c:v>
                </c:pt>
                <c:pt idx="2660">
                  <c:v>2.3888520650166001E-2</c:v>
                </c:pt>
                <c:pt idx="2661">
                  <c:v>2.3885154696090538E-2</c:v>
                </c:pt>
                <c:pt idx="2662">
                  <c:v>2.3881798468474713E-2</c:v>
                </c:pt>
                <c:pt idx="2663">
                  <c:v>2.3878451966918846E-2</c:v>
                </c:pt>
                <c:pt idx="2664">
                  <c:v>2.3875115191422935E-2</c:v>
                </c:pt>
                <c:pt idx="2665">
                  <c:v>2.3871788142466599E-2</c:v>
                </c:pt>
                <c:pt idx="2666">
                  <c:v>2.3868470819490284E-2</c:v>
                </c:pt>
                <c:pt idx="2667">
                  <c:v>2.3865163222813734E-2</c:v>
                </c:pt>
                <c:pt idx="2668">
                  <c:v>2.3861865352117206E-2</c:v>
                </c:pt>
                <c:pt idx="2669">
                  <c:v>2.3858577207960252E-2</c:v>
                </c:pt>
                <c:pt idx="2670">
                  <c:v>2.3855298789863255E-2</c:v>
                </c:pt>
                <c:pt idx="2671">
                  <c:v>2.3852030097906152E-2</c:v>
                </c:pt>
                <c:pt idx="2672">
                  <c:v>2.3848771132248814E-2</c:v>
                </c:pt>
                <c:pt idx="2673">
                  <c:v>2.3845521892891242E-2</c:v>
                </c:pt>
                <c:pt idx="2674">
                  <c:v>2.3842282379673563E-2</c:v>
                </c:pt>
                <c:pt idx="2675">
                  <c:v>2.3839052592435905E-2</c:v>
                </c:pt>
                <c:pt idx="2676">
                  <c:v>2.3836492465978409E-2</c:v>
                </c:pt>
                <c:pt idx="2677">
                  <c:v>2.3832622197019759E-2</c:v>
                </c:pt>
                <c:pt idx="2678">
                  <c:v>2.3829421588521527E-2</c:v>
                </c:pt>
                <c:pt idx="2679">
                  <c:v>2.3826230706243123E-2</c:v>
                </c:pt>
                <c:pt idx="2680">
                  <c:v>2.3821236113743538E-2</c:v>
                </c:pt>
                <c:pt idx="2681">
                  <c:v>2.3820549839266292E-2</c:v>
                </c:pt>
                <c:pt idx="2682">
                  <c:v>2.3816716416726891E-2</c:v>
                </c:pt>
                <c:pt idx="2683">
                  <c:v>2.3813564439487678E-2</c:v>
                </c:pt>
                <c:pt idx="2684">
                  <c:v>2.3810422188308422E-2</c:v>
                </c:pt>
                <c:pt idx="2685">
                  <c:v>2.3807289663348996E-2</c:v>
                </c:pt>
                <c:pt idx="2686">
                  <c:v>2.3804166864369591E-2</c:v>
                </c:pt>
                <c:pt idx="2687">
                  <c:v>2.380105379192976E-2</c:v>
                </c:pt>
                <c:pt idx="2688">
                  <c:v>2.3797950445549887E-2</c:v>
                </c:pt>
                <c:pt idx="2689">
                  <c:v>2.3794856825309907E-2</c:v>
                </c:pt>
                <c:pt idx="2690">
                  <c:v>2.3791772931289756E-2</c:v>
                </c:pt>
                <c:pt idx="2691">
                  <c:v>2.3788698763569371E-2</c:v>
                </c:pt>
                <c:pt idx="2692">
                  <c:v>2.378563432198888E-2</c:v>
                </c:pt>
                <c:pt idx="2693">
                  <c:v>2.3782579606548282E-2</c:v>
                </c:pt>
                <c:pt idx="2694">
                  <c:v>2.377953461740745E-2</c:v>
                </c:pt>
                <c:pt idx="2695">
                  <c:v>2.3776499354406511E-2</c:v>
                </c:pt>
                <c:pt idx="2696">
                  <c:v>2.3775751221123187E-2</c:v>
                </c:pt>
                <c:pt idx="2697">
                  <c:v>2.3770458006984185E-2</c:v>
                </c:pt>
                <c:pt idx="2698">
                  <c:v>2.3767451922722671E-2</c:v>
                </c:pt>
                <c:pt idx="2699">
                  <c:v>2.376445556460105E-2</c:v>
                </c:pt>
                <c:pt idx="2700">
                  <c:v>2.3761468932459451E-2</c:v>
                </c:pt>
                <c:pt idx="2701">
                  <c:v>2.3758492026697553E-2</c:v>
                </c:pt>
                <c:pt idx="2702">
                  <c:v>2.3755524847235421E-2</c:v>
                </c:pt>
                <c:pt idx="2703">
                  <c:v>2.3752567393833246E-2</c:v>
                </c:pt>
                <c:pt idx="2704">
                  <c:v>2.3749619666650901E-2</c:v>
                </c:pt>
                <c:pt idx="2705">
                  <c:v>2.3746681665768321E-2</c:v>
                </c:pt>
                <c:pt idx="2706">
                  <c:v>2.3743753390945699E-2</c:v>
                </c:pt>
                <c:pt idx="2707">
                  <c:v>2.3740834842342906E-2</c:v>
                </c:pt>
                <c:pt idx="2708">
                  <c:v>2.3737926019959943E-2</c:v>
                </c:pt>
                <c:pt idx="2709">
                  <c:v>2.3735026923876745E-2</c:v>
                </c:pt>
                <c:pt idx="2710">
                  <c:v>2.3732137553853505E-2</c:v>
                </c:pt>
                <c:pt idx="2711">
                  <c:v>2.3729257910050094E-2</c:v>
                </c:pt>
                <c:pt idx="2712">
                  <c:v>2.3726387992466513E-2</c:v>
                </c:pt>
                <c:pt idx="2713">
                  <c:v>2.3723527801102762E-2</c:v>
                </c:pt>
                <c:pt idx="2714">
                  <c:v>2.372067733595884E-2</c:v>
                </c:pt>
                <c:pt idx="2715">
                  <c:v>2.3717836596874875E-2</c:v>
                </c:pt>
                <c:pt idx="2716">
                  <c:v>2.3715005584170612E-2</c:v>
                </c:pt>
                <c:pt idx="2717">
                  <c:v>2.3712184297526306E-2</c:v>
                </c:pt>
                <c:pt idx="2718">
                  <c:v>2.370937273710183E-2</c:v>
                </c:pt>
                <c:pt idx="2719">
                  <c:v>2.370657090297712E-2</c:v>
                </c:pt>
                <c:pt idx="2720">
                  <c:v>2.3703778794992303E-2</c:v>
                </c:pt>
                <c:pt idx="2721">
                  <c:v>2.3700996413147379E-2</c:v>
                </c:pt>
                <c:pt idx="2722">
                  <c:v>2.3698223757522285E-2</c:v>
                </c:pt>
                <c:pt idx="2723">
                  <c:v>2.3695460828117021E-2</c:v>
                </c:pt>
                <c:pt idx="2724">
                  <c:v>2.369270762485165E-2</c:v>
                </c:pt>
                <c:pt idx="2725">
                  <c:v>2.3689964147726172E-2</c:v>
                </c:pt>
                <c:pt idx="2726">
                  <c:v>2.3688009678686228E-2</c:v>
                </c:pt>
                <c:pt idx="2727">
                  <c:v>2.3684506372374514E-2</c:v>
                </c:pt>
                <c:pt idx="2728">
                  <c:v>2.3682576198540417E-2</c:v>
                </c:pt>
                <c:pt idx="2729">
                  <c:v>2.3679087501662366E-2</c:v>
                </c:pt>
                <c:pt idx="2730">
                  <c:v>2.36763926555561E-2</c:v>
                </c:pt>
                <c:pt idx="2731">
                  <c:v>2.36737075357496E-2</c:v>
                </c:pt>
                <c:pt idx="2732">
                  <c:v>2.3673970414268553E-2</c:v>
                </c:pt>
                <c:pt idx="2733">
                  <c:v>2.3666468381033923E-2</c:v>
                </c:pt>
                <c:pt idx="2734">
                  <c:v>2.366650921852731E-2</c:v>
                </c:pt>
                <c:pt idx="2735">
                  <c:v>2.3664454724712236E-2</c:v>
                </c:pt>
                <c:pt idx="2736">
                  <c:v>2.366123137860221E-2</c:v>
                </c:pt>
                <c:pt idx="2737">
                  <c:v>2.3658607049874547E-2</c:v>
                </c:pt>
                <c:pt idx="2738">
                  <c:v>2.3655992448672336E-2</c:v>
                </c:pt>
                <c:pt idx="2739">
                  <c:v>2.3653387575022222E-2</c:v>
                </c:pt>
                <c:pt idx="2740">
                  <c:v>2.365138433410241E-2</c:v>
                </c:pt>
                <c:pt idx="2741">
                  <c:v>2.3648207010138478E-2</c:v>
                </c:pt>
                <c:pt idx="2742">
                  <c:v>2.3645631319011429E-2</c:v>
                </c:pt>
                <c:pt idx="2743">
                  <c:v>2.3643065355356541E-2</c:v>
                </c:pt>
                <c:pt idx="2744">
                  <c:v>2.3640509119200459E-2</c:v>
                </c:pt>
                <c:pt idx="2745">
                  <c:v>2.3637962610569829E-2</c:v>
                </c:pt>
                <c:pt idx="2746">
                  <c:v>2.3635425829411361E-2</c:v>
                </c:pt>
                <c:pt idx="2747">
                  <c:v>2.3630267548382378E-2</c:v>
                </c:pt>
                <c:pt idx="2748">
                  <c:v>2.3630381449590843E-2</c:v>
                </c:pt>
                <c:pt idx="2749">
                  <c:v>2.3627873850955439E-2</c:v>
                </c:pt>
                <c:pt idx="2750">
                  <c:v>2.3625973164973502E-2</c:v>
                </c:pt>
                <c:pt idx="2751">
                  <c:v>2.362288783618105E-2</c:v>
                </c:pt>
                <c:pt idx="2752">
                  <c:v>2.362040942001542E-2</c:v>
                </c:pt>
                <c:pt idx="2753">
                  <c:v>2.3617940731401887E-2</c:v>
                </c:pt>
                <c:pt idx="2754">
                  <c:v>2.3616081085757745E-2</c:v>
                </c:pt>
                <c:pt idx="2755">
                  <c:v>2.3613032536644596E-2</c:v>
                </c:pt>
                <c:pt idx="2756">
                  <c:v>2.3610593030500837E-2</c:v>
                </c:pt>
                <c:pt idx="2757">
                  <c:v>2.3608163251829239E-2</c:v>
                </c:pt>
                <c:pt idx="2758">
                  <c:v>2.3605743200683094E-2</c:v>
                </c:pt>
                <c:pt idx="2759">
                  <c:v>2.3603934870124466E-2</c:v>
                </c:pt>
                <c:pt idx="2760">
                  <c:v>2.3600932280833931E-2</c:v>
                </c:pt>
                <c:pt idx="2761">
                  <c:v>2.3598541412157559E-2</c:v>
                </c:pt>
                <c:pt idx="2762">
                  <c:v>2.3596160271006639E-2</c:v>
                </c:pt>
                <c:pt idx="2763">
                  <c:v>2.3593788857301234E-2</c:v>
                </c:pt>
                <c:pt idx="2764">
                  <c:v>2.3591427171121282E-2</c:v>
                </c:pt>
                <c:pt idx="2765">
                  <c:v>2.3589075212413491E-2</c:v>
                </c:pt>
                <c:pt idx="2766">
                  <c:v>2.3586732981231151E-2</c:v>
                </c:pt>
                <c:pt idx="2767">
                  <c:v>2.3585006788822138E-2</c:v>
                </c:pt>
                <c:pt idx="2768">
                  <c:v>2.358268455533663E-2</c:v>
                </c:pt>
                <c:pt idx="2769">
                  <c:v>2.3579764652490454E-2</c:v>
                </c:pt>
                <c:pt idx="2770">
                  <c:v>2.3577461331250049E-2</c:v>
                </c:pt>
                <c:pt idx="2771">
                  <c:v>2.3575167737481806E-2</c:v>
                </c:pt>
                <c:pt idx="2772">
                  <c:v>2.3572883871239014E-2</c:v>
                </c:pt>
                <c:pt idx="2773">
                  <c:v>2.3571219309883595E-2</c:v>
                </c:pt>
                <c:pt idx="2774">
                  <c:v>2.3568345321169915E-2</c:v>
                </c:pt>
                <c:pt idx="2775">
                  <c:v>2.3566090637343606E-2</c:v>
                </c:pt>
                <c:pt idx="2776">
                  <c:v>2.3563845681016105E-2</c:v>
                </c:pt>
                <c:pt idx="2777">
                  <c:v>2.3561610452160764E-2</c:v>
                </c:pt>
                <c:pt idx="2778">
                  <c:v>2.355720927431193E-2</c:v>
                </c:pt>
                <c:pt idx="2779">
                  <c:v>2.3557169176919857E-2</c:v>
                </c:pt>
                <c:pt idx="2780">
                  <c:v>2.3554963130560935E-2</c:v>
                </c:pt>
                <c:pt idx="2781">
                  <c:v>2.3552766811620884E-2</c:v>
                </c:pt>
                <c:pt idx="2782">
                  <c:v>2.3550580220206285E-2</c:v>
                </c:pt>
                <c:pt idx="2783">
                  <c:v>2.3548403356237202E-2</c:v>
                </c:pt>
                <c:pt idx="2784">
                  <c:v>2.3547467551491508E-2</c:v>
                </c:pt>
                <c:pt idx="2785">
                  <c:v>2.3544694990642601E-2</c:v>
                </c:pt>
                <c:pt idx="2786">
                  <c:v>2.3541931129376081E-2</c:v>
                </c:pt>
                <c:pt idx="2787">
                  <c:v>2.3540410464668593E-2</c:v>
                </c:pt>
                <c:pt idx="2788">
                  <c:v>2.3537664948767301E-2</c:v>
                </c:pt>
                <c:pt idx="2789">
                  <c:v>2.3535546449737765E-2</c:v>
                </c:pt>
                <c:pt idx="2790">
                  <c:v>2.3533437678153746E-2</c:v>
                </c:pt>
                <c:pt idx="2791">
                  <c:v>2.3531338634041887E-2</c:v>
                </c:pt>
                <c:pt idx="2792">
                  <c:v>2.3529869391814007E-2</c:v>
                </c:pt>
                <c:pt idx="2793">
                  <c:v>2.3527169728261299E-2</c:v>
                </c:pt>
                <c:pt idx="2794">
                  <c:v>2.3525099866565924E-2</c:v>
                </c:pt>
                <c:pt idx="2795">
                  <c:v>2.3523039732369355E-2</c:v>
                </c:pt>
                <c:pt idx="2796">
                  <c:v>2.3520989325644948E-2</c:v>
                </c:pt>
                <c:pt idx="2797">
                  <c:v>2.3516540759676019E-2</c:v>
                </c:pt>
                <c:pt idx="2798">
                  <c:v>2.3516917694639261E-2</c:v>
                </c:pt>
                <c:pt idx="2799">
                  <c:v>2.3514896470304691E-2</c:v>
                </c:pt>
                <c:pt idx="2800">
                  <c:v>2.3512884973522219E-2</c:v>
                </c:pt>
                <c:pt idx="2801">
                  <c:v>2.3510883204158617E-2</c:v>
                </c:pt>
                <c:pt idx="2802">
                  <c:v>2.3509516855437784E-2</c:v>
                </c:pt>
                <c:pt idx="2803">
                  <c:v>2.3506908847874541E-2</c:v>
                </c:pt>
                <c:pt idx="2804">
                  <c:v>2.3504936260927423E-2</c:v>
                </c:pt>
                <c:pt idx="2805">
                  <c:v>2.3502973401452465E-2</c:v>
                </c:pt>
                <c:pt idx="2806">
                  <c:v>2.3501648228168026E-2</c:v>
                </c:pt>
                <c:pt idx="2807">
                  <c:v>2.3499076864919033E-2</c:v>
                </c:pt>
                <c:pt idx="2808">
                  <c:v>2.3497143187887204E-2</c:v>
                </c:pt>
                <c:pt idx="2809">
                  <c:v>2.3495219238300891E-2</c:v>
                </c:pt>
                <c:pt idx="2810">
                  <c:v>2.3493305016160093E-2</c:v>
                </c:pt>
                <c:pt idx="2811">
                  <c:v>2.3491400521518102E-2</c:v>
                </c:pt>
                <c:pt idx="2812">
                  <c:v>2.3489505754321627E-2</c:v>
                </c:pt>
                <c:pt idx="2813">
                  <c:v>2.3487620714623958E-2</c:v>
                </c:pt>
                <c:pt idx="2814">
                  <c:v>2.3485745402318514E-2</c:v>
                </c:pt>
                <c:pt idx="2815">
                  <c:v>2.3483879817565168E-2</c:v>
                </c:pt>
                <c:pt idx="2816">
                  <c:v>2.3482023960257337E-2</c:v>
                </c:pt>
                <c:pt idx="2817">
                  <c:v>2.3480177830368376E-2</c:v>
                </c:pt>
                <c:pt idx="2818">
                  <c:v>2.3478341428004867E-2</c:v>
                </c:pt>
                <c:pt idx="2819">
                  <c:v>2.3477150146244963E-2</c:v>
                </c:pt>
                <c:pt idx="2820">
                  <c:v>2.3475333775191398E-2</c:v>
                </c:pt>
                <c:pt idx="2821">
                  <c:v>2.3472890585587436E-2</c:v>
                </c:pt>
                <c:pt idx="2822">
                  <c:v>2.3471093093085926E-2</c:v>
                </c:pt>
                <c:pt idx="2823">
                  <c:v>2.3469305328029932E-2</c:v>
                </c:pt>
                <c:pt idx="2824">
                  <c:v>2.3467527290419454E-2</c:v>
                </c:pt>
                <c:pt idx="2825">
                  <c:v>2.3466397841398479E-2</c:v>
                </c:pt>
                <c:pt idx="2826">
                  <c:v>2.3464000397588336E-2</c:v>
                </c:pt>
                <c:pt idx="2827">
                  <c:v>2.346225154234105E-2</c:v>
                </c:pt>
                <c:pt idx="2828">
                  <c:v>2.3460512414539281E-2</c:v>
                </c:pt>
                <c:pt idx="2829">
                  <c:v>2.3458783014262963E-2</c:v>
                </c:pt>
                <c:pt idx="2830">
                  <c:v>2.3455045529248153E-2</c:v>
                </c:pt>
                <c:pt idx="2831">
                  <c:v>2.3455353396020229E-2</c:v>
                </c:pt>
                <c:pt idx="2832">
                  <c:v>2.3453653178107103E-2</c:v>
                </c:pt>
                <c:pt idx="2833">
                  <c:v>2.3451962687666139E-2</c:v>
                </c:pt>
                <c:pt idx="2834">
                  <c:v>2.34502819246174E-2</c:v>
                </c:pt>
                <c:pt idx="2835">
                  <c:v>2.3448610889067467E-2</c:v>
                </c:pt>
                <c:pt idx="2836">
                  <c:v>2.344824022329739E-2</c:v>
                </c:pt>
                <c:pt idx="2837">
                  <c:v>2.3445943866864383E-2</c:v>
                </c:pt>
                <c:pt idx="2838">
                  <c:v>2.3443656147170699E-2</c:v>
                </c:pt>
                <c:pt idx="2839">
                  <c:v>2.34426710644553E-2</c:v>
                </c:pt>
                <c:pt idx="2840">
                  <c:v>2.3440401623160412E-2</c:v>
                </c:pt>
                <c:pt idx="2841">
                  <c:v>2.343878895236351E-2</c:v>
                </c:pt>
                <c:pt idx="2842">
                  <c:v>2.3437186008932187E-2</c:v>
                </c:pt>
                <c:pt idx="2843">
                  <c:v>2.3435592793079607E-2</c:v>
                </c:pt>
                <c:pt idx="2844">
                  <c:v>2.3434659300223259E-2</c:v>
                </c:pt>
                <c:pt idx="2845">
                  <c:v>2.3432435543631058E-2</c:v>
                </c:pt>
                <c:pt idx="2846">
                  <c:v>2.3430871510061735E-2</c:v>
                </c:pt>
                <c:pt idx="2847">
                  <c:v>2.3429317203964573E-2</c:v>
                </c:pt>
                <c:pt idx="2848">
                  <c:v>2.3427772625339571E-2</c:v>
                </c:pt>
                <c:pt idx="2849">
                  <c:v>2.342623777413344E-2</c:v>
                </c:pt>
                <c:pt idx="2850">
                  <c:v>2.3424712650399471E-2</c:v>
                </c:pt>
                <c:pt idx="2851">
                  <c:v>2.3423197254137662E-2</c:v>
                </c:pt>
                <c:pt idx="2852">
                  <c:v>2.3419525637820016E-2</c:v>
                </c:pt>
                <c:pt idx="2853">
                  <c:v>2.3420195643897301E-2</c:v>
                </c:pt>
                <c:pt idx="2854">
                  <c:v>2.3418709429998685E-2</c:v>
                </c:pt>
                <c:pt idx="2855">
                  <c:v>2.3417889491001986E-2</c:v>
                </c:pt>
                <c:pt idx="2856">
                  <c:v>2.3415766184431419E-2</c:v>
                </c:pt>
                <c:pt idx="2857">
                  <c:v>2.3414309152842705E-2</c:v>
                </c:pt>
                <c:pt idx="2858">
                  <c:v>2.3413520196515769E-2</c:v>
                </c:pt>
                <c:pt idx="2859">
                  <c:v>2.3411424272028469E-2</c:v>
                </c:pt>
                <c:pt idx="2860">
                  <c:v>2.3409996422802948E-2</c:v>
                </c:pt>
                <c:pt idx="2861">
                  <c:v>2.3408578301022942E-2</c:v>
                </c:pt>
                <c:pt idx="2862">
                  <c:v>2.3407169906661807E-2</c:v>
                </c:pt>
                <c:pt idx="2863">
                  <c:v>2.3405771239772832E-2</c:v>
                </c:pt>
                <c:pt idx="2864">
                  <c:v>2.3404382300302728E-2</c:v>
                </c:pt>
                <c:pt idx="2865">
                  <c:v>2.340300308827814E-2</c:v>
                </c:pt>
                <c:pt idx="2866">
                  <c:v>2.3401633603779004E-2</c:v>
                </c:pt>
                <c:pt idx="2867">
                  <c:v>2.3400273846645447E-2</c:v>
                </c:pt>
                <c:pt idx="2868">
                  <c:v>2.3398923816984052E-2</c:v>
                </c:pt>
                <c:pt idx="2869">
                  <c:v>2.3397583514768172E-2</c:v>
                </c:pt>
                <c:pt idx="2870">
                  <c:v>2.3396252939997808E-2</c:v>
                </c:pt>
                <c:pt idx="2871">
                  <c:v>2.339559830810245E-2</c:v>
                </c:pt>
                <c:pt idx="2872">
                  <c:v>2.3394287797882107E-2</c:v>
                </c:pt>
                <c:pt idx="2873">
                  <c:v>2.3392319580279874E-2</c:v>
                </c:pt>
                <c:pt idx="2874">
                  <c:v>2.3391027915318219E-2</c:v>
                </c:pt>
                <c:pt idx="2875">
                  <c:v>2.3389745977722143E-2</c:v>
                </c:pt>
                <c:pt idx="2876">
                  <c:v>2.3388473767651519E-2</c:v>
                </c:pt>
                <c:pt idx="2877">
                  <c:v>2.3387881167975522E-2</c:v>
                </c:pt>
                <c:pt idx="2878">
                  <c:v>2.3385958529740236E-2</c:v>
                </c:pt>
                <c:pt idx="2879">
                  <c:v>2.3384715501926223E-2</c:v>
                </c:pt>
                <c:pt idx="2880">
                  <c:v>2.3383482201611017E-2</c:v>
                </c:pt>
                <c:pt idx="2881">
                  <c:v>2.3382258628688035E-2</c:v>
                </c:pt>
                <c:pt idx="2882">
                  <c:v>2.3381717740027508E-2</c:v>
                </c:pt>
                <c:pt idx="2883">
                  <c:v>2.3379840665178619E-2</c:v>
                </c:pt>
                <c:pt idx="2884">
                  <c:v>2.3378646274618831E-2</c:v>
                </c:pt>
                <c:pt idx="2885">
                  <c:v>2.3377461611477912E-2</c:v>
                </c:pt>
                <c:pt idx="2886">
                  <c:v>2.3376286675782509E-2</c:v>
                </c:pt>
                <c:pt idx="2887">
                  <c:v>2.3375121467505977E-2</c:v>
                </c:pt>
                <c:pt idx="2888">
                  <c:v>2.3373965986674961E-2</c:v>
                </c:pt>
                <c:pt idx="2889">
                  <c:v>2.3371654709438694E-2</c:v>
                </c:pt>
                <c:pt idx="2890">
                  <c:v>2.336984423386923E-2</c:v>
                </c:pt>
                <c:pt idx="2891">
                  <c:v>2.3368720860554859E-2</c:v>
                </c:pt>
                <c:pt idx="2892">
                  <c:v>2.3367448914806133E-2</c:v>
                </c:pt>
                <c:pt idx="2893">
                  <c:v>2.3366503292265861E-2</c:v>
                </c:pt>
                <c:pt idx="2894">
                  <c:v>2.336540909737117E-2</c:v>
                </c:pt>
                <c:pt idx="2895">
                  <c:v>2.3364324628696309E-2</c:v>
                </c:pt>
                <c:pt idx="2896">
                  <c:v>2.3363097145461253E-2</c:v>
                </c:pt>
                <c:pt idx="2897">
                  <c:v>2.3362184869686331E-2</c:v>
                </c:pt>
                <c:pt idx="2898">
                  <c:v>2.3361129579511086E-2</c:v>
                </c:pt>
                <c:pt idx="2899">
                  <c:v>2.3360084015475735E-2</c:v>
                </c:pt>
                <c:pt idx="2900">
                  <c:v>2.3359048177580277E-2</c:v>
                </c:pt>
                <c:pt idx="2901">
                  <c:v>2.3358022065824713E-2</c:v>
                </c:pt>
                <c:pt idx="2902">
                  <c:v>2.3357005680288978E-2</c:v>
                </c:pt>
                <c:pt idx="2903">
                  <c:v>2.3355713190573724E-2</c:v>
                </c:pt>
                <c:pt idx="2904">
                  <c:v>2.3355002087637189E-2</c:v>
                </c:pt>
                <c:pt idx="2905">
                  <c:v>2.3354014880681007E-2</c:v>
                </c:pt>
                <c:pt idx="2906">
                  <c:v>2.3353037399944654E-2</c:v>
                </c:pt>
                <c:pt idx="2907">
                  <c:v>2.3351932188502289E-2</c:v>
                </c:pt>
                <c:pt idx="2908">
                  <c:v>2.3351111616571885E-2</c:v>
                </c:pt>
                <c:pt idx="2909">
                  <c:v>2.3350163314175276E-2</c:v>
                </c:pt>
                <c:pt idx="2910">
                  <c:v>2.3349091449658133E-2</c:v>
                </c:pt>
                <c:pt idx="2911">
                  <c:v>2.3348295887961612E-2</c:v>
                </c:pt>
                <c:pt idx="2912">
                  <c:v>2.3347376764144556E-2</c:v>
                </c:pt>
                <c:pt idx="2913">
                  <c:v>2.3346467366467394E-2</c:v>
                </c:pt>
                <c:pt idx="2914">
                  <c:v>2.3345567694930125E-2</c:v>
                </c:pt>
                <c:pt idx="2915">
                  <c:v>2.3344677749452813E-2</c:v>
                </c:pt>
                <c:pt idx="2916">
                  <c:v>2.3343797530195332E-2</c:v>
                </c:pt>
                <c:pt idx="2917">
                  <c:v>2.3342927037317551E-2</c:v>
                </c:pt>
                <c:pt idx="2918">
                  <c:v>2.3342066270499728E-2</c:v>
                </c:pt>
                <c:pt idx="2919">
                  <c:v>2.3341215229581991E-2</c:v>
                </c:pt>
                <c:pt idx="2920">
                  <c:v>2.3340373915123891E-2</c:v>
                </c:pt>
                <c:pt idx="2921">
                  <c:v>2.3339542326885621E-2</c:v>
                </c:pt>
                <c:pt idx="2922">
                  <c:v>2.3338720464627372E-2</c:v>
                </c:pt>
                <c:pt idx="2923">
                  <c:v>2.3337793103079818E-2</c:v>
                </c:pt>
                <c:pt idx="2924">
                  <c:v>2.3336992082629848E-2</c:v>
                </c:pt>
                <c:pt idx="2925">
                  <c:v>2.3336313234931794E-2</c:v>
                </c:pt>
                <c:pt idx="2926">
                  <c:v>2.3335530277472927E-2</c:v>
                </c:pt>
                <c:pt idx="2927">
                  <c:v>2.3334757045914145E-2</c:v>
                </c:pt>
                <c:pt idx="2928">
                  <c:v>2.3333993540815001E-2</c:v>
                </c:pt>
                <c:pt idx="2929">
                  <c:v>2.3333239761775815E-2</c:v>
                </c:pt>
                <c:pt idx="2930">
                  <c:v>2.3332390209507281E-2</c:v>
                </c:pt>
                <c:pt idx="2931">
                  <c:v>2.3331761382197058E-2</c:v>
                </c:pt>
                <c:pt idx="2932">
                  <c:v>2.3331036781657488E-2</c:v>
                </c:pt>
                <c:pt idx="2933">
                  <c:v>2.3330321907177876E-2</c:v>
                </c:pt>
                <c:pt idx="2934">
                  <c:v>2.3330322717010077E-2</c:v>
                </c:pt>
                <c:pt idx="2935">
                  <c:v>2.3328921336878139E-2</c:v>
                </c:pt>
                <c:pt idx="2936">
                  <c:v>2.3328235641137951E-2</c:v>
                </c:pt>
                <c:pt idx="2937">
                  <c:v>2.3327559671377784E-2</c:v>
                </c:pt>
                <c:pt idx="2938">
                  <c:v>2.3326893427837447E-2</c:v>
                </c:pt>
                <c:pt idx="2939">
                  <c:v>2.3326236910437004E-2</c:v>
                </c:pt>
                <c:pt idx="2940">
                  <c:v>2.3325590119096518E-2</c:v>
                </c:pt>
                <c:pt idx="2941">
                  <c:v>2.33254835279606E-2</c:v>
                </c:pt>
                <c:pt idx="2942">
                  <c:v>2.3324148261982813E-2</c:v>
                </c:pt>
                <c:pt idx="2943">
                  <c:v>2.3323533428198928E-2</c:v>
                </c:pt>
                <c:pt idx="2944">
                  <c:v>2.3322928320395064E-2</c:v>
                </c:pt>
                <c:pt idx="2945">
                  <c:v>2.3322332938890966E-2</c:v>
                </c:pt>
                <c:pt idx="2946">
                  <c:v>2.3321747283606697E-2</c:v>
                </c:pt>
                <c:pt idx="2947">
                  <c:v>2.3321171354462322E-2</c:v>
                </c:pt>
                <c:pt idx="2948">
                  <c:v>2.3320605151537777E-2</c:v>
                </c:pt>
                <c:pt idx="2949">
                  <c:v>2.3320048674593252E-2</c:v>
                </c:pt>
                <c:pt idx="2950">
                  <c:v>2.3319501923868557E-2</c:v>
                </c:pt>
                <c:pt idx="2951">
                  <c:v>2.3318964899363692E-2</c:v>
                </c:pt>
                <c:pt idx="2952">
                  <c:v>2.3318437601078656E-2</c:v>
                </c:pt>
                <c:pt idx="2953">
                  <c:v>2.3317920028853578E-2</c:v>
                </c:pt>
                <c:pt idx="2954">
                  <c:v>2.3317340427526645E-2</c:v>
                </c:pt>
                <c:pt idx="2955">
                  <c:v>2.331684369702991E-2</c:v>
                </c:pt>
                <c:pt idx="2956">
                  <c:v>2.3316356692753004E-2</c:v>
                </c:pt>
                <c:pt idx="2957">
                  <c:v>2.3315879414775864E-2</c:v>
                </c:pt>
                <c:pt idx="2958">
                  <c:v>2.3315411862858682E-2</c:v>
                </c:pt>
                <c:pt idx="2959">
                  <c:v>2.3314954037001456E-2</c:v>
                </c:pt>
                <c:pt idx="2960">
                  <c:v>2.3314505937364061E-2</c:v>
                </c:pt>
                <c:pt idx="2961">
                  <c:v>2.3314067564106367E-2</c:v>
                </c:pt>
                <c:pt idx="2962">
                  <c:v>2.3313638916828694E-2</c:v>
                </c:pt>
                <c:pt idx="2963">
                  <c:v>2.3313219995610979E-2</c:v>
                </c:pt>
                <c:pt idx="2964">
                  <c:v>2.3312810800772965E-2</c:v>
                </c:pt>
                <c:pt idx="2965">
                  <c:v>2.3312411332074845E-2</c:v>
                </c:pt>
                <c:pt idx="2966">
                  <c:v>2.3312021589436682E-2</c:v>
                </c:pt>
                <c:pt idx="2967">
                  <c:v>2.3313825915145525E-2</c:v>
                </c:pt>
                <c:pt idx="2968">
                  <c:v>2.3311271282739909E-2</c:v>
                </c:pt>
                <c:pt idx="2969">
                  <c:v>2.3310910718681299E-2</c:v>
                </c:pt>
                <c:pt idx="2970">
                  <c:v>2.331055988060271E-2</c:v>
                </c:pt>
                <c:pt idx="2971">
                  <c:v>2.3310218768903823E-2</c:v>
                </c:pt>
                <c:pt idx="2972">
                  <c:v>2.3309887383264893E-2</c:v>
                </c:pt>
                <c:pt idx="2973">
                  <c:v>2.3309565723765857E-2</c:v>
                </c:pt>
                <c:pt idx="2974">
                  <c:v>2.330925379048665E-2</c:v>
                </c:pt>
                <c:pt idx="2975">
                  <c:v>2.3308951583347337E-2</c:v>
                </c:pt>
                <c:pt idx="2976">
                  <c:v>2.3308659102427853E-2</c:v>
                </c:pt>
                <c:pt idx="2977">
                  <c:v>2.3308376347568327E-2</c:v>
                </c:pt>
                <c:pt idx="2978">
                  <c:v>2.3308103319008566E-2</c:v>
                </c:pt>
                <c:pt idx="2979">
                  <c:v>2.3307840016588699E-2</c:v>
                </c:pt>
                <c:pt idx="2980">
                  <c:v>2.3307586440228789E-2</c:v>
                </c:pt>
                <c:pt idx="2981">
                  <c:v>2.3307342590008773E-2</c:v>
                </c:pt>
                <c:pt idx="2982">
                  <c:v>2.3307108466088522E-2</c:v>
                </c:pt>
                <c:pt idx="2983">
                  <c:v>2.3306884068388101E-2</c:v>
                </c:pt>
                <c:pt idx="2984">
                  <c:v>2.3306669396667701E-2</c:v>
                </c:pt>
                <c:pt idx="2985">
                  <c:v>2.3306464451087194E-2</c:v>
                </c:pt>
                <c:pt idx="2986">
                  <c:v>2.3306269231726517E-2</c:v>
                </c:pt>
                <c:pt idx="2987">
                  <c:v>2.3306083738665606E-2</c:v>
                </c:pt>
                <c:pt idx="2988">
                  <c:v>2.3307368424037023E-2</c:v>
                </c:pt>
                <c:pt idx="2989">
                  <c:v>2.3305741930723656E-2</c:v>
                </c:pt>
                <c:pt idx="2990">
                  <c:v>2.3305585616082425E-2</c:v>
                </c:pt>
                <c:pt idx="2991">
                  <c:v>2.330543902774096E-2</c:v>
                </c:pt>
                <c:pt idx="2992">
                  <c:v>2.3308282660766011E-2</c:v>
                </c:pt>
                <c:pt idx="2993">
                  <c:v>2.3307412314275133E-2</c:v>
                </c:pt>
                <c:pt idx="2994">
                  <c:v>2.3305057618996372E-2</c:v>
                </c:pt>
                <c:pt idx="2995">
                  <c:v>2.3304949935134545E-2</c:v>
                </c:pt>
                <c:pt idx="2996">
                  <c:v>2.3304851977492547E-2</c:v>
                </c:pt>
                <c:pt idx="2997">
                  <c:v>2.3304763745910506E-2</c:v>
                </c:pt>
                <c:pt idx="2998">
                  <c:v>2.3304685240628231E-2</c:v>
                </c:pt>
                <c:pt idx="2999">
                  <c:v>2.3304616461405914E-2</c:v>
                </c:pt>
                <c:pt idx="3000">
                  <c:v>2.330455740832349E-2</c:v>
                </c:pt>
                <c:pt idx="3001">
                  <c:v>2.3304508081460895E-2</c:v>
                </c:pt>
                <c:pt idx="3002">
                  <c:v>2.3304468480738194E-2</c:v>
                </c:pt>
                <c:pt idx="3003">
                  <c:v>2.3304438606235323E-2</c:v>
                </c:pt>
                <c:pt idx="3004">
                  <c:v>2.3304418457712472E-2</c:v>
                </c:pt>
                <c:pt idx="3005">
                  <c:v>2.330440803564926E-2</c:v>
                </c:pt>
                <c:pt idx="3006">
                  <c:v>2.3304407339486133E-2</c:v>
                </c:pt>
                <c:pt idx="3007">
                  <c:v>2.3307438330080643E-2</c:v>
                </c:pt>
                <c:pt idx="3008">
                  <c:v>2.3304435125899303E-2</c:v>
                </c:pt>
                <c:pt idx="3009">
                  <c:v>2.3304463608395665E-2</c:v>
                </c:pt>
                <c:pt idx="3010">
                  <c:v>2.3304501816872047E-2</c:v>
                </c:pt>
                <c:pt idx="3011">
                  <c:v>2.3304549517755291E-2</c:v>
                </c:pt>
                <c:pt idx="3012">
                  <c:v>2.3304600161964117E-2</c:v>
                </c:pt>
                <c:pt idx="3013">
                  <c:v>2.330465070913057E-2</c:v>
                </c:pt>
                <c:pt idx="3014">
                  <c:v>2.3304701158934904E-2</c:v>
                </c:pt>
                <c:pt idx="3015">
                  <c:v>2.3304751511616928E-2</c:v>
                </c:pt>
                <c:pt idx="3016">
                  <c:v>2.3304801767176642E-2</c:v>
                </c:pt>
                <c:pt idx="3017">
                  <c:v>2.3304851925534109E-2</c:v>
                </c:pt>
                <c:pt idx="3018">
                  <c:v>2.3304901986609394E-2</c:v>
                </c:pt>
                <c:pt idx="3019">
                  <c:v>2.3304951950642305E-2</c:v>
                </c:pt>
                <c:pt idx="3020">
                  <c:v>2.3305001817552906E-2</c:v>
                </c:pt>
                <c:pt idx="3021">
                  <c:v>2.3305051587101389E-2</c:v>
                </c:pt>
                <c:pt idx="3022">
                  <c:v>2.3305101259527561E-2</c:v>
                </c:pt>
                <c:pt idx="3023">
                  <c:v>2.3305150834831423E-2</c:v>
                </c:pt>
                <c:pt idx="3024">
                  <c:v>2.3305200312933039E-2</c:v>
                </c:pt>
                <c:pt idx="3025">
                  <c:v>2.3305249693752472E-2</c:v>
                </c:pt>
                <c:pt idx="3026">
                  <c:v>2.3305298977609468E-2</c:v>
                </c:pt>
                <c:pt idx="3027">
                  <c:v>2.3305348164104345E-2</c:v>
                </c:pt>
                <c:pt idx="3028">
                  <c:v>2.3305397253476912E-2</c:v>
                </c:pt>
                <c:pt idx="3029">
                  <c:v>2.3305446245727168E-2</c:v>
                </c:pt>
                <c:pt idx="3030">
                  <c:v>2.3305495140695243E-2</c:v>
                </c:pt>
                <c:pt idx="3031">
                  <c:v>2.3305543938620943E-2</c:v>
                </c:pt>
                <c:pt idx="3032">
                  <c:v>2.3305592639184525E-2</c:v>
                </c:pt>
                <c:pt idx="3033">
                  <c:v>2.3305641242705732E-2</c:v>
                </c:pt>
                <c:pt idx="3034">
                  <c:v>2.330568974910463E-2</c:v>
                </c:pt>
                <c:pt idx="3035">
                  <c:v>2.3305738158061473E-2</c:v>
                </c:pt>
                <c:pt idx="3036">
                  <c:v>2.3305786470135814E-2</c:v>
                </c:pt>
                <c:pt idx="3037">
                  <c:v>2.3305834684848037E-2</c:v>
                </c:pt>
                <c:pt idx="3038">
                  <c:v>2.3307405355508237E-2</c:v>
                </c:pt>
                <c:pt idx="3039">
                  <c:v>2.3305930822825616E-2</c:v>
                </c:pt>
                <c:pt idx="3040">
                  <c:v>2.3307501255995788E-2</c:v>
                </c:pt>
                <c:pt idx="3041">
                  <c:v>2.3306026572074146E-2</c:v>
                </c:pt>
                <c:pt idx="3042">
                  <c:v>2.3306074300935009E-2</c:v>
                </c:pt>
                <c:pt idx="3043">
                  <c:v>2.3306121932673562E-2</c:v>
                </c:pt>
                <c:pt idx="3044">
                  <c:v>2.3309958814659026E-2</c:v>
                </c:pt>
                <c:pt idx="3045">
                  <c:v>2.3306250728847289E-2</c:v>
                </c:pt>
                <c:pt idx="3046">
                  <c:v>2.3307786624977567E-2</c:v>
                </c:pt>
                <c:pt idx="3047">
                  <c:v>2.3308591703581349E-2</c:v>
                </c:pt>
                <c:pt idx="3048">
                  <c:v>2.3307880970415695E-2</c:v>
                </c:pt>
                <c:pt idx="3049">
                  <c:v>2.3307927997384681E-2</c:v>
                </c:pt>
                <c:pt idx="3050">
                  <c:v>2.3307974927124775E-2</c:v>
                </c:pt>
                <c:pt idx="3051">
                  <c:v>2.3308021759635977E-2</c:v>
                </c:pt>
                <c:pt idx="3052">
                  <c:v>2.3308826332797405E-2</c:v>
                </c:pt>
                <c:pt idx="3053">
                  <c:v>2.330811513318487E-2</c:v>
                </c:pt>
                <c:pt idx="3054">
                  <c:v>2.330816167416927E-2</c:v>
                </c:pt>
                <c:pt idx="3055">
                  <c:v>2.3308208117951423E-2</c:v>
                </c:pt>
                <c:pt idx="3056">
                  <c:v>2.3308254464557976E-2</c:v>
                </c:pt>
                <c:pt idx="3057">
                  <c:v>2.3308300713935637E-2</c:v>
                </c:pt>
                <c:pt idx="3058">
                  <c:v>2.3306857668465852E-2</c:v>
                </c:pt>
                <c:pt idx="3059">
                  <c:v>2.3308392921164156E-2</c:v>
                </c:pt>
                <c:pt idx="3060">
                  <c:v>2.330843887904166E-2</c:v>
                </c:pt>
                <c:pt idx="3061">
                  <c:v>2.3308484739663626E-2</c:v>
                </c:pt>
                <c:pt idx="3062">
                  <c:v>2.3309288301320841E-2</c:v>
                </c:pt>
                <c:pt idx="3063">
                  <c:v>2.3308576169327466E-2</c:v>
                </c:pt>
                <c:pt idx="3064">
                  <c:v>2.3308621738395985E-2</c:v>
                </c:pt>
                <c:pt idx="3065">
                  <c:v>2.3308667210262257E-2</c:v>
                </c:pt>
                <c:pt idx="3066">
                  <c:v>2.3309470367223195E-2</c:v>
                </c:pt>
                <c:pt idx="3067">
                  <c:v>2.3308757862414708E-2</c:v>
                </c:pt>
                <c:pt idx="3068">
                  <c:v>2.3308803042700887E-2</c:v>
                </c:pt>
                <c:pt idx="3069">
                  <c:v>2.330884812578482E-2</c:v>
                </c:pt>
                <c:pt idx="3070">
                  <c:v>2.3308893111719797E-2</c:v>
                </c:pt>
                <c:pt idx="3071">
                  <c:v>2.3309695762605553E-2</c:v>
                </c:pt>
                <c:pt idx="3072">
                  <c:v>2.3308982791983013E-2</c:v>
                </c:pt>
                <c:pt idx="3073">
                  <c:v>2.3309027486311251E-2</c:v>
                </c:pt>
                <c:pt idx="3074">
                  <c:v>2.3309072083437243E-2</c:v>
                </c:pt>
                <c:pt idx="3075">
                  <c:v>2.330911658341428E-2</c:v>
                </c:pt>
                <c:pt idx="3076">
                  <c:v>2.330916098613578E-2</c:v>
                </c:pt>
                <c:pt idx="3077">
                  <c:v>2.3309205291708324E-2</c:v>
                </c:pt>
                <c:pt idx="3078">
                  <c:v>2.3309249500078622E-2</c:v>
                </c:pt>
                <c:pt idx="3079">
                  <c:v>2.3310051340932336E-2</c:v>
                </c:pt>
                <c:pt idx="3080">
                  <c:v>2.3310095350828064E-2</c:v>
                </c:pt>
                <c:pt idx="3081">
                  <c:v>2.3309381542082619E-2</c:v>
                </c:pt>
                <c:pt idx="3082">
                  <c:v>2.3309425361670577E-2</c:v>
                </c:pt>
                <c:pt idx="3083">
                  <c:v>2.3309469084082934E-2</c:v>
                </c:pt>
                <c:pt idx="3084">
                  <c:v>2.3309512709293045E-2</c:v>
                </c:pt>
                <c:pt idx="3085">
                  <c:v>2.3310313942332961E-2</c:v>
                </c:pt>
                <c:pt idx="3086">
                  <c:v>2.330959966821311E-2</c:v>
                </c:pt>
                <c:pt idx="3087">
                  <c:v>2.3309643001843128E-2</c:v>
                </c:pt>
                <c:pt idx="3088">
                  <c:v>2.3309686238297544E-2</c:v>
                </c:pt>
                <c:pt idx="3089">
                  <c:v>2.330972937757636E-2</c:v>
                </c:pt>
                <c:pt idx="3090">
                  <c:v>2.3308275568423298E-2</c:v>
                </c:pt>
                <c:pt idx="3091">
                  <c:v>2.3309815364527253E-2</c:v>
                </c:pt>
                <c:pt idx="3092">
                  <c:v>2.3309858212225976E-2</c:v>
                </c:pt>
                <c:pt idx="3093">
                  <c:v>2.3309900962722452E-2</c:v>
                </c:pt>
                <c:pt idx="3094">
                  <c:v>2.3309943616016682E-2</c:v>
                </c:pt>
                <c:pt idx="3095">
                  <c:v>2.3309986172161956E-2</c:v>
                </c:pt>
                <c:pt idx="3096">
                  <c:v>2.3311543981771266E-2</c:v>
                </c:pt>
                <c:pt idx="3097">
                  <c:v>2.3310828647811199E-2</c:v>
                </c:pt>
                <c:pt idx="3098">
                  <c:v>2.3310113257304366E-2</c:v>
                </c:pt>
                <c:pt idx="3099">
                  <c:v>2.3310913071259431E-2</c:v>
                </c:pt>
                <c:pt idx="3100">
                  <c:v>2.3310197494827989E-2</c:v>
                </c:pt>
                <c:pt idx="3101">
                  <c:v>2.3310239467786431E-2</c:v>
                </c:pt>
                <c:pt idx="3102">
                  <c:v>2.3310281343569272E-2</c:v>
                </c:pt>
                <c:pt idx="3103">
                  <c:v>2.3310323122149867E-2</c:v>
                </c:pt>
                <c:pt idx="3104">
                  <c:v>2.3311122428990583E-2</c:v>
                </c:pt>
                <c:pt idx="3105">
                  <c:v>2.3310406387730964E-2</c:v>
                </c:pt>
                <c:pt idx="3106">
                  <c:v>2.3310447874731466E-2</c:v>
                </c:pt>
                <c:pt idx="3107">
                  <c:v>2.3310489264556367E-2</c:v>
                </c:pt>
                <c:pt idx="3108">
                  <c:v>2.3310530557152376E-2</c:v>
                </c:pt>
                <c:pt idx="3109">
                  <c:v>2.3310571752626075E-2</c:v>
                </c:pt>
                <c:pt idx="3110">
                  <c:v>2.3310612850870882E-2</c:v>
                </c:pt>
                <c:pt idx="3111">
                  <c:v>2.3310653851886798E-2</c:v>
                </c:pt>
                <c:pt idx="3112">
                  <c:v>2.3310694755753758E-2</c:v>
                </c:pt>
                <c:pt idx="3113">
                  <c:v>2.3309243764746412E-2</c:v>
                </c:pt>
                <c:pt idx="3114">
                  <c:v>2.331077627188094E-2</c:v>
                </c:pt>
                <c:pt idx="3115">
                  <c:v>2.3311574462501206E-2</c:v>
                </c:pt>
                <c:pt idx="3116">
                  <c:v>2.3310857399225782E-2</c:v>
                </c:pt>
                <c:pt idx="3117">
                  <c:v>2.3310897817134801E-2</c:v>
                </c:pt>
                <c:pt idx="3118">
                  <c:v>2.3311695703218671E-2</c:v>
                </c:pt>
                <c:pt idx="3119">
                  <c:v>2.3310978361346102E-2</c:v>
                </c:pt>
                <c:pt idx="3120">
                  <c:v>2.3311018487728319E-2</c:v>
                </c:pt>
                <c:pt idx="3121">
                  <c:v>2.3311058516828354E-2</c:v>
                </c:pt>
                <c:pt idx="3122">
                  <c:v>2.3311098448779433E-2</c:v>
                </c:pt>
                <c:pt idx="3123">
                  <c:v>2.3311138283474975E-2</c:v>
                </c:pt>
                <c:pt idx="3124">
                  <c:v>2.3311178021048207E-2</c:v>
                </c:pt>
                <c:pt idx="3125">
                  <c:v>2.3311217661392547E-2</c:v>
                </c:pt>
                <c:pt idx="3126">
                  <c:v>2.3311257204587932E-2</c:v>
                </c:pt>
                <c:pt idx="3127">
                  <c:v>2.3311296650554425E-2</c:v>
                </c:pt>
                <c:pt idx="3128">
                  <c:v>2.3311335999371963E-2</c:v>
                </c:pt>
                <c:pt idx="3129">
                  <c:v>2.3311375250960609E-2</c:v>
                </c:pt>
                <c:pt idx="3130">
                  <c:v>2.3311414405347008E-2</c:v>
                </c:pt>
                <c:pt idx="3131">
                  <c:v>2.3312210971007108E-2</c:v>
                </c:pt>
                <c:pt idx="3132">
                  <c:v>2.3312249926645823E-2</c:v>
                </c:pt>
                <c:pt idx="3133">
                  <c:v>2.3311531285425957E-2</c:v>
                </c:pt>
                <c:pt idx="3134">
                  <c:v>2.3311570051056663E-2</c:v>
                </c:pt>
                <c:pt idx="3135">
                  <c:v>2.3311608719485122E-2</c:v>
                </c:pt>
                <c:pt idx="3136">
                  <c:v>2.3311647290764625E-2</c:v>
                </c:pt>
                <c:pt idx="3137">
                  <c:v>2.3312443246685799E-2</c:v>
                </c:pt>
                <c:pt idx="3138">
                  <c:v>2.3311724141690249E-2</c:v>
                </c:pt>
                <c:pt idx="3139">
                  <c:v>2.3311762421336368E-2</c:v>
                </c:pt>
                <c:pt idx="3140">
                  <c:v>2.3311800603860178E-2</c:v>
                </c:pt>
                <c:pt idx="3141">
                  <c:v>2.3311838689101805E-2</c:v>
                </c:pt>
                <c:pt idx="3142">
                  <c:v>2.3312634136729571E-2</c:v>
                </c:pt>
                <c:pt idx="3143">
                  <c:v>2.3311914568164838E-2</c:v>
                </c:pt>
                <c:pt idx="3144">
                  <c:v>2.3311952361879662E-2</c:v>
                </c:pt>
                <c:pt idx="3145">
                  <c:v>2.3311990058365595E-2</c:v>
                </c:pt>
                <c:pt idx="3146">
                  <c:v>2.3312027657729217E-2</c:v>
                </c:pt>
                <c:pt idx="3147">
                  <c:v>2.3312065159863948E-2</c:v>
                </c:pt>
                <c:pt idx="3148">
                  <c:v>2.3312102564769788E-2</c:v>
                </c:pt>
                <c:pt idx="3149">
                  <c:v>2.3311398438106146E-2</c:v>
                </c:pt>
                <c:pt idx="3150">
                  <c:v>2.3310678254553352E-2</c:v>
                </c:pt>
                <c:pt idx="3151">
                  <c:v>2.3310715335371768E-2</c:v>
                </c:pt>
                <c:pt idx="3152">
                  <c:v>2.3310757594607878E-2</c:v>
                </c:pt>
                <c:pt idx="3153">
                  <c:v>2.3310789205561733E-2</c:v>
                </c:pt>
                <c:pt idx="3154">
                  <c:v>2.3310825994853346E-2</c:v>
                </c:pt>
                <c:pt idx="3155">
                  <c:v>2.3310862686942713E-2</c:v>
                </c:pt>
                <c:pt idx="3156">
                  <c:v>2.3310904501734342E-2</c:v>
                </c:pt>
                <c:pt idx="3157">
                  <c:v>2.3310935779514708E-2</c:v>
                </c:pt>
                <c:pt idx="3158">
                  <c:v>2.3310972180077272E-2</c:v>
                </c:pt>
                <c:pt idx="3159">
                  <c:v>2.3311008483517526E-2</c:v>
                </c:pt>
                <c:pt idx="3160">
                  <c:v>2.3311044689515725E-2</c:v>
                </c:pt>
                <c:pt idx="3161">
                  <c:v>2.3311080798631423E-2</c:v>
                </c:pt>
                <c:pt idx="3162">
                  <c:v>2.3311116810544874E-2</c:v>
                </c:pt>
                <c:pt idx="3163">
                  <c:v>2.3311152725176143E-2</c:v>
                </c:pt>
                <c:pt idx="3164">
                  <c:v>2.3311198758273477E-2</c:v>
                </c:pt>
                <c:pt idx="3165">
                  <c:v>2.3311224262911878E-2</c:v>
                </c:pt>
                <c:pt idx="3166">
                  <c:v>2.3311259886016344E-2</c:v>
                </c:pt>
                <c:pt idx="3167">
                  <c:v>2.3311300479145203E-2</c:v>
                </c:pt>
                <c:pt idx="3168">
                  <c:v>2.3311330840698474E-2</c:v>
                </c:pt>
                <c:pt idx="3169">
                  <c:v>2.3311366172276138E-2</c:v>
                </c:pt>
                <c:pt idx="3170">
                  <c:v>2.3311406432311443E-2</c:v>
                </c:pt>
                <c:pt idx="3171">
                  <c:v>2.3311436543824726E-2</c:v>
                </c:pt>
                <c:pt idx="3172">
                  <c:v>2.3311471583955523E-2</c:v>
                </c:pt>
                <c:pt idx="3173">
                  <c:v>2.3311506526804138E-2</c:v>
                </c:pt>
                <c:pt idx="3174">
                  <c:v>2.3311541372530442E-2</c:v>
                </c:pt>
                <c:pt idx="3175">
                  <c:v>2.3311576120974564E-2</c:v>
                </c:pt>
                <c:pt idx="3176">
                  <c:v>2.3311610772376312E-2</c:v>
                </c:pt>
                <c:pt idx="3177">
                  <c:v>2.3311645326415942E-2</c:v>
                </c:pt>
                <c:pt idx="3178">
                  <c:v>2.3311679783333261E-2</c:v>
                </c:pt>
                <c:pt idx="3179">
                  <c:v>2.331171414312827E-2</c:v>
                </c:pt>
                <c:pt idx="3180">
                  <c:v>2.3311748405960842E-2</c:v>
                </c:pt>
                <c:pt idx="3181">
                  <c:v>2.3311782571271422E-2</c:v>
                </c:pt>
                <c:pt idx="3182">
                  <c:v>2.3311816639379757E-2</c:v>
                </c:pt>
                <c:pt idx="3183">
                  <c:v>2.3311855455609987E-2</c:v>
                </c:pt>
                <c:pt idx="3184">
                  <c:v>2.3311889315644763E-2</c:v>
                </c:pt>
                <c:pt idx="3185">
                  <c:v>2.3311918261130771E-2</c:v>
                </c:pt>
                <c:pt idx="3186">
                  <c:v>2.3311951940669928E-2</c:v>
                </c:pt>
                <c:pt idx="3187">
                  <c:v>2.3311985523086776E-2</c:v>
                </c:pt>
                <c:pt idx="3188">
                  <c:v>2.3312019008301377E-2</c:v>
                </c:pt>
                <c:pt idx="3189">
                  <c:v>2.3312052396153859E-2</c:v>
                </c:pt>
                <c:pt idx="3190">
                  <c:v>2.3312090434925992E-2</c:v>
                </c:pt>
                <c:pt idx="3191">
                  <c:v>2.3312118880731703E-2</c:v>
                </c:pt>
                <c:pt idx="3192">
                  <c:v>2.3312151977137319E-2</c:v>
                </c:pt>
                <c:pt idx="3193">
                  <c:v>2.3312184976340689E-2</c:v>
                </c:pt>
                <c:pt idx="3194">
                  <c:v>2.3312222570908148E-2</c:v>
                </c:pt>
                <c:pt idx="3195">
                  <c:v>2.331225068354037E-2</c:v>
                </c:pt>
                <c:pt idx="3196">
                  <c:v>2.3312283391137001E-2</c:v>
                </c:pt>
                <c:pt idx="3197">
                  <c:v>2.3312316001691258E-2</c:v>
                </c:pt>
                <c:pt idx="3198">
                  <c:v>2.3312348515123205E-2</c:v>
                </c:pt>
                <c:pt idx="3199">
                  <c:v>2.3312380931432841E-2</c:v>
                </c:pt>
                <c:pt idx="3200">
                  <c:v>2.3312413250380359E-2</c:v>
                </c:pt>
                <c:pt idx="3201">
                  <c:v>2.3313207184059159E-2</c:v>
                </c:pt>
                <c:pt idx="3202">
                  <c:v>2.3312482178043936E-2</c:v>
                </c:pt>
                <c:pt idx="3203">
                  <c:v>2.3312514191795586E-2</c:v>
                </c:pt>
                <c:pt idx="3204">
                  <c:v>2.3312546108185117E-2</c:v>
                </c:pt>
                <c:pt idx="3205">
                  <c:v>2.3312577927452338E-2</c:v>
                </c:pt>
                <c:pt idx="3206">
                  <c:v>2.3312609649517313E-2</c:v>
                </c:pt>
                <c:pt idx="3207">
                  <c:v>2.3312641274459978E-2</c:v>
                </c:pt>
                <c:pt idx="3208">
                  <c:v>2.3312672802040524E-2</c:v>
                </c:pt>
                <c:pt idx="3209">
                  <c:v>2.3312704232578696E-2</c:v>
                </c:pt>
                <c:pt idx="3210">
                  <c:v>2.3312735566074494E-2</c:v>
                </c:pt>
                <c:pt idx="3211">
                  <c:v>2.331276680228811E-2</c:v>
                </c:pt>
                <c:pt idx="3212">
                  <c:v>2.3312797941139607E-2</c:v>
                </c:pt>
                <c:pt idx="3213">
                  <c:v>2.3312828983028666E-2</c:v>
                </c:pt>
                <c:pt idx="3214">
                  <c:v>2.3312868751137472E-2</c:v>
                </c:pt>
                <c:pt idx="3215">
                  <c:v>2.3312899570724355E-2</c:v>
                </c:pt>
                <c:pt idx="3216">
                  <c:v>2.3312930293268863E-2</c:v>
                </c:pt>
                <c:pt idx="3217">
                  <c:v>2.3312960918611125E-2</c:v>
                </c:pt>
                <c:pt idx="3218">
                  <c:v>2.3312991446831077E-2</c:v>
                </c:pt>
                <c:pt idx="3219">
                  <c:v>2.3313021877688911E-2</c:v>
                </c:pt>
                <c:pt idx="3220">
                  <c:v>2.3313052211584306E-2</c:v>
                </c:pt>
                <c:pt idx="3221">
                  <c:v>2.3313082448117584E-2</c:v>
                </c:pt>
                <c:pt idx="3222">
                  <c:v>2.3313112587528551E-2</c:v>
                </c:pt>
                <c:pt idx="3223">
                  <c:v>2.3313142629817207E-2</c:v>
                </c:pt>
                <c:pt idx="3224">
                  <c:v>2.3313172574983554E-2</c:v>
                </c:pt>
                <c:pt idx="3225">
                  <c:v>2.3313202422867718E-2</c:v>
                </c:pt>
                <c:pt idx="3226">
                  <c:v>2.3313232173389764E-2</c:v>
                </c:pt>
                <c:pt idx="3227">
                  <c:v>2.3315532883891876E-2</c:v>
                </c:pt>
                <c:pt idx="3228">
                  <c:v>2.3313291383546542E-2</c:v>
                </c:pt>
                <c:pt idx="3229">
                  <c:v>2.3313320842541785E-2</c:v>
                </c:pt>
                <c:pt idx="3230">
                  <c:v>2.331335020457459E-2</c:v>
                </c:pt>
                <c:pt idx="3231">
                  <c:v>2.3313379469405149E-2</c:v>
                </c:pt>
                <c:pt idx="3232">
                  <c:v>2.3313408637113398E-2</c:v>
                </c:pt>
                <c:pt idx="3233">
                  <c:v>2.3313437707379592E-2</c:v>
                </c:pt>
                <c:pt idx="3234">
                  <c:v>2.331346668084322E-2</c:v>
                </c:pt>
                <c:pt idx="3235">
                  <c:v>2.331349555694473E-2</c:v>
                </c:pt>
                <c:pt idx="3236">
                  <c:v>2.3313524335764058E-2</c:v>
                </c:pt>
                <c:pt idx="3237">
                  <c:v>2.3313553017541011E-2</c:v>
                </c:pt>
                <c:pt idx="3238">
                  <c:v>2.3313581602115718E-2</c:v>
                </c:pt>
                <c:pt idx="3239">
                  <c:v>2.3313610089488179E-2</c:v>
                </c:pt>
                <c:pt idx="3240">
                  <c:v>2.3313638479578458E-2</c:v>
                </c:pt>
                <c:pt idx="3241">
                  <c:v>2.3313666772706299E-2</c:v>
                </c:pt>
                <c:pt idx="3242">
                  <c:v>2.3313694968631893E-2</c:v>
                </c:pt>
                <c:pt idx="3243">
                  <c:v>2.3313723067275305E-2</c:v>
                </c:pt>
                <c:pt idx="3244">
                  <c:v>2.3313751068716471E-2</c:v>
                </c:pt>
                <c:pt idx="3245">
                  <c:v>2.3313778973115262E-2</c:v>
                </c:pt>
                <c:pt idx="3246">
                  <c:v>2.3313806780311808E-2</c:v>
                </c:pt>
                <c:pt idx="3247">
                  <c:v>2.3313834490146235E-2</c:v>
                </c:pt>
                <c:pt idx="3248">
                  <c:v>2.331537983008225E-2</c:v>
                </c:pt>
                <c:pt idx="3249">
                  <c:v>2.3313889618528094E-2</c:v>
                </c:pt>
                <c:pt idx="3250">
                  <c:v>2.3313917036995591E-2</c:v>
                </c:pt>
                <c:pt idx="3251">
                  <c:v>2.3313944358100969E-2</c:v>
                </c:pt>
                <c:pt idx="3252">
                  <c:v>2.3313987095194832E-2</c:v>
                </c:pt>
                <c:pt idx="3253">
                  <c:v>2.3315516315118856E-2</c:v>
                </c:pt>
                <c:pt idx="3254">
                  <c:v>2.3314025738843114E-2</c:v>
                </c:pt>
                <c:pt idx="3255">
                  <c:v>2.3314052671219443E-2</c:v>
                </c:pt>
                <c:pt idx="3256">
                  <c:v>2.3314079506633334E-2</c:v>
                </c:pt>
                <c:pt idx="3257">
                  <c:v>2.3314106244844979E-2</c:v>
                </c:pt>
                <c:pt idx="3258">
                  <c:v>2.3314132885774441E-2</c:v>
                </c:pt>
                <c:pt idx="3259">
                  <c:v>2.3314159429581593E-2</c:v>
                </c:pt>
                <c:pt idx="3260">
                  <c:v>2.3314185876266436E-2</c:v>
                </c:pt>
                <c:pt idx="3261">
                  <c:v>2.3314212225749031E-2</c:v>
                </c:pt>
                <c:pt idx="3262">
                  <c:v>2.3314238478029381E-2</c:v>
                </c:pt>
                <c:pt idx="3263">
                  <c:v>2.331426463318742E-2</c:v>
                </c:pt>
                <c:pt idx="3264">
                  <c:v>2.3314290691063277E-2</c:v>
                </c:pt>
                <c:pt idx="3265">
                  <c:v>2.3314316651656952E-2</c:v>
                </c:pt>
                <c:pt idx="3266">
                  <c:v>2.3314342515208253E-2</c:v>
                </c:pt>
                <c:pt idx="3267">
                  <c:v>2.3314368281637243E-2</c:v>
                </c:pt>
                <c:pt idx="3268">
                  <c:v>2.3317421245630854E-2</c:v>
                </c:pt>
                <c:pt idx="3269">
                  <c:v>2.3314419522728613E-2</c:v>
                </c:pt>
                <c:pt idx="3270">
                  <c:v>2.3314444997630801E-2</c:v>
                </c:pt>
                <c:pt idx="3271">
                  <c:v>2.3314470375330743E-2</c:v>
                </c:pt>
                <c:pt idx="3272">
                  <c:v>2.3314495655828438E-2</c:v>
                </c:pt>
                <c:pt idx="3273">
                  <c:v>2.3314520839043951E-2</c:v>
                </c:pt>
                <c:pt idx="3274">
                  <c:v>2.3314545925217089E-2</c:v>
                </c:pt>
                <c:pt idx="3275">
                  <c:v>2.3314570914187982E-2</c:v>
                </c:pt>
                <c:pt idx="3276">
                  <c:v>2.3314595805876692E-2</c:v>
                </c:pt>
                <c:pt idx="3277">
                  <c:v>2.3314620600443092E-2</c:v>
                </c:pt>
                <c:pt idx="3278">
                  <c:v>2.3314645297887182E-2</c:v>
                </c:pt>
                <c:pt idx="3279">
                  <c:v>2.3316940145439169E-2</c:v>
                </c:pt>
                <c:pt idx="3280">
                  <c:v>2.3314694401088687E-2</c:v>
                </c:pt>
                <c:pt idx="3281">
                  <c:v>2.3314718807005974E-2</c:v>
                </c:pt>
                <c:pt idx="3282">
                  <c:v>2.3314743115641079E-2</c:v>
                </c:pt>
                <c:pt idx="3283">
                  <c:v>2.331476732723381E-2</c:v>
                </c:pt>
                <c:pt idx="3284">
                  <c:v>2.3314791441464422E-2</c:v>
                </c:pt>
                <c:pt idx="3285">
                  <c:v>2.331481545865266E-2</c:v>
                </c:pt>
                <c:pt idx="3286">
                  <c:v>2.3314839378558716E-2</c:v>
                </c:pt>
                <c:pt idx="3287">
                  <c:v>2.3314863201422398E-2</c:v>
                </c:pt>
                <c:pt idx="3288">
                  <c:v>2.3314886927003897E-2</c:v>
                </c:pt>
                <c:pt idx="3289">
                  <c:v>2.3314910555463086E-2</c:v>
                </c:pt>
                <c:pt idx="3290">
                  <c:v>2.3314934086720029E-2</c:v>
                </c:pt>
                <c:pt idx="3291">
                  <c:v>2.331495752069479E-2</c:v>
                </c:pt>
                <c:pt idx="3292">
                  <c:v>2.3314980857707113E-2</c:v>
                </c:pt>
                <c:pt idx="3293">
                  <c:v>2.3315004097437253E-2</c:v>
                </c:pt>
                <c:pt idx="3294">
                  <c:v>2.3315027239805275E-2</c:v>
                </c:pt>
                <c:pt idx="3295">
                  <c:v>2.3315050285210859E-2</c:v>
                </c:pt>
                <c:pt idx="3296">
                  <c:v>2.3315073233414196E-2</c:v>
                </c:pt>
                <c:pt idx="3297">
                  <c:v>2.3315096084415288E-2</c:v>
                </c:pt>
                <c:pt idx="3298">
                  <c:v>2.3315118838214133E-2</c:v>
                </c:pt>
                <c:pt idx="3299">
                  <c:v>2.3315141494890668E-2</c:v>
                </c:pt>
                <c:pt idx="3300">
                  <c:v>2.3316680506102472E-2</c:v>
                </c:pt>
                <c:pt idx="3301">
                  <c:v>2.3315186516557063E-2</c:v>
                </c:pt>
                <c:pt idx="3302">
                  <c:v>2.3315208881706795E-2</c:v>
                </c:pt>
                <c:pt idx="3303">
                  <c:v>2.3315231149654281E-2</c:v>
                </c:pt>
                <c:pt idx="3304">
                  <c:v>2.3318279837996059E-2</c:v>
                </c:pt>
                <c:pt idx="3305">
                  <c:v>2.3317545217371727E-2</c:v>
                </c:pt>
                <c:pt idx="3306">
                  <c:v>2.3315297370283261E-2</c:v>
                </c:pt>
                <c:pt idx="3307">
                  <c:v>2.3315319249501698E-2</c:v>
                </c:pt>
                <c:pt idx="3308">
                  <c:v>2.3315341031597825E-2</c:v>
                </c:pt>
                <c:pt idx="3309">
                  <c:v>2.3315362716251897E-2</c:v>
                </c:pt>
                <c:pt idx="3310">
                  <c:v>2.3315384304103404E-2</c:v>
                </c:pt>
                <c:pt idx="3311">
                  <c:v>2.3315405794512856E-2</c:v>
                </c:pt>
                <c:pt idx="3312">
                  <c:v>2.3315427187879934E-2</c:v>
                </c:pt>
                <c:pt idx="3313">
                  <c:v>2.3315448483884893E-2</c:v>
                </c:pt>
                <c:pt idx="3314">
                  <c:v>2.3315469682927414E-2</c:v>
                </c:pt>
                <c:pt idx="3315">
                  <c:v>2.3315490784607817E-2</c:v>
                </c:pt>
                <c:pt idx="3316">
                  <c:v>2.3315511789245846E-2</c:v>
                </c:pt>
                <c:pt idx="3317">
                  <c:v>2.3315532696681629E-2</c:v>
                </c:pt>
                <c:pt idx="3318">
                  <c:v>2.3315553506915165E-2</c:v>
                </c:pt>
                <c:pt idx="3319">
                  <c:v>2.3318600404129697E-2</c:v>
                </c:pt>
                <c:pt idx="3320">
                  <c:v>2.3315594835775499E-2</c:v>
                </c:pt>
                <c:pt idx="3321">
                  <c:v>2.3315615354562169E-2</c:v>
                </c:pt>
                <c:pt idx="3322">
                  <c:v>2.3315635775986721E-2</c:v>
                </c:pt>
                <c:pt idx="3323">
                  <c:v>2.3315656100288962E-2</c:v>
                </c:pt>
                <c:pt idx="3324">
                  <c:v>2.3315676327468893E-2</c:v>
                </c:pt>
                <c:pt idx="3325">
                  <c:v>2.331569645760645E-2</c:v>
                </c:pt>
                <c:pt idx="3326">
                  <c:v>2.3315716490381888E-2</c:v>
                </c:pt>
                <c:pt idx="3327">
                  <c:v>2.3315736425875144E-2</c:v>
                </c:pt>
                <c:pt idx="3328">
                  <c:v>2.3315756264326026E-2</c:v>
                </c:pt>
                <c:pt idx="3329">
                  <c:v>2.3315776005574662E-2</c:v>
                </c:pt>
                <c:pt idx="3330">
                  <c:v>2.3315795649780924E-2</c:v>
                </c:pt>
                <c:pt idx="3331">
                  <c:v>2.3315815196545131E-2</c:v>
                </c:pt>
                <c:pt idx="3332">
                  <c:v>2.3315834646266964E-2</c:v>
                </c:pt>
                <c:pt idx="3333">
                  <c:v>2.3315853998866487E-2</c:v>
                </c:pt>
                <c:pt idx="3334">
                  <c:v>2.3315873254183828E-2</c:v>
                </c:pt>
                <c:pt idx="3335">
                  <c:v>2.3315892412378858E-2</c:v>
                </c:pt>
                <c:pt idx="3336">
                  <c:v>2.3315911473371642E-2</c:v>
                </c:pt>
                <c:pt idx="3337">
                  <c:v>2.3315930437242116E-2</c:v>
                </c:pt>
                <c:pt idx="3338">
                  <c:v>2.3315949303830408E-2</c:v>
                </c:pt>
                <c:pt idx="3339">
                  <c:v>2.3315968073376325E-2</c:v>
                </c:pt>
                <c:pt idx="3340">
                  <c:v>2.331598674564006E-2</c:v>
                </c:pt>
                <c:pt idx="3341">
                  <c:v>2.3316005320781485E-2</c:v>
                </c:pt>
                <c:pt idx="3342">
                  <c:v>2.3316023798720664E-2</c:v>
                </c:pt>
                <c:pt idx="3343">
                  <c:v>2.3316042179457597E-2</c:v>
                </c:pt>
                <c:pt idx="3344">
                  <c:v>2.3316060462992283E-2</c:v>
                </c:pt>
                <c:pt idx="3345">
                  <c:v>2.3316078649324723E-2</c:v>
                </c:pt>
                <c:pt idx="3346">
                  <c:v>2.3316096738614789E-2</c:v>
                </c:pt>
                <c:pt idx="3347">
                  <c:v>2.3316114730622672E-2</c:v>
                </c:pt>
                <c:pt idx="3348">
                  <c:v>2.3316132625508246E-2</c:v>
                </c:pt>
                <c:pt idx="3349">
                  <c:v>2.3316150423111637E-2</c:v>
                </c:pt>
                <c:pt idx="3350">
                  <c:v>2.3318437183332819E-2</c:v>
                </c:pt>
                <c:pt idx="3351">
                  <c:v>2.3316185727031424E-2</c:v>
                </c:pt>
                <c:pt idx="3352">
                  <c:v>2.3317718375519547E-2</c:v>
                </c:pt>
                <c:pt idx="3353">
                  <c:v>2.3316220641982355E-2</c:v>
                </c:pt>
                <c:pt idx="3354">
                  <c:v>2.3316237953814323E-2</c:v>
                </c:pt>
                <c:pt idx="3355">
                  <c:v>2.3316255168523981E-2</c:v>
                </c:pt>
                <c:pt idx="3356">
                  <c:v>2.331627228587152E-2</c:v>
                </c:pt>
                <c:pt idx="3357">
                  <c:v>2.3318560664558063E-2</c:v>
                </c:pt>
                <c:pt idx="3358">
                  <c:v>2.3317821218320489E-2</c:v>
                </c:pt>
                <c:pt idx="3359">
                  <c:v>2.3318594350671962E-2</c:v>
                </c:pt>
                <c:pt idx="3360">
                  <c:v>2.3317854721707221E-2</c:v>
                </c:pt>
                <c:pt idx="3361">
                  <c:v>2.3317871327623862E-2</c:v>
                </c:pt>
                <c:pt idx="3362">
                  <c:v>2.3317887836364903E-2</c:v>
                </c:pt>
                <c:pt idx="3363">
                  <c:v>2.3317904247877053E-2</c:v>
                </c:pt>
                <c:pt idx="3364">
                  <c:v>2.3318676864887422E-2</c:v>
                </c:pt>
                <c:pt idx="3365">
                  <c:v>2.3317936779347903E-2</c:v>
                </c:pt>
                <c:pt idx="3366">
                  <c:v>2.3317952899306604E-2</c:v>
                </c:pt>
                <c:pt idx="3367">
                  <c:v>2.3317968922063059E-2</c:v>
                </c:pt>
                <c:pt idx="3368">
                  <c:v>2.3317984847617268E-2</c:v>
                </c:pt>
                <c:pt idx="3369">
                  <c:v>2.3316497233931699E-2</c:v>
                </c:pt>
                <c:pt idx="3370">
                  <c:v>2.3318016407198883E-2</c:v>
                </c:pt>
                <c:pt idx="3371">
                  <c:v>2.3318032041172998E-2</c:v>
                </c:pt>
                <c:pt idx="3372">
                  <c:v>2.3318047577998158E-2</c:v>
                </c:pt>
                <c:pt idx="3373">
                  <c:v>2.3318063017594426E-2</c:v>
                </c:pt>
                <c:pt idx="3374">
                  <c:v>2.3318834603489602E-2</c:v>
                </c:pt>
                <c:pt idx="3375">
                  <c:v>2.3318093605206869E-2</c:v>
                </c:pt>
                <c:pt idx="3376">
                  <c:v>2.3318108753276334E-2</c:v>
                </c:pt>
                <c:pt idx="3377">
                  <c:v>2.3318123804143553E-2</c:v>
                </c:pt>
                <c:pt idx="3378">
                  <c:v>2.3318894977395477E-2</c:v>
                </c:pt>
                <c:pt idx="3379">
                  <c:v>2.3318153614217962E-2</c:v>
                </c:pt>
                <c:pt idx="3380">
                  <c:v>2.3318168373531734E-2</c:v>
                </c:pt>
                <c:pt idx="3381">
                  <c:v>2.3318183035563322E-2</c:v>
                </c:pt>
                <c:pt idx="3382">
                  <c:v>2.3318197600445956E-2</c:v>
                </c:pt>
                <c:pt idx="3383">
                  <c:v>2.3318212068152988E-2</c:v>
                </c:pt>
                <c:pt idx="3384">
                  <c:v>2.3318226438657774E-2</c:v>
                </c:pt>
                <c:pt idx="3385">
                  <c:v>2.3318240711960314E-2</c:v>
                </c:pt>
                <c:pt idx="3386">
                  <c:v>2.3318254888060608E-2</c:v>
                </c:pt>
                <c:pt idx="3387">
                  <c:v>2.3318268967011946E-2</c:v>
                </c:pt>
                <c:pt idx="3388">
                  <c:v>2.3318282948734392E-2</c:v>
                </c:pt>
                <c:pt idx="3389">
                  <c:v>2.3318296833254593E-2</c:v>
                </c:pt>
                <c:pt idx="3390">
                  <c:v>2.3318310620652483E-2</c:v>
                </c:pt>
                <c:pt idx="3391">
                  <c:v>2.3319080452131047E-2</c:v>
                </c:pt>
                <c:pt idx="3392">
                  <c:v>2.3319094039062627E-2</c:v>
                </c:pt>
                <c:pt idx="3393">
                  <c:v>2.3318351399499448E-2</c:v>
                </c:pt>
                <c:pt idx="3394">
                  <c:v>2.3318364798114999E-2</c:v>
                </c:pt>
                <c:pt idx="3395">
                  <c:v>2.3318378099501658E-2</c:v>
                </c:pt>
                <c:pt idx="3396">
                  <c:v>2.331839130368607E-2</c:v>
                </c:pt>
                <c:pt idx="3397">
                  <c:v>2.3319160515586912E-2</c:v>
                </c:pt>
                <c:pt idx="3398">
                  <c:v>2.3318417420501447E-2</c:v>
                </c:pt>
                <c:pt idx="3399">
                  <c:v>2.3318430333159057E-2</c:v>
                </c:pt>
                <c:pt idx="3400">
                  <c:v>2.331844314856113E-2</c:v>
                </c:pt>
                <c:pt idx="3401">
                  <c:v>2.3318455866814247E-2</c:v>
                </c:pt>
                <c:pt idx="3402">
                  <c:v>2.3316961819901394E-2</c:v>
                </c:pt>
                <c:pt idx="3403">
                  <c:v>2.3318481011713743E-2</c:v>
                </c:pt>
                <c:pt idx="3404">
                  <c:v>2.3318493438360122E-2</c:v>
                </c:pt>
                <c:pt idx="3405">
                  <c:v>2.331850576788419E-2</c:v>
                </c:pt>
                <c:pt idx="3406">
                  <c:v>2.3318518000152721E-2</c:v>
                </c:pt>
                <c:pt idx="3407">
                  <c:v>2.3318530135219007E-2</c:v>
                </c:pt>
                <c:pt idx="3408">
                  <c:v>2.3320054280061342E-2</c:v>
                </c:pt>
                <c:pt idx="3409">
                  <c:v>2.3319310145095695E-2</c:v>
                </c:pt>
                <c:pt idx="3410">
                  <c:v>2.3318565957310966E-2</c:v>
                </c:pt>
                <c:pt idx="3411">
                  <c:v>2.3319333722595648E-2</c:v>
                </c:pt>
                <c:pt idx="3412">
                  <c:v>2.3318589352783192E-2</c:v>
                </c:pt>
                <c:pt idx="3413">
                  <c:v>2.3318600904715936E-2</c:v>
                </c:pt>
                <c:pt idx="3414">
                  <c:v>2.3318612359473079E-2</c:v>
                </c:pt>
                <c:pt idx="3415">
                  <c:v>2.331862371700133E-2</c:v>
                </c:pt>
                <c:pt idx="3416">
                  <c:v>2.3319390965306219E-2</c:v>
                </c:pt>
                <c:pt idx="3417">
                  <c:v>2.3318646140557675E-2</c:v>
                </c:pt>
                <c:pt idx="3418">
                  <c:v>2.3318657206559124E-2</c:v>
                </c:pt>
                <c:pt idx="3419">
                  <c:v>2.3318668175358326E-2</c:v>
                </c:pt>
                <c:pt idx="3420">
                  <c:v>2.3318679046928636E-2</c:v>
                </c:pt>
                <c:pt idx="3421">
                  <c:v>2.3318689821323346E-2</c:v>
                </c:pt>
                <c:pt idx="3422">
                  <c:v>2.3318700498489164E-2</c:v>
                </c:pt>
                <c:pt idx="3423">
                  <c:v>2.3318711078532672E-2</c:v>
                </c:pt>
                <c:pt idx="3424">
                  <c:v>2.3317215735270125E-2</c:v>
                </c:pt>
                <c:pt idx="3425">
                  <c:v>2.3318731947012949E-2</c:v>
                </c:pt>
                <c:pt idx="3426">
                  <c:v>2.3318742235449719E-2</c:v>
                </c:pt>
                <c:pt idx="3427">
                  <c:v>2.3319508345871487E-2</c:v>
                </c:pt>
                <c:pt idx="3428">
                  <c:v>2.3318762520796454E-2</c:v>
                </c:pt>
                <c:pt idx="3429">
                  <c:v>2.331877251765313E-2</c:v>
                </c:pt>
                <c:pt idx="3430">
                  <c:v>2.3319538317596589E-2</c:v>
                </c:pt>
                <c:pt idx="3431">
                  <c:v>2.3318792219786388E-2</c:v>
                </c:pt>
                <c:pt idx="3432">
                  <c:v>2.3318801925116261E-2</c:v>
                </c:pt>
                <c:pt idx="3433">
                  <c:v>2.3318811533190598E-2</c:v>
                </c:pt>
                <c:pt idx="3434">
                  <c:v>2.3318821044142624E-2</c:v>
                </c:pt>
                <c:pt idx="3435">
                  <c:v>2.3318830457839113E-2</c:v>
                </c:pt>
                <c:pt idx="3436">
                  <c:v>2.3318839774386646E-2</c:v>
                </c:pt>
                <c:pt idx="3437">
                  <c:v>2.3318848993705288E-2</c:v>
                </c:pt>
                <c:pt idx="3438">
                  <c:v>2.3318858115848329E-2</c:v>
                </c:pt>
                <c:pt idx="3439">
                  <c:v>2.3318867140762478E-2</c:v>
                </c:pt>
                <c:pt idx="3440">
                  <c:v>2.3318876068554317E-2</c:v>
                </c:pt>
                <c:pt idx="3441">
                  <c:v>2.3318884899117265E-2</c:v>
                </c:pt>
                <c:pt idx="3442">
                  <c:v>2.3318893632504611E-2</c:v>
                </c:pt>
                <c:pt idx="3443">
                  <c:v>2.3319658086451422E-2</c:v>
                </c:pt>
                <c:pt idx="3444">
                  <c:v>2.3319666619066037E-2</c:v>
                </c:pt>
                <c:pt idx="3445">
                  <c:v>2.3318919249479819E-2</c:v>
                </c:pt>
                <c:pt idx="3446">
                  <c:v>2.3318927594084826E-2</c:v>
                </c:pt>
                <c:pt idx="3447">
                  <c:v>2.3318935841540878E-2</c:v>
                </c:pt>
                <c:pt idx="3448">
                  <c:v>2.3318943991741392E-2</c:v>
                </c:pt>
                <c:pt idx="3449">
                  <c:v>2.3319707824105418E-2</c:v>
                </c:pt>
                <c:pt idx="3450">
                  <c:v>2.3318960000588973E-2</c:v>
                </c:pt>
                <c:pt idx="3451">
                  <c:v>2.3318967859236039E-2</c:v>
                </c:pt>
                <c:pt idx="3452">
                  <c:v>2.331897562073415E-2</c:v>
                </c:pt>
                <c:pt idx="3453">
                  <c:v>2.3318983284976724E-2</c:v>
                </c:pt>
                <c:pt idx="3454">
                  <c:v>2.3319746599208546E-2</c:v>
                </c:pt>
                <c:pt idx="3455">
                  <c:v>2.3318998321935069E-2</c:v>
                </c:pt>
                <c:pt idx="3456">
                  <c:v>2.3319005694624195E-2</c:v>
                </c:pt>
                <c:pt idx="3457">
                  <c:v>2.331901297013772E-2</c:v>
                </c:pt>
                <c:pt idx="3458">
                  <c:v>2.3319020148422354E-2</c:v>
                </c:pt>
                <c:pt idx="3459">
                  <c:v>2.3319027229558031E-2</c:v>
                </c:pt>
                <c:pt idx="3460">
                  <c:v>2.3319034213491463E-2</c:v>
                </c:pt>
                <c:pt idx="3461">
                  <c:v>2.3318288354903238E-2</c:v>
                </c:pt>
                <c:pt idx="3462">
                  <c:v>2.3317539480860461E-2</c:v>
                </c:pt>
                <c:pt idx="3463">
                  <c:v>2.3317546144490109E-2</c:v>
                </c:pt>
                <c:pt idx="3464">
                  <c:v>2.3317553641133415E-2</c:v>
                </c:pt>
                <c:pt idx="3465">
                  <c:v>2.331755918046241E-2</c:v>
                </c:pt>
                <c:pt idx="3466">
                  <c:v>2.3317565552565256E-2</c:v>
                </c:pt>
                <c:pt idx="3467">
                  <c:v>2.3317571827545791E-2</c:v>
                </c:pt>
                <c:pt idx="3468">
                  <c:v>2.3317578879904488E-2</c:v>
                </c:pt>
                <c:pt idx="3469">
                  <c:v>2.3317584086139931E-2</c:v>
                </c:pt>
                <c:pt idx="3470">
                  <c:v>2.3317590069513727E-2</c:v>
                </c:pt>
                <c:pt idx="3471">
                  <c:v>2.331759595584515E-2</c:v>
                </c:pt>
                <c:pt idx="3472">
                  <c:v>2.331760174489439E-2</c:v>
                </c:pt>
                <c:pt idx="3473">
                  <c:v>2.3317607436821319E-2</c:v>
                </c:pt>
                <c:pt idx="3474">
                  <c:v>2.3317613031625939E-2</c:v>
                </c:pt>
                <c:pt idx="3475">
                  <c:v>2.3317620082066171E-2</c:v>
                </c:pt>
                <c:pt idx="3476">
                  <c:v>2.3317623929548503E-2</c:v>
                </c:pt>
                <c:pt idx="3477">
                  <c:v>2.3317629232666448E-2</c:v>
                </c:pt>
                <c:pt idx="3478">
                  <c:v>2.3317634438662083E-2</c:v>
                </c:pt>
                <c:pt idx="3479">
                  <c:v>2.3317640269517881E-2</c:v>
                </c:pt>
                <c:pt idx="3480">
                  <c:v>2.3317644559286421E-2</c:v>
                </c:pt>
                <c:pt idx="3481">
                  <c:v>2.3317649473675317E-2</c:v>
                </c:pt>
                <c:pt idx="3482">
                  <c:v>2.331765497127769E-2</c:v>
                </c:pt>
                <c:pt idx="3483">
                  <c:v>2.331765901124605E-2</c:v>
                </c:pt>
                <c:pt idx="3484">
                  <c:v>2.3317663634108143E-2</c:v>
                </c:pt>
                <c:pt idx="3485">
                  <c:v>2.3317668159927862E-2</c:v>
                </c:pt>
                <c:pt idx="3486">
                  <c:v>2.3317672588545335E-2</c:v>
                </c:pt>
                <c:pt idx="3487">
                  <c:v>2.3317676919960562E-2</c:v>
                </c:pt>
                <c:pt idx="3488">
                  <c:v>2.3317681154093606E-2</c:v>
                </c:pt>
                <c:pt idx="3489">
                  <c:v>2.3317685291264212E-2</c:v>
                </c:pt>
                <c:pt idx="3490">
                  <c:v>2.33176893310727E-2</c:v>
                </c:pt>
                <c:pt idx="3491">
                  <c:v>2.3317693273838813E-2</c:v>
                </c:pt>
                <c:pt idx="3492">
                  <c:v>2.3317697119322744E-2</c:v>
                </c:pt>
                <c:pt idx="3493">
                  <c:v>2.3317700867684366E-2</c:v>
                </c:pt>
                <c:pt idx="3494">
                  <c:v>2.3317704518923676E-2</c:v>
                </c:pt>
                <c:pt idx="3495">
                  <c:v>2.3317708572641038E-2</c:v>
                </c:pt>
                <c:pt idx="3496">
                  <c:v>2.3317712015646919E-2</c:v>
                </c:pt>
                <c:pt idx="3497">
                  <c:v>2.331771488926826E-2</c:v>
                </c:pt>
                <c:pt idx="3498">
                  <c:v>2.3317718151698585E-2</c:v>
                </c:pt>
                <c:pt idx="3499">
                  <c:v>2.3317721316926665E-2</c:v>
                </c:pt>
                <c:pt idx="3500">
                  <c:v>2.3317724385032434E-2</c:v>
                </c:pt>
                <c:pt idx="3501">
                  <c:v>2.3317727356015894E-2</c:v>
                </c:pt>
                <c:pt idx="3502">
                  <c:v>2.3317730632355094E-2</c:v>
                </c:pt>
                <c:pt idx="3503">
                  <c:v>2.3317733006216201E-2</c:v>
                </c:pt>
                <c:pt idx="3504">
                  <c:v>2.3317735685592922E-2</c:v>
                </c:pt>
                <c:pt idx="3505">
                  <c:v>2.3317738267847332E-2</c:v>
                </c:pt>
                <c:pt idx="3506">
                  <c:v>2.3317741099901923E-2</c:v>
                </c:pt>
                <c:pt idx="3507">
                  <c:v>2.3317743140669478E-2</c:v>
                </c:pt>
                <c:pt idx="3508">
                  <c:v>2.3317745431237213E-2</c:v>
                </c:pt>
                <c:pt idx="3509">
                  <c:v>2.3317747624842511E-2</c:v>
                </c:pt>
                <c:pt idx="3510">
                  <c:v>2.3317749721005754E-2</c:v>
                </c:pt>
                <c:pt idx="3511">
                  <c:v>2.3317751720126623E-2</c:v>
                </c:pt>
                <c:pt idx="3512">
                  <c:v>2.3317753622125181E-2</c:v>
                </c:pt>
                <c:pt idx="3513">
                  <c:v>2.3318510964234207E-2</c:v>
                </c:pt>
                <c:pt idx="3514">
                  <c:v>2.3317757370486802E-2</c:v>
                </c:pt>
                <c:pt idx="3515">
                  <c:v>2.3317758966969748E-2</c:v>
                </c:pt>
                <c:pt idx="3516">
                  <c:v>2.3317760466330384E-2</c:v>
                </c:pt>
                <c:pt idx="3517">
                  <c:v>2.3317761868488773E-2</c:v>
                </c:pt>
                <c:pt idx="3518">
                  <c:v>2.331776317336498E-2</c:v>
                </c:pt>
                <c:pt idx="3519">
                  <c:v>2.3317764381198813E-2</c:v>
                </c:pt>
                <c:pt idx="3520">
                  <c:v>2.3317765491910336E-2</c:v>
                </c:pt>
                <c:pt idx="3521">
                  <c:v>2.3317766505339677E-2</c:v>
                </c:pt>
                <c:pt idx="3522">
                  <c:v>2.3317767421566771E-2</c:v>
                </c:pt>
                <c:pt idx="3523">
                  <c:v>2.3317768240591619E-2</c:v>
                </c:pt>
                <c:pt idx="3524">
                  <c:v>2.3317768962574092E-2</c:v>
                </c:pt>
                <c:pt idx="3525">
                  <c:v>2.3317769587274384E-2</c:v>
                </c:pt>
                <c:pt idx="3526">
                  <c:v>2.3317770114772429E-2</c:v>
                </c:pt>
                <c:pt idx="3527">
                  <c:v>2.33177705452281E-2</c:v>
                </c:pt>
                <c:pt idx="3528">
                  <c:v>2.3317770878401589E-2</c:v>
                </c:pt>
                <c:pt idx="3529">
                  <c:v>2.3317771163933187E-2</c:v>
                </c:pt>
                <c:pt idx="3530">
                  <c:v>2.3317771274964372E-2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3895552"/>
        <c:axId val="843897088"/>
      </c:lineChart>
      <c:dateAx>
        <c:axId val="84389555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8970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43897088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4389555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fmlaLink="FRA6MCheck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95250</xdr:rowOff>
        </xdr:from>
        <xdr:to>
          <xdr:col>11</xdr:col>
          <xdr:colOff>66675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66675</xdr:rowOff>
        </xdr:from>
        <xdr:to>
          <xdr:col>11</xdr:col>
          <xdr:colOff>66675</xdr:colOff>
          <xdr:row>25</xdr:row>
          <xdr:rowOff>76200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76200</xdr:rowOff>
        </xdr:from>
        <xdr:to>
          <xdr:col>11</xdr:col>
          <xdr:colOff>66675</xdr:colOff>
          <xdr:row>28</xdr:row>
          <xdr:rowOff>76200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F3L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definedNames>
      <definedName name="Area" refersTo="='General Settings'!$I$4"/>
      <definedName name="TriggerCounter" refersTo="='General Settings'!$D$7"/>
    </definedNames>
    <sheetDataSet>
      <sheetData sheetId="0">
        <row r="4">
          <cell r="I4" t="str">
            <v>Europe</v>
          </cell>
        </row>
        <row r="7">
          <cell r="D7">
            <v>21</v>
          </cell>
        </row>
      </sheetData>
      <sheetData sheetId="1"/>
      <sheetData sheetId="2">
        <row r="7">
          <cell r="D7" t="str">
            <v>SND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x9F</v>
          </cell>
        </row>
      </sheetData>
      <sheetData sheetId="5">
        <row r="7">
          <cell r="D7" t="str">
            <v>x15F</v>
          </cell>
        </row>
      </sheetData>
      <sheetData sheetId="6">
        <row r="7">
          <cell r="D7" t="str">
            <v>3W</v>
          </cell>
        </row>
      </sheetData>
      <sheetData sheetId="7">
        <row r="7">
          <cell r="D7" t="str">
            <v>3W</v>
          </cell>
        </row>
      </sheetData>
      <sheetData sheetId="8">
        <row r="4">
          <cell r="I4" t="str">
            <v>Convexity Object</v>
          </cell>
        </row>
        <row r="7">
          <cell r="D7" t="str">
            <v>N6</v>
          </cell>
        </row>
      </sheetData>
      <sheetData sheetId="9">
        <row r="7">
          <cell r="D7" t="str">
            <v>X1S</v>
          </cell>
        </row>
      </sheetData>
      <sheetData sheetId="10">
        <row r="7">
          <cell r="D7" t="str">
            <v>3L</v>
          </cell>
        </row>
      </sheetData>
      <sheetData sheetId="11">
        <row r="7">
          <cell r="D7">
            <v>12</v>
          </cell>
        </row>
      </sheetData>
      <sheetData sheetId="12">
        <row r="7">
          <cell r="D7" t="str">
            <v>1L</v>
          </cell>
        </row>
      </sheetData>
      <sheetData sheetId="13">
        <row r="7">
          <cell r="D7" t="str">
            <v>3L</v>
          </cell>
        </row>
      </sheetData>
      <sheetData sheetId="14">
        <row r="7">
          <cell r="D7" t="str">
            <v>3L</v>
          </cell>
        </row>
      </sheetData>
      <sheetData sheetId="15">
        <row r="7">
          <cell r="D7" t="str">
            <v>Quote ID</v>
          </cell>
        </row>
      </sheetData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8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Aug 31 2015 16:05:15</v>
      </c>
    </row>
    <row r="2" spans="2:14" ht="19.5" x14ac:dyDescent="0.35">
      <c r="B2" s="2" t="s">
        <v>25</v>
      </c>
      <c r="C2" s="3"/>
      <c r="D2" s="3"/>
      <c r="E2" s="4"/>
      <c r="G2" s="34" t="s">
        <v>171</v>
      </c>
      <c r="H2" s="35"/>
      <c r="I2" s="35"/>
      <c r="J2" s="35"/>
      <c r="K2" s="35"/>
      <c r="L2" s="35"/>
      <c r="M2" s="35"/>
      <c r="N2" s="36"/>
    </row>
    <row r="3" spans="2:14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x14ac:dyDescent="0.2">
      <c r="B4" s="6"/>
      <c r="C4" s="26" t="s">
        <v>3</v>
      </c>
      <c r="D4" s="9"/>
      <c r="E4" s="8"/>
      <c r="G4" s="6"/>
      <c r="H4" s="170" t="s">
        <v>172</v>
      </c>
      <c r="I4" s="37" t="str">
        <f>Currency&amp;"ON"</f>
        <v>USDON</v>
      </c>
      <c r="J4" s="37" t="str">
        <f>Currency&amp;"1M"</f>
        <v>USD1M</v>
      </c>
      <c r="K4" s="37" t="str">
        <f>Currency&amp;"3M"</f>
        <v>USD3M</v>
      </c>
      <c r="L4" s="37" t="str">
        <f>Currency&amp;"6M"</f>
        <v>USD6M</v>
      </c>
      <c r="M4" s="37" t="str">
        <f>Currency&amp;"1Y"</f>
        <v>USD1Y</v>
      </c>
      <c r="N4" s="8"/>
    </row>
    <row r="5" spans="2:14" s="1" customFormat="1" ht="11.25" x14ac:dyDescent="0.2">
      <c r="B5" s="18"/>
      <c r="C5" s="19"/>
      <c r="D5" s="19"/>
      <c r="E5" s="20"/>
      <c r="G5" s="6"/>
      <c r="H5" s="27" t="s">
        <v>33</v>
      </c>
      <c r="I5" s="23">
        <f>COUNTA(_xll.ohPack(_xll.ohFilter(CheckON,FlagON)))</f>
        <v>35</v>
      </c>
      <c r="J5" s="23">
        <f>COUNTA(_xll.ohPack(_xll.ohFilter(Check1M,Flag1M)))</f>
        <v>14</v>
      </c>
      <c r="K5" s="23">
        <f>COUNTA(_xll.ohPack(_xll.ohFilter(Check3M,Flag3M)))</f>
        <v>69</v>
      </c>
      <c r="L5" s="23">
        <f>COUNTA(_xll.ohPack(_xll.ohFilter(Check6M,Flag6M)))</f>
        <v>13</v>
      </c>
      <c r="M5" s="23">
        <f>COUNTA(_xll.ohPack(_xll.ohFilter(Check1Y,Flag1Y)))</f>
        <v>12</v>
      </c>
      <c r="N5" s="8"/>
    </row>
    <row r="6" spans="2:14" s="1" customFormat="1" ht="11.25" x14ac:dyDescent="0.2">
      <c r="B6" s="6"/>
      <c r="C6" s="27" t="s">
        <v>26</v>
      </c>
      <c r="D6" s="21">
        <f>_xll.qlSettingsEvaluationDate(Trigger)</f>
        <v>42493</v>
      </c>
      <c r="E6" s="8"/>
      <c r="G6" s="6"/>
      <c r="H6" s="29" t="s">
        <v>31</v>
      </c>
      <c r="I6" s="17">
        <f>COUNTIF(CheckON,TRUE)</f>
        <v>35</v>
      </c>
      <c r="J6" s="17">
        <f>COUNTIF(Check1M,"=TRUE")</f>
        <v>14</v>
      </c>
      <c r="K6" s="17">
        <f>COUNTIF(Check3M,TRUE)</f>
        <v>44</v>
      </c>
      <c r="L6" s="17">
        <f>COUNTIF(Check6M,TRUE)</f>
        <v>13</v>
      </c>
      <c r="M6" s="17">
        <f>COUNTIF(Check1Y,TRUE)</f>
        <v>7</v>
      </c>
      <c r="N6" s="8"/>
    </row>
    <row r="7" spans="2:14" s="1" customFormat="1" ht="11.25" x14ac:dyDescent="0.2">
      <c r="B7" s="6"/>
      <c r="C7" s="28" t="s">
        <v>27</v>
      </c>
      <c r="D7" s="10">
        <f>[1]!TriggerCounter</f>
        <v>21</v>
      </c>
      <c r="E7" s="8"/>
      <c r="G7" s="24"/>
      <c r="H7" s="26" t="s">
        <v>32</v>
      </c>
      <c r="I7" s="121">
        <f>I5-I6</f>
        <v>0</v>
      </c>
      <c r="J7" s="121">
        <f>J5-J6</f>
        <v>0</v>
      </c>
      <c r="K7" s="121">
        <f>K5-K6</f>
        <v>25</v>
      </c>
      <c r="L7" s="121">
        <f>L5-L6</f>
        <v>0</v>
      </c>
      <c r="M7" s="121">
        <f>M5-M6</f>
        <v>5</v>
      </c>
      <c r="N7" s="25"/>
    </row>
    <row r="8" spans="2:14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4.25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8</v>
      </c>
      <c r="C10" s="3"/>
      <c r="D10" s="3"/>
      <c r="E10" s="14"/>
      <c r="G10" s="2" t="s">
        <v>37</v>
      </c>
      <c r="H10" s="3"/>
      <c r="I10" s="3"/>
      <c r="J10" s="3"/>
      <c r="K10" s="3"/>
      <c r="L10" s="3"/>
      <c r="M10" s="3"/>
      <c r="N10" s="14"/>
    </row>
    <row r="11" spans="2:14" s="1" customFormat="1" ht="11.25" x14ac:dyDescent="0.2">
      <c r="B11" s="6"/>
      <c r="C11" s="7"/>
      <c r="D11" s="7"/>
      <c r="E11" s="8" t="s">
        <v>36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x14ac:dyDescent="0.2">
      <c r="B12" s="6"/>
      <c r="C12" s="27" t="s">
        <v>7</v>
      </c>
      <c r="D12" s="15" t="s">
        <v>5</v>
      </c>
      <c r="E12" s="8" t="s">
        <v>36</v>
      </c>
      <c r="G12" s="6"/>
      <c r="H12" s="27" t="s">
        <v>21</v>
      </c>
      <c r="I12" s="15" t="s">
        <v>38</v>
      </c>
      <c r="J12" s="15" t="s">
        <v>39</v>
      </c>
      <c r="K12" s="15" t="s">
        <v>40</v>
      </c>
      <c r="L12" s="15" t="s">
        <v>41</v>
      </c>
      <c r="M12" s="15" t="s">
        <v>42</v>
      </c>
      <c r="N12" s="8"/>
    </row>
    <row r="13" spans="2:14" s="1" customFormat="1" ht="11.25" x14ac:dyDescent="0.2">
      <c r="B13" s="6"/>
      <c r="C13" s="29" t="s">
        <v>28</v>
      </c>
      <c r="D13" s="17">
        <v>2</v>
      </c>
      <c r="E13" s="8" t="s">
        <v>36</v>
      </c>
      <c r="G13" s="6"/>
      <c r="H13" s="32" t="s">
        <v>10</v>
      </c>
      <c r="I13" s="22" t="s">
        <v>52</v>
      </c>
      <c r="J13" s="22" t="s">
        <v>9</v>
      </c>
      <c r="K13" s="22" t="s">
        <v>9</v>
      </c>
      <c r="L13" s="22" t="s">
        <v>9</v>
      </c>
      <c r="M13" s="22" t="s">
        <v>9</v>
      </c>
      <c r="N13" s="8"/>
    </row>
    <row r="14" spans="2:14" s="1" customFormat="1" ht="11.25" x14ac:dyDescent="0.2">
      <c r="B14" s="6"/>
      <c r="C14" s="29" t="s">
        <v>29</v>
      </c>
      <c r="D14" s="16" t="s">
        <v>22</v>
      </c>
      <c r="E14" s="8" t="s">
        <v>36</v>
      </c>
      <c r="G14" s="6"/>
      <c r="H14" s="55"/>
      <c r="I14" s="55"/>
      <c r="J14" s="55"/>
      <c r="K14" s="55"/>
      <c r="L14" s="55"/>
      <c r="M14" s="55"/>
      <c r="N14" s="8"/>
    </row>
    <row r="15" spans="2:14" s="1" customFormat="1" ht="11.25" x14ac:dyDescent="0.2">
      <c r="B15" s="6"/>
      <c r="C15" s="29" t="s">
        <v>58</v>
      </c>
      <c r="D15" s="16" t="s">
        <v>1</v>
      </c>
      <c r="E15" s="8" t="s">
        <v>36</v>
      </c>
      <c r="G15" s="6"/>
      <c r="H15" s="33" t="s">
        <v>47</v>
      </c>
      <c r="I15" s="56" t="str">
        <f>Currency&amp;I13</f>
        <v>USDFedFunds</v>
      </c>
      <c r="J15" s="56" t="str">
        <f>Currency&amp;J13&amp;J12</f>
        <v>USDLibor1M</v>
      </c>
      <c r="K15" s="56" t="str">
        <f>Currency&amp;K13&amp;K12</f>
        <v>USDLibor3M</v>
      </c>
      <c r="L15" s="56" t="str">
        <f>Currency&amp;L13&amp;L12</f>
        <v>USDLibor6M</v>
      </c>
      <c r="M15" s="56" t="str">
        <f>Currency&amp;M13&amp;M12</f>
        <v>USDLibor1Y</v>
      </c>
      <c r="N15" s="8"/>
    </row>
    <row r="16" spans="2:14" s="1" customFormat="1" ht="11.25" x14ac:dyDescent="0.2">
      <c r="B16" s="6"/>
      <c r="C16" s="29" t="s">
        <v>34</v>
      </c>
      <c r="D16" s="16" t="s">
        <v>24</v>
      </c>
      <c r="E16" s="8" t="s">
        <v>36</v>
      </c>
      <c r="G16" s="6"/>
      <c r="H16" s="27" t="s">
        <v>43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x14ac:dyDescent="0.2">
      <c r="B17" s="6"/>
      <c r="C17" s="29" t="s">
        <v>35</v>
      </c>
      <c r="D17" s="16" t="str">
        <f>D16&amp;"("&amp;LocalCalendar&amp;","&amp;IborCalendar&amp;")"</f>
        <v>JoinHolidays(UnitedStates::Settlement,UnitedKingdom::Exchange)</v>
      </c>
      <c r="E17" s="8" t="s">
        <v>36</v>
      </c>
      <c r="G17" s="6"/>
      <c r="H17" s="29" t="s">
        <v>44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x14ac:dyDescent="0.2">
      <c r="B18" s="6"/>
      <c r="C18" s="29" t="s">
        <v>23</v>
      </c>
      <c r="D18" s="16" t="b">
        <f>_xll.qlCalendarIsHoliday(LocalCalendar,_xll.qlCalendarAdvance(IborCalendar,EvaluationDate,SettlementDays&amp;"D","f",FALSE,))</f>
        <v>0</v>
      </c>
      <c r="E18" s="8" t="s">
        <v>36</v>
      </c>
      <c r="G18" s="6"/>
      <c r="H18" s="29" t="s">
        <v>45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x14ac:dyDescent="0.2">
      <c r="B19" s="6"/>
      <c r="C19" s="29" t="s">
        <v>30</v>
      </c>
      <c r="D19" s="16" t="str">
        <f>IF(D18,LocalCalendar,IborCalendar)</f>
        <v>UnitedKingdom::Exchange</v>
      </c>
      <c r="E19" s="8" t="s">
        <v>36</v>
      </c>
      <c r="G19" s="6"/>
      <c r="H19" s="32" t="s">
        <v>46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1.25" x14ac:dyDescent="0.2">
      <c r="B20" s="6"/>
      <c r="C20" s="30" t="s">
        <v>62</v>
      </c>
      <c r="D20" s="16" t="s">
        <v>63</v>
      </c>
      <c r="E20" s="8"/>
      <c r="G20" s="6"/>
      <c r="H20" s="54"/>
      <c r="I20" s="54"/>
      <c r="J20" s="54"/>
      <c r="K20" s="54"/>
      <c r="L20" s="54"/>
      <c r="M20" s="54"/>
      <c r="N20" s="8"/>
    </row>
    <row r="21" spans="1:14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53</v>
      </c>
      <c r="I21" s="54"/>
      <c r="J21" s="56" t="str">
        <f>_xll.qlLibor(,Currency,"ON",J$4,Permanent,Trigger,ObjectOverwrite)</f>
        <v>obj_0046a#0002</v>
      </c>
      <c r="K21" s="56" t="str">
        <f>_xll.qlLibor(,Currency,"ON",K$4,Permanent,Trigger,ObjectOverwrite)</f>
        <v>obj_00469#0002</v>
      </c>
      <c r="L21" s="56" t="str">
        <f>_xll.qlLibor(,Currency,"ON",L$4,Permanent,Trigger,ObjectOverwrite)</f>
        <v>obj_0046c#0002</v>
      </c>
      <c r="M21" s="56" t="str">
        <f>_xll.qlLibor(,Currency,"ON",M$4,Permanent,Trigger,ObjectOverwrite)</f>
        <v>obj_00468#0002</v>
      </c>
      <c r="N21" s="8"/>
    </row>
    <row r="22" spans="1:14" x14ac:dyDescent="0.25">
      <c r="B22" s="6"/>
      <c r="C22" s="31" t="s">
        <v>2</v>
      </c>
      <c r="D22" s="22" t="b">
        <v>0</v>
      </c>
      <c r="E22" s="8"/>
      <c r="G22" s="6"/>
      <c r="H22" s="27" t="s">
        <v>43</v>
      </c>
      <c r="I22" s="54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4.25" thickBot="1" x14ac:dyDescent="0.3">
      <c r="B23" s="11"/>
      <c r="C23" s="12"/>
      <c r="D23" s="12"/>
      <c r="E23" s="13" t="s">
        <v>36</v>
      </c>
      <c r="G23" s="6"/>
      <c r="H23" s="29" t="s">
        <v>44</v>
      </c>
      <c r="I23" s="54"/>
      <c r="J23" s="16" t="str">
        <f>_xll.qlIborIndexBusinessDayConv(ONIndex1M,Trigger)</f>
        <v>Following</v>
      </c>
      <c r="K23" s="16" t="str">
        <f>_xll.qlIborIndexBusinessDayConv(ONIndex3M,Trigger)</f>
        <v>Following</v>
      </c>
      <c r="L23" s="16" t="str">
        <f>_xll.qlIborIndexBusinessDayConv(ONIndex6M,Trigger)</f>
        <v>Following</v>
      </c>
      <c r="M23" s="16" t="str">
        <f>_xll.qlIborIndexBusinessDayConv(ONIndex1Y,Trigger)</f>
        <v>Following</v>
      </c>
      <c r="N23" s="8"/>
    </row>
    <row r="24" spans="1:14" ht="14.25" thickBot="1" x14ac:dyDescent="0.3">
      <c r="G24" s="6"/>
      <c r="H24" s="29" t="s">
        <v>45</v>
      </c>
      <c r="I24" s="54"/>
      <c r="J24" s="16" t="b">
        <f>_xll.qlIborIndexEndOfMonth(ONIndex1M,Trigger)</f>
        <v>0</v>
      </c>
      <c r="K24" s="16" t="b">
        <f>_xll.qlIborIndexEndOfMonth(ONIndex3M,Trigger)</f>
        <v>0</v>
      </c>
      <c r="L24" s="16" t="b">
        <f>_xll.qlIborIndexEndOfMonth(ONIndex6M,Trigger)</f>
        <v>0</v>
      </c>
      <c r="M24" s="16" t="b">
        <f>_xll.qlIborIndexEndOfMonth(ONIndex1Y,Trigger)</f>
        <v>0</v>
      </c>
      <c r="N24" s="8"/>
    </row>
    <row r="25" spans="1:14" ht="16.5" x14ac:dyDescent="0.3">
      <c r="B25" s="2" t="s">
        <v>155</v>
      </c>
      <c r="C25" s="3"/>
      <c r="D25" s="3"/>
      <c r="E25" s="14"/>
      <c r="G25" s="6"/>
      <c r="H25" s="32" t="s">
        <v>46</v>
      </c>
      <c r="I25" s="54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2"/>
      <c r="M26" s="12"/>
      <c r="N26" s="13"/>
    </row>
    <row r="27" spans="1:14" x14ac:dyDescent="0.25">
      <c r="B27" s="6"/>
      <c r="C27" s="27" t="s">
        <v>64</v>
      </c>
      <c r="D27" s="147">
        <v>2.999999999999997E-4</v>
      </c>
      <c r="E27" s="8"/>
    </row>
    <row r="28" spans="1:14" x14ac:dyDescent="0.25">
      <c r="B28" s="6"/>
      <c r="C28" s="27" t="s">
        <v>156</v>
      </c>
      <c r="D28" s="166">
        <f>IF([1]!Area="Europe",0.05%,0.04%)</f>
        <v>5.0000000000000001E-4</v>
      </c>
      <c r="E28" s="8"/>
    </row>
    <row r="29" spans="1:14" x14ac:dyDescent="0.25">
      <c r="B29" s="6"/>
      <c r="C29" s="32" t="s">
        <v>168</v>
      </c>
      <c r="D29" s="167"/>
      <c r="E29" s="8"/>
    </row>
    <row r="30" spans="1:14" x14ac:dyDescent="0.25">
      <c r="B30" s="6"/>
      <c r="C30" s="27" t="s">
        <v>174</v>
      </c>
      <c r="D30" s="166">
        <f>IF([1]!Area="Europe",0.04%,0.03%)</f>
        <v>4.0000000000000002E-4</v>
      </c>
      <c r="E30" s="8"/>
    </row>
    <row r="31" spans="1:14" x14ac:dyDescent="0.25">
      <c r="B31" s="6"/>
      <c r="C31" s="29" t="s">
        <v>175</v>
      </c>
      <c r="D31" s="148">
        <v>2.5000000000000001E-5</v>
      </c>
      <c r="E31" s="8"/>
    </row>
    <row r="32" spans="1:14" x14ac:dyDescent="0.25">
      <c r="B32" s="6"/>
      <c r="C32" s="29" t="s">
        <v>157</v>
      </c>
      <c r="D32" s="148">
        <v>3.9999999999999926E-4</v>
      </c>
      <c r="E32" s="8"/>
    </row>
    <row r="33" spans="2:5" x14ac:dyDescent="0.25">
      <c r="B33" s="6"/>
      <c r="C33" s="32" t="s">
        <v>158</v>
      </c>
      <c r="D33" s="149">
        <v>4.9999999999999936E-4</v>
      </c>
      <c r="E33" s="8"/>
    </row>
    <row r="34" spans="2:5" x14ac:dyDescent="0.25">
      <c r="B34" s="6"/>
      <c r="C34" s="27" t="s">
        <v>166</v>
      </c>
      <c r="D34" s="147">
        <f>IF([1]!Area="Europe",0.04%,0.03%)</f>
        <v>4.0000000000000002E-4</v>
      </c>
      <c r="E34" s="8"/>
    </row>
    <row r="35" spans="2:5" x14ac:dyDescent="0.25">
      <c r="B35" s="6"/>
      <c r="C35" s="32" t="s">
        <v>167</v>
      </c>
      <c r="D35" s="149"/>
      <c r="E35" s="8"/>
    </row>
    <row r="36" spans="2:5" x14ac:dyDescent="0.25">
      <c r="B36" s="6"/>
      <c r="C36" s="27" t="s">
        <v>169</v>
      </c>
      <c r="D36" s="147">
        <v>3.9999999999999812E-4</v>
      </c>
      <c r="E36" s="8"/>
    </row>
    <row r="37" spans="2:5" x14ac:dyDescent="0.25">
      <c r="B37" s="6"/>
      <c r="C37" s="31" t="s">
        <v>170</v>
      </c>
      <c r="D37" s="149"/>
      <c r="E37" s="8"/>
    </row>
    <row r="38" spans="2:5" ht="14.25" thickBot="1" x14ac:dyDescent="0.3">
      <c r="B38" s="11"/>
      <c r="C38" s="12"/>
      <c r="D38" s="12"/>
      <c r="E38" s="13"/>
    </row>
  </sheetData>
  <conditionalFormatting sqref="I7:M7">
    <cfRule type="cellIs" dxfId="8" priority="1" operator="notEqual">
      <formula>0</formula>
    </cfRule>
    <cfRule type="cellIs" dxfId="7" priority="3" operator="notEqual">
      <formula>0</formula>
    </cfRule>
  </conditionalFormatting>
  <dataValidations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M21 J15:M15 I25:J25 I23 I24 I22:J22 K22:M25 J23:J24 I4:M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5" style="72" bestFit="1" customWidth="1"/>
    <col min="15" max="15" width="6" style="72" bestFit="1" customWidth="1"/>
    <col min="16" max="18" width="17.28515625" style="72" bestFit="1" customWidth="1"/>
    <col min="19" max="19" width="19.28515625" style="72" bestFit="1" customWidth="1"/>
    <col min="20" max="20" width="17.28515625" style="72" bestFit="1" customWidth="1"/>
    <col min="21" max="22" width="12" style="72" bestFit="1" customWidth="1"/>
    <col min="23" max="23" width="9" style="73" customWidth="1"/>
    <col min="24" max="24" width="11" style="73" bestFit="1" customWidth="1"/>
    <col min="25" max="25" width="12" style="72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0" style="72" hidden="1" customWidth="1" outlineLevel="1"/>
    <col min="30" max="30" width="15.140625" style="72" hidden="1" customWidth="1" outlineLevel="1"/>
    <col min="31" max="31" width="17.28515625" style="72" hidden="1" customWidth="1" outlineLevel="1"/>
    <col min="32" max="32" width="26.5703125" style="72" hidden="1" customWidth="1" outlineLevel="1"/>
    <col min="33" max="33" width="23.42578125" style="72" hidden="1" customWidth="1" outlineLevel="1"/>
    <col min="34" max="34" width="13.140625" style="72" hidden="1" customWidth="1" outlineLevel="1"/>
    <col min="35" max="35" width="9.140625" style="72" collapsed="1"/>
    <col min="36" max="16384" width="9.140625" style="72"/>
  </cols>
  <sheetData>
    <row r="1" spans="1:26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6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V2" s="73"/>
      <c r="W2" s="71"/>
      <c r="X2" s="72"/>
    </row>
    <row r="3" spans="1:26" ht="12" hidden="1" outlineLevel="1" x14ac:dyDescent="0.25">
      <c r="A3" s="177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42490</v>
      </c>
      <c r="E3" s="83">
        <f t="shared" ref="E3:E9" si="0">EDATE(SettlementDate,$B3)</f>
        <v>42860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3.5517897960346545E-3</v>
      </c>
      <c r="H3" s="63">
        <f t="shared" ref="H3:H9" si="2">ROUNDDOWN(G3*10,2)/10</f>
        <v>3.0000000000000001E-3</v>
      </c>
      <c r="I3" s="92">
        <f>MAX(_xll.ohPack(Data!$F$4:INDEX(FwdON,MATCH(E3+1,SettlementDates,1),1)))</f>
        <v>5.9087216393294284E-3</v>
      </c>
      <c r="J3" s="63">
        <f t="shared" ref="J3:J9" si="3">IF(I3-G3&gt;1%,(QUOTIENT(I3*10000,50)+1)*0.5%,(QUOTIENT(I3*10000,10)+1)*0.1%)</f>
        <v>6.0000000000000001E-3</v>
      </c>
      <c r="K3" s="92">
        <f t="shared" ref="K3:K9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V3" s="73"/>
      <c r="W3" s="71"/>
      <c r="X3" s="72"/>
    </row>
    <row r="4" spans="1:26" ht="12" hidden="1" customHeight="1" outlineLevel="1" x14ac:dyDescent="0.25">
      <c r="A4" s="178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43225</v>
      </c>
      <c r="F4" s="87">
        <f t="shared" si="1"/>
        <v>3</v>
      </c>
      <c r="G4" s="93">
        <f>MIN(_xll.ohPack(Data!$F$4:INDEX(FwdON,MATCH(E4+1,SettlementDates,1),1)))</f>
        <v>3.5517897960346545E-3</v>
      </c>
      <c r="H4" s="64">
        <f t="shared" si="2"/>
        <v>3.0000000000000001E-3</v>
      </c>
      <c r="I4" s="93">
        <f>MAX(_xll.ohPack(Data!$F$4:INDEX(FwdON,MATCH(E4+1,SettlementDates,1),1)))</f>
        <v>8.0897096504006782E-3</v>
      </c>
      <c r="J4" s="64">
        <f t="shared" si="3"/>
        <v>9.0000000000000011E-3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V4" s="73"/>
      <c r="W4" s="71"/>
      <c r="X4" s="72"/>
      <c r="Z4" s="74"/>
    </row>
    <row r="5" spans="1:26" ht="12" hidden="1" outlineLevel="1" x14ac:dyDescent="0.25">
      <c r="A5" s="178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44321</v>
      </c>
      <c r="F5" s="87">
        <f t="shared" si="1"/>
        <v>6</v>
      </c>
      <c r="G5" s="93">
        <f>MIN(_xll.ohPack(Data!$F$4:INDEX(FwdON,MATCH(E5+1,SettlementDates,1),1)))</f>
        <v>3.5517897960346545E-3</v>
      </c>
      <c r="H5" s="64">
        <f t="shared" si="2"/>
        <v>3.0000000000000001E-3</v>
      </c>
      <c r="I5" s="93">
        <f>MAX(_xll.ohPack(Data!$F$4:INDEX(FwdON,MATCH(E5+1,SettlementDates,1),1)))</f>
        <v>1.4168570189578844E-2</v>
      </c>
      <c r="J5" s="64">
        <f t="shared" si="3"/>
        <v>1.4999999999999999E-2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V5" s="73"/>
      <c r="W5" s="71"/>
      <c r="X5" s="72"/>
    </row>
    <row r="6" spans="1:26" ht="12" hidden="1" outlineLevel="1" x14ac:dyDescent="0.25">
      <c r="A6" s="178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46147</v>
      </c>
      <c r="F6" s="87">
        <f t="shared" si="1"/>
        <v>6</v>
      </c>
      <c r="G6" s="93">
        <f>MIN(_xll.ohPack(Data!$F$4:INDEX(FwdON,MATCH(E6+1,SettlementDates,1),1)))</f>
        <v>3.5517897960346545E-3</v>
      </c>
      <c r="H6" s="64">
        <f t="shared" si="2"/>
        <v>3.0000000000000001E-3</v>
      </c>
      <c r="I6" s="93">
        <f>MAX(_xll.ohPack(Data!$F$4:INDEX(FwdON,MATCH(E6+1,SettlementDates,1),1)))</f>
        <v>2.0350625870708683E-2</v>
      </c>
      <c r="J6" s="64">
        <f t="shared" si="3"/>
        <v>2.5000000000000001E-2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V6" s="73"/>
      <c r="W6" s="71"/>
      <c r="X6" s="72"/>
    </row>
    <row r="7" spans="1:26" ht="12" hidden="1" outlineLevel="1" x14ac:dyDescent="0.25">
      <c r="A7" s="178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49800</v>
      </c>
      <c r="F7" s="87">
        <f t="shared" si="1"/>
        <v>12</v>
      </c>
      <c r="G7" s="93">
        <f>MIN(_xll.ohPack(Data!$F$4:INDEX(FwdON,MATCH(E7+1,SettlementDates,1),1)))</f>
        <v>3.5517897960346545E-3</v>
      </c>
      <c r="H7" s="64">
        <f t="shared" si="2"/>
        <v>3.0000000000000001E-3</v>
      </c>
      <c r="I7" s="93">
        <f>MAX(_xll.ohPack(Data!$F$4:INDEX(FwdON,MATCH(E7+1,SettlementDates,1),1)))</f>
        <v>2.1972064780766409E-2</v>
      </c>
      <c r="J7" s="64">
        <f t="shared" si="3"/>
        <v>2.5000000000000001E-2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V7" s="73"/>
      <c r="W7" s="71"/>
      <c r="X7" s="72"/>
    </row>
    <row r="8" spans="1:26" ht="12" hidden="1" outlineLevel="1" x14ac:dyDescent="0.25">
      <c r="A8" s="178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53452</v>
      </c>
      <c r="F8" s="87">
        <f t="shared" si="1"/>
        <v>36</v>
      </c>
      <c r="G8" s="93">
        <f>MIN(_xll.ohPack(Data!$F$4:INDEX(FwdON,MATCH(E8+1,SettlementDates,1),1)))</f>
        <v>3.5517897960346545E-3</v>
      </c>
      <c r="H8" s="64">
        <f t="shared" si="2"/>
        <v>3.0000000000000001E-3</v>
      </c>
      <c r="I8" s="93">
        <f>MAX(_xll.ohPack(Data!$F$4:INDEX(FwdON,MATCH(E8+1,SettlementDates,1),1)))</f>
        <v>2.1972064780766409E-2</v>
      </c>
      <c r="J8" s="64">
        <f t="shared" si="3"/>
        <v>2.5000000000000001E-2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V8" s="73"/>
      <c r="W8" s="71"/>
      <c r="X8" s="72"/>
    </row>
    <row r="9" spans="1:26" ht="12" hidden="1" outlineLevel="1" x14ac:dyDescent="0.25">
      <c r="A9" s="179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64410</v>
      </c>
      <c r="F9" s="87">
        <f t="shared" si="1"/>
        <v>60</v>
      </c>
      <c r="G9" s="94">
        <f>MIN(_xll.ohPack(Data!$F$4:INDEX(FwdON,MATCH(E9+1,SettlementDates,1),1)))</f>
        <v>3.5517897960346545E-3</v>
      </c>
      <c r="H9" s="65">
        <f t="shared" si="2"/>
        <v>3.0000000000000001E-3</v>
      </c>
      <c r="I9" s="94">
        <f>MAX(_xll.ohPack(Data!$F$4:INDEX(FwdON,MATCH(E9+1,SettlementDates,1),1)))</f>
        <v>2.1972064780766409E-2</v>
      </c>
      <c r="J9" s="65">
        <f t="shared" si="3"/>
        <v>2.5000000000000001E-2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V9" s="73"/>
      <c r="W9" s="71"/>
      <c r="X9" s="72"/>
    </row>
    <row r="10" spans="1:26" ht="12" hidden="1" customHeight="1" outlineLevel="1" x14ac:dyDescent="0.25">
      <c r="A10" s="177" t="s">
        <v>60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M10" s="71"/>
      <c r="N10" s="71"/>
      <c r="O10" s="71"/>
      <c r="P10" s="71"/>
      <c r="Q10" s="71"/>
      <c r="R10" s="71"/>
      <c r="S10" s="71"/>
      <c r="T10" s="71"/>
      <c r="U10" s="73"/>
      <c r="V10" s="73"/>
      <c r="W10" s="71"/>
      <c r="X10" s="72"/>
    </row>
    <row r="11" spans="1:26" ht="12" hidden="1" outlineLevel="1" x14ac:dyDescent="0.25">
      <c r="A11" s="178"/>
      <c r="B11" s="77"/>
      <c r="C11" s="60"/>
      <c r="D11" s="85"/>
      <c r="E11" s="86"/>
      <c r="F11" s="87"/>
      <c r="G11" s="93"/>
      <c r="H11" s="64"/>
      <c r="I11" s="93"/>
      <c r="J11" s="64"/>
      <c r="K11" s="93"/>
      <c r="M11" s="71"/>
      <c r="N11" s="71"/>
      <c r="O11" s="71"/>
      <c r="P11" s="71"/>
      <c r="Q11" s="71"/>
      <c r="R11" s="71"/>
      <c r="S11" s="71"/>
      <c r="T11" s="71"/>
      <c r="U11" s="73"/>
      <c r="V11" s="73"/>
      <c r="W11" s="71"/>
      <c r="X11" s="72"/>
    </row>
    <row r="12" spans="1:26" ht="12" hidden="1" outlineLevel="1" x14ac:dyDescent="0.25">
      <c r="A12" s="178"/>
      <c r="B12" s="77"/>
      <c r="C12" s="60"/>
      <c r="D12" s="85"/>
      <c r="E12" s="86"/>
      <c r="F12" s="87"/>
      <c r="G12" s="93"/>
      <c r="H12" s="64"/>
      <c r="I12" s="93"/>
      <c r="J12" s="64"/>
      <c r="K12" s="93"/>
      <c r="M12" s="71"/>
      <c r="N12" s="71"/>
      <c r="O12" s="71"/>
      <c r="P12" s="71"/>
      <c r="Q12" s="71"/>
      <c r="R12" s="71"/>
      <c r="S12" s="71"/>
      <c r="T12" s="71"/>
      <c r="U12" s="73"/>
      <c r="V12" s="73"/>
      <c r="W12" s="71"/>
      <c r="X12" s="72"/>
    </row>
    <row r="13" spans="1:26" ht="12" hidden="1" outlineLevel="1" x14ac:dyDescent="0.25">
      <c r="A13" s="178"/>
      <c r="B13" s="77"/>
      <c r="C13" s="60"/>
      <c r="D13" s="85"/>
      <c r="E13" s="86"/>
      <c r="F13" s="87"/>
      <c r="G13" s="93"/>
      <c r="H13" s="64"/>
      <c r="I13" s="93"/>
      <c r="J13" s="64"/>
      <c r="K13" s="93"/>
      <c r="M13" s="71"/>
      <c r="N13" s="71"/>
      <c r="O13" s="71"/>
      <c r="P13" s="71"/>
      <c r="Q13" s="71"/>
      <c r="R13" s="71"/>
      <c r="S13" s="71"/>
      <c r="T13" s="71"/>
      <c r="U13" s="73"/>
      <c r="V13" s="73"/>
      <c r="W13" s="71"/>
      <c r="X13" s="72"/>
    </row>
    <row r="14" spans="1:26" ht="12" hidden="1" outlineLevel="1" x14ac:dyDescent="0.25">
      <c r="A14" s="178"/>
      <c r="B14" s="77"/>
      <c r="C14" s="60"/>
      <c r="D14" s="85"/>
      <c r="E14" s="86"/>
      <c r="F14" s="87"/>
      <c r="G14" s="93"/>
      <c r="H14" s="64"/>
      <c r="I14" s="93"/>
      <c r="J14" s="64"/>
      <c r="K14" s="93"/>
      <c r="M14" s="71"/>
      <c r="N14" s="71"/>
      <c r="O14" s="71"/>
      <c r="P14" s="71"/>
      <c r="Q14" s="71"/>
      <c r="R14" s="71"/>
      <c r="S14" s="71"/>
      <c r="T14" s="71"/>
      <c r="U14" s="73"/>
      <c r="V14" s="73"/>
      <c r="W14" s="71"/>
      <c r="X14" s="72"/>
    </row>
    <row r="15" spans="1:26" ht="12" hidden="1" outlineLevel="1" x14ac:dyDescent="0.25">
      <c r="A15" s="178"/>
      <c r="B15" s="77"/>
      <c r="C15" s="60"/>
      <c r="D15" s="85"/>
      <c r="E15" s="86"/>
      <c r="F15" s="87"/>
      <c r="G15" s="93"/>
      <c r="H15" s="64"/>
      <c r="I15" s="93"/>
      <c r="J15" s="64"/>
      <c r="K15" s="93"/>
      <c r="M15" s="71"/>
      <c r="N15" s="71"/>
      <c r="O15" s="71"/>
      <c r="P15" s="71"/>
      <c r="Q15" s="71"/>
      <c r="R15" s="71"/>
      <c r="S15" s="71"/>
      <c r="T15" s="71"/>
      <c r="U15" s="73"/>
      <c r="V15" s="73"/>
      <c r="W15" s="71"/>
      <c r="X15" s="72"/>
    </row>
    <row r="16" spans="1:26" ht="12" hidden="1" outlineLevel="1" x14ac:dyDescent="0.25">
      <c r="A16" s="179"/>
      <c r="B16" s="78"/>
      <c r="C16" s="61"/>
      <c r="D16" s="89"/>
      <c r="E16" s="90"/>
      <c r="F16" s="91"/>
      <c r="G16" s="94"/>
      <c r="H16" s="65"/>
      <c r="I16" s="94"/>
      <c r="J16" s="65"/>
      <c r="K16" s="94"/>
      <c r="M16" s="71"/>
      <c r="N16" s="71"/>
      <c r="O16" s="71"/>
      <c r="P16" s="71"/>
      <c r="Q16" s="71"/>
      <c r="R16" s="71"/>
      <c r="S16" s="71"/>
      <c r="T16" s="71"/>
      <c r="U16" s="73"/>
      <c r="V16" s="73"/>
      <c r="W16" s="71"/>
      <c r="X16" s="72"/>
    </row>
    <row r="17" spans="3:30" collapsed="1" x14ac:dyDescent="0.2">
      <c r="P17" s="73"/>
      <c r="Q17" s="73"/>
      <c r="S17" s="73"/>
      <c r="T17" s="73"/>
      <c r="U17" s="73"/>
      <c r="V17" s="73"/>
      <c r="Y17" s="73"/>
    </row>
    <row r="18" spans="3:30" x14ac:dyDescent="0.2">
      <c r="C18" s="72"/>
      <c r="M18" s="122" t="s">
        <v>173</v>
      </c>
      <c r="P18" s="73"/>
      <c r="Q18" s="73"/>
      <c r="S18" s="73"/>
      <c r="T18" s="73"/>
      <c r="V18" s="73"/>
      <c r="Y18" s="73"/>
      <c r="AA18" s="71"/>
    </row>
    <row r="19" spans="3:30" x14ac:dyDescent="0.2">
      <c r="M19" s="111"/>
      <c r="P19" s="73"/>
      <c r="Q19" s="73"/>
      <c r="S19" s="73"/>
      <c r="T19" s="73"/>
      <c r="V19" s="73"/>
      <c r="Y19" s="73"/>
      <c r="AA19" s="95"/>
    </row>
    <row r="20" spans="3:30" x14ac:dyDescent="0.2">
      <c r="P20" s="73"/>
      <c r="Q20" s="73"/>
      <c r="S20" s="73"/>
      <c r="T20" s="73"/>
      <c r="U20" s="73"/>
      <c r="V20" s="73"/>
      <c r="Y20" s="73"/>
    </row>
    <row r="21" spans="3:30" ht="13.5" x14ac:dyDescent="0.2">
      <c r="M21" s="100" t="s">
        <v>68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0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177</v>
      </c>
      <c r="Y22" s="112" t="s">
        <v>71</v>
      </c>
      <c r="AA22" s="114" t="s">
        <v>125</v>
      </c>
      <c r="AC22" s="113" t="s">
        <v>122</v>
      </c>
      <c r="AD22" s="114" t="s">
        <v>133</v>
      </c>
    </row>
    <row r="23" spans="3:30" x14ac:dyDescent="0.2">
      <c r="J23" s="72"/>
      <c r="K23" s="72"/>
      <c r="L23" s="72"/>
      <c r="M23" s="132" t="s">
        <v>64</v>
      </c>
      <c r="N23" s="132"/>
      <c r="O23" s="132" t="s">
        <v>72</v>
      </c>
      <c r="P23" s="132" t="str">
        <f t="shared" ref="P23:P54" si="5">Currency&amp;M23&amp;O23&amp;QuoteSuffix</f>
        <v>USDOISSW_Quote</v>
      </c>
      <c r="Q23" s="138"/>
      <c r="R23" s="133">
        <f t="shared" ref="R23:R54" si="6">EvaluationDate</f>
        <v>42493</v>
      </c>
      <c r="S23" s="133">
        <f>_xll.qlSwapStartDate(AA23)</f>
        <v>42495</v>
      </c>
      <c r="T23" s="133">
        <f>_xll.qlSwapMaturityDate(AA23)</f>
        <v>42502</v>
      </c>
      <c r="U23" s="134">
        <f>_xll.qlOvernightIndexedSwapFairRate(AA23,_xll.ohTrigger(Trigger,TriggerON))</f>
        <v>3.7388231841717348E-3</v>
      </c>
      <c r="V23" s="134">
        <f>_xll.qlQuoteValue(P23,_xll.ohTrigger(Trigger,TriggerON))</f>
        <v>3.65E-3</v>
      </c>
      <c r="W23" s="134" t="b">
        <f t="shared" ref="W23:W54" si="7">NOT(ISERROR(V23))</f>
        <v>1</v>
      </c>
      <c r="X23" s="172">
        <f>(U23-V23)*10000</f>
        <v>0.88823184171734748</v>
      </c>
      <c r="Y23" s="135" t="b">
        <f>ABS(X23)&lt;=ABS('General Settings'!$D$27)*10000</f>
        <v>1</v>
      </c>
      <c r="AA23" s="62" t="str">
        <f>_xll.qlMakeOIS(,SettlementDays,IF(O23="SW","1W",O23),IndexON,,FwdStart,DayCountConv,,Permanent,Trigger,ObjectOverwrite)</f>
        <v>obj_004ce#0002</v>
      </c>
      <c r="AC23" s="78" t="s">
        <v>123</v>
      </c>
      <c r="AD23" s="61" t="s">
        <v>124</v>
      </c>
    </row>
    <row r="24" spans="3:30" x14ac:dyDescent="0.2">
      <c r="M24" s="123" t="s">
        <v>64</v>
      </c>
      <c r="N24" s="123"/>
      <c r="O24" s="123" t="s">
        <v>73</v>
      </c>
      <c r="P24" s="123" t="str">
        <f t="shared" si="5"/>
        <v>USDOIS2W_Quote</v>
      </c>
      <c r="Q24" s="138"/>
      <c r="R24" s="124">
        <f t="shared" si="6"/>
        <v>42493</v>
      </c>
      <c r="S24" s="124">
        <f>_xll.qlSwapStartDate(AA24)</f>
        <v>42495</v>
      </c>
      <c r="T24" s="124">
        <f>_xll.qlSwapMaturityDate(AA24)</f>
        <v>42509</v>
      </c>
      <c r="U24" s="125">
        <f>_xll.qlOvernightIndexedSwapFairRate(AA24,_xll.ohTrigger(Trigger,TriggerON))</f>
        <v>3.6782455882836528E-3</v>
      </c>
      <c r="V24" s="125">
        <f>_xll.qlQuoteValue(P24,_xll.ohTrigger(Trigger,TriggerON))</f>
        <v>3.65E-3</v>
      </c>
      <c r="W24" s="125" t="b">
        <f t="shared" si="7"/>
        <v>1</v>
      </c>
      <c r="X24" s="173">
        <f t="shared" ref="X24:X76" si="8">(U24-V24)*10000</f>
        <v>0.28245588283652789</v>
      </c>
      <c r="Y24" s="126" t="b">
        <f>ABS(X24)&lt;=ABS('General Settings'!$D$27)*10000</f>
        <v>1</v>
      </c>
      <c r="AA24" s="60" t="str">
        <f>_xll.qlMakeOIS(,SettlementDays,IF(O24="SW","1W",O24),IndexON,,FwdStart,DayCountConv,,Permanent,Trigger,ObjectOverwrite)</f>
        <v>obj_004d1#0002</v>
      </c>
    </row>
    <row r="25" spans="3:30" x14ac:dyDescent="0.2">
      <c r="M25" s="123" t="s">
        <v>64</v>
      </c>
      <c r="N25" s="123"/>
      <c r="O25" s="123" t="s">
        <v>74</v>
      </c>
      <c r="P25" s="123" t="str">
        <f t="shared" si="5"/>
        <v>USDOIS3W_Quote</v>
      </c>
      <c r="Q25" s="138"/>
      <c r="R25" s="124">
        <f t="shared" si="6"/>
        <v>42493</v>
      </c>
      <c r="S25" s="124">
        <f>_xll.qlSwapStartDate(AA25)</f>
        <v>42495</v>
      </c>
      <c r="T25" s="124">
        <f>_xll.qlSwapMaturityDate(AA25)</f>
        <v>42516</v>
      </c>
      <c r="U25" s="125">
        <f>_xll.qlOvernightIndexedSwapFairRate(AA25,_xll.ohTrigger(Trigger,TriggerON))</f>
        <v>3.6389044916366026E-3</v>
      </c>
      <c r="V25" s="125">
        <f>_xll.qlQuoteValue(P25,_xll.ohTrigger(Trigger,TriggerON))</f>
        <v>3.65E-3</v>
      </c>
      <c r="W25" s="125" t="b">
        <f t="shared" si="7"/>
        <v>1</v>
      </c>
      <c r="X25" s="173">
        <f t="shared" si="8"/>
        <v>-0.11095508363397413</v>
      </c>
      <c r="Y25" s="126" t="b">
        <f>ABS(X25)&lt;=ABS('General Settings'!$D$27)*10000</f>
        <v>1</v>
      </c>
      <c r="AA25" s="60" t="str">
        <f>_xll.qlMakeOIS(,SettlementDays,IF(O25="SW","1W",O25),IndexON,,FwdStart,DayCountConv,,Permanent,Trigger,ObjectOverwrite)</f>
        <v>obj_00496#0002</v>
      </c>
    </row>
    <row r="26" spans="3:30" x14ac:dyDescent="0.2">
      <c r="M26" s="123" t="s">
        <v>64</v>
      </c>
      <c r="N26" s="123"/>
      <c r="O26" s="123" t="s">
        <v>39</v>
      </c>
      <c r="P26" s="123" t="str">
        <f t="shared" si="5"/>
        <v>USDOIS1M_Quote</v>
      </c>
      <c r="Q26" s="138"/>
      <c r="R26" s="124">
        <f t="shared" si="6"/>
        <v>42493</v>
      </c>
      <c r="S26" s="124">
        <f>_xll.qlSwapStartDate(AA26)</f>
        <v>42495</v>
      </c>
      <c r="T26" s="124">
        <f>_xll.qlSwapMaturityDate(AA26)</f>
        <v>42527</v>
      </c>
      <c r="U26" s="125">
        <f>_xll.qlOvernightIndexedSwapFairRate(AA26,_xll.ohTrigger(Trigger,TriggerON))</f>
        <v>3.6199999979938387E-3</v>
      </c>
      <c r="V26" s="125">
        <f>_xll.qlQuoteValue(P26,_xll.ohTrigger(Trigger,TriggerON))</f>
        <v>3.62E-3</v>
      </c>
      <c r="W26" s="125" t="b">
        <f t="shared" si="7"/>
        <v>1</v>
      </c>
      <c r="X26" s="173">
        <f t="shared" si="8"/>
        <v>-2.006161296114195E-8</v>
      </c>
      <c r="Y26" s="126" t="b">
        <f>ABS(X26)&lt;=ABS('General Settings'!$D$27)*10000</f>
        <v>1</v>
      </c>
      <c r="AA26" s="60" t="str">
        <f>_xll.qlMakeOIS(,SettlementDays,IF(O26="SW","1W",O26),IndexON,,FwdStart,DayCountConv,,Permanent,Trigger,ObjectOverwrite)</f>
        <v>obj_0048a#0002</v>
      </c>
    </row>
    <row r="27" spans="3:30" x14ac:dyDescent="0.2">
      <c r="M27" s="123" t="s">
        <v>64</v>
      </c>
      <c r="N27" s="123"/>
      <c r="O27" s="123" t="s">
        <v>75</v>
      </c>
      <c r="P27" s="123" t="str">
        <f t="shared" si="5"/>
        <v>USDOIS2M_Quote</v>
      </c>
      <c r="Q27" s="138"/>
      <c r="R27" s="124">
        <f t="shared" si="6"/>
        <v>42493</v>
      </c>
      <c r="S27" s="124">
        <f>_xll.qlSwapStartDate(AA27)</f>
        <v>42495</v>
      </c>
      <c r="T27" s="124">
        <f>_xll.qlSwapMaturityDate(AA27)</f>
        <v>42556</v>
      </c>
      <c r="U27" s="125">
        <f>_xll.qlOvernightIndexedSwapFairRate(AA27,_xll.ohTrigger(Trigger,TriggerON))</f>
        <v>3.7100000022020378E-3</v>
      </c>
      <c r="V27" s="125">
        <f>_xll.qlQuoteValue(P27,_xll.ohTrigger(Trigger,TriggerON))</f>
        <v>3.7099999999999998E-3</v>
      </c>
      <c r="W27" s="125" t="b">
        <f t="shared" si="7"/>
        <v>1</v>
      </c>
      <c r="X27" s="173">
        <f t="shared" si="8"/>
        <v>2.2020380310849852E-8</v>
      </c>
      <c r="Y27" s="126" t="b">
        <f>ABS(X27)&lt;=ABS('General Settings'!$D$27)*10000</f>
        <v>1</v>
      </c>
      <c r="AA27" s="60" t="str">
        <f>_xll.qlMakeOIS(,SettlementDays,IF(O27="SW","1W",O27),IndexON,,FwdStart,DayCountConv,,Permanent,Trigger,ObjectOverwrite)</f>
        <v>obj_00493#0002</v>
      </c>
    </row>
    <row r="28" spans="3:30" x14ac:dyDescent="0.2">
      <c r="M28" s="123" t="s">
        <v>64</v>
      </c>
      <c r="N28" s="123"/>
      <c r="O28" s="123" t="s">
        <v>40</v>
      </c>
      <c r="P28" s="123" t="str">
        <f t="shared" si="5"/>
        <v>USDOIS3M_Quote</v>
      </c>
      <c r="Q28" s="138"/>
      <c r="R28" s="124">
        <f t="shared" si="6"/>
        <v>42493</v>
      </c>
      <c r="S28" s="124">
        <f>_xll.qlSwapStartDate(AA28)</f>
        <v>42495</v>
      </c>
      <c r="T28" s="124">
        <f>_xll.qlSwapMaturityDate(AA28)</f>
        <v>42587</v>
      </c>
      <c r="U28" s="125">
        <f>_xll.qlOvernightIndexedSwapFairRate(AA28,_xll.ohTrigger(Trigger,TriggerON))</f>
        <v>3.8200000000644728E-3</v>
      </c>
      <c r="V28" s="125">
        <f>_xll.qlQuoteValue(P28,_xll.ohTrigger(Trigger,TriggerON))</f>
        <v>3.82E-3</v>
      </c>
      <c r="W28" s="125" t="b">
        <f t="shared" si="7"/>
        <v>1</v>
      </c>
      <c r="X28" s="173">
        <f t="shared" si="8"/>
        <v>6.4472732708154012E-10</v>
      </c>
      <c r="Y28" s="126" t="b">
        <f>ABS(X28)&lt;=ABS('General Settings'!$D$27)*10000</f>
        <v>1</v>
      </c>
      <c r="AA28" s="60" t="str">
        <f>_xll.qlMakeOIS(,SettlementDays,IF(O28="SW","1W",O28),IndexON,,FwdStart,DayCountConv,,Permanent,Trigger,ObjectOverwrite)</f>
        <v>obj_00473#0002</v>
      </c>
    </row>
    <row r="29" spans="3:30" x14ac:dyDescent="0.2">
      <c r="M29" s="123" t="s">
        <v>64</v>
      </c>
      <c r="N29" s="123"/>
      <c r="O29" s="123" t="s">
        <v>76</v>
      </c>
      <c r="P29" s="123" t="str">
        <f t="shared" si="5"/>
        <v>USDOIS4M_Quote</v>
      </c>
      <c r="Q29" s="138"/>
      <c r="R29" s="124">
        <f t="shared" si="6"/>
        <v>42493</v>
      </c>
      <c r="S29" s="124">
        <f>_xll.qlSwapStartDate(AA29)</f>
        <v>42495</v>
      </c>
      <c r="T29" s="124">
        <f>_xll.qlSwapMaturityDate(AA29)</f>
        <v>42619</v>
      </c>
      <c r="U29" s="125">
        <f>_xll.qlOvernightIndexedSwapFairRate(AA29,_xll.ohTrigger(Trigger,TriggerON))</f>
        <v>3.9600000000332919E-3</v>
      </c>
      <c r="V29" s="125">
        <f>_xll.qlQuoteValue(P29,_xll.ohTrigger(Trigger,TriggerON))</f>
        <v>3.96E-3</v>
      </c>
      <c r="W29" s="125" t="b">
        <f t="shared" si="7"/>
        <v>1</v>
      </c>
      <c r="X29" s="173">
        <f t="shared" si="8"/>
        <v>3.3291945589208893E-10</v>
      </c>
      <c r="Y29" s="126" t="b">
        <f>ABS(X29)&lt;=ABS('General Settings'!$D$27)*10000</f>
        <v>1</v>
      </c>
      <c r="AA29" s="60" t="str">
        <f>_xll.qlMakeOIS(,SettlementDays,IF(O29="SW","1W",O29),IndexON,,FwdStart,DayCountConv,,Permanent,Trigger,ObjectOverwrite)</f>
        <v>obj_0048f#0002</v>
      </c>
    </row>
    <row r="30" spans="3:30" x14ac:dyDescent="0.2">
      <c r="M30" s="123" t="s">
        <v>64</v>
      </c>
      <c r="N30" s="123"/>
      <c r="O30" s="123" t="s">
        <v>77</v>
      </c>
      <c r="P30" s="123" t="str">
        <f t="shared" si="5"/>
        <v>USDOIS5M_Quote</v>
      </c>
      <c r="Q30" s="138"/>
      <c r="R30" s="124">
        <f t="shared" si="6"/>
        <v>42493</v>
      </c>
      <c r="S30" s="124">
        <f>_xll.qlSwapStartDate(AA30)</f>
        <v>42495</v>
      </c>
      <c r="T30" s="124">
        <f>_xll.qlSwapMaturityDate(AA30)</f>
        <v>42648</v>
      </c>
      <c r="U30" s="125">
        <f>_xll.qlOvernightIndexedSwapFairRate(AA30,_xll.ohTrigger(Trigger,TriggerON))</f>
        <v>4.0800000000206687E-3</v>
      </c>
      <c r="V30" s="125">
        <f>_xll.qlQuoteValue(P30,_xll.ohTrigger(Trigger,TriggerON))</f>
        <v>4.0800000000000003E-3</v>
      </c>
      <c r="W30" s="125" t="b">
        <f t="shared" si="7"/>
        <v>1</v>
      </c>
      <c r="X30" s="173">
        <f t="shared" si="8"/>
        <v>2.0668362854525668E-10</v>
      </c>
      <c r="Y30" s="126" t="b">
        <f>ABS(X30)&lt;=ABS('General Settings'!$D$27)*10000</f>
        <v>1</v>
      </c>
      <c r="AA30" s="60" t="str">
        <f>_xll.qlMakeOIS(,SettlementDays,IF(O30="SW","1W",O30),IndexON,,FwdStart,DayCountConv,,Permanent,Trigger,ObjectOverwrite)</f>
        <v>obj_0047f#0002</v>
      </c>
    </row>
    <row r="31" spans="3:30" x14ac:dyDescent="0.2">
      <c r="M31" s="123" t="s">
        <v>64</v>
      </c>
      <c r="N31" s="123"/>
      <c r="O31" s="123" t="s">
        <v>41</v>
      </c>
      <c r="P31" s="123" t="str">
        <f t="shared" si="5"/>
        <v>USDOIS6M_Quote</v>
      </c>
      <c r="Q31" s="138"/>
      <c r="R31" s="124">
        <f t="shared" si="6"/>
        <v>42493</v>
      </c>
      <c r="S31" s="124">
        <f>_xll.qlSwapStartDate(AA31)</f>
        <v>42495</v>
      </c>
      <c r="T31" s="124">
        <f>_xll.qlSwapMaturityDate(AA31)</f>
        <v>42681</v>
      </c>
      <c r="U31" s="125">
        <f>_xll.qlOvernightIndexedSwapFairRate(AA31,_xll.ohTrigger(Trigger,TriggerON))</f>
        <v>4.2100000000177386E-3</v>
      </c>
      <c r="V31" s="125">
        <f>_xll.qlQuoteValue(P31,_xll.ohTrigger(Trigger,TriggerON))</f>
        <v>4.2100000000000002E-3</v>
      </c>
      <c r="W31" s="125" t="b">
        <f t="shared" si="7"/>
        <v>1</v>
      </c>
      <c r="X31" s="173">
        <f t="shared" si="8"/>
        <v>1.7738414903600841E-10</v>
      </c>
      <c r="Y31" s="126" t="b">
        <f>ABS(X31)&lt;=ABS('General Settings'!$D$27)*10000</f>
        <v>1</v>
      </c>
      <c r="AA31" s="60" t="str">
        <f>_xll.qlMakeOIS(,SettlementDays,IF(O31="SW","1W",O31),IndexON,,FwdStart,DayCountConv,,Permanent,Trigger,ObjectOverwrite)</f>
        <v>obj_004b2#0002</v>
      </c>
    </row>
    <row r="32" spans="3:30" x14ac:dyDescent="0.2">
      <c r="M32" s="123" t="s">
        <v>64</v>
      </c>
      <c r="N32" s="123"/>
      <c r="O32" s="123" t="s">
        <v>78</v>
      </c>
      <c r="P32" s="123" t="str">
        <f t="shared" si="5"/>
        <v>USDOIS7M_Quote</v>
      </c>
      <c r="Q32" s="138"/>
      <c r="R32" s="124">
        <f t="shared" si="6"/>
        <v>42493</v>
      </c>
      <c r="S32" s="124">
        <f>_xll.qlSwapStartDate(AA32)</f>
        <v>42495</v>
      </c>
      <c r="T32" s="124">
        <f>_xll.qlSwapMaturityDate(AA32)</f>
        <v>42709</v>
      </c>
      <c r="U32" s="125">
        <f>_xll.qlOvernightIndexedSwapFairRate(AA32,_xll.ohTrigger(Trigger,TriggerON))</f>
        <v>4.3100000000154985E-3</v>
      </c>
      <c r="V32" s="125">
        <f>_xll.qlQuoteValue(P32,_xll.ohTrigger(Trigger,TriggerON))</f>
        <v>4.3100000000000005E-3</v>
      </c>
      <c r="W32" s="125" t="b">
        <f t="shared" si="7"/>
        <v>1</v>
      </c>
      <c r="X32" s="173">
        <f t="shared" si="8"/>
        <v>1.5498019534376795E-10</v>
      </c>
      <c r="Y32" s="126" t="b">
        <f>ABS(X32)&lt;=ABS('General Settings'!$D$27)*10000</f>
        <v>1</v>
      </c>
      <c r="AA32" s="60" t="str">
        <f>_xll.qlMakeOIS(,SettlementDays,IF(O32="SW","1W",O32),IndexON,,FwdStart,DayCountConv,,Permanent,Trigger,ObjectOverwrite)</f>
        <v>obj_004a5#0002</v>
      </c>
    </row>
    <row r="33" spans="13:27" x14ac:dyDescent="0.2">
      <c r="M33" s="123" t="s">
        <v>64</v>
      </c>
      <c r="N33" s="123"/>
      <c r="O33" s="123" t="s">
        <v>79</v>
      </c>
      <c r="P33" s="123" t="str">
        <f t="shared" si="5"/>
        <v>USDOIS8M_Quote</v>
      </c>
      <c r="Q33" s="138"/>
      <c r="R33" s="124">
        <f t="shared" si="6"/>
        <v>42493</v>
      </c>
      <c r="S33" s="124">
        <f>_xll.qlSwapStartDate(AA33)</f>
        <v>42495</v>
      </c>
      <c r="T33" s="124">
        <f>_xll.qlSwapMaturityDate(AA33)</f>
        <v>42740</v>
      </c>
      <c r="U33" s="125">
        <f>_xll.qlOvernightIndexedSwapFairRate(AA33,_xll.ohTrigger(Trigger,TriggerON))</f>
        <v>4.4300000000131153E-3</v>
      </c>
      <c r="V33" s="125">
        <f>_xll.qlQuoteValue(P33,_xll.ohTrigger(Trigger,TriggerON))</f>
        <v>4.4299999999999999E-3</v>
      </c>
      <c r="W33" s="125" t="b">
        <f t="shared" si="7"/>
        <v>1</v>
      </c>
      <c r="X33" s="173">
        <f t="shared" si="8"/>
        <v>1.311537684012265E-10</v>
      </c>
      <c r="Y33" s="126" t="b">
        <f>ABS(X33)&lt;=ABS('General Settings'!$D$27)*10000</f>
        <v>1</v>
      </c>
      <c r="AA33" s="60" t="str">
        <f>_xll.qlMakeOIS(,SettlementDays,IF(O33="SW","1W",O33),IndexON,,FwdStart,DayCountConv,,Permanent,Trigger,ObjectOverwrite)</f>
        <v>obj_00474#0002</v>
      </c>
    </row>
    <row r="34" spans="13:27" x14ac:dyDescent="0.2">
      <c r="M34" s="123" t="s">
        <v>64</v>
      </c>
      <c r="N34" s="123"/>
      <c r="O34" s="123" t="s">
        <v>80</v>
      </c>
      <c r="P34" s="123" t="str">
        <f t="shared" si="5"/>
        <v>USDOIS9M_Quote</v>
      </c>
      <c r="Q34" s="138"/>
      <c r="R34" s="124">
        <f t="shared" si="6"/>
        <v>42493</v>
      </c>
      <c r="S34" s="124">
        <f>_xll.qlSwapStartDate(AA34)</f>
        <v>42495</v>
      </c>
      <c r="T34" s="124">
        <f>_xll.qlSwapMaturityDate(AA34)</f>
        <v>42772</v>
      </c>
      <c r="U34" s="125">
        <f>_xll.qlOvernightIndexedSwapFairRate(AA34,_xll.ohTrigger(Trigger,TriggerON))</f>
        <v>4.5600000000117508E-3</v>
      </c>
      <c r="V34" s="125">
        <f>_xll.qlQuoteValue(P34,_xll.ohTrigger(Trigger,TriggerON))</f>
        <v>4.5599999999999998E-3</v>
      </c>
      <c r="W34" s="125" t="b">
        <f t="shared" si="7"/>
        <v>1</v>
      </c>
      <c r="X34" s="173">
        <f t="shared" si="8"/>
        <v>1.1751016826266891E-10</v>
      </c>
      <c r="Y34" s="126" t="b">
        <f>ABS(X34)&lt;=ABS('General Settings'!$D$27)*10000</f>
        <v>1</v>
      </c>
      <c r="AA34" s="60" t="str">
        <f>_xll.qlMakeOIS(,SettlementDays,IF(O34="SW","1W",O34),IndexON,,FwdStart,DayCountConv,,Permanent,Trigger,ObjectOverwrite)</f>
        <v>obj_004ca#0002</v>
      </c>
    </row>
    <row r="35" spans="13:27" x14ac:dyDescent="0.2">
      <c r="M35" s="123" t="s">
        <v>64</v>
      </c>
      <c r="N35" s="123"/>
      <c r="O35" s="123" t="s">
        <v>81</v>
      </c>
      <c r="P35" s="123" t="str">
        <f t="shared" si="5"/>
        <v>USDOIS10M_Quote</v>
      </c>
      <c r="Q35" s="138"/>
      <c r="R35" s="124">
        <f t="shared" si="6"/>
        <v>42493</v>
      </c>
      <c r="S35" s="124">
        <f>_xll.qlSwapStartDate(AA35)</f>
        <v>42495</v>
      </c>
      <c r="T35" s="124">
        <f>_xll.qlSwapMaturityDate(AA35)</f>
        <v>42800</v>
      </c>
      <c r="U35" s="125">
        <f>_xll.qlOvernightIndexedSwapFairRate(AA35,_xll.ohTrigger(Trigger,TriggerON))</f>
        <v>4.6600000000107415E-3</v>
      </c>
      <c r="V35" s="125">
        <f>_xll.qlQuoteValue(P35,_xll.ohTrigger(Trigger,TriggerON))</f>
        <v>4.6600000000000001E-3</v>
      </c>
      <c r="W35" s="125" t="b">
        <f t="shared" si="7"/>
        <v>1</v>
      </c>
      <c r="X35" s="173">
        <f t="shared" si="8"/>
        <v>1.074140776324839E-10</v>
      </c>
      <c r="Y35" s="126" t="b">
        <f>ABS(X35)&lt;=ABS('General Settings'!$D$27)*10000</f>
        <v>1</v>
      </c>
      <c r="AA35" s="60" t="str">
        <f>_xll.qlMakeOIS(,SettlementDays,IF(O35="SW","1W",O35),IndexON,,FwdStart,DayCountConv,,Permanent,Trigger,ObjectOverwrite)</f>
        <v>obj_004a2#0002</v>
      </c>
    </row>
    <row r="36" spans="13:27" x14ac:dyDescent="0.2">
      <c r="M36" s="123" t="s">
        <v>64</v>
      </c>
      <c r="N36" s="123"/>
      <c r="O36" s="123" t="s">
        <v>82</v>
      </c>
      <c r="P36" s="123" t="str">
        <f t="shared" si="5"/>
        <v>USDOIS11M_Quote</v>
      </c>
      <c r="Q36" s="138"/>
      <c r="R36" s="124">
        <f t="shared" si="6"/>
        <v>42493</v>
      </c>
      <c r="S36" s="124">
        <f>_xll.qlSwapStartDate(AA36)</f>
        <v>42495</v>
      </c>
      <c r="T36" s="124">
        <f>_xll.qlSwapMaturityDate(AA36)</f>
        <v>42830</v>
      </c>
      <c r="U36" s="125">
        <f>_xll.qlOvernightIndexedSwapFairRate(AA36,_xll.ohTrigger(Trigger,TriggerON))</f>
        <v>4.7700000000098332E-3</v>
      </c>
      <c r="V36" s="125">
        <f>_xll.qlQuoteValue(P36,_xll.ohTrigger(Trigger,TriggerON))</f>
        <v>4.7699999999999999E-3</v>
      </c>
      <c r="W36" s="125" t="b">
        <f t="shared" si="7"/>
        <v>1</v>
      </c>
      <c r="X36" s="173">
        <f t="shared" si="8"/>
        <v>9.833280023574531E-11</v>
      </c>
      <c r="Y36" s="126" t="b">
        <f>ABS(X36)&lt;=ABS('General Settings'!$D$27)*10000</f>
        <v>1</v>
      </c>
      <c r="AA36" s="60" t="str">
        <f>_xll.qlMakeOIS(,SettlementDays,IF(O36="SW","1W",O36),IndexON,,FwdStart,DayCountConv,,Permanent,Trigger,ObjectOverwrite)</f>
        <v>obj_00479#0002</v>
      </c>
    </row>
    <row r="37" spans="13:27" x14ac:dyDescent="0.2">
      <c r="M37" s="123" t="s">
        <v>64</v>
      </c>
      <c r="N37" s="123"/>
      <c r="O37" s="123" t="s">
        <v>42</v>
      </c>
      <c r="P37" s="123" t="str">
        <f t="shared" si="5"/>
        <v>USDOIS1Y_Quote</v>
      </c>
      <c r="Q37" s="138"/>
      <c r="R37" s="124">
        <f t="shared" si="6"/>
        <v>42493</v>
      </c>
      <c r="S37" s="124">
        <f>_xll.qlSwapStartDate(AA37)</f>
        <v>42495</v>
      </c>
      <c r="T37" s="124">
        <f>_xll.qlSwapMaturityDate(AA37)</f>
        <v>42860</v>
      </c>
      <c r="U37" s="125">
        <f>_xll.qlOvernightIndexedSwapFairRate(AA37,_xll.ohTrigger(Trigger,TriggerON))</f>
        <v>4.8618167178943409E-3</v>
      </c>
      <c r="V37" s="125">
        <f>_xll.qlQuoteValue(P37,_xll.ohTrigger(Trigger,TriggerON))</f>
        <v>4.8799999999999998E-3</v>
      </c>
      <c r="W37" s="125" t="b">
        <f t="shared" si="7"/>
        <v>1</v>
      </c>
      <c r="X37" s="173">
        <f t="shared" si="8"/>
        <v>-0.18183282105658888</v>
      </c>
      <c r="Y37" s="126" t="b">
        <f>ABS(X37)&lt;=ABS('General Settings'!$D$27)*10000</f>
        <v>1</v>
      </c>
      <c r="AA37" s="60" t="str">
        <f>_xll.qlMakeOIS(,SettlementDays,IF(O37="SW","1W",O37),IndexON,,FwdStart,DayCountConv,,Permanent,Trigger,ObjectOverwrite)</f>
        <v>obj_004d2#0002</v>
      </c>
    </row>
    <row r="38" spans="13:27" x14ac:dyDescent="0.2">
      <c r="M38" s="104" t="s">
        <v>64</v>
      </c>
      <c r="N38" s="104"/>
      <c r="O38" s="104" t="s">
        <v>83</v>
      </c>
      <c r="P38" s="104" t="str">
        <f t="shared" si="5"/>
        <v>USDOIS13M_Quote</v>
      </c>
      <c r="Q38" s="138"/>
      <c r="R38" s="116">
        <f t="shared" si="6"/>
        <v>42493</v>
      </c>
      <c r="S38" s="116">
        <f>_xll.qlSwapStartDate(AA38)</f>
        <v>42495</v>
      </c>
      <c r="T38" s="116">
        <f>_xll.qlSwapMaturityDate(AA38)</f>
        <v>42891</v>
      </c>
      <c r="U38" s="107">
        <f>_xll.qlOvernightIndexedSwapFairRate(AA38,_xll.ohTrigger(Trigger,TriggerON))</f>
        <v>4.9513169340657092E-3</v>
      </c>
      <c r="V38" s="107" t="e">
        <f>_xll.qlQuoteValue(P38,_xll.ohTrigger(Trigger,TriggerON))</f>
        <v>#NUM!</v>
      </c>
      <c r="W38" s="107" t="b">
        <f t="shared" si="7"/>
        <v>0</v>
      </c>
      <c r="X38" s="174" t="e">
        <f t="shared" si="8"/>
        <v>#NUM!</v>
      </c>
      <c r="Y38" s="119" t="e">
        <f>ABS(X38)&lt;=ABS('General Settings'!$D$27)*10000</f>
        <v>#NUM!</v>
      </c>
      <c r="AA38" s="60" t="str">
        <f>_xll.qlMakeOIS(,SettlementDays,IF(O38="SW","1W",O38),IndexON,,FwdStart,DayCountConv,,Permanent,Trigger,ObjectOverwrite)</f>
        <v>obj_004bc#0002</v>
      </c>
    </row>
    <row r="39" spans="13:27" x14ac:dyDescent="0.2">
      <c r="M39" s="104" t="s">
        <v>64</v>
      </c>
      <c r="N39" s="104"/>
      <c r="O39" s="104" t="s">
        <v>84</v>
      </c>
      <c r="P39" s="104" t="str">
        <f t="shared" si="5"/>
        <v>USDOIS14M_Quote</v>
      </c>
      <c r="Q39" s="138"/>
      <c r="R39" s="116">
        <f t="shared" si="6"/>
        <v>42493</v>
      </c>
      <c r="S39" s="116">
        <f>_xll.qlSwapStartDate(AA39)</f>
        <v>42495</v>
      </c>
      <c r="T39" s="116">
        <f>_xll.qlSwapMaturityDate(AA39)</f>
        <v>42921</v>
      </c>
      <c r="U39" s="107">
        <f>_xll.qlOvernightIndexedSwapFairRate(AA39,_xll.ohTrigger(Trigger,TriggerON))</f>
        <v>5.0396324156290863E-3</v>
      </c>
      <c r="V39" s="107" t="e">
        <f>_xll.qlQuoteValue(P39,_xll.ohTrigger(Trigger,TriggerON))</f>
        <v>#NUM!</v>
      </c>
      <c r="W39" s="107" t="b">
        <f t="shared" si="7"/>
        <v>0</v>
      </c>
      <c r="X39" s="174" t="e">
        <f t="shared" si="8"/>
        <v>#NUM!</v>
      </c>
      <c r="Y39" s="119" t="e">
        <f>ABS(X39)&lt;=ABS('General Settings'!$D$27)*10000</f>
        <v>#NUM!</v>
      </c>
      <c r="AA39" s="60" t="str">
        <f>_xll.qlMakeOIS(,SettlementDays,IF(O39="SW","1W",O39),IndexON,,FwdStart,DayCountConv,,Permanent,Trigger,ObjectOverwrite)</f>
        <v>obj_004c7#0002</v>
      </c>
    </row>
    <row r="40" spans="13:27" x14ac:dyDescent="0.2">
      <c r="M40" s="123" t="s">
        <v>64</v>
      </c>
      <c r="N40" s="123"/>
      <c r="O40" s="123" t="s">
        <v>85</v>
      </c>
      <c r="P40" s="123" t="str">
        <f t="shared" si="5"/>
        <v>USDOIS15M_Quote</v>
      </c>
      <c r="Q40" s="138"/>
      <c r="R40" s="124">
        <f t="shared" si="6"/>
        <v>42493</v>
      </c>
      <c r="S40" s="124">
        <f>_xll.qlSwapStartDate(AA40)</f>
        <v>42495</v>
      </c>
      <c r="T40" s="124">
        <f>_xll.qlSwapMaturityDate(AA40)</f>
        <v>42954</v>
      </c>
      <c r="U40" s="125">
        <f>_xll.qlOvernightIndexedSwapFairRate(AA40,_xll.ohTrigger(Trigger,TriggerON))</f>
        <v>5.1380100925277538E-3</v>
      </c>
      <c r="V40" s="125">
        <f>_xll.qlQuoteValue(P40,_xll.ohTrigger(Trigger,TriggerON))</f>
        <v>5.1700000000000001E-3</v>
      </c>
      <c r="W40" s="125" t="b">
        <f t="shared" si="7"/>
        <v>1</v>
      </c>
      <c r="X40" s="173">
        <f t="shared" si="8"/>
        <v>-0.31989907472246282</v>
      </c>
      <c r="Y40" s="126" t="b">
        <f>ABS(X40)&lt;=ABS('General Settings'!$D$27)*10000</f>
        <v>1</v>
      </c>
      <c r="AA40" s="60" t="str">
        <f>_xll.qlMakeOIS(,SettlementDays,IF(O40="SW","1W",O40),IndexON,,FwdStart,DayCountConv,,Permanent,Trigger,ObjectOverwrite)</f>
        <v>obj_004b0#0002</v>
      </c>
    </row>
    <row r="41" spans="13:27" x14ac:dyDescent="0.2">
      <c r="M41" s="104" t="s">
        <v>64</v>
      </c>
      <c r="N41" s="104"/>
      <c r="O41" s="104" t="s">
        <v>86</v>
      </c>
      <c r="P41" s="104" t="str">
        <f t="shared" si="5"/>
        <v>USDOIS16M_Quote</v>
      </c>
      <c r="Q41" s="138"/>
      <c r="R41" s="116">
        <f t="shared" si="6"/>
        <v>42493</v>
      </c>
      <c r="S41" s="116">
        <f>_xll.qlSwapStartDate(AA41)</f>
        <v>42495</v>
      </c>
      <c r="T41" s="116">
        <f>_xll.qlSwapMaturityDate(AA41)</f>
        <v>42983</v>
      </c>
      <c r="U41" s="107">
        <f>_xll.qlOvernightIndexedSwapFairRate(AA41,_xll.ohTrigger(Trigger,TriggerON))</f>
        <v>5.2248938462343061E-3</v>
      </c>
      <c r="V41" s="107" t="e">
        <f>_xll.qlQuoteValue(P41,_xll.ohTrigger(Trigger,TriggerON))</f>
        <v>#NUM!</v>
      </c>
      <c r="W41" s="107" t="b">
        <f t="shared" si="7"/>
        <v>0</v>
      </c>
      <c r="X41" s="174" t="e">
        <f t="shared" si="8"/>
        <v>#NUM!</v>
      </c>
      <c r="Y41" s="119" t="e">
        <f>ABS(X41)&lt;=ABS('General Settings'!$D$27)*10000</f>
        <v>#NUM!</v>
      </c>
      <c r="AA41" s="60" t="str">
        <f>_xll.qlMakeOIS(,SettlementDays,IF(O41="SW","1W",O41),IndexON,,FwdStart,DayCountConv,,Permanent,Trigger,ObjectOverwrite)</f>
        <v>obj_00471#0002</v>
      </c>
    </row>
    <row r="42" spans="13:27" x14ac:dyDescent="0.2">
      <c r="M42" s="104" t="s">
        <v>64</v>
      </c>
      <c r="N42" s="104"/>
      <c r="O42" s="104" t="s">
        <v>87</v>
      </c>
      <c r="P42" s="104" t="str">
        <f t="shared" si="5"/>
        <v>USDOIS17M_Quote</v>
      </c>
      <c r="Q42" s="138"/>
      <c r="R42" s="116">
        <f t="shared" si="6"/>
        <v>42493</v>
      </c>
      <c r="S42" s="116">
        <f>_xll.qlSwapStartDate(AA42)</f>
        <v>42495</v>
      </c>
      <c r="T42" s="116">
        <f>_xll.qlSwapMaturityDate(AA42)</f>
        <v>43013</v>
      </c>
      <c r="U42" s="107">
        <f>_xll.qlOvernightIndexedSwapFairRate(AA42,_xll.ohTrigger(Trigger,TriggerON))</f>
        <v>5.3153293957102967E-3</v>
      </c>
      <c r="V42" s="107" t="e">
        <f>_xll.qlQuoteValue(P42,_xll.ohTrigger(Trigger,TriggerON))</f>
        <v>#NUM!</v>
      </c>
      <c r="W42" s="107" t="b">
        <f t="shared" si="7"/>
        <v>0</v>
      </c>
      <c r="X42" s="174" t="e">
        <f t="shared" si="8"/>
        <v>#NUM!</v>
      </c>
      <c r="Y42" s="119" t="e">
        <f>ABS(X42)&lt;=ABS('General Settings'!$D$27)*10000</f>
        <v>#NUM!</v>
      </c>
      <c r="AA42" s="60" t="str">
        <f>_xll.qlMakeOIS(,SettlementDays,IF(O42="SW","1W",O42),IndexON,,FwdStart,DayCountConv,,Permanent,Trigger,ObjectOverwrite)</f>
        <v>obj_00499#0002</v>
      </c>
    </row>
    <row r="43" spans="13:27" x14ac:dyDescent="0.2">
      <c r="M43" s="123" t="s">
        <v>64</v>
      </c>
      <c r="N43" s="123"/>
      <c r="O43" s="123" t="s">
        <v>88</v>
      </c>
      <c r="P43" s="123" t="str">
        <f t="shared" si="5"/>
        <v>USDOIS18M_Quote</v>
      </c>
      <c r="Q43" s="138"/>
      <c r="R43" s="124">
        <f t="shared" si="6"/>
        <v>42493</v>
      </c>
      <c r="S43" s="124">
        <f>_xll.qlSwapStartDate(AA43)</f>
        <v>42495</v>
      </c>
      <c r="T43" s="124">
        <f>_xll.qlSwapMaturityDate(AA43)</f>
        <v>43045</v>
      </c>
      <c r="U43" s="125">
        <f>_xll.qlOvernightIndexedSwapFairRate(AA43,_xll.ohTrigger(Trigger,TriggerON))</f>
        <v>5.4118694679459985E-3</v>
      </c>
      <c r="V43" s="125">
        <f>_xll.qlQuoteValue(P43,_xll.ohTrigger(Trigger,TriggerON))</f>
        <v>5.4400000000000004E-3</v>
      </c>
      <c r="W43" s="125" t="b">
        <f t="shared" si="7"/>
        <v>1</v>
      </c>
      <c r="X43" s="173">
        <f t="shared" si="8"/>
        <v>-0.28130532054001894</v>
      </c>
      <c r="Y43" s="126" t="b">
        <f>ABS(X43)&lt;=ABS('General Settings'!$D$27)*10000</f>
        <v>1</v>
      </c>
      <c r="AA43" s="60" t="str">
        <f>_xll.qlMakeOIS(,SettlementDays,IF(O43="SW","1W",O43),IndexON,,FwdStart,DayCountConv,,Permanent,Trigger,ObjectOverwrite)</f>
        <v>obj_00486#0002</v>
      </c>
    </row>
    <row r="44" spans="13:27" x14ac:dyDescent="0.2">
      <c r="M44" s="104" t="s">
        <v>64</v>
      </c>
      <c r="N44" s="104"/>
      <c r="O44" s="104" t="s">
        <v>89</v>
      </c>
      <c r="P44" s="104" t="str">
        <f t="shared" si="5"/>
        <v>USDOIS19M_Quote</v>
      </c>
      <c r="Q44" s="138"/>
      <c r="R44" s="116">
        <f t="shared" si="6"/>
        <v>42493</v>
      </c>
      <c r="S44" s="116">
        <f>_xll.qlSwapStartDate(AA44)</f>
        <v>42495</v>
      </c>
      <c r="T44" s="116">
        <f>_xll.qlSwapMaturityDate(AA44)</f>
        <v>43074</v>
      </c>
      <c r="U44" s="107">
        <f>_xll.qlOvernightIndexedSwapFairRate(AA44,_xll.ohTrigger(Trigger,TriggerON))</f>
        <v>5.4993846977653485E-3</v>
      </c>
      <c r="V44" s="107" t="e">
        <f>_xll.qlQuoteValue(P44,_xll.ohTrigger(Trigger,TriggerON))</f>
        <v>#NUM!</v>
      </c>
      <c r="W44" s="107" t="b">
        <f t="shared" si="7"/>
        <v>0</v>
      </c>
      <c r="X44" s="174" t="e">
        <f t="shared" si="8"/>
        <v>#NUM!</v>
      </c>
      <c r="Y44" s="119" t="e">
        <f>ABS(X44)&lt;=ABS('General Settings'!$D$27)*10000</f>
        <v>#NUM!</v>
      </c>
      <c r="AA44" s="60" t="str">
        <f>_xll.qlMakeOIS(,SettlementDays,IF(O44="SW","1W",O44),IndexON,,FwdStart,DayCountConv,,Permanent,Trigger,ObjectOverwrite)</f>
        <v>obj_004a3#0002</v>
      </c>
    </row>
    <row r="45" spans="13:27" x14ac:dyDescent="0.2">
      <c r="M45" s="104" t="s">
        <v>64</v>
      </c>
      <c r="N45" s="104"/>
      <c r="O45" s="104" t="s">
        <v>90</v>
      </c>
      <c r="P45" s="104" t="str">
        <f t="shared" si="5"/>
        <v>USDOIS20M_Quote</v>
      </c>
      <c r="Q45" s="138"/>
      <c r="R45" s="116">
        <f t="shared" si="6"/>
        <v>42493</v>
      </c>
      <c r="S45" s="116">
        <f>_xll.qlSwapStartDate(AA45)</f>
        <v>42495</v>
      </c>
      <c r="T45" s="116">
        <f>_xll.qlSwapMaturityDate(AA45)</f>
        <v>43105</v>
      </c>
      <c r="U45" s="107">
        <f>_xll.qlOvernightIndexedSwapFairRate(AA45,_xll.ohTrigger(Trigger,TriggerON))</f>
        <v>5.5927301540812952E-3</v>
      </c>
      <c r="V45" s="107" t="e">
        <f>_xll.qlQuoteValue(P45,_xll.ohTrigger(Trigger,TriggerON))</f>
        <v>#NUM!</v>
      </c>
      <c r="W45" s="107" t="b">
        <f t="shared" si="7"/>
        <v>0</v>
      </c>
      <c r="X45" s="174" t="e">
        <f t="shared" si="8"/>
        <v>#NUM!</v>
      </c>
      <c r="Y45" s="119" t="e">
        <f>ABS(X45)&lt;=ABS('General Settings'!$D$27)*10000</f>
        <v>#NUM!</v>
      </c>
      <c r="AA45" s="60" t="str">
        <f>_xll.qlMakeOIS(,SettlementDays,IF(O45="SW","1W",O45),IndexON,,FwdStart,DayCountConv,,Permanent,Trigger,ObjectOverwrite)</f>
        <v>obj_00492#0002</v>
      </c>
    </row>
    <row r="46" spans="13:27" x14ac:dyDescent="0.2">
      <c r="M46" s="123" t="s">
        <v>64</v>
      </c>
      <c r="N46" s="123"/>
      <c r="O46" s="123" t="s">
        <v>91</v>
      </c>
      <c r="P46" s="123" t="str">
        <f t="shared" si="5"/>
        <v>USDOIS21M_Quote</v>
      </c>
      <c r="Q46" s="138"/>
      <c r="R46" s="124">
        <f t="shared" si="6"/>
        <v>42493</v>
      </c>
      <c r="S46" s="124">
        <f>_xll.qlSwapStartDate(AA46)</f>
        <v>42495</v>
      </c>
      <c r="T46" s="124">
        <f>_xll.qlSwapMaturityDate(AA46)</f>
        <v>43136</v>
      </c>
      <c r="U46" s="125">
        <f>_xll.qlOvernightIndexedSwapFairRate(AA46,_xll.ohTrigger(Trigger,TriggerON))</f>
        <v>5.685765224086964E-3</v>
      </c>
      <c r="V46" s="125">
        <f>_xll.qlQuoteValue(P46,_xll.ohTrigger(Trigger,TriggerON))</f>
        <v>5.7099999999999998E-3</v>
      </c>
      <c r="W46" s="125" t="b">
        <f t="shared" si="7"/>
        <v>1</v>
      </c>
      <c r="X46" s="173">
        <f t="shared" si="8"/>
        <v>-0.24234775913035794</v>
      </c>
      <c r="Y46" s="126" t="b">
        <f>ABS(X46)&lt;=ABS('General Settings'!$D$27)*10000</f>
        <v>1</v>
      </c>
      <c r="AA46" s="60" t="str">
        <f>_xll.qlMakeOIS(,SettlementDays,IF(O46="SW","1W",O46),IndexON,,FwdStart,DayCountConv,,Permanent,Trigger,ObjectOverwrite)</f>
        <v>obj_00494#0002</v>
      </c>
    </row>
    <row r="47" spans="13:27" x14ac:dyDescent="0.2">
      <c r="M47" s="104" t="s">
        <v>64</v>
      </c>
      <c r="N47" s="104"/>
      <c r="O47" s="104" t="s">
        <v>92</v>
      </c>
      <c r="P47" s="104" t="str">
        <f t="shared" si="5"/>
        <v>USDOIS22M_Quote</v>
      </c>
      <c r="Q47" s="138"/>
      <c r="R47" s="116">
        <f t="shared" si="6"/>
        <v>42493</v>
      </c>
      <c r="S47" s="116">
        <f>_xll.qlSwapStartDate(AA47)</f>
        <v>42495</v>
      </c>
      <c r="T47" s="116">
        <f>_xll.qlSwapMaturityDate(AA47)</f>
        <v>43164</v>
      </c>
      <c r="U47" s="107">
        <f>_xll.qlOvernightIndexedSwapFairRate(AA47,_xll.ohTrigger(Trigger,TriggerON))</f>
        <v>5.769450704132594E-3</v>
      </c>
      <c r="V47" s="107" t="e">
        <f>_xll.qlQuoteValue(P47,_xll.ohTrigger(Trigger,TriggerON))</f>
        <v>#NUM!</v>
      </c>
      <c r="W47" s="107" t="b">
        <f t="shared" si="7"/>
        <v>0</v>
      </c>
      <c r="X47" s="174" t="e">
        <f t="shared" si="8"/>
        <v>#NUM!</v>
      </c>
      <c r="Y47" s="119" t="e">
        <f>ABS(X47)&lt;=ABS('General Settings'!$D$27)*10000</f>
        <v>#NUM!</v>
      </c>
      <c r="AA47" s="60" t="str">
        <f>_xll.qlMakeOIS(,SettlementDays,IF(O47="SW","1W",O47),IndexON,,FwdStart,DayCountConv,,Permanent,Trigger,ObjectOverwrite)</f>
        <v>obj_004b3#0002</v>
      </c>
    </row>
    <row r="48" spans="13:27" x14ac:dyDescent="0.2">
      <c r="M48" s="104" t="s">
        <v>64</v>
      </c>
      <c r="N48" s="104"/>
      <c r="O48" s="104" t="s">
        <v>93</v>
      </c>
      <c r="P48" s="104" t="str">
        <f t="shared" si="5"/>
        <v>USDOIS23M_Quote</v>
      </c>
      <c r="Q48" s="138"/>
      <c r="R48" s="116">
        <f t="shared" si="6"/>
        <v>42493</v>
      </c>
      <c r="S48" s="116">
        <f>_xll.qlSwapStartDate(AA48)</f>
        <v>42495</v>
      </c>
      <c r="T48" s="116">
        <f>_xll.qlSwapMaturityDate(AA48)</f>
        <v>43195</v>
      </c>
      <c r="U48" s="107">
        <f>_xll.qlOvernightIndexedSwapFairRate(AA48,_xll.ohTrigger(Trigger,TriggerON))</f>
        <v>5.8616606930206785E-3</v>
      </c>
      <c r="V48" s="107" t="e">
        <f>_xll.qlQuoteValue(P48,_xll.ohTrigger(Trigger,TriggerON))</f>
        <v>#NUM!</v>
      </c>
      <c r="W48" s="107" t="b">
        <f t="shared" si="7"/>
        <v>0</v>
      </c>
      <c r="X48" s="174" t="e">
        <f t="shared" si="8"/>
        <v>#NUM!</v>
      </c>
      <c r="Y48" s="119" t="e">
        <f>ABS(X48)&lt;=ABS('General Settings'!$D$27)*10000</f>
        <v>#NUM!</v>
      </c>
      <c r="AA48" s="60" t="str">
        <f>_xll.qlMakeOIS(,SettlementDays,IF(O48="SW","1W",O48),IndexON,,FwdStart,DayCountConv,,Permanent,Trigger,ObjectOverwrite)</f>
        <v>obj_004be#0002</v>
      </c>
    </row>
    <row r="49" spans="13:27" x14ac:dyDescent="0.2">
      <c r="M49" s="123" t="s">
        <v>64</v>
      </c>
      <c r="N49" s="123"/>
      <c r="O49" s="123" t="s">
        <v>94</v>
      </c>
      <c r="P49" s="123" t="str">
        <f t="shared" si="5"/>
        <v>USDOIS2Y_Quote</v>
      </c>
      <c r="Q49" s="138"/>
      <c r="R49" s="124">
        <f t="shared" si="6"/>
        <v>42493</v>
      </c>
      <c r="S49" s="124">
        <f>_xll.qlSwapStartDate(AA49)</f>
        <v>42495</v>
      </c>
      <c r="T49" s="124">
        <f>_xll.qlSwapMaturityDate(AA49)</f>
        <v>43227</v>
      </c>
      <c r="U49" s="125">
        <f>_xll.qlOvernightIndexedSwapFairRate(AA49,_xll.ohTrigger(Trigger,TriggerON))</f>
        <v>5.9562115575332681E-3</v>
      </c>
      <c r="V49" s="125">
        <f>_xll.qlQuoteValue(P49,_xll.ohTrigger(Trigger,TriggerON))</f>
        <v>5.9800000000000009E-3</v>
      </c>
      <c r="W49" s="125" t="b">
        <f t="shared" si="7"/>
        <v>1</v>
      </c>
      <c r="X49" s="173">
        <f t="shared" si="8"/>
        <v>-0.23788442466732806</v>
      </c>
      <c r="Y49" s="126" t="b">
        <f>ABS(X49)&lt;=ABS('General Settings'!$D$27)*10000</f>
        <v>1</v>
      </c>
      <c r="AA49" s="60" t="str">
        <f>_xll.qlMakeOIS(,SettlementDays,IF(O49="SW","1W",O49),IndexON,,FwdStart,DayCountConv,,Permanent,Trigger,ObjectOverwrite)</f>
        <v>obj_004cb#0002</v>
      </c>
    </row>
    <row r="50" spans="13:27" x14ac:dyDescent="0.2">
      <c r="M50" s="104" t="s">
        <v>64</v>
      </c>
      <c r="N50" s="104"/>
      <c r="O50" s="104" t="s">
        <v>95</v>
      </c>
      <c r="P50" s="104" t="str">
        <f t="shared" si="5"/>
        <v>USDOIS27M_Quote</v>
      </c>
      <c r="Q50" s="138"/>
      <c r="R50" s="116">
        <f t="shared" si="6"/>
        <v>42493</v>
      </c>
      <c r="S50" s="116">
        <f>_xll.qlSwapStartDate(AA50)</f>
        <v>42495</v>
      </c>
      <c r="T50" s="116">
        <f>_xll.qlSwapMaturityDate(AA50)</f>
        <v>43318</v>
      </c>
      <c r="U50" s="107">
        <f>_xll.qlOvernightIndexedSwapFairRate(AA50,_xll.ohTrigger(Trigger,TriggerON))</f>
        <v>6.2180102343139532E-3</v>
      </c>
      <c r="V50" s="107" t="e">
        <f>_xll.qlQuoteValue(P50,_xll.ohTrigger(Trigger,TriggerON))</f>
        <v>#NUM!</v>
      </c>
      <c r="W50" s="107" t="b">
        <f t="shared" si="7"/>
        <v>0</v>
      </c>
      <c r="X50" s="174" t="e">
        <f t="shared" si="8"/>
        <v>#NUM!</v>
      </c>
      <c r="Y50" s="119" t="e">
        <f>ABS(X50)&lt;=ABS('General Settings'!$D$27)*10000</f>
        <v>#NUM!</v>
      </c>
      <c r="AA50" s="60" t="str">
        <f>_xll.qlMakeOIS(,SettlementDays,IF(O50="SW","1W",O50),IndexON,,FwdStart,DayCountConv,,Permanent,Trigger,ObjectOverwrite)</f>
        <v>obj_0047e#0002</v>
      </c>
    </row>
    <row r="51" spans="13:27" x14ac:dyDescent="0.2">
      <c r="M51" s="104" t="s">
        <v>64</v>
      </c>
      <c r="N51" s="104"/>
      <c r="O51" s="104" t="s">
        <v>96</v>
      </c>
      <c r="P51" s="104" t="str">
        <f t="shared" si="5"/>
        <v>USDOIS30M_Quote</v>
      </c>
      <c r="Q51" s="138"/>
      <c r="R51" s="116">
        <f t="shared" si="6"/>
        <v>42493</v>
      </c>
      <c r="S51" s="116">
        <f>_xll.qlSwapStartDate(AA51)</f>
        <v>42495</v>
      </c>
      <c r="T51" s="116">
        <f>_xll.qlSwapMaturityDate(AA51)</f>
        <v>43409</v>
      </c>
      <c r="U51" s="107">
        <f>_xll.qlOvernightIndexedSwapFairRate(AA51,_xll.ohTrigger(Trigger,TriggerON))</f>
        <v>6.4768031762117021E-3</v>
      </c>
      <c r="V51" s="107" t="e">
        <f>_xll.qlQuoteValue(P51,_xll.ohTrigger(Trigger,TriggerON))</f>
        <v>#NUM!</v>
      </c>
      <c r="W51" s="107" t="b">
        <f t="shared" si="7"/>
        <v>0</v>
      </c>
      <c r="X51" s="174" t="e">
        <f t="shared" si="8"/>
        <v>#NUM!</v>
      </c>
      <c r="Y51" s="119" t="e">
        <f>ABS(X51)&lt;=ABS('General Settings'!$D$27)*10000</f>
        <v>#NUM!</v>
      </c>
      <c r="AA51" s="60" t="str">
        <f>_xll.qlMakeOIS(,SettlementDays,IF(O51="SW","1W",O51),IndexON,,FwdStart,DayCountConv,,Permanent,Trigger,ObjectOverwrite)</f>
        <v>obj_004ae#0002</v>
      </c>
    </row>
    <row r="52" spans="13:27" x14ac:dyDescent="0.2">
      <c r="M52" s="104" t="s">
        <v>64</v>
      </c>
      <c r="N52" s="104"/>
      <c r="O52" s="104" t="s">
        <v>97</v>
      </c>
      <c r="P52" s="104" t="str">
        <f t="shared" si="5"/>
        <v>USDOIS33M_Quote</v>
      </c>
      <c r="Q52" s="138"/>
      <c r="R52" s="116">
        <f t="shared" si="6"/>
        <v>42493</v>
      </c>
      <c r="S52" s="116">
        <f>_xll.qlSwapStartDate(AA52)</f>
        <v>42495</v>
      </c>
      <c r="T52" s="116">
        <f>_xll.qlSwapMaturityDate(AA52)</f>
        <v>43501</v>
      </c>
      <c r="U52" s="107">
        <f>_xll.qlOvernightIndexedSwapFairRate(AA52,_xll.ohTrigger(Trigger,TriggerON))</f>
        <v>6.7373515629383573E-3</v>
      </c>
      <c r="V52" s="107" t="e">
        <f>_xll.qlQuoteValue(P52,_xll.ohTrigger(Trigger,TriggerON))</f>
        <v>#NUM!</v>
      </c>
      <c r="W52" s="107" t="b">
        <f t="shared" si="7"/>
        <v>0</v>
      </c>
      <c r="X52" s="174" t="e">
        <f t="shared" si="8"/>
        <v>#NUM!</v>
      </c>
      <c r="Y52" s="119" t="e">
        <f>ABS(X52)&lt;=ABS('General Settings'!$D$27)*10000</f>
        <v>#NUM!</v>
      </c>
      <c r="AA52" s="60" t="str">
        <f>_xll.qlMakeOIS(,SettlementDays,IF(O52="SW","1W",O52),IndexON,,FwdStart,DayCountConv,,Permanent,Trigger,ObjectOverwrite)</f>
        <v>obj_00482#0002</v>
      </c>
    </row>
    <row r="53" spans="13:27" x14ac:dyDescent="0.2">
      <c r="M53" s="123" t="s">
        <v>64</v>
      </c>
      <c r="N53" s="123"/>
      <c r="O53" s="123" t="s">
        <v>98</v>
      </c>
      <c r="P53" s="123" t="str">
        <f t="shared" si="5"/>
        <v>USDOIS3Y_Quote</v>
      </c>
      <c r="Q53" s="138"/>
      <c r="R53" s="124">
        <f t="shared" si="6"/>
        <v>42493</v>
      </c>
      <c r="S53" s="124">
        <f>_xll.qlSwapStartDate(AA53)</f>
        <v>42495</v>
      </c>
      <c r="T53" s="124">
        <f>_xll.qlSwapMaturityDate(AA53)</f>
        <v>43591</v>
      </c>
      <c r="U53" s="125">
        <f>_xll.qlOvernightIndexedSwapFairRate(AA53,_xll.ohTrigger(Trigger,TriggerON))</f>
        <v>6.9921598554459367E-3</v>
      </c>
      <c r="V53" s="125">
        <f>_xll.qlQuoteValue(P53,_xll.ohTrigger(Trigger,TriggerON))</f>
        <v>7.0100000000000006E-3</v>
      </c>
      <c r="W53" s="125" t="b">
        <f t="shared" si="7"/>
        <v>1</v>
      </c>
      <c r="X53" s="173">
        <f t="shared" si="8"/>
        <v>-0.17840144554063903</v>
      </c>
      <c r="Y53" s="126" t="b">
        <f>ABS(X53)&lt;=ABS('General Settings'!$D$27)*10000</f>
        <v>1</v>
      </c>
      <c r="AA53" s="60" t="str">
        <f>_xll.qlMakeOIS(,SettlementDays,IF(O53="SW","1W",O53),IndexON,,FwdStart,DayCountConv,,Permanent,Trigger,ObjectOverwrite)</f>
        <v>obj_004b4#0002</v>
      </c>
    </row>
    <row r="54" spans="13:27" x14ac:dyDescent="0.2">
      <c r="M54" s="104" t="s">
        <v>64</v>
      </c>
      <c r="N54" s="104"/>
      <c r="O54" s="104" t="s">
        <v>99</v>
      </c>
      <c r="P54" s="104" t="str">
        <f t="shared" si="5"/>
        <v>USDOIS39M_Quote</v>
      </c>
      <c r="Q54" s="138"/>
      <c r="R54" s="116">
        <f t="shared" si="6"/>
        <v>42493</v>
      </c>
      <c r="S54" s="116">
        <f>_xll.qlSwapStartDate(AA54)</f>
        <v>42495</v>
      </c>
      <c r="T54" s="116">
        <f>_xll.qlSwapMaturityDate(AA54)</f>
        <v>43682</v>
      </c>
      <c r="U54" s="107">
        <f>_xll.qlOvernightIndexedSwapFairRate(AA54,_xll.ohTrigger(Trigger,TriggerON))</f>
        <v>7.2470359622705486E-3</v>
      </c>
      <c r="V54" s="107" t="e">
        <f>_xll.qlQuoteValue(P54,_xll.ohTrigger(Trigger,TriggerON))</f>
        <v>#NUM!</v>
      </c>
      <c r="W54" s="107" t="b">
        <f t="shared" si="7"/>
        <v>0</v>
      </c>
      <c r="X54" s="174" t="e">
        <f t="shared" si="8"/>
        <v>#NUM!</v>
      </c>
      <c r="Y54" s="119" t="e">
        <f>ABS(X54)&lt;=ABS('General Settings'!$D$27)*10000</f>
        <v>#NUM!</v>
      </c>
      <c r="AA54" s="60" t="str">
        <f>_xll.qlMakeOIS(,SettlementDays,IF(O54="SW","1W",O54),IndexON,,FwdStart,DayCountConv,,Permanent,Trigger,ObjectOverwrite)</f>
        <v>obj_004b6#0002</v>
      </c>
    </row>
    <row r="55" spans="13:27" x14ac:dyDescent="0.2">
      <c r="M55" s="104" t="s">
        <v>64</v>
      </c>
      <c r="N55" s="104"/>
      <c r="O55" s="104" t="s">
        <v>100</v>
      </c>
      <c r="P55" s="104" t="str">
        <f t="shared" ref="P55:P76" si="9">Currency&amp;M55&amp;O55&amp;QuoteSuffix</f>
        <v>USDOIS42M_Quote</v>
      </c>
      <c r="Q55" s="138"/>
      <c r="R55" s="116">
        <f t="shared" ref="R55:R91" si="10">EvaluationDate</f>
        <v>42493</v>
      </c>
      <c r="S55" s="116">
        <f>_xll.qlSwapStartDate(AA55)</f>
        <v>42495</v>
      </c>
      <c r="T55" s="116">
        <f>_xll.qlSwapMaturityDate(AA55)</f>
        <v>43774</v>
      </c>
      <c r="U55" s="107">
        <f>_xll.qlOvernightIndexedSwapFairRate(AA55,_xll.ohTrigger(Trigger,TriggerON))</f>
        <v>7.5042717535474517E-3</v>
      </c>
      <c r="V55" s="107" t="e">
        <f>_xll.qlQuoteValue(P55,_xll.ohTrigger(Trigger,TriggerON))</f>
        <v>#NUM!</v>
      </c>
      <c r="W55" s="107" t="b">
        <f t="shared" ref="W55:W76" si="11">NOT(ISERROR(V55))</f>
        <v>0</v>
      </c>
      <c r="X55" s="174" t="e">
        <f t="shared" si="8"/>
        <v>#NUM!</v>
      </c>
      <c r="Y55" s="119" t="e">
        <f>ABS(X55)&lt;=ABS('General Settings'!$D$27)*10000</f>
        <v>#NUM!</v>
      </c>
      <c r="AA55" s="60" t="str">
        <f>_xll.qlMakeOIS(,SettlementDays,IF(O55="SW","1W",O55),IndexON,,FwdStart,DayCountConv,,Permanent,Trigger,ObjectOverwrite)</f>
        <v>obj_00478#0002</v>
      </c>
    </row>
    <row r="56" spans="13:27" x14ac:dyDescent="0.2">
      <c r="M56" s="104" t="s">
        <v>64</v>
      </c>
      <c r="N56" s="104"/>
      <c r="O56" s="104" t="s">
        <v>101</v>
      </c>
      <c r="P56" s="104" t="str">
        <f t="shared" si="9"/>
        <v>USDOIS45M_Quote</v>
      </c>
      <c r="Q56" s="138"/>
      <c r="R56" s="116">
        <f t="shared" si="10"/>
        <v>42493</v>
      </c>
      <c r="S56" s="116">
        <f>_xll.qlSwapStartDate(AA56)</f>
        <v>42495</v>
      </c>
      <c r="T56" s="116">
        <f>_xll.qlSwapMaturityDate(AA56)</f>
        <v>43866</v>
      </c>
      <c r="U56" s="107">
        <f>_xll.qlOvernightIndexedSwapFairRate(AA56,_xll.ohTrigger(Trigger,TriggerON))</f>
        <v>7.7604911294948346E-3</v>
      </c>
      <c r="V56" s="107" t="e">
        <f>_xll.qlQuoteValue(P56,_xll.ohTrigger(Trigger,TriggerON))</f>
        <v>#NUM!</v>
      </c>
      <c r="W56" s="107" t="b">
        <f t="shared" si="11"/>
        <v>0</v>
      </c>
      <c r="X56" s="174" t="e">
        <f t="shared" si="8"/>
        <v>#NUM!</v>
      </c>
      <c r="Y56" s="119" t="e">
        <f>ABS(X56)&lt;=ABS('General Settings'!$D$27)*10000</f>
        <v>#NUM!</v>
      </c>
      <c r="AA56" s="60" t="str">
        <f>_xll.qlMakeOIS(,SettlementDays,IF(O56="SW","1W",O56),IndexON,,FwdStart,DayCountConv,,Permanent,Trigger,ObjectOverwrite)</f>
        <v>obj_00488#0002</v>
      </c>
    </row>
    <row r="57" spans="13:27" x14ac:dyDescent="0.2">
      <c r="M57" s="123" t="s">
        <v>64</v>
      </c>
      <c r="N57" s="123"/>
      <c r="O57" s="123" t="s">
        <v>102</v>
      </c>
      <c r="P57" s="123" t="str">
        <f t="shared" si="9"/>
        <v>USDOIS4Y_Quote</v>
      </c>
      <c r="Q57" s="138"/>
      <c r="R57" s="124">
        <f t="shared" si="10"/>
        <v>42493</v>
      </c>
      <c r="S57" s="124">
        <f>_xll.qlSwapStartDate(AA57)</f>
        <v>42495</v>
      </c>
      <c r="T57" s="124">
        <f>_xll.qlSwapMaturityDate(AA57)</f>
        <v>43956</v>
      </c>
      <c r="U57" s="125">
        <f>_xll.qlOvernightIndexedSwapFairRate(AA57,_xll.ohTrigger(Trigger,TriggerON))</f>
        <v>8.0095890937086286E-3</v>
      </c>
      <c r="V57" s="125">
        <f>_xll.qlQuoteValue(P57,_xll.ohTrigger(Trigger,TriggerON))</f>
        <v>8.0200000000000011E-3</v>
      </c>
      <c r="W57" s="125" t="b">
        <f t="shared" si="11"/>
        <v>1</v>
      </c>
      <c r="X57" s="173">
        <f t="shared" si="8"/>
        <v>-0.10410906291372438</v>
      </c>
      <c r="Y57" s="126" t="b">
        <f>ABS(X57)&lt;=ABS('General Settings'!$D$27)*10000</f>
        <v>1</v>
      </c>
      <c r="AA57" s="60" t="str">
        <f>_xll.qlMakeOIS(,SettlementDays,IF(O57="SW","1W",O57),IndexON,,FwdStart,DayCountConv,,Permanent,Trigger,ObjectOverwrite)</f>
        <v>obj_00476#0002</v>
      </c>
    </row>
    <row r="58" spans="13:27" x14ac:dyDescent="0.2">
      <c r="M58" s="104" t="s">
        <v>64</v>
      </c>
      <c r="N58" s="104"/>
      <c r="O58" s="104" t="s">
        <v>103</v>
      </c>
      <c r="P58" s="104" t="str">
        <f t="shared" si="9"/>
        <v>USDOIS51M_Quote</v>
      </c>
      <c r="Q58" s="138"/>
      <c r="R58" s="116">
        <f t="shared" si="10"/>
        <v>42493</v>
      </c>
      <c r="S58" s="116">
        <f>_xll.qlSwapStartDate(AA58)</f>
        <v>42495</v>
      </c>
      <c r="T58" s="116">
        <f>_xll.qlSwapMaturityDate(AA58)</f>
        <v>44048</v>
      </c>
      <c r="U58" s="107">
        <f>_xll.qlOvernightIndexedSwapFairRate(AA58,_xll.ohTrigger(Trigger,TriggerON))</f>
        <v>8.2599026455183241E-3</v>
      </c>
      <c r="V58" s="107" t="e">
        <f>_xll.qlQuoteValue(P58,_xll.ohTrigger(Trigger,TriggerON))</f>
        <v>#NUM!</v>
      </c>
      <c r="W58" s="107" t="b">
        <f t="shared" si="11"/>
        <v>0</v>
      </c>
      <c r="X58" s="174" t="e">
        <f t="shared" si="8"/>
        <v>#NUM!</v>
      </c>
      <c r="Y58" s="119" t="e">
        <f>ABS(X58)&lt;=ABS('General Settings'!$D$27)*10000</f>
        <v>#NUM!</v>
      </c>
      <c r="AA58" s="60" t="str">
        <f>_xll.qlMakeOIS(,SettlementDays,IF(O58="SW","1W",O58),IndexON,,FwdStart,DayCountConv,,Permanent,Trigger,ObjectOverwrite)</f>
        <v>obj_004aa#0002</v>
      </c>
    </row>
    <row r="59" spans="13:27" x14ac:dyDescent="0.2">
      <c r="M59" s="104" t="s">
        <v>64</v>
      </c>
      <c r="N59" s="104"/>
      <c r="O59" s="104" t="s">
        <v>104</v>
      </c>
      <c r="P59" s="104" t="str">
        <f t="shared" si="9"/>
        <v>USDOIS54M_Quote</v>
      </c>
      <c r="Q59" s="138"/>
      <c r="R59" s="116">
        <f t="shared" si="10"/>
        <v>42493</v>
      </c>
      <c r="S59" s="116">
        <f>_xll.qlSwapStartDate(AA59)</f>
        <v>42495</v>
      </c>
      <c r="T59" s="116">
        <f>_xll.qlSwapMaturityDate(AA59)</f>
        <v>44140</v>
      </c>
      <c r="U59" s="107">
        <f>_xll.qlOvernightIndexedSwapFairRate(AA59,_xll.ohTrigger(Trigger,TriggerON))</f>
        <v>8.510049583804781E-3</v>
      </c>
      <c r="V59" s="107" t="e">
        <f>_xll.qlQuoteValue(P59,_xll.ohTrigger(Trigger,TriggerON))</f>
        <v>#NUM!</v>
      </c>
      <c r="W59" s="107" t="b">
        <f t="shared" si="11"/>
        <v>0</v>
      </c>
      <c r="X59" s="174" t="e">
        <f t="shared" si="8"/>
        <v>#NUM!</v>
      </c>
      <c r="Y59" s="119" t="e">
        <f>ABS(X59)&lt;=ABS('General Settings'!$D$27)*10000</f>
        <v>#NUM!</v>
      </c>
      <c r="AA59" s="60" t="str">
        <f>_xll.qlMakeOIS(,SettlementDays,IF(O59="SW","1W",O59),IndexON,,FwdStart,DayCountConv,,Permanent,Trigger,ObjectOverwrite)</f>
        <v>obj_00487#0002</v>
      </c>
    </row>
    <row r="60" spans="13:27" x14ac:dyDescent="0.2">
      <c r="M60" s="104" t="s">
        <v>64</v>
      </c>
      <c r="N60" s="104"/>
      <c r="O60" s="104" t="s">
        <v>105</v>
      </c>
      <c r="P60" s="104" t="str">
        <f t="shared" si="9"/>
        <v>USDOIS57M_Quote</v>
      </c>
      <c r="Q60" s="138"/>
      <c r="R60" s="116">
        <f t="shared" si="10"/>
        <v>42493</v>
      </c>
      <c r="S60" s="116">
        <f>_xll.qlSwapStartDate(AA60)</f>
        <v>42495</v>
      </c>
      <c r="T60" s="116">
        <f>_xll.qlSwapMaturityDate(AA60)</f>
        <v>44232</v>
      </c>
      <c r="U60" s="107">
        <f>_xll.qlOvernightIndexedSwapFairRate(AA60,_xll.ohTrigger(Trigger,TriggerON))</f>
        <v>8.7619368188048049E-3</v>
      </c>
      <c r="V60" s="107" t="e">
        <f>_xll.qlQuoteValue(P60,_xll.ohTrigger(Trigger,TriggerON))</f>
        <v>#NUM!</v>
      </c>
      <c r="W60" s="107" t="b">
        <f t="shared" si="11"/>
        <v>0</v>
      </c>
      <c r="X60" s="174" t="e">
        <f t="shared" si="8"/>
        <v>#NUM!</v>
      </c>
      <c r="Y60" s="119" t="e">
        <f>ABS(X60)&lt;=ABS('General Settings'!$D$27)*10000</f>
        <v>#NUM!</v>
      </c>
      <c r="AA60" s="60" t="str">
        <f>_xll.qlMakeOIS(,SettlementDays,IF(O60="SW","1W",O60),IndexON,,FwdStart,DayCountConv,,Permanent,Trigger,ObjectOverwrite)</f>
        <v>obj_0048d#0002</v>
      </c>
    </row>
    <row r="61" spans="13:27" x14ac:dyDescent="0.2">
      <c r="M61" s="123" t="s">
        <v>64</v>
      </c>
      <c r="N61" s="123"/>
      <c r="O61" s="123" t="s">
        <v>106</v>
      </c>
      <c r="P61" s="123" t="str">
        <f t="shared" si="9"/>
        <v>USDOIS5Y_Quote</v>
      </c>
      <c r="Q61" s="138"/>
      <c r="R61" s="124">
        <f t="shared" si="10"/>
        <v>42493</v>
      </c>
      <c r="S61" s="124">
        <f>_xll.qlSwapStartDate(AA61)</f>
        <v>42495</v>
      </c>
      <c r="T61" s="124">
        <f>_xll.qlSwapMaturityDate(AA61)</f>
        <v>44321</v>
      </c>
      <c r="U61" s="125">
        <f>_xll.qlOvernightIndexedSwapFairRate(AA61,_xll.ohTrigger(Trigger,TriggerON))</f>
        <v>9.008496926979687E-3</v>
      </c>
      <c r="V61" s="125">
        <f>_xll.qlQuoteValue(P61,_xll.ohTrigger(Trigger,TriggerON))</f>
        <v>9.0100000000000006E-3</v>
      </c>
      <c r="W61" s="125" t="b">
        <f t="shared" si="11"/>
        <v>1</v>
      </c>
      <c r="X61" s="173">
        <f t="shared" si="8"/>
        <v>-1.503073020313675E-2</v>
      </c>
      <c r="Y61" s="126" t="b">
        <f>ABS(X61)&lt;=ABS('General Settings'!$D$27)*10000</f>
        <v>1</v>
      </c>
      <c r="AA61" s="60" t="str">
        <f>_xll.qlMakeOIS(,SettlementDays,IF(O61="SW","1W",O61),IndexON,,FwdStart,DayCountConv,,Permanent,Trigger,ObjectOverwrite)</f>
        <v>obj_004c4#0002</v>
      </c>
    </row>
    <row r="62" spans="13:27" x14ac:dyDescent="0.2">
      <c r="M62" s="123" t="s">
        <v>64</v>
      </c>
      <c r="N62" s="123"/>
      <c r="O62" s="123" t="s">
        <v>107</v>
      </c>
      <c r="P62" s="123" t="str">
        <f t="shared" si="9"/>
        <v>USDOIS6Y_Quote</v>
      </c>
      <c r="Q62" s="138"/>
      <c r="R62" s="124">
        <f t="shared" si="10"/>
        <v>42493</v>
      </c>
      <c r="S62" s="124">
        <f>_xll.qlSwapStartDate(AA62)</f>
        <v>42495</v>
      </c>
      <c r="T62" s="124">
        <f>_xll.qlSwapMaturityDate(AA62)</f>
        <v>44686</v>
      </c>
      <c r="U62" s="125">
        <f>_xll.qlOvernightIndexedSwapFairRate(AA62,_xll.ohTrigger(Trigger,TriggerON))</f>
        <v>1.0008933144311566E-2</v>
      </c>
      <c r="V62" s="125">
        <f>_xll.qlQuoteValue(P62,_xll.ohTrigger(Trigger,TriggerON))</f>
        <v>0.01</v>
      </c>
      <c r="W62" s="125" t="b">
        <f t="shared" si="11"/>
        <v>1</v>
      </c>
      <c r="X62" s="173">
        <f t="shared" si="8"/>
        <v>8.9331443115653331E-2</v>
      </c>
      <c r="Y62" s="126" t="b">
        <f>ABS(X62)&lt;=ABS('General Settings'!$D$27)*10000</f>
        <v>1</v>
      </c>
      <c r="AA62" s="60" t="str">
        <f>_xll.qlMakeOIS(,SettlementDays,IF(O62="SW","1W",O62),IndexON,,FwdStart,DayCountConv,,Permanent,Trigger,ObjectOverwrite)</f>
        <v>obj_00481#0002</v>
      </c>
    </row>
    <row r="63" spans="13:27" x14ac:dyDescent="0.2">
      <c r="M63" s="123" t="s">
        <v>64</v>
      </c>
      <c r="N63" s="123"/>
      <c r="O63" s="123" t="s">
        <v>108</v>
      </c>
      <c r="P63" s="123" t="str">
        <f t="shared" si="9"/>
        <v>USDOIS7Y_Quote</v>
      </c>
      <c r="Q63" s="138"/>
      <c r="R63" s="124">
        <f t="shared" si="10"/>
        <v>42493</v>
      </c>
      <c r="S63" s="124">
        <f>_xll.qlSwapStartDate(AA63)</f>
        <v>42495</v>
      </c>
      <c r="T63" s="124">
        <f>_xll.qlSwapMaturityDate(AA63)</f>
        <v>45051</v>
      </c>
      <c r="U63" s="125">
        <f>_xll.qlOvernightIndexedSwapFairRate(AA63,_xll.ohTrigger(Trigger,TriggerON))</f>
        <v>1.0909631086883788E-2</v>
      </c>
      <c r="V63" s="125">
        <f>_xll.qlQuoteValue(P63,_xll.ohTrigger(Trigger,TriggerON))</f>
        <v>1.0910000000000001E-2</v>
      </c>
      <c r="W63" s="125" t="b">
        <f t="shared" si="11"/>
        <v>1</v>
      </c>
      <c r="X63" s="173">
        <f t="shared" si="8"/>
        <v>-3.6891311621344014E-3</v>
      </c>
      <c r="Y63" s="126" t="b">
        <f>ABS(X63)&lt;=ABS('General Settings'!$D$27)*10000</f>
        <v>1</v>
      </c>
      <c r="AA63" s="60" t="str">
        <f>_xll.qlMakeOIS(,SettlementDays,IF(O63="SW","1W",O63),IndexON,,FwdStart,DayCountConv,,Permanent,Trigger,ObjectOverwrite)</f>
        <v>obj_0046e#0002</v>
      </c>
    </row>
    <row r="64" spans="13:27" x14ac:dyDescent="0.2">
      <c r="M64" s="123" t="s">
        <v>64</v>
      </c>
      <c r="N64" s="123"/>
      <c r="O64" s="123" t="s">
        <v>109</v>
      </c>
      <c r="P64" s="123" t="str">
        <f t="shared" si="9"/>
        <v>USDOIS8Y_Quote</v>
      </c>
      <c r="Q64" s="138"/>
      <c r="R64" s="124">
        <f t="shared" si="10"/>
        <v>42493</v>
      </c>
      <c r="S64" s="124">
        <f>_xll.qlSwapStartDate(AA64)</f>
        <v>42495</v>
      </c>
      <c r="T64" s="124">
        <f>_xll.qlSwapMaturityDate(AA64)</f>
        <v>45418</v>
      </c>
      <c r="U64" s="125">
        <f>_xll.qlOvernightIndexedSwapFairRate(AA64,_xll.ohTrigger(Trigger,TriggerON))</f>
        <v>1.1740654561155592E-2</v>
      </c>
      <c r="V64" s="125">
        <f>_xll.qlQuoteValue(P64,_xll.ohTrigger(Trigger,TriggerON))</f>
        <v>1.1730000000000001E-2</v>
      </c>
      <c r="W64" s="125" t="b">
        <f t="shared" si="11"/>
        <v>1</v>
      </c>
      <c r="X64" s="173">
        <f t="shared" si="8"/>
        <v>0.10654561155591311</v>
      </c>
      <c r="Y64" s="126" t="b">
        <f>ABS(X64)&lt;=ABS('General Settings'!$D$27)*10000</f>
        <v>1</v>
      </c>
      <c r="AA64" s="60" t="str">
        <f>_xll.qlMakeOIS(,SettlementDays,IF(O64="SW","1W",O64),IndexON,,FwdStart,DayCountConv,,Permanent,Trigger,ObjectOverwrite)</f>
        <v>obj_0049f#0002</v>
      </c>
    </row>
    <row r="65" spans="10:36" x14ac:dyDescent="0.2">
      <c r="M65" s="123" t="s">
        <v>64</v>
      </c>
      <c r="N65" s="123"/>
      <c r="O65" s="123" t="s">
        <v>110</v>
      </c>
      <c r="P65" s="123" t="str">
        <f t="shared" si="9"/>
        <v>USDOIS9Y_Quote</v>
      </c>
      <c r="Q65" s="138"/>
      <c r="R65" s="124">
        <f t="shared" si="10"/>
        <v>42493</v>
      </c>
      <c r="S65" s="124">
        <f>_xll.qlSwapStartDate(AA65)</f>
        <v>42495</v>
      </c>
      <c r="T65" s="124">
        <f>_xll.qlSwapMaturityDate(AA65)</f>
        <v>45782</v>
      </c>
      <c r="U65" s="125">
        <f>_xll.qlOvernightIndexedSwapFairRate(AA65,_xll.ohTrigger(Trigger,TriggerON))</f>
        <v>1.2481696002867818E-2</v>
      </c>
      <c r="V65" s="125">
        <f>_xll.qlQuoteValue(P65,_xll.ohTrigger(Trigger,TriggerON))</f>
        <v>1.2480000000000002E-2</v>
      </c>
      <c r="W65" s="125" t="b">
        <f t="shared" si="11"/>
        <v>1</v>
      </c>
      <c r="X65" s="173">
        <f t="shared" si="8"/>
        <v>1.6960028678160433E-2</v>
      </c>
      <c r="Y65" s="126" t="b">
        <f>ABS(X65)&lt;=ABS('General Settings'!$D$27)*10000</f>
        <v>1</v>
      </c>
      <c r="AA65" s="60" t="str">
        <f>_xll.qlMakeOIS(,SettlementDays,IF(O65="SW","1W",O65),IndexON,,FwdStart,DayCountConv,,Permanent,Trigger,ObjectOverwrite)</f>
        <v>obj_00497#0002</v>
      </c>
    </row>
    <row r="66" spans="10:36" x14ac:dyDescent="0.2">
      <c r="M66" s="123" t="s">
        <v>64</v>
      </c>
      <c r="N66" s="123"/>
      <c r="O66" s="123" t="s">
        <v>111</v>
      </c>
      <c r="P66" s="123" t="str">
        <f t="shared" si="9"/>
        <v>USDOIS10Y_Quote</v>
      </c>
      <c r="Q66" s="138"/>
      <c r="R66" s="124">
        <f t="shared" si="10"/>
        <v>42493</v>
      </c>
      <c r="S66" s="124">
        <f>_xll.qlSwapStartDate(AA66)</f>
        <v>42495</v>
      </c>
      <c r="T66" s="124">
        <f>_xll.qlSwapMaturityDate(AA66)</f>
        <v>46147</v>
      </c>
      <c r="U66" s="125">
        <f>_xll.qlOvernightIndexedSwapFairRate(AA66,_xll.ohTrigger(Trigger,TriggerON))</f>
        <v>1.3183140531260237E-2</v>
      </c>
      <c r="V66" s="125">
        <f>_xll.qlQuoteValue(P66,_xll.ohTrigger(Trigger,TriggerON))</f>
        <v>1.3180000000000001E-2</v>
      </c>
      <c r="W66" s="125" t="b">
        <f t="shared" si="11"/>
        <v>1</v>
      </c>
      <c r="X66" s="173">
        <f t="shared" si="8"/>
        <v>3.1405312602358904E-2</v>
      </c>
      <c r="Y66" s="126" t="b">
        <f>ABS(X66)&lt;=ABS('General Settings'!$D$27)*10000</f>
        <v>1</v>
      </c>
      <c r="AA66" s="60" t="str">
        <f>_xll.qlMakeOIS(,SettlementDays,IF(O66="SW","1W",O66),IndexON,,FwdStart,DayCountConv,,Permanent,Trigger,ObjectOverwrite)</f>
        <v>obj_0048e#0002</v>
      </c>
    </row>
    <row r="67" spans="10:36" x14ac:dyDescent="0.2">
      <c r="M67" s="123" t="s">
        <v>64</v>
      </c>
      <c r="N67" s="123"/>
      <c r="O67" s="123" t="s">
        <v>112</v>
      </c>
      <c r="P67" s="123" t="str">
        <f t="shared" si="9"/>
        <v>USDOIS12Y_Quote</v>
      </c>
      <c r="Q67" s="138"/>
      <c r="R67" s="124">
        <f t="shared" si="10"/>
        <v>42493</v>
      </c>
      <c r="S67" s="124">
        <f>_xll.qlSwapStartDate(AA67)</f>
        <v>42495</v>
      </c>
      <c r="T67" s="124">
        <f>_xll.qlSwapMaturityDate(AA67)</f>
        <v>46878</v>
      </c>
      <c r="U67" s="125">
        <f>_xll.qlOvernightIndexedSwapFairRate(AA67,_xll.ohTrigger(Trigger,TriggerON))</f>
        <v>1.4405770862827783E-2</v>
      </c>
      <c r="V67" s="125">
        <f>_xll.qlQuoteValue(P67,_xll.ohTrigger(Trigger,TriggerON))</f>
        <v>1.4409999999999999E-2</v>
      </c>
      <c r="W67" s="125" t="b">
        <f t="shared" si="11"/>
        <v>1</v>
      </c>
      <c r="X67" s="173">
        <f t="shared" si="8"/>
        <v>-4.2291371722159854E-2</v>
      </c>
      <c r="Y67" s="126" t="b">
        <f>ABS(X67)&lt;=ABS('General Settings'!$D$27)*10000</f>
        <v>1</v>
      </c>
      <c r="AA67" s="60" t="str">
        <f>_xll.qlMakeOIS(,SettlementDays,IF(O67="SW","1W",O67),IndexON,,FwdStart,DayCountConv,,Permanent,Trigger,ObjectOverwrite)</f>
        <v>obj_004c3#0002</v>
      </c>
    </row>
    <row r="68" spans="10:36" x14ac:dyDescent="0.2">
      <c r="M68" s="123" t="s">
        <v>64</v>
      </c>
      <c r="N68" s="123"/>
      <c r="O68" s="123" t="s">
        <v>113</v>
      </c>
      <c r="P68" s="123" t="str">
        <f t="shared" si="9"/>
        <v>USDOIS15Y_Quote</v>
      </c>
      <c r="Q68" s="138"/>
      <c r="R68" s="124">
        <f t="shared" si="10"/>
        <v>42493</v>
      </c>
      <c r="S68" s="124">
        <f>_xll.qlSwapStartDate(AA68)</f>
        <v>42495</v>
      </c>
      <c r="T68" s="124">
        <f>_xll.qlSwapMaturityDate(AA68)</f>
        <v>47973</v>
      </c>
      <c r="U68" s="125">
        <f>_xll.qlOvernightIndexedSwapFairRate(AA68,_xll.ohTrigger(Trigger,TriggerON))</f>
        <v>1.5736546702848919E-2</v>
      </c>
      <c r="V68" s="125">
        <f>_xll.qlQuoteValue(P68,_xll.ohTrigger(Trigger,TriggerON))</f>
        <v>1.5730000000000001E-2</v>
      </c>
      <c r="W68" s="125" t="b">
        <f t="shared" si="11"/>
        <v>1</v>
      </c>
      <c r="X68" s="173">
        <f t="shared" si="8"/>
        <v>6.5467028489175905E-2</v>
      </c>
      <c r="Y68" s="126" t="b">
        <f>ABS(X68)&lt;=ABS('General Settings'!$D$27)*10000</f>
        <v>1</v>
      </c>
      <c r="AA68" s="60" t="str">
        <f>_xll.qlMakeOIS(,SettlementDays,IF(O68="SW","1W",O68),IndexON,,FwdStart,DayCountConv,,Permanent,Trigger,ObjectOverwrite)</f>
        <v>obj_004d4#0002</v>
      </c>
    </row>
    <row r="69" spans="10:36" x14ac:dyDescent="0.2">
      <c r="M69" s="123" t="s">
        <v>64</v>
      </c>
      <c r="N69" s="123"/>
      <c r="O69" s="123" t="s">
        <v>114</v>
      </c>
      <c r="P69" s="123" t="str">
        <f t="shared" si="9"/>
        <v>USDOIS20Y_Quote</v>
      </c>
      <c r="Q69" s="138"/>
      <c r="R69" s="124">
        <f t="shared" si="10"/>
        <v>42493</v>
      </c>
      <c r="S69" s="124">
        <f>_xll.qlSwapStartDate(AA69)</f>
        <v>42495</v>
      </c>
      <c r="T69" s="124">
        <f>_xll.qlSwapMaturityDate(AA69)</f>
        <v>49800</v>
      </c>
      <c r="U69" s="125">
        <f>_xll.qlOvernightIndexedSwapFairRate(AA69,_xll.ohTrigger(Trigger,TriggerON))</f>
        <v>1.7091652413762426E-2</v>
      </c>
      <c r="V69" s="125">
        <f>_xll.qlQuoteValue(P69,_xll.ohTrigger(Trigger,TriggerON))</f>
        <v>1.7100000000000001E-2</v>
      </c>
      <c r="W69" s="125" t="b">
        <f t="shared" si="11"/>
        <v>1</v>
      </c>
      <c r="X69" s="173">
        <f t="shared" si="8"/>
        <v>-8.3475862375746723E-2</v>
      </c>
      <c r="Y69" s="126" t="b">
        <f>ABS(X69)&lt;=ABS('General Settings'!$D$27)*10000</f>
        <v>1</v>
      </c>
      <c r="AA69" s="60" t="str">
        <f>_xll.qlMakeOIS(,SettlementDays,IF(O69="SW","1W",O69),IndexON,,FwdStart,DayCountConv,,Permanent,Trigger,ObjectOverwrite)</f>
        <v>obj_004b5#0002</v>
      </c>
    </row>
    <row r="70" spans="10:36" x14ac:dyDescent="0.2">
      <c r="M70" s="123" t="s">
        <v>64</v>
      </c>
      <c r="N70" s="123"/>
      <c r="O70" s="123" t="s">
        <v>115</v>
      </c>
      <c r="P70" s="123" t="str">
        <f t="shared" si="9"/>
        <v>USDOIS25Y_Quote</v>
      </c>
      <c r="Q70" s="138"/>
      <c r="R70" s="124">
        <f t="shared" si="10"/>
        <v>42493</v>
      </c>
      <c r="S70" s="124">
        <f>_xll.qlSwapStartDate(AA70)</f>
        <v>42495</v>
      </c>
      <c r="T70" s="124">
        <f>_xll.qlSwapMaturityDate(AA70)</f>
        <v>51627</v>
      </c>
      <c r="U70" s="125">
        <f>_xll.qlOvernightIndexedSwapFairRate(AA70,_xll.ohTrigger(Trigger,TriggerON))</f>
        <v>1.7741110386781937E-2</v>
      </c>
      <c r="V70" s="125">
        <f>_xll.qlQuoteValue(P70,_xll.ohTrigger(Trigger,TriggerON))</f>
        <v>1.7739999999999999E-2</v>
      </c>
      <c r="W70" s="125" t="b">
        <f t="shared" si="11"/>
        <v>1</v>
      </c>
      <c r="X70" s="173">
        <f t="shared" si="8"/>
        <v>1.1103867819384217E-2</v>
      </c>
      <c r="Y70" s="126" t="b">
        <f>ABS(X70)&lt;=ABS('General Settings'!$D$27)*10000</f>
        <v>1</v>
      </c>
      <c r="AA70" s="60" t="str">
        <f>_xll.qlMakeOIS(,SettlementDays,IF(O70="SW","1W",O70),IndexON,,FwdStart,DayCountConv,,Permanent,Trigger,ObjectOverwrite)</f>
        <v>obj_004c0#0002</v>
      </c>
    </row>
    <row r="71" spans="10:36" x14ac:dyDescent="0.2">
      <c r="J71" s="72"/>
      <c r="K71" s="72"/>
      <c r="L71" s="72"/>
      <c r="M71" s="104" t="s">
        <v>64</v>
      </c>
      <c r="N71" s="104"/>
      <c r="O71" s="104" t="s">
        <v>116</v>
      </c>
      <c r="P71" s="104" t="str">
        <f t="shared" si="9"/>
        <v>USDOIS27Y_Quote</v>
      </c>
      <c r="Q71" s="138"/>
      <c r="R71" s="116">
        <f t="shared" si="10"/>
        <v>42493</v>
      </c>
      <c r="S71" s="116">
        <f>_xll.qlSwapStartDate(AA71)</f>
        <v>42495</v>
      </c>
      <c r="T71" s="116">
        <f>_xll.qlSwapMaturityDate(AA71)</f>
        <v>52356</v>
      </c>
      <c r="U71" s="107">
        <f>_xll.qlOvernightIndexedSwapFairRate(AA71,_xll.ohTrigger(Trigger,TriggerON))</f>
        <v>1.7909939042716736E-2</v>
      </c>
      <c r="V71" s="107" t="e">
        <f>_xll.qlQuoteValue(P71,_xll.ohTrigger(Trigger,TriggerON))</f>
        <v>#NUM!</v>
      </c>
      <c r="W71" s="107" t="b">
        <f t="shared" si="11"/>
        <v>0</v>
      </c>
      <c r="X71" s="174" t="e">
        <f t="shared" si="8"/>
        <v>#NUM!</v>
      </c>
      <c r="Y71" s="119" t="e">
        <f>ABS(X71)&lt;=ABS('General Settings'!$D$27)*10000</f>
        <v>#NUM!</v>
      </c>
      <c r="AA71" s="60" t="str">
        <f>_xll.qlMakeOIS(,SettlementDays,IF(O71="SW","1W",O71),IndexON,,FwdStart,DayCountConv,,Permanent,Trigger,ObjectOverwrite)</f>
        <v>obj_00467#0002</v>
      </c>
    </row>
    <row r="72" spans="10:36" x14ac:dyDescent="0.2">
      <c r="M72" s="123" t="s">
        <v>64</v>
      </c>
      <c r="N72" s="123"/>
      <c r="O72" s="123" t="s">
        <v>117</v>
      </c>
      <c r="P72" s="123" t="str">
        <f t="shared" si="9"/>
        <v>USDOIS30Y_Quote</v>
      </c>
      <c r="Q72" s="138"/>
      <c r="R72" s="124">
        <f t="shared" si="10"/>
        <v>42493</v>
      </c>
      <c r="S72" s="124">
        <f>_xll.qlSwapStartDate(AA72)</f>
        <v>42495</v>
      </c>
      <c r="T72" s="124">
        <f>_xll.qlSwapMaturityDate(AA72)</f>
        <v>53454</v>
      </c>
      <c r="U72" s="125">
        <f>_xll.qlOvernightIndexedSwapFairRate(AA72,_xll.ohTrigger(Trigger,TriggerON))</f>
        <v>1.8099978775635274E-2</v>
      </c>
      <c r="V72" s="125">
        <f>_xll.qlQuoteValue(P72,_xll.ohTrigger(Trigger,TriggerON))</f>
        <v>1.8100000000000002E-2</v>
      </c>
      <c r="W72" s="125" t="b">
        <f t="shared" si="11"/>
        <v>1</v>
      </c>
      <c r="X72" s="173">
        <f t="shared" si="8"/>
        <v>-2.1224364727540079E-4</v>
      </c>
      <c r="Y72" s="126" t="b">
        <f>ABS(X72)&lt;=ABS('General Settings'!$D$27)*10000</f>
        <v>1</v>
      </c>
      <c r="AA72" s="60" t="str">
        <f>_xll.qlMakeOIS(,SettlementDays,IF(O72="SW","1W",O72),IndexON,,FwdStart,DayCountConv,,Permanent,Trigger,ObjectOverwrite)</f>
        <v>obj_004c1#0002</v>
      </c>
    </row>
    <row r="73" spans="10:36" x14ac:dyDescent="0.2">
      <c r="M73" s="104" t="s">
        <v>64</v>
      </c>
      <c r="N73" s="104"/>
      <c r="O73" s="104" t="s">
        <v>118</v>
      </c>
      <c r="P73" s="104" t="str">
        <f t="shared" si="9"/>
        <v>USDOIS35Y_Quote</v>
      </c>
      <c r="Q73" s="138"/>
      <c r="R73" s="116">
        <f t="shared" si="10"/>
        <v>42493</v>
      </c>
      <c r="S73" s="116">
        <f>_xll.qlSwapStartDate(AA73)</f>
        <v>42495</v>
      </c>
      <c r="T73" s="116">
        <f>_xll.qlSwapMaturityDate(AA73)</f>
        <v>55278</v>
      </c>
      <c r="U73" s="107">
        <f>_xll.qlOvernightIndexedSwapFairRate(AA73,_xll.ohTrigger(Trigger,TriggerON))</f>
        <v>1.82636923774455E-2</v>
      </c>
      <c r="V73" s="107" t="e">
        <f>_xll.qlQuoteValue(P73,_xll.ohTrigger(Trigger,TriggerON))</f>
        <v>#NUM!</v>
      </c>
      <c r="W73" s="107" t="b">
        <f t="shared" si="11"/>
        <v>0</v>
      </c>
      <c r="X73" s="174" t="e">
        <f t="shared" si="8"/>
        <v>#NUM!</v>
      </c>
      <c r="Y73" s="119" t="e">
        <f>ABS(X73)&lt;=ABS('General Settings'!$D$27)*10000</f>
        <v>#NUM!</v>
      </c>
      <c r="AA73" s="60" t="str">
        <f>_xll.qlMakeOIS(,SettlementDays,IF(O73="SW","1W",O73),IndexON,,FwdStart,DayCountConv,,Permanent,Trigger,ObjectOverwrite)</f>
        <v>obj_004a6#0002</v>
      </c>
    </row>
    <row r="74" spans="10:36" x14ac:dyDescent="0.2">
      <c r="M74" s="123" t="s">
        <v>64</v>
      </c>
      <c r="N74" s="123"/>
      <c r="O74" s="123" t="s">
        <v>119</v>
      </c>
      <c r="P74" s="123" t="str">
        <f t="shared" si="9"/>
        <v>USDOIS40Y_Quote</v>
      </c>
      <c r="Q74" s="138"/>
      <c r="R74" s="124">
        <f t="shared" si="10"/>
        <v>42493</v>
      </c>
      <c r="S74" s="124">
        <f>_xll.qlSwapStartDate(AA74)</f>
        <v>42495</v>
      </c>
      <c r="T74" s="124">
        <f>_xll.qlSwapMaturityDate(AA74)</f>
        <v>57105</v>
      </c>
      <c r="U74" s="125">
        <f>_xll.qlOvernightIndexedSwapFairRate(AA74,_xll.ohTrigger(Trigger,TriggerON))</f>
        <v>1.8289999999986505E-2</v>
      </c>
      <c r="V74" s="125">
        <f>_xll.qlQuoteValue(P74,_xll.ohTrigger(Trigger,TriggerON))</f>
        <v>1.8290000000000001E-2</v>
      </c>
      <c r="W74" s="125" t="b">
        <f t="shared" si="11"/>
        <v>1</v>
      </c>
      <c r="X74" s="173">
        <f t="shared" si="8"/>
        <v>-1.3496148643099559E-10</v>
      </c>
      <c r="Y74" s="126" t="b">
        <f>ABS(X74)&lt;=ABS('General Settings'!$D$27)*10000</f>
        <v>1</v>
      </c>
      <c r="AA74" s="60" t="str">
        <f>_xll.qlMakeOIS(,SettlementDays,IF(O74="SW","1W",O74),IndexON,,FwdStart,DayCountConv,,Permanent,Trigger,ObjectOverwrite)</f>
        <v>obj_0049a#0002</v>
      </c>
    </row>
    <row r="75" spans="10:36" x14ac:dyDescent="0.2">
      <c r="M75" s="104" t="s">
        <v>64</v>
      </c>
      <c r="N75" s="104"/>
      <c r="O75" s="104" t="s">
        <v>120</v>
      </c>
      <c r="P75" s="104" t="str">
        <f t="shared" si="9"/>
        <v>USDOIS45Y_Quote</v>
      </c>
      <c r="Q75" s="138"/>
      <c r="R75" s="116">
        <f t="shared" si="10"/>
        <v>42493</v>
      </c>
      <c r="S75" s="116">
        <f>_xll.qlSwapStartDate(AA75)</f>
        <v>42495</v>
      </c>
      <c r="T75" s="116">
        <f>_xll.qlSwapMaturityDate(AA75)</f>
        <v>58931</v>
      </c>
      <c r="U75" s="107">
        <f>_xll.qlOvernightIndexedSwapFairRate(AA75,_xll.ohTrigger(Trigger,TriggerON))</f>
        <v>1.822848322987471E-2</v>
      </c>
      <c r="V75" s="107">
        <f>_xll.qlQuoteValue(P75,_xll.ohTrigger(Trigger,TriggerON))</f>
        <v>1.821E-2</v>
      </c>
      <c r="W75" s="107" t="b">
        <f t="shared" si="11"/>
        <v>1</v>
      </c>
      <c r="X75" s="174">
        <f t="shared" si="8"/>
        <v>0.18483229874709239</v>
      </c>
      <c r="Y75" s="119" t="b">
        <f>ABS(X75)&lt;=ABS('General Settings'!$D$27)*10000</f>
        <v>1</v>
      </c>
      <c r="AA75" s="60" t="str">
        <f>_xll.qlMakeOIS(,SettlementDays,IF(O75="SW","1W",O75),IndexON,,FwdStart,DayCountConv,,Permanent,Trigger,ObjectOverwrite)</f>
        <v>obj_0049b#0002</v>
      </c>
    </row>
    <row r="76" spans="10:36" x14ac:dyDescent="0.2">
      <c r="M76" s="128" t="s">
        <v>64</v>
      </c>
      <c r="N76" s="128"/>
      <c r="O76" s="128" t="s">
        <v>121</v>
      </c>
      <c r="P76" s="128" t="str">
        <f t="shared" si="9"/>
        <v>USDOIS50Y_Quote</v>
      </c>
      <c r="Q76" s="138"/>
      <c r="R76" s="129">
        <f t="shared" si="10"/>
        <v>42493</v>
      </c>
      <c r="S76" s="129">
        <f>_xll.qlSwapStartDate(AA76)</f>
        <v>42495</v>
      </c>
      <c r="T76" s="129">
        <f>_xll.qlSwapMaturityDate(AA76)</f>
        <v>60757</v>
      </c>
      <c r="U76" s="130">
        <f>_xll.qlOvernightIndexedSwapFairRate(AA76,_xll.ohTrigger(Trigger,TriggerON))</f>
        <v>1.8140000000014582E-2</v>
      </c>
      <c r="V76" s="130">
        <f>_xll.qlQuoteValue(P76,_xll.ohTrigger(Trigger,TriggerON))</f>
        <v>1.814E-2</v>
      </c>
      <c r="W76" s="130" t="b">
        <f t="shared" si="11"/>
        <v>1</v>
      </c>
      <c r="X76" s="175">
        <f t="shared" si="8"/>
        <v>1.458208553906104E-10</v>
      </c>
      <c r="Y76" s="131" t="b">
        <f>ABS(X76)&lt;=ABS('General Settings'!$D$27)*10000</f>
        <v>1</v>
      </c>
      <c r="AA76" s="61" t="str">
        <f>_xll.qlMakeOIS(,SettlementDays,IF(O76="SW","1W",O76),IndexON,,FwdStart,DayCountConv,,Permanent,Trigger,ObjectOverwrite)</f>
        <v>obj_00480#0002</v>
      </c>
      <c r="AC76" s="113" t="s">
        <v>122</v>
      </c>
      <c r="AD76" s="113" t="s">
        <v>178</v>
      </c>
      <c r="AE76" s="113" t="s">
        <v>179</v>
      </c>
      <c r="AF76" s="113" t="s">
        <v>180</v>
      </c>
      <c r="AG76" s="114" t="s">
        <v>181</v>
      </c>
      <c r="AH76" s="114" t="s">
        <v>185</v>
      </c>
    </row>
    <row r="77" spans="10:36" x14ac:dyDescent="0.2">
      <c r="M77" s="123" t="s">
        <v>184</v>
      </c>
      <c r="N77" s="123" t="s">
        <v>183</v>
      </c>
      <c r="O77" s="123" t="s">
        <v>42</v>
      </c>
      <c r="P77" s="123" t="str">
        <f t="shared" ref="P77:P91" si="12">Currency&amp;N77&amp;O77&amp;QuoteSuffix</f>
        <v>USDAM3L1Y_Quote</v>
      </c>
      <c r="Q77" s="132" t="str">
        <f t="shared" ref="Q77:Q91" si="13">Currency&amp;M77&amp;O77&amp;QuoteSuffix</f>
        <v>USDFF3L1Y_Quote</v>
      </c>
      <c r="R77" s="124">
        <f t="shared" si="10"/>
        <v>42493</v>
      </c>
      <c r="S77" s="124">
        <f>_xll.qlSwapStartDate(AA77)</f>
        <v>42495</v>
      </c>
      <c r="T77" s="124">
        <f>_xll.qlSwapMaturityDate(AA77)</f>
        <v>42860</v>
      </c>
      <c r="U77" s="125">
        <f>_xll.qlOvernightIndexedSwapFairRate(AA77,_xll.ohTrigger(Trigger,TriggerON))</f>
        <v>4.8600000000031717E-3</v>
      </c>
      <c r="V77" s="125">
        <f>_xll.qlQuoteValue(P77,_xll.ohTrigger(Trigger,TriggerON))-_xll.qlQuoteValue(Q77,_xll.ohTrigger(Trigger,TriggerON))</f>
        <v>4.8599999999999997E-3</v>
      </c>
      <c r="W77" s="125" t="b">
        <f t="shared" ref="W77" si="14">NOT(ISERROR(V77))</f>
        <v>1</v>
      </c>
      <c r="X77" s="173">
        <f t="shared" ref="X77" si="15">(U77-V77)*10000</f>
        <v>3.1719418758235918E-11</v>
      </c>
      <c r="Y77" s="126" t="b">
        <f>ABS(X77)&lt;=ABS('General Settings'!$D$27)*10000</f>
        <v>1</v>
      </c>
      <c r="AA77" s="60" t="str">
        <f>_xll.qlMakeArithmeticAveragedOIS(,SettlementDays,IF(O77="SW","1W",O77),IndexON,,FwdStart,$AD$77,$AE$77,,$AF$78,$AG$78,$AH$77,Permanent,Trigger,ObjectOverwrite)</f>
        <v>obj_004db#0102</v>
      </c>
      <c r="AC77" s="78" t="s">
        <v>123</v>
      </c>
      <c r="AD77" s="78" t="s">
        <v>124</v>
      </c>
      <c r="AE77" s="78" t="s">
        <v>182</v>
      </c>
      <c r="AF77" s="78" t="str">
        <f>Currency&amp;"HW_"&amp;AF76&amp;QuoteSuffix</f>
        <v>USDHW_MeanReversion_Quote</v>
      </c>
      <c r="AG77" s="61" t="str">
        <f>Currency&amp;"HW_"&amp;AG76&amp;QuoteSuffix</f>
        <v>USDHW_Volatility_Quote</v>
      </c>
      <c r="AH77" s="61" t="b">
        <v>0</v>
      </c>
      <c r="AJ77" s="72">
        <f>ABS(X77)</f>
        <v>3.1719418758235918E-11</v>
      </c>
    </row>
    <row r="78" spans="10:36" x14ac:dyDescent="0.2">
      <c r="M78" s="123" t="s">
        <v>184</v>
      </c>
      <c r="N78" s="123" t="s">
        <v>183</v>
      </c>
      <c r="O78" s="123" t="s">
        <v>94</v>
      </c>
      <c r="P78" s="123" t="str">
        <f t="shared" si="12"/>
        <v>USDAM3L2Y_Quote</v>
      </c>
      <c r="Q78" s="123" t="str">
        <f t="shared" si="13"/>
        <v>USDFF3L2Y_Quote</v>
      </c>
      <c r="R78" s="124">
        <f t="shared" si="10"/>
        <v>42493</v>
      </c>
      <c r="S78" s="124">
        <f>_xll.qlSwapStartDate(AA78)</f>
        <v>42495</v>
      </c>
      <c r="T78" s="124">
        <f>_xll.qlSwapMaturityDate(AA78)</f>
        <v>43227</v>
      </c>
      <c r="U78" s="125">
        <f>_xll.qlOvernightIndexedSwapFairRate(AA78,_xll.ohTrigger(Trigger,TriggerON))</f>
        <v>5.959999999990021E-3</v>
      </c>
      <c r="V78" s="125">
        <f>_xll.qlQuoteValue(P78,_xll.ohTrigger(Trigger,TriggerON))-_xll.qlQuoteValue(Q78,_xll.ohTrigger(Trigger,TriggerON))</f>
        <v>5.96E-3</v>
      </c>
      <c r="W78" s="125" t="b">
        <f t="shared" ref="W78:W91" si="16">NOT(ISERROR(V78))</f>
        <v>1</v>
      </c>
      <c r="X78" s="173">
        <f t="shared" ref="X78:X91" si="17">(U78-V78)*10000</f>
        <v>-9.9789967955565828E-11</v>
      </c>
      <c r="Y78" s="126" t="b">
        <f>ABS(X78)&lt;=ABS('General Settings'!$D$27)*10000</f>
        <v>1</v>
      </c>
      <c r="AA78" s="60" t="str">
        <f>_xll.qlMakeArithmeticAveragedOIS(,SettlementDays,IF(O78="SW","1W",O78),IndexON,,FwdStart,$AD$77,$AE$77,,$AF$78,$AG$78,$AH$77,Permanent,Trigger,ObjectOverwrite)</f>
        <v>obj_004e7#0098</v>
      </c>
      <c r="AF78" s="72">
        <v>3.3306132020242636E-2</v>
      </c>
      <c r="AG78" s="180">
        <v>1.4414310945337934E-2</v>
      </c>
      <c r="AJ78" s="72">
        <f t="shared" ref="AJ78:AJ91" si="18">ABS(X78)</f>
        <v>9.9789967955565828E-11</v>
      </c>
    </row>
    <row r="79" spans="10:36" x14ac:dyDescent="0.2">
      <c r="M79" s="123" t="s">
        <v>184</v>
      </c>
      <c r="N79" s="123" t="s">
        <v>183</v>
      </c>
      <c r="O79" s="123" t="s">
        <v>98</v>
      </c>
      <c r="P79" s="123" t="str">
        <f t="shared" si="12"/>
        <v>USDAM3L3Y_Quote</v>
      </c>
      <c r="Q79" s="123" t="str">
        <f t="shared" si="13"/>
        <v>USDFF3L3Y_Quote</v>
      </c>
      <c r="R79" s="124">
        <f t="shared" si="10"/>
        <v>42493</v>
      </c>
      <c r="S79" s="124">
        <f>_xll.qlSwapStartDate(AA79)</f>
        <v>42495</v>
      </c>
      <c r="T79" s="124">
        <f>_xll.qlSwapMaturityDate(AA79)</f>
        <v>43591</v>
      </c>
      <c r="U79" s="125">
        <f>_xll.qlOvernightIndexedSwapFairRate(AA79,_xll.ohTrigger(Trigger,TriggerON))</f>
        <v>6.9999999999652623E-3</v>
      </c>
      <c r="V79" s="125">
        <f>_xll.qlQuoteValue(P79,_xll.ohTrigger(Trigger,TriggerON))-_xll.qlQuoteValue(Q79,_xll.ohTrigger(Trigger,TriggerON))</f>
        <v>6.9999999999999993E-3</v>
      </c>
      <c r="W79" s="125" t="b">
        <f t="shared" si="16"/>
        <v>1</v>
      </c>
      <c r="X79" s="173">
        <f t="shared" si="17"/>
        <v>-3.4736970244697574E-10</v>
      </c>
      <c r="Y79" s="126" t="b">
        <f>ABS(X79)&lt;=ABS('General Settings'!$D$27)*10000</f>
        <v>1</v>
      </c>
      <c r="AA79" s="60" t="str">
        <f>_xll.qlMakeArithmeticAveragedOIS(,SettlementDays,IF(O79="SW","1W",O79),IndexON,,FwdStart,$AD$77,$AE$77,,$AF$78,$AG$78,$AH$77,Permanent,Trigger,ObjectOverwrite)</f>
        <v>obj_004e5#0098</v>
      </c>
      <c r="AJ79" s="72">
        <f t="shared" si="18"/>
        <v>3.4736970244697574E-10</v>
      </c>
    </row>
    <row r="80" spans="10:36" x14ac:dyDescent="0.2">
      <c r="M80" s="123" t="s">
        <v>184</v>
      </c>
      <c r="N80" s="123" t="s">
        <v>183</v>
      </c>
      <c r="O80" s="123" t="s">
        <v>102</v>
      </c>
      <c r="P80" s="123" t="str">
        <f t="shared" si="12"/>
        <v>USDAM3L4Y_Quote</v>
      </c>
      <c r="Q80" s="123" t="str">
        <f t="shared" si="13"/>
        <v>USDFF3L4Y_Quote</v>
      </c>
      <c r="R80" s="124">
        <f t="shared" si="10"/>
        <v>42493</v>
      </c>
      <c r="S80" s="124">
        <f>_xll.qlSwapStartDate(AA80)</f>
        <v>42495</v>
      </c>
      <c r="T80" s="124">
        <f>_xll.qlSwapMaturityDate(AA80)</f>
        <v>43956</v>
      </c>
      <c r="U80" s="125">
        <f>_xll.qlOvernightIndexedSwapFairRate(AA80,_xll.ohTrigger(Trigger,TriggerON))</f>
        <v>8.0199999999949131E-3</v>
      </c>
      <c r="V80" s="125">
        <f>_xll.qlQuoteValue(P80,_xll.ohTrigger(Trigger,TriggerON))-_xll.qlQuoteValue(Q80,_xll.ohTrigger(Trigger,TriggerON))</f>
        <v>8.0200000000000011E-3</v>
      </c>
      <c r="W80" s="125" t="b">
        <f t="shared" si="16"/>
        <v>1</v>
      </c>
      <c r="X80" s="173">
        <f t="shared" si="17"/>
        <v>-5.0879439550399752E-11</v>
      </c>
      <c r="Y80" s="126" t="b">
        <f>ABS(X80)&lt;=ABS('General Settings'!$D$27)*10000</f>
        <v>1</v>
      </c>
      <c r="AA80" s="60" t="str">
        <f>_xll.qlMakeArithmeticAveragedOIS(,SettlementDays,IF(O80="SW","1W",O80),IndexON,,FwdStart,$AD$77,$AE$77,,$AF$78,$AG$78,$AH$77,Permanent,Trigger,ObjectOverwrite)</f>
        <v>obj_004e3#0098</v>
      </c>
      <c r="AJ80" s="72">
        <f t="shared" si="18"/>
        <v>5.0879439550399752E-11</v>
      </c>
    </row>
    <row r="81" spans="13:36" x14ac:dyDescent="0.2">
      <c r="M81" s="123" t="s">
        <v>184</v>
      </c>
      <c r="N81" s="123" t="s">
        <v>183</v>
      </c>
      <c r="O81" s="123" t="s">
        <v>106</v>
      </c>
      <c r="P81" s="123" t="str">
        <f t="shared" si="12"/>
        <v>USDAM3L5Y_Quote</v>
      </c>
      <c r="Q81" s="123" t="str">
        <f t="shared" si="13"/>
        <v>USDFF3L5Y_Quote</v>
      </c>
      <c r="R81" s="124">
        <f t="shared" si="10"/>
        <v>42493</v>
      </c>
      <c r="S81" s="124">
        <f>_xll.qlSwapStartDate(AA81)</f>
        <v>42495</v>
      </c>
      <c r="T81" s="124">
        <f>_xll.qlSwapMaturityDate(AA81)</f>
        <v>44321</v>
      </c>
      <c r="U81" s="125">
        <f>_xll.qlOvernightIndexedSwapFairRate(AA81,_xll.ohTrigger(Trigger,TriggerON))</f>
        <v>9.0199999999779831E-3</v>
      </c>
      <c r="V81" s="125">
        <f>_xll.qlQuoteValue(P81,_xll.ohTrigger(Trigger,TriggerON))-_xll.qlQuoteValue(Q81,_xll.ohTrigger(Trigger,TriggerON))</f>
        <v>9.0199999999999985E-3</v>
      </c>
      <c r="W81" s="125" t="b">
        <f t="shared" si="16"/>
        <v>1</v>
      </c>
      <c r="X81" s="173">
        <f t="shared" si="17"/>
        <v>-2.2015375633621659E-10</v>
      </c>
      <c r="Y81" s="126" t="b">
        <f>ABS(X81)&lt;=ABS('General Settings'!$D$27)*10000</f>
        <v>1</v>
      </c>
      <c r="AA81" s="60" t="str">
        <f>_xll.qlMakeArithmeticAveragedOIS(,SettlementDays,IF(O81="SW","1W",O81),IndexON,,FwdStart,$AD$77,$AE$77,,$AF$78,$AG$78,$AH$77,Permanent,Trigger,ObjectOverwrite)</f>
        <v>obj_004e1#0098</v>
      </c>
      <c r="AJ81" s="72">
        <f t="shared" si="18"/>
        <v>2.2015375633621659E-10</v>
      </c>
    </row>
    <row r="82" spans="13:36" x14ac:dyDescent="0.2">
      <c r="M82" s="123" t="s">
        <v>184</v>
      </c>
      <c r="N82" s="123" t="s">
        <v>183</v>
      </c>
      <c r="O82" s="123" t="s">
        <v>107</v>
      </c>
      <c r="P82" s="123" t="str">
        <f t="shared" si="12"/>
        <v>USDAM3L6Y_Quote</v>
      </c>
      <c r="Q82" s="123" t="str">
        <f t="shared" si="13"/>
        <v>USDFF3L6Y_Quote</v>
      </c>
      <c r="R82" s="124">
        <f t="shared" si="10"/>
        <v>42493</v>
      </c>
      <c r="S82" s="124">
        <f>_xll.qlSwapStartDate(AA82)</f>
        <v>42495</v>
      </c>
      <c r="T82" s="124">
        <f>_xll.qlSwapMaturityDate(AA82)</f>
        <v>44686</v>
      </c>
      <c r="U82" s="125">
        <f>_xll.qlOvernightIndexedSwapFairRate(AA82,_xll.ohTrigger(Trigger,TriggerON))</f>
        <v>1.0019999999996473E-2</v>
      </c>
      <c r="V82" s="125">
        <f>_xll.qlQuoteValue(P82,_xll.ohTrigger(Trigger,TriggerON))-_xll.qlQuoteValue(Q82,_xll.ohTrigger(Trigger,TriggerON))</f>
        <v>1.0019999999999998E-2</v>
      </c>
      <c r="W82" s="125" t="b">
        <f t="shared" si="16"/>
        <v>1</v>
      </c>
      <c r="X82" s="173">
        <f t="shared" si="17"/>
        <v>-3.524958103184872E-11</v>
      </c>
      <c r="Y82" s="126" t="b">
        <f>ABS(X82)&lt;=ABS('General Settings'!$D$27)*10000</f>
        <v>1</v>
      </c>
      <c r="AA82" s="60" t="str">
        <f>_xll.qlMakeArithmeticAveragedOIS(,SettlementDays,IF(O82="SW","1W",O82),IndexON,,FwdStart,$AD$77,$AE$77,,$AF$78,$AG$78,$AH$77,Permanent,Trigger,ObjectOverwrite)</f>
        <v>obj_004df#0098</v>
      </c>
      <c r="AJ82" s="72">
        <f t="shared" si="18"/>
        <v>3.524958103184872E-11</v>
      </c>
    </row>
    <row r="83" spans="13:36" x14ac:dyDescent="0.2">
      <c r="M83" s="123" t="s">
        <v>184</v>
      </c>
      <c r="N83" s="123" t="s">
        <v>183</v>
      </c>
      <c r="O83" s="123" t="s">
        <v>108</v>
      </c>
      <c r="P83" s="123" t="str">
        <f t="shared" si="12"/>
        <v>USDAM3L7Y_Quote</v>
      </c>
      <c r="Q83" s="123" t="str">
        <f t="shared" si="13"/>
        <v>USDFF3L7Y_Quote</v>
      </c>
      <c r="R83" s="124">
        <f t="shared" si="10"/>
        <v>42493</v>
      </c>
      <c r="S83" s="124">
        <f>_xll.qlSwapStartDate(AA83)</f>
        <v>42495</v>
      </c>
      <c r="T83" s="124">
        <f>_xll.qlSwapMaturityDate(AA83)</f>
        <v>45051</v>
      </c>
      <c r="U83" s="125">
        <f>_xll.qlOvernightIndexedSwapFairRate(AA83,_xll.ohTrigger(Trigger,TriggerON))</f>
        <v>1.0919999999985816E-2</v>
      </c>
      <c r="V83" s="125">
        <f>_xll.qlQuoteValue(P83,_xll.ohTrigger(Trigger,TriggerON))-_xll.qlQuoteValue(Q83,_xll.ohTrigger(Trigger,TriggerON))</f>
        <v>1.0919999999999999E-2</v>
      </c>
      <c r="W83" s="125" t="b">
        <f t="shared" si="16"/>
        <v>1</v>
      </c>
      <c r="X83" s="173">
        <f t="shared" si="17"/>
        <v>-1.4183099139586375E-10</v>
      </c>
      <c r="Y83" s="126" t="b">
        <f>ABS(X83)&lt;=ABS('General Settings'!$D$27)*10000</f>
        <v>1</v>
      </c>
      <c r="AA83" s="60" t="str">
        <f>_xll.qlMakeArithmeticAveragedOIS(,SettlementDays,IF(O83="SW","1W",O83),IndexON,,FwdStart,$AD$77,$AE$77,,$AF$78,$AG$78,$AH$77,Permanent,Trigger,ObjectOverwrite)</f>
        <v>obj_004dd#0098</v>
      </c>
      <c r="AJ83" s="72">
        <f t="shared" si="18"/>
        <v>1.4183099139586375E-10</v>
      </c>
    </row>
    <row r="84" spans="13:36" x14ac:dyDescent="0.2">
      <c r="M84" s="123" t="s">
        <v>184</v>
      </c>
      <c r="N84" s="123" t="s">
        <v>183</v>
      </c>
      <c r="O84" s="123" t="s">
        <v>109</v>
      </c>
      <c r="P84" s="123" t="str">
        <f t="shared" si="12"/>
        <v>USDAM3L8Y_Quote</v>
      </c>
      <c r="Q84" s="123" t="str">
        <f t="shared" si="13"/>
        <v>USDFF3L8Y_Quote</v>
      </c>
      <c r="R84" s="124">
        <f t="shared" si="10"/>
        <v>42493</v>
      </c>
      <c r="S84" s="124">
        <f>_xll.qlSwapStartDate(AA84)</f>
        <v>42495</v>
      </c>
      <c r="T84" s="124">
        <f>_xll.qlSwapMaturityDate(AA84)</f>
        <v>45418</v>
      </c>
      <c r="U84" s="125">
        <f>_xll.qlOvernightIndexedSwapFairRate(AA84,_xll.ohTrigger(Trigger,TriggerON))</f>
        <v>1.1749999999976684E-2</v>
      </c>
      <c r="V84" s="125">
        <f>_xll.qlQuoteValue(P84,_xll.ohTrigger(Trigger,TriggerON))-_xll.qlQuoteValue(Q84,_xll.ohTrigger(Trigger,TriggerON))</f>
        <v>1.175E-2</v>
      </c>
      <c r="W84" s="125" t="b">
        <f t="shared" si="16"/>
        <v>1</v>
      </c>
      <c r="X84" s="173">
        <f t="shared" si="17"/>
        <v>-2.3316418240604264E-10</v>
      </c>
      <c r="Y84" s="126" t="b">
        <f>ABS(X84)&lt;=ABS('General Settings'!$D$27)*10000</f>
        <v>1</v>
      </c>
      <c r="AA84" s="60" t="str">
        <f>_xll.qlMakeArithmeticAveragedOIS(,SettlementDays,IF(O84="SW","1W",O84),IndexON,,FwdStart,$AD$77,$AE$77,,$AF$78,$AG$78,$AH$77,Permanent,Trigger,ObjectOverwrite)</f>
        <v>obj_004e9#0098</v>
      </c>
      <c r="AJ84" s="72">
        <f t="shared" si="18"/>
        <v>2.3316418240604264E-10</v>
      </c>
    </row>
    <row r="85" spans="13:36" x14ac:dyDescent="0.2">
      <c r="M85" s="123" t="s">
        <v>184</v>
      </c>
      <c r="N85" s="123" t="s">
        <v>183</v>
      </c>
      <c r="O85" s="123" t="s">
        <v>110</v>
      </c>
      <c r="P85" s="123" t="str">
        <f t="shared" si="12"/>
        <v>USDAM3L9Y_Quote</v>
      </c>
      <c r="Q85" s="123" t="str">
        <f t="shared" si="13"/>
        <v>USDFF3L9Y_Quote</v>
      </c>
      <c r="R85" s="124">
        <f t="shared" si="10"/>
        <v>42493</v>
      </c>
      <c r="S85" s="124">
        <f>_xll.qlSwapStartDate(AA85)</f>
        <v>42495</v>
      </c>
      <c r="T85" s="124">
        <f>_xll.qlSwapMaturityDate(AA85)</f>
        <v>45782</v>
      </c>
      <c r="U85" s="125">
        <f>_xll.qlOvernightIndexedSwapFairRate(AA85,_xll.ohTrigger(Trigger,TriggerON))</f>
        <v>1.2490000000040535E-2</v>
      </c>
      <c r="V85" s="125">
        <f>_xll.qlQuoteValue(P85,_xll.ohTrigger(Trigger,TriggerON))-_xll.qlQuoteValue(Q85,_xll.ohTrigger(Trigger,TriggerON))</f>
        <v>1.2489999999999999E-2</v>
      </c>
      <c r="W85" s="125" t="b">
        <f t="shared" si="16"/>
        <v>1</v>
      </c>
      <c r="X85" s="173">
        <f t="shared" si="17"/>
        <v>4.0535283463150051E-10</v>
      </c>
      <c r="Y85" s="126" t="b">
        <f>ABS(X85)&lt;=ABS('General Settings'!$D$27)*10000</f>
        <v>1</v>
      </c>
      <c r="AA85" s="60" t="str">
        <f>_xll.qlMakeArithmeticAveragedOIS(,SettlementDays,IF(O85="SW","1W",O85),IndexON,,FwdStart,$AD$77,$AE$77,,$AF$78,$AG$78,$AH$77,Permanent,Trigger,ObjectOverwrite)</f>
        <v>obj_004e8#0098</v>
      </c>
      <c r="AJ85" s="72">
        <f t="shared" si="18"/>
        <v>4.0535283463150051E-10</v>
      </c>
    </row>
    <row r="86" spans="13:36" x14ac:dyDescent="0.2">
      <c r="M86" s="123" t="s">
        <v>184</v>
      </c>
      <c r="N86" s="123" t="s">
        <v>183</v>
      </c>
      <c r="O86" s="123" t="s">
        <v>111</v>
      </c>
      <c r="P86" s="123" t="str">
        <f t="shared" si="12"/>
        <v>USDAM3L10Y_Quote</v>
      </c>
      <c r="Q86" s="123" t="str">
        <f t="shared" si="13"/>
        <v>USDFF3L10Y_Quote</v>
      </c>
      <c r="R86" s="124">
        <f t="shared" si="10"/>
        <v>42493</v>
      </c>
      <c r="S86" s="124">
        <f>_xll.qlSwapStartDate(AA86)</f>
        <v>42495</v>
      </c>
      <c r="T86" s="124">
        <f>_xll.qlSwapMaturityDate(AA86)</f>
        <v>46147</v>
      </c>
      <c r="U86" s="125">
        <f>_xll.qlOvernightIndexedSwapFairRate(AA86,_xll.ohTrigger(Trigger,TriggerON))</f>
        <v>1.3190000000022449E-2</v>
      </c>
      <c r="V86" s="125">
        <f>_xll.qlQuoteValue(P86,_xll.ohTrigger(Trigger,TriggerON))-_xll.qlQuoteValue(Q86,_xll.ohTrigger(Trigger,TriggerON))</f>
        <v>1.319E-2</v>
      </c>
      <c r="W86" s="125" t="b">
        <f t="shared" si="16"/>
        <v>1</v>
      </c>
      <c r="X86" s="173">
        <f t="shared" si="17"/>
        <v>2.2449056502615861E-10</v>
      </c>
      <c r="Y86" s="126" t="b">
        <f>ABS(X86)&lt;=ABS('General Settings'!$D$27)*10000</f>
        <v>1</v>
      </c>
      <c r="AA86" s="60" t="str">
        <f>_xll.qlMakeArithmeticAveragedOIS(,SettlementDays,IF(O86="SW","1W",O86),IndexON,,FwdStart,$AD$77,$AE$77,,$AF$78,$AG$78,$AH$77,Permanent,Trigger,ObjectOverwrite)</f>
        <v>obj_004e6#0098</v>
      </c>
      <c r="AJ86" s="72">
        <f t="shared" si="18"/>
        <v>2.2449056502615861E-10</v>
      </c>
    </row>
    <row r="87" spans="13:36" x14ac:dyDescent="0.2">
      <c r="M87" s="123" t="s">
        <v>184</v>
      </c>
      <c r="N87" s="123" t="s">
        <v>183</v>
      </c>
      <c r="O87" s="123" t="s">
        <v>112</v>
      </c>
      <c r="P87" s="123" t="str">
        <f t="shared" si="12"/>
        <v>USDAM3L12Y_Quote</v>
      </c>
      <c r="Q87" s="123" t="str">
        <f t="shared" si="13"/>
        <v>USDFF3L12Y_Quote</v>
      </c>
      <c r="R87" s="124">
        <f t="shared" si="10"/>
        <v>42493</v>
      </c>
      <c r="S87" s="124">
        <f>_xll.qlSwapStartDate(AA87)</f>
        <v>42495</v>
      </c>
      <c r="T87" s="124">
        <f>_xll.qlSwapMaturityDate(AA87)</f>
        <v>46878</v>
      </c>
      <c r="U87" s="125">
        <f>_xll.qlOvernightIndexedSwapFairRate(AA87,_xll.ohTrigger(Trigger,TriggerON))</f>
        <v>1.4409999999977439E-2</v>
      </c>
      <c r="V87" s="125">
        <f>_xll.qlQuoteValue(P87,_xll.ohTrigger(Trigger,TriggerON))-_xll.qlQuoteValue(Q87,_xll.ohTrigger(Trigger,TriggerON))</f>
        <v>1.4410000000000001E-2</v>
      </c>
      <c r="W87" s="125" t="b">
        <f t="shared" si="16"/>
        <v>1</v>
      </c>
      <c r="X87" s="173">
        <f t="shared" si="17"/>
        <v>-2.2561813528554353E-10</v>
      </c>
      <c r="Y87" s="126" t="b">
        <f>ABS(X87)&lt;=ABS('General Settings'!$D$27)*10000</f>
        <v>1</v>
      </c>
      <c r="AA87" s="60" t="str">
        <f>_xll.qlMakeArithmeticAveragedOIS(,SettlementDays,IF(O87="SW","1W",O87),IndexON,,FwdStart,$AD$77,$AE$77,,$AF$78,$AG$78,$AH$77,Permanent,Trigger,ObjectOverwrite)</f>
        <v>obj_004e4#0098</v>
      </c>
      <c r="AJ87" s="72">
        <f t="shared" si="18"/>
        <v>2.2561813528554353E-10</v>
      </c>
    </row>
    <row r="88" spans="13:36" x14ac:dyDescent="0.2">
      <c r="M88" s="123" t="s">
        <v>184</v>
      </c>
      <c r="N88" s="123" t="s">
        <v>183</v>
      </c>
      <c r="O88" s="123" t="s">
        <v>113</v>
      </c>
      <c r="P88" s="123" t="str">
        <f t="shared" si="12"/>
        <v>USDAM3L15Y_Quote</v>
      </c>
      <c r="Q88" s="123" t="str">
        <f t="shared" si="13"/>
        <v>USDFF3L15Y_Quote</v>
      </c>
      <c r="R88" s="124">
        <f t="shared" si="10"/>
        <v>42493</v>
      </c>
      <c r="S88" s="124">
        <f>_xll.qlSwapStartDate(AA88)</f>
        <v>42495</v>
      </c>
      <c r="T88" s="124">
        <f>_xll.qlSwapMaturityDate(AA88)</f>
        <v>47973</v>
      </c>
      <c r="U88" s="125">
        <f>_xll.qlOvernightIndexedSwapFairRate(AA88,_xll.ohTrigger(Trigger,TriggerON))</f>
        <v>1.5739999999977064E-2</v>
      </c>
      <c r="V88" s="125">
        <f>_xll.qlQuoteValue(P88,_xll.ohTrigger(Trigger,TriggerON))-_xll.qlQuoteValue(Q88,_xll.ohTrigger(Trigger,TriggerON))</f>
        <v>1.5739999999999997E-2</v>
      </c>
      <c r="W88" s="125" t="b">
        <f t="shared" si="16"/>
        <v>1</v>
      </c>
      <c r="X88" s="173">
        <f t="shared" si="17"/>
        <v>-2.293304435241339E-10</v>
      </c>
      <c r="Y88" s="126" t="b">
        <f>ABS(X88)&lt;=ABS('General Settings'!$D$27)*10000</f>
        <v>1</v>
      </c>
      <c r="AA88" s="60" t="str">
        <f>_xll.qlMakeArithmeticAveragedOIS(,SettlementDays,IF(O88="SW","1W",O88),IndexON,,FwdStart,$AD$77,$AE$77,,$AF$78,$AG$78,$AH$77,Permanent,Trigger,ObjectOverwrite)</f>
        <v>obj_004e2#0098</v>
      </c>
      <c r="AJ88" s="72">
        <f t="shared" si="18"/>
        <v>2.293304435241339E-10</v>
      </c>
    </row>
    <row r="89" spans="13:36" x14ac:dyDescent="0.2">
      <c r="M89" s="123" t="s">
        <v>184</v>
      </c>
      <c r="N89" s="123" t="s">
        <v>183</v>
      </c>
      <c r="O89" s="123" t="s">
        <v>114</v>
      </c>
      <c r="P89" s="123" t="str">
        <f t="shared" si="12"/>
        <v>USDAM3L20Y_Quote</v>
      </c>
      <c r="Q89" s="123" t="str">
        <f t="shared" si="13"/>
        <v>USDFF3L20Y_Quote</v>
      </c>
      <c r="R89" s="124">
        <f t="shared" si="10"/>
        <v>42493</v>
      </c>
      <c r="S89" s="124">
        <f>_xll.qlSwapStartDate(AA89)</f>
        <v>42495</v>
      </c>
      <c r="T89" s="124">
        <f>_xll.qlSwapMaturityDate(AA89)</f>
        <v>49800</v>
      </c>
      <c r="U89" s="125">
        <f>_xll.qlOvernightIndexedSwapFairRate(AA89,_xll.ohTrigger(Trigger,TriggerON))</f>
        <v>1.7100000000018996E-2</v>
      </c>
      <c r="V89" s="125">
        <f>_xll.qlQuoteValue(P89,_xll.ohTrigger(Trigger,TriggerON))-_xll.qlQuoteValue(Q89,_xll.ohTrigger(Trigger,TriggerON))</f>
        <v>1.7099999999999997E-2</v>
      </c>
      <c r="W89" s="125" t="b">
        <f t="shared" si="16"/>
        <v>1</v>
      </c>
      <c r="X89" s="173">
        <f t="shared" si="17"/>
        <v>1.8998691508897991E-10</v>
      </c>
      <c r="Y89" s="126" t="b">
        <f>ABS(X89)&lt;=ABS('General Settings'!$D$27)*10000</f>
        <v>1</v>
      </c>
      <c r="AA89" s="60" t="str">
        <f>_xll.qlMakeArithmeticAveragedOIS(,SettlementDays,IF(O89="SW","1W",O89),IndexON,,FwdStart,$AD$77,$AE$77,,$AF$78,$AG$78,$AH$77,Permanent,Trigger,ObjectOverwrite)</f>
        <v>obj_004e0#0098</v>
      </c>
      <c r="AJ89" s="72">
        <f t="shared" si="18"/>
        <v>1.8998691508897991E-10</v>
      </c>
    </row>
    <row r="90" spans="13:36" x14ac:dyDescent="0.2">
      <c r="M90" s="123" t="s">
        <v>184</v>
      </c>
      <c r="N90" s="123" t="s">
        <v>183</v>
      </c>
      <c r="O90" s="123" t="s">
        <v>115</v>
      </c>
      <c r="P90" s="123" t="str">
        <f t="shared" si="12"/>
        <v>USDAM3L25Y_Quote</v>
      </c>
      <c r="Q90" s="123" t="str">
        <f t="shared" si="13"/>
        <v>USDFF3L25Y_Quote</v>
      </c>
      <c r="R90" s="124">
        <f t="shared" si="10"/>
        <v>42493</v>
      </c>
      <c r="S90" s="124">
        <f>_xll.qlSwapStartDate(AA90)</f>
        <v>42495</v>
      </c>
      <c r="T90" s="124">
        <f>_xll.qlSwapMaturityDate(AA90)</f>
        <v>51627</v>
      </c>
      <c r="U90" s="125">
        <f>_xll.qlOvernightIndexedSwapFairRate(AA90,_xll.ohTrigger(Trigger,TriggerON))</f>
        <v>1.775999999999614E-2</v>
      </c>
      <c r="V90" s="125">
        <f>_xll.qlQuoteValue(P90,_xll.ohTrigger(Trigger,TriggerON))-_xll.qlQuoteValue(Q90,_xll.ohTrigger(Trigger,TriggerON))</f>
        <v>1.7760000000000001E-2</v>
      </c>
      <c r="W90" s="125" t="b">
        <f t="shared" si="16"/>
        <v>1</v>
      </c>
      <c r="X90" s="173">
        <f t="shared" si="17"/>
        <v>-3.8614944575243726E-11</v>
      </c>
      <c r="Y90" s="126" t="b">
        <f>ABS(X90)&lt;=ABS('General Settings'!$D$27)*10000</f>
        <v>1</v>
      </c>
      <c r="AA90" s="60" t="str">
        <f>_xll.qlMakeArithmeticAveragedOIS(,SettlementDays,IF(O90="SW","1W",O90),IndexON,,FwdStart,$AD$77,$AE$77,,$AF$78,$AG$78,$AH$77,Permanent,Trigger,ObjectOverwrite)</f>
        <v>obj_004de#0098</v>
      </c>
      <c r="AJ90" s="72">
        <f t="shared" si="18"/>
        <v>3.8614944575243726E-11</v>
      </c>
    </row>
    <row r="91" spans="13:36" x14ac:dyDescent="0.2">
      <c r="M91" s="128" t="s">
        <v>184</v>
      </c>
      <c r="N91" s="128" t="s">
        <v>183</v>
      </c>
      <c r="O91" s="128" t="s">
        <v>117</v>
      </c>
      <c r="P91" s="128" t="str">
        <f t="shared" si="12"/>
        <v>USDAM3L30Y_Quote</v>
      </c>
      <c r="Q91" s="128" t="str">
        <f t="shared" si="13"/>
        <v>USDFF3L30Y_Quote</v>
      </c>
      <c r="R91" s="129">
        <f t="shared" si="10"/>
        <v>42493</v>
      </c>
      <c r="S91" s="129">
        <f>_xll.qlSwapStartDate(AA91)</f>
        <v>42495</v>
      </c>
      <c r="T91" s="129">
        <f>_xll.qlSwapMaturityDate(AA91)</f>
        <v>53454</v>
      </c>
      <c r="U91" s="130">
        <f>_xll.qlOvernightIndexedSwapFairRate(AA91,_xll.ohTrigger(Trigger,TriggerON))</f>
        <v>1.8130000000000038E-2</v>
      </c>
      <c r="V91" s="130">
        <f>_xll.qlQuoteValue(P91,_xll.ohTrigger(Trigger,TriggerON))-_xll.qlQuoteValue(Q91,_xll.ohTrigger(Trigger,TriggerON))</f>
        <v>1.813E-2</v>
      </c>
      <c r="W91" s="130" t="b">
        <f t="shared" si="16"/>
        <v>1</v>
      </c>
      <c r="X91" s="175">
        <f t="shared" si="17"/>
        <v>3.8163916471489756E-13</v>
      </c>
      <c r="Y91" s="131" t="b">
        <f>ABS(X91)&lt;=ABS('General Settings'!$D$27)*10000</f>
        <v>1</v>
      </c>
      <c r="AA91" s="61" t="str">
        <f>_xll.qlMakeArithmeticAveragedOIS(,SettlementDays,IF(O91="SW","1W",O91),IndexON,,FwdStart,$AD$77,$AE$77,,$AF$78,$AG$78,$AH$77,Permanent,Trigger,ObjectOverwrite)</f>
        <v>obj_004dc#0098</v>
      </c>
      <c r="AJ91" s="72">
        <f t="shared" si="18"/>
        <v>3.8163916471489756E-13</v>
      </c>
    </row>
    <row r="92" spans="13:36" x14ac:dyDescent="0.2">
      <c r="W92" s="72"/>
      <c r="X92" s="72"/>
    </row>
    <row r="93" spans="13:36" x14ac:dyDescent="0.2">
      <c r="W93" s="72"/>
      <c r="X93" s="72"/>
      <c r="AJ93" s="72">
        <f>SUM(AJ77:AJ91)</f>
        <v>2.473932517177424E-9</v>
      </c>
    </row>
    <row r="94" spans="13:36" x14ac:dyDescent="0.2">
      <c r="W94" s="72"/>
      <c r="X94" s="72"/>
    </row>
    <row r="95" spans="13:36" x14ac:dyDescent="0.2">
      <c r="V95" s="176"/>
      <c r="W95" s="72"/>
      <c r="X95" s="72"/>
    </row>
    <row r="96" spans="13:36" x14ac:dyDescent="0.2">
      <c r="W96" s="72"/>
      <c r="X96" s="72"/>
    </row>
    <row r="97" spans="23:24" x14ac:dyDescent="0.2">
      <c r="W97" s="72"/>
      <c r="X97" s="72"/>
    </row>
    <row r="98" spans="23:24" x14ac:dyDescent="0.2">
      <c r="W98" s="72"/>
      <c r="X98" s="72"/>
    </row>
    <row r="99" spans="23:24" x14ac:dyDescent="0.2">
      <c r="W99" s="72"/>
      <c r="X99" s="72"/>
    </row>
    <row r="100" spans="23:24" x14ac:dyDescent="0.2">
      <c r="W100" s="72"/>
      <c r="X100" s="72"/>
    </row>
    <row r="101" spans="23:24" x14ac:dyDescent="0.2">
      <c r="W101" s="72"/>
      <c r="X101" s="72"/>
    </row>
    <row r="102" spans="23:24" x14ac:dyDescent="0.2">
      <c r="W102" s="72"/>
      <c r="X102" s="72"/>
    </row>
    <row r="103" spans="23:24" x14ac:dyDescent="0.2">
      <c r="W103" s="72"/>
      <c r="X103" s="72"/>
    </row>
    <row r="104" spans="23:24" x14ac:dyDescent="0.2">
      <c r="W104" s="72"/>
      <c r="X104" s="72"/>
    </row>
    <row r="105" spans="23:24" x14ac:dyDescent="0.2">
      <c r="W105" s="72"/>
      <c r="X105" s="72"/>
    </row>
    <row r="106" spans="23:24" x14ac:dyDescent="0.2">
      <c r="W106" s="72"/>
      <c r="X106" s="72"/>
    </row>
    <row r="107" spans="23:24" x14ac:dyDescent="0.2">
      <c r="W107" s="72"/>
      <c r="X107" s="72"/>
    </row>
    <row r="108" spans="23:24" x14ac:dyDescent="0.2">
      <c r="W108" s="72"/>
      <c r="X108" s="72"/>
    </row>
    <row r="109" spans="23:24" x14ac:dyDescent="0.2">
      <c r="W109" s="72"/>
      <c r="X109" s="72"/>
    </row>
    <row r="110" spans="23:24" x14ac:dyDescent="0.2">
      <c r="W110" s="72"/>
      <c r="X110" s="72"/>
    </row>
    <row r="111" spans="23:24" x14ac:dyDescent="0.2">
      <c r="W111" s="72"/>
      <c r="X111" s="72"/>
    </row>
    <row r="112" spans="23:24" x14ac:dyDescent="0.2">
      <c r="W112" s="72"/>
      <c r="X112" s="72"/>
    </row>
    <row r="113" spans="23:24" x14ac:dyDescent="0.2">
      <c r="W113" s="72"/>
      <c r="X113" s="72"/>
    </row>
    <row r="114" spans="23:24" x14ac:dyDescent="0.2">
      <c r="W114" s="72"/>
      <c r="X114" s="72"/>
    </row>
    <row r="115" spans="23:24" x14ac:dyDescent="0.2">
      <c r="W115" s="72"/>
      <c r="X115" s="72"/>
    </row>
    <row r="116" spans="23:24" x14ac:dyDescent="0.2">
      <c r="W116" s="72"/>
      <c r="X116" s="72"/>
    </row>
    <row r="117" spans="23:24" x14ac:dyDescent="0.2">
      <c r="W117" s="72"/>
      <c r="X117" s="72"/>
    </row>
    <row r="118" spans="23:24" x14ac:dyDescent="0.2">
      <c r="W118" s="72"/>
      <c r="X118" s="72"/>
    </row>
    <row r="119" spans="23:24" x14ac:dyDescent="0.2">
      <c r="W119" s="72"/>
      <c r="X119" s="72"/>
    </row>
    <row r="120" spans="23:24" x14ac:dyDescent="0.2">
      <c r="W120" s="72"/>
      <c r="X120" s="72"/>
    </row>
    <row r="121" spans="23:24" x14ac:dyDescent="0.2">
      <c r="W121" s="72"/>
      <c r="X121" s="72"/>
    </row>
    <row r="122" spans="23:24" x14ac:dyDescent="0.2">
      <c r="W122" s="72"/>
      <c r="X122" s="72"/>
    </row>
    <row r="123" spans="23:24" x14ac:dyDescent="0.2">
      <c r="W123" s="72"/>
      <c r="X123" s="72"/>
    </row>
    <row r="124" spans="23:24" x14ac:dyDescent="0.2">
      <c r="W124" s="72"/>
      <c r="X124" s="72"/>
    </row>
    <row r="125" spans="23:24" x14ac:dyDescent="0.2">
      <c r="W125" s="72"/>
      <c r="X125" s="72"/>
    </row>
    <row r="126" spans="23:24" x14ac:dyDescent="0.2">
      <c r="W126" s="72"/>
      <c r="X126" s="72"/>
    </row>
    <row r="127" spans="23:24" x14ac:dyDescent="0.2">
      <c r="W127" s="72"/>
      <c r="X127" s="72"/>
    </row>
    <row r="128" spans="23:24" x14ac:dyDescent="0.2">
      <c r="W128" s="72"/>
      <c r="X128" s="72"/>
    </row>
    <row r="129" spans="23:24" x14ac:dyDescent="0.2">
      <c r="W129" s="72"/>
      <c r="X129" s="72"/>
    </row>
    <row r="130" spans="23:24" x14ac:dyDescent="0.2">
      <c r="W130" s="72"/>
      <c r="X130" s="72"/>
    </row>
    <row r="131" spans="23:24" x14ac:dyDescent="0.2">
      <c r="W131" s="72"/>
      <c r="X131" s="72"/>
    </row>
    <row r="132" spans="23:24" x14ac:dyDescent="0.2">
      <c r="W132" s="72"/>
      <c r="X132" s="72"/>
    </row>
    <row r="133" spans="23:24" x14ac:dyDescent="0.2">
      <c r="W133" s="72"/>
      <c r="X133" s="72"/>
    </row>
    <row r="134" spans="23:24" x14ac:dyDescent="0.2">
      <c r="W134" s="72"/>
      <c r="X134" s="72"/>
    </row>
    <row r="135" spans="23:24" x14ac:dyDescent="0.2">
      <c r="W135" s="72"/>
      <c r="X135" s="72"/>
    </row>
    <row r="136" spans="23:24" x14ac:dyDescent="0.2">
      <c r="W136" s="72"/>
      <c r="X136" s="72"/>
    </row>
    <row r="137" spans="23:24" x14ac:dyDescent="0.2">
      <c r="W137" s="72"/>
      <c r="X137" s="72"/>
    </row>
    <row r="138" spans="23:24" x14ac:dyDescent="0.2">
      <c r="W138" s="72"/>
      <c r="X138" s="72"/>
    </row>
    <row r="139" spans="23:24" x14ac:dyDescent="0.2">
      <c r="W139" s="72"/>
      <c r="X139" s="72"/>
    </row>
    <row r="140" spans="23:24" x14ac:dyDescent="0.2">
      <c r="W140" s="72"/>
      <c r="X140" s="72"/>
    </row>
    <row r="141" spans="23:24" x14ac:dyDescent="0.2">
      <c r="W141" s="72"/>
      <c r="X141" s="72"/>
    </row>
    <row r="142" spans="23:24" x14ac:dyDescent="0.2">
      <c r="W142" s="72"/>
      <c r="X142" s="72"/>
    </row>
    <row r="143" spans="23:24" x14ac:dyDescent="0.2">
      <c r="W143" s="72"/>
      <c r="X143" s="72"/>
    </row>
    <row r="144" spans="23:24" x14ac:dyDescent="0.2">
      <c r="W144" s="72"/>
      <c r="X144" s="72"/>
    </row>
    <row r="145" spans="23:24" x14ac:dyDescent="0.2">
      <c r="W145" s="72"/>
      <c r="X145" s="72"/>
    </row>
    <row r="146" spans="23:24" x14ac:dyDescent="0.2">
      <c r="W146" s="72"/>
      <c r="X146" s="72"/>
    </row>
    <row r="147" spans="23:24" x14ac:dyDescent="0.2">
      <c r="W147" s="72"/>
      <c r="X147" s="72"/>
    </row>
    <row r="148" spans="23:24" x14ac:dyDescent="0.2">
      <c r="W148" s="72"/>
      <c r="X148" s="72"/>
    </row>
    <row r="149" spans="23:24" x14ac:dyDescent="0.2">
      <c r="W149" s="72"/>
      <c r="X149" s="72"/>
    </row>
    <row r="150" spans="23:24" x14ac:dyDescent="0.2">
      <c r="W150" s="72"/>
      <c r="X150" s="72"/>
    </row>
    <row r="151" spans="23:24" x14ac:dyDescent="0.2">
      <c r="W151" s="72"/>
      <c r="X151" s="72"/>
    </row>
    <row r="152" spans="23:24" x14ac:dyDescent="0.2">
      <c r="W152" s="72"/>
      <c r="X152" s="72"/>
    </row>
    <row r="153" spans="23:24" x14ac:dyDescent="0.2">
      <c r="W153" s="72"/>
      <c r="X153" s="72"/>
    </row>
    <row r="154" spans="23:24" x14ac:dyDescent="0.2">
      <c r="W154" s="72"/>
      <c r="X154" s="72"/>
    </row>
    <row r="155" spans="23:24" x14ac:dyDescent="0.2">
      <c r="W155" s="72"/>
      <c r="X155" s="72"/>
    </row>
    <row r="156" spans="23:24" x14ac:dyDescent="0.2">
      <c r="W156" s="72"/>
      <c r="X156" s="72"/>
    </row>
    <row r="157" spans="23:24" x14ac:dyDescent="0.2">
      <c r="W157" s="72"/>
      <c r="X157" s="72"/>
    </row>
    <row r="158" spans="23:24" x14ac:dyDescent="0.2">
      <c r="W158" s="72"/>
      <c r="X158" s="72"/>
    </row>
    <row r="159" spans="23:24" x14ac:dyDescent="0.2">
      <c r="W159" s="72"/>
      <c r="X159" s="72"/>
    </row>
    <row r="160" spans="23:24" x14ac:dyDescent="0.2">
      <c r="W160" s="72"/>
      <c r="X160" s="72"/>
    </row>
    <row r="161" spans="23:24" x14ac:dyDescent="0.2">
      <c r="W161" s="72"/>
      <c r="X161" s="72"/>
    </row>
    <row r="162" spans="23:24" x14ac:dyDescent="0.2">
      <c r="W162" s="72"/>
      <c r="X162" s="72"/>
    </row>
    <row r="163" spans="23:24" x14ac:dyDescent="0.2">
      <c r="W163" s="72"/>
      <c r="X163" s="72"/>
    </row>
    <row r="164" spans="23:24" x14ac:dyDescent="0.2">
      <c r="W164" s="72"/>
      <c r="X164" s="72"/>
    </row>
    <row r="165" spans="23:24" x14ac:dyDescent="0.2">
      <c r="W165" s="72"/>
      <c r="X165" s="72"/>
    </row>
    <row r="166" spans="23:24" x14ac:dyDescent="0.2">
      <c r="W166" s="72"/>
      <c r="X166" s="72"/>
    </row>
    <row r="167" spans="23:24" x14ac:dyDescent="0.2">
      <c r="W167" s="72"/>
      <c r="X167" s="72"/>
    </row>
    <row r="168" spans="23:24" x14ac:dyDescent="0.2">
      <c r="W168" s="72"/>
      <c r="X168" s="72"/>
    </row>
    <row r="169" spans="23:24" x14ac:dyDescent="0.2">
      <c r="W169" s="72"/>
      <c r="X169" s="72"/>
    </row>
    <row r="170" spans="23:24" x14ac:dyDescent="0.2">
      <c r="W170" s="72"/>
      <c r="X170" s="72"/>
    </row>
    <row r="171" spans="23:24" x14ac:dyDescent="0.2">
      <c r="W171" s="72"/>
      <c r="X171" s="72"/>
    </row>
    <row r="172" spans="23:24" x14ac:dyDescent="0.2">
      <c r="W172" s="72"/>
      <c r="X172" s="72"/>
    </row>
    <row r="173" spans="23:24" x14ac:dyDescent="0.2">
      <c r="W173" s="72"/>
      <c r="X173" s="72"/>
    </row>
    <row r="174" spans="23:24" x14ac:dyDescent="0.2">
      <c r="W174" s="72"/>
      <c r="X174" s="72"/>
    </row>
    <row r="175" spans="23:24" x14ac:dyDescent="0.2">
      <c r="W175" s="72"/>
      <c r="X175" s="72"/>
    </row>
    <row r="176" spans="23:24" x14ac:dyDescent="0.2">
      <c r="W176" s="72"/>
      <c r="X176" s="72"/>
    </row>
    <row r="177" spans="23:24" x14ac:dyDescent="0.2">
      <c r="W177" s="72"/>
      <c r="X177" s="72"/>
    </row>
    <row r="178" spans="23:24" x14ac:dyDescent="0.2">
      <c r="W178" s="72"/>
      <c r="X178" s="72"/>
    </row>
    <row r="179" spans="23:24" x14ac:dyDescent="0.2">
      <c r="W179" s="72"/>
      <c r="X179" s="72"/>
    </row>
    <row r="180" spans="23:24" x14ac:dyDescent="0.2">
      <c r="W180" s="72"/>
      <c r="X180" s="72"/>
    </row>
    <row r="181" spans="23:24" x14ac:dyDescent="0.2">
      <c r="W181" s="72"/>
      <c r="X181" s="72"/>
    </row>
    <row r="182" spans="23:24" x14ac:dyDescent="0.2">
      <c r="W182" s="72"/>
      <c r="X182" s="72"/>
    </row>
    <row r="183" spans="23:24" x14ac:dyDescent="0.2">
      <c r="W183" s="72"/>
      <c r="X183" s="72"/>
    </row>
    <row r="184" spans="23:24" x14ac:dyDescent="0.2">
      <c r="W184" s="72"/>
      <c r="X184" s="72"/>
    </row>
    <row r="185" spans="23:24" x14ac:dyDescent="0.2">
      <c r="W185" s="72"/>
      <c r="X185" s="72"/>
    </row>
    <row r="186" spans="23:24" x14ac:dyDescent="0.2">
      <c r="W186" s="72"/>
      <c r="X186" s="72"/>
    </row>
    <row r="187" spans="23:24" x14ac:dyDescent="0.2">
      <c r="W187" s="72"/>
      <c r="X187" s="72"/>
    </row>
    <row r="188" spans="23:24" x14ac:dyDescent="0.2">
      <c r="W188" s="72"/>
      <c r="X188" s="72"/>
    </row>
    <row r="189" spans="23:24" x14ac:dyDescent="0.2">
      <c r="W189" s="72"/>
      <c r="X189" s="72"/>
    </row>
    <row r="190" spans="23:24" x14ac:dyDescent="0.2">
      <c r="W190" s="72"/>
      <c r="X190" s="72"/>
    </row>
    <row r="191" spans="23:24" x14ac:dyDescent="0.2">
      <c r="W191" s="72"/>
      <c r="X191" s="72"/>
    </row>
    <row r="192" spans="23:24" x14ac:dyDescent="0.2">
      <c r="W192" s="72"/>
      <c r="X192" s="72"/>
    </row>
    <row r="193" spans="23:24" x14ac:dyDescent="0.2">
      <c r="W193" s="72"/>
      <c r="X193" s="72"/>
    </row>
    <row r="194" spans="23:24" x14ac:dyDescent="0.2">
      <c r="W194" s="72"/>
      <c r="X194" s="72"/>
    </row>
    <row r="195" spans="23:24" x14ac:dyDescent="0.2">
      <c r="W195" s="72"/>
      <c r="X195" s="72"/>
    </row>
    <row r="196" spans="23:24" x14ac:dyDescent="0.2">
      <c r="W196" s="72"/>
      <c r="X196" s="72"/>
    </row>
    <row r="197" spans="23:24" x14ac:dyDescent="0.2">
      <c r="W197" s="72"/>
      <c r="X197" s="72"/>
    </row>
    <row r="198" spans="23:24" x14ac:dyDescent="0.2">
      <c r="W198" s="72"/>
      <c r="X198" s="72"/>
    </row>
    <row r="199" spans="23:24" x14ac:dyDescent="0.2">
      <c r="W199" s="72"/>
      <c r="X199" s="72"/>
    </row>
    <row r="200" spans="23:24" x14ac:dyDescent="0.2">
      <c r="W200" s="72"/>
      <c r="X200" s="72"/>
    </row>
    <row r="201" spans="23:24" x14ac:dyDescent="0.2">
      <c r="W201" s="72"/>
      <c r="X201" s="72"/>
    </row>
    <row r="202" spans="23:24" x14ac:dyDescent="0.2">
      <c r="W202" s="72"/>
      <c r="X202" s="72"/>
    </row>
    <row r="203" spans="23:24" x14ac:dyDescent="0.2">
      <c r="W203" s="72"/>
      <c r="X203" s="72"/>
    </row>
    <row r="204" spans="23:24" x14ac:dyDescent="0.2">
      <c r="W204" s="72"/>
      <c r="X204" s="72"/>
    </row>
    <row r="205" spans="23:24" x14ac:dyDescent="0.2">
      <c r="W205" s="72"/>
      <c r="X205" s="72"/>
    </row>
    <row r="206" spans="23:24" x14ac:dyDescent="0.2">
      <c r="W206" s="72"/>
      <c r="X206" s="72"/>
    </row>
    <row r="207" spans="23:24" x14ac:dyDescent="0.2">
      <c r="W207" s="72"/>
      <c r="X207" s="72"/>
    </row>
    <row r="208" spans="23:24" x14ac:dyDescent="0.2">
      <c r="W208" s="72"/>
      <c r="X208" s="72"/>
    </row>
    <row r="209" spans="23:24" x14ac:dyDescent="0.2">
      <c r="W209" s="72"/>
      <c r="X209" s="72"/>
    </row>
    <row r="210" spans="23:24" x14ac:dyDescent="0.2">
      <c r="W210" s="72"/>
      <c r="X210" s="72"/>
    </row>
    <row r="211" spans="23:24" x14ac:dyDescent="0.2">
      <c r="W211" s="72"/>
      <c r="X211" s="72"/>
    </row>
    <row r="212" spans="23:24" x14ac:dyDescent="0.2">
      <c r="W212" s="72"/>
      <c r="X212" s="72"/>
    </row>
    <row r="213" spans="23:24" x14ac:dyDescent="0.2">
      <c r="W213" s="72"/>
      <c r="X213" s="72"/>
    </row>
    <row r="214" spans="23:24" x14ac:dyDescent="0.2">
      <c r="W214" s="72"/>
      <c r="X214" s="72"/>
    </row>
    <row r="215" spans="23:24" x14ac:dyDescent="0.2">
      <c r="W215" s="72"/>
      <c r="X215" s="72"/>
    </row>
    <row r="216" spans="23:24" x14ac:dyDescent="0.2">
      <c r="W216" s="72"/>
      <c r="X216" s="72"/>
    </row>
    <row r="217" spans="23:24" x14ac:dyDescent="0.2">
      <c r="W217" s="72"/>
      <c r="X217" s="72"/>
    </row>
    <row r="218" spans="23:24" x14ac:dyDescent="0.2">
      <c r="W218" s="72"/>
      <c r="X218" s="72"/>
    </row>
    <row r="219" spans="23:24" x14ac:dyDescent="0.2">
      <c r="W219" s="72"/>
      <c r="X219" s="72"/>
    </row>
    <row r="220" spans="23:24" x14ac:dyDescent="0.2">
      <c r="W220" s="72"/>
      <c r="X220" s="72"/>
    </row>
    <row r="221" spans="23:24" x14ac:dyDescent="0.2">
      <c r="W221" s="72"/>
      <c r="X221" s="72"/>
    </row>
    <row r="222" spans="23:24" x14ac:dyDescent="0.2">
      <c r="W222" s="72"/>
      <c r="X222" s="72"/>
    </row>
    <row r="223" spans="23:24" x14ac:dyDescent="0.2">
      <c r="W223" s="72"/>
      <c r="X223" s="72"/>
    </row>
    <row r="224" spans="23:24" x14ac:dyDescent="0.2">
      <c r="W224" s="72"/>
      <c r="X224" s="72"/>
    </row>
    <row r="225" spans="23:24" x14ac:dyDescent="0.2">
      <c r="W225" s="72"/>
      <c r="X225" s="72"/>
    </row>
    <row r="226" spans="23:24" x14ac:dyDescent="0.2">
      <c r="W226" s="72"/>
      <c r="X226" s="72"/>
    </row>
    <row r="227" spans="23:24" x14ac:dyDescent="0.2">
      <c r="W227" s="72"/>
      <c r="X227" s="72"/>
    </row>
    <row r="228" spans="23:24" x14ac:dyDescent="0.2">
      <c r="W228" s="72"/>
      <c r="X228" s="72"/>
    </row>
    <row r="229" spans="23:24" x14ac:dyDescent="0.2">
      <c r="W229" s="72"/>
      <c r="X229" s="72"/>
    </row>
    <row r="230" spans="23:24" x14ac:dyDescent="0.2">
      <c r="W230" s="72"/>
      <c r="X230" s="72"/>
    </row>
    <row r="231" spans="23:24" x14ac:dyDescent="0.2">
      <c r="W231" s="72"/>
      <c r="X231" s="72"/>
    </row>
    <row r="232" spans="23:24" x14ac:dyDescent="0.2">
      <c r="W232" s="72"/>
      <c r="X232" s="72"/>
    </row>
    <row r="233" spans="23:24" x14ac:dyDescent="0.2">
      <c r="W233" s="72"/>
      <c r="X233" s="72"/>
    </row>
    <row r="234" spans="23:24" x14ac:dyDescent="0.2">
      <c r="W234" s="72"/>
      <c r="X234" s="72"/>
    </row>
    <row r="235" spans="23:24" x14ac:dyDescent="0.2">
      <c r="W235" s="72"/>
      <c r="X235" s="72"/>
    </row>
    <row r="236" spans="23:24" x14ac:dyDescent="0.2">
      <c r="W236" s="72"/>
      <c r="X236" s="72"/>
    </row>
    <row r="237" spans="23:24" x14ac:dyDescent="0.2">
      <c r="W237" s="72"/>
      <c r="X237" s="72"/>
    </row>
    <row r="238" spans="23:24" x14ac:dyDescent="0.2">
      <c r="W238" s="72"/>
      <c r="X238" s="72"/>
    </row>
    <row r="239" spans="23:24" x14ac:dyDescent="0.2">
      <c r="W239" s="72"/>
      <c r="X239" s="72"/>
    </row>
    <row r="240" spans="23:24" x14ac:dyDescent="0.2">
      <c r="W240" s="72"/>
      <c r="X240" s="72"/>
    </row>
    <row r="241" spans="23:24" x14ac:dyDescent="0.2">
      <c r="W241" s="72"/>
      <c r="X241" s="72"/>
    </row>
    <row r="242" spans="23:24" x14ac:dyDescent="0.2">
      <c r="W242" s="72"/>
      <c r="X242" s="72"/>
    </row>
    <row r="243" spans="23:24" x14ac:dyDescent="0.2">
      <c r="W243" s="72"/>
      <c r="X243" s="72"/>
    </row>
    <row r="244" spans="23:24" x14ac:dyDescent="0.2">
      <c r="W244" s="72"/>
      <c r="X244" s="72"/>
    </row>
    <row r="245" spans="23:24" x14ac:dyDescent="0.2">
      <c r="W245" s="72"/>
      <c r="X245" s="72"/>
    </row>
    <row r="246" spans="23:24" x14ac:dyDescent="0.2">
      <c r="W246" s="72"/>
      <c r="X246" s="72"/>
    </row>
    <row r="247" spans="23:24" x14ac:dyDescent="0.2">
      <c r="W247" s="72"/>
      <c r="X247" s="72"/>
    </row>
    <row r="248" spans="23:24" x14ac:dyDescent="0.2">
      <c r="W248" s="72"/>
      <c r="X248" s="72"/>
    </row>
    <row r="249" spans="23:24" x14ac:dyDescent="0.2">
      <c r="W249" s="72"/>
      <c r="X249" s="72"/>
    </row>
    <row r="250" spans="23:24" x14ac:dyDescent="0.2">
      <c r="W250" s="72"/>
      <c r="X250" s="72"/>
    </row>
    <row r="251" spans="23:24" x14ac:dyDescent="0.2">
      <c r="W251" s="72"/>
      <c r="X251" s="72"/>
    </row>
    <row r="252" spans="23:24" x14ac:dyDescent="0.2">
      <c r="W252" s="72"/>
      <c r="X252" s="72"/>
    </row>
    <row r="253" spans="23:24" x14ac:dyDescent="0.2">
      <c r="W253" s="72"/>
      <c r="X253" s="72"/>
    </row>
    <row r="254" spans="23:24" x14ac:dyDescent="0.2">
      <c r="W254" s="72"/>
      <c r="X254" s="72"/>
    </row>
    <row r="255" spans="23:24" x14ac:dyDescent="0.2">
      <c r="W255" s="72"/>
      <c r="X255" s="72"/>
    </row>
    <row r="256" spans="23:24" x14ac:dyDescent="0.2">
      <c r="W256" s="72"/>
      <c r="X256" s="72"/>
    </row>
    <row r="257" spans="23:24" x14ac:dyDescent="0.2">
      <c r="W257" s="72"/>
      <c r="X257" s="72"/>
    </row>
    <row r="258" spans="23:24" x14ac:dyDescent="0.2">
      <c r="W258" s="72"/>
      <c r="X258" s="72"/>
    </row>
    <row r="259" spans="23:24" x14ac:dyDescent="0.2">
      <c r="W259" s="72"/>
      <c r="X259" s="72"/>
    </row>
    <row r="260" spans="23:24" x14ac:dyDescent="0.2">
      <c r="W260" s="72"/>
      <c r="X260" s="72"/>
    </row>
    <row r="261" spans="23:24" x14ac:dyDescent="0.2">
      <c r="W261" s="72"/>
      <c r="X261" s="72"/>
    </row>
    <row r="262" spans="23:24" x14ac:dyDescent="0.2">
      <c r="W262" s="72"/>
      <c r="X262" s="72"/>
    </row>
    <row r="263" spans="23:24" x14ac:dyDescent="0.2">
      <c r="W263" s="72"/>
      <c r="X263" s="72"/>
    </row>
    <row r="264" spans="23:24" x14ac:dyDescent="0.2">
      <c r="W264" s="72"/>
      <c r="X264" s="72"/>
    </row>
    <row r="265" spans="23:24" x14ac:dyDescent="0.2">
      <c r="W265" s="72"/>
      <c r="X265" s="72"/>
    </row>
    <row r="266" spans="23:24" x14ac:dyDescent="0.2">
      <c r="W266" s="72"/>
      <c r="X266" s="72"/>
    </row>
    <row r="267" spans="23:24" x14ac:dyDescent="0.2">
      <c r="W267" s="72"/>
      <c r="X267" s="72"/>
    </row>
    <row r="268" spans="23:24" x14ac:dyDescent="0.2">
      <c r="W268" s="72"/>
      <c r="X268" s="72"/>
    </row>
    <row r="269" spans="23:24" x14ac:dyDescent="0.2">
      <c r="W269" s="72"/>
      <c r="X269" s="72"/>
    </row>
    <row r="270" spans="23:24" x14ac:dyDescent="0.2">
      <c r="W270" s="72"/>
      <c r="X270" s="72"/>
    </row>
    <row r="271" spans="23:24" x14ac:dyDescent="0.2">
      <c r="W271" s="72"/>
      <c r="X271" s="72"/>
    </row>
    <row r="272" spans="23:24" x14ac:dyDescent="0.2">
      <c r="W272" s="72"/>
      <c r="X272" s="72"/>
    </row>
    <row r="273" spans="23:24" x14ac:dyDescent="0.2">
      <c r="W273" s="72"/>
      <c r="X273" s="72"/>
    </row>
    <row r="274" spans="23:24" x14ac:dyDescent="0.2">
      <c r="W274" s="72"/>
      <c r="X274" s="72"/>
    </row>
    <row r="275" spans="23:24" x14ac:dyDescent="0.2">
      <c r="W275" s="72"/>
      <c r="X275" s="72"/>
    </row>
    <row r="276" spans="23:24" x14ac:dyDescent="0.2">
      <c r="W276" s="72"/>
      <c r="X276" s="72"/>
    </row>
    <row r="277" spans="23:24" x14ac:dyDescent="0.2">
      <c r="W277" s="72"/>
      <c r="X277" s="72"/>
    </row>
    <row r="278" spans="23:24" x14ac:dyDescent="0.2">
      <c r="W278" s="72"/>
      <c r="X278" s="72"/>
    </row>
    <row r="279" spans="23:24" x14ac:dyDescent="0.2">
      <c r="W279" s="72"/>
      <c r="X279" s="72"/>
    </row>
    <row r="280" spans="23:24" x14ac:dyDescent="0.2">
      <c r="W280" s="72"/>
      <c r="X280" s="72"/>
    </row>
    <row r="281" spans="23:24" x14ac:dyDescent="0.2">
      <c r="W281" s="72"/>
      <c r="X281" s="72"/>
    </row>
    <row r="282" spans="23:24" x14ac:dyDescent="0.2">
      <c r="W282" s="72"/>
      <c r="X282" s="72"/>
    </row>
    <row r="283" spans="23:24" x14ac:dyDescent="0.2">
      <c r="W283" s="72"/>
      <c r="X283" s="72"/>
    </row>
    <row r="284" spans="23:24" x14ac:dyDescent="0.2">
      <c r="W284" s="72"/>
      <c r="X284" s="72"/>
    </row>
    <row r="285" spans="23:24" x14ac:dyDescent="0.2">
      <c r="W285" s="72"/>
      <c r="X285" s="72"/>
    </row>
    <row r="286" spans="23:24" x14ac:dyDescent="0.2">
      <c r="W286" s="72"/>
      <c r="X286" s="72"/>
    </row>
    <row r="287" spans="23:24" x14ac:dyDescent="0.2">
      <c r="W287" s="72"/>
      <c r="X287" s="72"/>
    </row>
    <row r="288" spans="23:24" x14ac:dyDescent="0.2">
      <c r="W288" s="72"/>
      <c r="X288" s="72"/>
    </row>
    <row r="289" spans="23:24" x14ac:dyDescent="0.2">
      <c r="W289" s="72"/>
      <c r="X289" s="72"/>
    </row>
    <row r="290" spans="23:24" x14ac:dyDescent="0.2">
      <c r="W290" s="72"/>
      <c r="X290" s="72"/>
    </row>
    <row r="291" spans="23:24" x14ac:dyDescent="0.2">
      <c r="W291" s="72"/>
      <c r="X291" s="72"/>
    </row>
    <row r="292" spans="23:24" x14ac:dyDescent="0.2">
      <c r="W292" s="72"/>
      <c r="X292" s="72"/>
    </row>
    <row r="293" spans="23:24" x14ac:dyDescent="0.2">
      <c r="W293" s="72"/>
      <c r="X293" s="72"/>
    </row>
    <row r="294" spans="23:24" x14ac:dyDescent="0.2">
      <c r="W294" s="72"/>
      <c r="X294" s="72"/>
    </row>
    <row r="295" spans="23:24" x14ac:dyDescent="0.2">
      <c r="W295" s="72"/>
      <c r="X295" s="72"/>
    </row>
    <row r="296" spans="23:24" x14ac:dyDescent="0.2">
      <c r="W296" s="72"/>
      <c r="X296" s="72"/>
    </row>
    <row r="297" spans="23:24" x14ac:dyDescent="0.2">
      <c r="W297" s="72"/>
      <c r="X297" s="72"/>
    </row>
    <row r="298" spans="23:24" x14ac:dyDescent="0.2">
      <c r="W298" s="72"/>
      <c r="X298" s="72"/>
    </row>
    <row r="299" spans="23:24" x14ac:dyDescent="0.2">
      <c r="W299" s="72"/>
      <c r="X299" s="72"/>
    </row>
    <row r="300" spans="23:24" x14ac:dyDescent="0.2">
      <c r="W300" s="72"/>
      <c r="X300" s="72"/>
    </row>
    <row r="301" spans="23:24" x14ac:dyDescent="0.2">
      <c r="W301" s="72"/>
      <c r="X301" s="72"/>
    </row>
    <row r="302" spans="23:24" x14ac:dyDescent="0.2">
      <c r="W302" s="72"/>
      <c r="X302" s="72"/>
    </row>
    <row r="303" spans="23:24" x14ac:dyDescent="0.2">
      <c r="W303" s="72"/>
      <c r="X303" s="72"/>
    </row>
    <row r="304" spans="23:24" x14ac:dyDescent="0.2">
      <c r="W304" s="72"/>
      <c r="X304" s="72"/>
    </row>
    <row r="305" spans="23:24" x14ac:dyDescent="0.2">
      <c r="W305" s="72"/>
      <c r="X305" s="72"/>
    </row>
    <row r="306" spans="23:24" x14ac:dyDescent="0.2">
      <c r="W306" s="72"/>
      <c r="X306" s="72"/>
    </row>
    <row r="307" spans="23:24" x14ac:dyDescent="0.2">
      <c r="W307" s="72"/>
      <c r="X307" s="72"/>
    </row>
    <row r="308" spans="23:24" x14ac:dyDescent="0.2">
      <c r="W308" s="72"/>
      <c r="X308" s="72"/>
    </row>
    <row r="309" spans="23:24" x14ac:dyDescent="0.2">
      <c r="W309" s="72"/>
      <c r="X309" s="72"/>
    </row>
    <row r="310" spans="23:24" x14ac:dyDescent="0.2">
      <c r="W310" s="72"/>
      <c r="X310" s="72"/>
    </row>
    <row r="311" spans="23:24" x14ac:dyDescent="0.2">
      <c r="W311" s="72"/>
      <c r="X311" s="72"/>
    </row>
    <row r="312" spans="23:24" x14ac:dyDescent="0.2">
      <c r="W312" s="72"/>
      <c r="X312" s="72"/>
    </row>
    <row r="313" spans="23:24" x14ac:dyDescent="0.2">
      <c r="W313" s="72"/>
      <c r="X313" s="72"/>
    </row>
    <row r="314" spans="23:24" x14ac:dyDescent="0.2">
      <c r="W314" s="72"/>
      <c r="X314" s="72"/>
    </row>
    <row r="315" spans="23:24" x14ac:dyDescent="0.2">
      <c r="W315" s="72"/>
      <c r="X315" s="72"/>
    </row>
    <row r="316" spans="23:24" x14ac:dyDescent="0.2">
      <c r="W316" s="72"/>
      <c r="X316" s="72"/>
    </row>
    <row r="317" spans="23:24" x14ac:dyDescent="0.2">
      <c r="W317" s="72"/>
      <c r="X317" s="72"/>
    </row>
    <row r="318" spans="23:24" x14ac:dyDescent="0.2">
      <c r="W318" s="72"/>
      <c r="X318" s="72"/>
    </row>
    <row r="319" spans="23:24" x14ac:dyDescent="0.2">
      <c r="W319" s="72"/>
      <c r="X319" s="72"/>
    </row>
    <row r="320" spans="23:24" x14ac:dyDescent="0.2">
      <c r="W320" s="72"/>
      <c r="X320" s="72"/>
    </row>
    <row r="321" spans="23:24" x14ac:dyDescent="0.2">
      <c r="W321" s="72"/>
      <c r="X321" s="72"/>
    </row>
    <row r="322" spans="23:24" x14ac:dyDescent="0.2">
      <c r="W322" s="72"/>
      <c r="X322" s="72"/>
    </row>
    <row r="323" spans="23:24" x14ac:dyDescent="0.2">
      <c r="W323" s="72"/>
      <c r="X323" s="72"/>
    </row>
    <row r="324" spans="23:24" x14ac:dyDescent="0.2">
      <c r="W324" s="72"/>
      <c r="X324" s="72"/>
    </row>
    <row r="325" spans="23:24" x14ac:dyDescent="0.2">
      <c r="W325" s="72"/>
      <c r="X325" s="72"/>
    </row>
    <row r="326" spans="23:24" x14ac:dyDescent="0.2">
      <c r="W326" s="72"/>
      <c r="X326" s="72"/>
    </row>
    <row r="327" spans="23:24" x14ac:dyDescent="0.2">
      <c r="W327" s="72"/>
      <c r="X327" s="72"/>
    </row>
    <row r="328" spans="23:24" x14ac:dyDescent="0.2">
      <c r="W328" s="72"/>
      <c r="X328" s="72"/>
    </row>
    <row r="329" spans="23:24" x14ac:dyDescent="0.2">
      <c r="W329" s="72"/>
      <c r="X329" s="72"/>
    </row>
    <row r="330" spans="23:24" x14ac:dyDescent="0.2">
      <c r="W330" s="72"/>
      <c r="X330" s="72"/>
    </row>
    <row r="331" spans="23:24" x14ac:dyDescent="0.2">
      <c r="W331" s="72"/>
      <c r="X331" s="72"/>
    </row>
    <row r="332" spans="23:24" x14ac:dyDescent="0.2">
      <c r="W332" s="72"/>
      <c r="X332" s="72"/>
    </row>
    <row r="333" spans="23:24" x14ac:dyDescent="0.2">
      <c r="W333" s="72"/>
      <c r="X333" s="72"/>
    </row>
    <row r="334" spans="23:24" x14ac:dyDescent="0.2">
      <c r="W334" s="72"/>
      <c r="X334" s="72"/>
    </row>
    <row r="335" spans="23:24" x14ac:dyDescent="0.2">
      <c r="W335" s="72"/>
      <c r="X335" s="72"/>
    </row>
    <row r="336" spans="23:24" x14ac:dyDescent="0.2">
      <c r="W336" s="72"/>
      <c r="X336" s="72"/>
    </row>
    <row r="337" spans="23:24" x14ac:dyDescent="0.2">
      <c r="W337" s="72"/>
      <c r="X337" s="72"/>
    </row>
    <row r="338" spans="23:24" x14ac:dyDescent="0.2">
      <c r="W338" s="72"/>
      <c r="X338" s="72"/>
    </row>
    <row r="339" spans="23:24" x14ac:dyDescent="0.2">
      <c r="W339" s="72"/>
      <c r="X339" s="72"/>
    </row>
    <row r="340" spans="23:24" x14ac:dyDescent="0.2">
      <c r="W340" s="72"/>
      <c r="X340" s="72"/>
    </row>
    <row r="341" spans="23:24" x14ac:dyDescent="0.2">
      <c r="W341" s="72"/>
      <c r="X341" s="72"/>
    </row>
    <row r="342" spans="23:24" x14ac:dyDescent="0.2">
      <c r="W342" s="72"/>
      <c r="X342" s="72"/>
    </row>
    <row r="343" spans="23:24" x14ac:dyDescent="0.2">
      <c r="W343" s="72"/>
      <c r="X343" s="72"/>
    </row>
    <row r="344" spans="23:24" x14ac:dyDescent="0.2">
      <c r="W344" s="72"/>
      <c r="X344" s="72"/>
    </row>
    <row r="345" spans="23:24" x14ac:dyDescent="0.2">
      <c r="W345" s="72"/>
      <c r="X345" s="72"/>
    </row>
    <row r="346" spans="23:24" x14ac:dyDescent="0.2">
      <c r="W346" s="72"/>
      <c r="X346" s="72"/>
    </row>
    <row r="347" spans="23:24" x14ac:dyDescent="0.2">
      <c r="W347" s="72"/>
      <c r="X347" s="72"/>
    </row>
    <row r="348" spans="23:24" x14ac:dyDescent="0.2">
      <c r="W348" s="72"/>
      <c r="X348" s="72"/>
    </row>
    <row r="349" spans="23:24" x14ac:dyDescent="0.2">
      <c r="W349" s="72"/>
      <c r="X349" s="72"/>
    </row>
    <row r="350" spans="23:24" x14ac:dyDescent="0.2">
      <c r="W350" s="72"/>
      <c r="X350" s="72"/>
    </row>
    <row r="351" spans="23:24" x14ac:dyDescent="0.2">
      <c r="W351" s="72"/>
      <c r="X351" s="72"/>
    </row>
    <row r="352" spans="23:24" x14ac:dyDescent="0.2">
      <c r="W352" s="72"/>
      <c r="X352" s="72"/>
    </row>
    <row r="353" spans="23:24" x14ac:dyDescent="0.2">
      <c r="W353" s="72"/>
      <c r="X353" s="72"/>
    </row>
    <row r="354" spans="23:24" x14ac:dyDescent="0.2">
      <c r="W354" s="72"/>
      <c r="X354" s="72"/>
    </row>
    <row r="355" spans="23:24" x14ac:dyDescent="0.2">
      <c r="W355" s="72"/>
      <c r="X355" s="72"/>
    </row>
    <row r="356" spans="23:24" x14ac:dyDescent="0.2">
      <c r="W356" s="72"/>
      <c r="X356" s="72"/>
    </row>
    <row r="357" spans="23:24" x14ac:dyDescent="0.2">
      <c r="W357" s="72"/>
      <c r="X357" s="72"/>
    </row>
    <row r="358" spans="23:24" x14ac:dyDescent="0.2">
      <c r="W358" s="72"/>
      <c r="X358" s="72"/>
    </row>
    <row r="359" spans="23:24" x14ac:dyDescent="0.2">
      <c r="W359" s="72"/>
      <c r="X359" s="72"/>
    </row>
    <row r="360" spans="23:24" x14ac:dyDescent="0.2">
      <c r="W360" s="72"/>
      <c r="X360" s="72"/>
    </row>
    <row r="361" spans="23:24" x14ac:dyDescent="0.2">
      <c r="W361" s="72"/>
      <c r="X361" s="72"/>
    </row>
    <row r="362" spans="23:24" x14ac:dyDescent="0.2">
      <c r="W362" s="72"/>
      <c r="X362" s="72"/>
    </row>
    <row r="363" spans="23:24" x14ac:dyDescent="0.2">
      <c r="W363" s="72"/>
      <c r="X363" s="72"/>
    </row>
    <row r="364" spans="23:24" x14ac:dyDescent="0.2">
      <c r="W364" s="72"/>
      <c r="X364" s="72"/>
    </row>
    <row r="365" spans="23:24" x14ac:dyDescent="0.2">
      <c r="W365" s="72"/>
      <c r="X365" s="72"/>
    </row>
    <row r="366" spans="23:24" x14ac:dyDescent="0.2">
      <c r="W366" s="72"/>
      <c r="X366" s="72"/>
    </row>
    <row r="367" spans="23:24" x14ac:dyDescent="0.2">
      <c r="W367" s="72"/>
      <c r="X367" s="72"/>
    </row>
    <row r="368" spans="23:24" x14ac:dyDescent="0.2">
      <c r="W368" s="72"/>
      <c r="X368" s="72"/>
    </row>
    <row r="369" spans="23:24" x14ac:dyDescent="0.2">
      <c r="W369" s="72"/>
      <c r="X369" s="72"/>
    </row>
    <row r="370" spans="23:24" x14ac:dyDescent="0.2">
      <c r="W370" s="72"/>
      <c r="X370" s="72"/>
    </row>
    <row r="371" spans="23:24" x14ac:dyDescent="0.2">
      <c r="W371" s="72"/>
      <c r="X371" s="72"/>
    </row>
    <row r="372" spans="23:24" x14ac:dyDescent="0.2">
      <c r="W372" s="72"/>
      <c r="X372" s="72"/>
    </row>
    <row r="373" spans="23:24" x14ac:dyDescent="0.2">
      <c r="W373" s="72"/>
      <c r="X373" s="72"/>
    </row>
    <row r="374" spans="23:24" x14ac:dyDescent="0.2">
      <c r="W374" s="72"/>
      <c r="X374" s="72"/>
    </row>
    <row r="375" spans="23:24" x14ac:dyDescent="0.2">
      <c r="W375" s="72"/>
      <c r="X375" s="72"/>
    </row>
    <row r="376" spans="23:24" x14ac:dyDescent="0.2">
      <c r="W376" s="72"/>
      <c r="X376" s="72"/>
    </row>
    <row r="377" spans="23:24" x14ac:dyDescent="0.2">
      <c r="W377" s="72"/>
      <c r="X377" s="72"/>
    </row>
    <row r="378" spans="23:24" x14ac:dyDescent="0.2">
      <c r="W378" s="72"/>
      <c r="X378" s="72"/>
    </row>
    <row r="379" spans="23:24" x14ac:dyDescent="0.2">
      <c r="W379" s="72"/>
      <c r="X379" s="72"/>
    </row>
    <row r="380" spans="23:24" x14ac:dyDescent="0.2">
      <c r="W380" s="72"/>
      <c r="X380" s="72"/>
    </row>
    <row r="381" spans="23:24" x14ac:dyDescent="0.2">
      <c r="W381" s="72"/>
      <c r="X381" s="72"/>
    </row>
    <row r="382" spans="23:24" x14ac:dyDescent="0.2">
      <c r="W382" s="72"/>
      <c r="X382" s="72"/>
    </row>
    <row r="383" spans="23:24" x14ac:dyDescent="0.2">
      <c r="W383" s="72"/>
      <c r="X383" s="72"/>
    </row>
    <row r="384" spans="23:24" x14ac:dyDescent="0.2">
      <c r="W384" s="72"/>
      <c r="X384" s="72"/>
    </row>
    <row r="385" spans="23:24" x14ac:dyDescent="0.2">
      <c r="W385" s="72"/>
      <c r="X385" s="72"/>
    </row>
    <row r="386" spans="23:24" x14ac:dyDescent="0.2">
      <c r="W386" s="72"/>
      <c r="X386" s="72"/>
    </row>
    <row r="387" spans="23:24" x14ac:dyDescent="0.2">
      <c r="W387" s="72"/>
      <c r="X387" s="72"/>
    </row>
    <row r="388" spans="23:24" x14ac:dyDescent="0.2">
      <c r="W388" s="72"/>
      <c r="X388" s="72"/>
    </row>
    <row r="389" spans="23:24" x14ac:dyDescent="0.2">
      <c r="W389" s="72"/>
      <c r="X389" s="72"/>
    </row>
    <row r="390" spans="23:24" x14ac:dyDescent="0.2">
      <c r="W390" s="72"/>
      <c r="X390" s="72"/>
    </row>
    <row r="391" spans="23:24" x14ac:dyDescent="0.2">
      <c r="W391" s="72"/>
      <c r="X391" s="72"/>
    </row>
    <row r="392" spans="23:24" x14ac:dyDescent="0.2">
      <c r="W392" s="72"/>
      <c r="X392" s="72"/>
    </row>
    <row r="393" spans="23:24" x14ac:dyDescent="0.2">
      <c r="W393" s="72"/>
      <c r="X393" s="72"/>
    </row>
    <row r="394" spans="23:24" x14ac:dyDescent="0.2">
      <c r="W394" s="72"/>
      <c r="X394" s="72"/>
    </row>
    <row r="395" spans="23:24" x14ac:dyDescent="0.2">
      <c r="W395" s="72"/>
      <c r="X395" s="72"/>
    </row>
    <row r="396" spans="23:24" x14ac:dyDescent="0.2">
      <c r="W396" s="72"/>
      <c r="X396" s="72"/>
    </row>
    <row r="397" spans="23:24" x14ac:dyDescent="0.2">
      <c r="W397" s="72"/>
      <c r="X397" s="72"/>
    </row>
    <row r="398" spans="23:24" x14ac:dyDescent="0.2">
      <c r="W398" s="72"/>
      <c r="X398" s="72"/>
    </row>
    <row r="399" spans="23:24" x14ac:dyDescent="0.2">
      <c r="W399" s="72"/>
      <c r="X399" s="72"/>
    </row>
    <row r="400" spans="23:24" x14ac:dyDescent="0.2">
      <c r="W400" s="72"/>
      <c r="X400" s="72"/>
    </row>
    <row r="401" spans="23:24" x14ac:dyDescent="0.2">
      <c r="W401" s="72"/>
      <c r="X401" s="72"/>
    </row>
    <row r="402" spans="23:24" x14ac:dyDescent="0.2">
      <c r="W402" s="72"/>
      <c r="X402" s="72"/>
    </row>
    <row r="403" spans="23:24" x14ac:dyDescent="0.2">
      <c r="W403" s="72"/>
      <c r="X403" s="72"/>
    </row>
    <row r="404" spans="23:24" x14ac:dyDescent="0.2">
      <c r="W404" s="72"/>
      <c r="X404" s="72"/>
    </row>
    <row r="405" spans="23:24" x14ac:dyDescent="0.2">
      <c r="W405" s="72"/>
      <c r="X405" s="72"/>
    </row>
    <row r="406" spans="23:24" x14ac:dyDescent="0.2">
      <c r="W406" s="72"/>
      <c r="X406" s="72"/>
    </row>
    <row r="407" spans="23:24" x14ac:dyDescent="0.2">
      <c r="W407" s="72"/>
      <c r="X407" s="72"/>
    </row>
    <row r="408" spans="23:24" x14ac:dyDescent="0.2">
      <c r="W408" s="72"/>
      <c r="X408" s="72"/>
    </row>
    <row r="409" spans="23:24" x14ac:dyDescent="0.2">
      <c r="W409" s="72"/>
      <c r="X409" s="72"/>
    </row>
    <row r="410" spans="23:24" x14ac:dyDescent="0.2">
      <c r="W410" s="72"/>
      <c r="X410" s="72"/>
    </row>
    <row r="411" spans="23:24" x14ac:dyDescent="0.2">
      <c r="W411" s="72"/>
      <c r="X411" s="72"/>
    </row>
    <row r="412" spans="23:24" x14ac:dyDescent="0.2">
      <c r="W412" s="72"/>
      <c r="X412" s="72"/>
    </row>
    <row r="413" spans="23:24" x14ac:dyDescent="0.2">
      <c r="W413" s="72"/>
      <c r="X413" s="72"/>
    </row>
    <row r="414" spans="23:24" x14ac:dyDescent="0.2">
      <c r="W414" s="72"/>
      <c r="X414" s="72"/>
    </row>
    <row r="415" spans="23:24" x14ac:dyDescent="0.2">
      <c r="W415" s="72"/>
      <c r="X415" s="72"/>
    </row>
    <row r="416" spans="23:24" x14ac:dyDescent="0.2">
      <c r="W416" s="72"/>
      <c r="X416" s="72"/>
    </row>
    <row r="417" spans="23:24" x14ac:dyDescent="0.2">
      <c r="W417" s="72"/>
      <c r="X417" s="72"/>
    </row>
    <row r="418" spans="23:24" x14ac:dyDescent="0.2">
      <c r="W418" s="72"/>
      <c r="X418" s="72"/>
    </row>
    <row r="419" spans="23:24" x14ac:dyDescent="0.2">
      <c r="W419" s="72"/>
      <c r="X419" s="72"/>
    </row>
    <row r="420" spans="23:24" x14ac:dyDescent="0.2">
      <c r="W420" s="72"/>
      <c r="X420" s="72"/>
    </row>
    <row r="421" spans="23:24" x14ac:dyDescent="0.2">
      <c r="W421" s="72"/>
      <c r="X421" s="72"/>
    </row>
    <row r="422" spans="23:24" x14ac:dyDescent="0.2">
      <c r="W422" s="72"/>
      <c r="X422" s="72"/>
    </row>
    <row r="423" spans="23:24" x14ac:dyDescent="0.2">
      <c r="W423" s="72"/>
      <c r="X423" s="72"/>
    </row>
    <row r="424" spans="23:24" x14ac:dyDescent="0.2">
      <c r="W424" s="72"/>
      <c r="X424" s="72"/>
    </row>
    <row r="425" spans="23:24" x14ac:dyDescent="0.2">
      <c r="W425" s="72"/>
      <c r="X425" s="72"/>
    </row>
    <row r="426" spans="23:24" x14ac:dyDescent="0.2">
      <c r="W426" s="72"/>
      <c r="X426" s="72"/>
    </row>
    <row r="427" spans="23:24" x14ac:dyDescent="0.2">
      <c r="W427" s="72"/>
      <c r="X427" s="72"/>
    </row>
    <row r="428" spans="23:24" x14ac:dyDescent="0.2">
      <c r="W428" s="72"/>
      <c r="X428" s="72"/>
    </row>
    <row r="429" spans="23:24" x14ac:dyDescent="0.2">
      <c r="W429" s="72"/>
      <c r="X429" s="72"/>
    </row>
    <row r="430" spans="23:24" x14ac:dyDescent="0.2">
      <c r="W430" s="72"/>
      <c r="X430" s="72"/>
    </row>
    <row r="431" spans="23:24" x14ac:dyDescent="0.2">
      <c r="W431" s="72"/>
      <c r="X431" s="72"/>
    </row>
    <row r="432" spans="23:24" x14ac:dyDescent="0.2">
      <c r="W432" s="72"/>
      <c r="X432" s="72"/>
    </row>
    <row r="433" spans="23:24" x14ac:dyDescent="0.2">
      <c r="W433" s="72"/>
      <c r="X433" s="72"/>
    </row>
    <row r="434" spans="23:24" x14ac:dyDescent="0.2">
      <c r="W434" s="72"/>
      <c r="X434" s="72"/>
    </row>
    <row r="435" spans="23:24" x14ac:dyDescent="0.2">
      <c r="W435" s="72"/>
      <c r="X435" s="72"/>
    </row>
    <row r="436" spans="23:24" x14ac:dyDescent="0.2">
      <c r="W436" s="72"/>
      <c r="X436" s="72"/>
    </row>
    <row r="437" spans="23:24" x14ac:dyDescent="0.2">
      <c r="W437" s="72"/>
      <c r="X437" s="72"/>
    </row>
    <row r="438" spans="23:24" x14ac:dyDescent="0.2">
      <c r="W438" s="72"/>
      <c r="X438" s="72"/>
    </row>
    <row r="439" spans="23:24" x14ac:dyDescent="0.2">
      <c r="W439" s="72"/>
      <c r="X439" s="72"/>
    </row>
    <row r="440" spans="23:24" x14ac:dyDescent="0.2">
      <c r="W440" s="72"/>
      <c r="X440" s="72"/>
    </row>
    <row r="441" spans="23:24" x14ac:dyDescent="0.2">
      <c r="W441" s="72"/>
      <c r="X441" s="72"/>
    </row>
    <row r="442" spans="23:24" x14ac:dyDescent="0.2">
      <c r="W442" s="72"/>
      <c r="X442" s="72"/>
    </row>
    <row r="443" spans="23:24" x14ac:dyDescent="0.2">
      <c r="W443" s="72"/>
      <c r="X443" s="72"/>
    </row>
    <row r="444" spans="23:24" x14ac:dyDescent="0.2">
      <c r="W444" s="72"/>
      <c r="X444" s="72"/>
    </row>
    <row r="445" spans="23:24" x14ac:dyDescent="0.2">
      <c r="W445" s="72"/>
      <c r="X445" s="72"/>
    </row>
    <row r="446" spans="23:24" x14ac:dyDescent="0.2">
      <c r="W446" s="72"/>
      <c r="X446" s="72"/>
    </row>
    <row r="447" spans="23:24" x14ac:dyDescent="0.2">
      <c r="W447" s="72"/>
      <c r="X447" s="72"/>
    </row>
    <row r="448" spans="23:24" x14ac:dyDescent="0.2">
      <c r="W448" s="72"/>
      <c r="X448" s="72"/>
    </row>
    <row r="449" spans="23:24" x14ac:dyDescent="0.2">
      <c r="W449" s="72"/>
      <c r="X449" s="72"/>
    </row>
    <row r="450" spans="23:24" x14ac:dyDescent="0.2">
      <c r="W450" s="72"/>
      <c r="X450" s="72"/>
    </row>
    <row r="451" spans="23:24" x14ac:dyDescent="0.2">
      <c r="W451" s="72"/>
      <c r="X451" s="72"/>
    </row>
    <row r="452" spans="23:24" x14ac:dyDescent="0.2">
      <c r="W452" s="72"/>
      <c r="X452" s="72"/>
    </row>
    <row r="453" spans="23:24" x14ac:dyDescent="0.2">
      <c r="W453" s="72"/>
      <c r="X453" s="72"/>
    </row>
    <row r="454" spans="23:24" x14ac:dyDescent="0.2">
      <c r="W454" s="72"/>
      <c r="X454" s="72"/>
    </row>
    <row r="455" spans="23:24" x14ac:dyDescent="0.2">
      <c r="W455" s="72"/>
      <c r="X455" s="72"/>
    </row>
    <row r="456" spans="23:24" x14ac:dyDescent="0.2">
      <c r="W456" s="72"/>
      <c r="X456" s="72"/>
    </row>
    <row r="457" spans="23:24" x14ac:dyDescent="0.2">
      <c r="W457" s="72"/>
      <c r="X457" s="72"/>
    </row>
    <row r="458" spans="23:24" x14ac:dyDescent="0.2">
      <c r="W458" s="72"/>
      <c r="X458" s="72"/>
    </row>
    <row r="459" spans="23:24" x14ac:dyDescent="0.2">
      <c r="W459" s="72"/>
      <c r="X459" s="72"/>
    </row>
    <row r="460" spans="23:24" x14ac:dyDescent="0.2">
      <c r="W460" s="72"/>
      <c r="X460" s="72"/>
    </row>
    <row r="461" spans="23:24" x14ac:dyDescent="0.2">
      <c r="W461" s="72"/>
      <c r="X461" s="72"/>
    </row>
    <row r="462" spans="23:24" x14ac:dyDescent="0.2">
      <c r="W462" s="72"/>
      <c r="X462" s="72"/>
    </row>
    <row r="463" spans="23:24" x14ac:dyDescent="0.2">
      <c r="W463" s="72"/>
      <c r="X463" s="72"/>
    </row>
    <row r="464" spans="23:24" x14ac:dyDescent="0.2">
      <c r="W464" s="72"/>
      <c r="X464" s="72"/>
    </row>
    <row r="465" spans="23:24" x14ac:dyDescent="0.2">
      <c r="W465" s="72"/>
      <c r="X465" s="72"/>
    </row>
    <row r="466" spans="23:24" x14ac:dyDescent="0.2">
      <c r="W466" s="72"/>
      <c r="X466" s="72"/>
    </row>
    <row r="467" spans="23:24" x14ac:dyDescent="0.2">
      <c r="W467" s="72"/>
      <c r="X467" s="72"/>
    </row>
    <row r="468" spans="23:24" x14ac:dyDescent="0.2">
      <c r="W468" s="72"/>
      <c r="X468" s="72"/>
    </row>
    <row r="469" spans="23:24" x14ac:dyDescent="0.2">
      <c r="W469" s="72"/>
      <c r="X469" s="72"/>
    </row>
    <row r="470" spans="23:24" x14ac:dyDescent="0.2">
      <c r="W470" s="72"/>
      <c r="X470" s="72"/>
    </row>
    <row r="471" spans="23:24" x14ac:dyDescent="0.2">
      <c r="W471" s="72"/>
      <c r="X471" s="72"/>
    </row>
    <row r="472" spans="23:24" x14ac:dyDescent="0.2">
      <c r="W472" s="72"/>
      <c r="X472" s="72"/>
    </row>
    <row r="473" spans="23:24" x14ac:dyDescent="0.2">
      <c r="W473" s="72"/>
      <c r="X473" s="72"/>
    </row>
    <row r="474" spans="23:24" x14ac:dyDescent="0.2">
      <c r="W474" s="72"/>
      <c r="X474" s="72"/>
    </row>
    <row r="475" spans="23:24" x14ac:dyDescent="0.2">
      <c r="W475" s="72"/>
      <c r="X475" s="72"/>
    </row>
    <row r="476" spans="23:24" x14ac:dyDescent="0.2">
      <c r="W476" s="72"/>
      <c r="X476" s="72"/>
    </row>
    <row r="477" spans="23:24" x14ac:dyDescent="0.2">
      <c r="W477" s="72"/>
      <c r="X477" s="72"/>
    </row>
    <row r="478" spans="23:24" x14ac:dyDescent="0.2">
      <c r="W478" s="72"/>
      <c r="X478" s="72"/>
    </row>
    <row r="479" spans="23:24" x14ac:dyDescent="0.2">
      <c r="W479" s="72"/>
      <c r="X479" s="72"/>
    </row>
    <row r="480" spans="23:24" x14ac:dyDescent="0.2">
      <c r="W480" s="72"/>
      <c r="X480" s="72"/>
    </row>
    <row r="481" spans="23:24" x14ac:dyDescent="0.2">
      <c r="W481" s="72"/>
      <c r="X481" s="72"/>
    </row>
    <row r="482" spans="23:24" x14ac:dyDescent="0.2">
      <c r="W482" s="72"/>
      <c r="X482" s="72"/>
    </row>
    <row r="483" spans="23:24" x14ac:dyDescent="0.2">
      <c r="W483" s="72"/>
      <c r="X483" s="72"/>
    </row>
    <row r="484" spans="23:24" x14ac:dyDescent="0.2">
      <c r="W484" s="72"/>
      <c r="X484" s="72"/>
    </row>
    <row r="485" spans="23:24" x14ac:dyDescent="0.2">
      <c r="W485" s="72"/>
      <c r="X485" s="72"/>
    </row>
    <row r="486" spans="23:24" x14ac:dyDescent="0.2">
      <c r="W486" s="72"/>
      <c r="X486" s="72"/>
    </row>
    <row r="487" spans="23:24" x14ac:dyDescent="0.2">
      <c r="W487" s="72"/>
      <c r="X487" s="72"/>
    </row>
    <row r="488" spans="23:24" x14ac:dyDescent="0.2">
      <c r="W488" s="72"/>
      <c r="X488" s="72"/>
    </row>
    <row r="489" spans="23:24" x14ac:dyDescent="0.2">
      <c r="W489" s="72"/>
      <c r="X489" s="72"/>
    </row>
    <row r="490" spans="23:24" x14ac:dyDescent="0.2">
      <c r="W490" s="72"/>
      <c r="X490" s="72"/>
    </row>
    <row r="491" spans="23:24" x14ac:dyDescent="0.2">
      <c r="W491" s="72"/>
      <c r="X491" s="72"/>
    </row>
    <row r="492" spans="23:24" x14ac:dyDescent="0.2">
      <c r="W492" s="72"/>
      <c r="X492" s="72"/>
    </row>
    <row r="493" spans="23:24" x14ac:dyDescent="0.2">
      <c r="W493" s="72"/>
      <c r="X493" s="72"/>
    </row>
    <row r="494" spans="23:24" x14ac:dyDescent="0.2">
      <c r="W494" s="72"/>
      <c r="X494" s="72"/>
    </row>
    <row r="495" spans="23:24" x14ac:dyDescent="0.2">
      <c r="W495" s="72"/>
      <c r="X495" s="72"/>
    </row>
    <row r="496" spans="23:24" x14ac:dyDescent="0.2">
      <c r="W496" s="72"/>
      <c r="X496" s="72"/>
    </row>
    <row r="497" spans="23:24" x14ac:dyDescent="0.2">
      <c r="W497" s="72"/>
      <c r="X497" s="72"/>
    </row>
    <row r="498" spans="23:24" x14ac:dyDescent="0.2">
      <c r="W498" s="72"/>
      <c r="X498" s="72"/>
    </row>
    <row r="499" spans="23:24" x14ac:dyDescent="0.2">
      <c r="W499" s="72"/>
      <c r="X499" s="72"/>
    </row>
    <row r="500" spans="23:24" x14ac:dyDescent="0.2">
      <c r="W500" s="72"/>
      <c r="X500" s="72"/>
    </row>
    <row r="501" spans="23:24" x14ac:dyDescent="0.2">
      <c r="W501" s="72"/>
      <c r="X501" s="72"/>
    </row>
    <row r="502" spans="23:24" x14ac:dyDescent="0.2">
      <c r="W502" s="72"/>
      <c r="X502" s="72"/>
    </row>
    <row r="503" spans="23:24" x14ac:dyDescent="0.2">
      <c r="W503" s="72"/>
      <c r="X503" s="72"/>
    </row>
    <row r="504" spans="23:24" x14ac:dyDescent="0.2">
      <c r="W504" s="72"/>
      <c r="X504" s="72"/>
    </row>
    <row r="505" spans="23:24" x14ac:dyDescent="0.2">
      <c r="W505" s="72"/>
      <c r="X505" s="72"/>
    </row>
    <row r="506" spans="23:24" x14ac:dyDescent="0.2">
      <c r="W506" s="72"/>
      <c r="X506" s="72"/>
    </row>
    <row r="507" spans="23:24" x14ac:dyDescent="0.2">
      <c r="W507" s="72"/>
      <c r="X507" s="72"/>
    </row>
    <row r="508" spans="23:24" x14ac:dyDescent="0.2">
      <c r="W508" s="72"/>
      <c r="X508" s="72"/>
    </row>
    <row r="509" spans="23:24" x14ac:dyDescent="0.2">
      <c r="W509" s="72"/>
      <c r="X509" s="72"/>
    </row>
    <row r="510" spans="23:24" x14ac:dyDescent="0.2">
      <c r="W510" s="72"/>
      <c r="X510" s="72"/>
    </row>
    <row r="511" spans="23:24" x14ac:dyDescent="0.2">
      <c r="W511" s="72"/>
      <c r="X511" s="72"/>
    </row>
    <row r="512" spans="23:24" x14ac:dyDescent="0.2">
      <c r="W512" s="72"/>
      <c r="X512" s="72"/>
    </row>
    <row r="513" spans="23:24" x14ac:dyDescent="0.2">
      <c r="W513" s="72"/>
      <c r="X513" s="72"/>
    </row>
    <row r="514" spans="23:24" x14ac:dyDescent="0.2">
      <c r="W514" s="72"/>
      <c r="X514" s="72"/>
    </row>
    <row r="515" spans="23:24" x14ac:dyDescent="0.2">
      <c r="W515" s="72"/>
      <c r="X515" s="72"/>
    </row>
    <row r="516" spans="23:24" x14ac:dyDescent="0.2">
      <c r="W516" s="72"/>
      <c r="X516" s="72"/>
    </row>
    <row r="517" spans="23:24" x14ac:dyDescent="0.2">
      <c r="W517" s="72"/>
      <c r="X517" s="72"/>
    </row>
    <row r="518" spans="23:24" x14ac:dyDescent="0.2">
      <c r="W518" s="72"/>
      <c r="X518" s="72"/>
    </row>
    <row r="519" spans="23:24" x14ac:dyDescent="0.2">
      <c r="W519" s="72"/>
      <c r="X519" s="72"/>
    </row>
    <row r="520" spans="23:24" x14ac:dyDescent="0.2">
      <c r="W520" s="72"/>
      <c r="X520" s="72"/>
    </row>
    <row r="521" spans="23:24" x14ac:dyDescent="0.2">
      <c r="W521" s="72"/>
      <c r="X521" s="72"/>
    </row>
    <row r="522" spans="23:24" x14ac:dyDescent="0.2">
      <c r="W522" s="72"/>
      <c r="X522" s="72"/>
    </row>
    <row r="523" spans="23:24" x14ac:dyDescent="0.2">
      <c r="W523" s="72"/>
      <c r="X523" s="72"/>
    </row>
    <row r="524" spans="23:24" x14ac:dyDescent="0.2">
      <c r="W524" s="72"/>
      <c r="X524" s="72"/>
    </row>
    <row r="525" spans="23:24" x14ac:dyDescent="0.2">
      <c r="W525" s="72"/>
      <c r="X525" s="72"/>
    </row>
    <row r="526" spans="23:24" x14ac:dyDescent="0.2">
      <c r="W526" s="72"/>
      <c r="X526" s="72"/>
    </row>
    <row r="527" spans="23:24" x14ac:dyDescent="0.2">
      <c r="W527" s="72"/>
      <c r="X527" s="72"/>
    </row>
    <row r="528" spans="23:24" x14ac:dyDescent="0.2">
      <c r="W528" s="72"/>
      <c r="X528" s="72"/>
    </row>
    <row r="529" spans="23:24" x14ac:dyDescent="0.2">
      <c r="W529" s="72"/>
      <c r="X529" s="72"/>
    </row>
    <row r="530" spans="23:24" x14ac:dyDescent="0.2">
      <c r="W530" s="72"/>
      <c r="X530" s="72"/>
    </row>
    <row r="531" spans="23:24" x14ac:dyDescent="0.2">
      <c r="W531" s="72"/>
      <c r="X531" s="72"/>
    </row>
    <row r="532" spans="23:24" x14ac:dyDescent="0.2">
      <c r="W532" s="72"/>
      <c r="X532" s="72"/>
    </row>
    <row r="533" spans="23:24" x14ac:dyDescent="0.2">
      <c r="W533" s="72"/>
      <c r="X533" s="72"/>
    </row>
    <row r="534" spans="23:24" x14ac:dyDescent="0.2">
      <c r="W534" s="72"/>
      <c r="X534" s="72"/>
    </row>
    <row r="535" spans="23:24" x14ac:dyDescent="0.2">
      <c r="W535" s="72"/>
      <c r="X535" s="72"/>
    </row>
    <row r="536" spans="23:24" x14ac:dyDescent="0.2">
      <c r="W536" s="72"/>
      <c r="X536" s="72"/>
    </row>
    <row r="537" spans="23:24" x14ac:dyDescent="0.2">
      <c r="W537" s="72"/>
      <c r="X537" s="72"/>
    </row>
    <row r="538" spans="23:24" x14ac:dyDescent="0.2">
      <c r="W538" s="72"/>
      <c r="X538" s="72"/>
    </row>
    <row r="539" spans="23:24" x14ac:dyDescent="0.2">
      <c r="W539" s="72"/>
      <c r="X539" s="72"/>
    </row>
    <row r="540" spans="23:24" x14ac:dyDescent="0.2">
      <c r="W540" s="72"/>
      <c r="X540" s="72"/>
    </row>
    <row r="541" spans="23:24" x14ac:dyDescent="0.2">
      <c r="W541" s="72"/>
      <c r="X541" s="72"/>
    </row>
    <row r="542" spans="23:24" x14ac:dyDescent="0.2">
      <c r="W542" s="72"/>
      <c r="X542" s="72"/>
    </row>
    <row r="543" spans="23:24" x14ac:dyDescent="0.2">
      <c r="W543" s="72"/>
      <c r="X543" s="72"/>
    </row>
    <row r="544" spans="23:24" x14ac:dyDescent="0.2">
      <c r="W544" s="72"/>
      <c r="X544" s="72"/>
    </row>
    <row r="545" spans="23:24" x14ac:dyDescent="0.2">
      <c r="W545" s="72"/>
      <c r="X545" s="72"/>
    </row>
    <row r="546" spans="23:24" x14ac:dyDescent="0.2">
      <c r="W546" s="72"/>
      <c r="X546" s="72"/>
    </row>
    <row r="547" spans="23:24" x14ac:dyDescent="0.2">
      <c r="W547" s="72"/>
      <c r="X547" s="72"/>
    </row>
    <row r="548" spans="23:24" x14ac:dyDescent="0.2">
      <c r="W548" s="72"/>
      <c r="X548" s="72"/>
    </row>
    <row r="549" spans="23:24" x14ac:dyDescent="0.2">
      <c r="W549" s="72"/>
      <c r="X549" s="72"/>
    </row>
    <row r="550" spans="23:24" x14ac:dyDescent="0.2">
      <c r="W550" s="72"/>
      <c r="X550" s="72"/>
    </row>
    <row r="551" spans="23:24" x14ac:dyDescent="0.2">
      <c r="W551" s="72"/>
      <c r="X551" s="72"/>
    </row>
    <row r="552" spans="23:24" x14ac:dyDescent="0.2">
      <c r="W552" s="72"/>
      <c r="X552" s="72"/>
    </row>
    <row r="553" spans="23:24" x14ac:dyDescent="0.2">
      <c r="W553" s="72"/>
      <c r="X553" s="72"/>
    </row>
    <row r="554" spans="23:24" x14ac:dyDescent="0.2">
      <c r="W554" s="72"/>
      <c r="X554" s="72"/>
    </row>
    <row r="555" spans="23:24" x14ac:dyDescent="0.2">
      <c r="W555" s="72"/>
      <c r="X555" s="72"/>
    </row>
    <row r="556" spans="23:24" x14ac:dyDescent="0.2">
      <c r="W556" s="72"/>
      <c r="X556" s="72"/>
    </row>
    <row r="557" spans="23:24" x14ac:dyDescent="0.2">
      <c r="W557" s="72"/>
      <c r="X557" s="72"/>
    </row>
    <row r="558" spans="23:24" x14ac:dyDescent="0.2">
      <c r="W558" s="72"/>
      <c r="X558" s="72"/>
    </row>
    <row r="559" spans="23:24" x14ac:dyDescent="0.2">
      <c r="W559" s="72"/>
      <c r="X559" s="72"/>
    </row>
    <row r="560" spans="23:24" x14ac:dyDescent="0.2">
      <c r="W560" s="72"/>
      <c r="X560" s="72"/>
    </row>
    <row r="561" spans="23:24" x14ac:dyDescent="0.2">
      <c r="W561" s="72"/>
      <c r="X561" s="72"/>
    </row>
    <row r="562" spans="23:24" x14ac:dyDescent="0.2">
      <c r="W562" s="72"/>
      <c r="X562" s="72"/>
    </row>
    <row r="563" spans="23:24" x14ac:dyDescent="0.2">
      <c r="W563" s="72"/>
      <c r="X563" s="72"/>
    </row>
    <row r="564" spans="23:24" x14ac:dyDescent="0.2">
      <c r="W564" s="72"/>
      <c r="X564" s="72"/>
    </row>
    <row r="565" spans="23:24" x14ac:dyDescent="0.2">
      <c r="W565" s="72"/>
      <c r="X565" s="72"/>
    </row>
    <row r="566" spans="23:24" x14ac:dyDescent="0.2">
      <c r="W566" s="72"/>
      <c r="X566" s="72"/>
    </row>
    <row r="567" spans="23:24" x14ac:dyDescent="0.2">
      <c r="W567" s="72"/>
      <c r="X567" s="72"/>
    </row>
    <row r="568" spans="23:24" x14ac:dyDescent="0.2">
      <c r="W568" s="72"/>
      <c r="X568" s="72"/>
    </row>
    <row r="569" spans="23:24" x14ac:dyDescent="0.2">
      <c r="W569" s="72"/>
      <c r="X569" s="72"/>
    </row>
    <row r="570" spans="23:24" x14ac:dyDescent="0.2">
      <c r="W570" s="72"/>
      <c r="X570" s="72"/>
    </row>
    <row r="571" spans="23:24" x14ac:dyDescent="0.2">
      <c r="W571" s="72"/>
      <c r="X571" s="72"/>
    </row>
    <row r="572" spans="23:24" x14ac:dyDescent="0.2">
      <c r="W572" s="72"/>
      <c r="X572" s="72"/>
    </row>
    <row r="573" spans="23:24" x14ac:dyDescent="0.2">
      <c r="W573" s="72"/>
      <c r="X573" s="72"/>
    </row>
    <row r="574" spans="23:24" x14ac:dyDescent="0.2">
      <c r="W574" s="72"/>
      <c r="X574" s="72"/>
    </row>
    <row r="575" spans="23:24" x14ac:dyDescent="0.2">
      <c r="W575" s="72"/>
      <c r="X575" s="72"/>
    </row>
    <row r="576" spans="23:24" x14ac:dyDescent="0.2">
      <c r="W576" s="72"/>
      <c r="X576" s="72"/>
    </row>
    <row r="577" spans="23:24" x14ac:dyDescent="0.2">
      <c r="W577" s="72"/>
      <c r="X577" s="72"/>
    </row>
    <row r="578" spans="23:24" x14ac:dyDescent="0.2">
      <c r="W578" s="72"/>
      <c r="X578" s="72"/>
    </row>
    <row r="579" spans="23:24" x14ac:dyDescent="0.2">
      <c r="W579" s="72"/>
      <c r="X579" s="72"/>
    </row>
    <row r="580" spans="23:24" x14ac:dyDescent="0.2">
      <c r="W580" s="72"/>
      <c r="X580" s="72"/>
    </row>
    <row r="581" spans="23:24" x14ac:dyDescent="0.2">
      <c r="W581" s="72"/>
      <c r="X581" s="72"/>
    </row>
    <row r="582" spans="23:24" x14ac:dyDescent="0.2">
      <c r="W582" s="72"/>
      <c r="X582" s="72"/>
    </row>
    <row r="583" spans="23:24" x14ac:dyDescent="0.2">
      <c r="W583" s="72"/>
      <c r="X583" s="72"/>
    </row>
    <row r="584" spans="23:24" x14ac:dyDescent="0.2">
      <c r="W584" s="72"/>
      <c r="X584" s="72"/>
    </row>
    <row r="585" spans="23:24" x14ac:dyDescent="0.2">
      <c r="W585" s="72"/>
      <c r="X585" s="72"/>
    </row>
    <row r="586" spans="23:24" x14ac:dyDescent="0.2">
      <c r="W586" s="72"/>
      <c r="X586" s="72"/>
    </row>
    <row r="587" spans="23:24" x14ac:dyDescent="0.2">
      <c r="W587" s="72"/>
      <c r="X587" s="72"/>
    </row>
    <row r="588" spans="23:24" x14ac:dyDescent="0.2">
      <c r="W588" s="72"/>
      <c r="X588" s="72"/>
    </row>
    <row r="589" spans="23:24" x14ac:dyDescent="0.2">
      <c r="W589" s="72"/>
      <c r="X589" s="72"/>
    </row>
    <row r="590" spans="23:24" x14ac:dyDescent="0.2">
      <c r="W590" s="72"/>
      <c r="X590" s="72"/>
    </row>
    <row r="591" spans="23:24" x14ac:dyDescent="0.2">
      <c r="W591" s="72"/>
      <c r="X591" s="72"/>
    </row>
    <row r="592" spans="23:24" x14ac:dyDescent="0.2">
      <c r="W592" s="72"/>
      <c r="X592" s="72"/>
    </row>
    <row r="593" spans="23:24" x14ac:dyDescent="0.2">
      <c r="W593" s="72"/>
      <c r="X593" s="72"/>
    </row>
    <row r="594" spans="23:24" x14ac:dyDescent="0.2">
      <c r="W594" s="72"/>
      <c r="X594" s="72"/>
    </row>
    <row r="595" spans="23:24" x14ac:dyDescent="0.2">
      <c r="W595" s="72"/>
      <c r="X595" s="72"/>
    </row>
    <row r="596" spans="23:24" x14ac:dyDescent="0.2">
      <c r="W596" s="72"/>
      <c r="X596" s="72"/>
    </row>
    <row r="597" spans="23:24" x14ac:dyDescent="0.2">
      <c r="W597" s="72"/>
      <c r="X597" s="72"/>
    </row>
    <row r="598" spans="23:24" x14ac:dyDescent="0.2">
      <c r="W598" s="72"/>
      <c r="X598" s="72"/>
    </row>
    <row r="599" spans="23:24" x14ac:dyDescent="0.2">
      <c r="W599" s="72"/>
      <c r="X599" s="72"/>
    </row>
    <row r="600" spans="23:24" x14ac:dyDescent="0.2">
      <c r="W600" s="72"/>
      <c r="X600" s="72"/>
    </row>
    <row r="601" spans="23:24" x14ac:dyDescent="0.2">
      <c r="W601" s="72"/>
      <c r="X601" s="72"/>
    </row>
    <row r="602" spans="23:24" x14ac:dyDescent="0.2">
      <c r="W602" s="72"/>
      <c r="X602" s="72"/>
    </row>
    <row r="603" spans="23:24" x14ac:dyDescent="0.2">
      <c r="W603" s="72"/>
      <c r="X603" s="72"/>
    </row>
    <row r="604" spans="23:24" x14ac:dyDescent="0.2">
      <c r="W604" s="72"/>
      <c r="X604" s="72"/>
    </row>
    <row r="605" spans="23:24" x14ac:dyDescent="0.2">
      <c r="W605" s="72"/>
      <c r="X605" s="72"/>
    </row>
    <row r="606" spans="23:24" x14ac:dyDescent="0.2">
      <c r="W606" s="72"/>
      <c r="X606" s="72"/>
    </row>
    <row r="607" spans="23:24" x14ac:dyDescent="0.2">
      <c r="W607" s="72"/>
      <c r="X607" s="72"/>
    </row>
    <row r="608" spans="23:24" x14ac:dyDescent="0.2">
      <c r="W608" s="72"/>
      <c r="X608" s="72"/>
    </row>
    <row r="609" spans="23:24" x14ac:dyDescent="0.2">
      <c r="W609" s="72"/>
      <c r="X609" s="72"/>
    </row>
    <row r="610" spans="23:24" x14ac:dyDescent="0.2">
      <c r="W610" s="72"/>
      <c r="X610" s="72"/>
    </row>
    <row r="611" spans="23:24" x14ac:dyDescent="0.2">
      <c r="W611" s="72"/>
      <c r="X611" s="72"/>
    </row>
    <row r="612" spans="23:24" x14ac:dyDescent="0.2">
      <c r="W612" s="72"/>
      <c r="X612" s="72"/>
    </row>
    <row r="613" spans="23:24" x14ac:dyDescent="0.2">
      <c r="W613" s="72"/>
      <c r="X613" s="72"/>
    </row>
    <row r="614" spans="23:24" x14ac:dyDescent="0.2">
      <c r="W614" s="72"/>
      <c r="X614" s="72"/>
    </row>
    <row r="615" spans="23:24" x14ac:dyDescent="0.2">
      <c r="W615" s="72"/>
      <c r="X615" s="72"/>
    </row>
    <row r="616" spans="23:24" x14ac:dyDescent="0.2">
      <c r="W616" s="72"/>
      <c r="X616" s="72"/>
    </row>
    <row r="617" spans="23:24" x14ac:dyDescent="0.2">
      <c r="W617" s="72"/>
      <c r="X617" s="72"/>
    </row>
    <row r="618" spans="23:24" x14ac:dyDescent="0.2">
      <c r="W618" s="72"/>
      <c r="X618" s="72"/>
    </row>
    <row r="619" spans="23:24" x14ac:dyDescent="0.2">
      <c r="W619" s="72"/>
      <c r="X619" s="72"/>
    </row>
    <row r="620" spans="23:24" x14ac:dyDescent="0.2">
      <c r="W620" s="72"/>
      <c r="X620" s="72"/>
    </row>
    <row r="621" spans="23:24" x14ac:dyDescent="0.2">
      <c r="W621" s="72"/>
      <c r="X621" s="72"/>
    </row>
    <row r="622" spans="23:24" x14ac:dyDescent="0.2">
      <c r="W622" s="72"/>
      <c r="X622" s="72"/>
    </row>
    <row r="623" spans="23:24" x14ac:dyDescent="0.2">
      <c r="W623" s="72"/>
      <c r="X623" s="72"/>
    </row>
    <row r="624" spans="23:24" x14ac:dyDescent="0.2">
      <c r="W624" s="72"/>
      <c r="X624" s="72"/>
    </row>
    <row r="625" spans="23:24" x14ac:dyDescent="0.2">
      <c r="W625" s="72"/>
      <c r="X625" s="72"/>
    </row>
    <row r="626" spans="23:24" x14ac:dyDescent="0.2">
      <c r="W626" s="72"/>
      <c r="X626" s="72"/>
    </row>
    <row r="627" spans="23:24" x14ac:dyDescent="0.2">
      <c r="W627" s="72"/>
      <c r="X627" s="72"/>
    </row>
    <row r="628" spans="23:24" x14ac:dyDescent="0.2">
      <c r="W628" s="72"/>
      <c r="X628" s="72"/>
    </row>
    <row r="629" spans="23:24" x14ac:dyDescent="0.2">
      <c r="W629" s="72"/>
      <c r="X629" s="72"/>
    </row>
    <row r="630" spans="23:24" x14ac:dyDescent="0.2">
      <c r="W630" s="72"/>
      <c r="X630" s="72"/>
    </row>
    <row r="631" spans="23:24" x14ac:dyDescent="0.2">
      <c r="W631" s="72"/>
      <c r="X631" s="72"/>
    </row>
    <row r="632" spans="23:24" x14ac:dyDescent="0.2">
      <c r="W632" s="72"/>
      <c r="X632" s="72"/>
    </row>
    <row r="633" spans="23:24" x14ac:dyDescent="0.2">
      <c r="W633" s="72"/>
      <c r="X633" s="72"/>
    </row>
    <row r="634" spans="23:24" x14ac:dyDescent="0.2">
      <c r="W634" s="72"/>
      <c r="X634" s="72"/>
    </row>
    <row r="635" spans="23:24" x14ac:dyDescent="0.2">
      <c r="W635" s="72"/>
      <c r="X635" s="72"/>
    </row>
    <row r="636" spans="23:24" x14ac:dyDescent="0.2">
      <c r="W636" s="72"/>
      <c r="X636" s="72"/>
    </row>
    <row r="637" spans="23:24" x14ac:dyDescent="0.2">
      <c r="W637" s="72"/>
      <c r="X637" s="72"/>
    </row>
    <row r="638" spans="23:24" x14ac:dyDescent="0.2">
      <c r="W638" s="72"/>
      <c r="X638" s="72"/>
    </row>
    <row r="639" spans="23:24" x14ac:dyDescent="0.2">
      <c r="W639" s="72"/>
      <c r="X639" s="72"/>
    </row>
    <row r="640" spans="23:24" x14ac:dyDescent="0.2">
      <c r="W640" s="72"/>
      <c r="X640" s="72"/>
    </row>
    <row r="641" spans="23:24" x14ac:dyDescent="0.2">
      <c r="W641" s="72"/>
      <c r="X641" s="72"/>
    </row>
    <row r="642" spans="23:24" x14ac:dyDescent="0.2">
      <c r="W642" s="72"/>
      <c r="X642" s="72"/>
    </row>
    <row r="643" spans="23:24" x14ac:dyDescent="0.2">
      <c r="W643" s="72"/>
      <c r="X643" s="72"/>
    </row>
    <row r="644" spans="23:24" x14ac:dyDescent="0.2">
      <c r="W644" s="72"/>
      <c r="X644" s="72"/>
    </row>
    <row r="645" spans="23:24" x14ac:dyDescent="0.2">
      <c r="W645" s="72"/>
      <c r="X645" s="72"/>
    </row>
    <row r="646" spans="23:24" x14ac:dyDescent="0.2">
      <c r="W646" s="72"/>
      <c r="X646" s="72"/>
    </row>
    <row r="647" spans="23:24" x14ac:dyDescent="0.2">
      <c r="W647" s="72"/>
      <c r="X647" s="72"/>
    </row>
    <row r="648" spans="23:24" x14ac:dyDescent="0.2">
      <c r="W648" s="72"/>
      <c r="X648" s="72"/>
    </row>
    <row r="649" spans="23:24" x14ac:dyDescent="0.2">
      <c r="W649" s="72"/>
      <c r="X649" s="72"/>
    </row>
    <row r="650" spans="23:24" x14ac:dyDescent="0.2">
      <c r="W650" s="72"/>
      <c r="X650" s="72"/>
    </row>
    <row r="651" spans="23:24" x14ac:dyDescent="0.2">
      <c r="W651" s="72"/>
      <c r="X651" s="72"/>
    </row>
    <row r="652" spans="23:24" x14ac:dyDescent="0.2">
      <c r="W652" s="72"/>
      <c r="X652" s="72"/>
    </row>
    <row r="653" spans="23:24" x14ac:dyDescent="0.2">
      <c r="W653" s="72"/>
      <c r="X653" s="72"/>
    </row>
    <row r="654" spans="23:24" x14ac:dyDescent="0.2">
      <c r="W654" s="72"/>
      <c r="X654" s="72"/>
    </row>
    <row r="655" spans="23:24" x14ac:dyDescent="0.2">
      <c r="W655" s="72"/>
      <c r="X655" s="72"/>
    </row>
    <row r="656" spans="23:24" x14ac:dyDescent="0.2">
      <c r="W656" s="72"/>
      <c r="X656" s="72"/>
    </row>
    <row r="657" spans="23:24" x14ac:dyDescent="0.2">
      <c r="W657" s="72"/>
      <c r="X657" s="72"/>
    </row>
    <row r="658" spans="23:24" x14ac:dyDescent="0.2">
      <c r="W658" s="72"/>
      <c r="X658" s="72"/>
    </row>
    <row r="659" spans="23:24" x14ac:dyDescent="0.2">
      <c r="W659" s="72"/>
      <c r="X659" s="72"/>
    </row>
    <row r="660" spans="23:24" x14ac:dyDescent="0.2">
      <c r="W660" s="72"/>
      <c r="X660" s="72"/>
    </row>
    <row r="661" spans="23:24" x14ac:dyDescent="0.2">
      <c r="W661" s="72"/>
      <c r="X661" s="72"/>
    </row>
    <row r="662" spans="23:24" x14ac:dyDescent="0.2">
      <c r="W662" s="72"/>
      <c r="X662" s="72"/>
    </row>
    <row r="663" spans="23:24" x14ac:dyDescent="0.2">
      <c r="W663" s="72"/>
      <c r="X663" s="72"/>
    </row>
    <row r="664" spans="23:24" x14ac:dyDescent="0.2">
      <c r="W664" s="72"/>
      <c r="X664" s="72"/>
    </row>
    <row r="665" spans="23:24" x14ac:dyDescent="0.2">
      <c r="W665" s="72"/>
      <c r="X665" s="72"/>
    </row>
    <row r="666" spans="23:24" x14ac:dyDescent="0.2">
      <c r="W666" s="72"/>
      <c r="X666" s="72"/>
    </row>
    <row r="667" spans="23:24" x14ac:dyDescent="0.2">
      <c r="W667" s="72"/>
      <c r="X667" s="72"/>
    </row>
    <row r="668" spans="23:24" x14ac:dyDescent="0.2">
      <c r="W668" s="72"/>
      <c r="X668" s="72"/>
    </row>
    <row r="669" spans="23:24" x14ac:dyDescent="0.2">
      <c r="W669" s="72"/>
      <c r="X669" s="72"/>
    </row>
    <row r="670" spans="23:24" x14ac:dyDescent="0.2">
      <c r="W670" s="72"/>
      <c r="X670" s="72"/>
    </row>
    <row r="671" spans="23:24" x14ac:dyDescent="0.2">
      <c r="W671" s="72"/>
      <c r="X671" s="72"/>
    </row>
    <row r="672" spans="23:24" x14ac:dyDescent="0.2">
      <c r="W672" s="72"/>
      <c r="X672" s="72"/>
    </row>
    <row r="673" spans="23:24" x14ac:dyDescent="0.2">
      <c r="W673" s="72"/>
      <c r="X673" s="72"/>
    </row>
    <row r="674" spans="23:24" x14ac:dyDescent="0.2">
      <c r="W674" s="72"/>
      <c r="X674" s="72"/>
    </row>
    <row r="675" spans="23:24" x14ac:dyDescent="0.2">
      <c r="W675" s="72"/>
      <c r="X675" s="72"/>
    </row>
    <row r="676" spans="23:24" x14ac:dyDescent="0.2">
      <c r="W676" s="72"/>
      <c r="X676" s="72"/>
    </row>
    <row r="677" spans="23:24" x14ac:dyDescent="0.2">
      <c r="W677" s="72"/>
      <c r="X677" s="72"/>
    </row>
    <row r="678" spans="23:24" x14ac:dyDescent="0.2">
      <c r="W678" s="72"/>
      <c r="X678" s="72"/>
    </row>
    <row r="679" spans="23:24" x14ac:dyDescent="0.2">
      <c r="W679" s="72"/>
      <c r="X679" s="72"/>
    </row>
    <row r="680" spans="23:24" x14ac:dyDescent="0.2">
      <c r="W680" s="72"/>
      <c r="X680" s="72"/>
    </row>
    <row r="681" spans="23:24" x14ac:dyDescent="0.2">
      <c r="W681" s="72"/>
      <c r="X681" s="72"/>
    </row>
    <row r="682" spans="23:24" x14ac:dyDescent="0.2">
      <c r="W682" s="72"/>
      <c r="X682" s="72"/>
    </row>
    <row r="683" spans="23:24" x14ac:dyDescent="0.2">
      <c r="W683" s="72"/>
      <c r="X683" s="72"/>
    </row>
    <row r="684" spans="23:24" x14ac:dyDescent="0.2">
      <c r="W684" s="72"/>
      <c r="X684" s="72"/>
    </row>
    <row r="685" spans="23:24" x14ac:dyDescent="0.2">
      <c r="W685" s="72"/>
      <c r="X685" s="72"/>
    </row>
    <row r="686" spans="23:24" x14ac:dyDescent="0.2">
      <c r="W686" s="72"/>
      <c r="X686" s="72"/>
    </row>
    <row r="687" spans="23:24" x14ac:dyDescent="0.2">
      <c r="W687" s="72"/>
      <c r="X687" s="72"/>
    </row>
    <row r="688" spans="23:24" x14ac:dyDescent="0.2">
      <c r="W688" s="72"/>
      <c r="X688" s="72"/>
    </row>
    <row r="689" spans="23:24" x14ac:dyDescent="0.2">
      <c r="W689" s="72"/>
      <c r="X689" s="72"/>
    </row>
    <row r="690" spans="23:24" x14ac:dyDescent="0.2">
      <c r="W690" s="72"/>
      <c r="X690" s="72"/>
    </row>
    <row r="691" spans="23:24" x14ac:dyDescent="0.2">
      <c r="W691" s="72"/>
      <c r="X691" s="72"/>
    </row>
    <row r="692" spans="23:24" x14ac:dyDescent="0.2">
      <c r="W692" s="72"/>
      <c r="X692" s="72"/>
    </row>
    <row r="693" spans="23:24" x14ac:dyDescent="0.2">
      <c r="W693" s="72"/>
      <c r="X693" s="72"/>
    </row>
    <row r="694" spans="23:24" x14ac:dyDescent="0.2">
      <c r="W694" s="72"/>
      <c r="X694" s="72"/>
    </row>
    <row r="695" spans="23:24" x14ac:dyDescent="0.2">
      <c r="W695" s="72"/>
      <c r="X695" s="72"/>
    </row>
    <row r="696" spans="23:24" x14ac:dyDescent="0.2">
      <c r="W696" s="72"/>
      <c r="X696" s="72"/>
    </row>
    <row r="697" spans="23:24" x14ac:dyDescent="0.2">
      <c r="W697" s="72"/>
      <c r="X697" s="72"/>
    </row>
    <row r="698" spans="23:24" x14ac:dyDescent="0.2">
      <c r="W698" s="72"/>
      <c r="X698" s="72"/>
    </row>
    <row r="699" spans="23:24" x14ac:dyDescent="0.2">
      <c r="W699" s="72"/>
      <c r="X699" s="72"/>
    </row>
    <row r="700" spans="23:24" x14ac:dyDescent="0.2">
      <c r="W700" s="72"/>
      <c r="X700" s="72"/>
    </row>
    <row r="701" spans="23:24" x14ac:dyDescent="0.2">
      <c r="W701" s="72"/>
      <c r="X701" s="72"/>
    </row>
    <row r="702" spans="23:24" x14ac:dyDescent="0.2">
      <c r="W702" s="72"/>
      <c r="X702" s="72"/>
    </row>
    <row r="703" spans="23:24" x14ac:dyDescent="0.2">
      <c r="W703" s="72"/>
      <c r="X703" s="72"/>
    </row>
    <row r="704" spans="23:24" x14ac:dyDescent="0.2">
      <c r="W704" s="72"/>
      <c r="X704" s="72"/>
    </row>
    <row r="705" spans="23:24" x14ac:dyDescent="0.2">
      <c r="W705" s="72"/>
      <c r="X705" s="72"/>
    </row>
    <row r="706" spans="23:24" x14ac:dyDescent="0.2">
      <c r="W706" s="72"/>
      <c r="X706" s="72"/>
    </row>
    <row r="707" spans="23:24" x14ac:dyDescent="0.2">
      <c r="W707" s="72"/>
      <c r="X707" s="72"/>
    </row>
    <row r="708" spans="23:24" x14ac:dyDescent="0.2">
      <c r="W708" s="72"/>
      <c r="X708" s="72"/>
    </row>
    <row r="709" spans="23:24" x14ac:dyDescent="0.2">
      <c r="W709" s="72"/>
      <c r="X709" s="72"/>
    </row>
    <row r="710" spans="23:24" x14ac:dyDescent="0.2">
      <c r="W710" s="72"/>
      <c r="X710" s="72"/>
    </row>
    <row r="711" spans="23:24" x14ac:dyDescent="0.2">
      <c r="W711" s="72"/>
      <c r="X711" s="72"/>
    </row>
    <row r="712" spans="23:24" x14ac:dyDescent="0.2">
      <c r="W712" s="72"/>
      <c r="X712" s="72"/>
    </row>
    <row r="713" spans="23:24" x14ac:dyDescent="0.2">
      <c r="W713" s="72"/>
      <c r="X713" s="72"/>
    </row>
    <row r="714" spans="23:24" x14ac:dyDescent="0.2">
      <c r="W714" s="72"/>
      <c r="X714" s="72"/>
    </row>
    <row r="715" spans="23:24" x14ac:dyDescent="0.2">
      <c r="W715" s="72"/>
      <c r="X715" s="72"/>
    </row>
    <row r="716" spans="23:24" x14ac:dyDescent="0.2">
      <c r="W716" s="72"/>
      <c r="X716" s="72"/>
    </row>
    <row r="717" spans="23:24" x14ac:dyDescent="0.2">
      <c r="W717" s="72"/>
      <c r="X717" s="72"/>
    </row>
    <row r="718" spans="23:24" x14ac:dyDescent="0.2">
      <c r="W718" s="72"/>
      <c r="X718" s="72"/>
    </row>
    <row r="719" spans="23:24" x14ac:dyDescent="0.2">
      <c r="W719" s="72"/>
      <c r="X719" s="72"/>
    </row>
    <row r="720" spans="23:24" x14ac:dyDescent="0.2">
      <c r="W720" s="72"/>
      <c r="X720" s="72"/>
    </row>
    <row r="721" spans="23:24" x14ac:dyDescent="0.2">
      <c r="W721" s="72"/>
      <c r="X721" s="72"/>
    </row>
    <row r="722" spans="23:24" x14ac:dyDescent="0.2">
      <c r="W722" s="72"/>
      <c r="X722" s="72"/>
    </row>
    <row r="723" spans="23:24" x14ac:dyDescent="0.2">
      <c r="W723" s="72"/>
      <c r="X723" s="72"/>
    </row>
    <row r="724" spans="23:24" x14ac:dyDescent="0.2">
      <c r="W724" s="72"/>
      <c r="X724" s="72"/>
    </row>
    <row r="725" spans="23:24" x14ac:dyDescent="0.2">
      <c r="W725" s="72"/>
      <c r="X725" s="72"/>
    </row>
    <row r="726" spans="23:24" x14ac:dyDescent="0.2">
      <c r="W726" s="72"/>
      <c r="X726" s="72"/>
    </row>
    <row r="727" spans="23:24" x14ac:dyDescent="0.2">
      <c r="W727" s="72"/>
      <c r="X727" s="72"/>
    </row>
    <row r="728" spans="23:24" x14ac:dyDescent="0.2">
      <c r="W728" s="72"/>
      <c r="X728" s="72"/>
    </row>
    <row r="729" spans="23:24" x14ac:dyDescent="0.2">
      <c r="W729" s="72"/>
      <c r="X729" s="72"/>
    </row>
    <row r="730" spans="23:24" x14ac:dyDescent="0.2">
      <c r="W730" s="72"/>
      <c r="X730" s="72"/>
    </row>
    <row r="731" spans="23:24" x14ac:dyDescent="0.2">
      <c r="W731" s="72"/>
      <c r="X731" s="72"/>
    </row>
    <row r="732" spans="23:24" x14ac:dyDescent="0.2">
      <c r="W732" s="72"/>
      <c r="X732" s="72"/>
    </row>
    <row r="733" spans="23:24" x14ac:dyDescent="0.2">
      <c r="W733" s="72"/>
      <c r="X733" s="72"/>
    </row>
    <row r="734" spans="23:24" x14ac:dyDescent="0.2">
      <c r="W734" s="72"/>
      <c r="X734" s="72"/>
    </row>
    <row r="735" spans="23:24" x14ac:dyDescent="0.2">
      <c r="W735" s="72"/>
      <c r="X735" s="72"/>
    </row>
    <row r="736" spans="23:24" x14ac:dyDescent="0.2">
      <c r="W736" s="72"/>
      <c r="X736" s="72"/>
    </row>
    <row r="737" spans="23:24" x14ac:dyDescent="0.2">
      <c r="W737" s="72"/>
      <c r="X737" s="72"/>
    </row>
    <row r="738" spans="23:24" x14ac:dyDescent="0.2">
      <c r="W738" s="72"/>
      <c r="X738" s="72"/>
    </row>
    <row r="739" spans="23:24" x14ac:dyDescent="0.2">
      <c r="W739" s="72"/>
      <c r="X739" s="72"/>
    </row>
    <row r="740" spans="23:24" x14ac:dyDescent="0.2">
      <c r="W740" s="72"/>
      <c r="X740" s="72"/>
    </row>
    <row r="741" spans="23:24" x14ac:dyDescent="0.2">
      <c r="W741" s="72"/>
      <c r="X741" s="72"/>
    </row>
    <row r="742" spans="23:24" x14ac:dyDescent="0.2">
      <c r="W742" s="72"/>
      <c r="X742" s="72"/>
    </row>
    <row r="743" spans="23:24" x14ac:dyDescent="0.2">
      <c r="W743" s="72"/>
      <c r="X743" s="72"/>
    </row>
    <row r="744" spans="23:24" x14ac:dyDescent="0.2">
      <c r="W744" s="72"/>
      <c r="X744" s="72"/>
    </row>
    <row r="745" spans="23:24" x14ac:dyDescent="0.2">
      <c r="W745" s="72"/>
      <c r="X745" s="72"/>
    </row>
    <row r="746" spans="23:24" x14ac:dyDescent="0.2">
      <c r="W746" s="72"/>
      <c r="X746" s="72"/>
    </row>
    <row r="747" spans="23:24" x14ac:dyDescent="0.2">
      <c r="W747" s="72"/>
      <c r="X747" s="72"/>
    </row>
    <row r="748" spans="23:24" x14ac:dyDescent="0.2">
      <c r="W748" s="72"/>
      <c r="X748" s="72"/>
    </row>
    <row r="749" spans="23:24" x14ac:dyDescent="0.2">
      <c r="W749" s="72"/>
      <c r="X749" s="72"/>
    </row>
    <row r="750" spans="23:24" x14ac:dyDescent="0.2">
      <c r="W750" s="72"/>
      <c r="X750" s="72"/>
    </row>
    <row r="751" spans="23:24" x14ac:dyDescent="0.2">
      <c r="W751" s="72"/>
      <c r="X751" s="72"/>
    </row>
    <row r="752" spans="23:24" x14ac:dyDescent="0.2">
      <c r="W752" s="72"/>
      <c r="X752" s="72"/>
    </row>
    <row r="753" spans="23:24" x14ac:dyDescent="0.2">
      <c r="W753" s="72"/>
      <c r="X753" s="72"/>
    </row>
    <row r="754" spans="23:24" x14ac:dyDescent="0.2">
      <c r="W754" s="72"/>
      <c r="X754" s="72"/>
    </row>
    <row r="755" spans="23:24" x14ac:dyDescent="0.2">
      <c r="W755" s="72"/>
      <c r="X755" s="72"/>
    </row>
    <row r="756" spans="23:24" x14ac:dyDescent="0.2">
      <c r="W756" s="72"/>
      <c r="X756" s="72"/>
    </row>
    <row r="757" spans="23:24" x14ac:dyDescent="0.2">
      <c r="W757" s="72"/>
      <c r="X757" s="72"/>
    </row>
    <row r="758" spans="23:24" x14ac:dyDescent="0.2">
      <c r="W758" s="72"/>
      <c r="X758" s="72"/>
    </row>
    <row r="759" spans="23:24" x14ac:dyDescent="0.2">
      <c r="W759" s="72"/>
      <c r="X759" s="72"/>
    </row>
    <row r="760" spans="23:24" x14ac:dyDescent="0.2">
      <c r="W760" s="72"/>
      <c r="X760" s="72"/>
    </row>
    <row r="761" spans="23:24" x14ac:dyDescent="0.2">
      <c r="W761" s="72"/>
      <c r="X761" s="72"/>
    </row>
    <row r="762" spans="23:24" x14ac:dyDescent="0.2">
      <c r="W762" s="72"/>
      <c r="X762" s="72"/>
    </row>
    <row r="763" spans="23:24" x14ac:dyDescent="0.2">
      <c r="W763" s="72"/>
      <c r="X763" s="72"/>
    </row>
    <row r="764" spans="23:24" x14ac:dyDescent="0.2">
      <c r="W764" s="72"/>
      <c r="X764" s="72"/>
    </row>
    <row r="765" spans="23:24" x14ac:dyDescent="0.2">
      <c r="W765" s="72"/>
      <c r="X765" s="72"/>
    </row>
    <row r="766" spans="23:24" x14ac:dyDescent="0.2">
      <c r="W766" s="72"/>
      <c r="X766" s="72"/>
    </row>
    <row r="767" spans="23:24" x14ac:dyDescent="0.2">
      <c r="W767" s="72"/>
      <c r="X767" s="72"/>
    </row>
    <row r="768" spans="23:24" x14ac:dyDescent="0.2">
      <c r="W768" s="72"/>
      <c r="X768" s="72"/>
    </row>
    <row r="769" spans="23:24" x14ac:dyDescent="0.2">
      <c r="W769" s="72"/>
      <c r="X769" s="72"/>
    </row>
    <row r="770" spans="23:24" x14ac:dyDescent="0.2">
      <c r="W770" s="72"/>
      <c r="X770" s="72"/>
    </row>
    <row r="771" spans="23:24" x14ac:dyDescent="0.2">
      <c r="W771" s="72"/>
      <c r="X771" s="72"/>
    </row>
    <row r="772" spans="23:24" x14ac:dyDescent="0.2">
      <c r="W772" s="72"/>
      <c r="X772" s="72"/>
    </row>
    <row r="773" spans="23:24" x14ac:dyDescent="0.2">
      <c r="W773" s="72"/>
      <c r="X773" s="72"/>
    </row>
    <row r="774" spans="23:24" x14ac:dyDescent="0.2">
      <c r="W774" s="72"/>
      <c r="X774" s="72"/>
    </row>
    <row r="775" spans="23:24" x14ac:dyDescent="0.2">
      <c r="W775" s="72"/>
      <c r="X775" s="72"/>
    </row>
    <row r="776" spans="23:24" x14ac:dyDescent="0.2">
      <c r="W776" s="72"/>
      <c r="X776" s="72"/>
    </row>
    <row r="777" spans="23:24" x14ac:dyDescent="0.2">
      <c r="W777" s="72"/>
      <c r="X777" s="72"/>
    </row>
    <row r="778" spans="23:24" x14ac:dyDescent="0.2">
      <c r="W778" s="72"/>
      <c r="X778" s="72"/>
    </row>
    <row r="779" spans="23:24" x14ac:dyDescent="0.2">
      <c r="W779" s="72"/>
      <c r="X779" s="72"/>
    </row>
    <row r="780" spans="23:24" x14ac:dyDescent="0.2">
      <c r="W780" s="72"/>
      <c r="X780" s="72"/>
    </row>
    <row r="781" spans="23:24" x14ac:dyDescent="0.2">
      <c r="W781" s="72"/>
      <c r="X781" s="72"/>
    </row>
    <row r="782" spans="23:24" x14ac:dyDescent="0.2">
      <c r="W782" s="72"/>
      <c r="X782" s="72"/>
    </row>
    <row r="783" spans="23:24" x14ac:dyDescent="0.2">
      <c r="W783" s="72"/>
      <c r="X783" s="72"/>
    </row>
    <row r="784" spans="23:24" x14ac:dyDescent="0.2">
      <c r="W784" s="72"/>
      <c r="X784" s="72"/>
    </row>
    <row r="785" spans="23:24" x14ac:dyDescent="0.2">
      <c r="W785" s="72"/>
      <c r="X785" s="72"/>
    </row>
    <row r="786" spans="23:24" x14ac:dyDescent="0.2">
      <c r="W786" s="72"/>
      <c r="X786" s="72"/>
    </row>
    <row r="787" spans="23:24" x14ac:dyDescent="0.2">
      <c r="W787" s="72"/>
      <c r="X787" s="72"/>
    </row>
    <row r="788" spans="23:24" x14ac:dyDescent="0.2">
      <c r="W788" s="72"/>
      <c r="X788" s="72"/>
    </row>
    <row r="789" spans="23:24" x14ac:dyDescent="0.2">
      <c r="W789" s="72"/>
      <c r="X789" s="72"/>
    </row>
    <row r="790" spans="23:24" x14ac:dyDescent="0.2">
      <c r="W790" s="72"/>
      <c r="X790" s="72"/>
    </row>
    <row r="791" spans="23:24" x14ac:dyDescent="0.2">
      <c r="W791" s="72"/>
      <c r="X791" s="72"/>
    </row>
    <row r="792" spans="23:24" x14ac:dyDescent="0.2">
      <c r="W792" s="72"/>
      <c r="X792" s="72"/>
    </row>
    <row r="793" spans="23:24" x14ac:dyDescent="0.2">
      <c r="W793" s="72"/>
      <c r="X793" s="72"/>
    </row>
    <row r="794" spans="23:24" x14ac:dyDescent="0.2">
      <c r="W794" s="72"/>
      <c r="X794" s="72"/>
    </row>
    <row r="795" spans="23:24" x14ac:dyDescent="0.2">
      <c r="W795" s="72"/>
      <c r="X795" s="72"/>
    </row>
    <row r="796" spans="23:24" x14ac:dyDescent="0.2">
      <c r="W796" s="72"/>
      <c r="X796" s="72"/>
    </row>
    <row r="797" spans="23:24" x14ac:dyDescent="0.2">
      <c r="W797" s="72"/>
      <c r="X797" s="72"/>
    </row>
    <row r="798" spans="23:24" x14ac:dyDescent="0.2">
      <c r="W798" s="72"/>
      <c r="X798" s="72"/>
    </row>
    <row r="799" spans="23:24" x14ac:dyDescent="0.2">
      <c r="W799" s="72"/>
      <c r="X799" s="72"/>
    </row>
    <row r="800" spans="23:24" x14ac:dyDescent="0.2">
      <c r="W800" s="72"/>
      <c r="X800" s="72"/>
    </row>
    <row r="801" spans="23:24" x14ac:dyDescent="0.2">
      <c r="W801" s="72"/>
      <c r="X801" s="72"/>
    </row>
    <row r="802" spans="23:24" x14ac:dyDescent="0.2">
      <c r="W802" s="72"/>
      <c r="X802" s="72"/>
    </row>
    <row r="803" spans="23:24" x14ac:dyDescent="0.2">
      <c r="W803" s="72"/>
      <c r="X803" s="72"/>
    </row>
    <row r="804" spans="23:24" x14ac:dyDescent="0.2">
      <c r="W804" s="72"/>
      <c r="X804" s="72"/>
    </row>
    <row r="805" spans="23:24" x14ac:dyDescent="0.2">
      <c r="W805" s="72"/>
      <c r="X805" s="72"/>
    </row>
    <row r="806" spans="23:24" x14ac:dyDescent="0.2">
      <c r="W806" s="72"/>
      <c r="X806" s="72"/>
    </row>
    <row r="807" spans="23:24" x14ac:dyDescent="0.2">
      <c r="W807" s="72"/>
      <c r="X807" s="72"/>
    </row>
    <row r="808" spans="23:24" x14ac:dyDescent="0.2">
      <c r="W808" s="72"/>
      <c r="X808" s="72"/>
    </row>
    <row r="809" spans="23:24" x14ac:dyDescent="0.2">
      <c r="W809" s="72"/>
      <c r="X809" s="72"/>
    </row>
    <row r="810" spans="23:24" x14ac:dyDescent="0.2">
      <c r="W810" s="72"/>
      <c r="X810" s="72"/>
    </row>
    <row r="811" spans="23:24" x14ac:dyDescent="0.2">
      <c r="W811" s="72"/>
      <c r="X811" s="72"/>
    </row>
    <row r="812" spans="23:24" x14ac:dyDescent="0.2">
      <c r="W812" s="72"/>
      <c r="X812" s="72"/>
    </row>
    <row r="813" spans="23:24" x14ac:dyDescent="0.2">
      <c r="W813" s="72"/>
      <c r="X813" s="72"/>
    </row>
    <row r="814" spans="23:24" x14ac:dyDescent="0.2">
      <c r="W814" s="72"/>
      <c r="X814" s="72"/>
    </row>
    <row r="815" spans="23:24" x14ac:dyDescent="0.2">
      <c r="W815" s="72"/>
      <c r="X815" s="72"/>
    </row>
    <row r="816" spans="23:24" x14ac:dyDescent="0.2">
      <c r="W816" s="72"/>
      <c r="X816" s="72"/>
    </row>
    <row r="817" spans="23:24" x14ac:dyDescent="0.2">
      <c r="W817" s="72"/>
      <c r="X817" s="72"/>
    </row>
    <row r="818" spans="23:24" x14ac:dyDescent="0.2">
      <c r="W818" s="72"/>
      <c r="X818" s="72"/>
    </row>
    <row r="819" spans="23:24" x14ac:dyDescent="0.2">
      <c r="W819" s="72"/>
      <c r="X819" s="72"/>
    </row>
    <row r="820" spans="23:24" x14ac:dyDescent="0.2">
      <c r="W820" s="72"/>
      <c r="X820" s="72"/>
    </row>
    <row r="821" spans="23:24" x14ac:dyDescent="0.2">
      <c r="W821" s="72"/>
      <c r="X821" s="72"/>
    </row>
    <row r="822" spans="23:24" x14ac:dyDescent="0.2">
      <c r="W822" s="72"/>
      <c r="X822" s="72"/>
    </row>
    <row r="823" spans="23:24" x14ac:dyDescent="0.2">
      <c r="W823" s="72"/>
      <c r="X823" s="72"/>
    </row>
    <row r="824" spans="23:24" x14ac:dyDescent="0.2">
      <c r="W824" s="72"/>
      <c r="X824" s="72"/>
    </row>
    <row r="825" spans="23:24" x14ac:dyDescent="0.2">
      <c r="W825" s="72"/>
      <c r="X825" s="72"/>
    </row>
    <row r="826" spans="23:24" x14ac:dyDescent="0.2">
      <c r="W826" s="72"/>
      <c r="X826" s="72"/>
    </row>
    <row r="827" spans="23:24" x14ac:dyDescent="0.2">
      <c r="W827" s="72"/>
      <c r="X827" s="72"/>
    </row>
    <row r="828" spans="23:24" x14ac:dyDescent="0.2">
      <c r="W828" s="72"/>
      <c r="X828" s="72"/>
    </row>
    <row r="829" spans="23:24" x14ac:dyDescent="0.2">
      <c r="W829" s="72"/>
      <c r="X829" s="72"/>
    </row>
    <row r="830" spans="23:24" x14ac:dyDescent="0.2">
      <c r="W830" s="72"/>
      <c r="X830" s="72"/>
    </row>
    <row r="831" spans="23:24" x14ac:dyDescent="0.2">
      <c r="W831" s="72"/>
      <c r="X831" s="72"/>
    </row>
    <row r="832" spans="23:24" x14ac:dyDescent="0.2">
      <c r="W832" s="72"/>
      <c r="X832" s="72"/>
    </row>
    <row r="833" spans="23:24" x14ac:dyDescent="0.2">
      <c r="W833" s="72"/>
      <c r="X833" s="72"/>
    </row>
    <row r="834" spans="23:24" x14ac:dyDescent="0.2">
      <c r="W834" s="72"/>
      <c r="X834" s="72"/>
    </row>
    <row r="835" spans="23:24" x14ac:dyDescent="0.2">
      <c r="W835" s="72"/>
      <c r="X835" s="72"/>
    </row>
    <row r="836" spans="23:24" x14ac:dyDescent="0.2">
      <c r="W836" s="72"/>
      <c r="X836" s="72"/>
    </row>
    <row r="837" spans="23:24" x14ac:dyDescent="0.2">
      <c r="W837" s="72"/>
      <c r="X837" s="72"/>
    </row>
    <row r="838" spans="23:24" x14ac:dyDescent="0.2">
      <c r="W838" s="72"/>
      <c r="X838" s="72"/>
    </row>
    <row r="839" spans="23:24" x14ac:dyDescent="0.2">
      <c r="W839" s="72"/>
      <c r="X839" s="72"/>
    </row>
    <row r="840" spans="23:24" x14ac:dyDescent="0.2">
      <c r="W840" s="72"/>
      <c r="X840" s="72"/>
    </row>
    <row r="841" spans="23:24" x14ac:dyDescent="0.2">
      <c r="W841" s="72"/>
      <c r="X841" s="72"/>
    </row>
    <row r="842" spans="23:24" x14ac:dyDescent="0.2">
      <c r="W842" s="72"/>
      <c r="X842" s="72"/>
    </row>
    <row r="843" spans="23:24" x14ac:dyDescent="0.2">
      <c r="W843" s="72"/>
      <c r="X843" s="72"/>
    </row>
    <row r="844" spans="23:24" x14ac:dyDescent="0.2">
      <c r="W844" s="72"/>
      <c r="X844" s="72"/>
    </row>
    <row r="845" spans="23:24" x14ac:dyDescent="0.2">
      <c r="W845" s="72"/>
      <c r="X845" s="72"/>
    </row>
    <row r="846" spans="23:24" x14ac:dyDescent="0.2">
      <c r="W846" s="72"/>
      <c r="X846" s="72"/>
    </row>
    <row r="847" spans="23:24" x14ac:dyDescent="0.2">
      <c r="W847" s="72"/>
      <c r="X847" s="72"/>
    </row>
    <row r="848" spans="23:24" x14ac:dyDescent="0.2">
      <c r="W848" s="72"/>
      <c r="X848" s="72"/>
    </row>
    <row r="849" spans="23:24" x14ac:dyDescent="0.2">
      <c r="W849" s="72"/>
      <c r="X849" s="72"/>
    </row>
    <row r="850" spans="23:24" x14ac:dyDescent="0.2">
      <c r="W850" s="72"/>
      <c r="X850" s="72"/>
    </row>
    <row r="851" spans="23:24" x14ac:dyDescent="0.2">
      <c r="W851" s="72"/>
      <c r="X851" s="72"/>
    </row>
    <row r="852" spans="23:24" x14ac:dyDescent="0.2">
      <c r="W852" s="72"/>
      <c r="X852" s="72"/>
    </row>
    <row r="853" spans="23:24" x14ac:dyDescent="0.2">
      <c r="W853" s="72"/>
      <c r="X853" s="72"/>
    </row>
    <row r="854" spans="23:24" x14ac:dyDescent="0.2">
      <c r="W854" s="72"/>
      <c r="X854" s="72"/>
    </row>
    <row r="855" spans="23:24" x14ac:dyDescent="0.2">
      <c r="W855" s="72"/>
      <c r="X855" s="72"/>
    </row>
    <row r="856" spans="23:24" x14ac:dyDescent="0.2">
      <c r="W856" s="72"/>
      <c r="X856" s="72"/>
    </row>
    <row r="857" spans="23:24" x14ac:dyDescent="0.2">
      <c r="W857" s="72"/>
      <c r="X857" s="72"/>
    </row>
    <row r="858" spans="23:24" x14ac:dyDescent="0.2">
      <c r="W858" s="72"/>
      <c r="X858" s="72"/>
    </row>
    <row r="859" spans="23:24" x14ac:dyDescent="0.2">
      <c r="W859" s="72"/>
      <c r="X859" s="72"/>
    </row>
    <row r="860" spans="23:24" x14ac:dyDescent="0.2">
      <c r="W860" s="72"/>
      <c r="X860" s="72"/>
    </row>
    <row r="861" spans="23:24" x14ac:dyDescent="0.2">
      <c r="W861" s="72"/>
      <c r="X861" s="72"/>
    </row>
    <row r="862" spans="23:24" x14ac:dyDescent="0.2">
      <c r="W862" s="72"/>
      <c r="X862" s="72"/>
    </row>
    <row r="863" spans="23:24" x14ac:dyDescent="0.2">
      <c r="W863" s="72"/>
      <c r="X863" s="72"/>
    </row>
    <row r="864" spans="23:24" x14ac:dyDescent="0.2">
      <c r="W864" s="72"/>
      <c r="X864" s="72"/>
    </row>
    <row r="865" spans="23:24" x14ac:dyDescent="0.2">
      <c r="W865" s="72"/>
      <c r="X865" s="72"/>
    </row>
    <row r="866" spans="23:24" x14ac:dyDescent="0.2">
      <c r="W866" s="72"/>
      <c r="X866" s="72"/>
    </row>
    <row r="867" spans="23:24" x14ac:dyDescent="0.2">
      <c r="W867" s="72"/>
      <c r="X867" s="72"/>
    </row>
    <row r="868" spans="23:24" x14ac:dyDescent="0.2">
      <c r="W868" s="72"/>
      <c r="X868" s="72"/>
    </row>
    <row r="869" spans="23:24" x14ac:dyDescent="0.2">
      <c r="W869" s="72"/>
      <c r="X869" s="72"/>
    </row>
    <row r="870" spans="23:24" x14ac:dyDescent="0.2">
      <c r="W870" s="72"/>
      <c r="X870" s="72"/>
    </row>
    <row r="871" spans="23:24" x14ac:dyDescent="0.2">
      <c r="W871" s="72"/>
      <c r="X871" s="72"/>
    </row>
    <row r="872" spans="23:24" x14ac:dyDescent="0.2">
      <c r="W872" s="72"/>
      <c r="X872" s="72"/>
    </row>
    <row r="873" spans="23:24" x14ac:dyDescent="0.2">
      <c r="W873" s="72"/>
      <c r="X873" s="72"/>
    </row>
    <row r="874" spans="23:24" x14ac:dyDescent="0.2">
      <c r="W874" s="72"/>
      <c r="X874" s="72"/>
    </row>
    <row r="875" spans="23:24" x14ac:dyDescent="0.2">
      <c r="W875" s="72"/>
      <c r="X875" s="72"/>
    </row>
    <row r="876" spans="23:24" x14ac:dyDescent="0.2">
      <c r="W876" s="72"/>
      <c r="X876" s="72"/>
    </row>
    <row r="877" spans="23:24" x14ac:dyDescent="0.2">
      <c r="W877" s="72"/>
      <c r="X877" s="72"/>
    </row>
    <row r="878" spans="23:24" x14ac:dyDescent="0.2">
      <c r="W878" s="72"/>
      <c r="X878" s="72"/>
    </row>
    <row r="879" spans="23:24" x14ac:dyDescent="0.2">
      <c r="W879" s="72"/>
      <c r="X879" s="72"/>
    </row>
    <row r="880" spans="23:24" x14ac:dyDescent="0.2">
      <c r="W880" s="72"/>
      <c r="X880" s="72"/>
    </row>
    <row r="881" spans="23:24" x14ac:dyDescent="0.2">
      <c r="W881" s="72"/>
      <c r="X881" s="72"/>
    </row>
    <row r="882" spans="23:24" x14ac:dyDescent="0.2">
      <c r="W882" s="72"/>
      <c r="X882" s="72"/>
    </row>
    <row r="883" spans="23:24" x14ac:dyDescent="0.2">
      <c r="W883" s="72"/>
      <c r="X883" s="72"/>
    </row>
    <row r="884" spans="23:24" x14ac:dyDescent="0.2">
      <c r="W884" s="72"/>
      <c r="X884" s="72"/>
    </row>
    <row r="885" spans="23:24" x14ac:dyDescent="0.2">
      <c r="W885" s="72"/>
      <c r="X885" s="72"/>
    </row>
    <row r="886" spans="23:24" x14ac:dyDescent="0.2">
      <c r="W886" s="72"/>
      <c r="X886" s="72"/>
    </row>
    <row r="887" spans="23:24" x14ac:dyDescent="0.2">
      <c r="W887" s="72"/>
      <c r="X887" s="72"/>
    </row>
    <row r="888" spans="23:24" x14ac:dyDescent="0.2">
      <c r="W888" s="72"/>
      <c r="X888" s="72"/>
    </row>
    <row r="889" spans="23:24" x14ac:dyDescent="0.2">
      <c r="W889" s="72"/>
      <c r="X889" s="72"/>
    </row>
    <row r="890" spans="23:24" x14ac:dyDescent="0.2">
      <c r="W890" s="72"/>
      <c r="X890" s="72"/>
    </row>
    <row r="891" spans="23:24" x14ac:dyDescent="0.2">
      <c r="W891" s="72"/>
      <c r="X891" s="72"/>
    </row>
    <row r="892" spans="23:24" x14ac:dyDescent="0.2">
      <c r="W892" s="72"/>
      <c r="X892" s="72"/>
    </row>
    <row r="893" spans="23:24" x14ac:dyDescent="0.2">
      <c r="W893" s="72"/>
      <c r="X893" s="72"/>
    </row>
    <row r="894" spans="23:24" x14ac:dyDescent="0.2">
      <c r="W894" s="72"/>
      <c r="X894" s="72"/>
    </row>
    <row r="895" spans="23:24" x14ac:dyDescent="0.2">
      <c r="W895" s="72"/>
      <c r="X895" s="72"/>
    </row>
    <row r="896" spans="23:24" x14ac:dyDescent="0.2">
      <c r="W896" s="72"/>
      <c r="X896" s="72"/>
    </row>
    <row r="897" spans="23:24" x14ac:dyDescent="0.2">
      <c r="W897" s="72"/>
      <c r="X897" s="72"/>
    </row>
    <row r="898" spans="23:24" x14ac:dyDescent="0.2">
      <c r="W898" s="72"/>
      <c r="X898" s="72"/>
    </row>
    <row r="899" spans="23:24" x14ac:dyDescent="0.2">
      <c r="W899" s="72"/>
      <c r="X899" s="72"/>
    </row>
    <row r="900" spans="23:24" x14ac:dyDescent="0.2">
      <c r="W900" s="72"/>
      <c r="X900" s="72"/>
    </row>
    <row r="901" spans="23:24" x14ac:dyDescent="0.2">
      <c r="W901" s="72"/>
      <c r="X901" s="72"/>
    </row>
    <row r="902" spans="23:24" x14ac:dyDescent="0.2">
      <c r="W902" s="72"/>
      <c r="X902" s="72"/>
    </row>
    <row r="903" spans="23:24" x14ac:dyDescent="0.2">
      <c r="W903" s="72"/>
      <c r="X903" s="72"/>
    </row>
    <row r="904" spans="23:24" x14ac:dyDescent="0.2">
      <c r="W904" s="72"/>
      <c r="X904" s="72"/>
    </row>
    <row r="905" spans="23:24" x14ac:dyDescent="0.2">
      <c r="W905" s="72"/>
      <c r="X905" s="72"/>
    </row>
    <row r="906" spans="23:24" x14ac:dyDescent="0.2">
      <c r="W906" s="72"/>
      <c r="X906" s="72"/>
    </row>
    <row r="907" spans="23:24" x14ac:dyDescent="0.2">
      <c r="W907" s="72"/>
      <c r="X907" s="72"/>
    </row>
    <row r="908" spans="23:24" x14ac:dyDescent="0.2">
      <c r="W908" s="72"/>
      <c r="X908" s="72"/>
    </row>
    <row r="909" spans="23:24" x14ac:dyDescent="0.2">
      <c r="W909" s="72"/>
      <c r="X909" s="72"/>
    </row>
    <row r="910" spans="23:24" x14ac:dyDescent="0.2">
      <c r="W910" s="72"/>
      <c r="X910" s="72"/>
    </row>
    <row r="911" spans="23:24" x14ac:dyDescent="0.2">
      <c r="W911" s="72"/>
      <c r="X911" s="72"/>
    </row>
    <row r="912" spans="23:24" x14ac:dyDescent="0.2">
      <c r="W912" s="72"/>
      <c r="X912" s="72"/>
    </row>
    <row r="913" spans="23:24" x14ac:dyDescent="0.2">
      <c r="W913" s="72"/>
      <c r="X913" s="72"/>
    </row>
    <row r="914" spans="23:24" x14ac:dyDescent="0.2">
      <c r="W914" s="72"/>
      <c r="X914" s="72"/>
    </row>
    <row r="915" spans="23:24" x14ac:dyDescent="0.2">
      <c r="W915" s="72"/>
      <c r="X915" s="72"/>
    </row>
    <row r="916" spans="23:24" x14ac:dyDescent="0.2">
      <c r="W916" s="72"/>
      <c r="X916" s="72"/>
    </row>
    <row r="917" spans="23:24" x14ac:dyDescent="0.2">
      <c r="W917" s="72"/>
      <c r="X917" s="72"/>
    </row>
    <row r="918" spans="23:24" x14ac:dyDescent="0.2">
      <c r="W918" s="72"/>
      <c r="X918" s="72"/>
    </row>
    <row r="919" spans="23:24" x14ac:dyDescent="0.2">
      <c r="W919" s="72"/>
      <c r="X919" s="72"/>
    </row>
    <row r="920" spans="23:24" x14ac:dyDescent="0.2">
      <c r="W920" s="72"/>
      <c r="X920" s="72"/>
    </row>
    <row r="921" spans="23:24" x14ac:dyDescent="0.2">
      <c r="W921" s="72"/>
      <c r="X921" s="72"/>
    </row>
    <row r="922" spans="23:24" x14ac:dyDescent="0.2">
      <c r="W922" s="72"/>
      <c r="X922" s="72"/>
    </row>
    <row r="923" spans="23:24" x14ac:dyDescent="0.2">
      <c r="W923" s="72"/>
      <c r="X923" s="72"/>
    </row>
    <row r="924" spans="23:24" x14ac:dyDescent="0.2">
      <c r="W924" s="72"/>
      <c r="X924" s="72"/>
    </row>
    <row r="925" spans="23:24" x14ac:dyDescent="0.2">
      <c r="W925" s="72"/>
      <c r="X925" s="72"/>
    </row>
    <row r="926" spans="23:24" x14ac:dyDescent="0.2">
      <c r="W926" s="72"/>
      <c r="X926" s="72"/>
    </row>
    <row r="927" spans="23:24" x14ac:dyDescent="0.2">
      <c r="W927" s="72"/>
      <c r="X927" s="72"/>
    </row>
    <row r="928" spans="23:24" x14ac:dyDescent="0.2">
      <c r="W928" s="72"/>
      <c r="X928" s="72"/>
    </row>
    <row r="929" spans="23:24" x14ac:dyDescent="0.2">
      <c r="W929" s="72"/>
      <c r="X929" s="72"/>
    </row>
    <row r="930" spans="23:24" x14ac:dyDescent="0.2">
      <c r="W930" s="72"/>
      <c r="X930" s="72"/>
    </row>
    <row r="931" spans="23:24" x14ac:dyDescent="0.2">
      <c r="W931" s="72"/>
      <c r="X931" s="72"/>
    </row>
    <row r="932" spans="23:24" x14ac:dyDescent="0.2">
      <c r="W932" s="72"/>
      <c r="X932" s="72"/>
    </row>
    <row r="933" spans="23:24" x14ac:dyDescent="0.2">
      <c r="W933" s="72"/>
      <c r="X933" s="72"/>
    </row>
    <row r="934" spans="23:24" x14ac:dyDescent="0.2">
      <c r="W934" s="72"/>
      <c r="X934" s="72"/>
    </row>
    <row r="935" spans="23:24" x14ac:dyDescent="0.2">
      <c r="W935" s="72"/>
      <c r="X935" s="72"/>
    </row>
    <row r="936" spans="23:24" x14ac:dyDescent="0.2">
      <c r="W936" s="72"/>
      <c r="X936" s="72"/>
    </row>
    <row r="937" spans="23:24" x14ac:dyDescent="0.2">
      <c r="W937" s="72"/>
      <c r="X937" s="72"/>
    </row>
    <row r="938" spans="23:24" x14ac:dyDescent="0.2">
      <c r="W938" s="72"/>
      <c r="X938" s="72"/>
    </row>
    <row r="939" spans="23:24" x14ac:dyDescent="0.2">
      <c r="W939" s="72"/>
      <c r="X939" s="72"/>
    </row>
    <row r="940" spans="23:24" x14ac:dyDescent="0.2">
      <c r="W940" s="72"/>
      <c r="X940" s="72"/>
    </row>
    <row r="941" spans="23:24" x14ac:dyDescent="0.2">
      <c r="W941" s="72"/>
      <c r="X941" s="72"/>
    </row>
    <row r="942" spans="23:24" x14ac:dyDescent="0.2">
      <c r="W942" s="72"/>
      <c r="X942" s="72"/>
    </row>
    <row r="943" spans="23:24" x14ac:dyDescent="0.2">
      <c r="W943" s="72"/>
      <c r="X943" s="72"/>
    </row>
    <row r="944" spans="23:24" x14ac:dyDescent="0.2">
      <c r="W944" s="72"/>
      <c r="X944" s="72"/>
    </row>
    <row r="945" spans="23:24" x14ac:dyDescent="0.2">
      <c r="W945" s="72"/>
      <c r="X945" s="72"/>
    </row>
    <row r="946" spans="23:24" x14ac:dyDescent="0.2">
      <c r="W946" s="72"/>
      <c r="X946" s="72"/>
    </row>
    <row r="947" spans="23:24" x14ac:dyDescent="0.2">
      <c r="W947" s="72"/>
      <c r="X947" s="72"/>
    </row>
    <row r="948" spans="23:24" x14ac:dyDescent="0.2">
      <c r="W948" s="72"/>
      <c r="X948" s="72"/>
    </row>
    <row r="949" spans="23:24" x14ac:dyDescent="0.2">
      <c r="W949" s="72"/>
      <c r="X949" s="72"/>
    </row>
    <row r="950" spans="23:24" x14ac:dyDescent="0.2">
      <c r="W950" s="72"/>
      <c r="X950" s="72"/>
    </row>
    <row r="951" spans="23:24" x14ac:dyDescent="0.2">
      <c r="W951" s="72"/>
      <c r="X951" s="72"/>
    </row>
    <row r="952" spans="23:24" x14ac:dyDescent="0.2">
      <c r="W952" s="72"/>
      <c r="X952" s="72"/>
    </row>
    <row r="953" spans="23:24" x14ac:dyDescent="0.2">
      <c r="W953" s="72"/>
      <c r="X953" s="72"/>
    </row>
    <row r="954" spans="23:24" x14ac:dyDescent="0.2">
      <c r="W954" s="72"/>
      <c r="X954" s="72"/>
    </row>
    <row r="955" spans="23:24" x14ac:dyDescent="0.2">
      <c r="W955" s="72"/>
      <c r="X955" s="72"/>
    </row>
    <row r="956" spans="23:24" x14ac:dyDescent="0.2">
      <c r="W956" s="72"/>
      <c r="X956" s="72"/>
    </row>
    <row r="957" spans="23:24" x14ac:dyDescent="0.2">
      <c r="W957" s="72"/>
      <c r="X957" s="72"/>
    </row>
    <row r="958" spans="23:24" x14ac:dyDescent="0.2">
      <c r="W958" s="72"/>
      <c r="X958" s="72"/>
    </row>
    <row r="959" spans="23:24" x14ac:dyDescent="0.2">
      <c r="W959" s="72"/>
      <c r="X959" s="72"/>
    </row>
    <row r="960" spans="23:24" x14ac:dyDescent="0.2">
      <c r="W960" s="72"/>
      <c r="X960" s="72"/>
    </row>
    <row r="961" spans="23:24" x14ac:dyDescent="0.2">
      <c r="W961" s="72"/>
      <c r="X961" s="72"/>
    </row>
    <row r="962" spans="23:24" x14ac:dyDescent="0.2">
      <c r="W962" s="72"/>
      <c r="X962" s="72"/>
    </row>
    <row r="963" spans="23:24" x14ac:dyDescent="0.2">
      <c r="W963" s="72"/>
      <c r="X963" s="72"/>
    </row>
    <row r="964" spans="23:24" x14ac:dyDescent="0.2">
      <c r="W964" s="72"/>
      <c r="X964" s="72"/>
    </row>
    <row r="965" spans="23:24" x14ac:dyDescent="0.2">
      <c r="W965" s="72"/>
      <c r="X965" s="72"/>
    </row>
    <row r="966" spans="23:24" x14ac:dyDescent="0.2">
      <c r="W966" s="72"/>
      <c r="X966" s="72"/>
    </row>
    <row r="967" spans="23:24" x14ac:dyDescent="0.2">
      <c r="W967" s="72"/>
      <c r="X967" s="72"/>
    </row>
    <row r="968" spans="23:24" x14ac:dyDescent="0.2">
      <c r="W968" s="72"/>
      <c r="X968" s="72"/>
    </row>
    <row r="969" spans="23:24" x14ac:dyDescent="0.2">
      <c r="W969" s="72"/>
      <c r="X969" s="72"/>
    </row>
    <row r="970" spans="23:24" x14ac:dyDescent="0.2">
      <c r="W970" s="72"/>
      <c r="X970" s="72"/>
    </row>
    <row r="971" spans="23:24" x14ac:dyDescent="0.2">
      <c r="W971" s="72"/>
      <c r="X971" s="72"/>
    </row>
    <row r="972" spans="23:24" x14ac:dyDescent="0.2">
      <c r="W972" s="72"/>
      <c r="X972" s="72"/>
    </row>
    <row r="973" spans="23:24" x14ac:dyDescent="0.2">
      <c r="W973" s="72"/>
      <c r="X973" s="72"/>
    </row>
    <row r="974" spans="23:24" x14ac:dyDescent="0.2">
      <c r="W974" s="72"/>
      <c r="X974" s="72"/>
    </row>
    <row r="975" spans="23:24" x14ac:dyDescent="0.2">
      <c r="W975" s="72"/>
      <c r="X975" s="72"/>
    </row>
    <row r="976" spans="23:24" x14ac:dyDescent="0.2">
      <c r="W976" s="72"/>
      <c r="X976" s="72"/>
    </row>
    <row r="977" spans="23:24" x14ac:dyDescent="0.2">
      <c r="W977" s="72"/>
      <c r="X977" s="72"/>
    </row>
    <row r="978" spans="23:24" x14ac:dyDescent="0.2">
      <c r="W978" s="72"/>
      <c r="X978" s="72"/>
    </row>
    <row r="979" spans="23:24" x14ac:dyDescent="0.2">
      <c r="W979" s="72"/>
      <c r="X979" s="72"/>
    </row>
    <row r="980" spans="23:24" x14ac:dyDescent="0.2">
      <c r="W980" s="72"/>
      <c r="X980" s="72"/>
    </row>
    <row r="981" spans="23:24" x14ac:dyDescent="0.2">
      <c r="W981" s="72"/>
      <c r="X981" s="72"/>
    </row>
    <row r="982" spans="23:24" x14ac:dyDescent="0.2">
      <c r="W982" s="72"/>
      <c r="X982" s="72"/>
    </row>
    <row r="983" spans="23:24" x14ac:dyDescent="0.2">
      <c r="W983" s="72"/>
      <c r="X983" s="72"/>
    </row>
    <row r="984" spans="23:24" x14ac:dyDescent="0.2">
      <c r="W984" s="72"/>
      <c r="X984" s="72"/>
    </row>
    <row r="985" spans="23:24" x14ac:dyDescent="0.2">
      <c r="W985" s="72"/>
      <c r="X985" s="72"/>
    </row>
    <row r="986" spans="23:24" x14ac:dyDescent="0.2">
      <c r="W986" s="72"/>
      <c r="X986" s="72"/>
    </row>
    <row r="987" spans="23:24" x14ac:dyDescent="0.2">
      <c r="W987" s="72"/>
      <c r="X987" s="72"/>
    </row>
    <row r="988" spans="23:24" x14ac:dyDescent="0.2">
      <c r="W988" s="72"/>
      <c r="X988" s="72"/>
    </row>
    <row r="989" spans="23:24" x14ac:dyDescent="0.2">
      <c r="W989" s="72"/>
      <c r="X989" s="72"/>
    </row>
    <row r="990" spans="23:24" x14ac:dyDescent="0.2">
      <c r="W990" s="72"/>
      <c r="X990" s="72"/>
    </row>
    <row r="991" spans="23:24" x14ac:dyDescent="0.2">
      <c r="W991" s="72"/>
      <c r="X991" s="72"/>
    </row>
    <row r="992" spans="23:24" x14ac:dyDescent="0.2">
      <c r="W992" s="72"/>
      <c r="X992" s="72"/>
    </row>
    <row r="993" spans="23:24" x14ac:dyDescent="0.2">
      <c r="W993" s="72"/>
      <c r="X993" s="72"/>
    </row>
    <row r="994" spans="23:24" x14ac:dyDescent="0.2">
      <c r="W994" s="72"/>
      <c r="X994" s="72"/>
    </row>
    <row r="995" spans="23:24" x14ac:dyDescent="0.2">
      <c r="W995" s="72"/>
      <c r="X995" s="72"/>
    </row>
    <row r="996" spans="23:24" x14ac:dyDescent="0.2">
      <c r="W996" s="72"/>
      <c r="X996" s="72"/>
    </row>
    <row r="997" spans="23:24" x14ac:dyDescent="0.2">
      <c r="W997" s="72"/>
      <c r="X997" s="72"/>
    </row>
    <row r="998" spans="23:24" x14ac:dyDescent="0.2">
      <c r="W998" s="72"/>
      <c r="X998" s="72"/>
    </row>
    <row r="999" spans="23:24" x14ac:dyDescent="0.2">
      <c r="W999" s="72"/>
      <c r="X999" s="72"/>
    </row>
    <row r="1000" spans="23:24" x14ac:dyDescent="0.2">
      <c r="W1000" s="72"/>
      <c r="X1000" s="72"/>
    </row>
    <row r="1001" spans="23:24" x14ac:dyDescent="0.2">
      <c r="W1001" s="72"/>
      <c r="X1001" s="72"/>
    </row>
    <row r="1002" spans="23:24" x14ac:dyDescent="0.2">
      <c r="W1002" s="72"/>
      <c r="X1002" s="72"/>
    </row>
    <row r="1003" spans="23:24" x14ac:dyDescent="0.2">
      <c r="W1003" s="72"/>
      <c r="X1003" s="72"/>
    </row>
    <row r="1004" spans="23:24" x14ac:dyDescent="0.2">
      <c r="W1004" s="72"/>
      <c r="X1004" s="72"/>
    </row>
    <row r="1005" spans="23:24" x14ac:dyDescent="0.2">
      <c r="W1005" s="72"/>
      <c r="X1005" s="72"/>
    </row>
    <row r="1006" spans="23:24" x14ac:dyDescent="0.2">
      <c r="W1006" s="72"/>
      <c r="X1006" s="72"/>
    </row>
    <row r="1007" spans="23:24" x14ac:dyDescent="0.2">
      <c r="W1007" s="72"/>
      <c r="X1007" s="72"/>
    </row>
    <row r="1008" spans="23:24" x14ac:dyDescent="0.2">
      <c r="W1008" s="72"/>
      <c r="X1008" s="72"/>
    </row>
    <row r="1009" spans="23:24" x14ac:dyDescent="0.2">
      <c r="W1009" s="72"/>
      <c r="X1009" s="72"/>
    </row>
    <row r="1010" spans="23:24" x14ac:dyDescent="0.2">
      <c r="W1010" s="72"/>
      <c r="X1010" s="72"/>
    </row>
    <row r="1011" spans="23:24" x14ac:dyDescent="0.2">
      <c r="W1011" s="72"/>
      <c r="X1011" s="72"/>
    </row>
    <row r="1012" spans="23:24" x14ac:dyDescent="0.2">
      <c r="W1012" s="72"/>
      <c r="X1012" s="72"/>
    </row>
    <row r="1013" spans="23:24" x14ac:dyDescent="0.2">
      <c r="W1013" s="72"/>
      <c r="X1013" s="72"/>
    </row>
    <row r="1014" spans="23:24" x14ac:dyDescent="0.2">
      <c r="W1014" s="72"/>
      <c r="X1014" s="72"/>
    </row>
    <row r="1015" spans="23:24" x14ac:dyDescent="0.2">
      <c r="W1015" s="72"/>
      <c r="X1015" s="72"/>
    </row>
    <row r="1016" spans="23:24" x14ac:dyDescent="0.2">
      <c r="W1016" s="72"/>
      <c r="X1016" s="72"/>
    </row>
    <row r="1017" spans="23:24" x14ac:dyDescent="0.2">
      <c r="W1017" s="72"/>
      <c r="X1017" s="72"/>
    </row>
    <row r="1018" spans="23:24" x14ac:dyDescent="0.2">
      <c r="W1018" s="72"/>
      <c r="X1018" s="72"/>
    </row>
    <row r="1019" spans="23:24" x14ac:dyDescent="0.2">
      <c r="W1019" s="72"/>
      <c r="X1019" s="72"/>
    </row>
    <row r="1020" spans="23:24" x14ac:dyDescent="0.2">
      <c r="W1020" s="72"/>
      <c r="X1020" s="72"/>
    </row>
    <row r="1021" spans="23:24" x14ac:dyDescent="0.2">
      <c r="W1021" s="72"/>
      <c r="X1021" s="72"/>
    </row>
    <row r="1022" spans="23:24" x14ac:dyDescent="0.2">
      <c r="W1022" s="72"/>
      <c r="X1022" s="72"/>
    </row>
    <row r="1023" spans="23:24" x14ac:dyDescent="0.2">
      <c r="W1023" s="72"/>
      <c r="X1023" s="72"/>
    </row>
    <row r="1024" spans="23:24" x14ac:dyDescent="0.2">
      <c r="W1024" s="72"/>
      <c r="X1024" s="72"/>
    </row>
    <row r="1025" spans="23:24" x14ac:dyDescent="0.2">
      <c r="W1025" s="72"/>
      <c r="X1025" s="72"/>
    </row>
    <row r="1026" spans="23:24" x14ac:dyDescent="0.2">
      <c r="W1026" s="72"/>
      <c r="X1026" s="72"/>
    </row>
    <row r="1027" spans="23:24" x14ac:dyDescent="0.2">
      <c r="W1027" s="72"/>
      <c r="X1027" s="72"/>
    </row>
    <row r="1028" spans="23:24" x14ac:dyDescent="0.2">
      <c r="W1028" s="72"/>
      <c r="X1028" s="72"/>
    </row>
    <row r="1029" spans="23:24" x14ac:dyDescent="0.2">
      <c r="W1029" s="72"/>
      <c r="X1029" s="72"/>
    </row>
    <row r="1030" spans="23:24" x14ac:dyDescent="0.2">
      <c r="W1030" s="72"/>
      <c r="X1030" s="72"/>
    </row>
    <row r="1031" spans="23:24" x14ac:dyDescent="0.2">
      <c r="W1031" s="72"/>
      <c r="X1031" s="72"/>
    </row>
    <row r="1032" spans="23:24" x14ac:dyDescent="0.2">
      <c r="W1032" s="72"/>
      <c r="X1032" s="72"/>
    </row>
    <row r="1033" spans="23:24" x14ac:dyDescent="0.2">
      <c r="W1033" s="72"/>
      <c r="X1033" s="72"/>
    </row>
    <row r="1034" spans="23:24" x14ac:dyDescent="0.2">
      <c r="W1034" s="72"/>
      <c r="X1034" s="72"/>
    </row>
    <row r="1035" spans="23:24" x14ac:dyDescent="0.2">
      <c r="W1035" s="72"/>
      <c r="X1035" s="72"/>
    </row>
    <row r="1036" spans="23:24" x14ac:dyDescent="0.2">
      <c r="W1036" s="72"/>
      <c r="X1036" s="72"/>
    </row>
    <row r="1037" spans="23:24" x14ac:dyDescent="0.2">
      <c r="W1037" s="72"/>
      <c r="X1037" s="72"/>
    </row>
    <row r="1038" spans="23:24" x14ac:dyDescent="0.2">
      <c r="W1038" s="72"/>
      <c r="X1038" s="72"/>
    </row>
    <row r="1039" spans="23:24" x14ac:dyDescent="0.2">
      <c r="W1039" s="72"/>
      <c r="X1039" s="72"/>
    </row>
    <row r="1040" spans="23:24" x14ac:dyDescent="0.2">
      <c r="W1040" s="72"/>
      <c r="X1040" s="72"/>
    </row>
    <row r="1041" spans="23:24" x14ac:dyDescent="0.2">
      <c r="W1041" s="72"/>
      <c r="X1041" s="72"/>
    </row>
    <row r="1042" spans="23:24" x14ac:dyDescent="0.2">
      <c r="W1042" s="72"/>
      <c r="X1042" s="72"/>
    </row>
    <row r="1043" spans="23:24" x14ac:dyDescent="0.2">
      <c r="W1043" s="72"/>
      <c r="X1043" s="72"/>
    </row>
    <row r="1044" spans="23:24" x14ac:dyDescent="0.2">
      <c r="W1044" s="72"/>
      <c r="X1044" s="72"/>
    </row>
    <row r="1045" spans="23:24" x14ac:dyDescent="0.2">
      <c r="W1045" s="72"/>
      <c r="X1045" s="72"/>
    </row>
    <row r="1046" spans="23:24" x14ac:dyDescent="0.2">
      <c r="W1046" s="72"/>
      <c r="X1046" s="72"/>
    </row>
    <row r="1047" spans="23:24" x14ac:dyDescent="0.2">
      <c r="W1047" s="72"/>
      <c r="X1047" s="72"/>
    </row>
    <row r="1048" spans="23:24" x14ac:dyDescent="0.2">
      <c r="W1048" s="72"/>
      <c r="X1048" s="72"/>
    </row>
    <row r="1049" spans="23:24" x14ac:dyDescent="0.2">
      <c r="W1049" s="72"/>
      <c r="X1049" s="72"/>
    </row>
    <row r="1050" spans="23:24" x14ac:dyDescent="0.2">
      <c r="W1050" s="72"/>
      <c r="X1050" s="72"/>
    </row>
    <row r="1051" spans="23:24" x14ac:dyDescent="0.2">
      <c r="W1051" s="72"/>
      <c r="X1051" s="72"/>
    </row>
    <row r="1052" spans="23:24" x14ac:dyDescent="0.2">
      <c r="W1052" s="72"/>
      <c r="X1052" s="72"/>
    </row>
    <row r="1053" spans="23:24" x14ac:dyDescent="0.2">
      <c r="W1053" s="72"/>
      <c r="X1053" s="72"/>
    </row>
    <row r="1054" spans="23:24" x14ac:dyDescent="0.2">
      <c r="W1054" s="72"/>
      <c r="X1054" s="72"/>
    </row>
    <row r="1055" spans="23:24" x14ac:dyDescent="0.2">
      <c r="W1055" s="72"/>
      <c r="X1055" s="72"/>
    </row>
    <row r="1056" spans="23:24" x14ac:dyDescent="0.2">
      <c r="W1056" s="72"/>
      <c r="X1056" s="72"/>
    </row>
    <row r="1057" spans="23:24" x14ac:dyDescent="0.2">
      <c r="W1057" s="72"/>
      <c r="X1057" s="72"/>
    </row>
    <row r="1058" spans="23:24" x14ac:dyDescent="0.2">
      <c r="W1058" s="72"/>
      <c r="X1058" s="72"/>
    </row>
    <row r="1059" spans="23:24" x14ac:dyDescent="0.2">
      <c r="W1059" s="72"/>
      <c r="X1059" s="72"/>
    </row>
    <row r="1060" spans="23:24" x14ac:dyDescent="0.2">
      <c r="W1060" s="72"/>
      <c r="X1060" s="72"/>
    </row>
    <row r="1061" spans="23:24" x14ac:dyDescent="0.2">
      <c r="W1061" s="72"/>
      <c r="X1061" s="72"/>
    </row>
    <row r="1062" spans="23:24" x14ac:dyDescent="0.2">
      <c r="W1062" s="72"/>
      <c r="X1062" s="72"/>
    </row>
    <row r="1063" spans="23:24" x14ac:dyDescent="0.2">
      <c r="W1063" s="72"/>
      <c r="X1063" s="72"/>
    </row>
    <row r="1064" spans="23:24" x14ac:dyDescent="0.2">
      <c r="W1064" s="72"/>
      <c r="X1064" s="72"/>
    </row>
    <row r="1065" spans="23:24" x14ac:dyDescent="0.2">
      <c r="W1065" s="72"/>
      <c r="X1065" s="72"/>
    </row>
    <row r="1066" spans="23:24" x14ac:dyDescent="0.2">
      <c r="W1066" s="72"/>
      <c r="X1066" s="72"/>
    </row>
    <row r="1067" spans="23:24" x14ac:dyDescent="0.2">
      <c r="W1067" s="72"/>
      <c r="X1067" s="72"/>
    </row>
    <row r="1068" spans="23:24" x14ac:dyDescent="0.2">
      <c r="W1068" s="72"/>
      <c r="X1068" s="72"/>
    </row>
    <row r="1069" spans="23:24" x14ac:dyDescent="0.2">
      <c r="W1069" s="72"/>
      <c r="X1069" s="72"/>
    </row>
    <row r="1070" spans="23:24" x14ac:dyDescent="0.2">
      <c r="W1070" s="72"/>
      <c r="X1070" s="72"/>
    </row>
    <row r="1071" spans="23:24" x14ac:dyDescent="0.2">
      <c r="W1071" s="72"/>
      <c r="X1071" s="72"/>
    </row>
    <row r="1072" spans="23:24" x14ac:dyDescent="0.2">
      <c r="W1072" s="72"/>
      <c r="X1072" s="72"/>
    </row>
    <row r="1073" spans="23:24" x14ac:dyDescent="0.2">
      <c r="W1073" s="72"/>
      <c r="X1073" s="72"/>
    </row>
    <row r="1074" spans="23:24" x14ac:dyDescent="0.2">
      <c r="W1074" s="72"/>
      <c r="X1074" s="72"/>
    </row>
    <row r="1075" spans="23:24" x14ac:dyDescent="0.2">
      <c r="W1075" s="72"/>
      <c r="X1075" s="72"/>
    </row>
    <row r="1076" spans="23:24" x14ac:dyDescent="0.2">
      <c r="W1076" s="72"/>
      <c r="X1076" s="72"/>
    </row>
    <row r="1077" spans="23:24" x14ac:dyDescent="0.2">
      <c r="W1077" s="72"/>
      <c r="X1077" s="72"/>
    </row>
    <row r="1078" spans="23:24" x14ac:dyDescent="0.2">
      <c r="W1078" s="72"/>
      <c r="X1078" s="72"/>
    </row>
    <row r="1079" spans="23:24" x14ac:dyDescent="0.2">
      <c r="W1079" s="72"/>
      <c r="X1079" s="72"/>
    </row>
    <row r="1080" spans="23:24" x14ac:dyDescent="0.2">
      <c r="W1080" s="72"/>
      <c r="X1080" s="72"/>
    </row>
    <row r="1081" spans="23:24" x14ac:dyDescent="0.2">
      <c r="W1081" s="72"/>
      <c r="X1081" s="72"/>
    </row>
    <row r="1082" spans="23:24" x14ac:dyDescent="0.2">
      <c r="W1082" s="72"/>
      <c r="X1082" s="72"/>
    </row>
    <row r="1083" spans="23:24" x14ac:dyDescent="0.2">
      <c r="W1083" s="72"/>
      <c r="X1083" s="72"/>
    </row>
    <row r="1084" spans="23:24" x14ac:dyDescent="0.2">
      <c r="W1084" s="72"/>
      <c r="X1084" s="72"/>
    </row>
    <row r="1085" spans="23:24" x14ac:dyDescent="0.2">
      <c r="W1085" s="72"/>
      <c r="X1085" s="72"/>
    </row>
    <row r="1086" spans="23:24" x14ac:dyDescent="0.2">
      <c r="W1086" s="72"/>
      <c r="X1086" s="72"/>
    </row>
    <row r="1087" spans="23:24" x14ac:dyDescent="0.2">
      <c r="W1087" s="72"/>
      <c r="X1087" s="72"/>
    </row>
    <row r="1088" spans="23:24" x14ac:dyDescent="0.2">
      <c r="W1088" s="72"/>
      <c r="X1088" s="72"/>
    </row>
    <row r="1089" spans="23:24" x14ac:dyDescent="0.2">
      <c r="W1089" s="72"/>
      <c r="X1089" s="72"/>
    </row>
    <row r="1090" spans="23:24" x14ac:dyDescent="0.2">
      <c r="W1090" s="72"/>
      <c r="X1090" s="72"/>
    </row>
    <row r="1091" spans="23:24" x14ac:dyDescent="0.2">
      <c r="W1091" s="72"/>
      <c r="X1091" s="72"/>
    </row>
    <row r="1092" spans="23:24" x14ac:dyDescent="0.2">
      <c r="W1092" s="72"/>
      <c r="X1092" s="72"/>
    </row>
    <row r="1093" spans="23:24" x14ac:dyDescent="0.2">
      <c r="W1093" s="72"/>
      <c r="X1093" s="72"/>
    </row>
    <row r="1094" spans="23:24" x14ac:dyDescent="0.2">
      <c r="W1094" s="72"/>
      <c r="X1094" s="72"/>
    </row>
    <row r="1095" spans="23:24" x14ac:dyDescent="0.2">
      <c r="W1095" s="72"/>
      <c r="X1095" s="72"/>
    </row>
    <row r="1096" spans="23:24" x14ac:dyDescent="0.2">
      <c r="W1096" s="72"/>
      <c r="X1096" s="72"/>
    </row>
    <row r="1097" spans="23:24" x14ac:dyDescent="0.2">
      <c r="W1097" s="72"/>
      <c r="X1097" s="72"/>
    </row>
    <row r="1098" spans="23:24" x14ac:dyDescent="0.2">
      <c r="W1098" s="72"/>
      <c r="X1098" s="72"/>
    </row>
    <row r="1099" spans="23:24" x14ac:dyDescent="0.2">
      <c r="W1099" s="72"/>
      <c r="X1099" s="72"/>
    </row>
    <row r="1100" spans="23:24" x14ac:dyDescent="0.2">
      <c r="W1100" s="72"/>
      <c r="X1100" s="72"/>
    </row>
    <row r="1101" spans="23:24" x14ac:dyDescent="0.2">
      <c r="W1101" s="72"/>
      <c r="X1101" s="72"/>
    </row>
    <row r="1102" spans="23:24" x14ac:dyDescent="0.2">
      <c r="W1102" s="72"/>
      <c r="X1102" s="72"/>
    </row>
    <row r="1103" spans="23:24" x14ac:dyDescent="0.2">
      <c r="W1103" s="72"/>
      <c r="X1103" s="72"/>
    </row>
    <row r="1104" spans="23:24" x14ac:dyDescent="0.2">
      <c r="W1104" s="72"/>
      <c r="X1104" s="72"/>
    </row>
    <row r="1105" spans="23:24" x14ac:dyDescent="0.2">
      <c r="W1105" s="72"/>
      <c r="X1105" s="72"/>
    </row>
    <row r="1106" spans="23:24" x14ac:dyDescent="0.2">
      <c r="W1106" s="72"/>
      <c r="X1106" s="72"/>
    </row>
    <row r="1107" spans="23:24" x14ac:dyDescent="0.2">
      <c r="W1107" s="72"/>
      <c r="X1107" s="72"/>
    </row>
    <row r="1108" spans="23:24" x14ac:dyDescent="0.2">
      <c r="W1108" s="72"/>
      <c r="X1108" s="72"/>
    </row>
    <row r="1109" spans="23:24" x14ac:dyDescent="0.2">
      <c r="W1109" s="72"/>
      <c r="X1109" s="72"/>
    </row>
    <row r="1110" spans="23:24" x14ac:dyDescent="0.2">
      <c r="W1110" s="72"/>
      <c r="X1110" s="72"/>
    </row>
    <row r="1111" spans="23:24" x14ac:dyDescent="0.2">
      <c r="W1111" s="72"/>
      <c r="X1111" s="72"/>
    </row>
    <row r="1112" spans="23:24" x14ac:dyDescent="0.2">
      <c r="W1112" s="72"/>
      <c r="X1112" s="72"/>
    </row>
    <row r="1113" spans="23:24" x14ac:dyDescent="0.2">
      <c r="W1113" s="72"/>
      <c r="X1113" s="72"/>
    </row>
    <row r="1114" spans="23:24" x14ac:dyDescent="0.2">
      <c r="W1114" s="72"/>
      <c r="X1114" s="72"/>
    </row>
    <row r="1115" spans="23:24" x14ac:dyDescent="0.2">
      <c r="W1115" s="72"/>
      <c r="X1115" s="72"/>
    </row>
    <row r="1116" spans="23:24" x14ac:dyDescent="0.2">
      <c r="W1116" s="72"/>
      <c r="X1116" s="72"/>
    </row>
    <row r="1117" spans="23:24" x14ac:dyDescent="0.2">
      <c r="W1117" s="72"/>
      <c r="X1117" s="72"/>
    </row>
    <row r="1118" spans="23:24" x14ac:dyDescent="0.2">
      <c r="W1118" s="72"/>
      <c r="X1118" s="72"/>
    </row>
    <row r="1119" spans="23:24" x14ac:dyDescent="0.2">
      <c r="W1119" s="72"/>
      <c r="X1119" s="72"/>
    </row>
    <row r="1120" spans="23:24" x14ac:dyDescent="0.2">
      <c r="W1120" s="72"/>
      <c r="X1120" s="72"/>
    </row>
    <row r="1121" spans="23:24" x14ac:dyDescent="0.2">
      <c r="W1121" s="72"/>
      <c r="X1121" s="72"/>
    </row>
    <row r="1122" spans="23:24" x14ac:dyDescent="0.2">
      <c r="W1122" s="72"/>
      <c r="X1122" s="72"/>
    </row>
    <row r="1123" spans="23:24" x14ac:dyDescent="0.2">
      <c r="W1123" s="72"/>
      <c r="X1123" s="72"/>
    </row>
    <row r="1124" spans="23:24" x14ac:dyDescent="0.2">
      <c r="W1124" s="72"/>
      <c r="X1124" s="72"/>
    </row>
    <row r="1125" spans="23:24" x14ac:dyDescent="0.2">
      <c r="W1125" s="72"/>
      <c r="X1125" s="72"/>
    </row>
    <row r="1126" spans="23:24" x14ac:dyDescent="0.2">
      <c r="W1126" s="72"/>
      <c r="X1126" s="72"/>
    </row>
    <row r="1127" spans="23:24" x14ac:dyDescent="0.2">
      <c r="W1127" s="72"/>
      <c r="X1127" s="72"/>
    </row>
    <row r="1128" spans="23:24" x14ac:dyDescent="0.2">
      <c r="W1128" s="72"/>
      <c r="X1128" s="72"/>
    </row>
    <row r="1129" spans="23:24" x14ac:dyDescent="0.2">
      <c r="W1129" s="72"/>
      <c r="X1129" s="72"/>
    </row>
    <row r="1130" spans="23:24" x14ac:dyDescent="0.2">
      <c r="W1130" s="72"/>
      <c r="X1130" s="72"/>
    </row>
    <row r="1131" spans="23:24" x14ac:dyDescent="0.2">
      <c r="W1131" s="72"/>
      <c r="X1131" s="72"/>
    </row>
    <row r="1132" spans="23:24" x14ac:dyDescent="0.2">
      <c r="W1132" s="72"/>
      <c r="X1132" s="72"/>
    </row>
    <row r="1133" spans="23:24" x14ac:dyDescent="0.2">
      <c r="W1133" s="72"/>
      <c r="X1133" s="72"/>
    </row>
    <row r="1134" spans="23:24" x14ac:dyDescent="0.2">
      <c r="W1134" s="72"/>
      <c r="X1134" s="72"/>
    </row>
    <row r="1135" spans="23:24" x14ac:dyDescent="0.2">
      <c r="W1135" s="72"/>
      <c r="X1135" s="72"/>
    </row>
    <row r="1136" spans="23:24" x14ac:dyDescent="0.2">
      <c r="W1136" s="72"/>
      <c r="X1136" s="72"/>
    </row>
    <row r="1137" spans="23:24" x14ac:dyDescent="0.2">
      <c r="W1137" s="72"/>
      <c r="X1137" s="72"/>
    </row>
    <row r="1138" spans="23:24" x14ac:dyDescent="0.2">
      <c r="W1138" s="72"/>
      <c r="X1138" s="72"/>
    </row>
    <row r="1139" spans="23:24" x14ac:dyDescent="0.2">
      <c r="W1139" s="72"/>
      <c r="X1139" s="72"/>
    </row>
    <row r="1140" spans="23:24" x14ac:dyDescent="0.2">
      <c r="W1140" s="72"/>
      <c r="X1140" s="72"/>
    </row>
    <row r="1141" spans="23:24" x14ac:dyDescent="0.2">
      <c r="W1141" s="72"/>
      <c r="X1141" s="72"/>
    </row>
    <row r="1142" spans="23:24" x14ac:dyDescent="0.2">
      <c r="W1142" s="72"/>
      <c r="X1142" s="72"/>
    </row>
    <row r="1143" spans="23:24" x14ac:dyDescent="0.2">
      <c r="W1143" s="72"/>
      <c r="X1143" s="72"/>
    </row>
    <row r="1144" spans="23:24" x14ac:dyDescent="0.2">
      <c r="W1144" s="72"/>
      <c r="X1144" s="72"/>
    </row>
    <row r="1145" spans="23:24" x14ac:dyDescent="0.2">
      <c r="W1145" s="72"/>
      <c r="X1145" s="72"/>
    </row>
    <row r="1146" spans="23:24" x14ac:dyDescent="0.2">
      <c r="W1146" s="72"/>
      <c r="X1146" s="72"/>
    </row>
    <row r="1147" spans="23:24" x14ac:dyDescent="0.2">
      <c r="W1147" s="72"/>
      <c r="X1147" s="72"/>
    </row>
    <row r="1148" spans="23:24" x14ac:dyDescent="0.2">
      <c r="W1148" s="72"/>
      <c r="X1148" s="72"/>
    </row>
    <row r="1149" spans="23:24" x14ac:dyDescent="0.2">
      <c r="W1149" s="72"/>
      <c r="X1149" s="72"/>
    </row>
    <row r="1150" spans="23:24" x14ac:dyDescent="0.2">
      <c r="W1150" s="72"/>
      <c r="X1150" s="72"/>
    </row>
    <row r="1151" spans="23:24" x14ac:dyDescent="0.2">
      <c r="W1151" s="72"/>
      <c r="X1151" s="72"/>
    </row>
    <row r="1152" spans="23:24" x14ac:dyDescent="0.2">
      <c r="W1152" s="72"/>
      <c r="X1152" s="72"/>
    </row>
    <row r="1153" spans="23:24" x14ac:dyDescent="0.2">
      <c r="W1153" s="72"/>
      <c r="X1153" s="72"/>
    </row>
    <row r="1154" spans="23:24" x14ac:dyDescent="0.2">
      <c r="W1154" s="72"/>
      <c r="X1154" s="72"/>
    </row>
    <row r="1155" spans="23:24" x14ac:dyDescent="0.2">
      <c r="W1155" s="72"/>
      <c r="X1155" s="72"/>
    </row>
    <row r="1156" spans="23:24" x14ac:dyDescent="0.2">
      <c r="W1156" s="72"/>
      <c r="X1156" s="72"/>
    </row>
    <row r="1157" spans="23:24" x14ac:dyDescent="0.2">
      <c r="W1157" s="72"/>
      <c r="X1157" s="72"/>
    </row>
    <row r="1158" spans="23:24" x14ac:dyDescent="0.2">
      <c r="W1158" s="72"/>
      <c r="X1158" s="72"/>
    </row>
    <row r="1159" spans="23:24" x14ac:dyDescent="0.2">
      <c r="W1159" s="72"/>
      <c r="X1159" s="72"/>
    </row>
    <row r="1160" spans="23:24" x14ac:dyDescent="0.2">
      <c r="W1160" s="72"/>
      <c r="X1160" s="72"/>
    </row>
    <row r="1161" spans="23:24" x14ac:dyDescent="0.2">
      <c r="W1161" s="72"/>
      <c r="X1161" s="72"/>
    </row>
    <row r="1162" spans="23:24" x14ac:dyDescent="0.2">
      <c r="W1162" s="72"/>
      <c r="X1162" s="72"/>
    </row>
    <row r="1163" spans="23:24" x14ac:dyDescent="0.2">
      <c r="W1163" s="72"/>
      <c r="X1163" s="72"/>
    </row>
    <row r="1164" spans="23:24" x14ac:dyDescent="0.2">
      <c r="W1164" s="72"/>
      <c r="X1164" s="72"/>
    </row>
    <row r="1165" spans="23:24" x14ac:dyDescent="0.2">
      <c r="W1165" s="72"/>
      <c r="X1165" s="72"/>
    </row>
    <row r="1166" spans="23:24" x14ac:dyDescent="0.2">
      <c r="W1166" s="72"/>
      <c r="X1166" s="72"/>
    </row>
    <row r="1167" spans="23:24" x14ac:dyDescent="0.2">
      <c r="W1167" s="72"/>
      <c r="X1167" s="72"/>
    </row>
    <row r="1168" spans="23:24" x14ac:dyDescent="0.2">
      <c r="W1168" s="72"/>
      <c r="X1168" s="72"/>
    </row>
    <row r="1169" spans="23:24" x14ac:dyDescent="0.2">
      <c r="W1169" s="72"/>
      <c r="X1169" s="72"/>
    </row>
    <row r="1170" spans="23:24" x14ac:dyDescent="0.2">
      <c r="W1170" s="72"/>
      <c r="X1170" s="72"/>
    </row>
    <row r="1171" spans="23:24" x14ac:dyDescent="0.2">
      <c r="W1171" s="72"/>
      <c r="X1171" s="72"/>
    </row>
    <row r="1172" spans="23:24" x14ac:dyDescent="0.2">
      <c r="W1172" s="72"/>
      <c r="X1172" s="72"/>
    </row>
    <row r="1173" spans="23:24" x14ac:dyDescent="0.2">
      <c r="W1173" s="72"/>
      <c r="X1173" s="72"/>
    </row>
    <row r="1174" spans="23:24" x14ac:dyDescent="0.2">
      <c r="W1174" s="72"/>
      <c r="X1174" s="72"/>
    </row>
    <row r="1175" spans="23:24" x14ac:dyDescent="0.2">
      <c r="W1175" s="72"/>
      <c r="X1175" s="72"/>
    </row>
    <row r="1176" spans="23:24" x14ac:dyDescent="0.2">
      <c r="W1176" s="72"/>
      <c r="X1176" s="72"/>
    </row>
    <row r="1177" spans="23:24" x14ac:dyDescent="0.2">
      <c r="W1177" s="72"/>
      <c r="X1177" s="72"/>
    </row>
    <row r="1178" spans="23:24" x14ac:dyDescent="0.2">
      <c r="W1178" s="72"/>
      <c r="X1178" s="72"/>
    </row>
    <row r="1179" spans="23:24" x14ac:dyDescent="0.2">
      <c r="W1179" s="72"/>
      <c r="X1179" s="72"/>
    </row>
    <row r="1180" spans="23:24" x14ac:dyDescent="0.2">
      <c r="W1180" s="72"/>
      <c r="X1180" s="72"/>
    </row>
    <row r="1181" spans="23:24" x14ac:dyDescent="0.2">
      <c r="W1181" s="72"/>
      <c r="X1181" s="72"/>
    </row>
    <row r="1182" spans="23:24" x14ac:dyDescent="0.2">
      <c r="W1182" s="72"/>
      <c r="X1182" s="72"/>
    </row>
    <row r="1183" spans="23:24" x14ac:dyDescent="0.2">
      <c r="W1183" s="72"/>
      <c r="X1183" s="72"/>
    </row>
    <row r="1184" spans="23:24" x14ac:dyDescent="0.2">
      <c r="W1184" s="72"/>
      <c r="X1184" s="72"/>
    </row>
    <row r="1185" spans="23:24" x14ac:dyDescent="0.2">
      <c r="W1185" s="72"/>
      <c r="X1185" s="72"/>
    </row>
    <row r="1186" spans="23:24" x14ac:dyDescent="0.2">
      <c r="W1186" s="72"/>
      <c r="X1186" s="72"/>
    </row>
    <row r="1187" spans="23:24" x14ac:dyDescent="0.2">
      <c r="W1187" s="72"/>
      <c r="X1187" s="72"/>
    </row>
    <row r="1188" spans="23:24" x14ac:dyDescent="0.2">
      <c r="W1188" s="72"/>
      <c r="X1188" s="72"/>
    </row>
    <row r="1189" spans="23:24" x14ac:dyDescent="0.2">
      <c r="W1189" s="72"/>
      <c r="X1189" s="72"/>
    </row>
    <row r="1190" spans="23:24" x14ac:dyDescent="0.2">
      <c r="W1190" s="72"/>
      <c r="X1190" s="72"/>
    </row>
    <row r="1191" spans="23:24" x14ac:dyDescent="0.2">
      <c r="W1191" s="72"/>
      <c r="X1191" s="72"/>
    </row>
    <row r="1192" spans="23:24" x14ac:dyDescent="0.2">
      <c r="W1192" s="72"/>
      <c r="X1192" s="72"/>
    </row>
    <row r="1193" spans="23:24" x14ac:dyDescent="0.2">
      <c r="W1193" s="72"/>
      <c r="X1193" s="72"/>
    </row>
    <row r="1194" spans="23:24" x14ac:dyDescent="0.2">
      <c r="W1194" s="72"/>
      <c r="X1194" s="72"/>
    </row>
    <row r="1195" spans="23:24" x14ac:dyDescent="0.2">
      <c r="W1195" s="72"/>
      <c r="X1195" s="72"/>
    </row>
    <row r="1196" spans="23:24" x14ac:dyDescent="0.2">
      <c r="W1196" s="72"/>
      <c r="X1196" s="72"/>
    </row>
    <row r="1197" spans="23:24" x14ac:dyDescent="0.2">
      <c r="W1197" s="72"/>
      <c r="X1197" s="72"/>
    </row>
    <row r="1198" spans="23:24" x14ac:dyDescent="0.2">
      <c r="W1198" s="72"/>
      <c r="X1198" s="72"/>
    </row>
    <row r="1199" spans="23:24" x14ac:dyDescent="0.2">
      <c r="W1199" s="72"/>
      <c r="X1199" s="72"/>
    </row>
    <row r="1200" spans="23:24" x14ac:dyDescent="0.2">
      <c r="W1200" s="72"/>
      <c r="X1200" s="72"/>
    </row>
    <row r="1201" spans="23:24" x14ac:dyDescent="0.2">
      <c r="W1201" s="72"/>
      <c r="X1201" s="72"/>
    </row>
    <row r="1202" spans="23:24" x14ac:dyDescent="0.2">
      <c r="W1202" s="72"/>
      <c r="X1202" s="72"/>
    </row>
    <row r="1203" spans="23:24" x14ac:dyDescent="0.2">
      <c r="W1203" s="72"/>
      <c r="X1203" s="72"/>
    </row>
    <row r="1204" spans="23:24" x14ac:dyDescent="0.2">
      <c r="W1204" s="72"/>
      <c r="X1204" s="72"/>
    </row>
    <row r="1205" spans="23:24" x14ac:dyDescent="0.2">
      <c r="W1205" s="72"/>
      <c r="X1205" s="72"/>
    </row>
    <row r="1206" spans="23:24" x14ac:dyDescent="0.2">
      <c r="W1206" s="72"/>
      <c r="X1206" s="72"/>
    </row>
    <row r="1207" spans="23:24" x14ac:dyDescent="0.2">
      <c r="W1207" s="72"/>
      <c r="X1207" s="72"/>
    </row>
    <row r="1208" spans="23:24" x14ac:dyDescent="0.2">
      <c r="W1208" s="72"/>
      <c r="X1208" s="72"/>
    </row>
    <row r="1209" spans="23:24" x14ac:dyDescent="0.2">
      <c r="W1209" s="72"/>
      <c r="X1209" s="72"/>
    </row>
    <row r="1210" spans="23:24" x14ac:dyDescent="0.2">
      <c r="W1210" s="72"/>
      <c r="X1210" s="72"/>
    </row>
    <row r="1211" spans="23:24" x14ac:dyDescent="0.2">
      <c r="W1211" s="72"/>
      <c r="X1211" s="72"/>
    </row>
    <row r="1212" spans="23:24" x14ac:dyDescent="0.2">
      <c r="W1212" s="72"/>
      <c r="X1212" s="72"/>
    </row>
    <row r="1213" spans="23:24" x14ac:dyDescent="0.2">
      <c r="W1213" s="72"/>
      <c r="X1213" s="72"/>
    </row>
    <row r="1214" spans="23:24" x14ac:dyDescent="0.2">
      <c r="W1214" s="72"/>
      <c r="X1214" s="72"/>
    </row>
    <row r="1215" spans="23:24" x14ac:dyDescent="0.2">
      <c r="W1215" s="72"/>
      <c r="X1215" s="72"/>
    </row>
    <row r="1216" spans="23:24" x14ac:dyDescent="0.2">
      <c r="W1216" s="72"/>
      <c r="X1216" s="72"/>
    </row>
    <row r="1217" spans="23:24" x14ac:dyDescent="0.2">
      <c r="W1217" s="72"/>
      <c r="X1217" s="72"/>
    </row>
    <row r="1218" spans="23:24" x14ac:dyDescent="0.2">
      <c r="W1218" s="72"/>
      <c r="X1218" s="72"/>
    </row>
    <row r="1219" spans="23:24" x14ac:dyDescent="0.2">
      <c r="W1219" s="72"/>
      <c r="X1219" s="72"/>
    </row>
    <row r="1220" spans="23:24" x14ac:dyDescent="0.2">
      <c r="W1220" s="72"/>
      <c r="X1220" s="72"/>
    </row>
    <row r="1221" spans="23:24" x14ac:dyDescent="0.2">
      <c r="W1221" s="72"/>
      <c r="X1221" s="72"/>
    </row>
    <row r="1222" spans="23:24" x14ac:dyDescent="0.2">
      <c r="W1222" s="72"/>
      <c r="X1222" s="72"/>
    </row>
    <row r="1223" spans="23:24" x14ac:dyDescent="0.2">
      <c r="W1223" s="72"/>
      <c r="X1223" s="72"/>
    </row>
    <row r="1224" spans="23:24" x14ac:dyDescent="0.2">
      <c r="W1224" s="72"/>
      <c r="X1224" s="72"/>
    </row>
    <row r="1225" spans="23:24" x14ac:dyDescent="0.2">
      <c r="W1225" s="72"/>
      <c r="X1225" s="72"/>
    </row>
    <row r="1226" spans="23:24" x14ac:dyDescent="0.2">
      <c r="W1226" s="72"/>
      <c r="X1226" s="72"/>
    </row>
    <row r="1227" spans="23:24" x14ac:dyDescent="0.2">
      <c r="W1227" s="72"/>
      <c r="X1227" s="72"/>
    </row>
    <row r="1228" spans="23:24" x14ac:dyDescent="0.2">
      <c r="W1228" s="72"/>
      <c r="X1228" s="72"/>
    </row>
    <row r="1229" spans="23:24" x14ac:dyDescent="0.2">
      <c r="W1229" s="72"/>
      <c r="X1229" s="72"/>
    </row>
    <row r="1230" spans="23:24" x14ac:dyDescent="0.2">
      <c r="W1230" s="72"/>
      <c r="X1230" s="72"/>
    </row>
    <row r="1231" spans="23:24" x14ac:dyDescent="0.2">
      <c r="W1231" s="72"/>
      <c r="X1231" s="72"/>
    </row>
    <row r="1232" spans="23:24" x14ac:dyDescent="0.2">
      <c r="W1232" s="72"/>
      <c r="X1232" s="72"/>
    </row>
    <row r="1233" spans="23:24" x14ac:dyDescent="0.2">
      <c r="W1233" s="72"/>
      <c r="X1233" s="72"/>
    </row>
    <row r="1234" spans="23:24" x14ac:dyDescent="0.2">
      <c r="W1234" s="72"/>
      <c r="X1234" s="72"/>
    </row>
    <row r="1235" spans="23:24" x14ac:dyDescent="0.2">
      <c r="W1235" s="72"/>
      <c r="X1235" s="72"/>
    </row>
    <row r="1236" spans="23:24" x14ac:dyDescent="0.2">
      <c r="W1236" s="72"/>
      <c r="X1236" s="72"/>
    </row>
    <row r="1237" spans="23:24" x14ac:dyDescent="0.2">
      <c r="W1237" s="72"/>
      <c r="X1237" s="72"/>
    </row>
    <row r="1238" spans="23:24" x14ac:dyDescent="0.2">
      <c r="W1238" s="72"/>
      <c r="X1238" s="72"/>
    </row>
    <row r="1239" spans="23:24" x14ac:dyDescent="0.2">
      <c r="W1239" s="72"/>
      <c r="X1239" s="72"/>
    </row>
    <row r="1240" spans="23:24" x14ac:dyDescent="0.2">
      <c r="W1240" s="72"/>
      <c r="X1240" s="72"/>
    </row>
    <row r="1241" spans="23:24" x14ac:dyDescent="0.2">
      <c r="W1241" s="72"/>
      <c r="X1241" s="72"/>
    </row>
    <row r="1242" spans="23:24" x14ac:dyDescent="0.2">
      <c r="W1242" s="72"/>
      <c r="X1242" s="72"/>
    </row>
    <row r="1243" spans="23:24" x14ac:dyDescent="0.2">
      <c r="W1243" s="72"/>
      <c r="X1243" s="72"/>
    </row>
    <row r="1244" spans="23:24" x14ac:dyDescent="0.2">
      <c r="W1244" s="72"/>
      <c r="X1244" s="72"/>
    </row>
    <row r="1245" spans="23:24" x14ac:dyDescent="0.2">
      <c r="W1245" s="72"/>
      <c r="X1245" s="72"/>
    </row>
    <row r="1246" spans="23:24" x14ac:dyDescent="0.2">
      <c r="W1246" s="72"/>
      <c r="X1246" s="72"/>
    </row>
    <row r="1247" spans="23:24" x14ac:dyDescent="0.2">
      <c r="W1247" s="72"/>
      <c r="X1247" s="72"/>
    </row>
    <row r="1248" spans="23:24" x14ac:dyDescent="0.2">
      <c r="W1248" s="72"/>
      <c r="X1248" s="72"/>
    </row>
    <row r="1249" spans="23:24" x14ac:dyDescent="0.2">
      <c r="W1249" s="72"/>
      <c r="X1249" s="72"/>
    </row>
    <row r="1250" spans="23:24" x14ac:dyDescent="0.2">
      <c r="W1250" s="72"/>
      <c r="X1250" s="72"/>
    </row>
    <row r="1251" spans="23:24" x14ac:dyDescent="0.2">
      <c r="W1251" s="72"/>
      <c r="X1251" s="72"/>
    </row>
    <row r="1252" spans="23:24" x14ac:dyDescent="0.2">
      <c r="W1252" s="72"/>
      <c r="X1252" s="72"/>
    </row>
    <row r="1253" spans="23:24" x14ac:dyDescent="0.2">
      <c r="W1253" s="72"/>
      <c r="X1253" s="72"/>
    </row>
    <row r="1254" spans="23:24" x14ac:dyDescent="0.2">
      <c r="W1254" s="72"/>
      <c r="X1254" s="72"/>
    </row>
    <row r="1255" spans="23:24" x14ac:dyDescent="0.2">
      <c r="W1255" s="72"/>
      <c r="X1255" s="72"/>
    </row>
    <row r="1256" spans="23:24" x14ac:dyDescent="0.2">
      <c r="W1256" s="72"/>
      <c r="X1256" s="72"/>
    </row>
    <row r="1257" spans="23:24" x14ac:dyDescent="0.2">
      <c r="W1257" s="72"/>
      <c r="X1257" s="72"/>
    </row>
    <row r="1258" spans="23:24" x14ac:dyDescent="0.2">
      <c r="W1258" s="72"/>
      <c r="X1258" s="72"/>
    </row>
    <row r="1259" spans="23:24" x14ac:dyDescent="0.2">
      <c r="W1259" s="72"/>
      <c r="X1259" s="72"/>
    </row>
    <row r="1260" spans="23:24" x14ac:dyDescent="0.2">
      <c r="W1260" s="72"/>
      <c r="X1260" s="72"/>
    </row>
    <row r="1261" spans="23:24" x14ac:dyDescent="0.2">
      <c r="W1261" s="72"/>
      <c r="X1261" s="72"/>
    </row>
    <row r="1262" spans="23:24" x14ac:dyDescent="0.2">
      <c r="W1262" s="72"/>
      <c r="X1262" s="72"/>
    </row>
    <row r="1263" spans="23:24" x14ac:dyDescent="0.2">
      <c r="W1263" s="72"/>
      <c r="X1263" s="72"/>
    </row>
    <row r="1264" spans="23:24" x14ac:dyDescent="0.2">
      <c r="W1264" s="72"/>
      <c r="X1264" s="72"/>
    </row>
    <row r="1265" spans="23:24" x14ac:dyDescent="0.2">
      <c r="W1265" s="72"/>
      <c r="X1265" s="72"/>
    </row>
    <row r="1266" spans="23:24" x14ac:dyDescent="0.2">
      <c r="W1266" s="72"/>
      <c r="X1266" s="72"/>
    </row>
    <row r="1267" spans="23:24" x14ac:dyDescent="0.2">
      <c r="W1267" s="72"/>
      <c r="X1267" s="72"/>
    </row>
    <row r="1268" spans="23:24" x14ac:dyDescent="0.2">
      <c r="W1268" s="72"/>
      <c r="X1268" s="72"/>
    </row>
    <row r="1269" spans="23:24" x14ac:dyDescent="0.2">
      <c r="W1269" s="72"/>
      <c r="X1269" s="72"/>
    </row>
    <row r="1270" spans="23:24" x14ac:dyDescent="0.2">
      <c r="W1270" s="72"/>
      <c r="X1270" s="72"/>
    </row>
    <row r="1271" spans="23:24" x14ac:dyDescent="0.2">
      <c r="W1271" s="72"/>
      <c r="X1271" s="72"/>
    </row>
    <row r="1272" spans="23:24" x14ac:dyDescent="0.2">
      <c r="W1272" s="72"/>
      <c r="X1272" s="72"/>
    </row>
    <row r="1273" spans="23:24" x14ac:dyDescent="0.2">
      <c r="W1273" s="72"/>
      <c r="X1273" s="72"/>
    </row>
    <row r="1274" spans="23:24" x14ac:dyDescent="0.2">
      <c r="W1274" s="72"/>
      <c r="X1274" s="72"/>
    </row>
    <row r="1275" spans="23:24" x14ac:dyDescent="0.2">
      <c r="W1275" s="72"/>
      <c r="X1275" s="72"/>
    </row>
    <row r="1276" spans="23:24" x14ac:dyDescent="0.2">
      <c r="W1276" s="72"/>
      <c r="X1276" s="72"/>
    </row>
    <row r="1277" spans="23:24" x14ac:dyDescent="0.2">
      <c r="W1277" s="72"/>
      <c r="X1277" s="72"/>
    </row>
    <row r="1278" spans="23:24" x14ac:dyDescent="0.2">
      <c r="W1278" s="72"/>
      <c r="X1278" s="72"/>
    </row>
    <row r="1279" spans="23:24" x14ac:dyDescent="0.2">
      <c r="W1279" s="72"/>
      <c r="X1279" s="72"/>
    </row>
    <row r="1280" spans="23:24" x14ac:dyDescent="0.2">
      <c r="W1280" s="72"/>
      <c r="X1280" s="72"/>
    </row>
    <row r="1281" spans="23:24" x14ac:dyDescent="0.2">
      <c r="W1281" s="72"/>
      <c r="X1281" s="72"/>
    </row>
    <row r="1282" spans="23:24" x14ac:dyDescent="0.2">
      <c r="W1282" s="72"/>
      <c r="X1282" s="72"/>
    </row>
    <row r="1283" spans="23:24" x14ac:dyDescent="0.2">
      <c r="W1283" s="72"/>
      <c r="X1283" s="72"/>
    </row>
    <row r="1284" spans="23:24" x14ac:dyDescent="0.2">
      <c r="W1284" s="72"/>
      <c r="X1284" s="72"/>
    </row>
    <row r="1285" spans="23:24" x14ac:dyDescent="0.2">
      <c r="W1285" s="72"/>
      <c r="X1285" s="72"/>
    </row>
    <row r="1286" spans="23:24" x14ac:dyDescent="0.2">
      <c r="W1286" s="72"/>
      <c r="X1286" s="72"/>
    </row>
    <row r="1287" spans="23:24" x14ac:dyDescent="0.2">
      <c r="W1287" s="72"/>
      <c r="X1287" s="72"/>
    </row>
    <row r="1288" spans="23:24" x14ac:dyDescent="0.2">
      <c r="W1288" s="72"/>
      <c r="X1288" s="72"/>
    </row>
    <row r="1289" spans="23:24" x14ac:dyDescent="0.2">
      <c r="W1289" s="72"/>
      <c r="X1289" s="72"/>
    </row>
    <row r="1290" spans="23:24" x14ac:dyDescent="0.2">
      <c r="W1290" s="72"/>
      <c r="X1290" s="72"/>
    </row>
    <row r="1291" spans="23:24" x14ac:dyDescent="0.2">
      <c r="W1291" s="72"/>
      <c r="X1291" s="72"/>
    </row>
    <row r="1292" spans="23:24" x14ac:dyDescent="0.2">
      <c r="W1292" s="72"/>
      <c r="X1292" s="72"/>
    </row>
    <row r="1293" spans="23:24" x14ac:dyDescent="0.2">
      <c r="W1293" s="72"/>
      <c r="X1293" s="72"/>
    </row>
    <row r="1294" spans="23:24" x14ac:dyDescent="0.2">
      <c r="W1294" s="72"/>
      <c r="X1294" s="72"/>
    </row>
    <row r="1295" spans="23:24" x14ac:dyDescent="0.2">
      <c r="W1295" s="72"/>
      <c r="X1295" s="72"/>
    </row>
    <row r="1296" spans="23:24" x14ac:dyDescent="0.2">
      <c r="W1296" s="72"/>
      <c r="X1296" s="72"/>
    </row>
    <row r="1297" spans="23:24" x14ac:dyDescent="0.2">
      <c r="W1297" s="72"/>
      <c r="X1297" s="72"/>
    </row>
    <row r="1298" spans="23:24" x14ac:dyDescent="0.2">
      <c r="W1298" s="72"/>
      <c r="X1298" s="72"/>
    </row>
    <row r="1299" spans="23:24" x14ac:dyDescent="0.2">
      <c r="W1299" s="72"/>
      <c r="X1299" s="72"/>
    </row>
    <row r="1300" spans="23:24" x14ac:dyDescent="0.2">
      <c r="W1300" s="72"/>
      <c r="X1300" s="72"/>
    </row>
    <row r="1301" spans="23:24" x14ac:dyDescent="0.2">
      <c r="W1301" s="72"/>
      <c r="X1301" s="72"/>
    </row>
    <row r="1302" spans="23:24" x14ac:dyDescent="0.2">
      <c r="W1302" s="72"/>
      <c r="X1302" s="72"/>
    </row>
    <row r="1303" spans="23:24" x14ac:dyDescent="0.2">
      <c r="W1303" s="72"/>
      <c r="X1303" s="72"/>
    </row>
    <row r="1304" spans="23:24" x14ac:dyDescent="0.2">
      <c r="W1304" s="72"/>
      <c r="X1304" s="72"/>
    </row>
    <row r="1305" spans="23:24" x14ac:dyDescent="0.2">
      <c r="W1305" s="72"/>
      <c r="X1305" s="72"/>
    </row>
    <row r="1306" spans="23:24" x14ac:dyDescent="0.2">
      <c r="W1306" s="72"/>
      <c r="X1306" s="72"/>
    </row>
    <row r="1307" spans="23:24" x14ac:dyDescent="0.2">
      <c r="W1307" s="72"/>
      <c r="X1307" s="72"/>
    </row>
    <row r="1308" spans="23:24" x14ac:dyDescent="0.2">
      <c r="W1308" s="72"/>
      <c r="X1308" s="72"/>
    </row>
    <row r="1309" spans="23:24" x14ac:dyDescent="0.2">
      <c r="W1309" s="72"/>
      <c r="X1309" s="72"/>
    </row>
    <row r="1310" spans="23:24" x14ac:dyDescent="0.2">
      <c r="W1310" s="72"/>
      <c r="X1310" s="72"/>
    </row>
    <row r="1311" spans="23:24" x14ac:dyDescent="0.2">
      <c r="W1311" s="72"/>
      <c r="X1311" s="72"/>
    </row>
    <row r="1312" spans="23:24" x14ac:dyDescent="0.2">
      <c r="W1312" s="72"/>
      <c r="X1312" s="72"/>
    </row>
    <row r="1313" spans="23:24" x14ac:dyDescent="0.2">
      <c r="W1313" s="72"/>
      <c r="X1313" s="72"/>
    </row>
    <row r="1314" spans="23:24" x14ac:dyDescent="0.2">
      <c r="W1314" s="72"/>
      <c r="X1314" s="72"/>
    </row>
    <row r="1315" spans="23:24" x14ac:dyDescent="0.2">
      <c r="W1315" s="72"/>
      <c r="X1315" s="72"/>
    </row>
    <row r="1316" spans="23:24" x14ac:dyDescent="0.2">
      <c r="W1316" s="72"/>
      <c r="X1316" s="72"/>
    </row>
    <row r="1317" spans="23:24" x14ac:dyDescent="0.2">
      <c r="W1317" s="72"/>
      <c r="X1317" s="72"/>
    </row>
    <row r="1318" spans="23:24" x14ac:dyDescent="0.2">
      <c r="W1318" s="72"/>
      <c r="X1318" s="72"/>
    </row>
    <row r="1319" spans="23:24" x14ac:dyDescent="0.2">
      <c r="W1319" s="72"/>
      <c r="X1319" s="72"/>
    </row>
    <row r="1320" spans="23:24" x14ac:dyDescent="0.2">
      <c r="W1320" s="72"/>
      <c r="X1320" s="72"/>
    </row>
    <row r="1321" spans="23:24" x14ac:dyDescent="0.2">
      <c r="W1321" s="72"/>
      <c r="X1321" s="72"/>
    </row>
    <row r="1322" spans="23:24" x14ac:dyDescent="0.2">
      <c r="W1322" s="72"/>
      <c r="X1322" s="72"/>
    </row>
    <row r="1323" spans="23:24" x14ac:dyDescent="0.2">
      <c r="W1323" s="72"/>
      <c r="X1323" s="72"/>
    </row>
    <row r="1324" spans="23:24" x14ac:dyDescent="0.2">
      <c r="W1324" s="72"/>
      <c r="X1324" s="72"/>
    </row>
    <row r="1325" spans="23:24" x14ac:dyDescent="0.2">
      <c r="W1325" s="72"/>
      <c r="X1325" s="72"/>
    </row>
    <row r="1326" spans="23:24" x14ac:dyDescent="0.2">
      <c r="W1326" s="72"/>
      <c r="X1326" s="72"/>
    </row>
    <row r="1327" spans="23:24" x14ac:dyDescent="0.2">
      <c r="W1327" s="72"/>
      <c r="X1327" s="72"/>
    </row>
    <row r="1328" spans="23:24" x14ac:dyDescent="0.2">
      <c r="W1328" s="72"/>
      <c r="X1328" s="72"/>
    </row>
    <row r="1329" spans="23:24" x14ac:dyDescent="0.2">
      <c r="W1329" s="72"/>
      <c r="X1329" s="72"/>
    </row>
    <row r="1330" spans="23:24" x14ac:dyDescent="0.2">
      <c r="W1330" s="72"/>
      <c r="X1330" s="72"/>
    </row>
    <row r="1331" spans="23:24" x14ac:dyDescent="0.2">
      <c r="W1331" s="72"/>
      <c r="X1331" s="72"/>
    </row>
    <row r="1332" spans="23:24" x14ac:dyDescent="0.2">
      <c r="W1332" s="72"/>
      <c r="X1332" s="72"/>
    </row>
    <row r="1333" spans="23:24" x14ac:dyDescent="0.2">
      <c r="W1333" s="72"/>
      <c r="X1333" s="72"/>
    </row>
    <row r="1334" spans="23:24" x14ac:dyDescent="0.2">
      <c r="W1334" s="72"/>
      <c r="X1334" s="72"/>
    </row>
    <row r="1335" spans="23:24" x14ac:dyDescent="0.2">
      <c r="W1335" s="72"/>
      <c r="X1335" s="72"/>
    </row>
    <row r="1336" spans="23:24" x14ac:dyDescent="0.2">
      <c r="W1336" s="72"/>
      <c r="X1336" s="72"/>
    </row>
    <row r="1337" spans="23:24" x14ac:dyDescent="0.2">
      <c r="W1337" s="72"/>
      <c r="X1337" s="72"/>
    </row>
    <row r="1338" spans="23:24" x14ac:dyDescent="0.2">
      <c r="W1338" s="72"/>
      <c r="X1338" s="72"/>
    </row>
    <row r="1339" spans="23:24" x14ac:dyDescent="0.2">
      <c r="W1339" s="72"/>
      <c r="X1339" s="72"/>
    </row>
    <row r="1340" spans="23:24" x14ac:dyDescent="0.2">
      <c r="W1340" s="72"/>
      <c r="X1340" s="72"/>
    </row>
    <row r="1341" spans="23:24" x14ac:dyDescent="0.2">
      <c r="W1341" s="72"/>
      <c r="X1341" s="72"/>
    </row>
    <row r="1342" spans="23:24" x14ac:dyDescent="0.2">
      <c r="W1342" s="72"/>
      <c r="X1342" s="72"/>
    </row>
    <row r="1343" spans="23:24" x14ac:dyDescent="0.2">
      <c r="W1343" s="72"/>
      <c r="X1343" s="72"/>
    </row>
    <row r="1344" spans="23:24" x14ac:dyDescent="0.2">
      <c r="W1344" s="72"/>
      <c r="X1344" s="72"/>
    </row>
    <row r="1345" spans="23:24" x14ac:dyDescent="0.2">
      <c r="W1345" s="72"/>
      <c r="X1345" s="72"/>
    </row>
    <row r="1346" spans="23:24" x14ac:dyDescent="0.2">
      <c r="W1346" s="72"/>
      <c r="X1346" s="72"/>
    </row>
    <row r="1347" spans="23:24" x14ac:dyDescent="0.2">
      <c r="W1347" s="72"/>
      <c r="X1347" s="72"/>
    </row>
    <row r="1348" spans="23:24" x14ac:dyDescent="0.2">
      <c r="W1348" s="72"/>
      <c r="X1348" s="72"/>
    </row>
    <row r="1349" spans="23:24" x14ac:dyDescent="0.2">
      <c r="W1349" s="72"/>
      <c r="X1349" s="72"/>
    </row>
    <row r="1350" spans="23:24" x14ac:dyDescent="0.2">
      <c r="W1350" s="72"/>
      <c r="X1350" s="72"/>
    </row>
    <row r="1351" spans="23:24" x14ac:dyDescent="0.2">
      <c r="W1351" s="72"/>
      <c r="X1351" s="72"/>
    </row>
    <row r="1352" spans="23:24" x14ac:dyDescent="0.2">
      <c r="W1352" s="72"/>
      <c r="X1352" s="72"/>
    </row>
    <row r="1353" spans="23:24" x14ac:dyDescent="0.2">
      <c r="W1353" s="72"/>
      <c r="X1353" s="72"/>
    </row>
    <row r="1354" spans="23:24" x14ac:dyDescent="0.2">
      <c r="W1354" s="72"/>
      <c r="X1354" s="72"/>
    </row>
    <row r="1355" spans="23:24" x14ac:dyDescent="0.2">
      <c r="W1355" s="72"/>
      <c r="X1355" s="72"/>
    </row>
    <row r="1356" spans="23:24" x14ac:dyDescent="0.2">
      <c r="W1356" s="72"/>
      <c r="X1356" s="72"/>
    </row>
    <row r="1357" spans="23:24" x14ac:dyDescent="0.2">
      <c r="W1357" s="72"/>
      <c r="X1357" s="72"/>
    </row>
    <row r="1358" spans="23:24" x14ac:dyDescent="0.2">
      <c r="W1358" s="72"/>
      <c r="X1358" s="72"/>
    </row>
    <row r="1359" spans="23:24" x14ac:dyDescent="0.2">
      <c r="W1359" s="72"/>
      <c r="X1359" s="72"/>
    </row>
    <row r="1360" spans="23:24" x14ac:dyDescent="0.2">
      <c r="W1360" s="72"/>
      <c r="X1360" s="72"/>
    </row>
    <row r="1361" spans="23:24" x14ac:dyDescent="0.2">
      <c r="W1361" s="72"/>
      <c r="X1361" s="72"/>
    </row>
    <row r="1362" spans="23:24" x14ac:dyDescent="0.2">
      <c r="W1362" s="72"/>
      <c r="X1362" s="72"/>
    </row>
    <row r="1363" spans="23:24" x14ac:dyDescent="0.2">
      <c r="W1363" s="72"/>
      <c r="X1363" s="72"/>
    </row>
    <row r="1364" spans="23:24" x14ac:dyDescent="0.2">
      <c r="W1364" s="72"/>
      <c r="X1364" s="72"/>
    </row>
    <row r="1365" spans="23:24" x14ac:dyDescent="0.2">
      <c r="W1365" s="72"/>
      <c r="X1365" s="72"/>
    </row>
    <row r="1366" spans="23:24" x14ac:dyDescent="0.2">
      <c r="W1366" s="72"/>
      <c r="X1366" s="72"/>
    </row>
    <row r="1367" spans="23:24" x14ac:dyDescent="0.2">
      <c r="W1367" s="72"/>
      <c r="X1367" s="72"/>
    </row>
    <row r="1368" spans="23:24" x14ac:dyDescent="0.2">
      <c r="W1368" s="72"/>
      <c r="X1368" s="72"/>
    </row>
    <row r="1369" spans="23:24" x14ac:dyDescent="0.2">
      <c r="W1369" s="72"/>
      <c r="X1369" s="72"/>
    </row>
    <row r="1370" spans="23:24" x14ac:dyDescent="0.2">
      <c r="W1370" s="72"/>
      <c r="X1370" s="72"/>
    </row>
    <row r="1371" spans="23:24" x14ac:dyDescent="0.2">
      <c r="W1371" s="72"/>
      <c r="X1371" s="72"/>
    </row>
    <row r="1372" spans="23:24" x14ac:dyDescent="0.2">
      <c r="W1372" s="72"/>
      <c r="X1372" s="72"/>
    </row>
    <row r="1373" spans="23:24" x14ac:dyDescent="0.2">
      <c r="W1373" s="72"/>
      <c r="X1373" s="72"/>
    </row>
    <row r="1374" spans="23:24" x14ac:dyDescent="0.2">
      <c r="W1374" s="72"/>
      <c r="X1374" s="72"/>
    </row>
    <row r="1375" spans="23:24" x14ac:dyDescent="0.2">
      <c r="W1375" s="72"/>
      <c r="X1375" s="72"/>
    </row>
    <row r="1376" spans="23:24" x14ac:dyDescent="0.2">
      <c r="W1376" s="72"/>
      <c r="X1376" s="72"/>
    </row>
    <row r="1377" spans="23:24" x14ac:dyDescent="0.2">
      <c r="W1377" s="72"/>
      <c r="X1377" s="72"/>
    </row>
    <row r="1378" spans="23:24" x14ac:dyDescent="0.2">
      <c r="W1378" s="72"/>
      <c r="X1378" s="72"/>
    </row>
    <row r="1379" spans="23:24" x14ac:dyDescent="0.2">
      <c r="W1379" s="72"/>
      <c r="X1379" s="72"/>
    </row>
    <row r="1380" spans="23:24" x14ac:dyDescent="0.2">
      <c r="W1380" s="72"/>
      <c r="X1380" s="72"/>
    </row>
    <row r="1381" spans="23:24" x14ac:dyDescent="0.2">
      <c r="W1381" s="72"/>
      <c r="X1381" s="72"/>
    </row>
    <row r="1382" spans="23:24" x14ac:dyDescent="0.2">
      <c r="W1382" s="72"/>
      <c r="X1382" s="72"/>
    </row>
    <row r="1383" spans="23:24" x14ac:dyDescent="0.2">
      <c r="W1383" s="72"/>
      <c r="X1383" s="72"/>
    </row>
    <row r="1384" spans="23:24" x14ac:dyDescent="0.2">
      <c r="W1384" s="72"/>
      <c r="X1384" s="72"/>
    </row>
    <row r="1385" spans="23:24" x14ac:dyDescent="0.2">
      <c r="W1385" s="72"/>
      <c r="X1385" s="72"/>
    </row>
    <row r="1386" spans="23:24" x14ac:dyDescent="0.2">
      <c r="W1386" s="72"/>
      <c r="X1386" s="72"/>
    </row>
    <row r="1387" spans="23:24" x14ac:dyDescent="0.2">
      <c r="W1387" s="72"/>
      <c r="X1387" s="72"/>
    </row>
    <row r="1388" spans="23:24" x14ac:dyDescent="0.2">
      <c r="W1388" s="72"/>
      <c r="X1388" s="72"/>
    </row>
    <row r="1389" spans="23:24" x14ac:dyDescent="0.2">
      <c r="W1389" s="72"/>
      <c r="X1389" s="72"/>
    </row>
    <row r="1390" spans="23:24" x14ac:dyDescent="0.2">
      <c r="W1390" s="72"/>
      <c r="X1390" s="72"/>
    </row>
    <row r="1391" spans="23:24" x14ac:dyDescent="0.2">
      <c r="W1391" s="72"/>
      <c r="X1391" s="72"/>
    </row>
    <row r="1392" spans="23:24" x14ac:dyDescent="0.2">
      <c r="W1392" s="72"/>
      <c r="X1392" s="72"/>
    </row>
    <row r="1393" spans="23:24" x14ac:dyDescent="0.2">
      <c r="W1393" s="72"/>
      <c r="X1393" s="72"/>
    </row>
    <row r="1394" spans="23:24" x14ac:dyDescent="0.2">
      <c r="W1394" s="72"/>
      <c r="X1394" s="72"/>
    </row>
    <row r="1395" spans="23:24" x14ac:dyDescent="0.2">
      <c r="W1395" s="72"/>
      <c r="X1395" s="72"/>
    </row>
    <row r="1396" spans="23:24" x14ac:dyDescent="0.2">
      <c r="W1396" s="72"/>
      <c r="X1396" s="72"/>
    </row>
    <row r="1397" spans="23:24" x14ac:dyDescent="0.2">
      <c r="W1397" s="72"/>
      <c r="X1397" s="72"/>
    </row>
    <row r="1398" spans="23:24" x14ac:dyDescent="0.2">
      <c r="W1398" s="72"/>
      <c r="X1398" s="72"/>
    </row>
    <row r="1399" spans="23:24" x14ac:dyDescent="0.2">
      <c r="W1399" s="72"/>
      <c r="X1399" s="72"/>
    </row>
    <row r="1400" spans="23:24" x14ac:dyDescent="0.2">
      <c r="W1400" s="72"/>
      <c r="X1400" s="72"/>
    </row>
    <row r="1401" spans="23:24" x14ac:dyDescent="0.2">
      <c r="W1401" s="72"/>
      <c r="X1401" s="72"/>
    </row>
    <row r="1402" spans="23:24" x14ac:dyDescent="0.2">
      <c r="W1402" s="72"/>
      <c r="X1402" s="72"/>
    </row>
    <row r="1403" spans="23:24" x14ac:dyDescent="0.2">
      <c r="W1403" s="72"/>
      <c r="X1403" s="72"/>
    </row>
    <row r="1404" spans="23:24" x14ac:dyDescent="0.2">
      <c r="W1404" s="72"/>
      <c r="X1404" s="72"/>
    </row>
    <row r="1405" spans="23:24" x14ac:dyDescent="0.2">
      <c r="W1405" s="72"/>
      <c r="X1405" s="72"/>
    </row>
    <row r="1406" spans="23:24" x14ac:dyDescent="0.2">
      <c r="W1406" s="72"/>
      <c r="X1406" s="72"/>
    </row>
    <row r="1407" spans="23:24" x14ac:dyDescent="0.2">
      <c r="W1407" s="72"/>
      <c r="X1407" s="72"/>
    </row>
    <row r="1408" spans="23:24" x14ac:dyDescent="0.2">
      <c r="W1408" s="72"/>
      <c r="X1408" s="72"/>
    </row>
    <row r="1409" spans="23:24" x14ac:dyDescent="0.2">
      <c r="W1409" s="72"/>
      <c r="X1409" s="72"/>
    </row>
    <row r="1410" spans="23:24" x14ac:dyDescent="0.2">
      <c r="W1410" s="72"/>
      <c r="X1410" s="72"/>
    </row>
    <row r="1411" spans="23:24" x14ac:dyDescent="0.2">
      <c r="W1411" s="72"/>
      <c r="X1411" s="72"/>
    </row>
    <row r="1412" spans="23:24" x14ac:dyDescent="0.2">
      <c r="W1412" s="72"/>
      <c r="X1412" s="72"/>
    </row>
    <row r="1413" spans="23:24" x14ac:dyDescent="0.2">
      <c r="W1413" s="72"/>
      <c r="X1413" s="72"/>
    </row>
    <row r="1414" spans="23:24" x14ac:dyDescent="0.2">
      <c r="W1414" s="72"/>
      <c r="X1414" s="72"/>
    </row>
    <row r="1415" spans="23:24" x14ac:dyDescent="0.2">
      <c r="W1415" s="72"/>
      <c r="X1415" s="72"/>
    </row>
    <row r="1416" spans="23:24" x14ac:dyDescent="0.2">
      <c r="W1416" s="72"/>
      <c r="X1416" s="72"/>
    </row>
    <row r="1417" spans="23:24" x14ac:dyDescent="0.2">
      <c r="W1417" s="72"/>
      <c r="X1417" s="72"/>
    </row>
    <row r="1418" spans="23:24" x14ac:dyDescent="0.2">
      <c r="W1418" s="72"/>
      <c r="X1418" s="72"/>
    </row>
    <row r="1419" spans="23:24" x14ac:dyDescent="0.2">
      <c r="W1419" s="72"/>
      <c r="X1419" s="72"/>
    </row>
    <row r="1420" spans="23:24" x14ac:dyDescent="0.2">
      <c r="W1420" s="72"/>
      <c r="X1420" s="72"/>
    </row>
    <row r="1421" spans="23:24" x14ac:dyDescent="0.2">
      <c r="W1421" s="72"/>
      <c r="X1421" s="72"/>
    </row>
    <row r="1422" spans="23:24" x14ac:dyDescent="0.2">
      <c r="W1422" s="72"/>
      <c r="X1422" s="72"/>
    </row>
    <row r="1423" spans="23:24" x14ac:dyDescent="0.2">
      <c r="W1423" s="72"/>
      <c r="X1423" s="72"/>
    </row>
    <row r="1424" spans="23:24" x14ac:dyDescent="0.2">
      <c r="W1424" s="72"/>
      <c r="X1424" s="72"/>
    </row>
    <row r="1425" spans="23:24" x14ac:dyDescent="0.2">
      <c r="W1425" s="72"/>
      <c r="X1425" s="72"/>
    </row>
    <row r="1426" spans="23:24" x14ac:dyDescent="0.2">
      <c r="W1426" s="72"/>
      <c r="X1426" s="72"/>
    </row>
    <row r="1427" spans="23:24" x14ac:dyDescent="0.2">
      <c r="W1427" s="72"/>
      <c r="X1427" s="72"/>
    </row>
    <row r="1428" spans="23:24" x14ac:dyDescent="0.2">
      <c r="W1428" s="72"/>
      <c r="X1428" s="72"/>
    </row>
    <row r="1429" spans="23:24" x14ac:dyDescent="0.2">
      <c r="W1429" s="72"/>
      <c r="X1429" s="72"/>
    </row>
    <row r="1430" spans="23:24" x14ac:dyDescent="0.2">
      <c r="W1430" s="72"/>
      <c r="X1430" s="72"/>
    </row>
    <row r="1431" spans="23:24" x14ac:dyDescent="0.2">
      <c r="W1431" s="72"/>
      <c r="X1431" s="72"/>
    </row>
    <row r="1432" spans="23:24" x14ac:dyDescent="0.2">
      <c r="W1432" s="72"/>
      <c r="X1432" s="72"/>
    </row>
    <row r="1433" spans="23:24" x14ac:dyDescent="0.2">
      <c r="W1433" s="72"/>
      <c r="X1433" s="72"/>
    </row>
    <row r="1434" spans="23:24" x14ac:dyDescent="0.2">
      <c r="W1434" s="72"/>
      <c r="X1434" s="72"/>
    </row>
    <row r="1435" spans="23:24" x14ac:dyDescent="0.2">
      <c r="W1435" s="72"/>
      <c r="X1435" s="72"/>
    </row>
    <row r="1436" spans="23:24" x14ac:dyDescent="0.2">
      <c r="W1436" s="72"/>
      <c r="X1436" s="72"/>
    </row>
    <row r="1437" spans="23:24" x14ac:dyDescent="0.2">
      <c r="W1437" s="72"/>
      <c r="X1437" s="72"/>
    </row>
    <row r="1438" spans="23:24" x14ac:dyDescent="0.2">
      <c r="W1438" s="72"/>
      <c r="X1438" s="72"/>
    </row>
    <row r="1439" spans="23:24" x14ac:dyDescent="0.2">
      <c r="W1439" s="72"/>
      <c r="X1439" s="72"/>
    </row>
    <row r="1440" spans="23:24" x14ac:dyDescent="0.2">
      <c r="W1440" s="72"/>
      <c r="X1440" s="72"/>
    </row>
    <row r="1441" spans="23:24" x14ac:dyDescent="0.2">
      <c r="W1441" s="72"/>
      <c r="X1441" s="72"/>
    </row>
    <row r="1442" spans="23:24" x14ac:dyDescent="0.2">
      <c r="W1442" s="72"/>
      <c r="X1442" s="72"/>
    </row>
    <row r="1443" spans="23:24" x14ac:dyDescent="0.2">
      <c r="W1443" s="72"/>
      <c r="X1443" s="72"/>
    </row>
    <row r="1444" spans="23:24" x14ac:dyDescent="0.2">
      <c r="W1444" s="72"/>
      <c r="X1444" s="72"/>
    </row>
    <row r="1445" spans="23:24" x14ac:dyDescent="0.2">
      <c r="W1445" s="72"/>
      <c r="X1445" s="72"/>
    </row>
    <row r="1446" spans="23:24" x14ac:dyDescent="0.2">
      <c r="W1446" s="72"/>
      <c r="X1446" s="72"/>
    </row>
    <row r="1447" spans="23:24" x14ac:dyDescent="0.2">
      <c r="W1447" s="72"/>
      <c r="X1447" s="72"/>
    </row>
    <row r="1448" spans="23:24" x14ac:dyDescent="0.2">
      <c r="W1448" s="72"/>
      <c r="X1448" s="72"/>
    </row>
    <row r="1449" spans="23:24" x14ac:dyDescent="0.2">
      <c r="W1449" s="72"/>
      <c r="X1449" s="72"/>
    </row>
    <row r="1450" spans="23:24" x14ac:dyDescent="0.2">
      <c r="W1450" s="72"/>
      <c r="X1450" s="72"/>
    </row>
    <row r="1451" spans="23:24" x14ac:dyDescent="0.2">
      <c r="W1451" s="72"/>
      <c r="X1451" s="72"/>
    </row>
    <row r="1452" spans="23:24" x14ac:dyDescent="0.2">
      <c r="W1452" s="72"/>
      <c r="X1452" s="72"/>
    </row>
    <row r="1453" spans="23:24" x14ac:dyDescent="0.2">
      <c r="W1453" s="72"/>
      <c r="X1453" s="72"/>
    </row>
    <row r="1454" spans="23:24" x14ac:dyDescent="0.2">
      <c r="W1454" s="72"/>
      <c r="X1454" s="72"/>
    </row>
    <row r="1455" spans="23:24" x14ac:dyDescent="0.2">
      <c r="W1455" s="72"/>
      <c r="X1455" s="72"/>
    </row>
    <row r="1456" spans="23:24" x14ac:dyDescent="0.2">
      <c r="W1456" s="72"/>
      <c r="X1456" s="72"/>
    </row>
    <row r="1457" spans="23:24" x14ac:dyDescent="0.2">
      <c r="W1457" s="72"/>
      <c r="X1457" s="72"/>
    </row>
    <row r="1458" spans="23:24" x14ac:dyDescent="0.2">
      <c r="W1458" s="72"/>
      <c r="X1458" s="72"/>
    </row>
    <row r="1459" spans="23:24" x14ac:dyDescent="0.2">
      <c r="W1459" s="72"/>
      <c r="X1459" s="72"/>
    </row>
    <row r="1460" spans="23:24" x14ac:dyDescent="0.2">
      <c r="W1460" s="72"/>
      <c r="X1460" s="72"/>
    </row>
    <row r="1461" spans="23:24" x14ac:dyDescent="0.2">
      <c r="W1461" s="72"/>
      <c r="X1461" s="72"/>
    </row>
    <row r="1462" spans="23:24" x14ac:dyDescent="0.2">
      <c r="W1462" s="72"/>
      <c r="X1462" s="72"/>
    </row>
    <row r="1463" spans="23:24" x14ac:dyDescent="0.2">
      <c r="W1463" s="72"/>
      <c r="X1463" s="72"/>
    </row>
    <row r="1464" spans="23:24" x14ac:dyDescent="0.2">
      <c r="W1464" s="72"/>
      <c r="X1464" s="72"/>
    </row>
    <row r="1465" spans="23:24" x14ac:dyDescent="0.2">
      <c r="W1465" s="72"/>
      <c r="X1465" s="72"/>
    </row>
    <row r="1466" spans="23:24" x14ac:dyDescent="0.2">
      <c r="W1466" s="72"/>
      <c r="X1466" s="72"/>
    </row>
    <row r="1467" spans="23:24" x14ac:dyDescent="0.2">
      <c r="W1467" s="72"/>
      <c r="X1467" s="72"/>
    </row>
    <row r="1468" spans="23:24" x14ac:dyDescent="0.2">
      <c r="W1468" s="72"/>
      <c r="X1468" s="72"/>
    </row>
    <row r="1469" spans="23:24" x14ac:dyDescent="0.2">
      <c r="W1469" s="72"/>
      <c r="X1469" s="72"/>
    </row>
    <row r="1470" spans="23:24" x14ac:dyDescent="0.2">
      <c r="W1470" s="72"/>
      <c r="X1470" s="72"/>
    </row>
    <row r="1471" spans="23:24" x14ac:dyDescent="0.2">
      <c r="W1471" s="72"/>
      <c r="X1471" s="72"/>
    </row>
    <row r="1472" spans="23:24" x14ac:dyDescent="0.2">
      <c r="W1472" s="72"/>
      <c r="X1472" s="72"/>
    </row>
    <row r="1473" spans="23:24" x14ac:dyDescent="0.2">
      <c r="W1473" s="72"/>
      <c r="X1473" s="72"/>
    </row>
    <row r="1474" spans="23:24" x14ac:dyDescent="0.2">
      <c r="W1474" s="72"/>
      <c r="X1474" s="72"/>
    </row>
    <row r="1475" spans="23:24" x14ac:dyDescent="0.2">
      <c r="W1475" s="72"/>
      <c r="X1475" s="72"/>
    </row>
    <row r="1476" spans="23:24" x14ac:dyDescent="0.2">
      <c r="W1476" s="72"/>
      <c r="X1476" s="72"/>
    </row>
    <row r="1477" spans="23:24" x14ac:dyDescent="0.2">
      <c r="W1477" s="72"/>
      <c r="X1477" s="72"/>
    </row>
    <row r="1478" spans="23:24" x14ac:dyDescent="0.2">
      <c r="W1478" s="72"/>
      <c r="X1478" s="72"/>
    </row>
    <row r="1479" spans="23:24" x14ac:dyDescent="0.2">
      <c r="W1479" s="72"/>
      <c r="X1479" s="72"/>
    </row>
    <row r="1480" spans="23:24" x14ac:dyDescent="0.2">
      <c r="W1480" s="72"/>
      <c r="X1480" s="72"/>
    </row>
    <row r="1481" spans="23:24" x14ac:dyDescent="0.2">
      <c r="W1481" s="72"/>
      <c r="X1481" s="72"/>
    </row>
    <row r="1482" spans="23:24" x14ac:dyDescent="0.2">
      <c r="W1482" s="72"/>
      <c r="X1482" s="72"/>
    </row>
    <row r="1483" spans="23:24" x14ac:dyDescent="0.2">
      <c r="W1483" s="72"/>
      <c r="X1483" s="72"/>
    </row>
    <row r="1484" spans="23:24" x14ac:dyDescent="0.2">
      <c r="W1484" s="72"/>
      <c r="X1484" s="72"/>
    </row>
    <row r="1485" spans="23:24" x14ac:dyDescent="0.2">
      <c r="W1485" s="72"/>
      <c r="X1485" s="72"/>
    </row>
    <row r="1486" spans="23:24" x14ac:dyDescent="0.2">
      <c r="W1486" s="72"/>
      <c r="X1486" s="72"/>
    </row>
    <row r="1487" spans="23:24" x14ac:dyDescent="0.2">
      <c r="W1487" s="72"/>
      <c r="X1487" s="72"/>
    </row>
    <row r="1488" spans="23:24" x14ac:dyDescent="0.2">
      <c r="W1488" s="72"/>
      <c r="X1488" s="72"/>
    </row>
    <row r="1489" spans="23:24" x14ac:dyDescent="0.2">
      <c r="W1489" s="72"/>
      <c r="X1489" s="72"/>
    </row>
    <row r="1490" spans="23:24" x14ac:dyDescent="0.2">
      <c r="W1490" s="72"/>
      <c r="X1490" s="72"/>
    </row>
    <row r="1491" spans="23:24" x14ac:dyDescent="0.2">
      <c r="W1491" s="72"/>
      <c r="X1491" s="72"/>
    </row>
    <row r="1492" spans="23:24" x14ac:dyDescent="0.2">
      <c r="W1492" s="72"/>
      <c r="X1492" s="72"/>
    </row>
    <row r="1493" spans="23:24" x14ac:dyDescent="0.2">
      <c r="W1493" s="72"/>
      <c r="X1493" s="72"/>
    </row>
    <row r="1494" spans="23:24" x14ac:dyDescent="0.2">
      <c r="W1494" s="72"/>
      <c r="X1494" s="72"/>
    </row>
    <row r="1495" spans="23:24" x14ac:dyDescent="0.2">
      <c r="W1495" s="72"/>
      <c r="X1495" s="72"/>
    </row>
    <row r="1496" spans="23:24" x14ac:dyDescent="0.2">
      <c r="W1496" s="72"/>
      <c r="X1496" s="72"/>
    </row>
    <row r="1497" spans="23:24" x14ac:dyDescent="0.2">
      <c r="W1497" s="72"/>
      <c r="X1497" s="72"/>
    </row>
    <row r="1498" spans="23:24" x14ac:dyDescent="0.2">
      <c r="W1498" s="72"/>
      <c r="X1498" s="72"/>
    </row>
    <row r="1499" spans="23:24" x14ac:dyDescent="0.2">
      <c r="W1499" s="72"/>
      <c r="X1499" s="72"/>
    </row>
    <row r="1500" spans="23:24" x14ac:dyDescent="0.2">
      <c r="W1500" s="72"/>
      <c r="X1500" s="72"/>
    </row>
    <row r="1501" spans="23:24" x14ac:dyDescent="0.2">
      <c r="W1501" s="72"/>
      <c r="X1501" s="72"/>
    </row>
    <row r="1502" spans="23:24" x14ac:dyDescent="0.2">
      <c r="W1502" s="72"/>
      <c r="X1502" s="72"/>
    </row>
    <row r="1503" spans="23:24" x14ac:dyDescent="0.2">
      <c r="W1503" s="72"/>
      <c r="X1503" s="72"/>
    </row>
    <row r="1504" spans="23:24" x14ac:dyDescent="0.2">
      <c r="W1504" s="72"/>
      <c r="X1504" s="72"/>
    </row>
    <row r="1505" spans="23:24" x14ac:dyDescent="0.2">
      <c r="W1505" s="72"/>
      <c r="X1505" s="72"/>
    </row>
    <row r="1506" spans="23:24" x14ac:dyDescent="0.2">
      <c r="W1506" s="72"/>
      <c r="X1506" s="72"/>
    </row>
    <row r="1507" spans="23:24" x14ac:dyDescent="0.2">
      <c r="W1507" s="72"/>
      <c r="X1507" s="72"/>
    </row>
    <row r="1508" spans="23:24" x14ac:dyDescent="0.2">
      <c r="W1508" s="72"/>
      <c r="X1508" s="72"/>
    </row>
    <row r="1509" spans="23:24" x14ac:dyDescent="0.2">
      <c r="W1509" s="72"/>
      <c r="X1509" s="72"/>
    </row>
    <row r="1510" spans="23:24" x14ac:dyDescent="0.2">
      <c r="W1510" s="72"/>
      <c r="X1510" s="72"/>
    </row>
    <row r="1511" spans="23:24" x14ac:dyDescent="0.2">
      <c r="W1511" s="72"/>
      <c r="X1511" s="72"/>
    </row>
    <row r="1512" spans="23:24" x14ac:dyDescent="0.2">
      <c r="W1512" s="72"/>
      <c r="X1512" s="72"/>
    </row>
    <row r="1513" spans="23:24" x14ac:dyDescent="0.2">
      <c r="W1513" s="72"/>
      <c r="X1513" s="72"/>
    </row>
    <row r="1514" spans="23:24" x14ac:dyDescent="0.2">
      <c r="W1514" s="72"/>
      <c r="X1514" s="72"/>
    </row>
    <row r="1515" spans="23:24" x14ac:dyDescent="0.2">
      <c r="W1515" s="72"/>
      <c r="X1515" s="72"/>
    </row>
    <row r="1516" spans="23:24" x14ac:dyDescent="0.2">
      <c r="W1516" s="72"/>
      <c r="X1516" s="72"/>
    </row>
    <row r="1517" spans="23:24" x14ac:dyDescent="0.2">
      <c r="W1517" s="72"/>
      <c r="X1517" s="72"/>
    </row>
    <row r="1518" spans="23:24" x14ac:dyDescent="0.2">
      <c r="W1518" s="72"/>
      <c r="X1518" s="72"/>
    </row>
    <row r="1519" spans="23:24" x14ac:dyDescent="0.2">
      <c r="W1519" s="72"/>
      <c r="X1519" s="72"/>
    </row>
    <row r="1520" spans="23:24" x14ac:dyDescent="0.2">
      <c r="W1520" s="72"/>
      <c r="X1520" s="72"/>
    </row>
    <row r="1521" spans="23:24" x14ac:dyDescent="0.2">
      <c r="W1521" s="72"/>
      <c r="X1521" s="72"/>
    </row>
    <row r="1522" spans="23:24" x14ac:dyDescent="0.2">
      <c r="W1522" s="72"/>
      <c r="X1522" s="72"/>
    </row>
    <row r="1523" spans="23:24" x14ac:dyDescent="0.2">
      <c r="W1523" s="72"/>
      <c r="X1523" s="72"/>
    </row>
    <row r="1524" spans="23:24" x14ac:dyDescent="0.2">
      <c r="W1524" s="72"/>
      <c r="X1524" s="72"/>
    </row>
    <row r="1525" spans="23:24" x14ac:dyDescent="0.2">
      <c r="W1525" s="72"/>
      <c r="X1525" s="72"/>
    </row>
    <row r="1526" spans="23:24" x14ac:dyDescent="0.2">
      <c r="W1526" s="72"/>
      <c r="X1526" s="72"/>
    </row>
    <row r="1527" spans="23:24" x14ac:dyDescent="0.2">
      <c r="W1527" s="72"/>
      <c r="X1527" s="72"/>
    </row>
    <row r="1528" spans="23:24" x14ac:dyDescent="0.2">
      <c r="W1528" s="72"/>
      <c r="X1528" s="72"/>
    </row>
    <row r="1529" spans="23:24" x14ac:dyDescent="0.2">
      <c r="W1529" s="72"/>
      <c r="X1529" s="72"/>
    </row>
    <row r="1530" spans="23:24" x14ac:dyDescent="0.2">
      <c r="W1530" s="72"/>
      <c r="X1530" s="72"/>
    </row>
    <row r="1531" spans="23:24" x14ac:dyDescent="0.2">
      <c r="W1531" s="72"/>
      <c r="X1531" s="72"/>
    </row>
    <row r="1532" spans="23:24" x14ac:dyDescent="0.2">
      <c r="W1532" s="72"/>
      <c r="X1532" s="72"/>
    </row>
    <row r="1533" spans="23:24" x14ac:dyDescent="0.2">
      <c r="W1533" s="72"/>
      <c r="X1533" s="72"/>
    </row>
    <row r="1534" spans="23:24" x14ac:dyDescent="0.2">
      <c r="W1534" s="72"/>
      <c r="X1534" s="72"/>
    </row>
    <row r="1535" spans="23:24" x14ac:dyDescent="0.2">
      <c r="W1535" s="72"/>
      <c r="X1535" s="72"/>
    </row>
    <row r="1536" spans="23:24" x14ac:dyDescent="0.2">
      <c r="W1536" s="72"/>
      <c r="X1536" s="72"/>
    </row>
    <row r="1537" spans="23:24" x14ac:dyDescent="0.2">
      <c r="W1537" s="72"/>
      <c r="X1537" s="72"/>
    </row>
    <row r="1538" spans="23:24" x14ac:dyDescent="0.2">
      <c r="W1538" s="72"/>
      <c r="X1538" s="72"/>
    </row>
    <row r="1539" spans="23:24" x14ac:dyDescent="0.2">
      <c r="W1539" s="72"/>
      <c r="X1539" s="72"/>
    </row>
    <row r="1540" spans="23:24" x14ac:dyDescent="0.2">
      <c r="W1540" s="72"/>
      <c r="X1540" s="72"/>
    </row>
    <row r="1541" spans="23:24" x14ac:dyDescent="0.2">
      <c r="W1541" s="72"/>
      <c r="X1541" s="72"/>
    </row>
    <row r="1542" spans="23:24" x14ac:dyDescent="0.2">
      <c r="W1542" s="72"/>
      <c r="X1542" s="72"/>
    </row>
    <row r="1543" spans="23:24" x14ac:dyDescent="0.2">
      <c r="W1543" s="72"/>
      <c r="X1543" s="72"/>
    </row>
    <row r="1544" spans="23:24" x14ac:dyDescent="0.2">
      <c r="W1544" s="72"/>
      <c r="X1544" s="72"/>
    </row>
    <row r="1545" spans="23:24" x14ac:dyDescent="0.2">
      <c r="W1545" s="72"/>
      <c r="X1545" s="72"/>
    </row>
    <row r="1546" spans="23:24" x14ac:dyDescent="0.2">
      <c r="W1546" s="72"/>
      <c r="X1546" s="72"/>
    </row>
    <row r="1547" spans="23:24" x14ac:dyDescent="0.2">
      <c r="W1547" s="72"/>
      <c r="X1547" s="72"/>
    </row>
    <row r="1548" spans="23:24" x14ac:dyDescent="0.2">
      <c r="W1548" s="72"/>
      <c r="X1548" s="72"/>
    </row>
    <row r="1549" spans="23:24" x14ac:dyDescent="0.2">
      <c r="W1549" s="72"/>
      <c r="X1549" s="72"/>
    </row>
    <row r="1550" spans="23:24" x14ac:dyDescent="0.2">
      <c r="W1550" s="72"/>
      <c r="X1550" s="72"/>
    </row>
    <row r="1551" spans="23:24" x14ac:dyDescent="0.2">
      <c r="W1551" s="72"/>
      <c r="X1551" s="72"/>
    </row>
    <row r="1552" spans="23:24" x14ac:dyDescent="0.2">
      <c r="W1552" s="72"/>
      <c r="X1552" s="72"/>
    </row>
    <row r="1553" spans="23:24" x14ac:dyDescent="0.2">
      <c r="W1553" s="72"/>
      <c r="X1553" s="72"/>
    </row>
    <row r="1554" spans="23:24" x14ac:dyDescent="0.2">
      <c r="W1554" s="72"/>
      <c r="X1554" s="72"/>
    </row>
    <row r="1555" spans="23:24" x14ac:dyDescent="0.2">
      <c r="W1555" s="72"/>
      <c r="X1555" s="72"/>
    </row>
    <row r="1556" spans="23:24" x14ac:dyDescent="0.2">
      <c r="W1556" s="72"/>
      <c r="X1556" s="72"/>
    </row>
    <row r="1557" spans="23:24" x14ac:dyDescent="0.2">
      <c r="W1557" s="72"/>
      <c r="X1557" s="72"/>
    </row>
    <row r="1558" spans="23:24" x14ac:dyDescent="0.2">
      <c r="W1558" s="72"/>
      <c r="X1558" s="72"/>
    </row>
    <row r="1559" spans="23:24" x14ac:dyDescent="0.2">
      <c r="W1559" s="72"/>
      <c r="X1559" s="72"/>
    </row>
    <row r="1560" spans="23:24" x14ac:dyDescent="0.2">
      <c r="W1560" s="72"/>
      <c r="X1560" s="72"/>
    </row>
    <row r="1561" spans="23:24" x14ac:dyDescent="0.2">
      <c r="W1561" s="72"/>
      <c r="X1561" s="72"/>
    </row>
    <row r="1562" spans="23:24" x14ac:dyDescent="0.2">
      <c r="W1562" s="72"/>
      <c r="X1562" s="72"/>
    </row>
    <row r="1563" spans="23:24" x14ac:dyDescent="0.2">
      <c r="W1563" s="72"/>
      <c r="X1563" s="72"/>
    </row>
    <row r="1564" spans="23:24" x14ac:dyDescent="0.2">
      <c r="W1564" s="72"/>
      <c r="X1564" s="72"/>
    </row>
    <row r="1565" spans="23:24" x14ac:dyDescent="0.2">
      <c r="W1565" s="72"/>
      <c r="X1565" s="72"/>
    </row>
    <row r="1566" spans="23:24" x14ac:dyDescent="0.2">
      <c r="W1566" s="72"/>
      <c r="X1566" s="72"/>
    </row>
    <row r="1567" spans="23:24" x14ac:dyDescent="0.2">
      <c r="W1567" s="72"/>
      <c r="X1567" s="72"/>
    </row>
    <row r="1568" spans="23:24" x14ac:dyDescent="0.2">
      <c r="W1568" s="72"/>
      <c r="X1568" s="72"/>
    </row>
    <row r="1569" spans="23:24" x14ac:dyDescent="0.2">
      <c r="W1569" s="72"/>
      <c r="X1569" s="72"/>
    </row>
    <row r="1570" spans="23:24" x14ac:dyDescent="0.2">
      <c r="W1570" s="72"/>
      <c r="X1570" s="72"/>
    </row>
    <row r="1571" spans="23:24" x14ac:dyDescent="0.2">
      <c r="W1571" s="72"/>
      <c r="X1571" s="72"/>
    </row>
    <row r="1572" spans="23:24" x14ac:dyDescent="0.2">
      <c r="W1572" s="72"/>
      <c r="X1572" s="72"/>
    </row>
    <row r="1573" spans="23:24" x14ac:dyDescent="0.2">
      <c r="W1573" s="72"/>
      <c r="X1573" s="72"/>
    </row>
    <row r="1574" spans="23:24" x14ac:dyDescent="0.2">
      <c r="W1574" s="72"/>
      <c r="X1574" s="72"/>
    </row>
    <row r="1575" spans="23:24" x14ac:dyDescent="0.2">
      <c r="W1575" s="72"/>
      <c r="X1575" s="72"/>
    </row>
    <row r="1576" spans="23:24" x14ac:dyDescent="0.2">
      <c r="W1576" s="72"/>
      <c r="X1576" s="72"/>
    </row>
    <row r="1577" spans="23:24" x14ac:dyDescent="0.2">
      <c r="W1577" s="72"/>
      <c r="X1577" s="72"/>
    </row>
    <row r="1578" spans="23:24" x14ac:dyDescent="0.2">
      <c r="W1578" s="72"/>
      <c r="X1578" s="72"/>
    </row>
    <row r="1579" spans="23:24" x14ac:dyDescent="0.2">
      <c r="W1579" s="72"/>
      <c r="X1579" s="72"/>
    </row>
    <row r="1580" spans="23:24" x14ac:dyDescent="0.2">
      <c r="W1580" s="72"/>
      <c r="X1580" s="72"/>
    </row>
    <row r="1581" spans="23:24" x14ac:dyDescent="0.2">
      <c r="W1581" s="72"/>
      <c r="X1581" s="72"/>
    </row>
    <row r="1582" spans="23:24" x14ac:dyDescent="0.2">
      <c r="W1582" s="72"/>
      <c r="X1582" s="72"/>
    </row>
    <row r="1583" spans="23:24" x14ac:dyDescent="0.2">
      <c r="W1583" s="72"/>
      <c r="X1583" s="72"/>
    </row>
    <row r="1584" spans="23:24" x14ac:dyDescent="0.2">
      <c r="W1584" s="72"/>
      <c r="X1584" s="72"/>
    </row>
    <row r="1585" spans="23:24" x14ac:dyDescent="0.2">
      <c r="W1585" s="72"/>
      <c r="X1585" s="72"/>
    </row>
    <row r="1586" spans="23:24" x14ac:dyDescent="0.2">
      <c r="W1586" s="72"/>
      <c r="X1586" s="72"/>
    </row>
    <row r="1587" spans="23:24" x14ac:dyDescent="0.2">
      <c r="W1587" s="72"/>
      <c r="X1587" s="72"/>
    </row>
    <row r="1588" spans="23:24" x14ac:dyDescent="0.2">
      <c r="W1588" s="72"/>
      <c r="X1588" s="72"/>
    </row>
    <row r="1589" spans="23:24" x14ac:dyDescent="0.2">
      <c r="W1589" s="72"/>
      <c r="X1589" s="72"/>
    </row>
    <row r="1590" spans="23:24" x14ac:dyDescent="0.2">
      <c r="W1590" s="72"/>
      <c r="X1590" s="72"/>
    </row>
    <row r="1591" spans="23:24" x14ac:dyDescent="0.2">
      <c r="W1591" s="72"/>
      <c r="X1591" s="72"/>
    </row>
    <row r="1592" spans="23:24" x14ac:dyDescent="0.2">
      <c r="W1592" s="72"/>
      <c r="X1592" s="72"/>
    </row>
    <row r="1593" spans="23:24" x14ac:dyDescent="0.2">
      <c r="W1593" s="72"/>
      <c r="X1593" s="72"/>
    </row>
    <row r="1594" spans="23:24" x14ac:dyDescent="0.2">
      <c r="W1594" s="72"/>
      <c r="X1594" s="72"/>
    </row>
    <row r="1595" spans="23:24" x14ac:dyDescent="0.2">
      <c r="W1595" s="72"/>
      <c r="X1595" s="72"/>
    </row>
    <row r="1596" spans="23:24" x14ac:dyDescent="0.2">
      <c r="W1596" s="72"/>
      <c r="X1596" s="72"/>
    </row>
    <row r="1597" spans="23:24" x14ac:dyDescent="0.2">
      <c r="W1597" s="72"/>
      <c r="X1597" s="72"/>
    </row>
    <row r="1598" spans="23:24" x14ac:dyDescent="0.2">
      <c r="W1598" s="72"/>
      <c r="X1598" s="72"/>
    </row>
    <row r="1599" spans="23:24" x14ac:dyDescent="0.2">
      <c r="W1599" s="72"/>
      <c r="X1599" s="72"/>
    </row>
    <row r="1600" spans="23:24" x14ac:dyDescent="0.2">
      <c r="W1600" s="72"/>
      <c r="X1600" s="72"/>
    </row>
    <row r="1601" spans="23:24" x14ac:dyDescent="0.2">
      <c r="W1601" s="72"/>
      <c r="X1601" s="72"/>
    </row>
    <row r="1602" spans="23:24" x14ac:dyDescent="0.2">
      <c r="W1602" s="72"/>
      <c r="X1602" s="72"/>
    </row>
    <row r="1603" spans="23:24" x14ac:dyDescent="0.2">
      <c r="W1603" s="72"/>
      <c r="X1603" s="72"/>
    </row>
    <row r="1604" spans="23:24" x14ac:dyDescent="0.2">
      <c r="W1604" s="72"/>
      <c r="X1604" s="72"/>
    </row>
    <row r="1605" spans="23:24" x14ac:dyDescent="0.2">
      <c r="W1605" s="72"/>
      <c r="X1605" s="72"/>
    </row>
    <row r="1606" spans="23:24" x14ac:dyDescent="0.2">
      <c r="W1606" s="72"/>
      <c r="X1606" s="72"/>
    </row>
    <row r="1607" spans="23:24" x14ac:dyDescent="0.2">
      <c r="W1607" s="72"/>
      <c r="X1607" s="72"/>
    </row>
    <row r="1608" spans="23:24" x14ac:dyDescent="0.2">
      <c r="W1608" s="72"/>
      <c r="X1608" s="72"/>
    </row>
    <row r="1609" spans="23:24" x14ac:dyDescent="0.2">
      <c r="W1609" s="72"/>
      <c r="X1609" s="72"/>
    </row>
    <row r="1610" spans="23:24" x14ac:dyDescent="0.2">
      <c r="W1610" s="72"/>
      <c r="X1610" s="72"/>
    </row>
    <row r="1611" spans="23:24" x14ac:dyDescent="0.2">
      <c r="W1611" s="72"/>
      <c r="X1611" s="72"/>
    </row>
    <row r="1612" spans="23:24" x14ac:dyDescent="0.2">
      <c r="W1612" s="72"/>
      <c r="X1612" s="72"/>
    </row>
    <row r="1613" spans="23:24" x14ac:dyDescent="0.2">
      <c r="W1613" s="72"/>
      <c r="X1613" s="72"/>
    </row>
    <row r="1614" spans="23:24" x14ac:dyDescent="0.2">
      <c r="W1614" s="72"/>
      <c r="X1614" s="72"/>
    </row>
    <row r="1615" spans="23:24" x14ac:dyDescent="0.2">
      <c r="W1615" s="72"/>
      <c r="X1615" s="72"/>
    </row>
    <row r="1616" spans="23:24" x14ac:dyDescent="0.2">
      <c r="W1616" s="72"/>
      <c r="X1616" s="72"/>
    </row>
    <row r="1617" spans="23:24" x14ac:dyDescent="0.2">
      <c r="W1617" s="72"/>
      <c r="X1617" s="72"/>
    </row>
    <row r="1618" spans="23:24" x14ac:dyDescent="0.2">
      <c r="W1618" s="72"/>
      <c r="X1618" s="72"/>
    </row>
    <row r="1619" spans="23:24" x14ac:dyDescent="0.2">
      <c r="W1619" s="72"/>
      <c r="X1619" s="72"/>
    </row>
    <row r="1620" spans="23:24" x14ac:dyDescent="0.2">
      <c r="W1620" s="72"/>
      <c r="X1620" s="72"/>
    </row>
    <row r="1621" spans="23:24" x14ac:dyDescent="0.2">
      <c r="W1621" s="72"/>
      <c r="X1621" s="72"/>
    </row>
    <row r="1622" spans="23:24" x14ac:dyDescent="0.2">
      <c r="W1622" s="72"/>
      <c r="X1622" s="72"/>
    </row>
    <row r="1623" spans="23:24" x14ac:dyDescent="0.2">
      <c r="W1623" s="72"/>
      <c r="X1623" s="72"/>
    </row>
    <row r="1624" spans="23:24" x14ac:dyDescent="0.2">
      <c r="W1624" s="72"/>
      <c r="X1624" s="72"/>
    </row>
    <row r="1625" spans="23:24" x14ac:dyDescent="0.2">
      <c r="W1625" s="72"/>
      <c r="X1625" s="72"/>
    </row>
    <row r="1626" spans="23:24" x14ac:dyDescent="0.2">
      <c r="W1626" s="72"/>
      <c r="X1626" s="72"/>
    </row>
    <row r="1627" spans="23:24" x14ac:dyDescent="0.2">
      <c r="W1627" s="72"/>
      <c r="X1627" s="72"/>
    </row>
    <row r="1628" spans="23:24" x14ac:dyDescent="0.2">
      <c r="W1628" s="72"/>
      <c r="X1628" s="72"/>
    </row>
    <row r="1629" spans="23:24" x14ac:dyDescent="0.2">
      <c r="W1629" s="72"/>
      <c r="X1629" s="72"/>
    </row>
    <row r="1630" spans="23:24" x14ac:dyDescent="0.2">
      <c r="W1630" s="72"/>
      <c r="X1630" s="72"/>
    </row>
    <row r="1631" spans="23:24" x14ac:dyDescent="0.2">
      <c r="W1631" s="72"/>
      <c r="X1631" s="72"/>
    </row>
    <row r="1632" spans="23:24" x14ac:dyDescent="0.2">
      <c r="W1632" s="72"/>
      <c r="X1632" s="72"/>
    </row>
    <row r="1633" spans="23:24" x14ac:dyDescent="0.2">
      <c r="W1633" s="72"/>
      <c r="X1633" s="72"/>
    </row>
    <row r="1634" spans="23:24" x14ac:dyDescent="0.2">
      <c r="W1634" s="72"/>
      <c r="X1634" s="72"/>
    </row>
    <row r="1635" spans="23:24" x14ac:dyDescent="0.2">
      <c r="W1635" s="72"/>
      <c r="X1635" s="72"/>
    </row>
    <row r="1636" spans="23:24" x14ac:dyDescent="0.2">
      <c r="W1636" s="72"/>
      <c r="X1636" s="72"/>
    </row>
    <row r="1637" spans="23:24" x14ac:dyDescent="0.2">
      <c r="W1637" s="72"/>
      <c r="X1637" s="72"/>
    </row>
    <row r="1638" spans="23:24" x14ac:dyDescent="0.2">
      <c r="W1638" s="72"/>
      <c r="X1638" s="72"/>
    </row>
    <row r="1639" spans="23:24" x14ac:dyDescent="0.2">
      <c r="W1639" s="72"/>
      <c r="X1639" s="72"/>
    </row>
    <row r="1640" spans="23:24" x14ac:dyDescent="0.2">
      <c r="W1640" s="72"/>
      <c r="X1640" s="72"/>
    </row>
    <row r="1641" spans="23:24" x14ac:dyDescent="0.2">
      <c r="W1641" s="72"/>
      <c r="X1641" s="72"/>
    </row>
    <row r="1642" spans="23:24" x14ac:dyDescent="0.2">
      <c r="W1642" s="72"/>
      <c r="X1642" s="72"/>
    </row>
    <row r="1643" spans="23:24" x14ac:dyDescent="0.2">
      <c r="W1643" s="72"/>
      <c r="X1643" s="72"/>
    </row>
    <row r="1644" spans="23:24" x14ac:dyDescent="0.2">
      <c r="W1644" s="72"/>
      <c r="X1644" s="72"/>
    </row>
    <row r="1645" spans="23:24" x14ac:dyDescent="0.2">
      <c r="W1645" s="72"/>
      <c r="X1645" s="72"/>
    </row>
    <row r="1646" spans="23:24" x14ac:dyDescent="0.2">
      <c r="W1646" s="72"/>
      <c r="X1646" s="72"/>
    </row>
    <row r="1647" spans="23:24" x14ac:dyDescent="0.2">
      <c r="W1647" s="72"/>
      <c r="X1647" s="72"/>
    </row>
    <row r="1648" spans="23:24" x14ac:dyDescent="0.2">
      <c r="W1648" s="72"/>
      <c r="X1648" s="72"/>
    </row>
    <row r="1649" spans="23:24" x14ac:dyDescent="0.2">
      <c r="W1649" s="72"/>
      <c r="X1649" s="72"/>
    </row>
    <row r="1650" spans="23:24" x14ac:dyDescent="0.2">
      <c r="W1650" s="72"/>
      <c r="X1650" s="72"/>
    </row>
    <row r="1651" spans="23:24" x14ac:dyDescent="0.2">
      <c r="W1651" s="72"/>
      <c r="X1651" s="72"/>
    </row>
    <row r="1652" spans="23:24" x14ac:dyDescent="0.2">
      <c r="W1652" s="72"/>
      <c r="X1652" s="72"/>
    </row>
    <row r="1653" spans="23:24" x14ac:dyDescent="0.2">
      <c r="W1653" s="72"/>
      <c r="X1653" s="72"/>
    </row>
    <row r="1654" spans="23:24" x14ac:dyDescent="0.2">
      <c r="W1654" s="72"/>
      <c r="X1654" s="72"/>
    </row>
    <row r="1655" spans="23:24" x14ac:dyDescent="0.2">
      <c r="W1655" s="72"/>
      <c r="X1655" s="72"/>
    </row>
    <row r="1656" spans="23:24" x14ac:dyDescent="0.2">
      <c r="W1656" s="72"/>
      <c r="X1656" s="72"/>
    </row>
    <row r="1657" spans="23:24" x14ac:dyDescent="0.2">
      <c r="W1657" s="72"/>
      <c r="X1657" s="72"/>
    </row>
    <row r="1658" spans="23:24" x14ac:dyDescent="0.2">
      <c r="W1658" s="72"/>
      <c r="X1658" s="72"/>
    </row>
    <row r="1659" spans="23:24" x14ac:dyDescent="0.2">
      <c r="W1659" s="72"/>
      <c r="X1659" s="72"/>
    </row>
    <row r="1660" spans="23:24" x14ac:dyDescent="0.2">
      <c r="W1660" s="72"/>
      <c r="X1660" s="72"/>
    </row>
    <row r="1661" spans="23:24" x14ac:dyDescent="0.2">
      <c r="W1661" s="72"/>
      <c r="X1661" s="72"/>
    </row>
    <row r="1662" spans="23:24" x14ac:dyDescent="0.2">
      <c r="W1662" s="72"/>
      <c r="X1662" s="72"/>
    </row>
    <row r="1663" spans="23:24" x14ac:dyDescent="0.2">
      <c r="W1663" s="72"/>
      <c r="X1663" s="72"/>
    </row>
    <row r="1664" spans="23:24" x14ac:dyDescent="0.2">
      <c r="W1664" s="72"/>
      <c r="X1664" s="72"/>
    </row>
    <row r="1665" spans="23:24" x14ac:dyDescent="0.2">
      <c r="W1665" s="72"/>
      <c r="X1665" s="72"/>
    </row>
    <row r="1666" spans="23:24" x14ac:dyDescent="0.2">
      <c r="W1666" s="72"/>
      <c r="X1666" s="72"/>
    </row>
    <row r="1667" spans="23:24" x14ac:dyDescent="0.2">
      <c r="W1667" s="72"/>
      <c r="X1667" s="72"/>
    </row>
    <row r="1668" spans="23:24" x14ac:dyDescent="0.2">
      <c r="W1668" s="72"/>
      <c r="X1668" s="72"/>
    </row>
    <row r="1669" spans="23:24" x14ac:dyDescent="0.2">
      <c r="W1669" s="72"/>
      <c r="X1669" s="72"/>
    </row>
    <row r="1670" spans="23:24" x14ac:dyDescent="0.2">
      <c r="W1670" s="72"/>
      <c r="X1670" s="72"/>
    </row>
    <row r="1671" spans="23:24" x14ac:dyDescent="0.2">
      <c r="W1671" s="72"/>
      <c r="X1671" s="72"/>
    </row>
    <row r="1672" spans="23:24" x14ac:dyDescent="0.2">
      <c r="W1672" s="72"/>
      <c r="X1672" s="72"/>
    </row>
    <row r="1673" spans="23:24" x14ac:dyDescent="0.2">
      <c r="W1673" s="72"/>
      <c r="X1673" s="72"/>
    </row>
    <row r="1674" spans="23:24" x14ac:dyDescent="0.2">
      <c r="W1674" s="72"/>
      <c r="X1674" s="72"/>
    </row>
    <row r="1675" spans="23:24" x14ac:dyDescent="0.2">
      <c r="W1675" s="72"/>
      <c r="X1675" s="72"/>
    </row>
    <row r="1676" spans="23:24" x14ac:dyDescent="0.2">
      <c r="W1676" s="72"/>
      <c r="X1676" s="72"/>
    </row>
    <row r="1677" spans="23:24" x14ac:dyDescent="0.2">
      <c r="W1677" s="72"/>
      <c r="X1677" s="72"/>
    </row>
    <row r="1678" spans="23:24" x14ac:dyDescent="0.2">
      <c r="W1678" s="72"/>
      <c r="X1678" s="72"/>
    </row>
    <row r="1679" spans="23:24" x14ac:dyDescent="0.2">
      <c r="W1679" s="72"/>
      <c r="X1679" s="72"/>
    </row>
    <row r="1680" spans="23:24" x14ac:dyDescent="0.2">
      <c r="W1680" s="72"/>
      <c r="X1680" s="72"/>
    </row>
    <row r="1681" spans="23:24" x14ac:dyDescent="0.2">
      <c r="W1681" s="72"/>
      <c r="X1681" s="72"/>
    </row>
    <row r="1682" spans="23:24" x14ac:dyDescent="0.2">
      <c r="W1682" s="72"/>
      <c r="X1682" s="72"/>
    </row>
    <row r="1683" spans="23:24" x14ac:dyDescent="0.2">
      <c r="W1683" s="72"/>
      <c r="X1683" s="72"/>
    </row>
    <row r="1684" spans="23:24" x14ac:dyDescent="0.2">
      <c r="W1684" s="72"/>
      <c r="X1684" s="72"/>
    </row>
    <row r="1685" spans="23:24" x14ac:dyDescent="0.2">
      <c r="W1685" s="72"/>
      <c r="X1685" s="72"/>
    </row>
    <row r="1686" spans="23:24" x14ac:dyDescent="0.2">
      <c r="W1686" s="72"/>
      <c r="X1686" s="72"/>
    </row>
    <row r="1687" spans="23:24" x14ac:dyDescent="0.2">
      <c r="W1687" s="72"/>
      <c r="X1687" s="72"/>
    </row>
    <row r="1688" spans="23:24" x14ac:dyDescent="0.2">
      <c r="W1688" s="72"/>
      <c r="X1688" s="72"/>
    </row>
    <row r="1689" spans="23:24" x14ac:dyDescent="0.2">
      <c r="W1689" s="72"/>
      <c r="X1689" s="72"/>
    </row>
    <row r="1690" spans="23:24" x14ac:dyDescent="0.2">
      <c r="W1690" s="72"/>
      <c r="X1690" s="72"/>
    </row>
    <row r="1691" spans="23:24" x14ac:dyDescent="0.2">
      <c r="W1691" s="72"/>
      <c r="X1691" s="72"/>
    </row>
    <row r="1692" spans="23:24" x14ac:dyDescent="0.2">
      <c r="W1692" s="72"/>
      <c r="X1692" s="72"/>
    </row>
    <row r="1693" spans="23:24" x14ac:dyDescent="0.2">
      <c r="W1693" s="72"/>
      <c r="X1693" s="72"/>
    </row>
    <row r="1694" spans="23:24" x14ac:dyDescent="0.2">
      <c r="W1694" s="72"/>
      <c r="X1694" s="72"/>
    </row>
    <row r="1695" spans="23:24" x14ac:dyDescent="0.2">
      <c r="W1695" s="72"/>
      <c r="X1695" s="72"/>
    </row>
    <row r="1696" spans="23:24" x14ac:dyDescent="0.2">
      <c r="W1696" s="72"/>
      <c r="X1696" s="72"/>
    </row>
    <row r="1697" spans="23:24" x14ac:dyDescent="0.2">
      <c r="W1697" s="72"/>
      <c r="X1697" s="72"/>
    </row>
    <row r="1698" spans="23:24" x14ac:dyDescent="0.2">
      <c r="W1698" s="72"/>
      <c r="X1698" s="72"/>
    </row>
    <row r="1699" spans="23:24" x14ac:dyDescent="0.2">
      <c r="W1699" s="72"/>
      <c r="X1699" s="72"/>
    </row>
    <row r="1700" spans="23:24" x14ac:dyDescent="0.2">
      <c r="W1700" s="72"/>
      <c r="X1700" s="72"/>
    </row>
    <row r="1701" spans="23:24" x14ac:dyDescent="0.2">
      <c r="W1701" s="72"/>
      <c r="X1701" s="72"/>
    </row>
    <row r="1702" spans="23:24" x14ac:dyDescent="0.2">
      <c r="W1702" s="72"/>
      <c r="X1702" s="72"/>
    </row>
    <row r="1703" spans="23:24" x14ac:dyDescent="0.2">
      <c r="W1703" s="72"/>
      <c r="X1703" s="72"/>
    </row>
    <row r="1704" spans="23:24" x14ac:dyDescent="0.2">
      <c r="W1704" s="72"/>
      <c r="X1704" s="72"/>
    </row>
    <row r="1705" spans="23:24" x14ac:dyDescent="0.2">
      <c r="W1705" s="72"/>
      <c r="X1705" s="72"/>
    </row>
    <row r="1706" spans="23:24" x14ac:dyDescent="0.2">
      <c r="W1706" s="72"/>
      <c r="X1706" s="72"/>
    </row>
    <row r="1707" spans="23:24" x14ac:dyDescent="0.2">
      <c r="W1707" s="72"/>
      <c r="X1707" s="72"/>
    </row>
    <row r="1708" spans="23:24" x14ac:dyDescent="0.2">
      <c r="W1708" s="72"/>
      <c r="X1708" s="72"/>
    </row>
    <row r="1709" spans="23:24" x14ac:dyDescent="0.2">
      <c r="W1709" s="72"/>
      <c r="X1709" s="72"/>
    </row>
    <row r="1710" spans="23:24" x14ac:dyDescent="0.2">
      <c r="W1710" s="72"/>
      <c r="X1710" s="72"/>
    </row>
    <row r="1711" spans="23:24" x14ac:dyDescent="0.2">
      <c r="W1711" s="72"/>
      <c r="X1711" s="72"/>
    </row>
    <row r="1712" spans="23:24" x14ac:dyDescent="0.2">
      <c r="W1712" s="72"/>
      <c r="X1712" s="72"/>
    </row>
    <row r="1713" spans="23:24" x14ac:dyDescent="0.2">
      <c r="W1713" s="72"/>
      <c r="X1713" s="72"/>
    </row>
    <row r="1714" spans="23:24" x14ac:dyDescent="0.2">
      <c r="W1714" s="72"/>
      <c r="X1714" s="72"/>
    </row>
    <row r="1715" spans="23:24" x14ac:dyDescent="0.2">
      <c r="W1715" s="72"/>
      <c r="X1715" s="72"/>
    </row>
    <row r="1716" spans="23:24" x14ac:dyDescent="0.2">
      <c r="W1716" s="72"/>
      <c r="X1716" s="72"/>
    </row>
    <row r="1717" spans="23:24" x14ac:dyDescent="0.2">
      <c r="W1717" s="72"/>
      <c r="X1717" s="72"/>
    </row>
    <row r="1718" spans="23:24" x14ac:dyDescent="0.2">
      <c r="W1718" s="72"/>
      <c r="X1718" s="72"/>
    </row>
    <row r="1719" spans="23:24" x14ac:dyDescent="0.2">
      <c r="W1719" s="72"/>
      <c r="X1719" s="72"/>
    </row>
    <row r="1720" spans="23:24" x14ac:dyDescent="0.2">
      <c r="W1720" s="72"/>
      <c r="X1720" s="72"/>
    </row>
    <row r="1721" spans="23:24" x14ac:dyDescent="0.2">
      <c r="W1721" s="72"/>
      <c r="X1721" s="72"/>
    </row>
    <row r="1722" spans="23:24" x14ac:dyDescent="0.2">
      <c r="W1722" s="72"/>
      <c r="X1722" s="72"/>
    </row>
    <row r="1723" spans="23:24" x14ac:dyDescent="0.2">
      <c r="W1723" s="72"/>
      <c r="X1723" s="72"/>
    </row>
    <row r="1724" spans="23:24" x14ac:dyDescent="0.2">
      <c r="W1724" s="72"/>
      <c r="X1724" s="72"/>
    </row>
    <row r="1725" spans="23:24" x14ac:dyDescent="0.2">
      <c r="W1725" s="72"/>
      <c r="X1725" s="72"/>
    </row>
    <row r="1726" spans="23:24" x14ac:dyDescent="0.2">
      <c r="W1726" s="72"/>
      <c r="X1726" s="72"/>
    </row>
    <row r="1727" spans="23:24" x14ac:dyDescent="0.2">
      <c r="W1727" s="72"/>
      <c r="X1727" s="72"/>
    </row>
    <row r="1728" spans="23:24" x14ac:dyDescent="0.2">
      <c r="W1728" s="72"/>
      <c r="X1728" s="72"/>
    </row>
    <row r="1729" spans="23:24" x14ac:dyDescent="0.2">
      <c r="W1729" s="72"/>
      <c r="X1729" s="72"/>
    </row>
    <row r="1730" spans="23:24" x14ac:dyDescent="0.2">
      <c r="W1730" s="72"/>
      <c r="X1730" s="72"/>
    </row>
    <row r="1731" spans="23:24" x14ac:dyDescent="0.2">
      <c r="W1731" s="72"/>
      <c r="X1731" s="72"/>
    </row>
    <row r="1732" spans="23:24" x14ac:dyDescent="0.2">
      <c r="W1732" s="72"/>
      <c r="X1732" s="72"/>
    </row>
    <row r="1733" spans="23:24" x14ac:dyDescent="0.2">
      <c r="W1733" s="72"/>
      <c r="X1733" s="72"/>
    </row>
    <row r="1734" spans="23:24" x14ac:dyDescent="0.2">
      <c r="W1734" s="72"/>
      <c r="X1734" s="72"/>
    </row>
    <row r="1735" spans="23:24" x14ac:dyDescent="0.2">
      <c r="W1735" s="72"/>
      <c r="X1735" s="72"/>
    </row>
    <row r="1736" spans="23:24" x14ac:dyDescent="0.2">
      <c r="W1736" s="72"/>
      <c r="X1736" s="72"/>
    </row>
    <row r="1737" spans="23:24" x14ac:dyDescent="0.2">
      <c r="W1737" s="72"/>
      <c r="X1737" s="72"/>
    </row>
    <row r="1738" spans="23:24" x14ac:dyDescent="0.2">
      <c r="W1738" s="72"/>
      <c r="X1738" s="72"/>
    </row>
    <row r="1739" spans="23:24" x14ac:dyDescent="0.2">
      <c r="W1739" s="72"/>
      <c r="X1739" s="72"/>
    </row>
    <row r="1740" spans="23:24" x14ac:dyDescent="0.2">
      <c r="W1740" s="72"/>
      <c r="X1740" s="72"/>
    </row>
    <row r="1741" spans="23:24" x14ac:dyDescent="0.2">
      <c r="W1741" s="72"/>
      <c r="X1741" s="72"/>
    </row>
    <row r="1742" spans="23:24" x14ac:dyDescent="0.2">
      <c r="W1742" s="72"/>
      <c r="X1742" s="72"/>
    </row>
    <row r="1743" spans="23:24" x14ac:dyDescent="0.2">
      <c r="W1743" s="72"/>
      <c r="X1743" s="72"/>
    </row>
    <row r="1744" spans="23:24" x14ac:dyDescent="0.2">
      <c r="W1744" s="72"/>
      <c r="X1744" s="72"/>
    </row>
    <row r="1745" spans="23:24" x14ac:dyDescent="0.2">
      <c r="W1745" s="72"/>
      <c r="X1745" s="72"/>
    </row>
    <row r="1746" spans="23:24" x14ac:dyDescent="0.2">
      <c r="W1746" s="72"/>
      <c r="X1746" s="72"/>
    </row>
    <row r="1747" spans="23:24" x14ac:dyDescent="0.2">
      <c r="W1747" s="72"/>
      <c r="X1747" s="72"/>
    </row>
    <row r="1748" spans="23:24" x14ac:dyDescent="0.2">
      <c r="W1748" s="72"/>
      <c r="X1748" s="72"/>
    </row>
    <row r="1749" spans="23:24" x14ac:dyDescent="0.2">
      <c r="W1749" s="72"/>
      <c r="X1749" s="72"/>
    </row>
    <row r="1750" spans="23:24" x14ac:dyDescent="0.2">
      <c r="W1750" s="72"/>
      <c r="X1750" s="72"/>
    </row>
    <row r="1751" spans="23:24" x14ac:dyDescent="0.2">
      <c r="W1751" s="72"/>
      <c r="X1751" s="72"/>
    </row>
    <row r="1752" spans="23:24" x14ac:dyDescent="0.2">
      <c r="W1752" s="72"/>
      <c r="X1752" s="72"/>
    </row>
    <row r="1753" spans="23:24" x14ac:dyDescent="0.2">
      <c r="W1753" s="72"/>
      <c r="X1753" s="72"/>
    </row>
    <row r="1754" spans="23:24" x14ac:dyDescent="0.2">
      <c r="W1754" s="72"/>
      <c r="X1754" s="72"/>
    </row>
    <row r="1755" spans="23:24" x14ac:dyDescent="0.2">
      <c r="W1755" s="72"/>
      <c r="X1755" s="72"/>
    </row>
    <row r="1756" spans="23:24" x14ac:dyDescent="0.2">
      <c r="W1756" s="72"/>
      <c r="X1756" s="72"/>
    </row>
    <row r="1757" spans="23:24" x14ac:dyDescent="0.2">
      <c r="W1757" s="72"/>
      <c r="X1757" s="72"/>
    </row>
    <row r="1758" spans="23:24" x14ac:dyDescent="0.2">
      <c r="W1758" s="72"/>
      <c r="X1758" s="72"/>
    </row>
    <row r="1759" spans="23:24" x14ac:dyDescent="0.2">
      <c r="W1759" s="72"/>
      <c r="X1759" s="72"/>
    </row>
    <row r="1760" spans="23:24" x14ac:dyDescent="0.2">
      <c r="W1760" s="72"/>
      <c r="X1760" s="72"/>
    </row>
    <row r="1761" spans="23:24" x14ac:dyDescent="0.2">
      <c r="W1761" s="72"/>
      <c r="X1761" s="72"/>
    </row>
    <row r="1762" spans="23:24" x14ac:dyDescent="0.2">
      <c r="W1762" s="72"/>
      <c r="X1762" s="72"/>
    </row>
    <row r="1763" spans="23:24" x14ac:dyDescent="0.2">
      <c r="W1763" s="72"/>
      <c r="X1763" s="72"/>
    </row>
    <row r="1764" spans="23:24" x14ac:dyDescent="0.2">
      <c r="W1764" s="72"/>
      <c r="X1764" s="72"/>
    </row>
    <row r="1765" spans="23:24" x14ac:dyDescent="0.2">
      <c r="W1765" s="72"/>
      <c r="X1765" s="72"/>
    </row>
    <row r="1766" spans="23:24" x14ac:dyDescent="0.2">
      <c r="W1766" s="72"/>
      <c r="X1766" s="72"/>
    </row>
    <row r="1767" spans="23:24" x14ac:dyDescent="0.2">
      <c r="W1767" s="72"/>
      <c r="X1767" s="72"/>
    </row>
    <row r="1768" spans="23:24" x14ac:dyDescent="0.2">
      <c r="W1768" s="72"/>
      <c r="X1768" s="72"/>
    </row>
    <row r="1769" spans="23:24" x14ac:dyDescent="0.2">
      <c r="W1769" s="72"/>
      <c r="X1769" s="72"/>
    </row>
    <row r="1770" spans="23:24" x14ac:dyDescent="0.2">
      <c r="W1770" s="72"/>
      <c r="X1770" s="72"/>
    </row>
    <row r="1771" spans="23:24" x14ac:dyDescent="0.2">
      <c r="W1771" s="72"/>
      <c r="X1771" s="72"/>
    </row>
    <row r="1772" spans="23:24" x14ac:dyDescent="0.2">
      <c r="W1772" s="72"/>
      <c r="X1772" s="72"/>
    </row>
    <row r="1773" spans="23:24" x14ac:dyDescent="0.2">
      <c r="W1773" s="72"/>
      <c r="X1773" s="72"/>
    </row>
    <row r="1774" spans="23:24" x14ac:dyDescent="0.2">
      <c r="W1774" s="72"/>
      <c r="X1774" s="72"/>
    </row>
    <row r="1775" spans="23:24" x14ac:dyDescent="0.2">
      <c r="W1775" s="72"/>
      <c r="X1775" s="72"/>
    </row>
    <row r="1776" spans="23:24" x14ac:dyDescent="0.2">
      <c r="W1776" s="72"/>
      <c r="X1776" s="72"/>
    </row>
    <row r="1777" spans="23:24" x14ac:dyDescent="0.2">
      <c r="W1777" s="72"/>
      <c r="X1777" s="72"/>
    </row>
    <row r="1778" spans="23:24" x14ac:dyDescent="0.2">
      <c r="W1778" s="72"/>
      <c r="X1778" s="72"/>
    </row>
    <row r="1779" spans="23:24" x14ac:dyDescent="0.2">
      <c r="W1779" s="72"/>
      <c r="X1779" s="72"/>
    </row>
    <row r="1780" spans="23:24" x14ac:dyDescent="0.2">
      <c r="W1780" s="72"/>
      <c r="X1780" s="72"/>
    </row>
    <row r="1781" spans="23:24" x14ac:dyDescent="0.2">
      <c r="W1781" s="72"/>
      <c r="X1781" s="72"/>
    </row>
    <row r="1782" spans="23:24" x14ac:dyDescent="0.2">
      <c r="W1782" s="72"/>
      <c r="X1782" s="72"/>
    </row>
    <row r="1783" spans="23:24" x14ac:dyDescent="0.2">
      <c r="W1783" s="72"/>
      <c r="X1783" s="72"/>
    </row>
    <row r="1784" spans="23:24" x14ac:dyDescent="0.2">
      <c r="W1784" s="72"/>
      <c r="X1784" s="72"/>
    </row>
    <row r="1785" spans="23:24" x14ac:dyDescent="0.2">
      <c r="W1785" s="72"/>
      <c r="X1785" s="72"/>
    </row>
    <row r="1786" spans="23:24" x14ac:dyDescent="0.2">
      <c r="W1786" s="72"/>
      <c r="X1786" s="72"/>
    </row>
    <row r="1787" spans="23:24" x14ac:dyDescent="0.2">
      <c r="W1787" s="72"/>
      <c r="X1787" s="72"/>
    </row>
    <row r="1788" spans="23:24" x14ac:dyDescent="0.2">
      <c r="W1788" s="72"/>
      <c r="X1788" s="72"/>
    </row>
    <row r="1789" spans="23:24" x14ac:dyDescent="0.2">
      <c r="W1789" s="72"/>
      <c r="X1789" s="72"/>
    </row>
    <row r="1790" spans="23:24" x14ac:dyDescent="0.2">
      <c r="W1790" s="72"/>
      <c r="X1790" s="72"/>
    </row>
    <row r="1791" spans="23:24" x14ac:dyDescent="0.2">
      <c r="W1791" s="72"/>
      <c r="X1791" s="72"/>
    </row>
    <row r="1792" spans="23:24" x14ac:dyDescent="0.2">
      <c r="W1792" s="72"/>
      <c r="X1792" s="72"/>
    </row>
    <row r="1793" spans="23:24" x14ac:dyDescent="0.2">
      <c r="W1793" s="72"/>
      <c r="X1793" s="72"/>
    </row>
    <row r="1794" spans="23:24" x14ac:dyDescent="0.2">
      <c r="W1794" s="72"/>
      <c r="X1794" s="72"/>
    </row>
    <row r="1795" spans="23:24" x14ac:dyDescent="0.2">
      <c r="W1795" s="72"/>
      <c r="X1795" s="72"/>
    </row>
    <row r="1796" spans="23:24" x14ac:dyDescent="0.2">
      <c r="W1796" s="72"/>
      <c r="X1796" s="72"/>
    </row>
    <row r="1797" spans="23:24" x14ac:dyDescent="0.2">
      <c r="W1797" s="72"/>
      <c r="X1797" s="72"/>
    </row>
    <row r="1798" spans="23:24" x14ac:dyDescent="0.2">
      <c r="W1798" s="72"/>
      <c r="X1798" s="72"/>
    </row>
    <row r="1799" spans="23:24" x14ac:dyDescent="0.2">
      <c r="W1799" s="72"/>
      <c r="X1799" s="72"/>
    </row>
    <row r="1800" spans="23:24" x14ac:dyDescent="0.2">
      <c r="W1800" s="72"/>
      <c r="X1800" s="72"/>
    </row>
    <row r="1801" spans="23:24" x14ac:dyDescent="0.2">
      <c r="W1801" s="72"/>
      <c r="X1801" s="72"/>
    </row>
    <row r="1802" spans="23:24" x14ac:dyDescent="0.2">
      <c r="W1802" s="72"/>
      <c r="X1802" s="72"/>
    </row>
    <row r="1803" spans="23:24" x14ac:dyDescent="0.2">
      <c r="W1803" s="72"/>
      <c r="X1803" s="72"/>
    </row>
    <row r="1804" spans="23:24" x14ac:dyDescent="0.2">
      <c r="W1804" s="72"/>
      <c r="X1804" s="72"/>
    </row>
    <row r="1805" spans="23:24" x14ac:dyDescent="0.2">
      <c r="W1805" s="72"/>
      <c r="X1805" s="72"/>
    </row>
    <row r="1806" spans="23:24" x14ac:dyDescent="0.2">
      <c r="W1806" s="72"/>
      <c r="X1806" s="72"/>
    </row>
    <row r="1807" spans="23:24" x14ac:dyDescent="0.2">
      <c r="W1807" s="72"/>
      <c r="X1807" s="72"/>
    </row>
    <row r="1808" spans="23:24" x14ac:dyDescent="0.2">
      <c r="W1808" s="72"/>
      <c r="X1808" s="72"/>
    </row>
    <row r="1809" spans="23:24" x14ac:dyDescent="0.2">
      <c r="W1809" s="72"/>
      <c r="X1809" s="72"/>
    </row>
    <row r="1810" spans="23:24" x14ac:dyDescent="0.2">
      <c r="W1810" s="72"/>
      <c r="X1810" s="72"/>
    </row>
    <row r="1811" spans="23:24" x14ac:dyDescent="0.2">
      <c r="W1811" s="72"/>
      <c r="X1811" s="72"/>
    </row>
    <row r="1812" spans="23:24" x14ac:dyDescent="0.2">
      <c r="W1812" s="72"/>
      <c r="X1812" s="72"/>
    </row>
    <row r="1813" spans="23:24" x14ac:dyDescent="0.2">
      <c r="W1813" s="72"/>
      <c r="X1813" s="72"/>
    </row>
    <row r="1814" spans="23:24" x14ac:dyDescent="0.2">
      <c r="W1814" s="72"/>
      <c r="X1814" s="72"/>
    </row>
    <row r="1815" spans="23:24" x14ac:dyDescent="0.2">
      <c r="W1815" s="72"/>
      <c r="X1815" s="72"/>
    </row>
    <row r="1816" spans="23:24" x14ac:dyDescent="0.2">
      <c r="W1816" s="72"/>
      <c r="X1816" s="72"/>
    </row>
    <row r="1817" spans="23:24" x14ac:dyDescent="0.2">
      <c r="W1817" s="72"/>
      <c r="X1817" s="72"/>
    </row>
    <row r="1818" spans="23:24" x14ac:dyDescent="0.2">
      <c r="W1818" s="72"/>
      <c r="X1818" s="72"/>
    </row>
    <row r="1819" spans="23:24" x14ac:dyDescent="0.2">
      <c r="W1819" s="72"/>
      <c r="X1819" s="72"/>
    </row>
    <row r="1820" spans="23:24" x14ac:dyDescent="0.2">
      <c r="W1820" s="72"/>
      <c r="X1820" s="72"/>
    </row>
    <row r="1821" spans="23:24" x14ac:dyDescent="0.2">
      <c r="W1821" s="72"/>
      <c r="X1821" s="72"/>
    </row>
    <row r="1822" spans="23:24" x14ac:dyDescent="0.2">
      <c r="W1822" s="72"/>
      <c r="X1822" s="72"/>
    </row>
    <row r="1823" spans="23:24" x14ac:dyDescent="0.2">
      <c r="W1823" s="72"/>
      <c r="X1823" s="72"/>
    </row>
    <row r="1824" spans="23:24" x14ac:dyDescent="0.2">
      <c r="W1824" s="72"/>
      <c r="X1824" s="72"/>
    </row>
    <row r="1825" spans="23:24" x14ac:dyDescent="0.2">
      <c r="W1825" s="72"/>
      <c r="X1825" s="72"/>
    </row>
    <row r="1826" spans="23:24" x14ac:dyDescent="0.2">
      <c r="W1826" s="72"/>
      <c r="X1826" s="72"/>
    </row>
    <row r="1827" spans="23:24" x14ac:dyDescent="0.2">
      <c r="W1827" s="72"/>
      <c r="X1827" s="72"/>
    </row>
    <row r="1828" spans="23:24" x14ac:dyDescent="0.2">
      <c r="W1828" s="72"/>
      <c r="X1828" s="72"/>
    </row>
    <row r="1829" spans="23:24" x14ac:dyDescent="0.2">
      <c r="W1829" s="72"/>
      <c r="X1829" s="72"/>
    </row>
    <row r="1830" spans="23:24" x14ac:dyDescent="0.2">
      <c r="W1830" s="72"/>
      <c r="X1830" s="72"/>
    </row>
    <row r="1831" spans="23:24" x14ac:dyDescent="0.2">
      <c r="W1831" s="72"/>
      <c r="X1831" s="72"/>
    </row>
    <row r="1832" spans="23:24" x14ac:dyDescent="0.2">
      <c r="W1832" s="72"/>
      <c r="X1832" s="72"/>
    </row>
    <row r="1833" spans="23:24" x14ac:dyDescent="0.2">
      <c r="W1833" s="72"/>
      <c r="X1833" s="72"/>
    </row>
    <row r="1834" spans="23:24" x14ac:dyDescent="0.2">
      <c r="W1834" s="72"/>
      <c r="X1834" s="72"/>
    </row>
    <row r="1835" spans="23:24" x14ac:dyDescent="0.2">
      <c r="W1835" s="72"/>
      <c r="X1835" s="72"/>
    </row>
    <row r="1836" spans="23:24" x14ac:dyDescent="0.2">
      <c r="W1836" s="72"/>
      <c r="X1836" s="72"/>
    </row>
    <row r="1837" spans="23:24" x14ac:dyDescent="0.2">
      <c r="W1837" s="72"/>
      <c r="X1837" s="72"/>
    </row>
    <row r="1838" spans="23:24" x14ac:dyDescent="0.2">
      <c r="W1838" s="72"/>
      <c r="X1838" s="72"/>
    </row>
    <row r="1839" spans="23:24" x14ac:dyDescent="0.2">
      <c r="W1839" s="72"/>
      <c r="X1839" s="72"/>
    </row>
    <row r="1840" spans="23:24" x14ac:dyDescent="0.2">
      <c r="W1840" s="72"/>
      <c r="X1840" s="72"/>
    </row>
    <row r="1841" spans="23:24" x14ac:dyDescent="0.2">
      <c r="W1841" s="72"/>
      <c r="X1841" s="72"/>
    </row>
    <row r="1842" spans="23:24" x14ac:dyDescent="0.2">
      <c r="W1842" s="72"/>
      <c r="X1842" s="72"/>
    </row>
    <row r="1843" spans="23:24" x14ac:dyDescent="0.2">
      <c r="W1843" s="72"/>
      <c r="X1843" s="72"/>
    </row>
    <row r="1844" spans="23:24" x14ac:dyDescent="0.2">
      <c r="W1844" s="72"/>
      <c r="X1844" s="72"/>
    </row>
    <row r="1845" spans="23:24" x14ac:dyDescent="0.2">
      <c r="W1845" s="72"/>
      <c r="X1845" s="72"/>
    </row>
    <row r="1846" spans="23:24" x14ac:dyDescent="0.2">
      <c r="W1846" s="72"/>
      <c r="X1846" s="72"/>
    </row>
    <row r="1847" spans="23:24" x14ac:dyDescent="0.2">
      <c r="W1847" s="72"/>
      <c r="X1847" s="72"/>
    </row>
    <row r="1848" spans="23:24" x14ac:dyDescent="0.2">
      <c r="W1848" s="72"/>
      <c r="X1848" s="72"/>
    </row>
    <row r="1849" spans="23:24" x14ac:dyDescent="0.2">
      <c r="W1849" s="72"/>
      <c r="X1849" s="72"/>
    </row>
    <row r="1850" spans="23:24" x14ac:dyDescent="0.2">
      <c r="W1850" s="72"/>
      <c r="X1850" s="72"/>
    </row>
    <row r="1851" spans="23:24" x14ac:dyDescent="0.2">
      <c r="W1851" s="72"/>
      <c r="X1851" s="72"/>
    </row>
    <row r="1852" spans="23:24" x14ac:dyDescent="0.2">
      <c r="W1852" s="72"/>
      <c r="X1852" s="72"/>
    </row>
    <row r="1853" spans="23:24" x14ac:dyDescent="0.2">
      <c r="W1853" s="72"/>
      <c r="X1853" s="72"/>
    </row>
    <row r="1854" spans="23:24" x14ac:dyDescent="0.2">
      <c r="W1854" s="72"/>
      <c r="X1854" s="72"/>
    </row>
    <row r="1855" spans="23:24" x14ac:dyDescent="0.2">
      <c r="W1855" s="72"/>
      <c r="X1855" s="72"/>
    </row>
    <row r="1856" spans="23:24" x14ac:dyDescent="0.2">
      <c r="W1856" s="72"/>
      <c r="X1856" s="72"/>
    </row>
    <row r="1857" spans="23:24" x14ac:dyDescent="0.2">
      <c r="W1857" s="72"/>
      <c r="X1857" s="72"/>
    </row>
    <row r="1858" spans="23:24" x14ac:dyDescent="0.2">
      <c r="W1858" s="72"/>
      <c r="X1858" s="72"/>
    </row>
    <row r="1859" spans="23:24" x14ac:dyDescent="0.2">
      <c r="W1859" s="72"/>
      <c r="X1859" s="72"/>
    </row>
    <row r="1860" spans="23:24" x14ac:dyDescent="0.2">
      <c r="W1860" s="72"/>
      <c r="X1860" s="72"/>
    </row>
    <row r="1861" spans="23:24" x14ac:dyDescent="0.2">
      <c r="W1861" s="72"/>
      <c r="X1861" s="72"/>
    </row>
    <row r="1862" spans="23:24" x14ac:dyDescent="0.2">
      <c r="W1862" s="72"/>
      <c r="X1862" s="72"/>
    </row>
    <row r="1863" spans="23:24" x14ac:dyDescent="0.2">
      <c r="W1863" s="72"/>
      <c r="X1863" s="72"/>
    </row>
    <row r="1864" spans="23:24" x14ac:dyDescent="0.2">
      <c r="W1864" s="72"/>
      <c r="X1864" s="72"/>
    </row>
    <row r="1865" spans="23:24" x14ac:dyDescent="0.2">
      <c r="W1865" s="72"/>
      <c r="X1865" s="72"/>
    </row>
    <row r="1866" spans="23:24" x14ac:dyDescent="0.2">
      <c r="W1866" s="72"/>
      <c r="X1866" s="72"/>
    </row>
    <row r="1867" spans="23:24" x14ac:dyDescent="0.2">
      <c r="W1867" s="72"/>
      <c r="X1867" s="72"/>
    </row>
    <row r="1868" spans="23:24" x14ac:dyDescent="0.2">
      <c r="W1868" s="72"/>
      <c r="X1868" s="72"/>
    </row>
    <row r="1869" spans="23:24" x14ac:dyDescent="0.2">
      <c r="W1869" s="72"/>
      <c r="X1869" s="72"/>
    </row>
    <row r="1870" spans="23:24" x14ac:dyDescent="0.2">
      <c r="W1870" s="72"/>
      <c r="X1870" s="72"/>
    </row>
    <row r="1871" spans="23:24" x14ac:dyDescent="0.2">
      <c r="W1871" s="72"/>
      <c r="X1871" s="72"/>
    </row>
    <row r="1872" spans="23:24" x14ac:dyDescent="0.2">
      <c r="W1872" s="72"/>
      <c r="X1872" s="72"/>
    </row>
    <row r="1873" spans="23:24" x14ac:dyDescent="0.2">
      <c r="W1873" s="72"/>
      <c r="X1873" s="72"/>
    </row>
    <row r="1874" spans="23:24" x14ac:dyDescent="0.2">
      <c r="W1874" s="72"/>
      <c r="X1874" s="72"/>
    </row>
    <row r="1875" spans="23:24" x14ac:dyDescent="0.2">
      <c r="W1875" s="72"/>
      <c r="X1875" s="72"/>
    </row>
    <row r="1876" spans="23:24" x14ac:dyDescent="0.2">
      <c r="W1876" s="72"/>
      <c r="X1876" s="72"/>
    </row>
    <row r="1877" spans="23:24" x14ac:dyDescent="0.2">
      <c r="W1877" s="72"/>
      <c r="X1877" s="72"/>
    </row>
    <row r="1878" spans="23:24" x14ac:dyDescent="0.2">
      <c r="W1878" s="72"/>
      <c r="X1878" s="72"/>
    </row>
    <row r="1879" spans="23:24" x14ac:dyDescent="0.2">
      <c r="W1879" s="72"/>
      <c r="X1879" s="72"/>
    </row>
    <row r="1880" spans="23:24" x14ac:dyDescent="0.2">
      <c r="W1880" s="72"/>
      <c r="X1880" s="72"/>
    </row>
    <row r="1881" spans="23:24" x14ac:dyDescent="0.2">
      <c r="W1881" s="72"/>
      <c r="X1881" s="72"/>
    </row>
    <row r="1882" spans="23:24" x14ac:dyDescent="0.2">
      <c r="W1882" s="72"/>
      <c r="X1882" s="72"/>
    </row>
    <row r="1883" spans="23:24" x14ac:dyDescent="0.2">
      <c r="W1883" s="72"/>
      <c r="X1883" s="72"/>
    </row>
    <row r="1884" spans="23:24" x14ac:dyDescent="0.2">
      <c r="W1884" s="72"/>
      <c r="X1884" s="72"/>
    </row>
    <row r="1885" spans="23:24" x14ac:dyDescent="0.2">
      <c r="W1885" s="72"/>
      <c r="X1885" s="72"/>
    </row>
    <row r="1886" spans="23:24" x14ac:dyDescent="0.2">
      <c r="W1886" s="72"/>
      <c r="X1886" s="72"/>
    </row>
    <row r="1887" spans="23:24" x14ac:dyDescent="0.2">
      <c r="W1887" s="72"/>
      <c r="X1887" s="72"/>
    </row>
    <row r="1888" spans="23:24" x14ac:dyDescent="0.2">
      <c r="W1888" s="72"/>
      <c r="X1888" s="72"/>
    </row>
    <row r="1889" spans="23:24" x14ac:dyDescent="0.2">
      <c r="W1889" s="72"/>
      <c r="X1889" s="72"/>
    </row>
    <row r="1890" spans="23:24" x14ac:dyDescent="0.2">
      <c r="W1890" s="72"/>
      <c r="X1890" s="72"/>
    </row>
    <row r="1891" spans="23:24" x14ac:dyDescent="0.2">
      <c r="W1891" s="72"/>
      <c r="X1891" s="72"/>
    </row>
    <row r="1892" spans="23:24" x14ac:dyDescent="0.2">
      <c r="W1892" s="72"/>
      <c r="X1892" s="72"/>
    </row>
    <row r="1893" spans="23:24" x14ac:dyDescent="0.2">
      <c r="W1893" s="72"/>
      <c r="X1893" s="72"/>
    </row>
    <row r="1894" spans="23:24" x14ac:dyDescent="0.2">
      <c r="W1894" s="72"/>
      <c r="X1894" s="72"/>
    </row>
    <row r="1895" spans="23:24" x14ac:dyDescent="0.2">
      <c r="W1895" s="72"/>
      <c r="X1895" s="72"/>
    </row>
    <row r="1896" spans="23:24" x14ac:dyDescent="0.2">
      <c r="W1896" s="72"/>
      <c r="X1896" s="72"/>
    </row>
    <row r="1897" spans="23:24" x14ac:dyDescent="0.2">
      <c r="W1897" s="72"/>
      <c r="X1897" s="72"/>
    </row>
    <row r="1898" spans="23:24" x14ac:dyDescent="0.2">
      <c r="W1898" s="72"/>
      <c r="X1898" s="72"/>
    </row>
    <row r="1899" spans="23:24" x14ac:dyDescent="0.2">
      <c r="W1899" s="72"/>
      <c r="X1899" s="72"/>
    </row>
    <row r="1900" spans="23:24" x14ac:dyDescent="0.2">
      <c r="W1900" s="72"/>
      <c r="X1900" s="72"/>
    </row>
    <row r="1901" spans="23:24" x14ac:dyDescent="0.2">
      <c r="W1901" s="72"/>
      <c r="X1901" s="72"/>
    </row>
    <row r="1902" spans="23:24" x14ac:dyDescent="0.2">
      <c r="W1902" s="72"/>
      <c r="X1902" s="72"/>
    </row>
    <row r="1903" spans="23:24" x14ac:dyDescent="0.2">
      <c r="W1903" s="72"/>
      <c r="X1903" s="72"/>
    </row>
    <row r="1904" spans="23:24" x14ac:dyDescent="0.2">
      <c r="W1904" s="72"/>
      <c r="X1904" s="72"/>
    </row>
    <row r="1905" spans="23:24" x14ac:dyDescent="0.2">
      <c r="W1905" s="72"/>
      <c r="X1905" s="72"/>
    </row>
    <row r="1906" spans="23:24" x14ac:dyDescent="0.2">
      <c r="W1906" s="72"/>
      <c r="X1906" s="72"/>
    </row>
    <row r="1907" spans="23:24" x14ac:dyDescent="0.2">
      <c r="W1907" s="72"/>
      <c r="X1907" s="72"/>
    </row>
    <row r="1908" spans="23:24" x14ac:dyDescent="0.2">
      <c r="W1908" s="72"/>
      <c r="X1908" s="72"/>
    </row>
    <row r="1909" spans="23:24" x14ac:dyDescent="0.2">
      <c r="W1909" s="72"/>
      <c r="X1909" s="72"/>
    </row>
    <row r="1910" spans="23:24" x14ac:dyDescent="0.2">
      <c r="W1910" s="72"/>
      <c r="X1910" s="72"/>
    </row>
    <row r="1911" spans="23:24" x14ac:dyDescent="0.2">
      <c r="W1911" s="72"/>
      <c r="X1911" s="72"/>
    </row>
    <row r="1912" spans="23:24" x14ac:dyDescent="0.2">
      <c r="W1912" s="72"/>
      <c r="X1912" s="72"/>
    </row>
    <row r="1913" spans="23:24" x14ac:dyDescent="0.2">
      <c r="W1913" s="72"/>
      <c r="X1913" s="72"/>
    </row>
    <row r="1914" spans="23:24" x14ac:dyDescent="0.2">
      <c r="W1914" s="72"/>
      <c r="X1914" s="72"/>
    </row>
    <row r="1915" spans="23:24" x14ac:dyDescent="0.2">
      <c r="W1915" s="72"/>
      <c r="X1915" s="72"/>
    </row>
    <row r="1916" spans="23:24" x14ac:dyDescent="0.2">
      <c r="W1916" s="72"/>
      <c r="X1916" s="72"/>
    </row>
    <row r="1917" spans="23:24" x14ac:dyDescent="0.2">
      <c r="W1917" s="72"/>
      <c r="X1917" s="72"/>
    </row>
    <row r="1918" spans="23:24" x14ac:dyDescent="0.2">
      <c r="W1918" s="72"/>
      <c r="X1918" s="72"/>
    </row>
    <row r="1919" spans="23:24" x14ac:dyDescent="0.2">
      <c r="W1919" s="72"/>
      <c r="X1919" s="72"/>
    </row>
    <row r="1920" spans="23:24" x14ac:dyDescent="0.2">
      <c r="W1920" s="72"/>
      <c r="X1920" s="72"/>
    </row>
    <row r="1921" spans="23:24" x14ac:dyDescent="0.2">
      <c r="W1921" s="72"/>
      <c r="X1921" s="72"/>
    </row>
    <row r="1922" spans="23:24" x14ac:dyDescent="0.2">
      <c r="W1922" s="72"/>
      <c r="X1922" s="72"/>
    </row>
    <row r="1923" spans="23:24" x14ac:dyDescent="0.2">
      <c r="W1923" s="72"/>
      <c r="X1923" s="72"/>
    </row>
    <row r="1924" spans="23:24" x14ac:dyDescent="0.2">
      <c r="W1924" s="72"/>
      <c r="X1924" s="72"/>
    </row>
    <row r="1925" spans="23:24" x14ac:dyDescent="0.2">
      <c r="W1925" s="72"/>
      <c r="X1925" s="72"/>
    </row>
    <row r="1926" spans="23:24" x14ac:dyDescent="0.2">
      <c r="W1926" s="72"/>
      <c r="X1926" s="72"/>
    </row>
    <row r="1927" spans="23:24" x14ac:dyDescent="0.2">
      <c r="W1927" s="72"/>
      <c r="X1927" s="72"/>
    </row>
    <row r="1928" spans="23:24" x14ac:dyDescent="0.2">
      <c r="W1928" s="72"/>
      <c r="X1928" s="72"/>
    </row>
    <row r="1929" spans="23:24" x14ac:dyDescent="0.2">
      <c r="W1929" s="72"/>
      <c r="X1929" s="72"/>
    </row>
    <row r="1930" spans="23:24" x14ac:dyDescent="0.2">
      <c r="W1930" s="72"/>
      <c r="X1930" s="72"/>
    </row>
    <row r="1931" spans="23:24" x14ac:dyDescent="0.2">
      <c r="W1931" s="72"/>
      <c r="X1931" s="72"/>
    </row>
    <row r="1932" spans="23:24" x14ac:dyDescent="0.2">
      <c r="W1932" s="72"/>
      <c r="X1932" s="72"/>
    </row>
    <row r="1933" spans="23:24" x14ac:dyDescent="0.2">
      <c r="W1933" s="72"/>
      <c r="X1933" s="72"/>
    </row>
    <row r="1934" spans="23:24" x14ac:dyDescent="0.2">
      <c r="W1934" s="72"/>
      <c r="X1934" s="72"/>
    </row>
    <row r="1935" spans="23:24" x14ac:dyDescent="0.2">
      <c r="W1935" s="72"/>
      <c r="X1935" s="72"/>
    </row>
    <row r="1936" spans="23:24" x14ac:dyDescent="0.2">
      <c r="W1936" s="72"/>
      <c r="X1936" s="72"/>
    </row>
    <row r="1937" spans="23:24" x14ac:dyDescent="0.2">
      <c r="W1937" s="72"/>
      <c r="X1937" s="72"/>
    </row>
    <row r="1938" spans="23:24" x14ac:dyDescent="0.2">
      <c r="W1938" s="72"/>
      <c r="X1938" s="72"/>
    </row>
    <row r="1939" spans="23:24" x14ac:dyDescent="0.2">
      <c r="W1939" s="72"/>
      <c r="X1939" s="72"/>
    </row>
    <row r="1940" spans="23:24" x14ac:dyDescent="0.2">
      <c r="W1940" s="72"/>
      <c r="X1940" s="72"/>
    </row>
    <row r="1941" spans="23:24" x14ac:dyDescent="0.2">
      <c r="W1941" s="72"/>
      <c r="X1941" s="72"/>
    </row>
    <row r="1942" spans="23:24" x14ac:dyDescent="0.2">
      <c r="W1942" s="72"/>
      <c r="X1942" s="72"/>
    </row>
    <row r="1943" spans="23:24" x14ac:dyDescent="0.2">
      <c r="W1943" s="72"/>
      <c r="X1943" s="72"/>
    </row>
    <row r="1944" spans="23:24" x14ac:dyDescent="0.2">
      <c r="W1944" s="72"/>
      <c r="X1944" s="72"/>
    </row>
    <row r="1945" spans="23:24" x14ac:dyDescent="0.2">
      <c r="W1945" s="72"/>
      <c r="X1945" s="72"/>
    </row>
    <row r="1946" spans="23:24" x14ac:dyDescent="0.2">
      <c r="W1946" s="72"/>
      <c r="X1946" s="72"/>
    </row>
    <row r="1947" spans="23:24" x14ac:dyDescent="0.2">
      <c r="W1947" s="72"/>
      <c r="X1947" s="72"/>
    </row>
    <row r="1948" spans="23:24" x14ac:dyDescent="0.2">
      <c r="W1948" s="72"/>
      <c r="X1948" s="72"/>
    </row>
    <row r="1949" spans="23:24" x14ac:dyDescent="0.2">
      <c r="W1949" s="72"/>
      <c r="X1949" s="72"/>
    </row>
    <row r="1950" spans="23:24" x14ac:dyDescent="0.2">
      <c r="W1950" s="72"/>
      <c r="X1950" s="72"/>
    </row>
    <row r="1951" spans="23:24" x14ac:dyDescent="0.2">
      <c r="W1951" s="72"/>
      <c r="X1951" s="72"/>
    </row>
    <row r="1952" spans="23:24" x14ac:dyDescent="0.2">
      <c r="W1952" s="72"/>
      <c r="X1952" s="72"/>
    </row>
    <row r="1953" spans="23:24" x14ac:dyDescent="0.2">
      <c r="W1953" s="72"/>
      <c r="X1953" s="72"/>
    </row>
    <row r="1954" spans="23:24" x14ac:dyDescent="0.2">
      <c r="W1954" s="72"/>
      <c r="X1954" s="72"/>
    </row>
    <row r="1955" spans="23:24" x14ac:dyDescent="0.2">
      <c r="W1955" s="72"/>
      <c r="X1955" s="72"/>
    </row>
    <row r="1956" spans="23:24" x14ac:dyDescent="0.2">
      <c r="W1956" s="72"/>
      <c r="X1956" s="72"/>
    </row>
    <row r="1957" spans="23:24" x14ac:dyDescent="0.2">
      <c r="W1957" s="72"/>
      <c r="X1957" s="72"/>
    </row>
    <row r="1958" spans="23:24" x14ac:dyDescent="0.2">
      <c r="W1958" s="72"/>
      <c r="X1958" s="72"/>
    </row>
    <row r="1959" spans="23:24" x14ac:dyDescent="0.2">
      <c r="W1959" s="72"/>
      <c r="X1959" s="72"/>
    </row>
    <row r="1960" spans="23:24" x14ac:dyDescent="0.2">
      <c r="W1960" s="72"/>
      <c r="X1960" s="72"/>
    </row>
    <row r="1961" spans="23:24" x14ac:dyDescent="0.2">
      <c r="W1961" s="72"/>
      <c r="X1961" s="72"/>
    </row>
    <row r="1962" spans="23:24" x14ac:dyDescent="0.2">
      <c r="W1962" s="72"/>
      <c r="X1962" s="72"/>
    </row>
    <row r="1963" spans="23:24" x14ac:dyDescent="0.2">
      <c r="W1963" s="72"/>
      <c r="X1963" s="72"/>
    </row>
    <row r="1964" spans="23:24" x14ac:dyDescent="0.2">
      <c r="W1964" s="72"/>
      <c r="X1964" s="72"/>
    </row>
    <row r="1965" spans="23:24" x14ac:dyDescent="0.2">
      <c r="W1965" s="72"/>
      <c r="X1965" s="72"/>
    </row>
    <row r="1966" spans="23:24" x14ac:dyDescent="0.2">
      <c r="W1966" s="72"/>
      <c r="X1966" s="72"/>
    </row>
    <row r="1967" spans="23:24" x14ac:dyDescent="0.2">
      <c r="W1967" s="72"/>
      <c r="X1967" s="72"/>
    </row>
    <row r="1968" spans="23:24" x14ac:dyDescent="0.2">
      <c r="W1968" s="72"/>
      <c r="X1968" s="72"/>
    </row>
    <row r="1969" spans="23:24" x14ac:dyDescent="0.2">
      <c r="W1969" s="72"/>
      <c r="X1969" s="72"/>
    </row>
    <row r="1970" spans="23:24" x14ac:dyDescent="0.2">
      <c r="W1970" s="72"/>
      <c r="X1970" s="72"/>
    </row>
    <row r="1971" spans="23:24" x14ac:dyDescent="0.2">
      <c r="W1971" s="72"/>
      <c r="X1971" s="72"/>
    </row>
    <row r="1972" spans="23:24" x14ac:dyDescent="0.2">
      <c r="W1972" s="72"/>
      <c r="X1972" s="72"/>
    </row>
    <row r="1973" spans="23:24" x14ac:dyDescent="0.2">
      <c r="W1973" s="72"/>
      <c r="X1973" s="72"/>
    </row>
    <row r="1974" spans="23:24" x14ac:dyDescent="0.2">
      <c r="W1974" s="72"/>
      <c r="X1974" s="72"/>
    </row>
    <row r="1975" spans="23:24" x14ac:dyDescent="0.2">
      <c r="W1975" s="72"/>
      <c r="X1975" s="72"/>
    </row>
    <row r="1976" spans="23:24" x14ac:dyDescent="0.2">
      <c r="W1976" s="72"/>
      <c r="X1976" s="72"/>
    </row>
    <row r="1977" spans="23:24" x14ac:dyDescent="0.2">
      <c r="W1977" s="72"/>
      <c r="X1977" s="72"/>
    </row>
    <row r="1978" spans="23:24" x14ac:dyDescent="0.2">
      <c r="W1978" s="72"/>
      <c r="X1978" s="72"/>
    </row>
    <row r="1979" spans="23:24" x14ac:dyDescent="0.2">
      <c r="W1979" s="72"/>
      <c r="X1979" s="72"/>
    </row>
    <row r="1980" spans="23:24" x14ac:dyDescent="0.2">
      <c r="W1980" s="72"/>
      <c r="X1980" s="72"/>
    </row>
    <row r="1981" spans="23:24" x14ac:dyDescent="0.2">
      <c r="W1981" s="72"/>
      <c r="X1981" s="72"/>
    </row>
    <row r="1982" spans="23:24" x14ac:dyDescent="0.2">
      <c r="W1982" s="72"/>
      <c r="X1982" s="72"/>
    </row>
    <row r="1983" spans="23:24" x14ac:dyDescent="0.2">
      <c r="W1983" s="72"/>
      <c r="X1983" s="72"/>
    </row>
    <row r="1984" spans="23:24" x14ac:dyDescent="0.2">
      <c r="W1984" s="72"/>
      <c r="X1984" s="72"/>
    </row>
    <row r="1985" spans="23:24" x14ac:dyDescent="0.2">
      <c r="W1985" s="72"/>
      <c r="X1985" s="72"/>
    </row>
    <row r="1986" spans="23:24" x14ac:dyDescent="0.2">
      <c r="W1986" s="72"/>
      <c r="X1986" s="72"/>
    </row>
    <row r="1987" spans="23:24" x14ac:dyDescent="0.2">
      <c r="W1987" s="72"/>
      <c r="X1987" s="72"/>
    </row>
    <row r="1988" spans="23:24" x14ac:dyDescent="0.2">
      <c r="W1988" s="72"/>
      <c r="X1988" s="72"/>
    </row>
    <row r="1989" spans="23:24" x14ac:dyDescent="0.2">
      <c r="W1989" s="72"/>
      <c r="X1989" s="72"/>
    </row>
    <row r="1990" spans="23:24" x14ac:dyDescent="0.2">
      <c r="W1990" s="72"/>
      <c r="X1990" s="72"/>
    </row>
    <row r="1991" spans="23:24" x14ac:dyDescent="0.2">
      <c r="W1991" s="72"/>
      <c r="X1991" s="72"/>
    </row>
    <row r="1992" spans="23:24" x14ac:dyDescent="0.2">
      <c r="W1992" s="72"/>
      <c r="X1992" s="72"/>
    </row>
    <row r="1993" spans="23:24" x14ac:dyDescent="0.2">
      <c r="W1993" s="72"/>
      <c r="X1993" s="72"/>
    </row>
    <row r="1994" spans="23:24" x14ac:dyDescent="0.2">
      <c r="W1994" s="72"/>
      <c r="X1994" s="72"/>
    </row>
    <row r="1995" spans="23:24" x14ac:dyDescent="0.2">
      <c r="W1995" s="72"/>
      <c r="X1995" s="72"/>
    </row>
    <row r="1996" spans="23:24" x14ac:dyDescent="0.2">
      <c r="W1996" s="72"/>
      <c r="X1996" s="72"/>
    </row>
    <row r="1997" spans="23:24" x14ac:dyDescent="0.2">
      <c r="W1997" s="72"/>
      <c r="X1997" s="72"/>
    </row>
    <row r="1998" spans="23:24" x14ac:dyDescent="0.2">
      <c r="W1998" s="72"/>
      <c r="X1998" s="72"/>
    </row>
    <row r="1999" spans="23:24" x14ac:dyDescent="0.2">
      <c r="W1999" s="72"/>
      <c r="X1999" s="72"/>
    </row>
    <row r="2000" spans="23:24" x14ac:dyDescent="0.2">
      <c r="W2000" s="72"/>
      <c r="X2000" s="72"/>
    </row>
    <row r="2001" spans="23:24" x14ac:dyDescent="0.2">
      <c r="W2001" s="72"/>
      <c r="X2001" s="72"/>
    </row>
    <row r="2002" spans="23:24" x14ac:dyDescent="0.2">
      <c r="W2002" s="72"/>
      <c r="X2002" s="72"/>
    </row>
    <row r="2003" spans="23:24" x14ac:dyDescent="0.2">
      <c r="W2003" s="72"/>
      <c r="X2003" s="72"/>
    </row>
    <row r="2004" spans="23:24" x14ac:dyDescent="0.2">
      <c r="W2004" s="72"/>
      <c r="X2004" s="72"/>
    </row>
    <row r="2005" spans="23:24" x14ac:dyDescent="0.2">
      <c r="W2005" s="72"/>
      <c r="X2005" s="72"/>
    </row>
    <row r="2006" spans="23:24" x14ac:dyDescent="0.2">
      <c r="W2006" s="72"/>
      <c r="X2006" s="72"/>
    </row>
    <row r="2007" spans="23:24" x14ac:dyDescent="0.2">
      <c r="W2007" s="72"/>
      <c r="X2007" s="72"/>
    </row>
    <row r="2008" spans="23:24" x14ac:dyDescent="0.2">
      <c r="W2008" s="72"/>
      <c r="X2008" s="72"/>
    </row>
    <row r="2009" spans="23:24" x14ac:dyDescent="0.2">
      <c r="W2009" s="72"/>
      <c r="X2009" s="72"/>
    </row>
    <row r="2010" spans="23:24" x14ac:dyDescent="0.2">
      <c r="W2010" s="72"/>
      <c r="X2010" s="72"/>
    </row>
    <row r="2011" spans="23:24" x14ac:dyDescent="0.2">
      <c r="W2011" s="72"/>
      <c r="X2011" s="72"/>
    </row>
    <row r="2012" spans="23:24" x14ac:dyDescent="0.2">
      <c r="W2012" s="72"/>
      <c r="X2012" s="72"/>
    </row>
    <row r="2013" spans="23:24" x14ac:dyDescent="0.2">
      <c r="W2013" s="72"/>
      <c r="X2013" s="72"/>
    </row>
    <row r="2014" spans="23:24" x14ac:dyDescent="0.2">
      <c r="W2014" s="72"/>
      <c r="X2014" s="72"/>
    </row>
    <row r="2015" spans="23:24" x14ac:dyDescent="0.2">
      <c r="W2015" s="72"/>
      <c r="X2015" s="72"/>
    </row>
    <row r="2016" spans="23:24" x14ac:dyDescent="0.2">
      <c r="W2016" s="72"/>
      <c r="X2016" s="72"/>
    </row>
    <row r="2017" spans="23:24" x14ac:dyDescent="0.2">
      <c r="W2017" s="72"/>
      <c r="X2017" s="72"/>
    </row>
    <row r="2018" spans="23:24" x14ac:dyDescent="0.2">
      <c r="W2018" s="72"/>
      <c r="X2018" s="72"/>
    </row>
    <row r="2019" spans="23:24" x14ac:dyDescent="0.2">
      <c r="W2019" s="72"/>
      <c r="X2019" s="72"/>
    </row>
    <row r="2020" spans="23:24" x14ac:dyDescent="0.2">
      <c r="W2020" s="72"/>
      <c r="X2020" s="72"/>
    </row>
    <row r="2021" spans="23:24" x14ac:dyDescent="0.2">
      <c r="W2021" s="72"/>
      <c r="X2021" s="72"/>
    </row>
    <row r="2022" spans="23:24" x14ac:dyDescent="0.2">
      <c r="W2022" s="72"/>
      <c r="X2022" s="72"/>
    </row>
    <row r="2023" spans="23:24" x14ac:dyDescent="0.2">
      <c r="W2023" s="72"/>
      <c r="X2023" s="72"/>
    </row>
    <row r="2024" spans="23:24" x14ac:dyDescent="0.2">
      <c r="W2024" s="72"/>
      <c r="X2024" s="72"/>
    </row>
    <row r="2025" spans="23:24" x14ac:dyDescent="0.2">
      <c r="W2025" s="72"/>
      <c r="X2025" s="72"/>
    </row>
    <row r="2026" spans="23:24" x14ac:dyDescent="0.2">
      <c r="W2026" s="72"/>
      <c r="X2026" s="72"/>
    </row>
    <row r="2027" spans="23:24" x14ac:dyDescent="0.2">
      <c r="W2027" s="72"/>
      <c r="X2027" s="72"/>
    </row>
    <row r="2028" spans="23:24" x14ac:dyDescent="0.2">
      <c r="W2028" s="72"/>
      <c r="X2028" s="72"/>
    </row>
    <row r="2029" spans="23:24" x14ac:dyDescent="0.2">
      <c r="W2029" s="72"/>
      <c r="X2029" s="72"/>
    </row>
    <row r="2030" spans="23:24" x14ac:dyDescent="0.2">
      <c r="W2030" s="72"/>
      <c r="X2030" s="72"/>
    </row>
    <row r="2031" spans="23:24" x14ac:dyDescent="0.2">
      <c r="W2031" s="72"/>
      <c r="X2031" s="72"/>
    </row>
    <row r="2032" spans="23:24" x14ac:dyDescent="0.2">
      <c r="W2032" s="72"/>
      <c r="X2032" s="72"/>
    </row>
    <row r="2033" spans="23:24" x14ac:dyDescent="0.2">
      <c r="W2033" s="72"/>
      <c r="X2033" s="72"/>
    </row>
    <row r="2034" spans="23:24" x14ac:dyDescent="0.2">
      <c r="W2034" s="72"/>
      <c r="X2034" s="72"/>
    </row>
    <row r="2035" spans="23:24" x14ac:dyDescent="0.2">
      <c r="W2035" s="72"/>
      <c r="X2035" s="72"/>
    </row>
    <row r="2036" spans="23:24" x14ac:dyDescent="0.2">
      <c r="W2036" s="72"/>
      <c r="X2036" s="72"/>
    </row>
    <row r="2037" spans="23:24" x14ac:dyDescent="0.2">
      <c r="W2037" s="72"/>
      <c r="X2037" s="72"/>
    </row>
    <row r="2038" spans="23:24" x14ac:dyDescent="0.2">
      <c r="W2038" s="72"/>
      <c r="X2038" s="72"/>
    </row>
    <row r="2039" spans="23:24" x14ac:dyDescent="0.2">
      <c r="W2039" s="72"/>
      <c r="X2039" s="72"/>
    </row>
    <row r="2040" spans="23:24" x14ac:dyDescent="0.2">
      <c r="W2040" s="72"/>
      <c r="X2040" s="72"/>
    </row>
    <row r="2041" spans="23:24" x14ac:dyDescent="0.2">
      <c r="W2041" s="72"/>
      <c r="X2041" s="72"/>
    </row>
    <row r="2042" spans="23:24" x14ac:dyDescent="0.2">
      <c r="W2042" s="72"/>
      <c r="X2042" s="72"/>
    </row>
    <row r="2043" spans="23:24" x14ac:dyDescent="0.2">
      <c r="W2043" s="72"/>
      <c r="X2043" s="72"/>
    </row>
    <row r="2044" spans="23:24" x14ac:dyDescent="0.2">
      <c r="W2044" s="72"/>
      <c r="X2044" s="72"/>
    </row>
    <row r="2045" spans="23:24" x14ac:dyDescent="0.2">
      <c r="W2045" s="72"/>
      <c r="X2045" s="72"/>
    </row>
    <row r="2046" spans="23:24" x14ac:dyDescent="0.2">
      <c r="W2046" s="72"/>
      <c r="X2046" s="72"/>
    </row>
    <row r="2047" spans="23:24" x14ac:dyDescent="0.2">
      <c r="W2047" s="72"/>
      <c r="X2047" s="72"/>
    </row>
    <row r="2048" spans="23:24" x14ac:dyDescent="0.2">
      <c r="W2048" s="72"/>
      <c r="X2048" s="72"/>
    </row>
    <row r="2049" spans="23:24" x14ac:dyDescent="0.2">
      <c r="W2049" s="72"/>
      <c r="X2049" s="72"/>
    </row>
    <row r="2050" spans="23:24" x14ac:dyDescent="0.2">
      <c r="W2050" s="72"/>
      <c r="X2050" s="72"/>
    </row>
    <row r="2051" spans="23:24" x14ac:dyDescent="0.2">
      <c r="W2051" s="72"/>
      <c r="X2051" s="72"/>
    </row>
    <row r="2052" spans="23:24" x14ac:dyDescent="0.2">
      <c r="W2052" s="72"/>
      <c r="X2052" s="72"/>
    </row>
    <row r="2053" spans="23:24" x14ac:dyDescent="0.2">
      <c r="W2053" s="72"/>
      <c r="X2053" s="72"/>
    </row>
    <row r="2054" spans="23:24" x14ac:dyDescent="0.2">
      <c r="W2054" s="72"/>
      <c r="X2054" s="72"/>
    </row>
    <row r="2055" spans="23:24" x14ac:dyDescent="0.2">
      <c r="W2055" s="72"/>
      <c r="X2055" s="72"/>
    </row>
    <row r="2056" spans="23:24" x14ac:dyDescent="0.2">
      <c r="W2056" s="72"/>
      <c r="X2056" s="72"/>
    </row>
    <row r="2057" spans="23:24" x14ac:dyDescent="0.2">
      <c r="W2057" s="72"/>
      <c r="X2057" s="72"/>
    </row>
    <row r="2058" spans="23:24" x14ac:dyDescent="0.2">
      <c r="W2058" s="72"/>
      <c r="X2058" s="72"/>
    </row>
    <row r="2059" spans="23:24" x14ac:dyDescent="0.2">
      <c r="W2059" s="72"/>
      <c r="X2059" s="72"/>
    </row>
    <row r="2060" spans="23:24" x14ac:dyDescent="0.2">
      <c r="W2060" s="72"/>
      <c r="X2060" s="72"/>
    </row>
    <row r="2061" spans="23:24" x14ac:dyDescent="0.2">
      <c r="W2061" s="72"/>
      <c r="X2061" s="72"/>
    </row>
    <row r="2062" spans="23:24" x14ac:dyDescent="0.2">
      <c r="W2062" s="72"/>
      <c r="X2062" s="72"/>
    </row>
    <row r="2063" spans="23:24" x14ac:dyDescent="0.2">
      <c r="W2063" s="72"/>
      <c r="X2063" s="72"/>
    </row>
    <row r="2064" spans="23:24" x14ac:dyDescent="0.2">
      <c r="W2064" s="72"/>
      <c r="X2064" s="72"/>
    </row>
    <row r="2065" spans="23:24" x14ac:dyDescent="0.2">
      <c r="W2065" s="72"/>
      <c r="X2065" s="72"/>
    </row>
    <row r="2066" spans="23:24" x14ac:dyDescent="0.2">
      <c r="W2066" s="72"/>
      <c r="X2066" s="72"/>
    </row>
    <row r="2067" spans="23:24" x14ac:dyDescent="0.2">
      <c r="W2067" s="72"/>
      <c r="X2067" s="72"/>
    </row>
    <row r="2068" spans="23:24" x14ac:dyDescent="0.2">
      <c r="W2068" s="72"/>
      <c r="X2068" s="72"/>
    </row>
    <row r="2069" spans="23:24" x14ac:dyDescent="0.2">
      <c r="W2069" s="72"/>
      <c r="X2069" s="72"/>
    </row>
    <row r="2070" spans="23:24" x14ac:dyDescent="0.2">
      <c r="W2070" s="72"/>
      <c r="X2070" s="72"/>
    </row>
    <row r="2071" spans="23:24" x14ac:dyDescent="0.2">
      <c r="W2071" s="72"/>
      <c r="X2071" s="72"/>
    </row>
    <row r="2072" spans="23:24" x14ac:dyDescent="0.2">
      <c r="W2072" s="72"/>
      <c r="X2072" s="72"/>
    </row>
    <row r="2073" spans="23:24" x14ac:dyDescent="0.2">
      <c r="W2073" s="72"/>
      <c r="X2073" s="72"/>
    </row>
    <row r="2074" spans="23:24" x14ac:dyDescent="0.2">
      <c r="W2074" s="72"/>
      <c r="X2074" s="72"/>
    </row>
    <row r="2075" spans="23:24" x14ac:dyDescent="0.2">
      <c r="W2075" s="72"/>
      <c r="X2075" s="72"/>
    </row>
    <row r="2076" spans="23:24" x14ac:dyDescent="0.2">
      <c r="W2076" s="72"/>
      <c r="X2076" s="72"/>
    </row>
    <row r="2077" spans="23:24" x14ac:dyDescent="0.2">
      <c r="W2077" s="72"/>
      <c r="X2077" s="72"/>
    </row>
    <row r="2078" spans="23:24" x14ac:dyDescent="0.2">
      <c r="W2078" s="72"/>
      <c r="X2078" s="72"/>
    </row>
    <row r="2079" spans="23:24" x14ac:dyDescent="0.2">
      <c r="W2079" s="72"/>
      <c r="X2079" s="72"/>
    </row>
    <row r="2080" spans="23:24" x14ac:dyDescent="0.2">
      <c r="W2080" s="72"/>
      <c r="X2080" s="72"/>
    </row>
    <row r="2081" spans="23:24" x14ac:dyDescent="0.2">
      <c r="W2081" s="72"/>
      <c r="X2081" s="72"/>
    </row>
    <row r="2082" spans="23:24" x14ac:dyDescent="0.2">
      <c r="W2082" s="72"/>
      <c r="X2082" s="72"/>
    </row>
    <row r="2083" spans="23:24" x14ac:dyDescent="0.2">
      <c r="W2083" s="72"/>
      <c r="X2083" s="72"/>
    </row>
    <row r="2084" spans="23:24" x14ac:dyDescent="0.2">
      <c r="W2084" s="72"/>
      <c r="X2084" s="72"/>
    </row>
    <row r="2085" spans="23:24" x14ac:dyDescent="0.2">
      <c r="W2085" s="72"/>
      <c r="X2085" s="72"/>
    </row>
    <row r="2086" spans="23:24" x14ac:dyDescent="0.2">
      <c r="W2086" s="72"/>
      <c r="X2086" s="72"/>
    </row>
    <row r="2087" spans="23:24" x14ac:dyDescent="0.2">
      <c r="W2087" s="72"/>
      <c r="X2087" s="72"/>
    </row>
    <row r="2088" spans="23:24" x14ac:dyDescent="0.2">
      <c r="W2088" s="72"/>
      <c r="X2088" s="72"/>
    </row>
    <row r="2089" spans="23:24" x14ac:dyDescent="0.2">
      <c r="W2089" s="72"/>
      <c r="X2089" s="72"/>
    </row>
    <row r="2090" spans="23:24" x14ac:dyDescent="0.2">
      <c r="W2090" s="72"/>
      <c r="X2090" s="72"/>
    </row>
    <row r="2091" spans="23:24" x14ac:dyDescent="0.2">
      <c r="W2091" s="72"/>
      <c r="X2091" s="72"/>
    </row>
    <row r="2092" spans="23:24" x14ac:dyDescent="0.2">
      <c r="W2092" s="72"/>
      <c r="X2092" s="72"/>
    </row>
    <row r="2093" spans="23:24" x14ac:dyDescent="0.2">
      <c r="W2093" s="72"/>
      <c r="X2093" s="72"/>
    </row>
    <row r="2094" spans="23:24" x14ac:dyDescent="0.2">
      <c r="W2094" s="72"/>
      <c r="X2094" s="72"/>
    </row>
    <row r="2095" spans="23:24" x14ac:dyDescent="0.2">
      <c r="W2095" s="72"/>
      <c r="X2095" s="72"/>
    </row>
    <row r="2096" spans="23:24" x14ac:dyDescent="0.2">
      <c r="W2096" s="72"/>
      <c r="X2096" s="72"/>
    </row>
    <row r="2097" spans="23:24" x14ac:dyDescent="0.2">
      <c r="W2097" s="72"/>
      <c r="X2097" s="72"/>
    </row>
    <row r="2098" spans="23:24" x14ac:dyDescent="0.2">
      <c r="W2098" s="72"/>
      <c r="X2098" s="72"/>
    </row>
    <row r="2099" spans="23:24" x14ac:dyDescent="0.2">
      <c r="W2099" s="72"/>
      <c r="X2099" s="72"/>
    </row>
    <row r="2100" spans="23:24" x14ac:dyDescent="0.2">
      <c r="W2100" s="72"/>
      <c r="X2100" s="72"/>
    </row>
    <row r="2101" spans="23:24" x14ac:dyDescent="0.2">
      <c r="W2101" s="72"/>
      <c r="X2101" s="72"/>
    </row>
    <row r="2102" spans="23:24" x14ac:dyDescent="0.2">
      <c r="W2102" s="72"/>
      <c r="X2102" s="72"/>
    </row>
    <row r="2103" spans="23:24" x14ac:dyDescent="0.2">
      <c r="W2103" s="72"/>
      <c r="X2103" s="72"/>
    </row>
    <row r="2104" spans="23:24" x14ac:dyDescent="0.2">
      <c r="W2104" s="72"/>
      <c r="X2104" s="72"/>
    </row>
    <row r="2105" spans="23:24" x14ac:dyDescent="0.2">
      <c r="W2105" s="72"/>
      <c r="X2105" s="72"/>
    </row>
    <row r="2106" spans="23:24" x14ac:dyDescent="0.2">
      <c r="W2106" s="72"/>
      <c r="X2106" s="72"/>
    </row>
    <row r="2107" spans="23:24" x14ac:dyDescent="0.2">
      <c r="W2107" s="72"/>
      <c r="X2107" s="72"/>
    </row>
    <row r="2108" spans="23:24" x14ac:dyDescent="0.2">
      <c r="W2108" s="72"/>
      <c r="X2108" s="72"/>
    </row>
    <row r="2109" spans="23:24" x14ac:dyDescent="0.2">
      <c r="W2109" s="72"/>
      <c r="X2109" s="72"/>
    </row>
    <row r="2110" spans="23:24" x14ac:dyDescent="0.2">
      <c r="W2110" s="72"/>
      <c r="X2110" s="72"/>
    </row>
    <row r="2111" spans="23:24" x14ac:dyDescent="0.2">
      <c r="W2111" s="72"/>
      <c r="X2111" s="72"/>
    </row>
    <row r="2112" spans="23:24" x14ac:dyDescent="0.2">
      <c r="W2112" s="72"/>
      <c r="X2112" s="72"/>
    </row>
    <row r="2113" spans="23:24" x14ac:dyDescent="0.2">
      <c r="W2113" s="72"/>
      <c r="X2113" s="72"/>
    </row>
    <row r="2114" spans="23:24" x14ac:dyDescent="0.2">
      <c r="W2114" s="72"/>
      <c r="X2114" s="72"/>
    </row>
    <row r="2115" spans="23:24" x14ac:dyDescent="0.2">
      <c r="W2115" s="72"/>
      <c r="X2115" s="72"/>
    </row>
    <row r="2116" spans="23:24" x14ac:dyDescent="0.2">
      <c r="W2116" s="72"/>
      <c r="X2116" s="72"/>
    </row>
    <row r="2117" spans="23:24" x14ac:dyDescent="0.2">
      <c r="W2117" s="72"/>
      <c r="X2117" s="72"/>
    </row>
    <row r="2118" spans="23:24" x14ac:dyDescent="0.2">
      <c r="W2118" s="72"/>
      <c r="X2118" s="72"/>
    </row>
    <row r="2119" spans="23:24" x14ac:dyDescent="0.2">
      <c r="W2119" s="72"/>
      <c r="X2119" s="72"/>
    </row>
    <row r="2120" spans="23:24" x14ac:dyDescent="0.2">
      <c r="W2120" s="72"/>
      <c r="X2120" s="72"/>
    </row>
    <row r="2121" spans="23:24" x14ac:dyDescent="0.2">
      <c r="W2121" s="72"/>
      <c r="X2121" s="72"/>
    </row>
    <row r="2122" spans="23:24" x14ac:dyDescent="0.2">
      <c r="W2122" s="72"/>
      <c r="X2122" s="72"/>
    </row>
    <row r="2123" spans="23:24" x14ac:dyDescent="0.2">
      <c r="W2123" s="72"/>
      <c r="X2123" s="72"/>
    </row>
    <row r="2124" spans="23:24" x14ac:dyDescent="0.2">
      <c r="W2124" s="72"/>
      <c r="X2124" s="72"/>
    </row>
    <row r="2125" spans="23:24" x14ac:dyDescent="0.2">
      <c r="W2125" s="72"/>
      <c r="X2125" s="72"/>
    </row>
    <row r="2126" spans="23:24" x14ac:dyDescent="0.2">
      <c r="W2126" s="72"/>
      <c r="X2126" s="72"/>
    </row>
    <row r="2127" spans="23:24" x14ac:dyDescent="0.2">
      <c r="W2127" s="72"/>
      <c r="X2127" s="72"/>
    </row>
    <row r="2128" spans="23:24" x14ac:dyDescent="0.2">
      <c r="W2128" s="72"/>
      <c r="X2128" s="72"/>
    </row>
    <row r="2129" spans="23:24" x14ac:dyDescent="0.2">
      <c r="W2129" s="72"/>
      <c r="X2129" s="72"/>
    </row>
    <row r="2130" spans="23:24" x14ac:dyDescent="0.2">
      <c r="W2130" s="72"/>
      <c r="X2130" s="72"/>
    </row>
    <row r="2131" spans="23:24" x14ac:dyDescent="0.2">
      <c r="W2131" s="72"/>
      <c r="X2131" s="72"/>
    </row>
    <row r="2132" spans="23:24" x14ac:dyDescent="0.2">
      <c r="W2132" s="72"/>
      <c r="X2132" s="72"/>
    </row>
    <row r="2133" spans="23:24" x14ac:dyDescent="0.2">
      <c r="W2133" s="72"/>
      <c r="X2133" s="72"/>
    </row>
    <row r="2134" spans="23:24" x14ac:dyDescent="0.2">
      <c r="W2134" s="72"/>
      <c r="X2134" s="72"/>
    </row>
    <row r="2135" spans="23:24" x14ac:dyDescent="0.2">
      <c r="W2135" s="72"/>
      <c r="X2135" s="72"/>
    </row>
    <row r="2136" spans="23:24" x14ac:dyDescent="0.2">
      <c r="W2136" s="72"/>
      <c r="X2136" s="72"/>
    </row>
    <row r="2137" spans="23:24" x14ac:dyDescent="0.2">
      <c r="W2137" s="72"/>
      <c r="X2137" s="72"/>
    </row>
    <row r="2138" spans="23:24" x14ac:dyDescent="0.2">
      <c r="W2138" s="72"/>
      <c r="X2138" s="72"/>
    </row>
    <row r="2139" spans="23:24" x14ac:dyDescent="0.2">
      <c r="W2139" s="72"/>
      <c r="X2139" s="72"/>
    </row>
    <row r="2140" spans="23:24" x14ac:dyDescent="0.2">
      <c r="W2140" s="72"/>
      <c r="X2140" s="72"/>
    </row>
    <row r="2141" spans="23:24" x14ac:dyDescent="0.2">
      <c r="W2141" s="72"/>
      <c r="X2141" s="72"/>
    </row>
    <row r="2142" spans="23:24" x14ac:dyDescent="0.2">
      <c r="W2142" s="72"/>
      <c r="X2142" s="72"/>
    </row>
    <row r="2143" spans="23:24" x14ac:dyDescent="0.2">
      <c r="W2143" s="72"/>
      <c r="X2143" s="72"/>
    </row>
    <row r="2144" spans="23:24" x14ac:dyDescent="0.2">
      <c r="W2144" s="72"/>
      <c r="X2144" s="72"/>
    </row>
    <row r="2145" spans="23:24" x14ac:dyDescent="0.2">
      <c r="W2145" s="72"/>
      <c r="X2145" s="72"/>
    </row>
    <row r="2146" spans="23:24" x14ac:dyDescent="0.2">
      <c r="W2146" s="72"/>
      <c r="X2146" s="72"/>
    </row>
    <row r="2147" spans="23:24" x14ac:dyDescent="0.2">
      <c r="W2147" s="72"/>
      <c r="X2147" s="72"/>
    </row>
    <row r="2148" spans="23:24" x14ac:dyDescent="0.2">
      <c r="W2148" s="72"/>
      <c r="X2148" s="72"/>
    </row>
    <row r="2149" spans="23:24" x14ac:dyDescent="0.2">
      <c r="W2149" s="72"/>
      <c r="X2149" s="72"/>
    </row>
    <row r="2150" spans="23:24" x14ac:dyDescent="0.2">
      <c r="W2150" s="72"/>
      <c r="X2150" s="72"/>
    </row>
    <row r="2151" spans="23:24" x14ac:dyDescent="0.2">
      <c r="W2151" s="72"/>
      <c r="X2151" s="72"/>
    </row>
    <row r="2152" spans="23:24" x14ac:dyDescent="0.2">
      <c r="W2152" s="72"/>
      <c r="X2152" s="72"/>
    </row>
    <row r="2153" spans="23:24" x14ac:dyDescent="0.2">
      <c r="W2153" s="72"/>
      <c r="X2153" s="72"/>
    </row>
    <row r="2154" spans="23:24" x14ac:dyDescent="0.2">
      <c r="W2154" s="72"/>
      <c r="X2154" s="72"/>
    </row>
    <row r="2155" spans="23:24" x14ac:dyDescent="0.2">
      <c r="W2155" s="72"/>
      <c r="X2155" s="72"/>
    </row>
    <row r="2156" spans="23:24" x14ac:dyDescent="0.2">
      <c r="W2156" s="72"/>
      <c r="X2156" s="72"/>
    </row>
    <row r="2157" spans="23:24" x14ac:dyDescent="0.2">
      <c r="W2157" s="72"/>
      <c r="X2157" s="72"/>
    </row>
    <row r="2158" spans="23:24" x14ac:dyDescent="0.2">
      <c r="W2158" s="72"/>
      <c r="X2158" s="72"/>
    </row>
    <row r="2159" spans="23:24" x14ac:dyDescent="0.2">
      <c r="W2159" s="72"/>
      <c r="X2159" s="72"/>
    </row>
    <row r="2160" spans="23:24" x14ac:dyDescent="0.2">
      <c r="W2160" s="72"/>
      <c r="X2160" s="72"/>
    </row>
    <row r="2161" spans="23:24" x14ac:dyDescent="0.2">
      <c r="W2161" s="72"/>
      <c r="X2161" s="72"/>
    </row>
    <row r="2162" spans="23:24" x14ac:dyDescent="0.2">
      <c r="W2162" s="72"/>
      <c r="X2162" s="72"/>
    </row>
    <row r="2163" spans="23:24" x14ac:dyDescent="0.2">
      <c r="W2163" s="72"/>
      <c r="X2163" s="72"/>
    </row>
    <row r="2164" spans="23:24" x14ac:dyDescent="0.2">
      <c r="W2164" s="72"/>
      <c r="X2164" s="72"/>
    </row>
    <row r="2165" spans="23:24" x14ac:dyDescent="0.2">
      <c r="W2165" s="72"/>
      <c r="X2165" s="72"/>
    </row>
    <row r="2166" spans="23:24" x14ac:dyDescent="0.2">
      <c r="W2166" s="72"/>
      <c r="X2166" s="72"/>
    </row>
    <row r="2167" spans="23:24" x14ac:dyDescent="0.2">
      <c r="W2167" s="72"/>
      <c r="X2167" s="72"/>
    </row>
    <row r="2168" spans="23:24" x14ac:dyDescent="0.2">
      <c r="W2168" s="72"/>
      <c r="X2168" s="72"/>
    </row>
    <row r="2169" spans="23:24" x14ac:dyDescent="0.2">
      <c r="W2169" s="72"/>
      <c r="X2169" s="72"/>
    </row>
    <row r="2170" spans="23:24" x14ac:dyDescent="0.2">
      <c r="W2170" s="72"/>
      <c r="X2170" s="72"/>
    </row>
    <row r="2171" spans="23:24" x14ac:dyDescent="0.2">
      <c r="W2171" s="72"/>
      <c r="X2171" s="72"/>
    </row>
    <row r="2172" spans="23:24" x14ac:dyDescent="0.2">
      <c r="W2172" s="72"/>
      <c r="X2172" s="72"/>
    </row>
    <row r="2173" spans="23:24" x14ac:dyDescent="0.2">
      <c r="W2173" s="72"/>
      <c r="X2173" s="72"/>
    </row>
    <row r="2174" spans="23:24" x14ac:dyDescent="0.2">
      <c r="W2174" s="72"/>
      <c r="X2174" s="72"/>
    </row>
    <row r="2175" spans="23:24" x14ac:dyDescent="0.2">
      <c r="W2175" s="72"/>
      <c r="X2175" s="72"/>
    </row>
    <row r="2176" spans="23:24" x14ac:dyDescent="0.2">
      <c r="W2176" s="72"/>
      <c r="X2176" s="72"/>
    </row>
    <row r="2177" spans="23:24" x14ac:dyDescent="0.2">
      <c r="W2177" s="72"/>
      <c r="X2177" s="72"/>
    </row>
    <row r="2178" spans="23:24" x14ac:dyDescent="0.2">
      <c r="W2178" s="72"/>
      <c r="X2178" s="72"/>
    </row>
    <row r="2179" spans="23:24" x14ac:dyDescent="0.2">
      <c r="W2179" s="72"/>
      <c r="X2179" s="72"/>
    </row>
    <row r="2180" spans="23:24" x14ac:dyDescent="0.2">
      <c r="W2180" s="72"/>
      <c r="X2180" s="72"/>
    </row>
    <row r="2181" spans="23:24" x14ac:dyDescent="0.2">
      <c r="W2181" s="72"/>
      <c r="X2181" s="72"/>
    </row>
    <row r="2182" spans="23:24" x14ac:dyDescent="0.2">
      <c r="W2182" s="72"/>
      <c r="X2182" s="72"/>
    </row>
    <row r="2183" spans="23:24" x14ac:dyDescent="0.2">
      <c r="W2183" s="72"/>
      <c r="X2183" s="72"/>
    </row>
    <row r="2184" spans="23:24" x14ac:dyDescent="0.2">
      <c r="W2184" s="72"/>
      <c r="X2184" s="72"/>
    </row>
    <row r="2185" spans="23:24" x14ac:dyDescent="0.2">
      <c r="W2185" s="72"/>
      <c r="X2185" s="72"/>
    </row>
    <row r="2186" spans="23:24" x14ac:dyDescent="0.2">
      <c r="W2186" s="72"/>
      <c r="X2186" s="72"/>
    </row>
    <row r="2187" spans="23:24" x14ac:dyDescent="0.2">
      <c r="W2187" s="72"/>
      <c r="X2187" s="72"/>
    </row>
    <row r="2188" spans="23:24" x14ac:dyDescent="0.2">
      <c r="W2188" s="72"/>
      <c r="X2188" s="72"/>
    </row>
    <row r="2189" spans="23:24" x14ac:dyDescent="0.2">
      <c r="W2189" s="72"/>
      <c r="X2189" s="72"/>
    </row>
    <row r="2190" spans="23:24" x14ac:dyDescent="0.2">
      <c r="W2190" s="72"/>
      <c r="X2190" s="72"/>
    </row>
    <row r="2191" spans="23:24" x14ac:dyDescent="0.2">
      <c r="W2191" s="72"/>
      <c r="X2191" s="72"/>
    </row>
    <row r="2192" spans="23:24" x14ac:dyDescent="0.2">
      <c r="W2192" s="72"/>
      <c r="X2192" s="72"/>
    </row>
    <row r="2193" spans="23:24" x14ac:dyDescent="0.2">
      <c r="W2193" s="72"/>
      <c r="X2193" s="72"/>
    </row>
    <row r="2194" spans="23:24" x14ac:dyDescent="0.2">
      <c r="W2194" s="72"/>
      <c r="X2194" s="72"/>
    </row>
    <row r="2195" spans="23:24" x14ac:dyDescent="0.2">
      <c r="W2195" s="72"/>
      <c r="X2195" s="72"/>
    </row>
    <row r="2196" spans="23:24" x14ac:dyDescent="0.2">
      <c r="W2196" s="72"/>
      <c r="X2196" s="72"/>
    </row>
    <row r="2197" spans="23:24" x14ac:dyDescent="0.2">
      <c r="W2197" s="72"/>
      <c r="X2197" s="72"/>
    </row>
    <row r="2198" spans="23:24" x14ac:dyDescent="0.2">
      <c r="W2198" s="72"/>
      <c r="X2198" s="72"/>
    </row>
    <row r="2199" spans="23:24" x14ac:dyDescent="0.2">
      <c r="W2199" s="72"/>
      <c r="X2199" s="72"/>
    </row>
    <row r="2200" spans="23:24" x14ac:dyDescent="0.2">
      <c r="W2200" s="72"/>
      <c r="X2200" s="72"/>
    </row>
    <row r="2201" spans="23:24" x14ac:dyDescent="0.2">
      <c r="W2201" s="72"/>
      <c r="X2201" s="72"/>
    </row>
    <row r="2202" spans="23:24" x14ac:dyDescent="0.2">
      <c r="W2202" s="72"/>
      <c r="X2202" s="72"/>
    </row>
    <row r="2203" spans="23:24" x14ac:dyDescent="0.2">
      <c r="W2203" s="72"/>
      <c r="X2203" s="72"/>
    </row>
    <row r="2204" spans="23:24" x14ac:dyDescent="0.2">
      <c r="W2204" s="72"/>
      <c r="X2204" s="72"/>
    </row>
    <row r="2205" spans="23:24" x14ac:dyDescent="0.2">
      <c r="W2205" s="72"/>
      <c r="X2205" s="72"/>
    </row>
    <row r="2206" spans="23:24" x14ac:dyDescent="0.2">
      <c r="W2206" s="72"/>
      <c r="X2206" s="72"/>
    </row>
    <row r="2207" spans="23:24" x14ac:dyDescent="0.2">
      <c r="W2207" s="72"/>
      <c r="X2207" s="72"/>
    </row>
    <row r="2208" spans="23:24" x14ac:dyDescent="0.2">
      <c r="W2208" s="72"/>
      <c r="X2208" s="72"/>
    </row>
    <row r="2209" spans="23:24" x14ac:dyDescent="0.2">
      <c r="W2209" s="72"/>
      <c r="X2209" s="72"/>
    </row>
    <row r="2210" spans="23:24" x14ac:dyDescent="0.2">
      <c r="W2210" s="72"/>
      <c r="X2210" s="72"/>
    </row>
    <row r="2211" spans="23:24" x14ac:dyDescent="0.2">
      <c r="W2211" s="72"/>
      <c r="X2211" s="72"/>
    </row>
    <row r="2212" spans="23:24" x14ac:dyDescent="0.2">
      <c r="W2212" s="72"/>
      <c r="X2212" s="72"/>
    </row>
    <row r="2213" spans="23:24" x14ac:dyDescent="0.2">
      <c r="W2213" s="72"/>
      <c r="X2213" s="72"/>
    </row>
    <row r="2214" spans="23:24" x14ac:dyDescent="0.2">
      <c r="W2214" s="72"/>
      <c r="X2214" s="72"/>
    </row>
    <row r="2215" spans="23:24" x14ac:dyDescent="0.2">
      <c r="W2215" s="72"/>
      <c r="X2215" s="72"/>
    </row>
    <row r="2216" spans="23:24" x14ac:dyDescent="0.2">
      <c r="W2216" s="72"/>
      <c r="X2216" s="72"/>
    </row>
    <row r="2217" spans="23:24" x14ac:dyDescent="0.2">
      <c r="W2217" s="72"/>
      <c r="X2217" s="72"/>
    </row>
    <row r="2218" spans="23:24" x14ac:dyDescent="0.2">
      <c r="W2218" s="72"/>
      <c r="X2218" s="72"/>
    </row>
    <row r="2219" spans="23:24" x14ac:dyDescent="0.2">
      <c r="W2219" s="72"/>
      <c r="X2219" s="72"/>
    </row>
    <row r="2220" spans="23:24" x14ac:dyDescent="0.2">
      <c r="W2220" s="72"/>
      <c r="X2220" s="72"/>
    </row>
    <row r="2221" spans="23:24" x14ac:dyDescent="0.2">
      <c r="W2221" s="72"/>
      <c r="X2221" s="72"/>
    </row>
    <row r="2222" spans="23:24" x14ac:dyDescent="0.2">
      <c r="W2222" s="72"/>
      <c r="X2222" s="72"/>
    </row>
    <row r="2223" spans="23:24" x14ac:dyDescent="0.2">
      <c r="W2223" s="72"/>
      <c r="X2223" s="72"/>
    </row>
    <row r="2224" spans="23:24" x14ac:dyDescent="0.2">
      <c r="W2224" s="72"/>
      <c r="X2224" s="72"/>
    </row>
    <row r="2225" spans="23:24" x14ac:dyDescent="0.2">
      <c r="W2225" s="72"/>
      <c r="X2225" s="72"/>
    </row>
    <row r="2226" spans="23:24" x14ac:dyDescent="0.2">
      <c r="W2226" s="72"/>
      <c r="X2226" s="72"/>
    </row>
    <row r="2227" spans="23:24" x14ac:dyDescent="0.2">
      <c r="W2227" s="72"/>
      <c r="X2227" s="72"/>
    </row>
    <row r="2228" spans="23:24" x14ac:dyDescent="0.2">
      <c r="W2228" s="72"/>
      <c r="X2228" s="72"/>
    </row>
    <row r="2229" spans="23:24" x14ac:dyDescent="0.2">
      <c r="W2229" s="72"/>
      <c r="X2229" s="72"/>
    </row>
    <row r="2230" spans="23:24" x14ac:dyDescent="0.2">
      <c r="W2230" s="72"/>
      <c r="X2230" s="72"/>
    </row>
    <row r="2231" spans="23:24" x14ac:dyDescent="0.2">
      <c r="W2231" s="72"/>
      <c r="X2231" s="72"/>
    </row>
    <row r="2232" spans="23:24" x14ac:dyDescent="0.2">
      <c r="W2232" s="72"/>
      <c r="X2232" s="72"/>
    </row>
    <row r="2233" spans="23:24" x14ac:dyDescent="0.2">
      <c r="W2233" s="72"/>
      <c r="X2233" s="72"/>
    </row>
    <row r="2234" spans="23:24" x14ac:dyDescent="0.2">
      <c r="W2234" s="72"/>
      <c r="X2234" s="72"/>
    </row>
    <row r="2235" spans="23:24" x14ac:dyDescent="0.2">
      <c r="W2235" s="72"/>
      <c r="X2235" s="72"/>
    </row>
    <row r="2236" spans="23:24" x14ac:dyDescent="0.2">
      <c r="W2236" s="72"/>
      <c r="X2236" s="72"/>
    </row>
    <row r="2237" spans="23:24" x14ac:dyDescent="0.2">
      <c r="W2237" s="72"/>
      <c r="X2237" s="72"/>
    </row>
    <row r="2238" spans="23:24" x14ac:dyDescent="0.2">
      <c r="W2238" s="72"/>
      <c r="X2238" s="72"/>
    </row>
    <row r="2239" spans="23:24" x14ac:dyDescent="0.2">
      <c r="W2239" s="72"/>
      <c r="X2239" s="72"/>
    </row>
    <row r="2240" spans="23:24" x14ac:dyDescent="0.2">
      <c r="W2240" s="72"/>
      <c r="X2240" s="72"/>
    </row>
    <row r="2241" spans="23:24" x14ac:dyDescent="0.2">
      <c r="W2241" s="72"/>
      <c r="X2241" s="72"/>
    </row>
    <row r="2242" spans="23:24" x14ac:dyDescent="0.2">
      <c r="W2242" s="72"/>
      <c r="X2242" s="72"/>
    </row>
    <row r="2243" spans="23:24" x14ac:dyDescent="0.2">
      <c r="W2243" s="72"/>
      <c r="X2243" s="72"/>
    </row>
    <row r="2244" spans="23:24" x14ac:dyDescent="0.2">
      <c r="W2244" s="72"/>
      <c r="X2244" s="72"/>
    </row>
    <row r="2245" spans="23:24" x14ac:dyDescent="0.2">
      <c r="W2245" s="72"/>
      <c r="X2245" s="72"/>
    </row>
    <row r="2246" spans="23:24" x14ac:dyDescent="0.2">
      <c r="W2246" s="72"/>
      <c r="X2246" s="72"/>
    </row>
    <row r="2247" spans="23:24" x14ac:dyDescent="0.2">
      <c r="W2247" s="72"/>
      <c r="X2247" s="72"/>
    </row>
    <row r="2248" spans="23:24" x14ac:dyDescent="0.2">
      <c r="W2248" s="72"/>
      <c r="X2248" s="72"/>
    </row>
    <row r="2249" spans="23:24" x14ac:dyDescent="0.2">
      <c r="W2249" s="72"/>
      <c r="X2249" s="72"/>
    </row>
    <row r="2250" spans="23:24" x14ac:dyDescent="0.2">
      <c r="W2250" s="72"/>
      <c r="X2250" s="72"/>
    </row>
    <row r="2251" spans="23:24" x14ac:dyDescent="0.2">
      <c r="W2251" s="72"/>
      <c r="X2251" s="72"/>
    </row>
    <row r="2252" spans="23:24" x14ac:dyDescent="0.2">
      <c r="W2252" s="72"/>
      <c r="X2252" s="72"/>
    </row>
    <row r="2253" spans="23:24" x14ac:dyDescent="0.2">
      <c r="W2253" s="72"/>
      <c r="X2253" s="72"/>
    </row>
    <row r="2254" spans="23:24" x14ac:dyDescent="0.2">
      <c r="W2254" s="72"/>
      <c r="X2254" s="72"/>
    </row>
    <row r="2255" spans="23:24" x14ac:dyDescent="0.2">
      <c r="W2255" s="72"/>
      <c r="X2255" s="72"/>
    </row>
    <row r="2256" spans="23:24" x14ac:dyDescent="0.2">
      <c r="W2256" s="72"/>
      <c r="X2256" s="72"/>
    </row>
    <row r="2257" spans="23:24" x14ac:dyDescent="0.2">
      <c r="W2257" s="72"/>
      <c r="X2257" s="72"/>
    </row>
    <row r="2258" spans="23:24" x14ac:dyDescent="0.2">
      <c r="W2258" s="72"/>
      <c r="X2258" s="72"/>
    </row>
    <row r="2259" spans="23:24" x14ac:dyDescent="0.2">
      <c r="W2259" s="72"/>
      <c r="X2259" s="72"/>
    </row>
    <row r="2260" spans="23:24" x14ac:dyDescent="0.2">
      <c r="W2260" s="72"/>
      <c r="X2260" s="72"/>
    </row>
    <row r="2261" spans="23:24" x14ac:dyDescent="0.2">
      <c r="W2261" s="72"/>
      <c r="X2261" s="72"/>
    </row>
    <row r="2262" spans="23:24" x14ac:dyDescent="0.2">
      <c r="W2262" s="72"/>
      <c r="X2262" s="72"/>
    </row>
    <row r="2263" spans="23:24" x14ac:dyDescent="0.2">
      <c r="W2263" s="72"/>
      <c r="X2263" s="72"/>
    </row>
    <row r="2264" spans="23:24" x14ac:dyDescent="0.2">
      <c r="W2264" s="72"/>
      <c r="X2264" s="72"/>
    </row>
    <row r="2265" spans="23:24" x14ac:dyDescent="0.2">
      <c r="W2265" s="72"/>
      <c r="X2265" s="72"/>
    </row>
    <row r="2266" spans="23:24" x14ac:dyDescent="0.2">
      <c r="W2266" s="72"/>
      <c r="X2266" s="72"/>
    </row>
    <row r="2267" spans="23:24" x14ac:dyDescent="0.2">
      <c r="W2267" s="72"/>
      <c r="X2267" s="72"/>
    </row>
    <row r="2268" spans="23:24" x14ac:dyDescent="0.2">
      <c r="W2268" s="72"/>
      <c r="X2268" s="72"/>
    </row>
    <row r="2269" spans="23:24" x14ac:dyDescent="0.2">
      <c r="W2269" s="72"/>
      <c r="X2269" s="72"/>
    </row>
    <row r="2270" spans="23:24" x14ac:dyDescent="0.2">
      <c r="W2270" s="72"/>
      <c r="X2270" s="72"/>
    </row>
    <row r="2271" spans="23:24" x14ac:dyDescent="0.2">
      <c r="W2271" s="72"/>
      <c r="X2271" s="72"/>
    </row>
    <row r="2272" spans="23:24" x14ac:dyDescent="0.2">
      <c r="W2272" s="72"/>
      <c r="X2272" s="72"/>
    </row>
    <row r="2273" spans="23:24" x14ac:dyDescent="0.2">
      <c r="W2273" s="72"/>
      <c r="X2273" s="72"/>
    </row>
    <row r="2274" spans="23:24" x14ac:dyDescent="0.2">
      <c r="W2274" s="72"/>
      <c r="X2274" s="72"/>
    </row>
    <row r="2275" spans="23:24" x14ac:dyDescent="0.2">
      <c r="W2275" s="72"/>
      <c r="X2275" s="72"/>
    </row>
    <row r="2276" spans="23:24" x14ac:dyDescent="0.2">
      <c r="W2276" s="72"/>
      <c r="X2276" s="72"/>
    </row>
    <row r="2277" spans="23:24" x14ac:dyDescent="0.2">
      <c r="W2277" s="72"/>
      <c r="X2277" s="72"/>
    </row>
    <row r="2278" spans="23:24" x14ac:dyDescent="0.2">
      <c r="W2278" s="72"/>
      <c r="X2278" s="72"/>
    </row>
    <row r="2279" spans="23:24" x14ac:dyDescent="0.2">
      <c r="W2279" s="72"/>
      <c r="X2279" s="72"/>
    </row>
    <row r="2280" spans="23:24" x14ac:dyDescent="0.2">
      <c r="W2280" s="72"/>
      <c r="X2280" s="72"/>
    </row>
    <row r="2281" spans="23:24" x14ac:dyDescent="0.2">
      <c r="W2281" s="72"/>
      <c r="X2281" s="72"/>
    </row>
    <row r="2282" spans="23:24" x14ac:dyDescent="0.2">
      <c r="W2282" s="72"/>
      <c r="X2282" s="72"/>
    </row>
    <row r="2283" spans="23:24" x14ac:dyDescent="0.2">
      <c r="W2283" s="72"/>
      <c r="X2283" s="72"/>
    </row>
    <row r="2284" spans="23:24" x14ac:dyDescent="0.2">
      <c r="W2284" s="72"/>
      <c r="X2284" s="72"/>
    </row>
    <row r="2285" spans="23:24" x14ac:dyDescent="0.2">
      <c r="W2285" s="72"/>
      <c r="X2285" s="72"/>
    </row>
    <row r="2286" spans="23:24" x14ac:dyDescent="0.2">
      <c r="W2286" s="72"/>
      <c r="X2286" s="72"/>
    </row>
    <row r="2287" spans="23:24" x14ac:dyDescent="0.2">
      <c r="W2287" s="72"/>
      <c r="X2287" s="72"/>
    </row>
    <row r="2288" spans="23:24" x14ac:dyDescent="0.2">
      <c r="W2288" s="72"/>
      <c r="X2288" s="72"/>
    </row>
    <row r="2289" spans="23:24" x14ac:dyDescent="0.2">
      <c r="W2289" s="72"/>
      <c r="X2289" s="72"/>
    </row>
    <row r="2290" spans="23:24" x14ac:dyDescent="0.2">
      <c r="W2290" s="72"/>
      <c r="X2290" s="72"/>
    </row>
    <row r="2291" spans="23:24" x14ac:dyDescent="0.2">
      <c r="W2291" s="72"/>
      <c r="X2291" s="72"/>
    </row>
    <row r="2292" spans="23:24" x14ac:dyDescent="0.2">
      <c r="W2292" s="72"/>
      <c r="X2292" s="72"/>
    </row>
    <row r="2293" spans="23:24" x14ac:dyDescent="0.2">
      <c r="W2293" s="72"/>
      <c r="X2293" s="72"/>
    </row>
    <row r="2294" spans="23:24" x14ac:dyDescent="0.2">
      <c r="W2294" s="72"/>
      <c r="X2294" s="72"/>
    </row>
    <row r="2295" spans="23:24" x14ac:dyDescent="0.2">
      <c r="W2295" s="72"/>
      <c r="X2295" s="72"/>
    </row>
    <row r="2296" spans="23:24" x14ac:dyDescent="0.2">
      <c r="W2296" s="72"/>
      <c r="X2296" s="72"/>
    </row>
    <row r="2297" spans="23:24" x14ac:dyDescent="0.2">
      <c r="W2297" s="72"/>
      <c r="X2297" s="72"/>
    </row>
    <row r="2298" spans="23:24" x14ac:dyDescent="0.2">
      <c r="W2298" s="72"/>
      <c r="X2298" s="72"/>
    </row>
    <row r="2299" spans="23:24" x14ac:dyDescent="0.2">
      <c r="W2299" s="72"/>
      <c r="X2299" s="72"/>
    </row>
    <row r="2300" spans="23:24" x14ac:dyDescent="0.2">
      <c r="W2300" s="72"/>
      <c r="X2300" s="72"/>
    </row>
    <row r="2301" spans="23:24" x14ac:dyDescent="0.2">
      <c r="W2301" s="72"/>
      <c r="X2301" s="72"/>
    </row>
    <row r="2302" spans="23:24" x14ac:dyDescent="0.2">
      <c r="W2302" s="72"/>
      <c r="X2302" s="72"/>
    </row>
    <row r="2303" spans="23:24" x14ac:dyDescent="0.2">
      <c r="W2303" s="72"/>
      <c r="X2303" s="72"/>
    </row>
    <row r="2304" spans="23:24" x14ac:dyDescent="0.2">
      <c r="W2304" s="72"/>
      <c r="X2304" s="72"/>
    </row>
    <row r="2305" spans="23:24" x14ac:dyDescent="0.2">
      <c r="W2305" s="72"/>
      <c r="X2305" s="72"/>
    </row>
    <row r="2306" spans="23:24" x14ac:dyDescent="0.2">
      <c r="W2306" s="72"/>
      <c r="X2306" s="72"/>
    </row>
    <row r="2307" spans="23:24" x14ac:dyDescent="0.2">
      <c r="W2307" s="72"/>
      <c r="X2307" s="72"/>
    </row>
    <row r="2308" spans="23:24" x14ac:dyDescent="0.2">
      <c r="W2308" s="72"/>
      <c r="X2308" s="72"/>
    </row>
    <row r="2309" spans="23:24" x14ac:dyDescent="0.2">
      <c r="W2309" s="72"/>
      <c r="X2309" s="72"/>
    </row>
    <row r="2310" spans="23:24" x14ac:dyDescent="0.2">
      <c r="W2310" s="72"/>
      <c r="X2310" s="72"/>
    </row>
    <row r="2311" spans="23:24" x14ac:dyDescent="0.2">
      <c r="W2311" s="72"/>
      <c r="X2311" s="72"/>
    </row>
    <row r="2312" spans="23:24" x14ac:dyDescent="0.2">
      <c r="W2312" s="72"/>
      <c r="X2312" s="72"/>
    </row>
    <row r="2313" spans="23:24" x14ac:dyDescent="0.2">
      <c r="W2313" s="72"/>
      <c r="X2313" s="72"/>
    </row>
    <row r="2314" spans="23:24" x14ac:dyDescent="0.2">
      <c r="W2314" s="72"/>
      <c r="X2314" s="72"/>
    </row>
    <row r="2315" spans="23:24" x14ac:dyDescent="0.2">
      <c r="W2315" s="72"/>
      <c r="X2315" s="72"/>
    </row>
    <row r="2316" spans="23:24" x14ac:dyDescent="0.2">
      <c r="W2316" s="72"/>
      <c r="X2316" s="72"/>
    </row>
    <row r="2317" spans="23:24" x14ac:dyDescent="0.2">
      <c r="W2317" s="72"/>
      <c r="X2317" s="72"/>
    </row>
    <row r="2318" spans="23:24" x14ac:dyDescent="0.2">
      <c r="W2318" s="72"/>
      <c r="X2318" s="72"/>
    </row>
    <row r="2319" spans="23:24" x14ac:dyDescent="0.2">
      <c r="W2319" s="72"/>
      <c r="X2319" s="72"/>
    </row>
    <row r="2320" spans="23:24" x14ac:dyDescent="0.2">
      <c r="W2320" s="72"/>
      <c r="X2320" s="72"/>
    </row>
    <row r="2321" spans="23:24" x14ac:dyDescent="0.2">
      <c r="W2321" s="72"/>
      <c r="X2321" s="72"/>
    </row>
    <row r="2322" spans="23:24" x14ac:dyDescent="0.2">
      <c r="W2322" s="72"/>
      <c r="X2322" s="72"/>
    </row>
    <row r="2323" spans="23:24" x14ac:dyDescent="0.2">
      <c r="W2323" s="72"/>
      <c r="X2323" s="72"/>
    </row>
    <row r="2324" spans="23:24" x14ac:dyDescent="0.2">
      <c r="W2324" s="72"/>
      <c r="X2324" s="72"/>
    </row>
    <row r="2325" spans="23:24" x14ac:dyDescent="0.2">
      <c r="W2325" s="72"/>
      <c r="X2325" s="72"/>
    </row>
    <row r="2326" spans="23:24" x14ac:dyDescent="0.2">
      <c r="W2326" s="72"/>
      <c r="X2326" s="72"/>
    </row>
    <row r="2327" spans="23:24" x14ac:dyDescent="0.2">
      <c r="W2327" s="72"/>
      <c r="X2327" s="72"/>
    </row>
    <row r="2328" spans="23:24" x14ac:dyDescent="0.2">
      <c r="W2328" s="72"/>
      <c r="X2328" s="72"/>
    </row>
    <row r="2329" spans="23:24" x14ac:dyDescent="0.2">
      <c r="W2329" s="72"/>
      <c r="X2329" s="72"/>
    </row>
    <row r="2330" spans="23:24" x14ac:dyDescent="0.2">
      <c r="W2330" s="72"/>
      <c r="X2330" s="72"/>
    </row>
    <row r="2331" spans="23:24" x14ac:dyDescent="0.2">
      <c r="W2331" s="72"/>
      <c r="X2331" s="72"/>
    </row>
    <row r="2332" spans="23:24" x14ac:dyDescent="0.2">
      <c r="W2332" s="72"/>
      <c r="X2332" s="72"/>
    </row>
    <row r="2333" spans="23:24" x14ac:dyDescent="0.2">
      <c r="W2333" s="72"/>
      <c r="X2333" s="72"/>
    </row>
    <row r="2334" spans="23:24" x14ac:dyDescent="0.2">
      <c r="W2334" s="72"/>
      <c r="X2334" s="72"/>
    </row>
    <row r="2335" spans="23:24" x14ac:dyDescent="0.2">
      <c r="W2335" s="72"/>
      <c r="X2335" s="72"/>
    </row>
    <row r="2336" spans="23:24" x14ac:dyDescent="0.2">
      <c r="W2336" s="72"/>
      <c r="X2336" s="72"/>
    </row>
    <row r="2337" spans="23:24" x14ac:dyDescent="0.2">
      <c r="W2337" s="72"/>
      <c r="X2337" s="72"/>
    </row>
    <row r="2338" spans="23:24" x14ac:dyDescent="0.2">
      <c r="W2338" s="72"/>
      <c r="X2338" s="72"/>
    </row>
    <row r="2339" spans="23:24" x14ac:dyDescent="0.2">
      <c r="W2339" s="72"/>
      <c r="X2339" s="72"/>
    </row>
    <row r="2340" spans="23:24" x14ac:dyDescent="0.2">
      <c r="W2340" s="72"/>
      <c r="X2340" s="72"/>
    </row>
    <row r="2341" spans="23:24" x14ac:dyDescent="0.2">
      <c r="W2341" s="72"/>
      <c r="X2341" s="72"/>
    </row>
    <row r="2342" spans="23:24" x14ac:dyDescent="0.2">
      <c r="W2342" s="72"/>
      <c r="X2342" s="72"/>
    </row>
    <row r="2343" spans="23:24" x14ac:dyDescent="0.2">
      <c r="W2343" s="72"/>
      <c r="X2343" s="72"/>
    </row>
    <row r="2344" spans="23:24" x14ac:dyDescent="0.2">
      <c r="W2344" s="72"/>
      <c r="X2344" s="72"/>
    </row>
    <row r="2345" spans="23:24" x14ac:dyDescent="0.2">
      <c r="W2345" s="72"/>
      <c r="X2345" s="72"/>
    </row>
    <row r="2346" spans="23:24" x14ac:dyDescent="0.2">
      <c r="W2346" s="72"/>
      <c r="X2346" s="72"/>
    </row>
    <row r="2347" spans="23:24" x14ac:dyDescent="0.2">
      <c r="W2347" s="72"/>
      <c r="X2347" s="72"/>
    </row>
    <row r="2348" spans="23:24" x14ac:dyDescent="0.2">
      <c r="W2348" s="72"/>
      <c r="X2348" s="72"/>
    </row>
    <row r="2349" spans="23:24" x14ac:dyDescent="0.2">
      <c r="W2349" s="72"/>
      <c r="X2349" s="72"/>
    </row>
    <row r="2350" spans="23:24" x14ac:dyDescent="0.2">
      <c r="W2350" s="72"/>
      <c r="X2350" s="72"/>
    </row>
    <row r="2351" spans="23:24" x14ac:dyDescent="0.2">
      <c r="W2351" s="72"/>
      <c r="X2351" s="72"/>
    </row>
    <row r="2352" spans="23:24" x14ac:dyDescent="0.2">
      <c r="W2352" s="72"/>
      <c r="X2352" s="72"/>
    </row>
    <row r="2353" spans="23:24" x14ac:dyDescent="0.2">
      <c r="W2353" s="72"/>
      <c r="X2353" s="72"/>
    </row>
    <row r="2354" spans="23:24" x14ac:dyDescent="0.2">
      <c r="W2354" s="72"/>
      <c r="X2354" s="72"/>
    </row>
    <row r="2355" spans="23:24" x14ac:dyDescent="0.2">
      <c r="W2355" s="72"/>
      <c r="X2355" s="72"/>
    </row>
    <row r="2356" spans="23:24" x14ac:dyDescent="0.2">
      <c r="W2356" s="72"/>
      <c r="X2356" s="72"/>
    </row>
    <row r="2357" spans="23:24" x14ac:dyDescent="0.2">
      <c r="W2357" s="72"/>
      <c r="X2357" s="72"/>
    </row>
    <row r="2358" spans="23:24" x14ac:dyDescent="0.2">
      <c r="W2358" s="72"/>
      <c r="X2358" s="72"/>
    </row>
    <row r="2359" spans="23:24" x14ac:dyDescent="0.2">
      <c r="W2359" s="72"/>
      <c r="X2359" s="72"/>
    </row>
    <row r="2360" spans="23:24" x14ac:dyDescent="0.2">
      <c r="W2360" s="72"/>
      <c r="X2360" s="72"/>
    </row>
    <row r="2361" spans="23:24" x14ac:dyDescent="0.2">
      <c r="W2361" s="72"/>
      <c r="X2361" s="72"/>
    </row>
    <row r="2362" spans="23:24" x14ac:dyDescent="0.2">
      <c r="W2362" s="72"/>
      <c r="X2362" s="72"/>
    </row>
    <row r="2363" spans="23:24" x14ac:dyDescent="0.2">
      <c r="W2363" s="72"/>
      <c r="X2363" s="72"/>
    </row>
    <row r="2364" spans="23:24" x14ac:dyDescent="0.2">
      <c r="W2364" s="72"/>
      <c r="X2364" s="72"/>
    </row>
    <row r="2365" spans="23:24" x14ac:dyDescent="0.2">
      <c r="W2365" s="72"/>
      <c r="X2365" s="72"/>
    </row>
    <row r="2366" spans="23:24" x14ac:dyDescent="0.2">
      <c r="W2366" s="72"/>
      <c r="X2366" s="72"/>
    </row>
    <row r="2367" spans="23:24" x14ac:dyDescent="0.2">
      <c r="W2367" s="72"/>
      <c r="X2367" s="72"/>
    </row>
    <row r="2368" spans="23:24" x14ac:dyDescent="0.2">
      <c r="W2368" s="72"/>
      <c r="X2368" s="72"/>
    </row>
    <row r="2369" spans="23:24" x14ac:dyDescent="0.2">
      <c r="W2369" s="72"/>
      <c r="X2369" s="72"/>
    </row>
    <row r="2370" spans="23:24" x14ac:dyDescent="0.2">
      <c r="W2370" s="72"/>
      <c r="X2370" s="72"/>
    </row>
    <row r="2371" spans="23:24" x14ac:dyDescent="0.2">
      <c r="W2371" s="72"/>
      <c r="X2371" s="72"/>
    </row>
    <row r="2372" spans="23:24" x14ac:dyDescent="0.2">
      <c r="W2372" s="72"/>
      <c r="X2372" s="72"/>
    </row>
    <row r="2373" spans="23:24" x14ac:dyDescent="0.2">
      <c r="W2373" s="72"/>
      <c r="X2373" s="72"/>
    </row>
    <row r="2374" spans="23:24" x14ac:dyDescent="0.2">
      <c r="W2374" s="72"/>
      <c r="X2374" s="72"/>
    </row>
    <row r="2375" spans="23:24" x14ac:dyDescent="0.2">
      <c r="W2375" s="72"/>
      <c r="X2375" s="72"/>
    </row>
    <row r="2376" spans="23:24" x14ac:dyDescent="0.2">
      <c r="W2376" s="72"/>
      <c r="X2376" s="72"/>
    </row>
    <row r="2377" spans="23:24" x14ac:dyDescent="0.2">
      <c r="W2377" s="72"/>
      <c r="X2377" s="72"/>
    </row>
    <row r="2378" spans="23:24" x14ac:dyDescent="0.2">
      <c r="W2378" s="72"/>
      <c r="X2378" s="72"/>
    </row>
    <row r="2379" spans="23:24" x14ac:dyDescent="0.2">
      <c r="W2379" s="72"/>
      <c r="X2379" s="72"/>
    </row>
    <row r="2380" spans="23:24" x14ac:dyDescent="0.2">
      <c r="W2380" s="72"/>
      <c r="X2380" s="72"/>
    </row>
    <row r="2381" spans="23:24" x14ac:dyDescent="0.2">
      <c r="W2381" s="72"/>
      <c r="X2381" s="72"/>
    </row>
    <row r="2382" spans="23:24" x14ac:dyDescent="0.2">
      <c r="W2382" s="72"/>
      <c r="X2382" s="72"/>
    </row>
    <row r="2383" spans="23:24" x14ac:dyDescent="0.2">
      <c r="W2383" s="72"/>
      <c r="X2383" s="72"/>
    </row>
    <row r="2384" spans="23:24" x14ac:dyDescent="0.2">
      <c r="W2384" s="72"/>
      <c r="X2384" s="72"/>
    </row>
    <row r="2385" spans="23:24" x14ac:dyDescent="0.2">
      <c r="W2385" s="72"/>
      <c r="X2385" s="72"/>
    </row>
    <row r="2386" spans="23:24" x14ac:dyDescent="0.2">
      <c r="W2386" s="72"/>
      <c r="X2386" s="72"/>
    </row>
    <row r="2387" spans="23:24" x14ac:dyDescent="0.2">
      <c r="W2387" s="72"/>
      <c r="X2387" s="72"/>
    </row>
    <row r="2388" spans="23:24" x14ac:dyDescent="0.2">
      <c r="W2388" s="72"/>
      <c r="X2388" s="72"/>
    </row>
    <row r="2389" spans="23:24" x14ac:dyDescent="0.2">
      <c r="W2389" s="72"/>
      <c r="X2389" s="72"/>
    </row>
    <row r="2390" spans="23:24" x14ac:dyDescent="0.2">
      <c r="W2390" s="72"/>
      <c r="X2390" s="72"/>
    </row>
    <row r="2391" spans="23:24" x14ac:dyDescent="0.2">
      <c r="W2391" s="72"/>
      <c r="X2391" s="72"/>
    </row>
    <row r="2392" spans="23:24" x14ac:dyDescent="0.2">
      <c r="W2392" s="72"/>
      <c r="X2392" s="72"/>
    </row>
    <row r="2393" spans="23:24" x14ac:dyDescent="0.2">
      <c r="W2393" s="72"/>
      <c r="X2393" s="72"/>
    </row>
    <row r="2394" spans="23:24" x14ac:dyDescent="0.2">
      <c r="W2394" s="72"/>
      <c r="X2394" s="72"/>
    </row>
    <row r="2395" spans="23:24" x14ac:dyDescent="0.2">
      <c r="W2395" s="72"/>
      <c r="X2395" s="72"/>
    </row>
    <row r="2396" spans="23:24" x14ac:dyDescent="0.2">
      <c r="W2396" s="72"/>
      <c r="X2396" s="72"/>
    </row>
    <row r="2397" spans="23:24" x14ac:dyDescent="0.2">
      <c r="W2397" s="72"/>
      <c r="X2397" s="72"/>
    </row>
    <row r="2398" spans="23:24" x14ac:dyDescent="0.2">
      <c r="W2398" s="72"/>
      <c r="X2398" s="72"/>
    </row>
    <row r="2399" spans="23:24" x14ac:dyDescent="0.2">
      <c r="W2399" s="72"/>
      <c r="X2399" s="72"/>
    </row>
    <row r="2400" spans="23:24" x14ac:dyDescent="0.2">
      <c r="W2400" s="72"/>
      <c r="X2400" s="72"/>
    </row>
    <row r="2401" spans="23:24" x14ac:dyDescent="0.2">
      <c r="W2401" s="72"/>
      <c r="X2401" s="72"/>
    </row>
    <row r="2402" spans="23:24" x14ac:dyDescent="0.2">
      <c r="W2402" s="72"/>
      <c r="X2402" s="72"/>
    </row>
    <row r="2403" spans="23:24" x14ac:dyDescent="0.2">
      <c r="W2403" s="72"/>
      <c r="X2403" s="72"/>
    </row>
    <row r="2404" spans="23:24" x14ac:dyDescent="0.2">
      <c r="W2404" s="72"/>
      <c r="X2404" s="72"/>
    </row>
    <row r="2405" spans="23:24" x14ac:dyDescent="0.2">
      <c r="W2405" s="72"/>
      <c r="X2405" s="72"/>
    </row>
    <row r="2406" spans="23:24" x14ac:dyDescent="0.2">
      <c r="W2406" s="72"/>
      <c r="X2406" s="72"/>
    </row>
    <row r="2407" spans="23:24" x14ac:dyDescent="0.2">
      <c r="W2407" s="72"/>
      <c r="X2407" s="72"/>
    </row>
    <row r="2408" spans="23:24" x14ac:dyDescent="0.2">
      <c r="W2408" s="72"/>
      <c r="X2408" s="72"/>
    </row>
    <row r="2409" spans="23:24" x14ac:dyDescent="0.2">
      <c r="W2409" s="72"/>
      <c r="X2409" s="72"/>
    </row>
    <row r="2410" spans="23:24" x14ac:dyDescent="0.2">
      <c r="W2410" s="72"/>
      <c r="X2410" s="72"/>
    </row>
    <row r="2411" spans="23:24" x14ac:dyDescent="0.2">
      <c r="W2411" s="72"/>
      <c r="X2411" s="72"/>
    </row>
    <row r="2412" spans="23:24" x14ac:dyDescent="0.2">
      <c r="W2412" s="72"/>
      <c r="X2412" s="72"/>
    </row>
    <row r="2413" spans="23:24" x14ac:dyDescent="0.2">
      <c r="W2413" s="72"/>
      <c r="X2413" s="72"/>
    </row>
    <row r="2414" spans="23:24" x14ac:dyDescent="0.2">
      <c r="W2414" s="72"/>
      <c r="X2414" s="72"/>
    </row>
    <row r="2415" spans="23:24" x14ac:dyDescent="0.2">
      <c r="W2415" s="72"/>
      <c r="X2415" s="72"/>
    </row>
    <row r="2416" spans="23:24" x14ac:dyDescent="0.2">
      <c r="W2416" s="72"/>
      <c r="X2416" s="72"/>
    </row>
    <row r="2417" spans="23:24" x14ac:dyDescent="0.2">
      <c r="W2417" s="72"/>
      <c r="X2417" s="72"/>
    </row>
    <row r="2418" spans="23:24" x14ac:dyDescent="0.2">
      <c r="W2418" s="72"/>
      <c r="X2418" s="72"/>
    </row>
    <row r="2419" spans="23:24" x14ac:dyDescent="0.2">
      <c r="W2419" s="72"/>
      <c r="X2419" s="72"/>
    </row>
    <row r="2420" spans="23:24" x14ac:dyDescent="0.2">
      <c r="W2420" s="72"/>
      <c r="X2420" s="72"/>
    </row>
    <row r="2421" spans="23:24" x14ac:dyDescent="0.2">
      <c r="W2421" s="72"/>
      <c r="X2421" s="72"/>
    </row>
    <row r="2422" spans="23:24" x14ac:dyDescent="0.2">
      <c r="W2422" s="72"/>
      <c r="X2422" s="72"/>
    </row>
    <row r="2423" spans="23:24" x14ac:dyDescent="0.2">
      <c r="W2423" s="72"/>
      <c r="X2423" s="72"/>
    </row>
    <row r="2424" spans="23:24" x14ac:dyDescent="0.2">
      <c r="W2424" s="72"/>
      <c r="X2424" s="72"/>
    </row>
    <row r="2425" spans="23:24" x14ac:dyDescent="0.2">
      <c r="W2425" s="72"/>
      <c r="X2425" s="72"/>
    </row>
    <row r="2426" spans="23:24" x14ac:dyDescent="0.2">
      <c r="W2426" s="72"/>
      <c r="X2426" s="72"/>
    </row>
    <row r="2427" spans="23:24" x14ac:dyDescent="0.2">
      <c r="W2427" s="72"/>
      <c r="X2427" s="72"/>
    </row>
    <row r="2428" spans="23:24" x14ac:dyDescent="0.2">
      <c r="W2428" s="72"/>
      <c r="X2428" s="72"/>
    </row>
    <row r="2429" spans="23:24" x14ac:dyDescent="0.2">
      <c r="W2429" s="72"/>
      <c r="X2429" s="72"/>
    </row>
    <row r="2430" spans="23:24" x14ac:dyDescent="0.2">
      <c r="W2430" s="72"/>
      <c r="X2430" s="72"/>
    </row>
    <row r="2431" spans="23:24" x14ac:dyDescent="0.2">
      <c r="W2431" s="72"/>
      <c r="X2431" s="72"/>
    </row>
    <row r="2432" spans="23:24" x14ac:dyDescent="0.2">
      <c r="W2432" s="72"/>
      <c r="X2432" s="72"/>
    </row>
    <row r="2433" spans="23:24" x14ac:dyDescent="0.2">
      <c r="W2433" s="72"/>
      <c r="X2433" s="72"/>
    </row>
    <row r="2434" spans="23:24" x14ac:dyDescent="0.2">
      <c r="W2434" s="72"/>
      <c r="X2434" s="72"/>
    </row>
    <row r="2435" spans="23:24" x14ac:dyDescent="0.2">
      <c r="W2435" s="72"/>
      <c r="X2435" s="72"/>
    </row>
    <row r="2436" spans="23:24" x14ac:dyDescent="0.2">
      <c r="W2436" s="72"/>
      <c r="X2436" s="72"/>
    </row>
    <row r="2437" spans="23:24" x14ac:dyDescent="0.2">
      <c r="W2437" s="72"/>
      <c r="X2437" s="72"/>
    </row>
    <row r="2438" spans="23:24" x14ac:dyDescent="0.2">
      <c r="W2438" s="72"/>
      <c r="X2438" s="72"/>
    </row>
    <row r="2439" spans="23:24" x14ac:dyDescent="0.2">
      <c r="W2439" s="72"/>
      <c r="X2439" s="72"/>
    </row>
    <row r="2440" spans="23:24" x14ac:dyDescent="0.2">
      <c r="W2440" s="72"/>
      <c r="X2440" s="72"/>
    </row>
    <row r="2441" spans="23:24" x14ac:dyDescent="0.2">
      <c r="W2441" s="72"/>
      <c r="X2441" s="72"/>
    </row>
    <row r="2442" spans="23:24" x14ac:dyDescent="0.2">
      <c r="W2442" s="72"/>
      <c r="X2442" s="72"/>
    </row>
    <row r="2443" spans="23:24" x14ac:dyDescent="0.2">
      <c r="W2443" s="72"/>
      <c r="X2443" s="72"/>
    </row>
    <row r="2444" spans="23:24" x14ac:dyDescent="0.2">
      <c r="W2444" s="72"/>
      <c r="X2444" s="72"/>
    </row>
    <row r="2445" spans="23:24" x14ac:dyDescent="0.2">
      <c r="W2445" s="72"/>
      <c r="X2445" s="72"/>
    </row>
    <row r="2446" spans="23:24" x14ac:dyDescent="0.2">
      <c r="W2446" s="72"/>
      <c r="X2446" s="72"/>
    </row>
    <row r="2447" spans="23:24" x14ac:dyDescent="0.2">
      <c r="W2447" s="72"/>
      <c r="X2447" s="72"/>
    </row>
    <row r="2448" spans="23:24" x14ac:dyDescent="0.2">
      <c r="W2448" s="72"/>
      <c r="X2448" s="72"/>
    </row>
    <row r="2449" spans="23:24" x14ac:dyDescent="0.2">
      <c r="W2449" s="72"/>
      <c r="X2449" s="72"/>
    </row>
    <row r="2450" spans="23:24" x14ac:dyDescent="0.2">
      <c r="W2450" s="72"/>
      <c r="X2450" s="72"/>
    </row>
    <row r="2451" spans="23:24" x14ac:dyDescent="0.2">
      <c r="W2451" s="72"/>
      <c r="X2451" s="72"/>
    </row>
    <row r="2452" spans="23:24" x14ac:dyDescent="0.2">
      <c r="W2452" s="72"/>
      <c r="X2452" s="72"/>
    </row>
    <row r="2453" spans="23:24" x14ac:dyDescent="0.2">
      <c r="W2453" s="72"/>
      <c r="X2453" s="72"/>
    </row>
    <row r="2454" spans="23:24" x14ac:dyDescent="0.2">
      <c r="W2454" s="72"/>
      <c r="X2454" s="72"/>
    </row>
    <row r="2455" spans="23:24" x14ac:dyDescent="0.2">
      <c r="W2455" s="72"/>
      <c r="X2455" s="72"/>
    </row>
    <row r="2456" spans="23:24" x14ac:dyDescent="0.2">
      <c r="W2456" s="72"/>
      <c r="X2456" s="72"/>
    </row>
    <row r="2457" spans="23:24" x14ac:dyDescent="0.2">
      <c r="W2457" s="72"/>
      <c r="X2457" s="72"/>
    </row>
    <row r="2458" spans="23:24" x14ac:dyDescent="0.2">
      <c r="W2458" s="72"/>
      <c r="X2458" s="72"/>
    </row>
    <row r="2459" spans="23:24" x14ac:dyDescent="0.2">
      <c r="W2459" s="72"/>
      <c r="X2459" s="72"/>
    </row>
    <row r="2460" spans="23:24" x14ac:dyDescent="0.2">
      <c r="W2460" s="72"/>
      <c r="X2460" s="72"/>
    </row>
    <row r="2461" spans="23:24" x14ac:dyDescent="0.2">
      <c r="W2461" s="72"/>
      <c r="X2461" s="72"/>
    </row>
    <row r="2462" spans="23:24" x14ac:dyDescent="0.2">
      <c r="W2462" s="72"/>
      <c r="X2462" s="72"/>
    </row>
    <row r="2463" spans="23:24" x14ac:dyDescent="0.2">
      <c r="W2463" s="72"/>
      <c r="X2463" s="72"/>
    </row>
    <row r="2464" spans="23:24" x14ac:dyDescent="0.2">
      <c r="W2464" s="72"/>
      <c r="X2464" s="72"/>
    </row>
    <row r="2465" spans="23:24" x14ac:dyDescent="0.2">
      <c r="W2465" s="72"/>
      <c r="X2465" s="72"/>
    </row>
    <row r="2466" spans="23:24" x14ac:dyDescent="0.2">
      <c r="W2466" s="72"/>
      <c r="X2466" s="72"/>
    </row>
    <row r="2467" spans="23:24" x14ac:dyDescent="0.2">
      <c r="W2467" s="72"/>
      <c r="X2467" s="72"/>
    </row>
    <row r="2468" spans="23:24" x14ac:dyDescent="0.2">
      <c r="W2468" s="72"/>
      <c r="X2468" s="72"/>
    </row>
    <row r="2469" spans="23:24" x14ac:dyDescent="0.2">
      <c r="W2469" s="72"/>
      <c r="X2469" s="72"/>
    </row>
    <row r="2470" spans="23:24" x14ac:dyDescent="0.2">
      <c r="W2470" s="72"/>
      <c r="X2470" s="72"/>
    </row>
    <row r="2471" spans="23:24" x14ac:dyDescent="0.2">
      <c r="W2471" s="72"/>
      <c r="X2471" s="72"/>
    </row>
    <row r="2472" spans="23:24" x14ac:dyDescent="0.2">
      <c r="W2472" s="72"/>
      <c r="X2472" s="72"/>
    </row>
    <row r="2473" spans="23:24" x14ac:dyDescent="0.2">
      <c r="W2473" s="72"/>
      <c r="X2473" s="72"/>
    </row>
    <row r="2474" spans="23:24" x14ac:dyDescent="0.2">
      <c r="W2474" s="72"/>
      <c r="X2474" s="72"/>
    </row>
    <row r="2475" spans="23:24" x14ac:dyDescent="0.2">
      <c r="W2475" s="72"/>
      <c r="X2475" s="72"/>
    </row>
    <row r="2476" spans="23:24" x14ac:dyDescent="0.2">
      <c r="W2476" s="72"/>
      <c r="X2476" s="72"/>
    </row>
    <row r="2477" spans="23:24" x14ac:dyDescent="0.2">
      <c r="W2477" s="72"/>
      <c r="X2477" s="72"/>
    </row>
    <row r="2478" spans="23:24" x14ac:dyDescent="0.2">
      <c r="W2478" s="72"/>
      <c r="X2478" s="72"/>
    </row>
    <row r="2479" spans="23:24" x14ac:dyDescent="0.2">
      <c r="W2479" s="72"/>
      <c r="X2479" s="72"/>
    </row>
    <row r="2480" spans="23:24" x14ac:dyDescent="0.2">
      <c r="W2480" s="72"/>
      <c r="X2480" s="72"/>
    </row>
    <row r="2481" spans="23:24" x14ac:dyDescent="0.2">
      <c r="W2481" s="72"/>
      <c r="X2481" s="72"/>
    </row>
    <row r="2482" spans="23:24" x14ac:dyDescent="0.2">
      <c r="W2482" s="72"/>
      <c r="X2482" s="72"/>
    </row>
    <row r="2483" spans="23:24" x14ac:dyDescent="0.2">
      <c r="W2483" s="72"/>
      <c r="X2483" s="72"/>
    </row>
    <row r="2484" spans="23:24" x14ac:dyDescent="0.2">
      <c r="W2484" s="72"/>
      <c r="X2484" s="72"/>
    </row>
    <row r="2485" spans="23:24" x14ac:dyDescent="0.2">
      <c r="W2485" s="72"/>
      <c r="X2485" s="72"/>
    </row>
    <row r="2486" spans="23:24" x14ac:dyDescent="0.2">
      <c r="W2486" s="72"/>
      <c r="X2486" s="72"/>
    </row>
    <row r="2487" spans="23:24" x14ac:dyDescent="0.2">
      <c r="W2487" s="72"/>
      <c r="X2487" s="72"/>
    </row>
    <row r="2488" spans="23:24" x14ac:dyDescent="0.2">
      <c r="W2488" s="72"/>
      <c r="X2488" s="72"/>
    </row>
    <row r="2489" spans="23:24" x14ac:dyDescent="0.2">
      <c r="W2489" s="72"/>
      <c r="X2489" s="72"/>
    </row>
    <row r="2490" spans="23:24" x14ac:dyDescent="0.2">
      <c r="W2490" s="72"/>
      <c r="X2490" s="72"/>
    </row>
    <row r="2491" spans="23:24" x14ac:dyDescent="0.2">
      <c r="W2491" s="72"/>
      <c r="X2491" s="72"/>
    </row>
    <row r="2492" spans="23:24" x14ac:dyDescent="0.2">
      <c r="W2492" s="72"/>
      <c r="X2492" s="72"/>
    </row>
    <row r="2493" spans="23:24" x14ac:dyDescent="0.2">
      <c r="W2493" s="72"/>
      <c r="X2493" s="72"/>
    </row>
    <row r="2494" spans="23:24" x14ac:dyDescent="0.2">
      <c r="W2494" s="72"/>
      <c r="X2494" s="72"/>
    </row>
    <row r="2495" spans="23:24" x14ac:dyDescent="0.2">
      <c r="W2495" s="72"/>
      <c r="X2495" s="72"/>
    </row>
    <row r="2496" spans="23:24" x14ac:dyDescent="0.2">
      <c r="W2496" s="72"/>
      <c r="X2496" s="72"/>
    </row>
    <row r="2497" spans="23:24" x14ac:dyDescent="0.2">
      <c r="W2497" s="72"/>
      <c r="X2497" s="72"/>
    </row>
    <row r="2498" spans="23:24" x14ac:dyDescent="0.2">
      <c r="W2498" s="72"/>
      <c r="X2498" s="72"/>
    </row>
    <row r="2499" spans="23:24" x14ac:dyDescent="0.2">
      <c r="W2499" s="72"/>
      <c r="X2499" s="72"/>
    </row>
    <row r="2500" spans="23:24" x14ac:dyDescent="0.2">
      <c r="W2500" s="72"/>
      <c r="X2500" s="72"/>
    </row>
    <row r="2501" spans="23:24" x14ac:dyDescent="0.2">
      <c r="W2501" s="72"/>
      <c r="X2501" s="72"/>
    </row>
    <row r="2502" spans="23:24" x14ac:dyDescent="0.2">
      <c r="W2502" s="72"/>
      <c r="X2502" s="72"/>
    </row>
    <row r="2503" spans="23:24" x14ac:dyDescent="0.2">
      <c r="W2503" s="72"/>
      <c r="X2503" s="72"/>
    </row>
    <row r="2504" spans="23:24" x14ac:dyDescent="0.2">
      <c r="W2504" s="72"/>
      <c r="X2504" s="72"/>
    </row>
    <row r="2505" spans="23:24" x14ac:dyDescent="0.2">
      <c r="W2505" s="72"/>
      <c r="X2505" s="72"/>
    </row>
    <row r="2506" spans="23:24" x14ac:dyDescent="0.2">
      <c r="W2506" s="72"/>
      <c r="X2506" s="72"/>
    </row>
    <row r="2507" spans="23:24" x14ac:dyDescent="0.2">
      <c r="W2507" s="72"/>
      <c r="X2507" s="72"/>
    </row>
    <row r="2508" spans="23:24" x14ac:dyDescent="0.2">
      <c r="W2508" s="72"/>
      <c r="X2508" s="72"/>
    </row>
    <row r="2509" spans="23:24" x14ac:dyDescent="0.2">
      <c r="W2509" s="72"/>
      <c r="X2509" s="72"/>
    </row>
    <row r="2510" spans="23:24" x14ac:dyDescent="0.2">
      <c r="W2510" s="72"/>
      <c r="X2510" s="72"/>
    </row>
    <row r="2511" spans="23:24" x14ac:dyDescent="0.2">
      <c r="W2511" s="72"/>
      <c r="X2511" s="72"/>
    </row>
    <row r="2512" spans="23:24" x14ac:dyDescent="0.2">
      <c r="W2512" s="72"/>
      <c r="X2512" s="72"/>
    </row>
    <row r="2513" spans="23:24" x14ac:dyDescent="0.2">
      <c r="W2513" s="72"/>
      <c r="X2513" s="72"/>
    </row>
    <row r="2514" spans="23:24" x14ac:dyDescent="0.2">
      <c r="W2514" s="72"/>
      <c r="X2514" s="72"/>
    </row>
    <row r="2515" spans="23:24" x14ac:dyDescent="0.2">
      <c r="W2515" s="72"/>
      <c r="X2515" s="72"/>
    </row>
    <row r="2516" spans="23:24" x14ac:dyDescent="0.2">
      <c r="W2516" s="72"/>
      <c r="X2516" s="72"/>
    </row>
    <row r="2517" spans="23:24" x14ac:dyDescent="0.2">
      <c r="W2517" s="72"/>
      <c r="X2517" s="72"/>
    </row>
    <row r="2518" spans="23:24" x14ac:dyDescent="0.2">
      <c r="W2518" s="72"/>
      <c r="X2518" s="72"/>
    </row>
    <row r="2519" spans="23:24" x14ac:dyDescent="0.2">
      <c r="W2519" s="72"/>
      <c r="X2519" s="72"/>
    </row>
    <row r="2520" spans="23:24" x14ac:dyDescent="0.2">
      <c r="W2520" s="72"/>
      <c r="X2520" s="72"/>
    </row>
    <row r="2521" spans="23:24" x14ac:dyDescent="0.2">
      <c r="W2521" s="72"/>
      <c r="X2521" s="72"/>
    </row>
    <row r="2522" spans="23:24" x14ac:dyDescent="0.2">
      <c r="W2522" s="72"/>
      <c r="X2522" s="72"/>
    </row>
    <row r="2523" spans="23:24" x14ac:dyDescent="0.2">
      <c r="W2523" s="72"/>
      <c r="X2523" s="72"/>
    </row>
    <row r="2524" spans="23:24" x14ac:dyDescent="0.2">
      <c r="W2524" s="72"/>
      <c r="X2524" s="72"/>
    </row>
    <row r="2525" spans="23:24" x14ac:dyDescent="0.2">
      <c r="W2525" s="72"/>
      <c r="X2525" s="72"/>
    </row>
    <row r="2526" spans="23:24" x14ac:dyDescent="0.2">
      <c r="W2526" s="72"/>
      <c r="X2526" s="72"/>
    </row>
    <row r="2527" spans="23:24" x14ac:dyDescent="0.2">
      <c r="W2527" s="72"/>
      <c r="X2527" s="72"/>
    </row>
    <row r="2528" spans="23:24" x14ac:dyDescent="0.2">
      <c r="W2528" s="72"/>
      <c r="X2528" s="72"/>
    </row>
    <row r="2529" spans="23:24" x14ac:dyDescent="0.2">
      <c r="W2529" s="72"/>
      <c r="X2529" s="72"/>
    </row>
    <row r="2530" spans="23:24" x14ac:dyDescent="0.2">
      <c r="W2530" s="72"/>
      <c r="X2530" s="72"/>
    </row>
    <row r="2531" spans="23:24" x14ac:dyDescent="0.2">
      <c r="W2531" s="72"/>
      <c r="X2531" s="72"/>
    </row>
    <row r="2532" spans="23:24" x14ac:dyDescent="0.2">
      <c r="W2532" s="72"/>
      <c r="X2532" s="72"/>
    </row>
    <row r="2533" spans="23:24" x14ac:dyDescent="0.2">
      <c r="W2533" s="72"/>
      <c r="X2533" s="72"/>
    </row>
    <row r="2534" spans="23:24" x14ac:dyDescent="0.2">
      <c r="W2534" s="72"/>
      <c r="X2534" s="72"/>
    </row>
    <row r="2535" spans="23:24" x14ac:dyDescent="0.2">
      <c r="W2535" s="72"/>
      <c r="X2535" s="72"/>
    </row>
    <row r="2536" spans="23:24" x14ac:dyDescent="0.2">
      <c r="W2536" s="72"/>
      <c r="X2536" s="72"/>
    </row>
    <row r="2537" spans="23:24" x14ac:dyDescent="0.2">
      <c r="W2537" s="72"/>
      <c r="X2537" s="72"/>
    </row>
    <row r="2538" spans="23:24" x14ac:dyDescent="0.2">
      <c r="W2538" s="72"/>
      <c r="X2538" s="72"/>
    </row>
    <row r="2539" spans="23:24" x14ac:dyDescent="0.2">
      <c r="W2539" s="72"/>
      <c r="X2539" s="72"/>
    </row>
    <row r="2540" spans="23:24" x14ac:dyDescent="0.2">
      <c r="W2540" s="72"/>
      <c r="X2540" s="72"/>
    </row>
    <row r="2541" spans="23:24" x14ac:dyDescent="0.2">
      <c r="W2541" s="72"/>
      <c r="X2541" s="72"/>
    </row>
    <row r="2542" spans="23:24" x14ac:dyDescent="0.2">
      <c r="W2542" s="72"/>
      <c r="X2542" s="72"/>
    </row>
    <row r="2543" spans="23:24" x14ac:dyDescent="0.2">
      <c r="W2543" s="72"/>
      <c r="X2543" s="72"/>
    </row>
    <row r="2544" spans="23:24" x14ac:dyDescent="0.2">
      <c r="W2544" s="72"/>
      <c r="X2544" s="72"/>
    </row>
    <row r="2545" spans="23:24" x14ac:dyDescent="0.2">
      <c r="W2545" s="72"/>
      <c r="X2545" s="72"/>
    </row>
    <row r="2546" spans="23:24" x14ac:dyDescent="0.2">
      <c r="W2546" s="72"/>
      <c r="X2546" s="72"/>
    </row>
    <row r="2547" spans="23:24" x14ac:dyDescent="0.2">
      <c r="W2547" s="72"/>
      <c r="X2547" s="72"/>
    </row>
    <row r="2548" spans="23:24" x14ac:dyDescent="0.2">
      <c r="W2548" s="72"/>
      <c r="X2548" s="72"/>
    </row>
    <row r="2549" spans="23:24" x14ac:dyDescent="0.2">
      <c r="W2549" s="72"/>
      <c r="X2549" s="72"/>
    </row>
    <row r="2550" spans="23:24" x14ac:dyDescent="0.2">
      <c r="W2550" s="72"/>
      <c r="X2550" s="72"/>
    </row>
    <row r="2551" spans="23:24" x14ac:dyDescent="0.2">
      <c r="W2551" s="72"/>
      <c r="X2551" s="72"/>
    </row>
    <row r="2552" spans="23:24" x14ac:dyDescent="0.2">
      <c r="W2552" s="72"/>
      <c r="X2552" s="72"/>
    </row>
    <row r="2553" spans="23:24" x14ac:dyDescent="0.2">
      <c r="W2553" s="72"/>
      <c r="X2553" s="72"/>
    </row>
    <row r="2554" spans="23:24" x14ac:dyDescent="0.2">
      <c r="W2554" s="72"/>
      <c r="X2554" s="72"/>
    </row>
    <row r="2555" spans="23:24" x14ac:dyDescent="0.2">
      <c r="W2555" s="72"/>
      <c r="X2555" s="72"/>
    </row>
    <row r="2556" spans="23:24" x14ac:dyDescent="0.2">
      <c r="W2556" s="72"/>
      <c r="X2556" s="72"/>
    </row>
    <row r="2557" spans="23:24" x14ac:dyDescent="0.2">
      <c r="W2557" s="72"/>
      <c r="X2557" s="72"/>
    </row>
    <row r="2558" spans="23:24" x14ac:dyDescent="0.2">
      <c r="W2558" s="72"/>
      <c r="X2558" s="72"/>
    </row>
    <row r="2559" spans="23:24" x14ac:dyDescent="0.2">
      <c r="W2559" s="72"/>
      <c r="X2559" s="72"/>
    </row>
    <row r="2560" spans="23:24" x14ac:dyDescent="0.2">
      <c r="W2560" s="72"/>
      <c r="X2560" s="72"/>
    </row>
    <row r="2561" spans="23:24" x14ac:dyDescent="0.2">
      <c r="W2561" s="72"/>
      <c r="X2561" s="72"/>
    </row>
    <row r="2562" spans="23:24" x14ac:dyDescent="0.2">
      <c r="W2562" s="72"/>
      <c r="X2562" s="72"/>
    </row>
    <row r="2563" spans="23:24" x14ac:dyDescent="0.2">
      <c r="W2563" s="72"/>
      <c r="X2563" s="72"/>
    </row>
    <row r="2564" spans="23:24" x14ac:dyDescent="0.2">
      <c r="W2564" s="72"/>
      <c r="X2564" s="72"/>
    </row>
    <row r="2565" spans="23:24" x14ac:dyDescent="0.2">
      <c r="W2565" s="72"/>
      <c r="X2565" s="72"/>
    </row>
    <row r="2566" spans="23:24" x14ac:dyDescent="0.2">
      <c r="W2566" s="72"/>
      <c r="X2566" s="72"/>
    </row>
    <row r="2567" spans="23:24" x14ac:dyDescent="0.2">
      <c r="W2567" s="72"/>
      <c r="X2567" s="72"/>
    </row>
    <row r="2568" spans="23:24" x14ac:dyDescent="0.2">
      <c r="W2568" s="72"/>
      <c r="X2568" s="72"/>
    </row>
    <row r="2569" spans="23:24" x14ac:dyDescent="0.2">
      <c r="W2569" s="72"/>
      <c r="X2569" s="72"/>
    </row>
    <row r="2570" spans="23:24" x14ac:dyDescent="0.2">
      <c r="W2570" s="72"/>
      <c r="X2570" s="72"/>
    </row>
    <row r="2571" spans="23:24" x14ac:dyDescent="0.2">
      <c r="W2571" s="72"/>
      <c r="X2571" s="72"/>
    </row>
    <row r="2572" spans="23:24" x14ac:dyDescent="0.2">
      <c r="W2572" s="72"/>
      <c r="X2572" s="72"/>
    </row>
    <row r="2573" spans="23:24" x14ac:dyDescent="0.2">
      <c r="W2573" s="72"/>
      <c r="X2573" s="72"/>
    </row>
    <row r="2574" spans="23:24" x14ac:dyDescent="0.2">
      <c r="W2574" s="72"/>
      <c r="X2574" s="72"/>
    </row>
    <row r="2575" spans="23:24" x14ac:dyDescent="0.2">
      <c r="W2575" s="72"/>
      <c r="X2575" s="72"/>
    </row>
    <row r="2576" spans="23:24" x14ac:dyDescent="0.2">
      <c r="W2576" s="72"/>
      <c r="X2576" s="72"/>
    </row>
    <row r="2577" spans="23:24" x14ac:dyDescent="0.2">
      <c r="W2577" s="72"/>
      <c r="X2577" s="72"/>
    </row>
    <row r="2578" spans="23:24" x14ac:dyDescent="0.2">
      <c r="W2578" s="72"/>
      <c r="X2578" s="72"/>
    </row>
    <row r="2579" spans="23:24" x14ac:dyDescent="0.2">
      <c r="W2579" s="72"/>
      <c r="X2579" s="72"/>
    </row>
    <row r="2580" spans="23:24" x14ac:dyDescent="0.2">
      <c r="W2580" s="72"/>
      <c r="X2580" s="72"/>
    </row>
    <row r="2581" spans="23:24" x14ac:dyDescent="0.2">
      <c r="W2581" s="72"/>
      <c r="X2581" s="72"/>
    </row>
    <row r="2582" spans="23:24" x14ac:dyDescent="0.2">
      <c r="W2582" s="72"/>
      <c r="X2582" s="72"/>
    </row>
    <row r="2583" spans="23:24" x14ac:dyDescent="0.2">
      <c r="W2583" s="72"/>
      <c r="X2583" s="72"/>
    </row>
    <row r="2584" spans="23:24" x14ac:dyDescent="0.2">
      <c r="W2584" s="72"/>
      <c r="X2584" s="72"/>
    </row>
    <row r="2585" spans="23:24" x14ac:dyDescent="0.2">
      <c r="W2585" s="72"/>
      <c r="X2585" s="72"/>
    </row>
    <row r="2586" spans="23:24" x14ac:dyDescent="0.2">
      <c r="W2586" s="72"/>
      <c r="X2586" s="72"/>
    </row>
    <row r="2587" spans="23:24" x14ac:dyDescent="0.2">
      <c r="W2587" s="72"/>
      <c r="X2587" s="72"/>
    </row>
    <row r="2588" spans="23:24" x14ac:dyDescent="0.2">
      <c r="W2588" s="72"/>
      <c r="X2588" s="72"/>
    </row>
    <row r="2589" spans="23:24" x14ac:dyDescent="0.2">
      <c r="W2589" s="72"/>
      <c r="X2589" s="72"/>
    </row>
    <row r="2590" spans="23:24" x14ac:dyDescent="0.2">
      <c r="W2590" s="72"/>
      <c r="X2590" s="72"/>
    </row>
    <row r="2591" spans="23:24" x14ac:dyDescent="0.2">
      <c r="W2591" s="72"/>
      <c r="X2591" s="72"/>
    </row>
    <row r="2592" spans="23:24" x14ac:dyDescent="0.2">
      <c r="W2592" s="72"/>
      <c r="X2592" s="72"/>
    </row>
    <row r="2593" spans="23:24" x14ac:dyDescent="0.2">
      <c r="W2593" s="72"/>
      <c r="X2593" s="72"/>
    </row>
    <row r="2594" spans="23:24" x14ac:dyDescent="0.2">
      <c r="W2594" s="72"/>
      <c r="X2594" s="72"/>
    </row>
    <row r="2595" spans="23:24" x14ac:dyDescent="0.2">
      <c r="W2595" s="72"/>
      <c r="X2595" s="72"/>
    </row>
    <row r="2596" spans="23:24" x14ac:dyDescent="0.2">
      <c r="W2596" s="72"/>
      <c r="X2596" s="72"/>
    </row>
    <row r="2597" spans="23:24" x14ac:dyDescent="0.2">
      <c r="W2597" s="72"/>
      <c r="X2597" s="72"/>
    </row>
    <row r="2598" spans="23:24" x14ac:dyDescent="0.2">
      <c r="W2598" s="72"/>
      <c r="X2598" s="72"/>
    </row>
    <row r="2599" spans="23:24" x14ac:dyDescent="0.2">
      <c r="W2599" s="72"/>
      <c r="X2599" s="72"/>
    </row>
    <row r="2600" spans="23:24" x14ac:dyDescent="0.2">
      <c r="W2600" s="72"/>
      <c r="X2600" s="72"/>
    </row>
    <row r="2601" spans="23:24" x14ac:dyDescent="0.2">
      <c r="W2601" s="72"/>
      <c r="X2601" s="72"/>
    </row>
    <row r="2602" spans="23:24" x14ac:dyDescent="0.2">
      <c r="W2602" s="72"/>
      <c r="X2602" s="72"/>
    </row>
    <row r="2603" spans="23:24" x14ac:dyDescent="0.2">
      <c r="W2603" s="72"/>
      <c r="X2603" s="72"/>
    </row>
    <row r="2604" spans="23:24" x14ac:dyDescent="0.2">
      <c r="W2604" s="72"/>
      <c r="X2604" s="72"/>
    </row>
    <row r="2605" spans="23:24" x14ac:dyDescent="0.2">
      <c r="W2605" s="72"/>
      <c r="X2605" s="72"/>
    </row>
    <row r="2606" spans="23:24" x14ac:dyDescent="0.2">
      <c r="W2606" s="72"/>
      <c r="X2606" s="72"/>
    </row>
    <row r="2607" spans="23:24" x14ac:dyDescent="0.2">
      <c r="W2607" s="72"/>
      <c r="X2607" s="72"/>
    </row>
    <row r="2608" spans="23:24" x14ac:dyDescent="0.2">
      <c r="W2608" s="72"/>
      <c r="X2608" s="72"/>
    </row>
    <row r="2609" spans="23:24" x14ac:dyDescent="0.2">
      <c r="W2609" s="72"/>
      <c r="X2609" s="72"/>
    </row>
    <row r="2610" spans="23:24" x14ac:dyDescent="0.2">
      <c r="W2610" s="72"/>
      <c r="X2610" s="72"/>
    </row>
    <row r="2611" spans="23:24" x14ac:dyDescent="0.2">
      <c r="W2611" s="72"/>
      <c r="X2611" s="72"/>
    </row>
    <row r="2612" spans="23:24" x14ac:dyDescent="0.2">
      <c r="W2612" s="72"/>
      <c r="X2612" s="72"/>
    </row>
    <row r="2613" spans="23:24" x14ac:dyDescent="0.2">
      <c r="W2613" s="72"/>
      <c r="X2613" s="72"/>
    </row>
    <row r="2614" spans="23:24" x14ac:dyDescent="0.2">
      <c r="W2614" s="72"/>
      <c r="X2614" s="72"/>
    </row>
    <row r="2615" spans="23:24" x14ac:dyDescent="0.2">
      <c r="W2615" s="72"/>
      <c r="X2615" s="72"/>
    </row>
    <row r="2616" spans="23:24" x14ac:dyDescent="0.2">
      <c r="W2616" s="72"/>
      <c r="X2616" s="72"/>
    </row>
    <row r="2617" spans="23:24" x14ac:dyDescent="0.2">
      <c r="W2617" s="72"/>
      <c r="X2617" s="72"/>
    </row>
    <row r="2618" spans="23:24" x14ac:dyDescent="0.2">
      <c r="W2618" s="72"/>
      <c r="X2618" s="72"/>
    </row>
    <row r="2619" spans="23:24" x14ac:dyDescent="0.2">
      <c r="W2619" s="72"/>
      <c r="X2619" s="72"/>
    </row>
    <row r="2620" spans="23:24" x14ac:dyDescent="0.2">
      <c r="W2620" s="72"/>
      <c r="X2620" s="72"/>
    </row>
    <row r="2621" spans="23:24" x14ac:dyDescent="0.2">
      <c r="W2621" s="72"/>
      <c r="X2621" s="72"/>
    </row>
    <row r="2622" spans="23:24" x14ac:dyDescent="0.2">
      <c r="W2622" s="72"/>
      <c r="X2622" s="72"/>
    </row>
    <row r="2623" spans="23:24" x14ac:dyDescent="0.2">
      <c r="W2623" s="72"/>
      <c r="X2623" s="72"/>
    </row>
    <row r="2624" spans="23:24" x14ac:dyDescent="0.2">
      <c r="W2624" s="72"/>
      <c r="X2624" s="72"/>
    </row>
    <row r="2625" spans="23:24" x14ac:dyDescent="0.2">
      <c r="W2625" s="72"/>
      <c r="X2625" s="72"/>
    </row>
    <row r="2626" spans="23:24" x14ac:dyDescent="0.2">
      <c r="W2626" s="72"/>
      <c r="X2626" s="72"/>
    </row>
    <row r="2627" spans="23:24" x14ac:dyDescent="0.2">
      <c r="W2627" s="72"/>
      <c r="X2627" s="72"/>
    </row>
    <row r="2628" spans="23:24" x14ac:dyDescent="0.2">
      <c r="W2628" s="72"/>
      <c r="X2628" s="72"/>
    </row>
    <row r="2629" spans="23:24" x14ac:dyDescent="0.2">
      <c r="W2629" s="72"/>
      <c r="X2629" s="72"/>
    </row>
    <row r="2630" spans="23:24" x14ac:dyDescent="0.2">
      <c r="W2630" s="72"/>
      <c r="X2630" s="72"/>
    </row>
    <row r="2631" spans="23:24" x14ac:dyDescent="0.2">
      <c r="W2631" s="72"/>
      <c r="X2631" s="72"/>
    </row>
    <row r="2632" spans="23:24" x14ac:dyDescent="0.2">
      <c r="W2632" s="72"/>
      <c r="X2632" s="72"/>
    </row>
    <row r="2633" spans="23:24" x14ac:dyDescent="0.2">
      <c r="W2633" s="72"/>
      <c r="X2633" s="72"/>
    </row>
    <row r="2634" spans="23:24" x14ac:dyDescent="0.2">
      <c r="W2634" s="72"/>
      <c r="X2634" s="72"/>
    </row>
    <row r="2635" spans="23:24" x14ac:dyDescent="0.2">
      <c r="W2635" s="72"/>
      <c r="X2635" s="72"/>
    </row>
    <row r="2636" spans="23:24" x14ac:dyDescent="0.2">
      <c r="W2636" s="72"/>
      <c r="X2636" s="72"/>
    </row>
    <row r="2637" spans="23:24" x14ac:dyDescent="0.2">
      <c r="W2637" s="72"/>
      <c r="X2637" s="72"/>
    </row>
    <row r="2638" spans="23:24" x14ac:dyDescent="0.2">
      <c r="W2638" s="72"/>
      <c r="X2638" s="72"/>
    </row>
    <row r="2639" spans="23:24" x14ac:dyDescent="0.2">
      <c r="W2639" s="72"/>
      <c r="X2639" s="72"/>
    </row>
    <row r="2640" spans="23:24" x14ac:dyDescent="0.2">
      <c r="W2640" s="72"/>
      <c r="X2640" s="72"/>
    </row>
    <row r="2641" spans="23:24" x14ac:dyDescent="0.2">
      <c r="W2641" s="72"/>
      <c r="X2641" s="72"/>
    </row>
    <row r="2642" spans="23:24" x14ac:dyDescent="0.2">
      <c r="W2642" s="72"/>
      <c r="X2642" s="72"/>
    </row>
    <row r="2643" spans="23:24" x14ac:dyDescent="0.2">
      <c r="W2643" s="72"/>
      <c r="X2643" s="72"/>
    </row>
    <row r="2644" spans="23:24" x14ac:dyDescent="0.2">
      <c r="W2644" s="72"/>
      <c r="X2644" s="72"/>
    </row>
    <row r="2645" spans="23:24" x14ac:dyDescent="0.2">
      <c r="W2645" s="72"/>
      <c r="X2645" s="72"/>
    </row>
    <row r="2646" spans="23:24" x14ac:dyDescent="0.2">
      <c r="W2646" s="72"/>
      <c r="X2646" s="72"/>
    </row>
    <row r="2647" spans="23:24" x14ac:dyDescent="0.2">
      <c r="W2647" s="72"/>
      <c r="X2647" s="72"/>
    </row>
    <row r="2648" spans="23:24" x14ac:dyDescent="0.2">
      <c r="W2648" s="72"/>
      <c r="X2648" s="72"/>
    </row>
    <row r="2649" spans="23:24" x14ac:dyDescent="0.2">
      <c r="W2649" s="72"/>
      <c r="X2649" s="72"/>
    </row>
    <row r="2650" spans="23:24" x14ac:dyDescent="0.2">
      <c r="W2650" s="72"/>
      <c r="X2650" s="72"/>
    </row>
    <row r="2651" spans="23:24" x14ac:dyDescent="0.2">
      <c r="W2651" s="72"/>
      <c r="X2651" s="72"/>
    </row>
    <row r="2652" spans="23:24" x14ac:dyDescent="0.2">
      <c r="W2652" s="72"/>
      <c r="X2652" s="72"/>
    </row>
    <row r="2653" spans="23:24" x14ac:dyDescent="0.2">
      <c r="W2653" s="72"/>
      <c r="X2653" s="72"/>
    </row>
    <row r="2654" spans="23:24" x14ac:dyDescent="0.2">
      <c r="W2654" s="72"/>
      <c r="X2654" s="72"/>
    </row>
    <row r="2655" spans="23:24" x14ac:dyDescent="0.2">
      <c r="W2655" s="72"/>
      <c r="X2655" s="72"/>
    </row>
    <row r="2656" spans="23:24" x14ac:dyDescent="0.2">
      <c r="W2656" s="72"/>
      <c r="X2656" s="72"/>
    </row>
    <row r="2657" spans="23:24" x14ac:dyDescent="0.2">
      <c r="W2657" s="72"/>
      <c r="X2657" s="72"/>
    </row>
    <row r="2658" spans="23:24" x14ac:dyDescent="0.2">
      <c r="W2658" s="72"/>
      <c r="X2658" s="72"/>
    </row>
    <row r="2659" spans="23:24" x14ac:dyDescent="0.2">
      <c r="W2659" s="72"/>
      <c r="X2659" s="72"/>
    </row>
    <row r="2660" spans="23:24" x14ac:dyDescent="0.2">
      <c r="W2660" s="72"/>
      <c r="X2660" s="72"/>
    </row>
    <row r="2661" spans="23:24" x14ac:dyDescent="0.2">
      <c r="W2661" s="72"/>
      <c r="X2661" s="72"/>
    </row>
    <row r="2662" spans="23:24" x14ac:dyDescent="0.2">
      <c r="W2662" s="72"/>
      <c r="X2662" s="72"/>
    </row>
    <row r="2663" spans="23:24" x14ac:dyDescent="0.2">
      <c r="W2663" s="72"/>
      <c r="X2663" s="72"/>
    </row>
    <row r="2664" spans="23:24" x14ac:dyDescent="0.2">
      <c r="W2664" s="72"/>
      <c r="X2664" s="72"/>
    </row>
    <row r="2665" spans="23:24" x14ac:dyDescent="0.2">
      <c r="W2665" s="72"/>
      <c r="X2665" s="72"/>
    </row>
    <row r="2666" spans="23:24" x14ac:dyDescent="0.2">
      <c r="W2666" s="72"/>
      <c r="X2666" s="72"/>
    </row>
    <row r="2667" spans="23:24" x14ac:dyDescent="0.2">
      <c r="W2667" s="72"/>
      <c r="X2667" s="72"/>
    </row>
    <row r="2668" spans="23:24" x14ac:dyDescent="0.2">
      <c r="W2668" s="72"/>
      <c r="X2668" s="72"/>
    </row>
    <row r="2669" spans="23:24" x14ac:dyDescent="0.2">
      <c r="W2669" s="72"/>
      <c r="X2669" s="72"/>
    </row>
    <row r="2670" spans="23:24" x14ac:dyDescent="0.2">
      <c r="W2670" s="72"/>
      <c r="X2670" s="72"/>
    </row>
    <row r="2671" spans="23:24" x14ac:dyDescent="0.2">
      <c r="W2671" s="72"/>
      <c r="X2671" s="72"/>
    </row>
    <row r="2672" spans="23:24" x14ac:dyDescent="0.2">
      <c r="W2672" s="72"/>
      <c r="X2672" s="72"/>
    </row>
    <row r="2673" spans="23:24" x14ac:dyDescent="0.2">
      <c r="W2673" s="72"/>
      <c r="X2673" s="72"/>
    </row>
    <row r="2674" spans="23:24" x14ac:dyDescent="0.2">
      <c r="W2674" s="72"/>
      <c r="X2674" s="72"/>
    </row>
    <row r="2675" spans="23:24" x14ac:dyDescent="0.2">
      <c r="W2675" s="72"/>
      <c r="X2675" s="72"/>
    </row>
    <row r="2676" spans="23:24" x14ac:dyDescent="0.2">
      <c r="W2676" s="72"/>
      <c r="X2676" s="72"/>
    </row>
    <row r="2677" spans="23:24" x14ac:dyDescent="0.2">
      <c r="W2677" s="72"/>
      <c r="X2677" s="72"/>
    </row>
    <row r="2678" spans="23:24" x14ac:dyDescent="0.2">
      <c r="W2678" s="72"/>
      <c r="X2678" s="72"/>
    </row>
    <row r="2679" spans="23:24" x14ac:dyDescent="0.2">
      <c r="W2679" s="72"/>
      <c r="X2679" s="72"/>
    </row>
    <row r="2680" spans="23:24" x14ac:dyDescent="0.2">
      <c r="W2680" s="72"/>
      <c r="X2680" s="72"/>
    </row>
    <row r="2681" spans="23:24" x14ac:dyDescent="0.2">
      <c r="W2681" s="72"/>
      <c r="X2681" s="72"/>
    </row>
    <row r="2682" spans="23:24" x14ac:dyDescent="0.2">
      <c r="W2682" s="72"/>
      <c r="X2682" s="72"/>
    </row>
    <row r="2683" spans="23:24" x14ac:dyDescent="0.2">
      <c r="W2683" s="72"/>
      <c r="X2683" s="72"/>
    </row>
    <row r="2684" spans="23:24" x14ac:dyDescent="0.2">
      <c r="W2684" s="72"/>
      <c r="X2684" s="72"/>
    </row>
    <row r="2685" spans="23:24" x14ac:dyDescent="0.2">
      <c r="W2685" s="72"/>
      <c r="X2685" s="72"/>
    </row>
    <row r="2686" spans="23:24" x14ac:dyDescent="0.2">
      <c r="W2686" s="72"/>
      <c r="X2686" s="72"/>
    </row>
    <row r="2687" spans="23:24" x14ac:dyDescent="0.2">
      <c r="W2687" s="72"/>
      <c r="X2687" s="72"/>
    </row>
    <row r="2688" spans="23:24" x14ac:dyDescent="0.2">
      <c r="W2688" s="72"/>
      <c r="X2688" s="72"/>
    </row>
    <row r="2689" spans="23:24" x14ac:dyDescent="0.2">
      <c r="W2689" s="72"/>
      <c r="X2689" s="72"/>
    </row>
    <row r="2690" spans="23:24" x14ac:dyDescent="0.2">
      <c r="W2690" s="72"/>
      <c r="X2690" s="72"/>
    </row>
    <row r="2691" spans="23:24" x14ac:dyDescent="0.2">
      <c r="W2691" s="72"/>
      <c r="X2691" s="72"/>
    </row>
    <row r="2692" spans="23:24" x14ac:dyDescent="0.2">
      <c r="W2692" s="72"/>
      <c r="X2692" s="72"/>
    </row>
    <row r="2693" spans="23:24" x14ac:dyDescent="0.2">
      <c r="W2693" s="72"/>
      <c r="X2693" s="72"/>
    </row>
    <row r="2694" spans="23:24" x14ac:dyDescent="0.2">
      <c r="W2694" s="72"/>
      <c r="X2694" s="72"/>
    </row>
    <row r="2695" spans="23:24" x14ac:dyDescent="0.2">
      <c r="W2695" s="72"/>
      <c r="X2695" s="72"/>
    </row>
    <row r="2696" spans="23:24" x14ac:dyDescent="0.2">
      <c r="W2696" s="72"/>
      <c r="X2696" s="72"/>
    </row>
    <row r="2697" spans="23:24" x14ac:dyDescent="0.2">
      <c r="W2697" s="72"/>
      <c r="X2697" s="72"/>
    </row>
    <row r="2698" spans="23:24" x14ac:dyDescent="0.2">
      <c r="W2698" s="72"/>
      <c r="X2698" s="72"/>
    </row>
    <row r="2699" spans="23:24" x14ac:dyDescent="0.2">
      <c r="W2699" s="72"/>
      <c r="X2699" s="72"/>
    </row>
    <row r="2700" spans="23:24" x14ac:dyDescent="0.2">
      <c r="W2700" s="72"/>
      <c r="X2700" s="72"/>
    </row>
    <row r="2701" spans="23:24" x14ac:dyDescent="0.2">
      <c r="W2701" s="72"/>
      <c r="X2701" s="72"/>
    </row>
    <row r="2702" spans="23:24" x14ac:dyDescent="0.2">
      <c r="W2702" s="72"/>
      <c r="X2702" s="72"/>
    </row>
    <row r="2703" spans="23:24" x14ac:dyDescent="0.2">
      <c r="W2703" s="72"/>
      <c r="X2703" s="72"/>
    </row>
    <row r="2704" spans="23:24" x14ac:dyDescent="0.2">
      <c r="W2704" s="72"/>
      <c r="X2704" s="72"/>
    </row>
    <row r="2705" spans="23:24" x14ac:dyDescent="0.2">
      <c r="W2705" s="72"/>
      <c r="X2705" s="72"/>
    </row>
    <row r="2706" spans="23:24" x14ac:dyDescent="0.2">
      <c r="W2706" s="72"/>
      <c r="X2706" s="72"/>
    </row>
    <row r="2707" spans="23:24" x14ac:dyDescent="0.2">
      <c r="W2707" s="72"/>
      <c r="X2707" s="72"/>
    </row>
    <row r="2708" spans="23:24" x14ac:dyDescent="0.2">
      <c r="W2708" s="72"/>
      <c r="X2708" s="72"/>
    </row>
    <row r="2709" spans="23:24" x14ac:dyDescent="0.2">
      <c r="W2709" s="72"/>
      <c r="X2709" s="72"/>
    </row>
    <row r="2710" spans="23:24" x14ac:dyDescent="0.2">
      <c r="W2710" s="72"/>
      <c r="X2710" s="72"/>
    </row>
    <row r="2711" spans="23:24" x14ac:dyDescent="0.2">
      <c r="W2711" s="72"/>
      <c r="X2711" s="72"/>
    </row>
    <row r="2712" spans="23:24" x14ac:dyDescent="0.2">
      <c r="W2712" s="72"/>
      <c r="X2712" s="72"/>
    </row>
    <row r="2713" spans="23:24" x14ac:dyDescent="0.2">
      <c r="W2713" s="72"/>
      <c r="X2713" s="72"/>
    </row>
    <row r="2714" spans="23:24" x14ac:dyDescent="0.2">
      <c r="W2714" s="72"/>
      <c r="X2714" s="72"/>
    </row>
    <row r="2715" spans="23:24" x14ac:dyDescent="0.2">
      <c r="W2715" s="72"/>
      <c r="X2715" s="72"/>
    </row>
    <row r="2716" spans="23:24" x14ac:dyDescent="0.2">
      <c r="W2716" s="72"/>
      <c r="X2716" s="72"/>
    </row>
    <row r="2717" spans="23:24" x14ac:dyDescent="0.2">
      <c r="W2717" s="72"/>
      <c r="X2717" s="72"/>
    </row>
    <row r="2718" spans="23:24" x14ac:dyDescent="0.2">
      <c r="W2718" s="72"/>
      <c r="X2718" s="72"/>
    </row>
    <row r="2719" spans="23:24" x14ac:dyDescent="0.2">
      <c r="W2719" s="72"/>
      <c r="X2719" s="72"/>
    </row>
    <row r="2720" spans="23:24" x14ac:dyDescent="0.2">
      <c r="W2720" s="72"/>
      <c r="X2720" s="72"/>
    </row>
    <row r="2721" spans="23:24" x14ac:dyDescent="0.2">
      <c r="W2721" s="72"/>
      <c r="X2721" s="72"/>
    </row>
    <row r="2722" spans="23:24" x14ac:dyDescent="0.2">
      <c r="W2722" s="72"/>
      <c r="X2722" s="72"/>
    </row>
    <row r="2723" spans="23:24" x14ac:dyDescent="0.2">
      <c r="W2723" s="72"/>
      <c r="X2723" s="72"/>
    </row>
    <row r="2724" spans="23:24" x14ac:dyDescent="0.2">
      <c r="W2724" s="72"/>
      <c r="X2724" s="72"/>
    </row>
    <row r="2725" spans="23:24" x14ac:dyDescent="0.2">
      <c r="W2725" s="72"/>
      <c r="X2725" s="72"/>
    </row>
    <row r="2726" spans="23:24" x14ac:dyDescent="0.2">
      <c r="W2726" s="72"/>
      <c r="X2726" s="72"/>
    </row>
    <row r="2727" spans="23:24" x14ac:dyDescent="0.2">
      <c r="W2727" s="72"/>
      <c r="X2727" s="72"/>
    </row>
    <row r="2728" spans="23:24" x14ac:dyDescent="0.2">
      <c r="W2728" s="72"/>
      <c r="X2728" s="72"/>
    </row>
    <row r="2729" spans="23:24" x14ac:dyDescent="0.2">
      <c r="W2729" s="72"/>
      <c r="X2729" s="72"/>
    </row>
    <row r="2730" spans="23:24" x14ac:dyDescent="0.2">
      <c r="W2730" s="72"/>
      <c r="X2730" s="72"/>
    </row>
    <row r="2731" spans="23:24" x14ac:dyDescent="0.2">
      <c r="W2731" s="72"/>
      <c r="X2731" s="72"/>
    </row>
    <row r="2732" spans="23:24" x14ac:dyDescent="0.2">
      <c r="W2732" s="72"/>
      <c r="X2732" s="72"/>
    </row>
    <row r="2733" spans="23:24" x14ac:dyDescent="0.2">
      <c r="W2733" s="72"/>
      <c r="X2733" s="72"/>
    </row>
    <row r="2734" spans="23:24" x14ac:dyDescent="0.2">
      <c r="W2734" s="72"/>
      <c r="X2734" s="72"/>
    </row>
    <row r="2735" spans="23:24" x14ac:dyDescent="0.2">
      <c r="W2735" s="72"/>
      <c r="X2735" s="72"/>
    </row>
    <row r="2736" spans="23:24" x14ac:dyDescent="0.2">
      <c r="W2736" s="72"/>
      <c r="X2736" s="72"/>
    </row>
    <row r="2737" spans="23:24" x14ac:dyDescent="0.2">
      <c r="W2737" s="72"/>
      <c r="X2737" s="72"/>
    </row>
    <row r="2738" spans="23:24" x14ac:dyDescent="0.2">
      <c r="W2738" s="72"/>
      <c r="X2738" s="72"/>
    </row>
    <row r="2739" spans="23:24" x14ac:dyDescent="0.2">
      <c r="W2739" s="72"/>
      <c r="X2739" s="72"/>
    </row>
    <row r="2740" spans="23:24" x14ac:dyDescent="0.2">
      <c r="W2740" s="72"/>
      <c r="X2740" s="72"/>
    </row>
    <row r="2741" spans="23:24" x14ac:dyDescent="0.2">
      <c r="W2741" s="72"/>
      <c r="X2741" s="72"/>
    </row>
    <row r="2742" spans="23:24" x14ac:dyDescent="0.2">
      <c r="W2742" s="72"/>
      <c r="X2742" s="72"/>
    </row>
    <row r="2743" spans="23:24" x14ac:dyDescent="0.2">
      <c r="W2743" s="72"/>
      <c r="X2743" s="72"/>
    </row>
    <row r="2744" spans="23:24" x14ac:dyDescent="0.2">
      <c r="W2744" s="72"/>
      <c r="X2744" s="72"/>
    </row>
    <row r="2745" spans="23:24" x14ac:dyDescent="0.2">
      <c r="W2745" s="72"/>
      <c r="X2745" s="72"/>
    </row>
    <row r="2746" spans="23:24" x14ac:dyDescent="0.2">
      <c r="W2746" s="72"/>
      <c r="X2746" s="72"/>
    </row>
    <row r="2747" spans="23:24" x14ac:dyDescent="0.2">
      <c r="W2747" s="72"/>
      <c r="X2747" s="72"/>
    </row>
    <row r="2748" spans="23:24" x14ac:dyDescent="0.2">
      <c r="W2748" s="72"/>
      <c r="X2748" s="72"/>
    </row>
    <row r="2749" spans="23:24" x14ac:dyDescent="0.2">
      <c r="W2749" s="72"/>
      <c r="X2749" s="72"/>
    </row>
    <row r="2750" spans="23:24" x14ac:dyDescent="0.2">
      <c r="W2750" s="72"/>
      <c r="X2750" s="72"/>
    </row>
    <row r="2751" spans="23:24" x14ac:dyDescent="0.2">
      <c r="W2751" s="72"/>
      <c r="X2751" s="72"/>
    </row>
    <row r="2752" spans="23:24" x14ac:dyDescent="0.2">
      <c r="W2752" s="72"/>
      <c r="X2752" s="72"/>
    </row>
    <row r="2753" spans="23:24" x14ac:dyDescent="0.2">
      <c r="W2753" s="72"/>
      <c r="X2753" s="72"/>
    </row>
    <row r="2754" spans="23:24" x14ac:dyDescent="0.2">
      <c r="W2754" s="72"/>
      <c r="X2754" s="72"/>
    </row>
    <row r="2755" spans="23:24" x14ac:dyDescent="0.2">
      <c r="W2755" s="72"/>
      <c r="X2755" s="72"/>
    </row>
    <row r="2756" spans="23:24" x14ac:dyDescent="0.2">
      <c r="W2756" s="72"/>
      <c r="X2756" s="72"/>
    </row>
    <row r="2757" spans="23:24" x14ac:dyDescent="0.2">
      <c r="W2757" s="72"/>
      <c r="X2757" s="72"/>
    </row>
    <row r="2758" spans="23:24" x14ac:dyDescent="0.2">
      <c r="W2758" s="72"/>
      <c r="X2758" s="72"/>
    </row>
    <row r="2759" spans="23:24" x14ac:dyDescent="0.2">
      <c r="W2759" s="72"/>
      <c r="X2759" s="72"/>
    </row>
    <row r="2760" spans="23:24" x14ac:dyDescent="0.2">
      <c r="W2760" s="72"/>
      <c r="X2760" s="72"/>
    </row>
    <row r="2761" spans="23:24" x14ac:dyDescent="0.2">
      <c r="W2761" s="72"/>
      <c r="X2761" s="72"/>
    </row>
    <row r="2762" spans="23:24" x14ac:dyDescent="0.2">
      <c r="W2762" s="72"/>
      <c r="X2762" s="72"/>
    </row>
    <row r="2763" spans="23:24" x14ac:dyDescent="0.2">
      <c r="W2763" s="72"/>
      <c r="X2763" s="72"/>
    </row>
    <row r="2764" spans="23:24" x14ac:dyDescent="0.2">
      <c r="W2764" s="72"/>
      <c r="X2764" s="72"/>
    </row>
    <row r="2765" spans="23:24" x14ac:dyDescent="0.2">
      <c r="W2765" s="72"/>
      <c r="X2765" s="72"/>
    </row>
    <row r="2766" spans="23:24" x14ac:dyDescent="0.2">
      <c r="W2766" s="72"/>
      <c r="X2766" s="72"/>
    </row>
    <row r="2767" spans="23:24" x14ac:dyDescent="0.2">
      <c r="W2767" s="72"/>
      <c r="X2767" s="72"/>
    </row>
    <row r="2768" spans="23:24" x14ac:dyDescent="0.2">
      <c r="W2768" s="72"/>
      <c r="X2768" s="72"/>
    </row>
    <row r="2769" spans="23:24" x14ac:dyDescent="0.2">
      <c r="W2769" s="72"/>
      <c r="X2769" s="72"/>
    </row>
    <row r="2770" spans="23:24" x14ac:dyDescent="0.2">
      <c r="W2770" s="72"/>
      <c r="X2770" s="72"/>
    </row>
    <row r="2771" spans="23:24" x14ac:dyDescent="0.2">
      <c r="W2771" s="72"/>
      <c r="X2771" s="72"/>
    </row>
    <row r="2772" spans="23:24" x14ac:dyDescent="0.2">
      <c r="W2772" s="72"/>
      <c r="X2772" s="72"/>
    </row>
    <row r="2773" spans="23:24" x14ac:dyDescent="0.2">
      <c r="W2773" s="72"/>
      <c r="X2773" s="72"/>
    </row>
    <row r="2774" spans="23:24" x14ac:dyDescent="0.2">
      <c r="W2774" s="72"/>
      <c r="X2774" s="72"/>
    </row>
    <row r="2775" spans="23:24" x14ac:dyDescent="0.2">
      <c r="W2775" s="72"/>
      <c r="X2775" s="72"/>
    </row>
    <row r="2776" spans="23:24" x14ac:dyDescent="0.2">
      <c r="W2776" s="72"/>
      <c r="X2776" s="72"/>
    </row>
    <row r="2777" spans="23:24" x14ac:dyDescent="0.2">
      <c r="W2777" s="72"/>
      <c r="X2777" s="72"/>
    </row>
    <row r="2778" spans="23:24" x14ac:dyDescent="0.2">
      <c r="W2778" s="72"/>
      <c r="X2778" s="72"/>
    </row>
    <row r="2779" spans="23:24" x14ac:dyDescent="0.2">
      <c r="W2779" s="72"/>
      <c r="X2779" s="72"/>
    </row>
    <row r="2780" spans="23:24" x14ac:dyDescent="0.2">
      <c r="W2780" s="72"/>
      <c r="X2780" s="72"/>
    </row>
    <row r="2781" spans="23:24" x14ac:dyDescent="0.2">
      <c r="W2781" s="72"/>
      <c r="X2781" s="72"/>
    </row>
    <row r="2782" spans="23:24" x14ac:dyDescent="0.2">
      <c r="W2782" s="72"/>
      <c r="X2782" s="72"/>
    </row>
    <row r="2783" spans="23:24" x14ac:dyDescent="0.2">
      <c r="W2783" s="72"/>
      <c r="X2783" s="72"/>
    </row>
    <row r="2784" spans="23:24" x14ac:dyDescent="0.2">
      <c r="W2784" s="72"/>
      <c r="X2784" s="72"/>
    </row>
    <row r="2785" spans="23:24" x14ac:dyDescent="0.2">
      <c r="W2785" s="72"/>
      <c r="X2785" s="72"/>
    </row>
    <row r="2786" spans="23:24" x14ac:dyDescent="0.2">
      <c r="W2786" s="72"/>
      <c r="X2786" s="72"/>
    </row>
    <row r="2787" spans="23:24" x14ac:dyDescent="0.2">
      <c r="W2787" s="72"/>
      <c r="X2787" s="72"/>
    </row>
    <row r="2788" spans="23:24" x14ac:dyDescent="0.2">
      <c r="W2788" s="72"/>
      <c r="X2788" s="72"/>
    </row>
    <row r="2789" spans="23:24" x14ac:dyDescent="0.2">
      <c r="W2789" s="72"/>
      <c r="X2789" s="72"/>
    </row>
    <row r="2790" spans="23:24" x14ac:dyDescent="0.2">
      <c r="W2790" s="72"/>
      <c r="X2790" s="72"/>
    </row>
    <row r="2791" spans="23:24" x14ac:dyDescent="0.2">
      <c r="W2791" s="72"/>
      <c r="X2791" s="72"/>
    </row>
    <row r="2792" spans="23:24" x14ac:dyDescent="0.2">
      <c r="W2792" s="72"/>
      <c r="X2792" s="72"/>
    </row>
    <row r="2793" spans="23:24" x14ac:dyDescent="0.2">
      <c r="W2793" s="72"/>
      <c r="X2793" s="72"/>
    </row>
    <row r="2794" spans="23:24" x14ac:dyDescent="0.2">
      <c r="W2794" s="72"/>
      <c r="X2794" s="72"/>
    </row>
    <row r="2795" spans="23:24" x14ac:dyDescent="0.2">
      <c r="W2795" s="72"/>
      <c r="X2795" s="72"/>
    </row>
    <row r="2796" spans="23:24" x14ac:dyDescent="0.2">
      <c r="W2796" s="72"/>
      <c r="X2796" s="72"/>
    </row>
    <row r="2797" spans="23:24" x14ac:dyDescent="0.2">
      <c r="W2797" s="72"/>
      <c r="X2797" s="72"/>
    </row>
    <row r="2798" spans="23:24" x14ac:dyDescent="0.2">
      <c r="W2798" s="72"/>
      <c r="X2798" s="72"/>
    </row>
    <row r="2799" spans="23:24" x14ac:dyDescent="0.2">
      <c r="W2799" s="72"/>
      <c r="X2799" s="72"/>
    </row>
    <row r="2800" spans="23:24" x14ac:dyDescent="0.2">
      <c r="W2800" s="72"/>
      <c r="X2800" s="72"/>
    </row>
    <row r="2801" spans="23:24" x14ac:dyDescent="0.2">
      <c r="W2801" s="72"/>
      <c r="X2801" s="72"/>
    </row>
    <row r="2802" spans="23:24" x14ac:dyDescent="0.2">
      <c r="W2802" s="72"/>
      <c r="X2802" s="72"/>
    </row>
    <row r="2803" spans="23:24" x14ac:dyDescent="0.2">
      <c r="W2803" s="72"/>
      <c r="X2803" s="72"/>
    </row>
    <row r="2804" spans="23:24" x14ac:dyDescent="0.2">
      <c r="W2804" s="72"/>
      <c r="X2804" s="72"/>
    </row>
    <row r="2805" spans="23:24" x14ac:dyDescent="0.2">
      <c r="W2805" s="72"/>
      <c r="X2805" s="72"/>
    </row>
    <row r="2806" spans="23:24" x14ac:dyDescent="0.2">
      <c r="W2806" s="72"/>
      <c r="X2806" s="72"/>
    </row>
    <row r="2807" spans="23:24" x14ac:dyDescent="0.2">
      <c r="W2807" s="72"/>
      <c r="X2807" s="72"/>
    </row>
    <row r="2808" spans="23:24" x14ac:dyDescent="0.2">
      <c r="W2808" s="72"/>
      <c r="X2808" s="72"/>
    </row>
    <row r="2809" spans="23:24" x14ac:dyDescent="0.2">
      <c r="W2809" s="72"/>
      <c r="X2809" s="72"/>
    </row>
    <row r="2810" spans="23:24" x14ac:dyDescent="0.2">
      <c r="W2810" s="72"/>
      <c r="X2810" s="72"/>
    </row>
    <row r="2811" spans="23:24" x14ac:dyDescent="0.2">
      <c r="W2811" s="72"/>
      <c r="X2811" s="72"/>
    </row>
    <row r="2812" spans="23:24" x14ac:dyDescent="0.2">
      <c r="W2812" s="72"/>
      <c r="X2812" s="72"/>
    </row>
    <row r="2813" spans="23:24" x14ac:dyDescent="0.2">
      <c r="W2813" s="72"/>
      <c r="X2813" s="72"/>
    </row>
    <row r="2814" spans="23:24" x14ac:dyDescent="0.2">
      <c r="W2814" s="72"/>
      <c r="X2814" s="72"/>
    </row>
    <row r="2815" spans="23:24" x14ac:dyDescent="0.2">
      <c r="W2815" s="72"/>
      <c r="X2815" s="72"/>
    </row>
    <row r="2816" spans="23:24" x14ac:dyDescent="0.2">
      <c r="W2816" s="72"/>
      <c r="X2816" s="72"/>
    </row>
    <row r="2817" spans="23:24" x14ac:dyDescent="0.2">
      <c r="W2817" s="72"/>
      <c r="X2817" s="72"/>
    </row>
    <row r="2818" spans="23:24" x14ac:dyDescent="0.2">
      <c r="W2818" s="72"/>
      <c r="X2818" s="72"/>
    </row>
    <row r="2819" spans="23:24" x14ac:dyDescent="0.2">
      <c r="W2819" s="72"/>
      <c r="X2819" s="72"/>
    </row>
    <row r="2820" spans="23:24" x14ac:dyDescent="0.2">
      <c r="W2820" s="72"/>
      <c r="X2820" s="72"/>
    </row>
    <row r="2821" spans="23:24" x14ac:dyDescent="0.2">
      <c r="W2821" s="72"/>
      <c r="X2821" s="72"/>
    </row>
    <row r="2822" spans="23:24" x14ac:dyDescent="0.2">
      <c r="W2822" s="72"/>
      <c r="X2822" s="72"/>
    </row>
    <row r="2823" spans="23:24" x14ac:dyDescent="0.2">
      <c r="W2823" s="72"/>
      <c r="X2823" s="72"/>
    </row>
    <row r="2824" spans="23:24" x14ac:dyDescent="0.2">
      <c r="W2824" s="72"/>
      <c r="X2824" s="72"/>
    </row>
    <row r="2825" spans="23:24" x14ac:dyDescent="0.2">
      <c r="W2825" s="72"/>
      <c r="X2825" s="72"/>
    </row>
    <row r="2826" spans="23:24" x14ac:dyDescent="0.2">
      <c r="W2826" s="72"/>
      <c r="X2826" s="72"/>
    </row>
    <row r="2827" spans="23:24" x14ac:dyDescent="0.2">
      <c r="W2827" s="72"/>
      <c r="X2827" s="72"/>
    </row>
    <row r="2828" spans="23:24" x14ac:dyDescent="0.2">
      <c r="W2828" s="72"/>
      <c r="X2828" s="72"/>
    </row>
    <row r="2829" spans="23:24" x14ac:dyDescent="0.2">
      <c r="W2829" s="72"/>
      <c r="X2829" s="72"/>
    </row>
    <row r="2830" spans="23:24" x14ac:dyDescent="0.2">
      <c r="W2830" s="72"/>
      <c r="X2830" s="72"/>
    </row>
    <row r="2831" spans="23:24" x14ac:dyDescent="0.2">
      <c r="W2831" s="72"/>
      <c r="X2831" s="72"/>
    </row>
    <row r="2832" spans="23:24" x14ac:dyDescent="0.2">
      <c r="W2832" s="72"/>
      <c r="X2832" s="72"/>
    </row>
    <row r="2833" spans="23:24" x14ac:dyDescent="0.2">
      <c r="W2833" s="72"/>
      <c r="X2833" s="72"/>
    </row>
    <row r="2834" spans="23:24" x14ac:dyDescent="0.2">
      <c r="W2834" s="72"/>
      <c r="X2834" s="72"/>
    </row>
    <row r="2835" spans="23:24" x14ac:dyDescent="0.2">
      <c r="W2835" s="72"/>
      <c r="X2835" s="72"/>
    </row>
    <row r="2836" spans="23:24" x14ac:dyDescent="0.2">
      <c r="W2836" s="72"/>
      <c r="X2836" s="72"/>
    </row>
    <row r="2837" spans="23:24" x14ac:dyDescent="0.2">
      <c r="W2837" s="72"/>
      <c r="X2837" s="72"/>
    </row>
    <row r="2838" spans="23:24" x14ac:dyDescent="0.2">
      <c r="W2838" s="72"/>
      <c r="X2838" s="72"/>
    </row>
    <row r="2839" spans="23:24" x14ac:dyDescent="0.2">
      <c r="W2839" s="72"/>
      <c r="X2839" s="72"/>
    </row>
    <row r="2840" spans="23:24" x14ac:dyDescent="0.2">
      <c r="W2840" s="72"/>
      <c r="X2840" s="72"/>
    </row>
    <row r="2841" spans="23:24" x14ac:dyDescent="0.2">
      <c r="W2841" s="72"/>
      <c r="X2841" s="72"/>
    </row>
    <row r="2842" spans="23:24" x14ac:dyDescent="0.2">
      <c r="W2842" s="72"/>
      <c r="X2842" s="72"/>
    </row>
    <row r="2843" spans="23:24" x14ac:dyDescent="0.2">
      <c r="W2843" s="72"/>
      <c r="X2843" s="72"/>
    </row>
    <row r="2844" spans="23:24" x14ac:dyDescent="0.2">
      <c r="W2844" s="72"/>
      <c r="X2844" s="72"/>
    </row>
    <row r="2845" spans="23:24" x14ac:dyDescent="0.2">
      <c r="W2845" s="72"/>
      <c r="X2845" s="72"/>
    </row>
    <row r="2846" spans="23:24" x14ac:dyDescent="0.2">
      <c r="W2846" s="72"/>
      <c r="X2846" s="72"/>
    </row>
    <row r="2847" spans="23:24" x14ac:dyDescent="0.2">
      <c r="W2847" s="72"/>
      <c r="X2847" s="72"/>
    </row>
    <row r="2848" spans="23:24" x14ac:dyDescent="0.2">
      <c r="W2848" s="72"/>
      <c r="X2848" s="72"/>
    </row>
    <row r="2849" spans="23:24" x14ac:dyDescent="0.2">
      <c r="W2849" s="72"/>
      <c r="X2849" s="72"/>
    </row>
    <row r="2850" spans="23:24" x14ac:dyDescent="0.2">
      <c r="W2850" s="72"/>
      <c r="X2850" s="72"/>
    </row>
    <row r="2851" spans="23:24" x14ac:dyDescent="0.2">
      <c r="W2851" s="72"/>
      <c r="X2851" s="72"/>
    </row>
    <row r="2852" spans="23:24" x14ac:dyDescent="0.2">
      <c r="W2852" s="72"/>
      <c r="X2852" s="72"/>
    </row>
    <row r="2853" spans="23:24" x14ac:dyDescent="0.2">
      <c r="W2853" s="72"/>
      <c r="X2853" s="72"/>
    </row>
    <row r="2854" spans="23:24" x14ac:dyDescent="0.2">
      <c r="W2854" s="72"/>
      <c r="X2854" s="72"/>
    </row>
    <row r="2855" spans="23:24" x14ac:dyDescent="0.2">
      <c r="W2855" s="72"/>
      <c r="X2855" s="72"/>
    </row>
    <row r="2856" spans="23:24" x14ac:dyDescent="0.2">
      <c r="W2856" s="72"/>
      <c r="X2856" s="72"/>
    </row>
    <row r="2857" spans="23:24" x14ac:dyDescent="0.2">
      <c r="W2857" s="72"/>
      <c r="X2857" s="72"/>
    </row>
    <row r="2858" spans="23:24" x14ac:dyDescent="0.2">
      <c r="W2858" s="72"/>
      <c r="X2858" s="72"/>
    </row>
    <row r="2859" spans="23:24" x14ac:dyDescent="0.2">
      <c r="W2859" s="72"/>
      <c r="X2859" s="72"/>
    </row>
    <row r="2860" spans="23:24" x14ac:dyDescent="0.2">
      <c r="W2860" s="72"/>
      <c r="X2860" s="72"/>
    </row>
    <row r="2861" spans="23:24" x14ac:dyDescent="0.2">
      <c r="W2861" s="72"/>
      <c r="X2861" s="72"/>
    </row>
    <row r="2862" spans="23:24" x14ac:dyDescent="0.2">
      <c r="W2862" s="72"/>
      <c r="X2862" s="72"/>
    </row>
    <row r="2863" spans="23:24" x14ac:dyDescent="0.2">
      <c r="W2863" s="72"/>
      <c r="X2863" s="72"/>
    </row>
    <row r="2864" spans="23:24" x14ac:dyDescent="0.2">
      <c r="W2864" s="72"/>
      <c r="X2864" s="72"/>
    </row>
    <row r="2865" spans="23:24" x14ac:dyDescent="0.2">
      <c r="W2865" s="72"/>
      <c r="X2865" s="72"/>
    </row>
    <row r="2866" spans="23:24" x14ac:dyDescent="0.2">
      <c r="W2866" s="72"/>
      <c r="X2866" s="72"/>
    </row>
    <row r="2867" spans="23:24" x14ac:dyDescent="0.2">
      <c r="W2867" s="72"/>
      <c r="X2867" s="72"/>
    </row>
    <row r="2868" spans="23:24" x14ac:dyDescent="0.2">
      <c r="W2868" s="72"/>
      <c r="X2868" s="72"/>
    </row>
    <row r="2869" spans="23:24" x14ac:dyDescent="0.2">
      <c r="W2869" s="72"/>
      <c r="X2869" s="72"/>
    </row>
    <row r="2870" spans="23:24" x14ac:dyDescent="0.2">
      <c r="W2870" s="72"/>
      <c r="X2870" s="72"/>
    </row>
    <row r="2871" spans="23:24" x14ac:dyDescent="0.2">
      <c r="W2871" s="72"/>
      <c r="X2871" s="72"/>
    </row>
    <row r="2872" spans="23:24" x14ac:dyDescent="0.2">
      <c r="W2872" s="72"/>
      <c r="X2872" s="72"/>
    </row>
    <row r="2873" spans="23:24" x14ac:dyDescent="0.2">
      <c r="W2873" s="72"/>
      <c r="X2873" s="72"/>
    </row>
    <row r="2874" spans="23:24" x14ac:dyDescent="0.2">
      <c r="W2874" s="72"/>
      <c r="X2874" s="72"/>
    </row>
    <row r="2875" spans="23:24" x14ac:dyDescent="0.2">
      <c r="W2875" s="72"/>
      <c r="X2875" s="72"/>
    </row>
    <row r="2876" spans="23:24" x14ac:dyDescent="0.2">
      <c r="W2876" s="72"/>
      <c r="X2876" s="72"/>
    </row>
    <row r="2877" spans="23:24" x14ac:dyDescent="0.2">
      <c r="W2877" s="72"/>
      <c r="X2877" s="72"/>
    </row>
    <row r="2878" spans="23:24" x14ac:dyDescent="0.2">
      <c r="W2878" s="72"/>
      <c r="X2878" s="72"/>
    </row>
    <row r="2879" spans="23:24" x14ac:dyDescent="0.2">
      <c r="W2879" s="72"/>
      <c r="X2879" s="72"/>
    </row>
    <row r="2880" spans="23:24" x14ac:dyDescent="0.2">
      <c r="W2880" s="72"/>
      <c r="X2880" s="72"/>
    </row>
    <row r="2881" spans="23:24" x14ac:dyDescent="0.2">
      <c r="W2881" s="72"/>
      <c r="X2881" s="72"/>
    </row>
    <row r="2882" spans="23:24" x14ac:dyDescent="0.2">
      <c r="W2882" s="72"/>
      <c r="X2882" s="72"/>
    </row>
    <row r="2883" spans="23:24" x14ac:dyDescent="0.2">
      <c r="W2883" s="72"/>
      <c r="X2883" s="72"/>
    </row>
    <row r="2884" spans="23:24" x14ac:dyDescent="0.2">
      <c r="W2884" s="72"/>
      <c r="X2884" s="72"/>
    </row>
    <row r="2885" spans="23:24" x14ac:dyDescent="0.2">
      <c r="W2885" s="72"/>
      <c r="X2885" s="72"/>
    </row>
    <row r="2886" spans="23:24" x14ac:dyDescent="0.2">
      <c r="W2886" s="72"/>
      <c r="X2886" s="72"/>
    </row>
    <row r="2887" spans="23:24" x14ac:dyDescent="0.2">
      <c r="W2887" s="72"/>
      <c r="X2887" s="72"/>
    </row>
    <row r="2888" spans="23:24" x14ac:dyDescent="0.2">
      <c r="W2888" s="72"/>
      <c r="X2888" s="72"/>
    </row>
    <row r="2889" spans="23:24" x14ac:dyDescent="0.2">
      <c r="W2889" s="72"/>
      <c r="X2889" s="72"/>
    </row>
    <row r="2890" spans="23:24" x14ac:dyDescent="0.2">
      <c r="W2890" s="72"/>
      <c r="X2890" s="72"/>
    </row>
    <row r="2891" spans="23:24" x14ac:dyDescent="0.2">
      <c r="W2891" s="72"/>
      <c r="X2891" s="72"/>
    </row>
    <row r="2892" spans="23:24" x14ac:dyDescent="0.2">
      <c r="W2892" s="72"/>
      <c r="X2892" s="72"/>
    </row>
    <row r="2893" spans="23:24" x14ac:dyDescent="0.2">
      <c r="W2893" s="72"/>
      <c r="X2893" s="72"/>
    </row>
    <row r="2894" spans="23:24" x14ac:dyDescent="0.2">
      <c r="W2894" s="72"/>
      <c r="X2894" s="72"/>
    </row>
    <row r="2895" spans="23:24" x14ac:dyDescent="0.2">
      <c r="W2895" s="72"/>
      <c r="X2895" s="72"/>
    </row>
    <row r="2896" spans="23:24" x14ac:dyDescent="0.2">
      <c r="W2896" s="72"/>
      <c r="X2896" s="72"/>
    </row>
    <row r="2897" spans="23:24" x14ac:dyDescent="0.2">
      <c r="W2897" s="72"/>
      <c r="X2897" s="72"/>
    </row>
    <row r="2898" spans="23:24" x14ac:dyDescent="0.2">
      <c r="W2898" s="72"/>
      <c r="X2898" s="72"/>
    </row>
    <row r="2899" spans="23:24" x14ac:dyDescent="0.2">
      <c r="W2899" s="72"/>
      <c r="X2899" s="72"/>
    </row>
    <row r="2900" spans="23:24" x14ac:dyDescent="0.2">
      <c r="W2900" s="72"/>
      <c r="X2900" s="72"/>
    </row>
    <row r="2901" spans="23:24" x14ac:dyDescent="0.2">
      <c r="W2901" s="72"/>
      <c r="X2901" s="72"/>
    </row>
    <row r="2902" spans="23:24" x14ac:dyDescent="0.2">
      <c r="W2902" s="72"/>
      <c r="X2902" s="72"/>
    </row>
    <row r="2903" spans="23:24" x14ac:dyDescent="0.2">
      <c r="W2903" s="72"/>
      <c r="X2903" s="72"/>
    </row>
    <row r="2904" spans="23:24" x14ac:dyDescent="0.2">
      <c r="W2904" s="72"/>
      <c r="X2904" s="72"/>
    </row>
    <row r="2905" spans="23:24" x14ac:dyDescent="0.2">
      <c r="W2905" s="72"/>
      <c r="X2905" s="72"/>
    </row>
    <row r="2906" spans="23:24" x14ac:dyDescent="0.2">
      <c r="W2906" s="72"/>
      <c r="X2906" s="72"/>
    </row>
    <row r="2907" spans="23:24" x14ac:dyDescent="0.2">
      <c r="W2907" s="72"/>
      <c r="X2907" s="72"/>
    </row>
    <row r="2908" spans="23:24" x14ac:dyDescent="0.2">
      <c r="W2908" s="72"/>
      <c r="X2908" s="72"/>
    </row>
    <row r="2909" spans="23:24" x14ac:dyDescent="0.2">
      <c r="W2909" s="72"/>
      <c r="X2909" s="72"/>
    </row>
    <row r="2910" spans="23:24" x14ac:dyDescent="0.2">
      <c r="W2910" s="72"/>
      <c r="X2910" s="72"/>
    </row>
    <row r="2911" spans="23:24" x14ac:dyDescent="0.2">
      <c r="W2911" s="72"/>
      <c r="X2911" s="72"/>
    </row>
    <row r="2912" spans="23:24" x14ac:dyDescent="0.2">
      <c r="W2912" s="72"/>
      <c r="X2912" s="72"/>
    </row>
    <row r="2913" spans="23:24" x14ac:dyDescent="0.2">
      <c r="W2913" s="72"/>
      <c r="X2913" s="72"/>
    </row>
    <row r="2914" spans="23:24" x14ac:dyDescent="0.2">
      <c r="W2914" s="72"/>
      <c r="X2914" s="72"/>
    </row>
    <row r="2915" spans="23:24" x14ac:dyDescent="0.2">
      <c r="W2915" s="72"/>
      <c r="X2915" s="72"/>
    </row>
    <row r="2916" spans="23:24" x14ac:dyDescent="0.2">
      <c r="W2916" s="72"/>
      <c r="X2916" s="72"/>
    </row>
    <row r="2917" spans="23:24" x14ac:dyDescent="0.2">
      <c r="W2917" s="72"/>
      <c r="X2917" s="72"/>
    </row>
    <row r="2918" spans="23:24" x14ac:dyDescent="0.2">
      <c r="W2918" s="72"/>
      <c r="X2918" s="72"/>
    </row>
    <row r="2919" spans="23:24" x14ac:dyDescent="0.2">
      <c r="W2919" s="72"/>
      <c r="X2919" s="72"/>
    </row>
    <row r="2920" spans="23:24" x14ac:dyDescent="0.2">
      <c r="W2920" s="72"/>
      <c r="X2920" s="72"/>
    </row>
    <row r="2921" spans="23:24" x14ac:dyDescent="0.2">
      <c r="W2921" s="72"/>
      <c r="X2921" s="72"/>
    </row>
    <row r="2922" spans="23:24" x14ac:dyDescent="0.2">
      <c r="W2922" s="72"/>
      <c r="X2922" s="72"/>
    </row>
    <row r="2923" spans="23:24" x14ac:dyDescent="0.2">
      <c r="W2923" s="72"/>
      <c r="X2923" s="72"/>
    </row>
    <row r="2924" spans="23:24" x14ac:dyDescent="0.2">
      <c r="W2924" s="72"/>
      <c r="X2924" s="72"/>
    </row>
    <row r="2925" spans="23:24" x14ac:dyDescent="0.2">
      <c r="W2925" s="72"/>
      <c r="X2925" s="72"/>
    </row>
    <row r="2926" spans="23:24" x14ac:dyDescent="0.2">
      <c r="W2926" s="72"/>
      <c r="X2926" s="72"/>
    </row>
    <row r="2927" spans="23:24" x14ac:dyDescent="0.2">
      <c r="W2927" s="72"/>
      <c r="X2927" s="72"/>
    </row>
    <row r="2928" spans="23:24" x14ac:dyDescent="0.2">
      <c r="W2928" s="72"/>
      <c r="X2928" s="72"/>
    </row>
    <row r="2929" spans="23:24" x14ac:dyDescent="0.2">
      <c r="W2929" s="72"/>
      <c r="X2929" s="72"/>
    </row>
    <row r="2930" spans="23:24" x14ac:dyDescent="0.2">
      <c r="W2930" s="72"/>
      <c r="X2930" s="72"/>
    </row>
    <row r="2931" spans="23:24" x14ac:dyDescent="0.2">
      <c r="W2931" s="72"/>
      <c r="X2931" s="72"/>
    </row>
    <row r="2932" spans="23:24" x14ac:dyDescent="0.2">
      <c r="W2932" s="72"/>
      <c r="X2932" s="72"/>
    </row>
    <row r="2933" spans="23:24" x14ac:dyDescent="0.2">
      <c r="W2933" s="72"/>
      <c r="X2933" s="72"/>
    </row>
    <row r="2934" spans="23:24" x14ac:dyDescent="0.2">
      <c r="W2934" s="72"/>
      <c r="X2934" s="72"/>
    </row>
    <row r="2935" spans="23:24" x14ac:dyDescent="0.2">
      <c r="W2935" s="72"/>
      <c r="X2935" s="72"/>
    </row>
    <row r="2936" spans="23:24" x14ac:dyDescent="0.2">
      <c r="W2936" s="72"/>
      <c r="X2936" s="72"/>
    </row>
    <row r="2937" spans="23:24" x14ac:dyDescent="0.2">
      <c r="W2937" s="72"/>
      <c r="X2937" s="72"/>
    </row>
    <row r="2938" spans="23:24" x14ac:dyDescent="0.2">
      <c r="W2938" s="72"/>
      <c r="X2938" s="72"/>
    </row>
    <row r="2939" spans="23:24" x14ac:dyDescent="0.2">
      <c r="W2939" s="72"/>
      <c r="X2939" s="72"/>
    </row>
    <row r="2940" spans="23:24" x14ac:dyDescent="0.2">
      <c r="W2940" s="72"/>
      <c r="X2940" s="72"/>
    </row>
    <row r="2941" spans="23:24" x14ac:dyDescent="0.2">
      <c r="W2941" s="72"/>
      <c r="X2941" s="72"/>
    </row>
    <row r="2942" spans="23:24" x14ac:dyDescent="0.2">
      <c r="W2942" s="72"/>
      <c r="X2942" s="72"/>
    </row>
    <row r="2943" spans="23:24" x14ac:dyDescent="0.2">
      <c r="W2943" s="72"/>
      <c r="X2943" s="72"/>
    </row>
    <row r="2944" spans="23:24" x14ac:dyDescent="0.2">
      <c r="W2944" s="72"/>
      <c r="X2944" s="72"/>
    </row>
    <row r="2945" spans="23:24" x14ac:dyDescent="0.2">
      <c r="W2945" s="72"/>
      <c r="X2945" s="72"/>
    </row>
    <row r="2946" spans="23:24" x14ac:dyDescent="0.2">
      <c r="W2946" s="72"/>
      <c r="X2946" s="72"/>
    </row>
    <row r="2947" spans="23:24" x14ac:dyDescent="0.2">
      <c r="W2947" s="72"/>
      <c r="X2947" s="72"/>
    </row>
    <row r="2948" spans="23:24" x14ac:dyDescent="0.2">
      <c r="W2948" s="72"/>
      <c r="X2948" s="72"/>
    </row>
    <row r="2949" spans="23:24" x14ac:dyDescent="0.2">
      <c r="W2949" s="72"/>
      <c r="X2949" s="72"/>
    </row>
    <row r="2950" spans="23:24" x14ac:dyDescent="0.2">
      <c r="W2950" s="72"/>
      <c r="X2950" s="72"/>
    </row>
    <row r="2951" spans="23:24" x14ac:dyDescent="0.2">
      <c r="W2951" s="72"/>
      <c r="X2951" s="72"/>
    </row>
    <row r="2952" spans="23:24" x14ac:dyDescent="0.2">
      <c r="W2952" s="72"/>
      <c r="X2952" s="72"/>
    </row>
    <row r="2953" spans="23:24" x14ac:dyDescent="0.2">
      <c r="W2953" s="72"/>
      <c r="X2953" s="72"/>
    </row>
    <row r="2954" spans="23:24" x14ac:dyDescent="0.2">
      <c r="W2954" s="72"/>
      <c r="X2954" s="72"/>
    </row>
    <row r="2955" spans="23:24" x14ac:dyDescent="0.2">
      <c r="W2955" s="72"/>
      <c r="X2955" s="72"/>
    </row>
    <row r="2956" spans="23:24" x14ac:dyDescent="0.2">
      <c r="W2956" s="72"/>
      <c r="X2956" s="72"/>
    </row>
    <row r="2957" spans="23:24" x14ac:dyDescent="0.2">
      <c r="W2957" s="72"/>
      <c r="X2957" s="72"/>
    </row>
    <row r="2958" spans="23:24" x14ac:dyDescent="0.2">
      <c r="W2958" s="72"/>
      <c r="X2958" s="72"/>
    </row>
    <row r="2959" spans="23:24" x14ac:dyDescent="0.2">
      <c r="W2959" s="72"/>
      <c r="X2959" s="72"/>
    </row>
    <row r="2960" spans="23:24" x14ac:dyDescent="0.2">
      <c r="W2960" s="72"/>
      <c r="X2960" s="72"/>
    </row>
    <row r="2961" spans="23:24" x14ac:dyDescent="0.2">
      <c r="W2961" s="72"/>
      <c r="X2961" s="72"/>
    </row>
    <row r="2962" spans="23:24" x14ac:dyDescent="0.2">
      <c r="W2962" s="72"/>
      <c r="X2962" s="72"/>
    </row>
    <row r="2963" spans="23:24" x14ac:dyDescent="0.2">
      <c r="W2963" s="72"/>
      <c r="X2963" s="72"/>
    </row>
    <row r="2964" spans="23:24" x14ac:dyDescent="0.2">
      <c r="W2964" s="72"/>
      <c r="X2964" s="72"/>
    </row>
    <row r="2965" spans="23:24" x14ac:dyDescent="0.2">
      <c r="W2965" s="72"/>
      <c r="X2965" s="72"/>
    </row>
    <row r="2966" spans="23:24" x14ac:dyDescent="0.2">
      <c r="W2966" s="72"/>
      <c r="X2966" s="72"/>
    </row>
    <row r="2967" spans="23:24" x14ac:dyDescent="0.2">
      <c r="W2967" s="72"/>
      <c r="X2967" s="72"/>
    </row>
    <row r="2968" spans="23:24" x14ac:dyDescent="0.2">
      <c r="W2968" s="72"/>
      <c r="X2968" s="72"/>
    </row>
    <row r="2969" spans="23:24" x14ac:dyDescent="0.2">
      <c r="W2969" s="72"/>
      <c r="X2969" s="72"/>
    </row>
    <row r="2970" spans="23:24" x14ac:dyDescent="0.2">
      <c r="W2970" s="72"/>
      <c r="X2970" s="72"/>
    </row>
    <row r="2971" spans="23:24" x14ac:dyDescent="0.2">
      <c r="W2971" s="72"/>
      <c r="X2971" s="72"/>
    </row>
    <row r="2972" spans="23:24" x14ac:dyDescent="0.2">
      <c r="W2972" s="72"/>
      <c r="X2972" s="72"/>
    </row>
    <row r="2973" spans="23:24" x14ac:dyDescent="0.2">
      <c r="W2973" s="72"/>
      <c r="X2973" s="72"/>
    </row>
    <row r="2974" spans="23:24" x14ac:dyDescent="0.2">
      <c r="W2974" s="72"/>
      <c r="X2974" s="72"/>
    </row>
    <row r="2975" spans="23:24" x14ac:dyDescent="0.2">
      <c r="W2975" s="72"/>
      <c r="X2975" s="72"/>
    </row>
    <row r="2976" spans="23:24" x14ac:dyDescent="0.2">
      <c r="W2976" s="72"/>
      <c r="X2976" s="72"/>
    </row>
    <row r="2977" spans="23:24" x14ac:dyDescent="0.2">
      <c r="W2977" s="72"/>
      <c r="X2977" s="72"/>
    </row>
    <row r="2978" spans="23:24" x14ac:dyDescent="0.2">
      <c r="W2978" s="72"/>
      <c r="X2978" s="72"/>
    </row>
    <row r="2979" spans="23:24" x14ac:dyDescent="0.2">
      <c r="W2979" s="72"/>
      <c r="X2979" s="72"/>
    </row>
    <row r="2980" spans="23:24" x14ac:dyDescent="0.2">
      <c r="W2980" s="72"/>
      <c r="X2980" s="72"/>
    </row>
    <row r="2981" spans="23:24" x14ac:dyDescent="0.2">
      <c r="W2981" s="72"/>
      <c r="X2981" s="72"/>
    </row>
    <row r="2982" spans="23:24" x14ac:dyDescent="0.2">
      <c r="W2982" s="72"/>
      <c r="X2982" s="72"/>
    </row>
    <row r="2983" spans="23:24" x14ac:dyDescent="0.2">
      <c r="W2983" s="72"/>
      <c r="X2983" s="72"/>
    </row>
    <row r="2984" spans="23:24" x14ac:dyDescent="0.2">
      <c r="W2984" s="72"/>
      <c r="X2984" s="72"/>
    </row>
    <row r="2985" spans="23:24" x14ac:dyDescent="0.2">
      <c r="W2985" s="72"/>
      <c r="X2985" s="72"/>
    </row>
    <row r="2986" spans="23:24" x14ac:dyDescent="0.2">
      <c r="W2986" s="72"/>
      <c r="X2986" s="72"/>
    </row>
    <row r="2987" spans="23:24" x14ac:dyDescent="0.2">
      <c r="W2987" s="72"/>
      <c r="X2987" s="72"/>
    </row>
    <row r="2988" spans="23:24" x14ac:dyDescent="0.2">
      <c r="W2988" s="72"/>
      <c r="X2988" s="72"/>
    </row>
    <row r="2989" spans="23:24" x14ac:dyDescent="0.2">
      <c r="W2989" s="72"/>
      <c r="X2989" s="72"/>
    </row>
    <row r="2990" spans="23:24" x14ac:dyDescent="0.2">
      <c r="W2990" s="72"/>
      <c r="X2990" s="72"/>
    </row>
    <row r="2991" spans="23:24" x14ac:dyDescent="0.2">
      <c r="W2991" s="72"/>
      <c r="X2991" s="72"/>
    </row>
    <row r="2992" spans="23:24" x14ac:dyDescent="0.2">
      <c r="W2992" s="72"/>
      <c r="X2992" s="72"/>
    </row>
    <row r="2993" spans="23:24" x14ac:dyDescent="0.2">
      <c r="W2993" s="72"/>
      <c r="X2993" s="72"/>
    </row>
    <row r="2994" spans="23:24" x14ac:dyDescent="0.2">
      <c r="W2994" s="72"/>
      <c r="X2994" s="72"/>
    </row>
    <row r="2995" spans="23:24" x14ac:dyDescent="0.2">
      <c r="W2995" s="72"/>
      <c r="X2995" s="72"/>
    </row>
    <row r="2996" spans="23:24" x14ac:dyDescent="0.2">
      <c r="W2996" s="72"/>
      <c r="X2996" s="72"/>
    </row>
    <row r="2997" spans="23:24" x14ac:dyDescent="0.2">
      <c r="W2997" s="72"/>
      <c r="X2997" s="72"/>
    </row>
    <row r="2998" spans="23:24" x14ac:dyDescent="0.2">
      <c r="W2998" s="72"/>
      <c r="X2998" s="72"/>
    </row>
    <row r="2999" spans="23:24" x14ac:dyDescent="0.2">
      <c r="W2999" s="72"/>
      <c r="X2999" s="72"/>
    </row>
    <row r="3000" spans="23:24" x14ac:dyDescent="0.2">
      <c r="W3000" s="72"/>
      <c r="X3000" s="72"/>
    </row>
    <row r="3001" spans="23:24" x14ac:dyDescent="0.2">
      <c r="W3001" s="72"/>
      <c r="X3001" s="72"/>
    </row>
    <row r="3002" spans="23:24" x14ac:dyDescent="0.2">
      <c r="W3002" s="72"/>
      <c r="X3002" s="72"/>
    </row>
    <row r="3003" spans="23:24" x14ac:dyDescent="0.2">
      <c r="W3003" s="72"/>
      <c r="X3003" s="72"/>
    </row>
    <row r="3004" spans="23:24" x14ac:dyDescent="0.2">
      <c r="W3004" s="72"/>
      <c r="X3004" s="72"/>
    </row>
    <row r="3005" spans="23:24" x14ac:dyDescent="0.2">
      <c r="W3005" s="72"/>
      <c r="X3005" s="72"/>
    </row>
    <row r="3006" spans="23:24" x14ac:dyDescent="0.2">
      <c r="W3006" s="72"/>
      <c r="X3006" s="72"/>
    </row>
    <row r="3007" spans="23:24" x14ac:dyDescent="0.2">
      <c r="W3007" s="72"/>
      <c r="X3007" s="72"/>
    </row>
    <row r="3008" spans="23:24" x14ac:dyDescent="0.2">
      <c r="W3008" s="72"/>
      <c r="X3008" s="72"/>
    </row>
    <row r="3009" spans="23:24" x14ac:dyDescent="0.2">
      <c r="W3009" s="72"/>
      <c r="X3009" s="72"/>
    </row>
    <row r="3010" spans="23:24" x14ac:dyDescent="0.2">
      <c r="W3010" s="72"/>
      <c r="X3010" s="72"/>
    </row>
    <row r="3011" spans="23:24" x14ac:dyDescent="0.2">
      <c r="W3011" s="72"/>
      <c r="X3011" s="72"/>
    </row>
    <row r="3012" spans="23:24" x14ac:dyDescent="0.2">
      <c r="W3012" s="72"/>
      <c r="X3012" s="72"/>
    </row>
    <row r="3013" spans="23:24" x14ac:dyDescent="0.2">
      <c r="W3013" s="72"/>
      <c r="X3013" s="72"/>
    </row>
    <row r="3014" spans="23:24" x14ac:dyDescent="0.2">
      <c r="W3014" s="72"/>
      <c r="X3014" s="72"/>
    </row>
    <row r="3015" spans="23:24" x14ac:dyDescent="0.2">
      <c r="W3015" s="72"/>
      <c r="X3015" s="72"/>
    </row>
    <row r="3016" spans="23:24" x14ac:dyDescent="0.2">
      <c r="W3016" s="72"/>
      <c r="X3016" s="72"/>
    </row>
    <row r="3017" spans="23:24" x14ac:dyDescent="0.2">
      <c r="W3017" s="72"/>
      <c r="X3017" s="72"/>
    </row>
    <row r="3018" spans="23:24" x14ac:dyDescent="0.2">
      <c r="W3018" s="72"/>
      <c r="X3018" s="72"/>
    </row>
    <row r="3019" spans="23:24" x14ac:dyDescent="0.2">
      <c r="W3019" s="72"/>
      <c r="X3019" s="72"/>
    </row>
    <row r="3020" spans="23:24" x14ac:dyDescent="0.2">
      <c r="W3020" s="72"/>
      <c r="X3020" s="72"/>
    </row>
    <row r="3021" spans="23:24" x14ac:dyDescent="0.2">
      <c r="W3021" s="72"/>
      <c r="X3021" s="72"/>
    </row>
    <row r="3022" spans="23:24" x14ac:dyDescent="0.2">
      <c r="W3022" s="72"/>
      <c r="X3022" s="72"/>
    </row>
    <row r="3023" spans="23:24" x14ac:dyDescent="0.2">
      <c r="W3023" s="72"/>
      <c r="X3023" s="72"/>
    </row>
    <row r="3024" spans="23:24" x14ac:dyDescent="0.2">
      <c r="W3024" s="72"/>
      <c r="X3024" s="72"/>
    </row>
    <row r="3025" spans="23:24" x14ac:dyDescent="0.2">
      <c r="W3025" s="72"/>
      <c r="X3025" s="72"/>
    </row>
    <row r="3026" spans="23:24" x14ac:dyDescent="0.2">
      <c r="W3026" s="72"/>
      <c r="X3026" s="72"/>
    </row>
    <row r="3027" spans="23:24" x14ac:dyDescent="0.2">
      <c r="W3027" s="72"/>
      <c r="X3027" s="72"/>
    </row>
    <row r="3028" spans="23:24" x14ac:dyDescent="0.2">
      <c r="W3028" s="72"/>
      <c r="X3028" s="72"/>
    </row>
    <row r="3029" spans="23:24" x14ac:dyDescent="0.2">
      <c r="W3029" s="72"/>
      <c r="X3029" s="72"/>
    </row>
    <row r="3030" spans="23:24" x14ac:dyDescent="0.2">
      <c r="W3030" s="72"/>
      <c r="X3030" s="72"/>
    </row>
    <row r="3031" spans="23:24" x14ac:dyDescent="0.2">
      <c r="W3031" s="72"/>
      <c r="X3031" s="72"/>
    </row>
    <row r="3032" spans="23:24" x14ac:dyDescent="0.2">
      <c r="W3032" s="72"/>
      <c r="X3032" s="72"/>
    </row>
    <row r="3033" spans="23:24" x14ac:dyDescent="0.2">
      <c r="W3033" s="72"/>
      <c r="X3033" s="72"/>
    </row>
    <row r="3034" spans="23:24" x14ac:dyDescent="0.2">
      <c r="W3034" s="72"/>
      <c r="X3034" s="72"/>
    </row>
    <row r="3035" spans="23:24" x14ac:dyDescent="0.2">
      <c r="W3035" s="72"/>
      <c r="X3035" s="72"/>
    </row>
    <row r="3036" spans="23:24" x14ac:dyDescent="0.2">
      <c r="W3036" s="72"/>
      <c r="X3036" s="72"/>
    </row>
    <row r="3037" spans="23:24" x14ac:dyDescent="0.2">
      <c r="W3037" s="72"/>
      <c r="X3037" s="72"/>
    </row>
    <row r="3038" spans="23:24" x14ac:dyDescent="0.2">
      <c r="W3038" s="72"/>
      <c r="X3038" s="72"/>
    </row>
    <row r="3039" spans="23:24" x14ac:dyDescent="0.2">
      <c r="W3039" s="72"/>
      <c r="X3039" s="72"/>
    </row>
    <row r="3040" spans="23:24" x14ac:dyDescent="0.2">
      <c r="W3040" s="72"/>
      <c r="X3040" s="72"/>
    </row>
    <row r="3041" spans="23:24" x14ac:dyDescent="0.2">
      <c r="W3041" s="72"/>
      <c r="X3041" s="72"/>
    </row>
    <row r="3042" spans="23:24" x14ac:dyDescent="0.2">
      <c r="W3042" s="72"/>
      <c r="X3042" s="72"/>
    </row>
    <row r="3043" spans="23:24" x14ac:dyDescent="0.2">
      <c r="W3043" s="72"/>
      <c r="X3043" s="72"/>
    </row>
    <row r="3044" spans="23:24" x14ac:dyDescent="0.2">
      <c r="W3044" s="72"/>
      <c r="X3044" s="72"/>
    </row>
    <row r="3045" spans="23:24" x14ac:dyDescent="0.2">
      <c r="W3045" s="72"/>
      <c r="X3045" s="72"/>
    </row>
    <row r="3046" spans="23:24" x14ac:dyDescent="0.2">
      <c r="W3046" s="72"/>
      <c r="X3046" s="72"/>
    </row>
    <row r="3047" spans="23:24" x14ac:dyDescent="0.2">
      <c r="W3047" s="72"/>
      <c r="X3047" s="72"/>
    </row>
    <row r="3048" spans="23:24" x14ac:dyDescent="0.2">
      <c r="W3048" s="72"/>
      <c r="X3048" s="72"/>
    </row>
    <row r="3049" spans="23:24" x14ac:dyDescent="0.2">
      <c r="W3049" s="72"/>
      <c r="X3049" s="72"/>
    </row>
    <row r="3050" spans="23:24" x14ac:dyDescent="0.2">
      <c r="W3050" s="72"/>
      <c r="X3050" s="72"/>
    </row>
    <row r="3051" spans="23:24" x14ac:dyDescent="0.2">
      <c r="W3051" s="72"/>
      <c r="X3051" s="72"/>
    </row>
    <row r="3052" spans="23:24" x14ac:dyDescent="0.2">
      <c r="W3052" s="72"/>
      <c r="X3052" s="72"/>
    </row>
    <row r="3053" spans="23:24" x14ac:dyDescent="0.2">
      <c r="W3053" s="72"/>
      <c r="X3053" s="72"/>
    </row>
    <row r="3054" spans="23:24" x14ac:dyDescent="0.2">
      <c r="W3054" s="72"/>
      <c r="X3054" s="72"/>
    </row>
    <row r="3055" spans="23:24" x14ac:dyDescent="0.2">
      <c r="W3055" s="72"/>
      <c r="X3055" s="72"/>
    </row>
    <row r="3056" spans="23:24" x14ac:dyDescent="0.2">
      <c r="W3056" s="72"/>
      <c r="X3056" s="72"/>
    </row>
    <row r="3057" spans="23:24" x14ac:dyDescent="0.2">
      <c r="W3057" s="72"/>
      <c r="X3057" s="72"/>
    </row>
    <row r="3058" spans="23:24" x14ac:dyDescent="0.2">
      <c r="W3058" s="72"/>
      <c r="X3058" s="72"/>
    </row>
    <row r="3059" spans="23:24" x14ac:dyDescent="0.2">
      <c r="W3059" s="72"/>
      <c r="X3059" s="72"/>
    </row>
    <row r="3060" spans="23:24" x14ac:dyDescent="0.2">
      <c r="W3060" s="72"/>
      <c r="X3060" s="72"/>
    </row>
    <row r="3061" spans="23:24" x14ac:dyDescent="0.2">
      <c r="W3061" s="72"/>
      <c r="X3061" s="72"/>
    </row>
    <row r="3062" spans="23:24" x14ac:dyDescent="0.2">
      <c r="W3062" s="72"/>
      <c r="X3062" s="72"/>
    </row>
    <row r="3063" spans="23:24" x14ac:dyDescent="0.2">
      <c r="W3063" s="72"/>
      <c r="X3063" s="72"/>
    </row>
    <row r="3064" spans="23:24" x14ac:dyDescent="0.2">
      <c r="W3064" s="72"/>
      <c r="X3064" s="72"/>
    </row>
    <row r="3065" spans="23:24" x14ac:dyDescent="0.2">
      <c r="W3065" s="72"/>
      <c r="X3065" s="72"/>
    </row>
    <row r="3066" spans="23:24" x14ac:dyDescent="0.2">
      <c r="W3066" s="72"/>
      <c r="X3066" s="72"/>
    </row>
    <row r="3067" spans="23:24" x14ac:dyDescent="0.2">
      <c r="W3067" s="72"/>
      <c r="X3067" s="72"/>
    </row>
    <row r="3068" spans="23:24" x14ac:dyDescent="0.2">
      <c r="W3068" s="72"/>
      <c r="X3068" s="72"/>
    </row>
    <row r="3069" spans="23:24" x14ac:dyDescent="0.2">
      <c r="W3069" s="72"/>
      <c r="X3069" s="72"/>
    </row>
    <row r="3070" spans="23:24" x14ac:dyDescent="0.2">
      <c r="W3070" s="72"/>
      <c r="X3070" s="72"/>
    </row>
    <row r="3071" spans="23:24" x14ac:dyDescent="0.2">
      <c r="W3071" s="72"/>
      <c r="X3071" s="72"/>
    </row>
    <row r="3072" spans="23:24" x14ac:dyDescent="0.2">
      <c r="W3072" s="72"/>
      <c r="X3072" s="72"/>
    </row>
    <row r="3073" spans="23:24" x14ac:dyDescent="0.2">
      <c r="W3073" s="72"/>
      <c r="X3073" s="72"/>
    </row>
    <row r="3074" spans="23:24" x14ac:dyDescent="0.2">
      <c r="W3074" s="72"/>
      <c r="X3074" s="72"/>
    </row>
    <row r="3075" spans="23:24" x14ac:dyDescent="0.2">
      <c r="W3075" s="72"/>
      <c r="X3075" s="72"/>
    </row>
    <row r="3076" spans="23:24" x14ac:dyDescent="0.2">
      <c r="W3076" s="72"/>
      <c r="X3076" s="72"/>
    </row>
    <row r="3077" spans="23:24" x14ac:dyDescent="0.2">
      <c r="W3077" s="72"/>
      <c r="X3077" s="72"/>
    </row>
    <row r="3078" spans="23:24" x14ac:dyDescent="0.2">
      <c r="W3078" s="72"/>
      <c r="X3078" s="72"/>
    </row>
    <row r="3079" spans="23:24" x14ac:dyDescent="0.2">
      <c r="W3079" s="72"/>
      <c r="X3079" s="72"/>
    </row>
    <row r="3080" spans="23:24" x14ac:dyDescent="0.2">
      <c r="W3080" s="72"/>
      <c r="X3080" s="72"/>
    </row>
    <row r="3081" spans="23:24" x14ac:dyDescent="0.2">
      <c r="W3081" s="72"/>
      <c r="X3081" s="72"/>
    </row>
    <row r="3082" spans="23:24" x14ac:dyDescent="0.2">
      <c r="W3082" s="72"/>
      <c r="X3082" s="72"/>
    </row>
    <row r="3083" spans="23:24" x14ac:dyDescent="0.2">
      <c r="W3083" s="72"/>
      <c r="X3083" s="72"/>
    </row>
    <row r="3084" spans="23:24" x14ac:dyDescent="0.2">
      <c r="W3084" s="72"/>
      <c r="X3084" s="72"/>
    </row>
    <row r="3085" spans="23:24" x14ac:dyDescent="0.2">
      <c r="W3085" s="72"/>
      <c r="X3085" s="72"/>
    </row>
    <row r="3086" spans="23:24" x14ac:dyDescent="0.2">
      <c r="W3086" s="72"/>
      <c r="X3086" s="72"/>
    </row>
    <row r="3087" spans="23:24" x14ac:dyDescent="0.2">
      <c r="W3087" s="72"/>
      <c r="X3087" s="72"/>
    </row>
    <row r="3088" spans="23:24" x14ac:dyDescent="0.2">
      <c r="W3088" s="72"/>
      <c r="X3088" s="72"/>
    </row>
    <row r="3089" spans="23:24" x14ac:dyDescent="0.2">
      <c r="W3089" s="72"/>
      <c r="X3089" s="72"/>
    </row>
    <row r="3090" spans="23:24" x14ac:dyDescent="0.2">
      <c r="W3090" s="72"/>
      <c r="X3090" s="72"/>
    </row>
    <row r="3091" spans="23:24" x14ac:dyDescent="0.2">
      <c r="W3091" s="72"/>
      <c r="X3091" s="72"/>
    </row>
    <row r="3092" spans="23:24" x14ac:dyDescent="0.2">
      <c r="W3092" s="72"/>
      <c r="X3092" s="72"/>
    </row>
    <row r="3093" spans="23:24" x14ac:dyDescent="0.2">
      <c r="W3093" s="72"/>
      <c r="X3093" s="72"/>
    </row>
    <row r="3094" spans="23:24" x14ac:dyDescent="0.2">
      <c r="W3094" s="72"/>
      <c r="X3094" s="72"/>
    </row>
    <row r="3095" spans="23:24" x14ac:dyDescent="0.2">
      <c r="W3095" s="72"/>
      <c r="X3095" s="72"/>
    </row>
    <row r="3096" spans="23:24" x14ac:dyDescent="0.2">
      <c r="W3096" s="72"/>
      <c r="X3096" s="72"/>
    </row>
    <row r="3097" spans="23:24" x14ac:dyDescent="0.2">
      <c r="W3097" s="72"/>
      <c r="X3097" s="72"/>
    </row>
    <row r="3098" spans="23:24" x14ac:dyDescent="0.2">
      <c r="W3098" s="72"/>
      <c r="X3098" s="72"/>
    </row>
    <row r="3099" spans="23:24" x14ac:dyDescent="0.2">
      <c r="W3099" s="72"/>
      <c r="X3099" s="72"/>
    </row>
    <row r="3100" spans="23:24" x14ac:dyDescent="0.2">
      <c r="W3100" s="72"/>
      <c r="X3100" s="72"/>
    </row>
    <row r="3101" spans="23:24" x14ac:dyDescent="0.2">
      <c r="W3101" s="72"/>
      <c r="X3101" s="72"/>
    </row>
    <row r="3102" spans="23:24" x14ac:dyDescent="0.2">
      <c r="W3102" s="72"/>
      <c r="X3102" s="72"/>
    </row>
    <row r="3103" spans="23:24" x14ac:dyDescent="0.2">
      <c r="W3103" s="72"/>
      <c r="X3103" s="72"/>
    </row>
    <row r="3104" spans="23:24" x14ac:dyDescent="0.2">
      <c r="W3104" s="72"/>
      <c r="X3104" s="72"/>
    </row>
    <row r="3105" spans="23:24" x14ac:dyDescent="0.2">
      <c r="W3105" s="72"/>
      <c r="X3105" s="72"/>
    </row>
    <row r="3106" spans="23:24" x14ac:dyDescent="0.2">
      <c r="W3106" s="72"/>
      <c r="X3106" s="72"/>
    </row>
    <row r="3107" spans="23:24" x14ac:dyDescent="0.2">
      <c r="W3107" s="72"/>
      <c r="X3107" s="72"/>
    </row>
    <row r="3108" spans="23:24" x14ac:dyDescent="0.2">
      <c r="W3108" s="72"/>
      <c r="X3108" s="72"/>
    </row>
    <row r="3109" spans="23:24" x14ac:dyDescent="0.2">
      <c r="W3109" s="72"/>
      <c r="X3109" s="72"/>
    </row>
    <row r="3110" spans="23:24" x14ac:dyDescent="0.2">
      <c r="W3110" s="72"/>
      <c r="X3110" s="72"/>
    </row>
    <row r="3111" spans="23:24" x14ac:dyDescent="0.2">
      <c r="W3111" s="72"/>
      <c r="X3111" s="72"/>
    </row>
    <row r="3112" spans="23:24" x14ac:dyDescent="0.2">
      <c r="W3112" s="72"/>
      <c r="X3112" s="72"/>
    </row>
    <row r="3113" spans="23:24" x14ac:dyDescent="0.2">
      <c r="W3113" s="72"/>
      <c r="X3113" s="72"/>
    </row>
    <row r="3114" spans="23:24" x14ac:dyDescent="0.2">
      <c r="W3114" s="72"/>
      <c r="X3114" s="72"/>
    </row>
    <row r="3115" spans="23:24" x14ac:dyDescent="0.2">
      <c r="W3115" s="72"/>
      <c r="X3115" s="72"/>
    </row>
    <row r="3116" spans="23:24" x14ac:dyDescent="0.2">
      <c r="W3116" s="72"/>
      <c r="X3116" s="72"/>
    </row>
    <row r="3117" spans="23:24" x14ac:dyDescent="0.2">
      <c r="W3117" s="72"/>
      <c r="X3117" s="72"/>
    </row>
    <row r="3118" spans="23:24" x14ac:dyDescent="0.2">
      <c r="W3118" s="72"/>
      <c r="X3118" s="72"/>
    </row>
    <row r="3119" spans="23:24" x14ac:dyDescent="0.2">
      <c r="W3119" s="72"/>
      <c r="X3119" s="72"/>
    </row>
    <row r="3120" spans="23:24" x14ac:dyDescent="0.2">
      <c r="W3120" s="72"/>
      <c r="X3120" s="72"/>
    </row>
    <row r="3121" spans="23:24" x14ac:dyDescent="0.2">
      <c r="W3121" s="72"/>
      <c r="X3121" s="72"/>
    </row>
    <row r="3122" spans="23:24" x14ac:dyDescent="0.2">
      <c r="W3122" s="72"/>
      <c r="X3122" s="72"/>
    </row>
    <row r="3123" spans="23:24" x14ac:dyDescent="0.2">
      <c r="W3123" s="72"/>
      <c r="X3123" s="72"/>
    </row>
    <row r="3124" spans="23:24" x14ac:dyDescent="0.2">
      <c r="W3124" s="72"/>
      <c r="X3124" s="72"/>
    </row>
    <row r="3125" spans="23:24" x14ac:dyDescent="0.2">
      <c r="W3125" s="72"/>
      <c r="X3125" s="72"/>
    </row>
    <row r="3126" spans="23:24" x14ac:dyDescent="0.2">
      <c r="W3126" s="72"/>
      <c r="X3126" s="72"/>
    </row>
    <row r="3127" spans="23:24" x14ac:dyDescent="0.2">
      <c r="W3127" s="72"/>
      <c r="X3127" s="72"/>
    </row>
    <row r="3128" spans="23:24" x14ac:dyDescent="0.2">
      <c r="W3128" s="72"/>
      <c r="X3128" s="72"/>
    </row>
    <row r="3129" spans="23:24" x14ac:dyDescent="0.2">
      <c r="W3129" s="72"/>
      <c r="X3129" s="72"/>
    </row>
    <row r="3130" spans="23:24" x14ac:dyDescent="0.2">
      <c r="W3130" s="72"/>
      <c r="X3130" s="72"/>
    </row>
    <row r="3131" spans="23:24" x14ac:dyDescent="0.2">
      <c r="W3131" s="72"/>
      <c r="X3131" s="72"/>
    </row>
    <row r="3132" spans="23:24" x14ac:dyDescent="0.2">
      <c r="W3132" s="72"/>
      <c r="X3132" s="72"/>
    </row>
    <row r="3133" spans="23:24" x14ac:dyDescent="0.2">
      <c r="W3133" s="72"/>
      <c r="X3133" s="72"/>
    </row>
    <row r="3134" spans="23:24" x14ac:dyDescent="0.2">
      <c r="W3134" s="72"/>
      <c r="X3134" s="72"/>
    </row>
    <row r="3135" spans="23:24" x14ac:dyDescent="0.2">
      <c r="W3135" s="72"/>
      <c r="X3135" s="72"/>
    </row>
    <row r="3136" spans="23:24" x14ac:dyDescent="0.2">
      <c r="W3136" s="72"/>
      <c r="X3136" s="72"/>
    </row>
    <row r="3137" spans="23:24" x14ac:dyDescent="0.2">
      <c r="W3137" s="72"/>
      <c r="X3137" s="72"/>
    </row>
    <row r="3138" spans="23:24" x14ac:dyDescent="0.2">
      <c r="W3138" s="72"/>
      <c r="X3138" s="72"/>
    </row>
    <row r="3139" spans="23:24" x14ac:dyDescent="0.2">
      <c r="W3139" s="72"/>
      <c r="X3139" s="72"/>
    </row>
    <row r="3140" spans="23:24" x14ac:dyDescent="0.2">
      <c r="W3140" s="72"/>
      <c r="X3140" s="72"/>
    </row>
    <row r="3141" spans="23:24" x14ac:dyDescent="0.2">
      <c r="W3141" s="72"/>
      <c r="X3141" s="72"/>
    </row>
    <row r="3142" spans="23:24" x14ac:dyDescent="0.2">
      <c r="W3142" s="72"/>
      <c r="X3142" s="72"/>
    </row>
    <row r="3143" spans="23:24" x14ac:dyDescent="0.2">
      <c r="W3143" s="72"/>
      <c r="X3143" s="72"/>
    </row>
    <row r="3144" spans="23:24" x14ac:dyDescent="0.2">
      <c r="W3144" s="72"/>
      <c r="X3144" s="72"/>
    </row>
    <row r="3145" spans="23:24" x14ac:dyDescent="0.2">
      <c r="W3145" s="72"/>
      <c r="X3145" s="72"/>
    </row>
    <row r="3146" spans="23:24" x14ac:dyDescent="0.2">
      <c r="W3146" s="72"/>
      <c r="X3146" s="72"/>
    </row>
    <row r="3147" spans="23:24" x14ac:dyDescent="0.2">
      <c r="W3147" s="72"/>
      <c r="X3147" s="72"/>
    </row>
    <row r="3148" spans="23:24" x14ac:dyDescent="0.2">
      <c r="W3148" s="72"/>
      <c r="X3148" s="72"/>
    </row>
    <row r="3149" spans="23:24" x14ac:dyDescent="0.2">
      <c r="W3149" s="72"/>
      <c r="X3149" s="72"/>
    </row>
    <row r="3150" spans="23:24" x14ac:dyDescent="0.2">
      <c r="W3150" s="72"/>
      <c r="X3150" s="72"/>
    </row>
    <row r="3151" spans="23:24" x14ac:dyDescent="0.2">
      <c r="W3151" s="72"/>
      <c r="X3151" s="72"/>
    </row>
    <row r="3152" spans="23:24" x14ac:dyDescent="0.2">
      <c r="W3152" s="72"/>
      <c r="X3152" s="72"/>
    </row>
    <row r="3153" spans="23:24" x14ac:dyDescent="0.2">
      <c r="W3153" s="72"/>
      <c r="X3153" s="72"/>
    </row>
    <row r="3154" spans="23:24" x14ac:dyDescent="0.2">
      <c r="W3154" s="72"/>
      <c r="X3154" s="72"/>
    </row>
    <row r="3155" spans="23:24" x14ac:dyDescent="0.2">
      <c r="W3155" s="72"/>
      <c r="X3155" s="72"/>
    </row>
    <row r="3156" spans="23:24" x14ac:dyDescent="0.2">
      <c r="W3156" s="72"/>
      <c r="X3156" s="72"/>
    </row>
    <row r="3157" spans="23:24" x14ac:dyDescent="0.2">
      <c r="W3157" s="72"/>
      <c r="X3157" s="72"/>
    </row>
    <row r="3158" spans="23:24" x14ac:dyDescent="0.2">
      <c r="W3158" s="72"/>
      <c r="X3158" s="72"/>
    </row>
    <row r="3159" spans="23:24" x14ac:dyDescent="0.2">
      <c r="W3159" s="72"/>
      <c r="X3159" s="72"/>
    </row>
    <row r="3160" spans="23:24" x14ac:dyDescent="0.2">
      <c r="W3160" s="72"/>
      <c r="X3160" s="72"/>
    </row>
    <row r="3161" spans="23:24" x14ac:dyDescent="0.2">
      <c r="W3161" s="72"/>
      <c r="X3161" s="72"/>
    </row>
    <row r="3162" spans="23:24" x14ac:dyDescent="0.2">
      <c r="W3162" s="72"/>
      <c r="X3162" s="72"/>
    </row>
    <row r="3163" spans="23:24" x14ac:dyDescent="0.2">
      <c r="W3163" s="72"/>
      <c r="X3163" s="72"/>
    </row>
    <row r="3164" spans="23:24" x14ac:dyDescent="0.2">
      <c r="W3164" s="72"/>
      <c r="X3164" s="72"/>
    </row>
    <row r="3165" spans="23:24" x14ac:dyDescent="0.2">
      <c r="W3165" s="72"/>
      <c r="X3165" s="72"/>
    </row>
    <row r="3166" spans="23:24" x14ac:dyDescent="0.2">
      <c r="W3166" s="72"/>
      <c r="X3166" s="72"/>
    </row>
    <row r="3167" spans="23:24" x14ac:dyDescent="0.2">
      <c r="W3167" s="72"/>
      <c r="X3167" s="72"/>
    </row>
    <row r="3168" spans="23:24" x14ac:dyDescent="0.2">
      <c r="W3168" s="72"/>
      <c r="X3168" s="72"/>
    </row>
    <row r="3169" spans="23:24" x14ac:dyDescent="0.2">
      <c r="W3169" s="72"/>
      <c r="X3169" s="72"/>
    </row>
    <row r="3170" spans="23:24" x14ac:dyDescent="0.2">
      <c r="W3170" s="72"/>
      <c r="X3170" s="72"/>
    </row>
    <row r="3171" spans="23:24" x14ac:dyDescent="0.2">
      <c r="W3171" s="72"/>
      <c r="X3171" s="72"/>
    </row>
    <row r="3172" spans="23:24" x14ac:dyDescent="0.2">
      <c r="W3172" s="72"/>
      <c r="X3172" s="72"/>
    </row>
    <row r="3173" spans="23:24" x14ac:dyDescent="0.2">
      <c r="W3173" s="72"/>
      <c r="X3173" s="72"/>
    </row>
    <row r="3174" spans="23:24" x14ac:dyDescent="0.2">
      <c r="W3174" s="72"/>
      <c r="X3174" s="72"/>
    </row>
    <row r="3175" spans="23:24" x14ac:dyDescent="0.2">
      <c r="W3175" s="72"/>
      <c r="X3175" s="72"/>
    </row>
    <row r="3176" spans="23:24" x14ac:dyDescent="0.2">
      <c r="W3176" s="72"/>
      <c r="X3176" s="72"/>
    </row>
    <row r="3177" spans="23:24" x14ac:dyDescent="0.2">
      <c r="W3177" s="72"/>
      <c r="X3177" s="72"/>
    </row>
    <row r="3178" spans="23:24" x14ac:dyDescent="0.2">
      <c r="W3178" s="72"/>
      <c r="X3178" s="72"/>
    </row>
    <row r="3179" spans="23:24" x14ac:dyDescent="0.2">
      <c r="W3179" s="72"/>
      <c r="X3179" s="72"/>
    </row>
    <row r="3180" spans="23:24" x14ac:dyDescent="0.2">
      <c r="W3180" s="72"/>
      <c r="X3180" s="72"/>
    </row>
    <row r="3181" spans="23:24" x14ac:dyDescent="0.2">
      <c r="W3181" s="72"/>
      <c r="X3181" s="72"/>
    </row>
    <row r="3182" spans="23:24" x14ac:dyDescent="0.2">
      <c r="W3182" s="72"/>
      <c r="X3182" s="72"/>
    </row>
    <row r="3183" spans="23:24" x14ac:dyDescent="0.2">
      <c r="W3183" s="72"/>
      <c r="X3183" s="72"/>
    </row>
    <row r="3184" spans="23:24" x14ac:dyDescent="0.2">
      <c r="W3184" s="72"/>
      <c r="X3184" s="72"/>
    </row>
    <row r="3185" spans="23:24" x14ac:dyDescent="0.2">
      <c r="W3185" s="72"/>
      <c r="X3185" s="72"/>
    </row>
    <row r="3186" spans="23:24" x14ac:dyDescent="0.2">
      <c r="W3186" s="72"/>
      <c r="X3186" s="72"/>
    </row>
    <row r="3187" spans="23:24" x14ac:dyDescent="0.2">
      <c r="W3187" s="72"/>
      <c r="X3187" s="72"/>
    </row>
    <row r="3188" spans="23:24" x14ac:dyDescent="0.2">
      <c r="W3188" s="72"/>
      <c r="X3188" s="72"/>
    </row>
    <row r="3189" spans="23:24" x14ac:dyDescent="0.2">
      <c r="W3189" s="72"/>
      <c r="X3189" s="72"/>
    </row>
    <row r="3190" spans="23:24" x14ac:dyDescent="0.2">
      <c r="W3190" s="72"/>
      <c r="X3190" s="72"/>
    </row>
    <row r="3191" spans="23:24" x14ac:dyDescent="0.2">
      <c r="W3191" s="72"/>
      <c r="X3191" s="72"/>
    </row>
    <row r="3192" spans="23:24" x14ac:dyDescent="0.2">
      <c r="W3192" s="72"/>
      <c r="X3192" s="72"/>
    </row>
    <row r="3193" spans="23:24" x14ac:dyDescent="0.2">
      <c r="W3193" s="72"/>
      <c r="X3193" s="72"/>
    </row>
    <row r="3194" spans="23:24" x14ac:dyDescent="0.2">
      <c r="W3194" s="72"/>
      <c r="X3194" s="72"/>
    </row>
    <row r="3195" spans="23:24" x14ac:dyDescent="0.2">
      <c r="W3195" s="72"/>
      <c r="X3195" s="72"/>
    </row>
    <row r="3196" spans="23:24" x14ac:dyDescent="0.2">
      <c r="W3196" s="72"/>
      <c r="X3196" s="72"/>
    </row>
    <row r="3197" spans="23:24" x14ac:dyDescent="0.2">
      <c r="W3197" s="72"/>
      <c r="X3197" s="72"/>
    </row>
    <row r="3198" spans="23:24" x14ac:dyDescent="0.2">
      <c r="W3198" s="72"/>
      <c r="X3198" s="72"/>
    </row>
    <row r="3199" spans="23:24" x14ac:dyDescent="0.2">
      <c r="W3199" s="72"/>
      <c r="X3199" s="72"/>
    </row>
    <row r="3200" spans="23:24" x14ac:dyDescent="0.2">
      <c r="W3200" s="72"/>
      <c r="X3200" s="72"/>
    </row>
    <row r="3201" spans="23:24" x14ac:dyDescent="0.2">
      <c r="W3201" s="72"/>
      <c r="X3201" s="72"/>
    </row>
    <row r="3202" spans="23:24" x14ac:dyDescent="0.2">
      <c r="W3202" s="72"/>
      <c r="X3202" s="72"/>
    </row>
    <row r="3203" spans="23:24" x14ac:dyDescent="0.2">
      <c r="W3203" s="72"/>
      <c r="X3203" s="72"/>
    </row>
    <row r="3204" spans="23:24" x14ac:dyDescent="0.2">
      <c r="W3204" s="72"/>
      <c r="X3204" s="72"/>
    </row>
    <row r="3205" spans="23:24" x14ac:dyDescent="0.2">
      <c r="W3205" s="72"/>
      <c r="X3205" s="72"/>
    </row>
    <row r="3206" spans="23:24" x14ac:dyDescent="0.2">
      <c r="W3206" s="72"/>
      <c r="X3206" s="72"/>
    </row>
    <row r="3207" spans="23:24" x14ac:dyDescent="0.2">
      <c r="W3207" s="72"/>
      <c r="X3207" s="72"/>
    </row>
    <row r="3208" spans="23:24" x14ac:dyDescent="0.2">
      <c r="W3208" s="72"/>
      <c r="X3208" s="72"/>
    </row>
    <row r="3209" spans="23:24" x14ac:dyDescent="0.2">
      <c r="W3209" s="72"/>
      <c r="X3209" s="72"/>
    </row>
    <row r="3210" spans="23:24" x14ac:dyDescent="0.2">
      <c r="W3210" s="72"/>
      <c r="X3210" s="72"/>
    </row>
    <row r="3211" spans="23:24" x14ac:dyDescent="0.2">
      <c r="W3211" s="72"/>
      <c r="X3211" s="72"/>
    </row>
    <row r="3212" spans="23:24" x14ac:dyDescent="0.2">
      <c r="W3212" s="72"/>
      <c r="X3212" s="72"/>
    </row>
    <row r="3213" spans="23:24" x14ac:dyDescent="0.2">
      <c r="W3213" s="72"/>
      <c r="X3213" s="72"/>
    </row>
    <row r="3214" spans="23:24" x14ac:dyDescent="0.2">
      <c r="W3214" s="72"/>
      <c r="X3214" s="72"/>
    </row>
    <row r="3215" spans="23:24" x14ac:dyDescent="0.2">
      <c r="W3215" s="72"/>
      <c r="X3215" s="72"/>
    </row>
    <row r="3216" spans="23:24" x14ac:dyDescent="0.2">
      <c r="W3216" s="72"/>
      <c r="X3216" s="72"/>
    </row>
    <row r="3217" spans="23:24" x14ac:dyDescent="0.2">
      <c r="W3217" s="72"/>
      <c r="X3217" s="72"/>
    </row>
    <row r="3218" spans="23:24" x14ac:dyDescent="0.2">
      <c r="W3218" s="72"/>
      <c r="X3218" s="72"/>
    </row>
    <row r="3219" spans="23:24" x14ac:dyDescent="0.2">
      <c r="W3219" s="72"/>
      <c r="X3219" s="72"/>
    </row>
    <row r="3220" spans="23:24" x14ac:dyDescent="0.2">
      <c r="W3220" s="72"/>
      <c r="X3220" s="72"/>
    </row>
    <row r="3221" spans="23:24" x14ac:dyDescent="0.2">
      <c r="W3221" s="72"/>
      <c r="X3221" s="72"/>
    </row>
    <row r="3222" spans="23:24" x14ac:dyDescent="0.2">
      <c r="W3222" s="72"/>
      <c r="X3222" s="72"/>
    </row>
    <row r="3223" spans="23:24" x14ac:dyDescent="0.2">
      <c r="W3223" s="72"/>
      <c r="X3223" s="72"/>
    </row>
    <row r="3224" spans="23:24" x14ac:dyDescent="0.2">
      <c r="W3224" s="72"/>
      <c r="X3224" s="72"/>
    </row>
    <row r="3225" spans="23:24" x14ac:dyDescent="0.2">
      <c r="W3225" s="72"/>
      <c r="X3225" s="72"/>
    </row>
    <row r="3226" spans="23:24" x14ac:dyDescent="0.2">
      <c r="W3226" s="72"/>
      <c r="X3226" s="72"/>
    </row>
    <row r="3227" spans="23:24" x14ac:dyDescent="0.2">
      <c r="W3227" s="72"/>
      <c r="X3227" s="72"/>
    </row>
    <row r="3228" spans="23:24" x14ac:dyDescent="0.2">
      <c r="W3228" s="72"/>
      <c r="X3228" s="72"/>
    </row>
    <row r="3229" spans="23:24" x14ac:dyDescent="0.2">
      <c r="W3229" s="72"/>
      <c r="X3229" s="72"/>
    </row>
    <row r="3230" spans="23:24" x14ac:dyDescent="0.2">
      <c r="W3230" s="72"/>
      <c r="X3230" s="72"/>
    </row>
    <row r="3231" spans="23:24" x14ac:dyDescent="0.2">
      <c r="W3231" s="72"/>
      <c r="X3231" s="72"/>
    </row>
    <row r="3232" spans="23:24" x14ac:dyDescent="0.2">
      <c r="W3232" s="72"/>
      <c r="X3232" s="72"/>
    </row>
    <row r="3233" spans="23:24" x14ac:dyDescent="0.2">
      <c r="W3233" s="72"/>
      <c r="X3233" s="72"/>
    </row>
    <row r="3234" spans="23:24" x14ac:dyDescent="0.2">
      <c r="W3234" s="72"/>
      <c r="X3234" s="72"/>
    </row>
    <row r="3235" spans="23:24" x14ac:dyDescent="0.2">
      <c r="W3235" s="72"/>
      <c r="X3235" s="72"/>
    </row>
    <row r="3236" spans="23:24" x14ac:dyDescent="0.2">
      <c r="W3236" s="72"/>
      <c r="X3236" s="72"/>
    </row>
    <row r="3237" spans="23:24" x14ac:dyDescent="0.2">
      <c r="W3237" s="72"/>
      <c r="X3237" s="72"/>
    </row>
    <row r="3238" spans="23:24" x14ac:dyDescent="0.2">
      <c r="W3238" s="72"/>
      <c r="X3238" s="72"/>
    </row>
    <row r="3239" spans="23:24" x14ac:dyDescent="0.2">
      <c r="W3239" s="72"/>
      <c r="X3239" s="72"/>
    </row>
    <row r="3240" spans="23:24" x14ac:dyDescent="0.2">
      <c r="W3240" s="72"/>
      <c r="X3240" s="72"/>
    </row>
    <row r="3241" spans="23:24" x14ac:dyDescent="0.2">
      <c r="W3241" s="72"/>
      <c r="X3241" s="72"/>
    </row>
    <row r="3242" spans="23:24" x14ac:dyDescent="0.2">
      <c r="W3242" s="72"/>
      <c r="X3242" s="72"/>
    </row>
    <row r="3243" spans="23:24" x14ac:dyDescent="0.2">
      <c r="W3243" s="72"/>
      <c r="X3243" s="72"/>
    </row>
    <row r="3244" spans="23:24" x14ac:dyDescent="0.2">
      <c r="W3244" s="72"/>
      <c r="X3244" s="72"/>
    </row>
    <row r="3245" spans="23:24" x14ac:dyDescent="0.2">
      <c r="W3245" s="72"/>
      <c r="X3245" s="72"/>
    </row>
    <row r="3246" spans="23:24" x14ac:dyDescent="0.2">
      <c r="W3246" s="72"/>
      <c r="X3246" s="72"/>
    </row>
    <row r="3247" spans="23:24" x14ac:dyDescent="0.2">
      <c r="W3247" s="72"/>
      <c r="X3247" s="72"/>
    </row>
    <row r="3248" spans="23:24" x14ac:dyDescent="0.2">
      <c r="W3248" s="72"/>
      <c r="X3248" s="72"/>
    </row>
    <row r="3249" spans="23:24" x14ac:dyDescent="0.2">
      <c r="W3249" s="72"/>
      <c r="X3249" s="72"/>
    </row>
    <row r="3250" spans="23:24" x14ac:dyDescent="0.2">
      <c r="W3250" s="72"/>
      <c r="X3250" s="72"/>
    </row>
    <row r="3251" spans="23:24" x14ac:dyDescent="0.2">
      <c r="W3251" s="72"/>
      <c r="X3251" s="72"/>
    </row>
    <row r="3252" spans="23:24" x14ac:dyDescent="0.2">
      <c r="W3252" s="72"/>
      <c r="X3252" s="72"/>
    </row>
    <row r="3253" spans="23:24" x14ac:dyDescent="0.2">
      <c r="W3253" s="72"/>
      <c r="X3253" s="72"/>
    </row>
    <row r="3254" spans="23:24" x14ac:dyDescent="0.2">
      <c r="W3254" s="72"/>
      <c r="X3254" s="72"/>
    </row>
    <row r="3255" spans="23:24" x14ac:dyDescent="0.2">
      <c r="W3255" s="72"/>
      <c r="X3255" s="72"/>
    </row>
    <row r="3256" spans="23:24" x14ac:dyDescent="0.2">
      <c r="W3256" s="72"/>
      <c r="X3256" s="72"/>
    </row>
    <row r="3257" spans="23:24" x14ac:dyDescent="0.2">
      <c r="W3257" s="72"/>
      <c r="X3257" s="72"/>
    </row>
    <row r="3258" spans="23:24" x14ac:dyDescent="0.2">
      <c r="W3258" s="72"/>
      <c r="X3258" s="72"/>
    </row>
    <row r="3259" spans="23:24" x14ac:dyDescent="0.2">
      <c r="W3259" s="72"/>
      <c r="X3259" s="72"/>
    </row>
    <row r="3260" spans="23:24" x14ac:dyDescent="0.2">
      <c r="W3260" s="72"/>
      <c r="X3260" s="72"/>
    </row>
    <row r="3261" spans="23:24" x14ac:dyDescent="0.2">
      <c r="W3261" s="72"/>
      <c r="X3261" s="72"/>
    </row>
    <row r="3262" spans="23:24" x14ac:dyDescent="0.2">
      <c r="W3262" s="72"/>
      <c r="X3262" s="72"/>
    </row>
    <row r="3263" spans="23:24" x14ac:dyDescent="0.2">
      <c r="W3263" s="72"/>
      <c r="X3263" s="72"/>
    </row>
    <row r="3264" spans="23:24" x14ac:dyDescent="0.2">
      <c r="W3264" s="72"/>
      <c r="X3264" s="72"/>
    </row>
    <row r="3265" spans="23:24" x14ac:dyDescent="0.2">
      <c r="W3265" s="72"/>
      <c r="X3265" s="72"/>
    </row>
    <row r="3266" spans="23:24" x14ac:dyDescent="0.2">
      <c r="W3266" s="72"/>
      <c r="X3266" s="72"/>
    </row>
    <row r="3267" spans="23:24" x14ac:dyDescent="0.2">
      <c r="W3267" s="72"/>
      <c r="X3267" s="72"/>
    </row>
    <row r="3268" spans="23:24" x14ac:dyDescent="0.2">
      <c r="W3268" s="72"/>
      <c r="X3268" s="72"/>
    </row>
    <row r="3269" spans="23:24" x14ac:dyDescent="0.2">
      <c r="W3269" s="72"/>
      <c r="X3269" s="72"/>
    </row>
    <row r="3270" spans="23:24" x14ac:dyDescent="0.2">
      <c r="W3270" s="72"/>
      <c r="X3270" s="72"/>
    </row>
    <row r="3271" spans="23:24" x14ac:dyDescent="0.2">
      <c r="W3271" s="72"/>
      <c r="X3271" s="72"/>
    </row>
    <row r="3272" spans="23:24" x14ac:dyDescent="0.2">
      <c r="W3272" s="72"/>
      <c r="X3272" s="72"/>
    </row>
    <row r="3273" spans="23:24" x14ac:dyDescent="0.2">
      <c r="W3273" s="72"/>
      <c r="X3273" s="72"/>
    </row>
    <row r="3274" spans="23:24" x14ac:dyDescent="0.2">
      <c r="W3274" s="72"/>
      <c r="X3274" s="72"/>
    </row>
    <row r="3275" spans="23:24" x14ac:dyDescent="0.2">
      <c r="W3275" s="72"/>
      <c r="X3275" s="72"/>
    </row>
    <row r="3276" spans="23:24" x14ac:dyDescent="0.2">
      <c r="W3276" s="72"/>
      <c r="X3276" s="72"/>
    </row>
    <row r="3277" spans="23:24" x14ac:dyDescent="0.2">
      <c r="W3277" s="72"/>
      <c r="X3277" s="72"/>
    </row>
    <row r="3278" spans="23:24" x14ac:dyDescent="0.2">
      <c r="W3278" s="72"/>
      <c r="X3278" s="72"/>
    </row>
    <row r="3279" spans="23:24" x14ac:dyDescent="0.2">
      <c r="W3279" s="72"/>
      <c r="X3279" s="72"/>
    </row>
    <row r="3280" spans="23:24" x14ac:dyDescent="0.2">
      <c r="W3280" s="72"/>
      <c r="X3280" s="72"/>
    </row>
    <row r="3281" spans="23:24" x14ac:dyDescent="0.2">
      <c r="W3281" s="72"/>
      <c r="X3281" s="72"/>
    </row>
    <row r="3282" spans="23:24" x14ac:dyDescent="0.2">
      <c r="W3282" s="72"/>
      <c r="X3282" s="72"/>
    </row>
    <row r="3283" spans="23:24" x14ac:dyDescent="0.2">
      <c r="W3283" s="72"/>
      <c r="X3283" s="72"/>
    </row>
    <row r="3284" spans="23:24" x14ac:dyDescent="0.2">
      <c r="W3284" s="72"/>
      <c r="X3284" s="72"/>
    </row>
    <row r="3285" spans="23:24" x14ac:dyDescent="0.2">
      <c r="W3285" s="72"/>
      <c r="X3285" s="72"/>
    </row>
    <row r="3286" spans="23:24" x14ac:dyDescent="0.2">
      <c r="W3286" s="72"/>
      <c r="X3286" s="72"/>
    </row>
    <row r="3287" spans="23:24" x14ac:dyDescent="0.2">
      <c r="W3287" s="72"/>
      <c r="X3287" s="72"/>
    </row>
    <row r="3288" spans="23:24" x14ac:dyDescent="0.2">
      <c r="W3288" s="72"/>
      <c r="X3288" s="72"/>
    </row>
    <row r="3289" spans="23:24" x14ac:dyDescent="0.2">
      <c r="W3289" s="72"/>
      <c r="X3289" s="72"/>
    </row>
    <row r="3290" spans="23:24" x14ac:dyDescent="0.2">
      <c r="W3290" s="72"/>
      <c r="X3290" s="72"/>
    </row>
    <row r="3291" spans="23:24" x14ac:dyDescent="0.2">
      <c r="W3291" s="72"/>
      <c r="X3291" s="72"/>
    </row>
    <row r="3292" spans="23:24" x14ac:dyDescent="0.2">
      <c r="W3292" s="72"/>
      <c r="X3292" s="72"/>
    </row>
    <row r="3293" spans="23:24" x14ac:dyDescent="0.2">
      <c r="W3293" s="72"/>
      <c r="X3293" s="72"/>
    </row>
    <row r="3294" spans="23:24" x14ac:dyDescent="0.2">
      <c r="W3294" s="72"/>
      <c r="X3294" s="72"/>
    </row>
    <row r="3295" spans="23:24" x14ac:dyDescent="0.2">
      <c r="W3295" s="72"/>
      <c r="X3295" s="72"/>
    </row>
    <row r="3296" spans="23:24" x14ac:dyDescent="0.2">
      <c r="W3296" s="72"/>
      <c r="X3296" s="72"/>
    </row>
    <row r="3297" spans="23:24" x14ac:dyDescent="0.2">
      <c r="W3297" s="72"/>
      <c r="X3297" s="72"/>
    </row>
    <row r="3298" spans="23:24" x14ac:dyDescent="0.2">
      <c r="W3298" s="72"/>
      <c r="X3298" s="72"/>
    </row>
    <row r="3299" spans="23:24" x14ac:dyDescent="0.2">
      <c r="W3299" s="72"/>
      <c r="X3299" s="72"/>
    </row>
    <row r="3300" spans="23:24" x14ac:dyDescent="0.2">
      <c r="W3300" s="72"/>
      <c r="X3300" s="72"/>
    </row>
    <row r="3301" spans="23:24" x14ac:dyDescent="0.2">
      <c r="W3301" s="72"/>
      <c r="X3301" s="72"/>
    </row>
    <row r="3302" spans="23:24" x14ac:dyDescent="0.2">
      <c r="W3302" s="72"/>
      <c r="X3302" s="72"/>
    </row>
    <row r="3303" spans="23:24" x14ac:dyDescent="0.2">
      <c r="W3303" s="72"/>
      <c r="X3303" s="72"/>
    </row>
    <row r="3304" spans="23:24" x14ac:dyDescent="0.2">
      <c r="W3304" s="72"/>
      <c r="X3304" s="72"/>
    </row>
    <row r="3305" spans="23:24" x14ac:dyDescent="0.2">
      <c r="W3305" s="72"/>
      <c r="X3305" s="72"/>
    </row>
    <row r="3306" spans="23:24" x14ac:dyDescent="0.2">
      <c r="W3306" s="72"/>
      <c r="X3306" s="72"/>
    </row>
    <row r="3307" spans="23:24" x14ac:dyDescent="0.2">
      <c r="W3307" s="72"/>
      <c r="X3307" s="72"/>
    </row>
    <row r="3308" spans="23:24" x14ac:dyDescent="0.2">
      <c r="W3308" s="72"/>
      <c r="X3308" s="72"/>
    </row>
    <row r="3309" spans="23:24" x14ac:dyDescent="0.2">
      <c r="W3309" s="72"/>
      <c r="X3309" s="72"/>
    </row>
    <row r="3310" spans="23:24" x14ac:dyDescent="0.2">
      <c r="W3310" s="72"/>
      <c r="X3310" s="72"/>
    </row>
    <row r="3311" spans="23:24" x14ac:dyDescent="0.2">
      <c r="W3311" s="72"/>
      <c r="X3311" s="72"/>
    </row>
    <row r="3312" spans="23:24" x14ac:dyDescent="0.2">
      <c r="W3312" s="72"/>
      <c r="X3312" s="72"/>
    </row>
    <row r="3313" spans="23:24" x14ac:dyDescent="0.2">
      <c r="W3313" s="72"/>
      <c r="X3313" s="72"/>
    </row>
    <row r="3314" spans="23:24" x14ac:dyDescent="0.2">
      <c r="W3314" s="72"/>
      <c r="X3314" s="72"/>
    </row>
    <row r="3315" spans="23:24" x14ac:dyDescent="0.2">
      <c r="W3315" s="72"/>
      <c r="X3315" s="72"/>
    </row>
    <row r="3316" spans="23:24" x14ac:dyDescent="0.2">
      <c r="W3316" s="72"/>
      <c r="X3316" s="72"/>
    </row>
    <row r="3317" spans="23:24" x14ac:dyDescent="0.2">
      <c r="W3317" s="72"/>
      <c r="X3317" s="72"/>
    </row>
    <row r="3318" spans="23:24" x14ac:dyDescent="0.2">
      <c r="W3318" s="72"/>
      <c r="X3318" s="72"/>
    </row>
    <row r="3319" spans="23:24" x14ac:dyDescent="0.2">
      <c r="W3319" s="72"/>
      <c r="X3319" s="72"/>
    </row>
    <row r="3320" spans="23:24" x14ac:dyDescent="0.2">
      <c r="W3320" s="72"/>
      <c r="X3320" s="72"/>
    </row>
    <row r="3321" spans="23:24" x14ac:dyDescent="0.2">
      <c r="W3321" s="72"/>
      <c r="X3321" s="72"/>
    </row>
    <row r="3322" spans="23:24" x14ac:dyDescent="0.2">
      <c r="W3322" s="72"/>
      <c r="X3322" s="72"/>
    </row>
    <row r="3323" spans="23:24" x14ac:dyDescent="0.2">
      <c r="W3323" s="72"/>
      <c r="X3323" s="72"/>
    </row>
    <row r="3324" spans="23:24" x14ac:dyDescent="0.2">
      <c r="W3324" s="72"/>
      <c r="X3324" s="72"/>
    </row>
    <row r="3325" spans="23:24" x14ac:dyDescent="0.2">
      <c r="W3325" s="72"/>
      <c r="X3325" s="72"/>
    </row>
    <row r="3326" spans="23:24" x14ac:dyDescent="0.2">
      <c r="W3326" s="72"/>
      <c r="X3326" s="72"/>
    </row>
    <row r="3327" spans="23:24" x14ac:dyDescent="0.2">
      <c r="W3327" s="72"/>
      <c r="X3327" s="72"/>
    </row>
    <row r="3328" spans="23:24" x14ac:dyDescent="0.2">
      <c r="W3328" s="72"/>
      <c r="X3328" s="72"/>
    </row>
    <row r="3329" spans="23:24" x14ac:dyDescent="0.2">
      <c r="W3329" s="72"/>
      <c r="X3329" s="72"/>
    </row>
    <row r="3330" spans="23:24" x14ac:dyDescent="0.2">
      <c r="W3330" s="72"/>
      <c r="X3330" s="72"/>
    </row>
    <row r="3331" spans="23:24" x14ac:dyDescent="0.2">
      <c r="W3331" s="72"/>
      <c r="X3331" s="72"/>
    </row>
    <row r="3332" spans="23:24" x14ac:dyDescent="0.2">
      <c r="W3332" s="72"/>
      <c r="X3332" s="72"/>
    </row>
    <row r="3333" spans="23:24" x14ac:dyDescent="0.2">
      <c r="W3333" s="72"/>
      <c r="X3333" s="72"/>
    </row>
    <row r="3334" spans="23:24" x14ac:dyDescent="0.2">
      <c r="W3334" s="72"/>
      <c r="X3334" s="72"/>
    </row>
    <row r="3335" spans="23:24" x14ac:dyDescent="0.2">
      <c r="W3335" s="72"/>
      <c r="X3335" s="72"/>
    </row>
    <row r="3336" spans="23:24" x14ac:dyDescent="0.2">
      <c r="W3336" s="72"/>
      <c r="X3336" s="72"/>
    </row>
    <row r="3337" spans="23:24" x14ac:dyDescent="0.2">
      <c r="W3337" s="72"/>
      <c r="X3337" s="72"/>
    </row>
    <row r="3338" spans="23:24" x14ac:dyDescent="0.2">
      <c r="W3338" s="72"/>
      <c r="X3338" s="72"/>
    </row>
    <row r="3339" spans="23:24" x14ac:dyDescent="0.2">
      <c r="W3339" s="72"/>
      <c r="X3339" s="72"/>
    </row>
    <row r="3340" spans="23:24" x14ac:dyDescent="0.2">
      <c r="W3340" s="72"/>
      <c r="X3340" s="72"/>
    </row>
    <row r="3341" spans="23:24" x14ac:dyDescent="0.2">
      <c r="W3341" s="72"/>
      <c r="X3341" s="72"/>
    </row>
    <row r="3342" spans="23:24" x14ac:dyDescent="0.2">
      <c r="W3342" s="72"/>
      <c r="X3342" s="72"/>
    </row>
    <row r="3343" spans="23:24" x14ac:dyDescent="0.2">
      <c r="W3343" s="72"/>
      <c r="X3343" s="72"/>
    </row>
    <row r="3344" spans="23:24" x14ac:dyDescent="0.2">
      <c r="W3344" s="72"/>
      <c r="X3344" s="72"/>
    </row>
    <row r="3345" spans="23:24" x14ac:dyDescent="0.2">
      <c r="W3345" s="72"/>
      <c r="X3345" s="72"/>
    </row>
    <row r="3346" spans="23:24" x14ac:dyDescent="0.2">
      <c r="W3346" s="72"/>
      <c r="X3346" s="72"/>
    </row>
    <row r="3347" spans="23:24" x14ac:dyDescent="0.2">
      <c r="W3347" s="72"/>
      <c r="X3347" s="72"/>
    </row>
    <row r="3348" spans="23:24" x14ac:dyDescent="0.2">
      <c r="W3348" s="72"/>
      <c r="X3348" s="72"/>
    </row>
    <row r="3349" spans="23:24" x14ac:dyDescent="0.2">
      <c r="W3349" s="72"/>
      <c r="X3349" s="72"/>
    </row>
    <row r="3350" spans="23:24" x14ac:dyDescent="0.2">
      <c r="W3350" s="72"/>
      <c r="X3350" s="72"/>
    </row>
    <row r="3351" spans="23:24" x14ac:dyDescent="0.2">
      <c r="W3351" s="72"/>
      <c r="X3351" s="72"/>
    </row>
    <row r="3352" spans="23:24" x14ac:dyDescent="0.2">
      <c r="W3352" s="72"/>
      <c r="X3352" s="72"/>
    </row>
    <row r="3353" spans="23:24" x14ac:dyDescent="0.2">
      <c r="W3353" s="72"/>
      <c r="X3353" s="72"/>
    </row>
    <row r="3354" spans="23:24" x14ac:dyDescent="0.2">
      <c r="W3354" s="72"/>
      <c r="X3354" s="72"/>
    </row>
    <row r="3355" spans="23:24" x14ac:dyDescent="0.2">
      <c r="W3355" s="72"/>
      <c r="X3355" s="72"/>
    </row>
    <row r="3356" spans="23:24" x14ac:dyDescent="0.2">
      <c r="W3356" s="72"/>
      <c r="X3356" s="72"/>
    </row>
    <row r="3357" spans="23:24" x14ac:dyDescent="0.2">
      <c r="W3357" s="72"/>
      <c r="X3357" s="72"/>
    </row>
    <row r="3358" spans="23:24" x14ac:dyDescent="0.2">
      <c r="W3358" s="72"/>
      <c r="X3358" s="72"/>
    </row>
    <row r="3359" spans="23:24" x14ac:dyDescent="0.2">
      <c r="W3359" s="72"/>
      <c r="X3359" s="72"/>
    </row>
    <row r="3360" spans="23:24" x14ac:dyDescent="0.2">
      <c r="W3360" s="72"/>
      <c r="X3360" s="72"/>
    </row>
    <row r="3361" spans="23:24" x14ac:dyDescent="0.2">
      <c r="W3361" s="72"/>
      <c r="X3361" s="72"/>
    </row>
    <row r="3362" spans="23:24" x14ac:dyDescent="0.2">
      <c r="W3362" s="72"/>
      <c r="X3362" s="72"/>
    </row>
    <row r="3363" spans="23:24" x14ac:dyDescent="0.2">
      <c r="W3363" s="72"/>
      <c r="X3363" s="72"/>
    </row>
    <row r="3364" spans="23:24" x14ac:dyDescent="0.2">
      <c r="W3364" s="72"/>
      <c r="X3364" s="72"/>
    </row>
    <row r="3365" spans="23:24" x14ac:dyDescent="0.2">
      <c r="W3365" s="72"/>
      <c r="X3365" s="72"/>
    </row>
    <row r="3366" spans="23:24" x14ac:dyDescent="0.2">
      <c r="W3366" s="72"/>
      <c r="X3366" s="72"/>
    </row>
    <row r="3367" spans="23:24" x14ac:dyDescent="0.2">
      <c r="W3367" s="72"/>
      <c r="X3367" s="72"/>
    </row>
    <row r="3368" spans="23:24" x14ac:dyDescent="0.2">
      <c r="W3368" s="72"/>
      <c r="X3368" s="72"/>
    </row>
    <row r="3369" spans="23:24" x14ac:dyDescent="0.2">
      <c r="W3369" s="72"/>
      <c r="X3369" s="72"/>
    </row>
    <row r="3370" spans="23:24" x14ac:dyDescent="0.2">
      <c r="W3370" s="72"/>
      <c r="X3370" s="72"/>
    </row>
    <row r="3371" spans="23:24" x14ac:dyDescent="0.2">
      <c r="W3371" s="72"/>
      <c r="X3371" s="72"/>
    </row>
    <row r="3372" spans="23:24" x14ac:dyDescent="0.2">
      <c r="W3372" s="72"/>
      <c r="X3372" s="72"/>
    </row>
    <row r="3373" spans="23:24" x14ac:dyDescent="0.2">
      <c r="W3373" s="72"/>
      <c r="X3373" s="72"/>
    </row>
    <row r="3374" spans="23:24" x14ac:dyDescent="0.2">
      <c r="W3374" s="72"/>
      <c r="X3374" s="72"/>
    </row>
    <row r="3375" spans="23:24" x14ac:dyDescent="0.2">
      <c r="W3375" s="72"/>
      <c r="X3375" s="72"/>
    </row>
    <row r="3376" spans="23:24" x14ac:dyDescent="0.2">
      <c r="W3376" s="72"/>
      <c r="X3376" s="72"/>
    </row>
    <row r="3377" spans="23:24" x14ac:dyDescent="0.2">
      <c r="W3377" s="72"/>
      <c r="X3377" s="72"/>
    </row>
    <row r="3378" spans="23:24" x14ac:dyDescent="0.2">
      <c r="W3378" s="72"/>
      <c r="X3378" s="72"/>
    </row>
    <row r="3379" spans="23:24" x14ac:dyDescent="0.2">
      <c r="W3379" s="72"/>
      <c r="X3379" s="72"/>
    </row>
    <row r="3380" spans="23:24" x14ac:dyDescent="0.2">
      <c r="W3380" s="72"/>
      <c r="X3380" s="72"/>
    </row>
    <row r="3381" spans="23:24" x14ac:dyDescent="0.2">
      <c r="W3381" s="72"/>
      <c r="X3381" s="72"/>
    </row>
    <row r="3382" spans="23:24" x14ac:dyDescent="0.2">
      <c r="W3382" s="72"/>
      <c r="X3382" s="72"/>
    </row>
    <row r="3383" spans="23:24" x14ac:dyDescent="0.2">
      <c r="W3383" s="72"/>
      <c r="X3383" s="72"/>
    </row>
    <row r="3384" spans="23:24" x14ac:dyDescent="0.2">
      <c r="W3384" s="72"/>
      <c r="X3384" s="72"/>
    </row>
    <row r="3385" spans="23:24" x14ac:dyDescent="0.2">
      <c r="W3385" s="72"/>
      <c r="X3385" s="72"/>
    </row>
    <row r="3386" spans="23:24" x14ac:dyDescent="0.2">
      <c r="W3386" s="72"/>
      <c r="X3386" s="72"/>
    </row>
    <row r="3387" spans="23:24" x14ac:dyDescent="0.2">
      <c r="W3387" s="72"/>
      <c r="X3387" s="72"/>
    </row>
    <row r="3388" spans="23:24" x14ac:dyDescent="0.2">
      <c r="W3388" s="72"/>
      <c r="X3388" s="72"/>
    </row>
    <row r="3389" spans="23:24" x14ac:dyDescent="0.2">
      <c r="W3389" s="72"/>
      <c r="X3389" s="72"/>
    </row>
    <row r="3390" spans="23:24" x14ac:dyDescent="0.2">
      <c r="W3390" s="72"/>
      <c r="X3390" s="72"/>
    </row>
    <row r="3391" spans="23:24" x14ac:dyDescent="0.2">
      <c r="W3391" s="72"/>
      <c r="X3391" s="72"/>
    </row>
    <row r="3392" spans="23:24" x14ac:dyDescent="0.2">
      <c r="W3392" s="72"/>
      <c r="X3392" s="72"/>
    </row>
    <row r="3393" spans="23:24" x14ac:dyDescent="0.2">
      <c r="W3393" s="72"/>
      <c r="X3393" s="72"/>
    </row>
    <row r="3394" spans="23:24" x14ac:dyDescent="0.2">
      <c r="W3394" s="72"/>
      <c r="X3394" s="72"/>
    </row>
    <row r="3395" spans="23:24" x14ac:dyDescent="0.2">
      <c r="W3395" s="72"/>
      <c r="X3395" s="72"/>
    </row>
    <row r="3396" spans="23:24" x14ac:dyDescent="0.2">
      <c r="W3396" s="72"/>
      <c r="X3396" s="72"/>
    </row>
    <row r="3397" spans="23:24" x14ac:dyDescent="0.2">
      <c r="W3397" s="72"/>
      <c r="X3397" s="72"/>
    </row>
    <row r="3398" spans="23:24" x14ac:dyDescent="0.2">
      <c r="W3398" s="72"/>
      <c r="X3398" s="72"/>
    </row>
    <row r="3399" spans="23:24" x14ac:dyDescent="0.2">
      <c r="W3399" s="72"/>
      <c r="X3399" s="72"/>
    </row>
    <row r="3400" spans="23:24" x14ac:dyDescent="0.2">
      <c r="W3400" s="72"/>
      <c r="X3400" s="72"/>
    </row>
    <row r="3401" spans="23:24" x14ac:dyDescent="0.2">
      <c r="W3401" s="72"/>
      <c r="X3401" s="72"/>
    </row>
    <row r="3402" spans="23:24" x14ac:dyDescent="0.2">
      <c r="W3402" s="72"/>
      <c r="X3402" s="72"/>
    </row>
    <row r="3403" spans="23:24" x14ac:dyDescent="0.2">
      <c r="W3403" s="72"/>
      <c r="X3403" s="72"/>
    </row>
    <row r="3404" spans="23:24" x14ac:dyDescent="0.2">
      <c r="W3404" s="72"/>
      <c r="X3404" s="72"/>
    </row>
    <row r="3405" spans="23:24" x14ac:dyDescent="0.2">
      <c r="W3405" s="72"/>
      <c r="X3405" s="72"/>
    </row>
    <row r="3406" spans="23:24" x14ac:dyDescent="0.2">
      <c r="W3406" s="72"/>
      <c r="X3406" s="72"/>
    </row>
    <row r="3407" spans="23:24" x14ac:dyDescent="0.2">
      <c r="W3407" s="72"/>
      <c r="X3407" s="72"/>
    </row>
    <row r="3408" spans="23:24" x14ac:dyDescent="0.2">
      <c r="W3408" s="72"/>
      <c r="X3408" s="72"/>
    </row>
    <row r="3409" spans="23:24" x14ac:dyDescent="0.2">
      <c r="W3409" s="72"/>
      <c r="X3409" s="72"/>
    </row>
    <row r="3410" spans="23:24" x14ac:dyDescent="0.2">
      <c r="W3410" s="72"/>
      <c r="X3410" s="72"/>
    </row>
    <row r="3411" spans="23:24" x14ac:dyDescent="0.2">
      <c r="W3411" s="72"/>
      <c r="X3411" s="72"/>
    </row>
    <row r="3412" spans="23:24" x14ac:dyDescent="0.2">
      <c r="W3412" s="72"/>
      <c r="X3412" s="72"/>
    </row>
    <row r="3413" spans="23:24" x14ac:dyDescent="0.2">
      <c r="W3413" s="72"/>
      <c r="X3413" s="72"/>
    </row>
    <row r="3414" spans="23:24" x14ac:dyDescent="0.2">
      <c r="W3414" s="72"/>
      <c r="X3414" s="72"/>
    </row>
    <row r="3415" spans="23:24" x14ac:dyDescent="0.2">
      <c r="W3415" s="72"/>
      <c r="X3415" s="72"/>
    </row>
    <row r="3416" spans="23:24" x14ac:dyDescent="0.2">
      <c r="W3416" s="72"/>
      <c r="X3416" s="72"/>
    </row>
    <row r="3417" spans="23:24" x14ac:dyDescent="0.2">
      <c r="W3417" s="72"/>
      <c r="X3417" s="72"/>
    </row>
    <row r="3418" spans="23:24" x14ac:dyDescent="0.2">
      <c r="W3418" s="72"/>
      <c r="X3418" s="72"/>
    </row>
    <row r="3419" spans="23:24" x14ac:dyDescent="0.2">
      <c r="W3419" s="72"/>
      <c r="X3419" s="72"/>
    </row>
    <row r="3420" spans="23:24" x14ac:dyDescent="0.2">
      <c r="W3420" s="72"/>
      <c r="X3420" s="72"/>
    </row>
    <row r="3421" spans="23:24" x14ac:dyDescent="0.2">
      <c r="W3421" s="72"/>
      <c r="X3421" s="72"/>
    </row>
    <row r="3422" spans="23:24" x14ac:dyDescent="0.2">
      <c r="W3422" s="72"/>
      <c r="X3422" s="72"/>
    </row>
    <row r="3423" spans="23:24" x14ac:dyDescent="0.2">
      <c r="W3423" s="72"/>
      <c r="X3423" s="72"/>
    </row>
    <row r="3424" spans="23:24" x14ac:dyDescent="0.2">
      <c r="W3424" s="72"/>
      <c r="X3424" s="72"/>
    </row>
    <row r="3425" spans="23:24" x14ac:dyDescent="0.2">
      <c r="W3425" s="72"/>
      <c r="X3425" s="72"/>
    </row>
    <row r="3426" spans="23:24" x14ac:dyDescent="0.2">
      <c r="W3426" s="72"/>
      <c r="X3426" s="72"/>
    </row>
    <row r="3427" spans="23:24" x14ac:dyDescent="0.2">
      <c r="W3427" s="72"/>
      <c r="X3427" s="72"/>
    </row>
    <row r="3428" spans="23:24" x14ac:dyDescent="0.2">
      <c r="W3428" s="72"/>
      <c r="X3428" s="72"/>
    </row>
    <row r="3429" spans="23:24" x14ac:dyDescent="0.2">
      <c r="W3429" s="72"/>
      <c r="X3429" s="72"/>
    </row>
    <row r="3430" spans="23:24" x14ac:dyDescent="0.2">
      <c r="W3430" s="72"/>
      <c r="X3430" s="72"/>
    </row>
    <row r="3431" spans="23:24" x14ac:dyDescent="0.2">
      <c r="W3431" s="72"/>
      <c r="X3431" s="72"/>
    </row>
    <row r="3432" spans="23:24" x14ac:dyDescent="0.2">
      <c r="W3432" s="72"/>
      <c r="X3432" s="72"/>
    </row>
    <row r="3433" spans="23:24" x14ac:dyDescent="0.2">
      <c r="W3433" s="72"/>
      <c r="X3433" s="72"/>
    </row>
    <row r="3434" spans="23:24" x14ac:dyDescent="0.2">
      <c r="W3434" s="72"/>
      <c r="X3434" s="72"/>
    </row>
    <row r="3435" spans="23:24" x14ac:dyDescent="0.2">
      <c r="W3435" s="72"/>
      <c r="X3435" s="72"/>
    </row>
    <row r="3436" spans="23:24" x14ac:dyDescent="0.2">
      <c r="W3436" s="72"/>
      <c r="X3436" s="72"/>
    </row>
    <row r="3437" spans="23:24" x14ac:dyDescent="0.2">
      <c r="W3437" s="72"/>
      <c r="X3437" s="72"/>
    </row>
    <row r="3438" spans="23:24" x14ac:dyDescent="0.2">
      <c r="W3438" s="72"/>
      <c r="X3438" s="72"/>
    </row>
    <row r="3439" spans="23:24" x14ac:dyDescent="0.2">
      <c r="W3439" s="72"/>
      <c r="X3439" s="72"/>
    </row>
    <row r="3440" spans="23:24" x14ac:dyDescent="0.2">
      <c r="W3440" s="72"/>
      <c r="X3440" s="72"/>
    </row>
    <row r="3441" spans="23:24" x14ac:dyDescent="0.2">
      <c r="W3441" s="72"/>
      <c r="X3441" s="72"/>
    </row>
    <row r="3442" spans="23:24" x14ac:dyDescent="0.2">
      <c r="W3442" s="72"/>
      <c r="X3442" s="72"/>
    </row>
    <row r="3443" spans="23:24" x14ac:dyDescent="0.2">
      <c r="W3443" s="72"/>
      <c r="X3443" s="72"/>
    </row>
    <row r="3444" spans="23:24" x14ac:dyDescent="0.2">
      <c r="W3444" s="72"/>
      <c r="X3444" s="72"/>
    </row>
    <row r="3445" spans="23:24" x14ac:dyDescent="0.2">
      <c r="W3445" s="72"/>
      <c r="X3445" s="72"/>
    </row>
    <row r="3446" spans="23:24" x14ac:dyDescent="0.2">
      <c r="W3446" s="72"/>
      <c r="X3446" s="72"/>
    </row>
    <row r="3447" spans="23:24" x14ac:dyDescent="0.2">
      <c r="W3447" s="72"/>
      <c r="X3447" s="72"/>
    </row>
    <row r="3448" spans="23:24" x14ac:dyDescent="0.2">
      <c r="W3448" s="72"/>
      <c r="X3448" s="72"/>
    </row>
    <row r="3449" spans="23:24" x14ac:dyDescent="0.2">
      <c r="W3449" s="72"/>
      <c r="X3449" s="72"/>
    </row>
    <row r="3450" spans="23:24" x14ac:dyDescent="0.2">
      <c r="W3450" s="72"/>
      <c r="X3450" s="72"/>
    </row>
    <row r="3451" spans="23:24" x14ac:dyDescent="0.2">
      <c r="W3451" s="72"/>
      <c r="X3451" s="72"/>
    </row>
    <row r="3452" spans="23:24" x14ac:dyDescent="0.2">
      <c r="W3452" s="72"/>
      <c r="X3452" s="72"/>
    </row>
    <row r="3453" spans="23:24" x14ac:dyDescent="0.2">
      <c r="W3453" s="72"/>
      <c r="X3453" s="72"/>
    </row>
    <row r="3454" spans="23:24" x14ac:dyDescent="0.2">
      <c r="W3454" s="72"/>
      <c r="X3454" s="72"/>
    </row>
    <row r="3455" spans="23:24" x14ac:dyDescent="0.2">
      <c r="W3455" s="72"/>
      <c r="X3455" s="72"/>
    </row>
    <row r="3456" spans="23:24" x14ac:dyDescent="0.2">
      <c r="W3456" s="72"/>
      <c r="X3456" s="72"/>
    </row>
    <row r="3457" spans="23:24" x14ac:dyDescent="0.2">
      <c r="W3457" s="72"/>
      <c r="X3457" s="72"/>
    </row>
    <row r="3458" spans="23:24" x14ac:dyDescent="0.2">
      <c r="W3458" s="72"/>
      <c r="X3458" s="72"/>
    </row>
    <row r="3459" spans="23:24" x14ac:dyDescent="0.2">
      <c r="W3459" s="72"/>
      <c r="X3459" s="72"/>
    </row>
    <row r="3460" spans="23:24" x14ac:dyDescent="0.2">
      <c r="W3460" s="72"/>
      <c r="X3460" s="72"/>
    </row>
    <row r="3461" spans="23:24" x14ac:dyDescent="0.2">
      <c r="W3461" s="72"/>
      <c r="X3461" s="72"/>
    </row>
    <row r="3462" spans="23:24" x14ac:dyDescent="0.2">
      <c r="W3462" s="72"/>
      <c r="X3462" s="72"/>
    </row>
    <row r="3463" spans="23:24" x14ac:dyDescent="0.2">
      <c r="W3463" s="72"/>
      <c r="X3463" s="72"/>
    </row>
    <row r="3464" spans="23:24" x14ac:dyDescent="0.2">
      <c r="W3464" s="72"/>
      <c r="X3464" s="72"/>
    </row>
    <row r="3465" spans="23:24" x14ac:dyDescent="0.2">
      <c r="W3465" s="72"/>
      <c r="X3465" s="72"/>
    </row>
    <row r="3466" spans="23:24" x14ac:dyDescent="0.2">
      <c r="W3466" s="72"/>
      <c r="X3466" s="72"/>
    </row>
    <row r="3467" spans="23:24" x14ac:dyDescent="0.2">
      <c r="W3467" s="72"/>
      <c r="X3467" s="72"/>
    </row>
    <row r="3468" spans="23:24" x14ac:dyDescent="0.2">
      <c r="W3468" s="72"/>
      <c r="X3468" s="72"/>
    </row>
    <row r="3469" spans="23:24" x14ac:dyDescent="0.2">
      <c r="W3469" s="72"/>
      <c r="X3469" s="72"/>
    </row>
    <row r="3470" spans="23:24" x14ac:dyDescent="0.2">
      <c r="W3470" s="72"/>
      <c r="X3470" s="72"/>
    </row>
    <row r="3471" spans="23:24" x14ac:dyDescent="0.2">
      <c r="W3471" s="72"/>
      <c r="X3471" s="72"/>
    </row>
    <row r="3472" spans="23:24" x14ac:dyDescent="0.2">
      <c r="W3472" s="72"/>
      <c r="X3472" s="72"/>
    </row>
    <row r="3473" spans="23:24" x14ac:dyDescent="0.2">
      <c r="W3473" s="72"/>
      <c r="X3473" s="72"/>
    </row>
    <row r="3474" spans="23:24" x14ac:dyDescent="0.2">
      <c r="W3474" s="72"/>
      <c r="X3474" s="72"/>
    </row>
    <row r="3475" spans="23:24" x14ac:dyDescent="0.2">
      <c r="W3475" s="72"/>
      <c r="X3475" s="72"/>
    </row>
    <row r="3476" spans="23:24" x14ac:dyDescent="0.2">
      <c r="W3476" s="72"/>
      <c r="X3476" s="72"/>
    </row>
    <row r="3477" spans="23:24" x14ac:dyDescent="0.2">
      <c r="W3477" s="72"/>
      <c r="X3477" s="72"/>
    </row>
    <row r="3478" spans="23:24" x14ac:dyDescent="0.2">
      <c r="W3478" s="72"/>
      <c r="X3478" s="72"/>
    </row>
    <row r="3479" spans="23:24" x14ac:dyDescent="0.2">
      <c r="W3479" s="72"/>
      <c r="X3479" s="72"/>
    </row>
    <row r="3480" spans="23:24" x14ac:dyDescent="0.2">
      <c r="W3480" s="72"/>
      <c r="X3480" s="72"/>
    </row>
    <row r="3481" spans="23:24" x14ac:dyDescent="0.2">
      <c r="W3481" s="72"/>
      <c r="X3481" s="72"/>
    </row>
    <row r="3482" spans="23:24" x14ac:dyDescent="0.2">
      <c r="W3482" s="72"/>
      <c r="X3482" s="72"/>
    </row>
    <row r="3483" spans="23:24" x14ac:dyDescent="0.2">
      <c r="W3483" s="72"/>
      <c r="X3483" s="72"/>
    </row>
    <row r="3484" spans="23:24" x14ac:dyDescent="0.2">
      <c r="W3484" s="72"/>
      <c r="X3484" s="72"/>
    </row>
    <row r="3485" spans="23:24" x14ac:dyDescent="0.2">
      <c r="W3485" s="72"/>
      <c r="X3485" s="72"/>
    </row>
    <row r="3486" spans="23:24" x14ac:dyDescent="0.2">
      <c r="W3486" s="72"/>
      <c r="X3486" s="72"/>
    </row>
    <row r="3487" spans="23:24" x14ac:dyDescent="0.2">
      <c r="W3487" s="72"/>
      <c r="X3487" s="72"/>
    </row>
    <row r="3488" spans="23:24" x14ac:dyDescent="0.2">
      <c r="W3488" s="72"/>
      <c r="X3488" s="72"/>
    </row>
    <row r="3489" spans="23:24" x14ac:dyDescent="0.2">
      <c r="W3489" s="72"/>
      <c r="X3489" s="72"/>
    </row>
    <row r="3490" spans="23:24" x14ac:dyDescent="0.2">
      <c r="W3490" s="72"/>
      <c r="X3490" s="72"/>
    </row>
    <row r="3491" spans="23:24" x14ac:dyDescent="0.2">
      <c r="W3491" s="72"/>
      <c r="X3491" s="72"/>
    </row>
    <row r="3492" spans="23:24" x14ac:dyDescent="0.2">
      <c r="W3492" s="72"/>
      <c r="X3492" s="72"/>
    </row>
    <row r="3493" spans="23:24" x14ac:dyDescent="0.2">
      <c r="W3493" s="72"/>
      <c r="X3493" s="72"/>
    </row>
    <row r="3494" spans="23:24" x14ac:dyDescent="0.2">
      <c r="W3494" s="72"/>
      <c r="X3494" s="72"/>
    </row>
    <row r="3495" spans="23:24" x14ac:dyDescent="0.2">
      <c r="W3495" s="72"/>
      <c r="X3495" s="72"/>
    </row>
    <row r="3496" spans="23:24" x14ac:dyDescent="0.2">
      <c r="W3496" s="72"/>
      <c r="X3496" s="72"/>
    </row>
    <row r="3497" spans="23:24" x14ac:dyDescent="0.2">
      <c r="W3497" s="72"/>
      <c r="X3497" s="72"/>
    </row>
    <row r="3498" spans="23:24" x14ac:dyDescent="0.2">
      <c r="W3498" s="72"/>
      <c r="X3498" s="72"/>
    </row>
    <row r="3499" spans="23:24" x14ac:dyDescent="0.2">
      <c r="W3499" s="72"/>
      <c r="X3499" s="72"/>
    </row>
    <row r="3500" spans="23:24" x14ac:dyDescent="0.2">
      <c r="W3500" s="72"/>
      <c r="X3500" s="72"/>
    </row>
    <row r="3501" spans="23:24" x14ac:dyDescent="0.2">
      <c r="W3501" s="72"/>
      <c r="X3501" s="72"/>
    </row>
    <row r="3502" spans="23:24" x14ac:dyDescent="0.2">
      <c r="W3502" s="72"/>
      <c r="X3502" s="72"/>
    </row>
    <row r="3503" spans="23:24" x14ac:dyDescent="0.2">
      <c r="W3503" s="72"/>
      <c r="X3503" s="72"/>
    </row>
    <row r="3504" spans="23:24" x14ac:dyDescent="0.2">
      <c r="W3504" s="72"/>
      <c r="X3504" s="72"/>
    </row>
    <row r="3505" spans="23:24" x14ac:dyDescent="0.2">
      <c r="W3505" s="72"/>
      <c r="X3505" s="72"/>
    </row>
    <row r="3506" spans="23:24" x14ac:dyDescent="0.2">
      <c r="W3506" s="72"/>
      <c r="X3506" s="72"/>
    </row>
    <row r="3507" spans="23:24" x14ac:dyDescent="0.2">
      <c r="W3507" s="72"/>
      <c r="X3507" s="72"/>
    </row>
    <row r="3508" spans="23:24" x14ac:dyDescent="0.2">
      <c r="W3508" s="72"/>
      <c r="X3508" s="72"/>
    </row>
    <row r="3509" spans="23:24" x14ac:dyDescent="0.2">
      <c r="W3509" s="72"/>
      <c r="X3509" s="72"/>
    </row>
    <row r="3510" spans="23:24" x14ac:dyDescent="0.2">
      <c r="W3510" s="72"/>
      <c r="X3510" s="72"/>
    </row>
    <row r="3511" spans="23:24" x14ac:dyDescent="0.2">
      <c r="W3511" s="72"/>
      <c r="X3511" s="72"/>
    </row>
    <row r="3512" spans="23:24" x14ac:dyDescent="0.2">
      <c r="W3512" s="72"/>
      <c r="X3512" s="72"/>
    </row>
    <row r="3513" spans="23:24" x14ac:dyDescent="0.2">
      <c r="W3513" s="72"/>
      <c r="X3513" s="72"/>
    </row>
    <row r="3514" spans="23:24" x14ac:dyDescent="0.2">
      <c r="W3514" s="72"/>
      <c r="X3514" s="72"/>
    </row>
    <row r="3515" spans="23:24" x14ac:dyDescent="0.2">
      <c r="W3515" s="72"/>
      <c r="X3515" s="72"/>
    </row>
    <row r="3516" spans="23:24" x14ac:dyDescent="0.2">
      <c r="W3516" s="72"/>
      <c r="X3516" s="72"/>
    </row>
    <row r="3517" spans="23:24" x14ac:dyDescent="0.2">
      <c r="W3517" s="72"/>
      <c r="X3517" s="72"/>
    </row>
    <row r="3518" spans="23:24" x14ac:dyDescent="0.2">
      <c r="W3518" s="72"/>
      <c r="X3518" s="72"/>
    </row>
    <row r="3519" spans="23:24" x14ac:dyDescent="0.2">
      <c r="W3519" s="72"/>
      <c r="X3519" s="72"/>
    </row>
    <row r="3520" spans="23:24" x14ac:dyDescent="0.2">
      <c r="W3520" s="72"/>
      <c r="X3520" s="72"/>
    </row>
    <row r="3521" spans="23:24" x14ac:dyDescent="0.2">
      <c r="W3521" s="72"/>
      <c r="X3521" s="72"/>
    </row>
    <row r="3522" spans="23:24" x14ac:dyDescent="0.2">
      <c r="W3522" s="72"/>
      <c r="X3522" s="72"/>
    </row>
    <row r="3523" spans="23:24" x14ac:dyDescent="0.2">
      <c r="W3523" s="72"/>
      <c r="X3523" s="72"/>
    </row>
    <row r="3524" spans="23:24" x14ac:dyDescent="0.2">
      <c r="W3524" s="72"/>
      <c r="X3524" s="72"/>
    </row>
    <row r="3525" spans="23:24" x14ac:dyDescent="0.2">
      <c r="W3525" s="72"/>
      <c r="X3525" s="72"/>
    </row>
    <row r="3526" spans="23:24" x14ac:dyDescent="0.2">
      <c r="W3526" s="72"/>
      <c r="X3526" s="72"/>
    </row>
    <row r="3527" spans="23:24" x14ac:dyDescent="0.2">
      <c r="W3527" s="72"/>
      <c r="X3527" s="72"/>
    </row>
    <row r="3528" spans="23:24" x14ac:dyDescent="0.2">
      <c r="W3528" s="72"/>
      <c r="X3528" s="72"/>
    </row>
    <row r="3529" spans="23:24" x14ac:dyDescent="0.2">
      <c r="W3529" s="72"/>
      <c r="X3529" s="72"/>
    </row>
    <row r="3530" spans="23:24" x14ac:dyDescent="0.2">
      <c r="W3530" s="72"/>
      <c r="X3530" s="72"/>
    </row>
    <row r="3531" spans="23:24" x14ac:dyDescent="0.2">
      <c r="W3531" s="72"/>
      <c r="X3531" s="72"/>
    </row>
    <row r="3532" spans="23:24" x14ac:dyDescent="0.2">
      <c r="W3532" s="72"/>
      <c r="X3532" s="72"/>
    </row>
    <row r="3533" spans="23:24" x14ac:dyDescent="0.2">
      <c r="W3533" s="72"/>
      <c r="X3533" s="72"/>
    </row>
    <row r="3543" spans="2:27" x14ac:dyDescent="0.2">
      <c r="B3543" s="97"/>
      <c r="C3543" s="98"/>
      <c r="D3543" s="99"/>
      <c r="E3543" s="99"/>
    </row>
    <row r="3544" spans="2:27" x14ac:dyDescent="0.2">
      <c r="B3544" s="97"/>
      <c r="C3544" s="98"/>
      <c r="D3544" s="99"/>
      <c r="E3544" s="99"/>
      <c r="AA3544" s="96"/>
    </row>
    <row r="3545" spans="2:27" x14ac:dyDescent="0.2">
      <c r="B3545" s="97"/>
      <c r="C3545" s="98"/>
      <c r="D3545" s="99"/>
      <c r="E3545" s="99"/>
      <c r="AA3545" s="96"/>
    </row>
    <row r="3546" spans="2:27" x14ac:dyDescent="0.2">
      <c r="B3546" s="97"/>
      <c r="C3546" s="98"/>
      <c r="D3546" s="99"/>
      <c r="E3546" s="99"/>
      <c r="AA3546" s="96"/>
    </row>
    <row r="3547" spans="2:27" x14ac:dyDescent="0.2">
      <c r="B3547" s="97"/>
      <c r="C3547" s="98"/>
      <c r="D3547" s="99"/>
      <c r="E3547" s="99"/>
      <c r="AA3547" s="96"/>
    </row>
    <row r="3548" spans="2:27" x14ac:dyDescent="0.2">
      <c r="B3548" s="97"/>
      <c r="C3548" s="98"/>
      <c r="D3548" s="99"/>
      <c r="E3548" s="99"/>
      <c r="AA3548" s="96"/>
    </row>
    <row r="3549" spans="2:27" x14ac:dyDescent="0.2">
      <c r="B3549" s="97"/>
      <c r="C3549" s="98"/>
      <c r="D3549" s="99"/>
      <c r="E3549" s="99"/>
      <c r="AA3549" s="96"/>
    </row>
    <row r="3550" spans="2:27" x14ac:dyDescent="0.2">
      <c r="B3550" s="97"/>
      <c r="C3550" s="98"/>
      <c r="D3550" s="99"/>
      <c r="E3550" s="99"/>
      <c r="AA3550" s="96"/>
    </row>
    <row r="3551" spans="2:27" x14ac:dyDescent="0.2">
      <c r="B3551" s="97"/>
      <c r="C3551" s="98"/>
      <c r="D3551" s="99"/>
      <c r="E3551" s="99"/>
    </row>
    <row r="3552" spans="2:27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77 Y79:Y91">
    <cfRule type="cellIs" dxfId="6" priority="3" operator="equal">
      <formula>FALSE</formula>
    </cfRule>
  </conditionalFormatting>
  <conditionalFormatting sqref="Y78">
    <cfRule type="cellIs" dxfId="5" priority="1" operator="equal">
      <formula>FALSE</formula>
    </cfRule>
  </conditionalFormatting>
  <dataValidations count="5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 AD77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E77">
      <formula1>"Annual,Semiannual,EveryFourthMonth,Quarterly,Bimonthly,Monthly,Biweekly,Weekly,Daily,Once,NoFrequency"</formula1>
    </dataValidation>
    <dataValidation type="list" allowBlank="1" showInputMessage="1" showErrorMessage="1" sqref="AH77">
      <formula1>"TRUE,FALSE"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20" width="17.28515625" style="72" bestFit="1" customWidth="1"/>
    <col min="21" max="21" width="10" style="72" bestFit="1" customWidth="1"/>
    <col min="22" max="22" width="12" style="72" bestFit="1" customWidth="1"/>
    <col min="23" max="23" width="5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7" style="72" hidden="1" customWidth="1" outlineLevel="1"/>
    <col min="29" max="29" width="14.140625" style="72" hidden="1" customWidth="1" outlineLevel="1"/>
    <col min="30" max="31" width="19.28515625" style="72" hidden="1" customWidth="1" outlineLevel="1"/>
    <col min="32" max="32" width="13.140625" style="72" bestFit="1" customWidth="1" collapsed="1"/>
    <col min="33" max="33" width="22.42578125" style="72" bestFit="1" customWidth="1"/>
    <col min="34" max="34" width="12" style="72" bestFit="1" customWidth="1"/>
    <col min="35" max="35" width="17.28515625" style="72" bestFit="1" customWidth="1"/>
    <col min="36" max="36" width="12" style="72" bestFit="1" customWidth="1"/>
    <col min="37" max="38" width="15.140625" style="72" bestFit="1" customWidth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47" width="5" style="72" bestFit="1" customWidth="1"/>
    <col min="48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7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42490</v>
      </c>
      <c r="E3" s="83">
        <f t="shared" ref="E3:E16" si="0">EDATE(SettlementDate,$B3)</f>
        <v>42860</v>
      </c>
      <c r="F3" s="84">
        <f t="shared" ref="F3:F16" si="1">IF(B3&lt;=12,1,IF(B3&lt;=24,3,IF(B3&lt;=120,6,IF(B3&lt;=240,12,IF(B3&lt;=360,36,60)))))</f>
        <v>1</v>
      </c>
      <c r="G3" s="92">
        <f>MIN(_xll.ohPack(Data!$J$4:INDEX(Fwd1M,MATCH(E3+1,SettlementDates,1),1)))</f>
        <v>4.2956710635376084E-3</v>
      </c>
      <c r="H3" s="63">
        <f t="shared" ref="H3:H16" si="2">ROUNDDOWN(G3*10,2)/10</f>
        <v>4.0000000000000001E-3</v>
      </c>
      <c r="I3" s="92">
        <f>MAX(_xll.ohPack(Data!$J$4:INDEX(Fwd1M,MATCH(E3+1,SettlementDates,1),1)))</f>
        <v>7.4059479981038586E-3</v>
      </c>
      <c r="J3" s="63">
        <f t="shared" ref="J3:J16" si="3">IF(I3-G3&gt;1%,(QUOTIENT(I3*10000,50)+1)*0.5%,(QUOTIENT(I3*10000,10)+1)*0.1%)</f>
        <v>8.0000000000000002E-3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8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43225</v>
      </c>
      <c r="F4" s="87">
        <f t="shared" si="1"/>
        <v>3</v>
      </c>
      <c r="G4" s="93">
        <f>MIN(_xll.ohPack(Data!$J$4:INDEX(Fwd1M,MATCH(E4+1,SettlementDates,1),1)))</f>
        <v>4.2956710635376084E-3</v>
      </c>
      <c r="H4" s="64">
        <f t="shared" si="2"/>
        <v>4.0000000000000001E-3</v>
      </c>
      <c r="I4" s="93">
        <f>MAX(_xll.ohPack(Data!$J$4:INDEX(Fwd1M,MATCH(E4+1,SettlementDates,1),1)))</f>
        <v>9.6701493792432144E-3</v>
      </c>
      <c r="J4" s="64">
        <f t="shared" si="3"/>
        <v>0.01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8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44321</v>
      </c>
      <c r="F5" s="87">
        <f t="shared" si="1"/>
        <v>6</v>
      </c>
      <c r="G5" s="93">
        <f>MIN(_xll.ohPack(Data!$J$4:INDEX(Fwd1M,MATCH(E5+1,SettlementDates,1),1)))</f>
        <v>4.2956710635376084E-3</v>
      </c>
      <c r="H5" s="64">
        <f t="shared" si="2"/>
        <v>4.0000000000000001E-3</v>
      </c>
      <c r="I5" s="93">
        <f>MAX(_xll.ohPack(Data!$J$4:INDEX(Fwd1M,MATCH(E5+1,SettlementDates,1),1)))</f>
        <v>1.673462448827101E-2</v>
      </c>
      <c r="J5" s="64">
        <f t="shared" si="3"/>
        <v>0.02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8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46147</v>
      </c>
      <c r="F6" s="87">
        <f t="shared" si="1"/>
        <v>6</v>
      </c>
      <c r="G6" s="93">
        <f>MIN(_xll.ohPack(Data!$J$4:INDEX(Fwd1M,MATCH(E6+1,SettlementDates,1),1)))</f>
        <v>4.2956710635376084E-3</v>
      </c>
      <c r="H6" s="64">
        <f t="shared" si="2"/>
        <v>4.0000000000000001E-3</v>
      </c>
      <c r="I6" s="93">
        <f>MAX(_xll.ohPack(Data!$J$4:INDEX(Fwd1M,MATCH(E6+1,SettlementDates,1),1)))</f>
        <v>2.3304044437220651E-2</v>
      </c>
      <c r="J6" s="64">
        <f t="shared" si="3"/>
        <v>2.5000000000000001E-2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8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49800</v>
      </c>
      <c r="F7" s="87">
        <f t="shared" si="1"/>
        <v>12</v>
      </c>
      <c r="G7" s="93">
        <f>MIN(_xll.ohPack(Data!$J$4:INDEX(Fwd1M,MATCH(E7+1,SettlementDates,1),1)))</f>
        <v>4.2956710635376084E-3</v>
      </c>
      <c r="H7" s="64">
        <f t="shared" si="2"/>
        <v>4.0000000000000001E-3</v>
      </c>
      <c r="I7" s="93">
        <f>MAX(_xll.ohPack(Data!$J$4:INDEX(Fwd1M,MATCH(E7+1,SettlementDates,1),1)))</f>
        <v>2.4099053589621278E-2</v>
      </c>
      <c r="J7" s="64">
        <f t="shared" si="3"/>
        <v>2.5000000000000001E-2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8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53452</v>
      </c>
      <c r="F8" s="87">
        <f t="shared" si="1"/>
        <v>36</v>
      </c>
      <c r="G8" s="93">
        <f>MIN(_xll.ohPack(Data!$J$4:INDEX(Fwd1M,MATCH(E8+1,SettlementDates,1),1)))</f>
        <v>4.2956710635376084E-3</v>
      </c>
      <c r="H8" s="64">
        <f t="shared" si="2"/>
        <v>4.0000000000000001E-3</v>
      </c>
      <c r="I8" s="93">
        <f>MAX(_xll.ohPack(Data!$J$4:INDEX(Fwd1M,MATCH(E8+1,SettlementDates,1),1)))</f>
        <v>2.4099053589621278E-2</v>
      </c>
      <c r="J8" s="64">
        <f t="shared" si="3"/>
        <v>2.5000000000000001E-2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9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64410</v>
      </c>
      <c r="F9" s="87">
        <f t="shared" si="1"/>
        <v>60</v>
      </c>
      <c r="G9" s="94">
        <f>MIN(_xll.ohPack(Data!$J$4:INDEX(Fwd1M,MATCH(E9+1,SettlementDates,1),1)))</f>
        <v>4.2956710635376084E-3</v>
      </c>
      <c r="H9" s="65">
        <f t="shared" si="2"/>
        <v>4.0000000000000001E-3</v>
      </c>
      <c r="I9" s="94">
        <f>MAX(_xll.ohPack(Data!$J$4:INDEX(Fwd1M,MATCH(E9+1,SettlementDates,1),1)))</f>
        <v>2.4099053589621278E-2</v>
      </c>
      <c r="J9" s="65">
        <f t="shared" si="3"/>
        <v>2.5000000000000001E-2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7" t="s">
        <v>60</v>
      </c>
      <c r="B10" s="77">
        <v>12</v>
      </c>
      <c r="C10" s="62" t="str">
        <f>_xll.qlPeriodEquivalent(B10&amp;"M")</f>
        <v>1Y</v>
      </c>
      <c r="D10" s="82">
        <f>D3</f>
        <v>42490</v>
      </c>
      <c r="E10" s="83">
        <f t="shared" si="0"/>
        <v>42860</v>
      </c>
      <c r="F10" s="88">
        <f t="shared" si="1"/>
        <v>1</v>
      </c>
      <c r="G10" s="93">
        <f>MIN(_xll.ohPack(Data!$K$4:INDEX(ONFwd1M,MATCH(E10+1,SettlementDates,1),1)))</f>
        <v>4.2353250821069999E-3</v>
      </c>
      <c r="H10" s="64">
        <f t="shared" si="2"/>
        <v>4.0000000000000001E-3</v>
      </c>
      <c r="I10" s="93">
        <f>MAX(_xll.ohPack(Data!$K$4:INDEX(ONFwd1M,MATCH(E10+1,SettlementDates,1),1)))</f>
        <v>7.3272332185148059E-3</v>
      </c>
      <c r="J10" s="64">
        <f t="shared" si="3"/>
        <v>8.0000000000000002E-3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8"/>
      <c r="B11" s="77">
        <v>24</v>
      </c>
      <c r="C11" s="60" t="str">
        <f>_xll.qlPeriodEquivalent(B11&amp;"M")</f>
        <v>2Y</v>
      </c>
      <c r="D11" s="85">
        <f t="shared" ref="D11:D16" si="5">D4</f>
        <v>42460</v>
      </c>
      <c r="E11" s="86">
        <f t="shared" si="0"/>
        <v>43225</v>
      </c>
      <c r="F11" s="87">
        <f t="shared" si="1"/>
        <v>3</v>
      </c>
      <c r="G11" s="93">
        <f>MIN(_xll.ohPack(Data!$K$4:INDEX(ONFwd1M,MATCH(E11+1,SettlementDates,1),1)))</f>
        <v>4.2353250821069999E-3</v>
      </c>
      <c r="H11" s="64">
        <f t="shared" si="2"/>
        <v>4.0000000000000001E-3</v>
      </c>
      <c r="I11" s="93">
        <f>MAX(_xll.ohPack(Data!$K$4:INDEX(ONFwd1M,MATCH(E11+1,SettlementDates,1),1)))</f>
        <v>9.5736646681277016E-3</v>
      </c>
      <c r="J11" s="64">
        <f t="shared" si="3"/>
        <v>0.01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8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44321</v>
      </c>
      <c r="F12" s="87">
        <f t="shared" si="1"/>
        <v>6</v>
      </c>
      <c r="G12" s="93">
        <f>MIN(_xll.ohPack(Data!$K$4:INDEX(ONFwd1M,MATCH(E12+1,SettlementDates,1),1)))</f>
        <v>4.2353250821069999E-3</v>
      </c>
      <c r="H12" s="64">
        <f t="shared" si="2"/>
        <v>4.0000000000000001E-3</v>
      </c>
      <c r="I12" s="93">
        <f>MAX(_xll.ohPack(Data!$K$4:INDEX(ONFwd1M,MATCH(E12+1,SettlementDates,1),1)))</f>
        <v>1.6614567959267745E-2</v>
      </c>
      <c r="J12" s="64">
        <f t="shared" si="3"/>
        <v>0.02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8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46147</v>
      </c>
      <c r="F13" s="87">
        <f t="shared" si="1"/>
        <v>6</v>
      </c>
      <c r="G13" s="93">
        <f>MIN(_xll.ohPack(Data!$K$4:INDEX(ONFwd1M,MATCH(E13+1,SettlementDates,1),1)))</f>
        <v>4.2353250821069999E-3</v>
      </c>
      <c r="H13" s="64">
        <f t="shared" si="2"/>
        <v>4.0000000000000001E-3</v>
      </c>
      <c r="I13" s="93">
        <f>MAX(_xll.ohPack(Data!$K$4:INDEX(ONFwd1M,MATCH(E13+1,SettlementDates,1),1)))</f>
        <v>2.3254696837691213E-2</v>
      </c>
      <c r="J13" s="64">
        <f t="shared" si="3"/>
        <v>2.5000000000000001E-2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8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49800</v>
      </c>
      <c r="F14" s="87">
        <f t="shared" si="1"/>
        <v>12</v>
      </c>
      <c r="G14" s="93">
        <f>MIN(_xll.ohPack(Data!$K$4:INDEX(ONFwd1M,MATCH(E14+1,SettlementDates,1),1)))</f>
        <v>4.2353250821069999E-3</v>
      </c>
      <c r="H14" s="64">
        <f t="shared" si="2"/>
        <v>4.0000000000000001E-3</v>
      </c>
      <c r="I14" s="93">
        <f>MAX(_xll.ohPack(Data!$K$4:INDEX(ONFwd1M,MATCH(E14+1,SettlementDates,1),1)))</f>
        <v>2.407625249053913E-2</v>
      </c>
      <c r="J14" s="64">
        <f t="shared" si="3"/>
        <v>2.5000000000000001E-2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8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53452</v>
      </c>
      <c r="F15" s="87">
        <f t="shared" si="1"/>
        <v>36</v>
      </c>
      <c r="G15" s="93">
        <f>MIN(_xll.ohPack(Data!$K$4:INDEX(ONFwd1M,MATCH(E15+1,SettlementDates,1),1)))</f>
        <v>4.2353250821069999E-3</v>
      </c>
      <c r="H15" s="64">
        <f t="shared" si="2"/>
        <v>4.0000000000000001E-3</v>
      </c>
      <c r="I15" s="93">
        <f>MAX(_xll.ohPack(Data!$K$4:INDEX(ONFwd1M,MATCH(E15+1,SettlementDates,1),1)))</f>
        <v>2.407625249053913E-2</v>
      </c>
      <c r="J15" s="64">
        <f t="shared" si="3"/>
        <v>2.5000000000000001E-2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9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64410</v>
      </c>
      <c r="F16" s="91">
        <f t="shared" si="1"/>
        <v>60</v>
      </c>
      <c r="G16" s="94">
        <f>MIN(_xll.ohPack(Data!$K$4:INDEX(ONFwd1M,MATCH(E16+1,SettlementDates,1),1)))</f>
        <v>4.2353250821069999E-3</v>
      </c>
      <c r="H16" s="65">
        <f t="shared" si="2"/>
        <v>4.0000000000000001E-3</v>
      </c>
      <c r="I16" s="94">
        <f>MAX(_xll.ohPack(Data!$K$4:INDEX(ONFwd1M,MATCH(E16+1,SettlementDates,1),1)))</f>
        <v>2.407625249053913E-2</v>
      </c>
      <c r="J16" s="65">
        <f t="shared" si="3"/>
        <v>2.5000000000000001E-2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1" collapsed="1" x14ac:dyDescent="0.2">
      <c r="R17" s="73"/>
      <c r="S17" s="73"/>
      <c r="T17" s="73"/>
      <c r="U17" s="73"/>
      <c r="V17" s="73"/>
    </row>
    <row r="18" spans="3:31" x14ac:dyDescent="0.2">
      <c r="C18" s="72"/>
      <c r="M18" s="122" t="s">
        <v>173</v>
      </c>
      <c r="P18" s="73"/>
      <c r="Q18" s="73"/>
      <c r="S18" s="73"/>
      <c r="T18" s="73"/>
      <c r="V18" s="73"/>
      <c r="AA18" s="71"/>
    </row>
    <row r="19" spans="3:31" x14ac:dyDescent="0.2">
      <c r="M19" s="111"/>
      <c r="P19" s="73"/>
      <c r="Q19" s="73"/>
      <c r="S19" s="73"/>
      <c r="T19" s="73"/>
      <c r="V19" s="73"/>
      <c r="AA19" s="95"/>
    </row>
    <row r="20" spans="3:31" x14ac:dyDescent="0.2">
      <c r="P20" s="73"/>
      <c r="Q20" s="73"/>
      <c r="S20" s="73"/>
      <c r="T20" s="73"/>
      <c r="U20" s="73"/>
      <c r="V20" s="73"/>
      <c r="X20" s="73"/>
      <c r="Y20" s="73"/>
    </row>
    <row r="21" spans="3:31" ht="13.5" x14ac:dyDescent="0.2">
      <c r="M21" s="100" t="s">
        <v>127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1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130</v>
      </c>
      <c r="AD22" s="113" t="s">
        <v>131</v>
      </c>
      <c r="AE22" s="114" t="s">
        <v>132</v>
      </c>
    </row>
    <row r="23" spans="3:31" x14ac:dyDescent="0.2">
      <c r="J23" s="72"/>
      <c r="K23" s="72"/>
      <c r="L23" s="72"/>
      <c r="M23" s="103" t="s">
        <v>72</v>
      </c>
      <c r="N23" s="103"/>
      <c r="O23" s="103" t="s">
        <v>75</v>
      </c>
      <c r="P23" s="103" t="str">
        <f t="shared" ref="P23:P36" si="6">Currency&amp;LEFT(O23,LEN(O23)-1)&amp;"X1S"&amp;QuoteSuffix</f>
        <v>USD2X1S_Quote</v>
      </c>
      <c r="Q23" s="139"/>
      <c r="R23" s="115">
        <f t="shared" ref="R23:R36" si="7">EvaluationDate</f>
        <v>42493</v>
      </c>
      <c r="S23" s="115">
        <f>_xll.qlInterestRateIndexValueDate(AA23,R23)</f>
        <v>42495</v>
      </c>
      <c r="T23" s="115">
        <f>_xll.qlInterestRateIndexMaturity(AA23,S23)</f>
        <v>42556</v>
      </c>
      <c r="U23" s="106">
        <f>_xll.qlIndexFixing(AA23,R23,,_xll.ohTrigger(Trigger,Trigger1M))</f>
        <v>4.4055693606233704E-3</v>
      </c>
      <c r="V23" s="106">
        <f>_xll.qlQuoteValue(P23,_xll.ohTrigger(Trigger,Trigger1M))</f>
        <v>4.4100000000000007E-3</v>
      </c>
      <c r="W23" s="106" t="b">
        <f>NOT(ISERROR(V23))</f>
        <v>1</v>
      </c>
      <c r="X23" s="106">
        <f>U23-V23</f>
        <v>-4.4306393766303451E-6</v>
      </c>
      <c r="Y23" s="118" t="b">
        <f>ABS(X23)&lt;=ABS('General Settings'!$D$28)</f>
        <v>1</v>
      </c>
      <c r="AA23" s="62" t="str">
        <f>_xll.qlSwapIndex(,,O23,SettlementDays,Currency,JointCalendar,FixedLegTenor,FixedLegBDC,FixedLegDayCounter,Index1M,DiscountingCurve,Permanent,Trigger,ObjectOverwrite)</f>
        <v>obj_00485#0002</v>
      </c>
      <c r="AC23" s="113" t="s">
        <v>42</v>
      </c>
      <c r="AD23" s="113" t="s">
        <v>134</v>
      </c>
      <c r="AE23" s="114" t="s">
        <v>124</v>
      </c>
    </row>
    <row r="24" spans="3:31" x14ac:dyDescent="0.2">
      <c r="M24" s="123" t="s">
        <v>72</v>
      </c>
      <c r="N24" s="123"/>
      <c r="O24" s="123" t="s">
        <v>40</v>
      </c>
      <c r="P24" s="123" t="str">
        <f t="shared" si="6"/>
        <v>USD3X1S_Quote</v>
      </c>
      <c r="Q24" s="138"/>
      <c r="R24" s="124">
        <f t="shared" si="7"/>
        <v>42493</v>
      </c>
      <c r="S24" s="124">
        <f>_xll.qlInterestRateIndexValueDate(AA24,R24)</f>
        <v>42495</v>
      </c>
      <c r="T24" s="124">
        <f>_xll.qlInterestRateIndexMaturity(AA24,S24)</f>
        <v>42587</v>
      </c>
      <c r="U24" s="125">
        <f>_xll.qlIndexFixing(AA24,R24,,_xll.ohTrigger(Trigger,Trigger1M))</f>
        <v>4.539999999701322E-3</v>
      </c>
      <c r="V24" s="125">
        <f>_xll.qlQuoteValue(P24,_xll.ohTrigger(Trigger,Trigger1M))</f>
        <v>4.5399999999999998E-3</v>
      </c>
      <c r="W24" s="125" t="b">
        <f t="shared" ref="W24:W36" si="8">NOT(ISERROR(V24))</f>
        <v>1</v>
      </c>
      <c r="X24" s="125">
        <f t="shared" ref="X24:X36" si="9">U24-V24</f>
        <v>-2.9867774919978274E-13</v>
      </c>
      <c r="Y24" s="126" t="b">
        <f>ABS(X24)&lt;=ABS('General Settings'!$D$28)</f>
        <v>1</v>
      </c>
      <c r="AA24" s="60" t="str">
        <f>_xll.qlSwapIndex(,,O24,SettlementDays,Currency,JointCalendar,FixedLegTenor,FixedLegBDC,FixedLegDayCounter,Index1M,DiscountingCurve,Permanent,Trigger,ObjectOverwrite)</f>
        <v>obj_004bd#0002</v>
      </c>
    </row>
    <row r="25" spans="3:31" x14ac:dyDescent="0.2">
      <c r="M25" s="104" t="s">
        <v>72</v>
      </c>
      <c r="N25" s="104"/>
      <c r="O25" s="104" t="s">
        <v>76</v>
      </c>
      <c r="P25" s="104" t="str">
        <f t="shared" si="6"/>
        <v>USD4X1S_Quote</v>
      </c>
      <c r="Q25" s="138"/>
      <c r="R25" s="116">
        <f t="shared" si="7"/>
        <v>42493</v>
      </c>
      <c r="S25" s="116">
        <f>_xll.qlInterestRateIndexValueDate(AA25,R25)</f>
        <v>42495</v>
      </c>
      <c r="T25" s="116">
        <f>_xll.qlInterestRateIndexMaturity(AA25,S25)</f>
        <v>42619</v>
      </c>
      <c r="U25" s="107">
        <f>_xll.qlIndexFixing(AA25,R25,,_xll.ohTrigger(Trigger,Trigger1M))</f>
        <v>4.6535963501489379E-3</v>
      </c>
      <c r="V25" s="107">
        <f>_xll.qlQuoteValue(P25,_xll.ohTrigger(Trigger,Trigger1M))</f>
        <v>4.6899999999999997E-3</v>
      </c>
      <c r="W25" s="107" t="b">
        <f t="shared" si="8"/>
        <v>1</v>
      </c>
      <c r="X25" s="107">
        <f t="shared" si="9"/>
        <v>-3.6403649851061808E-5</v>
      </c>
      <c r="Y25" s="119" t="b">
        <f>ABS(X25)&lt;=ABS('General Settings'!$D$28)</f>
        <v>1</v>
      </c>
      <c r="AA25" s="60" t="str">
        <f>_xll.qlSwapIndex(,,O25,SettlementDays,Currency,JointCalendar,FixedLegTenor,FixedLegBDC,FixedLegDayCounter,Index1M,DiscountingCurve,Permanent,Trigger,ObjectOverwrite)</f>
        <v>obj_004bf#0002</v>
      </c>
    </row>
    <row r="26" spans="3:31" x14ac:dyDescent="0.2">
      <c r="M26" s="104" t="s">
        <v>72</v>
      </c>
      <c r="N26" s="104"/>
      <c r="O26" s="104" t="s">
        <v>77</v>
      </c>
      <c r="P26" s="104" t="str">
        <f t="shared" si="6"/>
        <v>USD5X1S_Quote</v>
      </c>
      <c r="Q26" s="138"/>
      <c r="R26" s="116">
        <f t="shared" si="7"/>
        <v>42493</v>
      </c>
      <c r="S26" s="116">
        <f>_xll.qlInterestRateIndexValueDate(AA26,R26)</f>
        <v>42495</v>
      </c>
      <c r="T26" s="116">
        <f>_xll.qlInterestRateIndexMaturity(AA26,S26)</f>
        <v>42648</v>
      </c>
      <c r="U26" s="107">
        <f>_xll.qlIndexFixing(AA26,R26,,_xll.ohTrigger(Trigger,Trigger1M))</f>
        <v>4.8424177246192803E-3</v>
      </c>
      <c r="V26" s="107">
        <f>_xll.qlQuoteValue(P26,_xll.ohTrigger(Trigger,Trigger1M))</f>
        <v>4.8399999999999997E-3</v>
      </c>
      <c r="W26" s="107" t="b">
        <f t="shared" si="8"/>
        <v>1</v>
      </c>
      <c r="X26" s="107">
        <f t="shared" si="9"/>
        <v>2.4177246192805951E-6</v>
      </c>
      <c r="Y26" s="119" t="b">
        <f>ABS(X26)&lt;=ABS('General Settings'!$D$28)</f>
        <v>1</v>
      </c>
      <c r="AA26" s="60" t="str">
        <f>_xll.qlSwapIndex(,,O26,SettlementDays,Currency,JointCalendar,FixedLegTenor,FixedLegBDC,FixedLegDayCounter,Index1M,DiscountingCurve,Permanent,Trigger,ObjectOverwrite)</f>
        <v>obj_004a8#0002</v>
      </c>
    </row>
    <row r="27" spans="3:31" x14ac:dyDescent="0.2">
      <c r="M27" s="123" t="s">
        <v>72</v>
      </c>
      <c r="N27" s="123"/>
      <c r="O27" s="123" t="s">
        <v>41</v>
      </c>
      <c r="P27" s="123" t="str">
        <f t="shared" si="6"/>
        <v>USD6X1S_Quote</v>
      </c>
      <c r="Q27" s="138"/>
      <c r="R27" s="124">
        <f t="shared" si="7"/>
        <v>42493</v>
      </c>
      <c r="S27" s="124">
        <f>_xll.qlInterestRateIndexValueDate(AA27,R27)</f>
        <v>42495</v>
      </c>
      <c r="T27" s="124">
        <f>_xll.qlInterestRateIndexMaturity(AA27,S27)</f>
        <v>42681</v>
      </c>
      <c r="U27" s="125">
        <f>_xll.qlIndexFixing(AA27,R27,,_xll.ohTrigger(Trigger,Trigger1M))</f>
        <v>5.0100000607992629E-3</v>
      </c>
      <c r="V27" s="125">
        <f>_xll.qlQuoteValue(P27,_xll.ohTrigger(Trigger,Trigger1M))</f>
        <v>5.0099999999999997E-3</v>
      </c>
      <c r="W27" s="125" t="b">
        <f t="shared" si="8"/>
        <v>1</v>
      </c>
      <c r="X27" s="125">
        <f t="shared" si="9"/>
        <v>6.079926319346729E-11</v>
      </c>
      <c r="Y27" s="126" t="b">
        <f>ABS(X27)&lt;=ABS('General Settings'!$D$28)</f>
        <v>1</v>
      </c>
      <c r="AA27" s="60" t="str">
        <f>_xll.qlSwapIndex(,,O27,SettlementDays,Currency,JointCalendar,FixedLegTenor,FixedLegBDC,FixedLegDayCounter,Index1M,DiscountingCurve,Permanent,Trigger,ObjectOverwrite)</f>
        <v>obj_0046d#0002</v>
      </c>
    </row>
    <row r="28" spans="3:31" x14ac:dyDescent="0.2">
      <c r="M28" s="104" t="s">
        <v>72</v>
      </c>
      <c r="N28" s="104"/>
      <c r="O28" s="104" t="s">
        <v>78</v>
      </c>
      <c r="P28" s="104" t="str">
        <f t="shared" si="6"/>
        <v>USD7X1S_Quote</v>
      </c>
      <c r="Q28" s="138"/>
      <c r="R28" s="116">
        <f t="shared" si="7"/>
        <v>42493</v>
      </c>
      <c r="S28" s="116">
        <f>_xll.qlInterestRateIndexValueDate(AA28,R28)</f>
        <v>42495</v>
      </c>
      <c r="T28" s="116">
        <f>_xll.qlInterestRateIndexMaturity(AA28,S28)</f>
        <v>42709</v>
      </c>
      <c r="U28" s="107">
        <f>_xll.qlIndexFixing(AA28,R28,,_xll.ohTrigger(Trigger,Trigger1M))</f>
        <v>5.1517269846126342E-3</v>
      </c>
      <c r="V28" s="107">
        <f>_xll.qlQuoteValue(P28,_xll.ohTrigger(Trigger,Trigger1M))</f>
        <v>5.1400000000000005E-3</v>
      </c>
      <c r="W28" s="107" t="b">
        <f t="shared" si="8"/>
        <v>1</v>
      </c>
      <c r="X28" s="107">
        <f t="shared" si="9"/>
        <v>1.172698461263371E-5</v>
      </c>
      <c r="Y28" s="119" t="b">
        <f>ABS(X28)&lt;=ABS('General Settings'!$D$28)</f>
        <v>1</v>
      </c>
      <c r="AA28" s="60" t="str">
        <f>_xll.qlSwapIndex(,,O28,SettlementDays,Currency,JointCalendar,FixedLegTenor,FixedLegBDC,FixedLegDayCounter,Index1M,DiscountingCurve,Permanent,Trigger,ObjectOverwrite)</f>
        <v>obj_004a7#0002</v>
      </c>
    </row>
    <row r="29" spans="3:31" x14ac:dyDescent="0.2">
      <c r="M29" s="104" t="s">
        <v>72</v>
      </c>
      <c r="N29" s="104"/>
      <c r="O29" s="104" t="s">
        <v>79</v>
      </c>
      <c r="P29" s="104" t="str">
        <f t="shared" si="6"/>
        <v>USD8X1S_Quote</v>
      </c>
      <c r="Q29" s="138"/>
      <c r="R29" s="116">
        <f t="shared" si="7"/>
        <v>42493</v>
      </c>
      <c r="S29" s="116">
        <f>_xll.qlInterestRateIndexValueDate(AA29,R29)</f>
        <v>42495</v>
      </c>
      <c r="T29" s="116">
        <f>_xll.qlInterestRateIndexMaturity(AA29,S29)</f>
        <v>42740</v>
      </c>
      <c r="U29" s="107">
        <f>_xll.qlIndexFixing(AA29,R29,,_xll.ohTrigger(Trigger,Trigger1M))</f>
        <v>5.3058426297760515E-3</v>
      </c>
      <c r="V29" s="107">
        <f>_xll.qlQuoteValue(P29,_xll.ohTrigger(Trigger,Trigger1M))</f>
        <v>5.3100000000000005E-3</v>
      </c>
      <c r="W29" s="107" t="b">
        <f t="shared" si="8"/>
        <v>1</v>
      </c>
      <c r="X29" s="107">
        <f t="shared" si="9"/>
        <v>-4.1573702239490126E-6</v>
      </c>
      <c r="Y29" s="119" t="b">
        <f>ABS(X29)&lt;=ABS('General Settings'!$D$28)</f>
        <v>1</v>
      </c>
      <c r="AA29" s="60" t="str">
        <f>_xll.qlSwapIndex(,,O29,SettlementDays,Currency,JointCalendar,FixedLegTenor,FixedLegBDC,FixedLegDayCounter,Index1M,DiscountingCurve,Permanent,Trigger,ObjectOverwrite)</f>
        <v>obj_0049e#0002</v>
      </c>
    </row>
    <row r="30" spans="3:31" x14ac:dyDescent="0.2">
      <c r="M30" s="123" t="s">
        <v>72</v>
      </c>
      <c r="N30" s="123"/>
      <c r="O30" s="123" t="s">
        <v>80</v>
      </c>
      <c r="P30" s="123" t="str">
        <f t="shared" si="6"/>
        <v>USD9X1S_Quote</v>
      </c>
      <c r="Q30" s="138"/>
      <c r="R30" s="124">
        <f t="shared" si="7"/>
        <v>42493</v>
      </c>
      <c r="S30" s="124">
        <f>_xll.qlInterestRateIndexValueDate(AA30,R30)</f>
        <v>42495</v>
      </c>
      <c r="T30" s="124">
        <f>_xll.qlInterestRateIndexMaturity(AA30,S30)</f>
        <v>42772</v>
      </c>
      <c r="U30" s="125">
        <f>_xll.qlIndexFixing(AA30,R30,,_xll.ohTrigger(Trigger,Trigger1M))</f>
        <v>5.4600000421362142E-3</v>
      </c>
      <c r="V30" s="125">
        <f>_xll.qlQuoteValue(P30,_xll.ohTrigger(Trigger,Trigger1M))</f>
        <v>5.4600000000000004E-3</v>
      </c>
      <c r="W30" s="125" t="b">
        <f t="shared" si="8"/>
        <v>1</v>
      </c>
      <c r="X30" s="125">
        <f t="shared" si="9"/>
        <v>4.2136213788956933E-11</v>
      </c>
      <c r="Y30" s="126" t="b">
        <f>ABS(X30)&lt;=ABS('General Settings'!$D$28)</f>
        <v>1</v>
      </c>
      <c r="AA30" s="60" t="str">
        <f>_xll.qlSwapIndex(,,O30,SettlementDays,Currency,JointCalendar,FixedLegTenor,FixedLegBDC,FixedLegDayCounter,Index1M,DiscountingCurve,Permanent,Trigger,ObjectOverwrite)</f>
        <v>obj_004b8#0002</v>
      </c>
    </row>
    <row r="31" spans="3:31" x14ac:dyDescent="0.2">
      <c r="M31" s="104" t="s">
        <v>72</v>
      </c>
      <c r="N31" s="104"/>
      <c r="O31" s="104" t="s">
        <v>81</v>
      </c>
      <c r="P31" s="104" t="str">
        <f t="shared" si="6"/>
        <v>USD10X1S_Quote</v>
      </c>
      <c r="Q31" s="138"/>
      <c r="R31" s="116">
        <f t="shared" si="7"/>
        <v>42493</v>
      </c>
      <c r="S31" s="116">
        <f>_xll.qlInterestRateIndexValueDate(AA31,R31)</f>
        <v>42495</v>
      </c>
      <c r="T31" s="116">
        <f>_xll.qlInterestRateIndexMaturity(AA31,S31)</f>
        <v>42800</v>
      </c>
      <c r="U31" s="107">
        <f>_xll.qlIndexFixing(AA31,R31,,_xll.ohTrigger(Trigger,Trigger1M))</f>
        <v>5.5897836921670815E-3</v>
      </c>
      <c r="V31" s="107">
        <f>_xll.qlQuoteValue(P31,_xll.ohTrigger(Trigger,Trigger1M))</f>
        <v>5.5899999999999995E-3</v>
      </c>
      <c r="W31" s="107" t="b">
        <f t="shared" si="8"/>
        <v>1</v>
      </c>
      <c r="X31" s="107">
        <f t="shared" si="9"/>
        <v>-2.1630783291794187E-7</v>
      </c>
      <c r="Y31" s="119" t="b">
        <f>ABS(X31)&lt;=ABS('General Settings'!$D$28)</f>
        <v>1</v>
      </c>
      <c r="AA31" s="60" t="str">
        <f>_xll.qlSwapIndex(,,O31,SettlementDays,Currency,JointCalendar,FixedLegTenor,FixedLegBDC,FixedLegDayCounter,Index1M,DiscountingCurve,Permanent,Trigger,ObjectOverwrite)</f>
        <v>obj_00484#0002</v>
      </c>
    </row>
    <row r="32" spans="3:31" x14ac:dyDescent="0.2">
      <c r="M32" s="104" t="s">
        <v>72</v>
      </c>
      <c r="N32" s="104"/>
      <c r="O32" s="104" t="s">
        <v>82</v>
      </c>
      <c r="P32" s="104" t="str">
        <f t="shared" si="6"/>
        <v>USD11X1S_Quote</v>
      </c>
      <c r="Q32" s="138"/>
      <c r="R32" s="116">
        <f t="shared" si="7"/>
        <v>42493</v>
      </c>
      <c r="S32" s="116">
        <f>_xll.qlInterestRateIndexValueDate(AA32,R32)</f>
        <v>42495</v>
      </c>
      <c r="T32" s="116">
        <f>_xll.qlInterestRateIndexMaturity(AA32,S32)</f>
        <v>42830</v>
      </c>
      <c r="U32" s="107">
        <f>_xll.qlIndexFixing(AA32,R32,,_xll.ohTrigger(Trigger,Trigger1M))</f>
        <v>5.7230911729090903E-3</v>
      </c>
      <c r="V32" s="107">
        <f>_xll.qlQuoteValue(P32,_xll.ohTrigger(Trigger,Trigger1M))</f>
        <v>5.7200000000000003E-3</v>
      </c>
      <c r="W32" s="107" t="b">
        <f t="shared" si="8"/>
        <v>1</v>
      </c>
      <c r="X32" s="107">
        <f t="shared" si="9"/>
        <v>3.0911729090900286E-6</v>
      </c>
      <c r="Y32" s="119" t="b">
        <f>ABS(X32)&lt;=ABS('General Settings'!$D$28)</f>
        <v>1</v>
      </c>
      <c r="AA32" s="60" t="str">
        <f>_xll.qlSwapIndex(,,O32,SettlementDays,Currency,JointCalendar,FixedLegTenor,FixedLegBDC,FixedLegDayCounter,Index1M,DiscountingCurve,Permanent,Trigger,ObjectOverwrite)</f>
        <v>obj_00477#0002</v>
      </c>
    </row>
    <row r="33" spans="13:64" x14ac:dyDescent="0.2">
      <c r="M33" s="123" t="s">
        <v>72</v>
      </c>
      <c r="N33" s="123"/>
      <c r="O33" s="123" t="s">
        <v>128</v>
      </c>
      <c r="P33" s="123" t="str">
        <f t="shared" si="6"/>
        <v>USD12X1S_Quote</v>
      </c>
      <c r="Q33" s="138"/>
      <c r="R33" s="124">
        <f t="shared" si="7"/>
        <v>42493</v>
      </c>
      <c r="S33" s="124">
        <f>_xll.qlInterestRateIndexValueDate(AA33,R33)</f>
        <v>42495</v>
      </c>
      <c r="T33" s="124">
        <f>_xll.qlInterestRateIndexMaturity(AA33,S33)</f>
        <v>42860</v>
      </c>
      <c r="U33" s="125">
        <f>_xll.qlIndexFixing(AA33,R33,,_xll.ohTrigger(Trigger,Trigger1M))</f>
        <v>5.8500000320238334E-3</v>
      </c>
      <c r="V33" s="125">
        <f>_xll.qlQuoteValue(P33,_xll.ohTrigger(Trigger,Trigger1M))</f>
        <v>5.8499999999999993E-3</v>
      </c>
      <c r="W33" s="125" t="b">
        <f t="shared" si="8"/>
        <v>1</v>
      </c>
      <c r="X33" s="125">
        <f t="shared" si="9"/>
        <v>3.2023834105332494E-11</v>
      </c>
      <c r="Y33" s="126" t="b">
        <f>ABS(X33)&lt;=ABS('General Settings'!$D$28)</f>
        <v>1</v>
      </c>
      <c r="AA33" s="60" t="str">
        <f>_xll.qlSwapIndex(,,O33,SettlementDays,Currency,JointCalendar,FixedLegTenor,FixedLegBDC,FixedLegDayCounter,Index1M,DiscountingCurve,Permanent,Trigger,ObjectOverwrite)</f>
        <v>obj_0048b#0002</v>
      </c>
    </row>
    <row r="34" spans="13:64" x14ac:dyDescent="0.2">
      <c r="M34" s="104" t="s">
        <v>72</v>
      </c>
      <c r="N34" s="104"/>
      <c r="O34" s="104" t="s">
        <v>85</v>
      </c>
      <c r="P34" s="104" t="str">
        <f t="shared" si="6"/>
        <v>USD15X1S_Quote</v>
      </c>
      <c r="Q34" s="138"/>
      <c r="R34" s="116">
        <f t="shared" si="7"/>
        <v>42493</v>
      </c>
      <c r="S34" s="116">
        <f>_xll.qlInterestRateIndexValueDate(AA34,R34)</f>
        <v>42495</v>
      </c>
      <c r="T34" s="116">
        <f>_xll.qlInterestRateIndexMaturity(AA34,S34)</f>
        <v>42954</v>
      </c>
      <c r="U34" s="107">
        <f>_xll.qlIndexFixing(AA34,R34,,_xll.ohTrigger(Trigger,Trigger1M))</f>
        <v>6.2061954000372632E-3</v>
      </c>
      <c r="V34" s="107">
        <f>_xll.qlQuoteValue(P34,_xll.ohTrigger(Trigger,Trigger1M))</f>
        <v>6.2100000000000002E-3</v>
      </c>
      <c r="W34" s="107" t="b">
        <f t="shared" si="8"/>
        <v>1</v>
      </c>
      <c r="X34" s="107">
        <f t="shared" si="9"/>
        <v>-3.8045999627370902E-6</v>
      </c>
      <c r="Y34" s="119" t="b">
        <f>ABS(X34)&lt;=ABS('General Settings'!$D$28)</f>
        <v>1</v>
      </c>
      <c r="AA34" s="60" t="str">
        <f>_xll.qlSwapIndex(,,O34,SettlementDays,Currency,JointCalendar,FixedLegTenor,FixedLegBDC,FixedLegDayCounter,Index1M,DiscountingCurve,Permanent,Trigger,ObjectOverwrite)</f>
        <v>obj_00475#0002</v>
      </c>
    </row>
    <row r="35" spans="13:64" x14ac:dyDescent="0.2">
      <c r="M35" s="104" t="s">
        <v>72</v>
      </c>
      <c r="N35" s="104"/>
      <c r="O35" s="104" t="s">
        <v>88</v>
      </c>
      <c r="P35" s="104" t="str">
        <f t="shared" si="6"/>
        <v>USD18X1S_Quote</v>
      </c>
      <c r="Q35" s="138"/>
      <c r="R35" s="116">
        <f t="shared" si="7"/>
        <v>42493</v>
      </c>
      <c r="S35" s="116">
        <f>_xll.qlInterestRateIndexValueDate(AA35,R35)</f>
        <v>42495</v>
      </c>
      <c r="T35" s="116">
        <f>_xll.qlInterestRateIndexMaturity(AA35,S35)</f>
        <v>43045</v>
      </c>
      <c r="U35" s="107">
        <f>_xll.qlIndexFixing(AA35,R35,,_xll.ohTrigger(Trigger,Trigger1M))</f>
        <v>6.5246474694971215E-3</v>
      </c>
      <c r="V35" s="107">
        <f>_xll.qlQuoteValue(P35,_xll.ohTrigger(Trigger,Trigger1M))</f>
        <v>6.5300000000000002E-3</v>
      </c>
      <c r="W35" s="107" t="b">
        <f t="shared" si="8"/>
        <v>1</v>
      </c>
      <c r="X35" s="107">
        <f t="shared" si="9"/>
        <v>-5.3525305028787398E-6</v>
      </c>
      <c r="Y35" s="119" t="b">
        <f>ABS(X35)&lt;=ABS('General Settings'!$D$28)</f>
        <v>1</v>
      </c>
      <c r="AA35" s="60" t="str">
        <f>_xll.qlSwapIndex(,,O35,SettlementDays,Currency,JointCalendar,FixedLegTenor,FixedLegBDC,FixedLegDayCounter,Index1M,DiscountingCurve,Permanent,Trigger,ObjectOverwrite)</f>
        <v>obj_0048c#0002</v>
      </c>
    </row>
    <row r="36" spans="13:64" x14ac:dyDescent="0.2">
      <c r="M36" s="105" t="s">
        <v>72</v>
      </c>
      <c r="N36" s="105"/>
      <c r="O36" s="105" t="s">
        <v>129</v>
      </c>
      <c r="P36" s="105" t="str">
        <f t="shared" si="6"/>
        <v>USD24X1S_Quote</v>
      </c>
      <c r="Q36" s="140"/>
      <c r="R36" s="117">
        <f t="shared" si="7"/>
        <v>42493</v>
      </c>
      <c r="S36" s="117">
        <f>_xll.qlInterestRateIndexValueDate(AA36,R36)</f>
        <v>42495</v>
      </c>
      <c r="T36" s="117">
        <f>_xll.qlInterestRateIndexMaturity(AA36,S36)</f>
        <v>43228</v>
      </c>
      <c r="U36" s="108">
        <f>_xll.qlIndexFixing(AA36,R36,,_xll.ohTrigger(Trigger,Trigger1M))</f>
        <v>7.1449309157624787E-3</v>
      </c>
      <c r="V36" s="108">
        <f>_xll.qlQuoteValue(P36,_xll.ohTrigger(Trigger,Trigger1M))</f>
        <v>7.170000000000001E-3</v>
      </c>
      <c r="W36" s="108" t="b">
        <f t="shared" si="8"/>
        <v>1</v>
      </c>
      <c r="X36" s="108">
        <f t="shared" si="9"/>
        <v>-2.5069084237522299E-5</v>
      </c>
      <c r="Y36" s="120" t="b">
        <f>ABS(X36)&lt;=ABS('General Settings'!$D$28)</f>
        <v>1</v>
      </c>
      <c r="AA36" s="61" t="str">
        <f>_xll.qlSwapIndex(,,O36,SettlementDays,Currency,JointCalendar,FixedLegTenor,FixedLegBDC,FixedLegDayCounter,Index1M,DiscountingCurve,Permanent,Trigger,ObjectOverwrite)</f>
        <v>obj_004b7#0002</v>
      </c>
    </row>
    <row r="37" spans="13:64" x14ac:dyDescent="0.2">
      <c r="R37" s="73"/>
      <c r="S37" s="73"/>
      <c r="T37" s="73"/>
      <c r="U37" s="73"/>
      <c r="V37" s="73"/>
    </row>
    <row r="38" spans="13:64" x14ac:dyDescent="0.2">
      <c r="R38" s="73"/>
      <c r="S38" s="73"/>
      <c r="T38" s="73"/>
      <c r="U38" s="73"/>
      <c r="V38" s="73"/>
    </row>
    <row r="39" spans="13:64" x14ac:dyDescent="0.2">
      <c r="R39" s="73"/>
      <c r="S39" s="73"/>
      <c r="T39" s="73"/>
      <c r="U39" s="73"/>
      <c r="V39" s="73"/>
    </row>
    <row r="40" spans="13:64" x14ac:dyDescent="0.2">
      <c r="R40" s="73"/>
      <c r="S40" s="73"/>
      <c r="T40" s="73"/>
      <c r="U40" s="73"/>
      <c r="V40" s="73"/>
    </row>
    <row r="41" spans="13:64" x14ac:dyDescent="0.2">
      <c r="R41" s="73"/>
      <c r="S41" s="73"/>
      <c r="T41" s="73"/>
      <c r="U41" s="73"/>
      <c r="V41" s="73"/>
    </row>
    <row r="42" spans="13:64" x14ac:dyDescent="0.2">
      <c r="R42" s="73"/>
      <c r="S42" s="73"/>
      <c r="T42" s="73"/>
      <c r="U42" s="73"/>
      <c r="V42" s="73"/>
      <c r="AZ42" s="127"/>
      <c r="BA42" s="127"/>
      <c r="BB42" s="127"/>
      <c r="BC42" s="127"/>
      <c r="BD42" s="127"/>
      <c r="BE42" s="127"/>
      <c r="BF42" s="127"/>
      <c r="BG42" s="127"/>
      <c r="BH42" s="127"/>
      <c r="BI42" s="127"/>
      <c r="BJ42" s="127"/>
      <c r="BK42" s="127"/>
      <c r="BL42" s="127"/>
    </row>
    <row r="43" spans="13:64" x14ac:dyDescent="0.2">
      <c r="R43" s="73"/>
      <c r="S43" s="73"/>
      <c r="T43" s="73"/>
      <c r="U43" s="73"/>
      <c r="V43" s="73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</row>
    <row r="44" spans="13:64" x14ac:dyDescent="0.2">
      <c r="R44" s="73"/>
      <c r="S44" s="73"/>
      <c r="T44" s="73"/>
      <c r="U44" s="73"/>
      <c r="V44" s="73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</row>
    <row r="45" spans="13:64" x14ac:dyDescent="0.2">
      <c r="R45" s="73"/>
      <c r="S45" s="73"/>
      <c r="T45" s="73"/>
      <c r="U45" s="73"/>
      <c r="V45" s="73"/>
      <c r="AZ45" s="127"/>
      <c r="BA45" s="127"/>
      <c r="BB45" s="127"/>
      <c r="BC45" s="127"/>
      <c r="BD45" s="127"/>
      <c r="BE45" s="127"/>
      <c r="BF45" s="127"/>
      <c r="BG45" s="127"/>
      <c r="BH45" s="127"/>
      <c r="BI45" s="127"/>
      <c r="BJ45" s="127"/>
      <c r="BK45" s="127"/>
      <c r="BL45" s="127"/>
    </row>
    <row r="46" spans="13:64" x14ac:dyDescent="0.2">
      <c r="R46" s="73"/>
      <c r="S46" s="73"/>
      <c r="T46" s="73"/>
      <c r="U46" s="73"/>
      <c r="V46" s="73"/>
      <c r="AZ46" s="127"/>
      <c r="BA46" s="127"/>
      <c r="BB46" s="127"/>
      <c r="BC46" s="127"/>
      <c r="BD46" s="127"/>
      <c r="BE46" s="127"/>
      <c r="BF46" s="127"/>
      <c r="BG46" s="127"/>
      <c r="BH46" s="127"/>
      <c r="BI46" s="127"/>
      <c r="BJ46" s="127"/>
      <c r="BK46" s="127"/>
      <c r="BL46" s="127"/>
    </row>
    <row r="47" spans="13:64" x14ac:dyDescent="0.2">
      <c r="R47" s="73"/>
      <c r="S47" s="73"/>
      <c r="T47" s="73"/>
      <c r="U47" s="73"/>
      <c r="V47" s="73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</row>
    <row r="48" spans="13:64" x14ac:dyDescent="0.2">
      <c r="R48" s="73"/>
      <c r="S48" s="73"/>
      <c r="T48" s="73"/>
      <c r="U48" s="73"/>
      <c r="V48" s="73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  <c r="BK48" s="127"/>
      <c r="BL48" s="127"/>
    </row>
    <row r="49" spans="18:65" x14ac:dyDescent="0.2">
      <c r="R49" s="73"/>
      <c r="S49" s="73"/>
      <c r="T49" s="73"/>
      <c r="U49" s="73"/>
      <c r="V49" s="73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</row>
    <row r="50" spans="18:65" x14ac:dyDescent="0.2">
      <c r="R50" s="73"/>
      <c r="S50" s="73"/>
      <c r="T50" s="73"/>
      <c r="U50" s="73"/>
      <c r="V50" s="73"/>
      <c r="AZ50" s="127"/>
      <c r="BA50" s="127"/>
      <c r="BB50" s="127"/>
      <c r="BC50" s="127"/>
      <c r="BD50" s="127"/>
      <c r="BE50" s="127"/>
      <c r="BF50" s="127"/>
      <c r="BG50" s="127"/>
      <c r="BH50" s="127"/>
      <c r="BI50" s="127"/>
      <c r="BJ50" s="127"/>
      <c r="BK50" s="127"/>
      <c r="BL50" s="127"/>
    </row>
    <row r="51" spans="18:65" x14ac:dyDescent="0.2">
      <c r="R51" s="73"/>
      <c r="S51" s="73"/>
      <c r="T51" s="73"/>
      <c r="U51" s="73"/>
      <c r="V51" s="73"/>
      <c r="AZ51" s="127"/>
      <c r="BA51" s="127"/>
      <c r="BB51" s="127"/>
      <c r="BC51" s="127"/>
      <c r="BD51" s="127"/>
      <c r="BE51" s="127"/>
      <c r="BF51" s="127"/>
      <c r="BG51" s="127"/>
      <c r="BH51" s="127"/>
      <c r="BI51" s="127"/>
      <c r="BJ51" s="127"/>
      <c r="BK51" s="127"/>
      <c r="BL51" s="127"/>
    </row>
    <row r="52" spans="18:65" x14ac:dyDescent="0.2">
      <c r="R52" s="73"/>
      <c r="S52" s="73"/>
      <c r="T52" s="73"/>
      <c r="U52" s="73"/>
      <c r="V52" s="73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</row>
    <row r="53" spans="18:65" x14ac:dyDescent="0.2">
      <c r="R53" s="73"/>
      <c r="S53" s="73"/>
      <c r="T53" s="73"/>
      <c r="U53" s="73"/>
      <c r="V53" s="73"/>
    </row>
    <row r="54" spans="18:65" x14ac:dyDescent="0.2">
      <c r="R54" s="73"/>
      <c r="S54" s="73"/>
      <c r="T54" s="73"/>
      <c r="U54" s="73"/>
      <c r="V54" s="73"/>
      <c r="AZ54" s="127"/>
      <c r="BA54" s="127"/>
      <c r="BB54" s="127"/>
      <c r="BC54" s="127"/>
      <c r="BD54" s="127"/>
      <c r="BE54" s="127"/>
      <c r="BF54" s="127"/>
      <c r="BG54" s="127"/>
      <c r="BH54" s="127"/>
      <c r="BI54" s="127"/>
      <c r="BJ54" s="127"/>
      <c r="BK54" s="127"/>
      <c r="BL54" s="127"/>
      <c r="BM54" s="127"/>
    </row>
    <row r="55" spans="18:65" x14ac:dyDescent="0.2">
      <c r="R55" s="73"/>
      <c r="S55" s="73"/>
      <c r="T55" s="73"/>
      <c r="U55" s="73"/>
      <c r="V55" s="73"/>
      <c r="AZ55" s="127"/>
      <c r="BA55" s="127"/>
      <c r="BB55" s="127"/>
      <c r="BC55" s="127"/>
      <c r="BD55" s="127"/>
      <c r="BE55" s="127"/>
      <c r="BF55" s="127"/>
      <c r="BG55" s="127"/>
      <c r="BH55" s="127"/>
      <c r="BI55" s="127"/>
      <c r="BJ55" s="127"/>
      <c r="BK55" s="127"/>
      <c r="BL55" s="127"/>
      <c r="BM55" s="127"/>
    </row>
    <row r="56" spans="18:65" x14ac:dyDescent="0.2">
      <c r="R56" s="73"/>
      <c r="S56" s="73"/>
      <c r="T56" s="73"/>
      <c r="U56" s="73"/>
      <c r="V56" s="73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  <c r="BK56" s="127"/>
      <c r="BL56" s="127"/>
      <c r="BM56" s="127"/>
    </row>
    <row r="57" spans="18:65" x14ac:dyDescent="0.2">
      <c r="R57" s="73"/>
      <c r="S57" s="73"/>
      <c r="T57" s="73"/>
      <c r="U57" s="73"/>
      <c r="V57" s="73"/>
      <c r="AZ57" s="127"/>
      <c r="BA57" s="127"/>
      <c r="BB57" s="127"/>
      <c r="BC57" s="127"/>
      <c r="BD57" s="127"/>
      <c r="BE57" s="127"/>
      <c r="BF57" s="127"/>
      <c r="BG57" s="127"/>
      <c r="BH57" s="127"/>
      <c r="BI57" s="127"/>
      <c r="BJ57" s="127"/>
      <c r="BK57" s="127"/>
      <c r="BL57" s="127"/>
      <c r="BM57" s="127"/>
    </row>
    <row r="58" spans="18:65" x14ac:dyDescent="0.2">
      <c r="R58" s="73"/>
      <c r="S58" s="73"/>
      <c r="T58" s="73"/>
      <c r="U58" s="73"/>
      <c r="V58" s="73"/>
      <c r="AZ58" s="127"/>
      <c r="BA58" s="127"/>
      <c r="BB58" s="127"/>
      <c r="BC58" s="127"/>
      <c r="BD58" s="127"/>
      <c r="BE58" s="127"/>
      <c r="BF58" s="127"/>
      <c r="BG58" s="127"/>
      <c r="BH58" s="127"/>
      <c r="BI58" s="127"/>
      <c r="BJ58" s="127"/>
      <c r="BK58" s="127"/>
      <c r="BL58" s="127"/>
      <c r="BM58" s="127"/>
    </row>
    <row r="59" spans="18:65" x14ac:dyDescent="0.2">
      <c r="R59" s="73"/>
      <c r="S59" s="73"/>
      <c r="T59" s="73"/>
      <c r="U59" s="73"/>
      <c r="V59" s="73"/>
      <c r="AZ59" s="127"/>
      <c r="BA59" s="127"/>
      <c r="BB59" s="127"/>
      <c r="BC59" s="127"/>
      <c r="BD59" s="127"/>
      <c r="BE59" s="127"/>
      <c r="BF59" s="127"/>
      <c r="BG59" s="127"/>
      <c r="BH59" s="127"/>
      <c r="BI59" s="127"/>
      <c r="BJ59" s="127"/>
      <c r="BK59" s="127"/>
      <c r="BL59" s="127"/>
      <c r="BM59" s="127"/>
    </row>
    <row r="60" spans="18:65" x14ac:dyDescent="0.2">
      <c r="R60" s="73"/>
      <c r="S60" s="73"/>
      <c r="T60" s="73"/>
      <c r="U60" s="73"/>
      <c r="V60" s="73"/>
      <c r="AZ60" s="127"/>
      <c r="BA60" s="127"/>
      <c r="BB60" s="127"/>
      <c r="BC60" s="127"/>
      <c r="BD60" s="127"/>
      <c r="BE60" s="127"/>
      <c r="BF60" s="127"/>
      <c r="BG60" s="127"/>
      <c r="BH60" s="127"/>
      <c r="BI60" s="127"/>
      <c r="BJ60" s="127"/>
      <c r="BK60" s="127"/>
      <c r="BL60" s="127"/>
      <c r="BM60" s="127"/>
    </row>
    <row r="61" spans="18:65" x14ac:dyDescent="0.2">
      <c r="R61" s="73"/>
      <c r="S61" s="73"/>
      <c r="T61" s="73"/>
      <c r="U61" s="73"/>
      <c r="V61" s="73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  <c r="BK61" s="127"/>
      <c r="BL61" s="127"/>
      <c r="BM61" s="127"/>
    </row>
    <row r="62" spans="18:65" x14ac:dyDescent="0.2">
      <c r="R62" s="73"/>
      <c r="S62" s="73"/>
      <c r="T62" s="73"/>
      <c r="U62" s="73"/>
      <c r="V62" s="73"/>
      <c r="AZ62" s="127"/>
      <c r="BA62" s="127"/>
      <c r="BB62" s="127"/>
      <c r="BC62" s="127"/>
      <c r="BD62" s="127"/>
      <c r="BE62" s="127"/>
      <c r="BF62" s="127"/>
      <c r="BG62" s="127"/>
      <c r="BH62" s="127"/>
      <c r="BI62" s="127"/>
      <c r="BJ62" s="127"/>
      <c r="BK62" s="127"/>
      <c r="BL62" s="127"/>
      <c r="BM62" s="127"/>
    </row>
    <row r="63" spans="18:65" x14ac:dyDescent="0.2">
      <c r="R63" s="73"/>
      <c r="S63" s="73"/>
      <c r="T63" s="73"/>
      <c r="U63" s="73"/>
      <c r="V63" s="73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</row>
    <row r="64" spans="18:65" x14ac:dyDescent="0.2">
      <c r="R64" s="73"/>
      <c r="S64" s="73"/>
      <c r="T64" s="73"/>
      <c r="U64" s="73"/>
      <c r="V64" s="73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</row>
    <row r="65" spans="18:66" x14ac:dyDescent="0.2">
      <c r="R65" s="73"/>
      <c r="S65" s="73"/>
      <c r="T65" s="73"/>
      <c r="U65" s="73"/>
      <c r="V65" s="73"/>
      <c r="AZ65" s="127"/>
      <c r="BA65" s="127"/>
      <c r="BB65" s="127"/>
      <c r="BC65" s="127"/>
      <c r="BD65" s="127"/>
      <c r="BE65" s="127"/>
      <c r="BF65" s="127"/>
      <c r="BG65" s="127"/>
      <c r="BH65" s="127"/>
      <c r="BI65" s="127"/>
      <c r="BJ65" s="127"/>
      <c r="BK65" s="127"/>
      <c r="BL65" s="127"/>
      <c r="BM65" s="127"/>
    </row>
    <row r="66" spans="18:66" x14ac:dyDescent="0.2">
      <c r="R66" s="73"/>
      <c r="S66" s="73"/>
      <c r="T66" s="73"/>
      <c r="U66" s="73"/>
      <c r="V66" s="73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</row>
    <row r="67" spans="18:66" x14ac:dyDescent="0.2">
      <c r="R67" s="73"/>
      <c r="S67" s="73"/>
      <c r="T67" s="73"/>
      <c r="U67" s="73"/>
      <c r="V67" s="73"/>
    </row>
    <row r="68" spans="18:66" x14ac:dyDescent="0.2">
      <c r="R68" s="73"/>
      <c r="S68" s="73"/>
      <c r="T68" s="73"/>
      <c r="U68" s="73"/>
      <c r="V68" s="73"/>
    </row>
    <row r="69" spans="18:66" x14ac:dyDescent="0.2">
      <c r="R69" s="73"/>
      <c r="S69" s="73"/>
      <c r="T69" s="73"/>
      <c r="U69" s="73"/>
      <c r="V69" s="73"/>
    </row>
    <row r="70" spans="18:66" x14ac:dyDescent="0.2">
      <c r="R70" s="73"/>
      <c r="S70" s="73"/>
      <c r="T70" s="73"/>
      <c r="U70" s="73"/>
      <c r="V70" s="73"/>
    </row>
    <row r="71" spans="18:66" x14ac:dyDescent="0.2">
      <c r="R71" s="73"/>
      <c r="S71" s="73"/>
      <c r="T71" s="73"/>
      <c r="U71" s="73"/>
      <c r="V71" s="73"/>
    </row>
    <row r="72" spans="18:66" x14ac:dyDescent="0.2">
      <c r="R72" s="73"/>
      <c r="S72" s="73"/>
      <c r="T72" s="73"/>
      <c r="U72" s="73"/>
      <c r="V72" s="73"/>
    </row>
    <row r="73" spans="18:66" x14ac:dyDescent="0.2">
      <c r="R73" s="73"/>
      <c r="S73" s="73"/>
      <c r="T73" s="73"/>
      <c r="U73" s="73"/>
      <c r="V73" s="73"/>
    </row>
    <row r="74" spans="18:66" x14ac:dyDescent="0.2">
      <c r="R74" s="73"/>
      <c r="S74" s="73"/>
      <c r="T74" s="73"/>
      <c r="U74" s="73"/>
      <c r="V74" s="73"/>
      <c r="AZ74" s="127"/>
      <c r="BA74" s="127"/>
      <c r="BB74" s="127"/>
      <c r="BC74" s="127"/>
      <c r="BD74" s="127"/>
      <c r="BE74" s="127"/>
      <c r="BF74" s="127"/>
      <c r="BG74" s="127"/>
      <c r="BH74" s="127"/>
      <c r="BI74" s="127"/>
      <c r="BJ74" s="127"/>
      <c r="BK74" s="127"/>
      <c r="BL74" s="127"/>
      <c r="BM74" s="127"/>
      <c r="BN74" s="127"/>
    </row>
    <row r="75" spans="18:66" x14ac:dyDescent="0.2">
      <c r="R75" s="73"/>
      <c r="S75" s="73"/>
      <c r="T75" s="73"/>
      <c r="U75" s="73"/>
      <c r="V75" s="73"/>
      <c r="AZ75" s="127"/>
      <c r="BA75" s="127"/>
      <c r="BB75" s="127"/>
      <c r="BC75" s="127"/>
      <c r="BD75" s="127"/>
      <c r="BE75" s="127"/>
      <c r="BF75" s="127"/>
      <c r="BG75" s="127"/>
      <c r="BH75" s="127"/>
      <c r="BI75" s="127"/>
      <c r="BJ75" s="127"/>
      <c r="BK75" s="127"/>
      <c r="BL75" s="127"/>
      <c r="BM75" s="127"/>
      <c r="BN75" s="127"/>
    </row>
    <row r="76" spans="18:66" x14ac:dyDescent="0.2">
      <c r="R76" s="73"/>
      <c r="S76" s="73"/>
      <c r="T76" s="73"/>
      <c r="U76" s="73"/>
      <c r="V76" s="73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27"/>
      <c r="BK76" s="127"/>
      <c r="BL76" s="127"/>
      <c r="BM76" s="127"/>
      <c r="BN76" s="127"/>
    </row>
    <row r="77" spans="18:66" x14ac:dyDescent="0.2">
      <c r="R77" s="73"/>
      <c r="S77" s="73"/>
      <c r="T77" s="73"/>
      <c r="U77" s="73"/>
      <c r="V77" s="73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27"/>
      <c r="BK77" s="127"/>
      <c r="BL77" s="127"/>
      <c r="BM77" s="127"/>
      <c r="BN77" s="127"/>
    </row>
    <row r="78" spans="18:66" x14ac:dyDescent="0.2">
      <c r="R78" s="73"/>
      <c r="S78" s="73"/>
      <c r="T78" s="73"/>
      <c r="U78" s="73"/>
      <c r="V78" s="73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27"/>
      <c r="BK78" s="127"/>
      <c r="BL78" s="127"/>
      <c r="BM78" s="127"/>
      <c r="BN78" s="127"/>
    </row>
    <row r="79" spans="18:66" x14ac:dyDescent="0.2">
      <c r="R79" s="73"/>
      <c r="S79" s="73"/>
      <c r="T79" s="73"/>
      <c r="U79" s="73"/>
      <c r="V79" s="73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27"/>
      <c r="BK79" s="127"/>
      <c r="BL79" s="127"/>
      <c r="BM79" s="127"/>
      <c r="BN79" s="127"/>
    </row>
    <row r="80" spans="18:66" x14ac:dyDescent="0.2">
      <c r="R80" s="73"/>
      <c r="S80" s="73"/>
      <c r="T80" s="73"/>
      <c r="U80" s="73"/>
      <c r="V80" s="73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27"/>
      <c r="BK80" s="127"/>
      <c r="BL80" s="127"/>
      <c r="BM80" s="127"/>
      <c r="BN80" s="127"/>
    </row>
    <row r="81" spans="18:66" x14ac:dyDescent="0.2">
      <c r="R81" s="73"/>
      <c r="S81" s="73"/>
      <c r="T81" s="73"/>
      <c r="U81" s="73"/>
      <c r="V81" s="73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/>
      <c r="BN81" s="127"/>
    </row>
    <row r="82" spans="18:66" x14ac:dyDescent="0.2">
      <c r="R82" s="73"/>
      <c r="S82" s="73"/>
      <c r="T82" s="73"/>
      <c r="U82" s="73"/>
      <c r="V82" s="73"/>
    </row>
    <row r="83" spans="18:66" x14ac:dyDescent="0.2">
      <c r="R83" s="73"/>
      <c r="S83" s="73"/>
      <c r="T83" s="73"/>
      <c r="U83" s="73"/>
      <c r="V83" s="73"/>
      <c r="AZ83" s="127"/>
      <c r="BA83" s="127"/>
      <c r="BB83" s="127"/>
      <c r="BC83" s="127"/>
      <c r="BD83" s="127"/>
      <c r="BE83" s="127"/>
      <c r="BF83" s="127"/>
      <c r="BG83" s="127"/>
      <c r="BH83" s="127"/>
      <c r="BI83" s="127"/>
      <c r="BJ83" s="127"/>
      <c r="BK83" s="127"/>
      <c r="BL83" s="127"/>
      <c r="BM83" s="127"/>
      <c r="BN83" s="127"/>
    </row>
    <row r="84" spans="18:66" x14ac:dyDescent="0.2">
      <c r="R84" s="73"/>
      <c r="S84" s="73"/>
      <c r="T84" s="73"/>
      <c r="U84" s="73"/>
      <c r="V84" s="73"/>
      <c r="AZ84" s="127"/>
      <c r="BA84" s="127"/>
      <c r="BB84" s="127"/>
      <c r="BC84" s="127"/>
      <c r="BD84" s="127"/>
      <c r="BE84" s="127"/>
      <c r="BF84" s="127"/>
      <c r="BG84" s="127"/>
      <c r="BH84" s="127"/>
      <c r="BI84" s="127"/>
      <c r="BJ84" s="127"/>
      <c r="BK84" s="127"/>
      <c r="BL84" s="127"/>
      <c r="BM84" s="127"/>
      <c r="BN84" s="127"/>
    </row>
    <row r="85" spans="18:66" x14ac:dyDescent="0.2">
      <c r="R85" s="73"/>
      <c r="S85" s="73"/>
      <c r="T85" s="73"/>
      <c r="U85" s="73"/>
      <c r="V85" s="73"/>
      <c r="AZ85" s="127"/>
      <c r="BA85" s="127"/>
      <c r="BB85" s="127"/>
      <c r="BC85" s="127"/>
      <c r="BD85" s="127"/>
      <c r="BE85" s="127"/>
      <c r="BF85" s="127"/>
      <c r="BG85" s="127"/>
      <c r="BH85" s="127"/>
      <c r="BI85" s="127"/>
      <c r="BJ85" s="127"/>
      <c r="BK85" s="127"/>
      <c r="BL85" s="127"/>
      <c r="BM85" s="127"/>
      <c r="BN85" s="127"/>
    </row>
    <row r="86" spans="18:66" x14ac:dyDescent="0.2">
      <c r="R86" s="73"/>
      <c r="S86" s="73"/>
      <c r="T86" s="73"/>
      <c r="U86" s="73"/>
      <c r="V86" s="73"/>
      <c r="AZ86" s="127"/>
      <c r="BA86" s="127"/>
      <c r="BB86" s="127"/>
      <c r="BC86" s="127"/>
      <c r="BD86" s="127"/>
      <c r="BE86" s="127"/>
      <c r="BF86" s="127"/>
      <c r="BG86" s="127"/>
      <c r="BH86" s="127"/>
      <c r="BI86" s="127"/>
      <c r="BJ86" s="127"/>
      <c r="BK86" s="127"/>
      <c r="BL86" s="127"/>
      <c r="BM86" s="127"/>
      <c r="BN86" s="127"/>
    </row>
    <row r="87" spans="18:66" x14ac:dyDescent="0.2">
      <c r="R87" s="73"/>
      <c r="S87" s="73"/>
      <c r="T87" s="73"/>
      <c r="U87" s="73"/>
      <c r="V87" s="73"/>
      <c r="AZ87" s="127"/>
      <c r="BA87" s="127"/>
      <c r="BB87" s="127"/>
      <c r="BC87" s="127"/>
      <c r="BD87" s="127"/>
      <c r="BE87" s="127"/>
      <c r="BF87" s="127"/>
      <c r="BG87" s="127"/>
      <c r="BH87" s="127"/>
      <c r="BI87" s="127"/>
      <c r="BJ87" s="127"/>
      <c r="BK87" s="127"/>
      <c r="BL87" s="127"/>
      <c r="BM87" s="127"/>
      <c r="BN87" s="127"/>
    </row>
    <row r="88" spans="18:66" x14ac:dyDescent="0.2">
      <c r="R88" s="73"/>
      <c r="S88" s="73"/>
      <c r="T88" s="73"/>
      <c r="U88" s="73"/>
      <c r="V88" s="73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</row>
    <row r="89" spans="18:66" x14ac:dyDescent="0.2">
      <c r="R89" s="73"/>
      <c r="S89" s="73"/>
      <c r="T89" s="73"/>
      <c r="U89" s="73"/>
      <c r="V89" s="73"/>
      <c r="AZ89" s="127"/>
      <c r="BA89" s="127"/>
      <c r="BB89" s="127"/>
      <c r="BC89" s="127"/>
      <c r="BD89" s="127"/>
      <c r="BE89" s="127"/>
      <c r="BF89" s="127"/>
      <c r="BG89" s="127"/>
      <c r="BH89" s="127"/>
      <c r="BI89" s="127"/>
      <c r="BJ89" s="127"/>
      <c r="BK89" s="127"/>
      <c r="BL89" s="127"/>
      <c r="BM89" s="127"/>
      <c r="BN89" s="127"/>
    </row>
    <row r="90" spans="18:66" x14ac:dyDescent="0.2">
      <c r="R90" s="73"/>
      <c r="S90" s="73"/>
      <c r="T90" s="73"/>
      <c r="U90" s="73"/>
      <c r="V90" s="73"/>
      <c r="AZ90" s="127"/>
      <c r="BA90" s="127"/>
      <c r="BB90" s="127"/>
      <c r="BC90" s="127"/>
      <c r="BD90" s="127"/>
      <c r="BE90" s="127"/>
      <c r="BF90" s="127"/>
      <c r="BG90" s="127"/>
      <c r="BH90" s="127"/>
      <c r="BI90" s="127"/>
      <c r="BJ90" s="127"/>
      <c r="BK90" s="127"/>
      <c r="BL90" s="127"/>
      <c r="BM90" s="127"/>
      <c r="BN90" s="127"/>
    </row>
    <row r="91" spans="18:66" x14ac:dyDescent="0.2">
      <c r="R91" s="73"/>
      <c r="S91" s="73"/>
      <c r="T91" s="73"/>
      <c r="U91" s="73"/>
      <c r="V91" s="73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27"/>
      <c r="BK91" s="127"/>
      <c r="BL91" s="127"/>
      <c r="BM91" s="127"/>
      <c r="BN91" s="127"/>
    </row>
    <row r="92" spans="18:66" x14ac:dyDescent="0.2">
      <c r="R92" s="73"/>
      <c r="S92" s="73"/>
      <c r="T92" s="73"/>
      <c r="U92" s="73"/>
      <c r="V92" s="73"/>
      <c r="AZ92" s="127"/>
      <c r="BA92" s="127"/>
      <c r="BB92" s="127"/>
      <c r="BC92" s="127"/>
      <c r="BD92" s="127"/>
      <c r="BE92" s="127"/>
      <c r="BF92" s="127"/>
      <c r="BG92" s="127"/>
      <c r="BH92" s="127"/>
      <c r="BI92" s="127"/>
      <c r="BJ92" s="127"/>
      <c r="BK92" s="127"/>
      <c r="BL92" s="127"/>
      <c r="BM92" s="127"/>
      <c r="BN92" s="127"/>
    </row>
    <row r="93" spans="18:66" x14ac:dyDescent="0.2">
      <c r="R93" s="73"/>
      <c r="S93" s="73"/>
      <c r="T93" s="73"/>
      <c r="U93" s="73"/>
      <c r="V93" s="73"/>
      <c r="AZ93" s="127"/>
      <c r="BA93" s="127"/>
      <c r="BB93" s="127"/>
      <c r="BC93" s="127"/>
      <c r="BD93" s="127"/>
      <c r="BE93" s="127"/>
      <c r="BF93" s="127"/>
      <c r="BG93" s="127"/>
      <c r="BH93" s="127"/>
      <c r="BI93" s="127"/>
      <c r="BJ93" s="127"/>
      <c r="BK93" s="127"/>
      <c r="BL93" s="127"/>
      <c r="BM93" s="127"/>
      <c r="BN93" s="127"/>
    </row>
    <row r="94" spans="18:66" x14ac:dyDescent="0.2">
      <c r="R94" s="73"/>
      <c r="S94" s="73"/>
      <c r="T94" s="73"/>
      <c r="U94" s="73"/>
      <c r="V94" s="73"/>
      <c r="AZ94" s="127"/>
      <c r="BA94" s="127"/>
      <c r="BB94" s="127"/>
      <c r="BC94" s="127"/>
      <c r="BD94" s="127"/>
      <c r="BE94" s="127"/>
      <c r="BF94" s="127"/>
      <c r="BG94" s="127"/>
      <c r="BH94" s="127"/>
      <c r="BI94" s="127"/>
      <c r="BJ94" s="127"/>
      <c r="BK94" s="127"/>
      <c r="BL94" s="127"/>
      <c r="BM94" s="127"/>
      <c r="BN94" s="127"/>
    </row>
    <row r="95" spans="18:66" x14ac:dyDescent="0.2">
      <c r="R95" s="73"/>
      <c r="S95" s="73"/>
      <c r="T95" s="73"/>
      <c r="U95" s="73"/>
      <c r="V95" s="73"/>
      <c r="AZ95" s="127"/>
      <c r="BA95" s="127"/>
      <c r="BB95" s="127"/>
      <c r="BC95" s="127"/>
      <c r="BD95" s="127"/>
      <c r="BE95" s="127"/>
      <c r="BF95" s="127"/>
      <c r="BG95" s="127"/>
      <c r="BH95" s="127"/>
      <c r="BI95" s="127"/>
      <c r="BJ95" s="127"/>
      <c r="BK95" s="127"/>
      <c r="BL95" s="127"/>
      <c r="BM95" s="127"/>
      <c r="BN95" s="127"/>
    </row>
    <row r="96" spans="18:66" x14ac:dyDescent="0.2">
      <c r="R96" s="73"/>
      <c r="S96" s="73"/>
      <c r="T96" s="73"/>
      <c r="U96" s="73"/>
      <c r="V96" s="73"/>
      <c r="AZ96" s="127"/>
      <c r="BA96" s="127"/>
      <c r="BB96" s="127"/>
      <c r="BC96" s="127"/>
      <c r="BD96" s="127"/>
      <c r="BE96" s="127"/>
      <c r="BF96" s="127"/>
      <c r="BG96" s="127"/>
      <c r="BH96" s="127"/>
      <c r="BI96" s="127"/>
      <c r="BJ96" s="127"/>
      <c r="BK96" s="127"/>
      <c r="BL96" s="127"/>
      <c r="BM96" s="127"/>
      <c r="BN96" s="127"/>
    </row>
    <row r="97" spans="18:66" x14ac:dyDescent="0.2">
      <c r="R97" s="73"/>
      <c r="S97" s="73"/>
      <c r="T97" s="73"/>
      <c r="U97" s="73"/>
      <c r="V97" s="73"/>
      <c r="AZ97" s="127"/>
      <c r="BA97" s="127"/>
      <c r="BB97" s="127"/>
      <c r="BC97" s="127"/>
      <c r="BD97" s="127"/>
      <c r="BE97" s="127"/>
      <c r="BF97" s="127"/>
      <c r="BG97" s="127"/>
      <c r="BH97" s="127"/>
      <c r="BI97" s="127"/>
      <c r="BJ97" s="127"/>
      <c r="BK97" s="127"/>
      <c r="BL97" s="127"/>
      <c r="BM97" s="127"/>
      <c r="BN97" s="127"/>
    </row>
    <row r="98" spans="18:66" x14ac:dyDescent="0.2">
      <c r="R98" s="73"/>
      <c r="S98" s="73"/>
      <c r="T98" s="73"/>
      <c r="U98" s="73"/>
      <c r="V98" s="73"/>
      <c r="AZ98" s="127"/>
      <c r="BA98" s="127"/>
      <c r="BB98" s="127"/>
      <c r="BC98" s="127"/>
      <c r="BD98" s="127"/>
      <c r="BE98" s="127"/>
      <c r="BF98" s="127"/>
      <c r="BG98" s="127"/>
      <c r="BH98" s="127"/>
      <c r="BI98" s="127"/>
      <c r="BJ98" s="127"/>
      <c r="BK98" s="127"/>
      <c r="BL98" s="127"/>
      <c r="BM98" s="127"/>
      <c r="BN98" s="127"/>
    </row>
    <row r="99" spans="18:66" x14ac:dyDescent="0.2">
      <c r="R99" s="73"/>
      <c r="S99" s="73"/>
      <c r="T99" s="73"/>
      <c r="U99" s="73"/>
      <c r="V99" s="73"/>
      <c r="AZ99" s="127"/>
      <c r="BA99" s="127"/>
      <c r="BB99" s="127"/>
      <c r="BC99" s="127"/>
      <c r="BD99" s="127"/>
      <c r="BE99" s="127"/>
      <c r="BF99" s="127"/>
      <c r="BG99" s="127"/>
      <c r="BH99" s="127"/>
      <c r="BI99" s="127"/>
      <c r="BJ99" s="127"/>
      <c r="BK99" s="127"/>
      <c r="BL99" s="127"/>
      <c r="BM99" s="127"/>
      <c r="BN99" s="127"/>
    </row>
    <row r="100" spans="18:66" x14ac:dyDescent="0.2">
      <c r="R100" s="73"/>
      <c r="S100" s="73"/>
      <c r="T100" s="73"/>
      <c r="U100" s="73"/>
      <c r="V100" s="73"/>
      <c r="AZ100" s="127"/>
      <c r="BA100" s="127"/>
      <c r="BB100" s="127"/>
      <c r="BC100" s="127"/>
      <c r="BD100" s="127"/>
      <c r="BE100" s="127"/>
      <c r="BF100" s="127"/>
      <c r="BG100" s="127"/>
      <c r="BH100" s="127"/>
      <c r="BI100" s="127"/>
      <c r="BJ100" s="127"/>
      <c r="BK100" s="127"/>
      <c r="BL100" s="127"/>
      <c r="BM100" s="127"/>
      <c r="BN100" s="127"/>
    </row>
    <row r="101" spans="18:66" x14ac:dyDescent="0.2">
      <c r="R101" s="73"/>
      <c r="S101" s="73"/>
      <c r="T101" s="73"/>
      <c r="U101" s="73"/>
      <c r="V101" s="73"/>
      <c r="AZ101" s="127"/>
      <c r="BA101" s="127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27"/>
      <c r="BL101" s="127"/>
      <c r="BM101" s="127"/>
      <c r="BN101" s="127"/>
    </row>
    <row r="102" spans="18:66" x14ac:dyDescent="0.2">
      <c r="R102" s="73"/>
      <c r="S102" s="73"/>
      <c r="T102" s="73"/>
      <c r="U102" s="73"/>
      <c r="V102" s="73"/>
      <c r="AZ102" s="127"/>
      <c r="BA102" s="127"/>
      <c r="BB102" s="127"/>
      <c r="BC102" s="127"/>
      <c r="BD102" s="127"/>
      <c r="BE102" s="127"/>
      <c r="BF102" s="127"/>
      <c r="BG102" s="127"/>
      <c r="BH102" s="127"/>
      <c r="BI102" s="127"/>
      <c r="BJ102" s="127"/>
      <c r="BK102" s="127"/>
      <c r="BL102" s="127"/>
      <c r="BM102" s="127"/>
      <c r="BN102" s="127"/>
    </row>
    <row r="103" spans="18:66" x14ac:dyDescent="0.2">
      <c r="R103" s="73"/>
      <c r="S103" s="73"/>
      <c r="T103" s="73"/>
      <c r="U103" s="73"/>
      <c r="V103" s="73"/>
      <c r="AZ103" s="127"/>
      <c r="BA103" s="127"/>
      <c r="BB103" s="127"/>
      <c r="BC103" s="127"/>
      <c r="BD103" s="127"/>
      <c r="BE103" s="127"/>
      <c r="BF103" s="127"/>
      <c r="BG103" s="127"/>
      <c r="BH103" s="127"/>
      <c r="BI103" s="127"/>
      <c r="BJ103" s="127"/>
      <c r="BK103" s="127"/>
      <c r="BL103" s="127"/>
      <c r="BM103" s="127"/>
      <c r="BN103" s="127"/>
    </row>
    <row r="104" spans="18:66" x14ac:dyDescent="0.2">
      <c r="R104" s="73"/>
      <c r="S104" s="73"/>
      <c r="T104" s="73"/>
      <c r="U104" s="73"/>
      <c r="V104" s="73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</row>
    <row r="105" spans="18:66" x14ac:dyDescent="0.2">
      <c r="R105" s="73"/>
      <c r="S105" s="73"/>
      <c r="T105" s="73"/>
      <c r="U105" s="73"/>
      <c r="V105" s="73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</row>
    <row r="106" spans="18:66" x14ac:dyDescent="0.2">
      <c r="R106" s="73"/>
      <c r="S106" s="73"/>
      <c r="T106" s="73"/>
      <c r="U106" s="73"/>
      <c r="V106" s="73"/>
    </row>
    <row r="107" spans="18:66" x14ac:dyDescent="0.2">
      <c r="R107" s="73"/>
      <c r="S107" s="73"/>
      <c r="T107" s="73"/>
      <c r="U107" s="73"/>
      <c r="V107" s="73"/>
    </row>
    <row r="108" spans="18:66" x14ac:dyDescent="0.2">
      <c r="R108" s="73"/>
      <c r="S108" s="73"/>
      <c r="T108" s="73"/>
      <c r="U108" s="73"/>
      <c r="V108" s="73"/>
    </row>
    <row r="109" spans="18:66" x14ac:dyDescent="0.2">
      <c r="R109" s="73"/>
      <c r="S109" s="73"/>
      <c r="T109" s="73"/>
      <c r="U109" s="73"/>
      <c r="V109" s="73"/>
    </row>
    <row r="110" spans="18:66" x14ac:dyDescent="0.2">
      <c r="R110" s="73"/>
      <c r="S110" s="73"/>
      <c r="T110" s="73"/>
      <c r="U110" s="73"/>
      <c r="V110" s="73"/>
    </row>
    <row r="111" spans="18:66" x14ac:dyDescent="0.2">
      <c r="R111" s="73"/>
      <c r="S111" s="73"/>
      <c r="T111" s="73"/>
      <c r="U111" s="73"/>
      <c r="V111" s="73"/>
    </row>
    <row r="112" spans="18:66" x14ac:dyDescent="0.2">
      <c r="R112" s="73"/>
      <c r="S112" s="73"/>
      <c r="T112" s="73"/>
      <c r="U112" s="73"/>
      <c r="V112" s="73"/>
    </row>
    <row r="113" spans="18:22" x14ac:dyDescent="0.2">
      <c r="R113" s="73"/>
      <c r="S113" s="73"/>
      <c r="T113" s="73"/>
      <c r="U113" s="73"/>
      <c r="V113" s="73"/>
    </row>
    <row r="114" spans="18:22" x14ac:dyDescent="0.2">
      <c r="R114" s="73"/>
      <c r="S114" s="73"/>
      <c r="T114" s="73"/>
      <c r="U114" s="73"/>
      <c r="V114" s="73"/>
    </row>
    <row r="115" spans="18:22" x14ac:dyDescent="0.2">
      <c r="R115" s="73"/>
      <c r="S115" s="73"/>
      <c r="T115" s="73"/>
      <c r="U115" s="73"/>
      <c r="V115" s="73"/>
    </row>
    <row r="116" spans="18:22" x14ac:dyDescent="0.2">
      <c r="R116" s="73"/>
      <c r="S116" s="73"/>
      <c r="T116" s="73"/>
      <c r="U116" s="73"/>
      <c r="V116" s="73"/>
    </row>
    <row r="117" spans="18:22" x14ac:dyDescent="0.2">
      <c r="R117" s="73"/>
      <c r="S117" s="73"/>
      <c r="T117" s="73"/>
      <c r="U117" s="73"/>
      <c r="V117" s="73"/>
    </row>
    <row r="118" spans="18:22" x14ac:dyDescent="0.2">
      <c r="R118" s="73"/>
      <c r="S118" s="73"/>
      <c r="T118" s="73"/>
      <c r="U118" s="73"/>
      <c r="V118" s="73"/>
    </row>
    <row r="119" spans="18:22" x14ac:dyDescent="0.2">
      <c r="R119" s="73"/>
      <c r="S119" s="73"/>
      <c r="T119" s="73"/>
      <c r="U119" s="73"/>
      <c r="V119" s="73"/>
    </row>
    <row r="120" spans="18:22" x14ac:dyDescent="0.2">
      <c r="R120" s="73"/>
      <c r="S120" s="73"/>
      <c r="T120" s="73"/>
      <c r="U120" s="73"/>
      <c r="V120" s="73"/>
    </row>
    <row r="121" spans="18:22" x14ac:dyDescent="0.2">
      <c r="R121" s="73"/>
      <c r="S121" s="73"/>
      <c r="T121" s="73"/>
      <c r="U121" s="73"/>
      <c r="V121" s="73"/>
    </row>
    <row r="122" spans="18:22" x14ac:dyDescent="0.2">
      <c r="R122" s="73"/>
      <c r="S122" s="73"/>
      <c r="T122" s="73"/>
      <c r="U122" s="73"/>
      <c r="V122" s="73"/>
    </row>
    <row r="123" spans="18:22" x14ac:dyDescent="0.2">
      <c r="R123" s="73"/>
      <c r="S123" s="73"/>
      <c r="T123" s="73"/>
      <c r="U123" s="73"/>
      <c r="V123" s="73"/>
    </row>
    <row r="124" spans="18:22" x14ac:dyDescent="0.2">
      <c r="R124" s="73"/>
      <c r="S124" s="73"/>
      <c r="T124" s="73"/>
      <c r="U124" s="73"/>
      <c r="V124" s="73"/>
    </row>
    <row r="125" spans="18:22" x14ac:dyDescent="0.2">
      <c r="R125" s="73"/>
      <c r="S125" s="73"/>
      <c r="T125" s="73"/>
      <c r="U125" s="73"/>
      <c r="V125" s="73"/>
    </row>
    <row r="126" spans="18:22" x14ac:dyDescent="0.2">
      <c r="R126" s="73"/>
      <c r="S126" s="73"/>
      <c r="T126" s="73"/>
      <c r="U126" s="73"/>
      <c r="V126" s="73"/>
    </row>
    <row r="127" spans="18:22" x14ac:dyDescent="0.2">
      <c r="R127" s="73"/>
      <c r="S127" s="73"/>
      <c r="T127" s="73"/>
      <c r="U127" s="73"/>
      <c r="V127" s="73"/>
    </row>
    <row r="128" spans="18:22" x14ac:dyDescent="0.2">
      <c r="R128" s="73"/>
      <c r="S128" s="73"/>
      <c r="T128" s="73"/>
      <c r="U128" s="73"/>
      <c r="V128" s="73"/>
    </row>
    <row r="129" spans="18:22" x14ac:dyDescent="0.2">
      <c r="R129" s="73"/>
      <c r="S129" s="73"/>
      <c r="T129" s="73"/>
      <c r="U129" s="73"/>
      <c r="V129" s="73"/>
    </row>
    <row r="130" spans="18:22" x14ac:dyDescent="0.2">
      <c r="R130" s="73"/>
      <c r="S130" s="73"/>
      <c r="T130" s="73"/>
      <c r="U130" s="73"/>
      <c r="V130" s="73"/>
    </row>
    <row r="131" spans="18:22" x14ac:dyDescent="0.2">
      <c r="R131" s="73"/>
      <c r="S131" s="73"/>
      <c r="T131" s="73"/>
      <c r="U131" s="73"/>
      <c r="V131" s="73"/>
    </row>
    <row r="132" spans="18:22" x14ac:dyDescent="0.2">
      <c r="R132" s="73"/>
      <c r="S132" s="73"/>
      <c r="T132" s="73"/>
      <c r="U132" s="73"/>
      <c r="V132" s="73"/>
    </row>
    <row r="133" spans="18:22" x14ac:dyDescent="0.2">
      <c r="R133" s="73"/>
      <c r="S133" s="73"/>
      <c r="T133" s="73"/>
      <c r="U133" s="73"/>
      <c r="V133" s="73"/>
    </row>
    <row r="134" spans="18:22" x14ac:dyDescent="0.2">
      <c r="R134" s="73"/>
      <c r="S134" s="73"/>
      <c r="T134" s="73"/>
      <c r="U134" s="73"/>
      <c r="V134" s="73"/>
    </row>
    <row r="135" spans="18:22" x14ac:dyDescent="0.2">
      <c r="R135" s="73"/>
      <c r="S135" s="73"/>
      <c r="T135" s="73"/>
      <c r="U135" s="73"/>
      <c r="V135" s="73"/>
    </row>
    <row r="136" spans="18:22" x14ac:dyDescent="0.2">
      <c r="R136" s="73"/>
      <c r="S136" s="73"/>
      <c r="T136" s="73"/>
      <c r="U136" s="73"/>
      <c r="V136" s="73"/>
    </row>
    <row r="137" spans="18:22" x14ac:dyDescent="0.2">
      <c r="R137" s="73"/>
      <c r="S137" s="73"/>
      <c r="T137" s="73"/>
      <c r="U137" s="73"/>
      <c r="V137" s="73"/>
    </row>
    <row r="138" spans="18:22" x14ac:dyDescent="0.2">
      <c r="R138" s="73"/>
      <c r="S138" s="73"/>
      <c r="T138" s="73"/>
      <c r="U138" s="73"/>
      <c r="V138" s="73"/>
    </row>
    <row r="139" spans="18:22" x14ac:dyDescent="0.2">
      <c r="R139" s="73"/>
      <c r="S139" s="73"/>
      <c r="T139" s="73"/>
      <c r="U139" s="73"/>
      <c r="V139" s="73"/>
    </row>
    <row r="140" spans="18:22" x14ac:dyDescent="0.2">
      <c r="R140" s="73"/>
      <c r="S140" s="73"/>
      <c r="T140" s="73"/>
      <c r="U140" s="73"/>
      <c r="V140" s="73"/>
    </row>
    <row r="141" spans="18:22" x14ac:dyDescent="0.2">
      <c r="R141" s="73"/>
      <c r="S141" s="73"/>
      <c r="T141" s="73"/>
      <c r="U141" s="73"/>
      <c r="V141" s="73"/>
    </row>
    <row r="142" spans="18:22" x14ac:dyDescent="0.2">
      <c r="R142" s="73"/>
      <c r="S142" s="73"/>
      <c r="T142" s="73"/>
      <c r="U142" s="73"/>
      <c r="V142" s="73"/>
    </row>
    <row r="143" spans="18:22" x14ac:dyDescent="0.2">
      <c r="R143" s="73"/>
      <c r="S143" s="73"/>
      <c r="T143" s="73"/>
      <c r="U143" s="73"/>
      <c r="V143" s="73"/>
    </row>
    <row r="144" spans="18:22" x14ac:dyDescent="0.2">
      <c r="R144" s="73"/>
      <c r="S144" s="73"/>
      <c r="T144" s="73"/>
      <c r="U144" s="73"/>
      <c r="V144" s="73"/>
    </row>
    <row r="145" spans="18:22" x14ac:dyDescent="0.2">
      <c r="R145" s="73"/>
      <c r="S145" s="73"/>
      <c r="T145" s="73"/>
      <c r="U145" s="73"/>
      <c r="V145" s="73"/>
    </row>
    <row r="146" spans="18:22" x14ac:dyDescent="0.2">
      <c r="R146" s="73"/>
      <c r="S146" s="73"/>
      <c r="T146" s="73"/>
      <c r="U146" s="73"/>
      <c r="V146" s="73"/>
    </row>
    <row r="147" spans="18:22" x14ac:dyDescent="0.2">
      <c r="R147" s="73"/>
      <c r="S147" s="73"/>
      <c r="T147" s="73"/>
      <c r="U147" s="73"/>
      <c r="V147" s="73"/>
    </row>
    <row r="148" spans="18:22" x14ac:dyDescent="0.2">
      <c r="R148" s="73"/>
      <c r="S148" s="73"/>
      <c r="T148" s="73"/>
      <c r="U148" s="73"/>
      <c r="V148" s="73"/>
    </row>
    <row r="149" spans="18:22" x14ac:dyDescent="0.2">
      <c r="R149" s="73"/>
      <c r="S149" s="73"/>
      <c r="T149" s="73"/>
      <c r="U149" s="73"/>
      <c r="V149" s="73"/>
    </row>
    <row r="150" spans="18:22" x14ac:dyDescent="0.2">
      <c r="R150" s="73"/>
      <c r="S150" s="73"/>
      <c r="T150" s="73"/>
      <c r="U150" s="73"/>
      <c r="V150" s="73"/>
    </row>
    <row r="151" spans="18:22" x14ac:dyDescent="0.2">
      <c r="R151" s="73"/>
      <c r="S151" s="73"/>
      <c r="T151" s="73"/>
      <c r="U151" s="73"/>
      <c r="V151" s="73"/>
    </row>
    <row r="152" spans="18:22" x14ac:dyDescent="0.2">
      <c r="R152" s="73"/>
      <c r="S152" s="73"/>
      <c r="T152" s="73"/>
      <c r="U152" s="73"/>
      <c r="V152" s="73"/>
    </row>
    <row r="153" spans="18:22" x14ac:dyDescent="0.2">
      <c r="R153" s="73"/>
      <c r="S153" s="73"/>
      <c r="T153" s="73"/>
      <c r="U153" s="73"/>
      <c r="V153" s="73"/>
    </row>
    <row r="154" spans="18:22" x14ac:dyDescent="0.2">
      <c r="R154" s="73"/>
      <c r="S154" s="73"/>
      <c r="T154" s="73"/>
      <c r="U154" s="73"/>
      <c r="V154" s="73"/>
    </row>
    <row r="155" spans="18:22" x14ac:dyDescent="0.2">
      <c r="R155" s="73"/>
      <c r="S155" s="73"/>
      <c r="T155" s="73"/>
      <c r="U155" s="73"/>
      <c r="V155" s="73"/>
    </row>
    <row r="156" spans="18:22" x14ac:dyDescent="0.2">
      <c r="R156" s="73"/>
      <c r="S156" s="73"/>
      <c r="T156" s="73"/>
      <c r="U156" s="73"/>
      <c r="V156" s="73"/>
    </row>
    <row r="157" spans="18:22" x14ac:dyDescent="0.2">
      <c r="R157" s="73"/>
      <c r="S157" s="73"/>
      <c r="T157" s="73"/>
      <c r="U157" s="73"/>
      <c r="V157" s="73"/>
    </row>
    <row r="158" spans="18:22" x14ac:dyDescent="0.2">
      <c r="R158" s="73"/>
      <c r="S158" s="73"/>
      <c r="T158" s="73"/>
      <c r="U158" s="73"/>
      <c r="V158" s="73"/>
    </row>
    <row r="159" spans="18:22" x14ac:dyDescent="0.2">
      <c r="R159" s="73"/>
      <c r="S159" s="73"/>
      <c r="T159" s="73"/>
      <c r="U159" s="73"/>
      <c r="V159" s="73"/>
    </row>
    <row r="160" spans="18:22" x14ac:dyDescent="0.2">
      <c r="R160" s="73"/>
      <c r="S160" s="73"/>
      <c r="T160" s="73"/>
      <c r="U160" s="73"/>
      <c r="V160" s="73"/>
    </row>
    <row r="161" spans="18:22" x14ac:dyDescent="0.2">
      <c r="R161" s="73"/>
      <c r="S161" s="73"/>
      <c r="T161" s="73"/>
      <c r="U161" s="73"/>
      <c r="V161" s="73"/>
    </row>
    <row r="162" spans="18:22" x14ac:dyDescent="0.2">
      <c r="R162" s="73"/>
      <c r="S162" s="73"/>
      <c r="T162" s="73"/>
      <c r="U162" s="73"/>
      <c r="V162" s="73"/>
    </row>
    <row r="163" spans="18:22" x14ac:dyDescent="0.2">
      <c r="R163" s="73"/>
      <c r="S163" s="73"/>
      <c r="T163" s="73"/>
      <c r="U163" s="73"/>
      <c r="V163" s="73"/>
    </row>
    <row r="164" spans="18:22" x14ac:dyDescent="0.2">
      <c r="R164" s="73"/>
      <c r="S164" s="73"/>
      <c r="T164" s="73"/>
      <c r="U164" s="73"/>
      <c r="V164" s="73"/>
    </row>
    <row r="165" spans="18:22" x14ac:dyDescent="0.2">
      <c r="R165" s="73"/>
      <c r="S165" s="73"/>
      <c r="T165" s="73"/>
      <c r="U165" s="73"/>
      <c r="V165" s="73"/>
    </row>
    <row r="166" spans="18:22" x14ac:dyDescent="0.2">
      <c r="R166" s="73"/>
      <c r="S166" s="73"/>
      <c r="T166" s="73"/>
      <c r="U166" s="73"/>
      <c r="V166" s="73"/>
    </row>
    <row r="167" spans="18:22" x14ac:dyDescent="0.2">
      <c r="R167" s="73"/>
      <c r="S167" s="73"/>
      <c r="T167" s="73"/>
      <c r="U167" s="73"/>
      <c r="V167" s="73"/>
    </row>
    <row r="168" spans="18:22" x14ac:dyDescent="0.2">
      <c r="R168" s="73"/>
      <c r="S168" s="73"/>
      <c r="T168" s="73"/>
      <c r="U168" s="73"/>
      <c r="V168" s="73"/>
    </row>
    <row r="169" spans="18:22" x14ac:dyDescent="0.2">
      <c r="R169" s="73"/>
      <c r="S169" s="73"/>
      <c r="T169" s="73"/>
      <c r="U169" s="73"/>
      <c r="V169" s="73"/>
    </row>
    <row r="170" spans="18:22" x14ac:dyDescent="0.2">
      <c r="R170" s="73"/>
      <c r="S170" s="73"/>
      <c r="T170" s="73"/>
      <c r="U170" s="73"/>
      <c r="V170" s="73"/>
    </row>
    <row r="171" spans="18:22" x14ac:dyDescent="0.2">
      <c r="R171" s="73"/>
      <c r="S171" s="73"/>
      <c r="T171" s="73"/>
      <c r="U171" s="73"/>
      <c r="V171" s="73"/>
    </row>
    <row r="172" spans="18:22" x14ac:dyDescent="0.2">
      <c r="R172" s="73"/>
      <c r="S172" s="73"/>
      <c r="T172" s="73"/>
      <c r="U172" s="73"/>
      <c r="V172" s="73"/>
    </row>
    <row r="173" spans="18:22" x14ac:dyDescent="0.2">
      <c r="R173" s="73"/>
      <c r="S173" s="73"/>
      <c r="T173" s="73"/>
      <c r="U173" s="73"/>
      <c r="V173" s="73"/>
    </row>
    <row r="174" spans="18:22" x14ac:dyDescent="0.2">
      <c r="R174" s="73"/>
      <c r="S174" s="73"/>
      <c r="T174" s="73"/>
      <c r="U174" s="73"/>
      <c r="V174" s="73"/>
    </row>
    <row r="175" spans="18:22" x14ac:dyDescent="0.2">
      <c r="R175" s="73"/>
      <c r="S175" s="73"/>
      <c r="T175" s="73"/>
      <c r="U175" s="73"/>
      <c r="V175" s="73"/>
    </row>
    <row r="176" spans="18:22" x14ac:dyDescent="0.2">
      <c r="R176" s="73"/>
      <c r="S176" s="73"/>
      <c r="T176" s="73"/>
      <c r="U176" s="73"/>
      <c r="V176" s="73"/>
    </row>
    <row r="177" spans="18:22" x14ac:dyDescent="0.2">
      <c r="R177" s="73"/>
      <c r="S177" s="73"/>
      <c r="T177" s="73"/>
      <c r="U177" s="73"/>
      <c r="V177" s="73"/>
    </row>
    <row r="178" spans="18:22" x14ac:dyDescent="0.2">
      <c r="R178" s="73"/>
      <c r="S178" s="73"/>
      <c r="T178" s="73"/>
      <c r="U178" s="73"/>
      <c r="V178" s="73"/>
    </row>
    <row r="179" spans="18:22" x14ac:dyDescent="0.2">
      <c r="R179" s="73"/>
      <c r="S179" s="73"/>
      <c r="T179" s="73"/>
      <c r="U179" s="73"/>
      <c r="V179" s="73"/>
    </row>
    <row r="180" spans="18:22" x14ac:dyDescent="0.2">
      <c r="R180" s="73"/>
      <c r="S180" s="73"/>
      <c r="T180" s="73"/>
      <c r="U180" s="73"/>
      <c r="V180" s="73"/>
    </row>
    <row r="181" spans="18:22" x14ac:dyDescent="0.2">
      <c r="R181" s="73"/>
      <c r="S181" s="73"/>
      <c r="T181" s="73"/>
      <c r="U181" s="73"/>
      <c r="V181" s="73"/>
    </row>
    <row r="182" spans="18:22" x14ac:dyDescent="0.2">
      <c r="R182" s="73"/>
      <c r="S182" s="73"/>
      <c r="T182" s="73"/>
      <c r="U182" s="73"/>
      <c r="V182" s="73"/>
    </row>
    <row r="183" spans="18:22" x14ac:dyDescent="0.2">
      <c r="R183" s="73"/>
      <c r="S183" s="73"/>
      <c r="T183" s="73"/>
      <c r="U183" s="73"/>
      <c r="V183" s="73"/>
    </row>
    <row r="184" spans="18:22" x14ac:dyDescent="0.2">
      <c r="R184" s="73"/>
      <c r="S184" s="73"/>
      <c r="T184" s="73"/>
      <c r="U184" s="73"/>
      <c r="V184" s="73"/>
    </row>
    <row r="185" spans="18:22" x14ac:dyDescent="0.2">
      <c r="R185" s="73"/>
      <c r="S185" s="73"/>
      <c r="T185" s="73"/>
      <c r="U185" s="73"/>
      <c r="V185" s="73"/>
    </row>
    <row r="186" spans="18:22" x14ac:dyDescent="0.2">
      <c r="R186" s="73"/>
      <c r="S186" s="73"/>
      <c r="T186" s="73"/>
      <c r="U186" s="73"/>
      <c r="V186" s="73"/>
    </row>
    <row r="187" spans="18:22" x14ac:dyDescent="0.2">
      <c r="R187" s="73"/>
      <c r="S187" s="73"/>
      <c r="T187" s="73"/>
      <c r="U187" s="73"/>
      <c r="V187" s="73"/>
    </row>
    <row r="188" spans="18:22" x14ac:dyDescent="0.2">
      <c r="R188" s="73"/>
      <c r="S188" s="73"/>
      <c r="T188" s="73"/>
      <c r="U188" s="73"/>
      <c r="V188" s="73"/>
    </row>
    <row r="189" spans="18:22" x14ac:dyDescent="0.2">
      <c r="R189" s="73"/>
      <c r="S189" s="73"/>
      <c r="T189" s="73"/>
      <c r="U189" s="73"/>
      <c r="V189" s="73"/>
    </row>
    <row r="190" spans="18:22" x14ac:dyDescent="0.2">
      <c r="R190" s="73"/>
      <c r="S190" s="73"/>
      <c r="T190" s="73"/>
      <c r="U190" s="73"/>
      <c r="V190" s="73"/>
    </row>
    <row r="191" spans="18:22" x14ac:dyDescent="0.2">
      <c r="R191" s="73"/>
      <c r="S191" s="73"/>
      <c r="T191" s="73"/>
      <c r="U191" s="73"/>
      <c r="V191" s="73"/>
    </row>
    <row r="192" spans="18:22" x14ac:dyDescent="0.2">
      <c r="R192" s="73"/>
      <c r="S192" s="73"/>
      <c r="T192" s="73"/>
      <c r="U192" s="73"/>
      <c r="V192" s="73"/>
    </row>
    <row r="193" spans="18:22" x14ac:dyDescent="0.2">
      <c r="R193" s="73"/>
      <c r="S193" s="73"/>
      <c r="T193" s="73"/>
      <c r="U193" s="73"/>
      <c r="V193" s="73"/>
    </row>
    <row r="194" spans="18:22" x14ac:dyDescent="0.2">
      <c r="R194" s="73"/>
      <c r="S194" s="73"/>
      <c r="T194" s="73"/>
      <c r="U194" s="73"/>
      <c r="V194" s="73"/>
    </row>
    <row r="195" spans="18:22" x14ac:dyDescent="0.2">
      <c r="R195" s="73"/>
      <c r="S195" s="73"/>
      <c r="T195" s="73"/>
      <c r="U195" s="73"/>
      <c r="V195" s="73"/>
    </row>
    <row r="196" spans="18:22" x14ac:dyDescent="0.2">
      <c r="R196" s="73"/>
      <c r="S196" s="73"/>
      <c r="T196" s="73"/>
      <c r="U196" s="73"/>
      <c r="V196" s="73"/>
    </row>
    <row r="197" spans="18:22" x14ac:dyDescent="0.2">
      <c r="R197" s="73"/>
      <c r="S197" s="73"/>
      <c r="T197" s="73"/>
      <c r="U197" s="73"/>
      <c r="V197" s="73"/>
    </row>
    <row r="198" spans="18:22" x14ac:dyDescent="0.2">
      <c r="R198" s="73"/>
      <c r="S198" s="73"/>
      <c r="T198" s="73"/>
      <c r="U198" s="73"/>
      <c r="V198" s="73"/>
    </row>
    <row r="199" spans="18:22" x14ac:dyDescent="0.2">
      <c r="R199" s="73"/>
      <c r="S199" s="73"/>
      <c r="T199" s="73"/>
      <c r="U199" s="73"/>
      <c r="V199" s="73"/>
    </row>
    <row r="200" spans="18:22" x14ac:dyDescent="0.2">
      <c r="R200" s="73"/>
      <c r="S200" s="73"/>
      <c r="T200" s="73"/>
      <c r="U200" s="73"/>
      <c r="V200" s="73"/>
    </row>
    <row r="201" spans="18:22" x14ac:dyDescent="0.2">
      <c r="R201" s="73"/>
      <c r="S201" s="73"/>
      <c r="T201" s="73"/>
      <c r="U201" s="73"/>
      <c r="V201" s="73"/>
    </row>
    <row r="202" spans="18:22" x14ac:dyDescent="0.2">
      <c r="R202" s="73"/>
      <c r="S202" s="73"/>
      <c r="T202" s="73"/>
      <c r="U202" s="73"/>
      <c r="V202" s="73"/>
    </row>
    <row r="203" spans="18:22" x14ac:dyDescent="0.2">
      <c r="R203" s="73"/>
      <c r="S203" s="73"/>
      <c r="T203" s="73"/>
      <c r="U203" s="73"/>
      <c r="V203" s="73"/>
    </row>
    <row r="204" spans="18:22" x14ac:dyDescent="0.2">
      <c r="R204" s="73"/>
      <c r="S204" s="73"/>
      <c r="T204" s="73"/>
      <c r="U204" s="73"/>
      <c r="V204" s="73"/>
    </row>
    <row r="205" spans="18:22" x14ac:dyDescent="0.2">
      <c r="R205" s="73"/>
      <c r="S205" s="73"/>
      <c r="T205" s="73"/>
      <c r="U205" s="73"/>
      <c r="V205" s="73"/>
    </row>
    <row r="206" spans="18:22" x14ac:dyDescent="0.2">
      <c r="R206" s="73"/>
      <c r="S206" s="73"/>
      <c r="T206" s="73"/>
      <c r="U206" s="73"/>
      <c r="V206" s="73"/>
    </row>
    <row r="207" spans="18:22" x14ac:dyDescent="0.2">
      <c r="R207" s="73"/>
      <c r="S207" s="73"/>
      <c r="T207" s="73"/>
      <c r="U207" s="73"/>
      <c r="V207" s="73"/>
    </row>
    <row r="208" spans="18:22" x14ac:dyDescent="0.2">
      <c r="R208" s="73"/>
      <c r="S208" s="73"/>
      <c r="T208" s="73"/>
      <c r="U208" s="73"/>
      <c r="V208" s="73"/>
    </row>
    <row r="209" spans="18:22" x14ac:dyDescent="0.2">
      <c r="R209" s="73"/>
      <c r="S209" s="73"/>
      <c r="T209" s="73"/>
      <c r="U209" s="73"/>
      <c r="V209" s="73"/>
    </row>
    <row r="210" spans="18:22" x14ac:dyDescent="0.2">
      <c r="R210" s="73"/>
      <c r="S210" s="73"/>
      <c r="T210" s="73"/>
      <c r="U210" s="73"/>
      <c r="V210" s="73"/>
    </row>
    <row r="211" spans="18:22" x14ac:dyDescent="0.2">
      <c r="R211" s="73"/>
      <c r="S211" s="73"/>
      <c r="T211" s="73"/>
      <c r="U211" s="73"/>
      <c r="V211" s="73"/>
    </row>
    <row r="212" spans="18:22" x14ac:dyDescent="0.2">
      <c r="R212" s="73"/>
      <c r="S212" s="73"/>
      <c r="T212" s="73"/>
      <c r="U212" s="73"/>
      <c r="V212" s="73"/>
    </row>
    <row r="213" spans="18:22" x14ac:dyDescent="0.2">
      <c r="R213" s="73"/>
      <c r="S213" s="73"/>
      <c r="T213" s="73"/>
      <c r="U213" s="73"/>
      <c r="V213" s="73"/>
    </row>
    <row r="214" spans="18:22" x14ac:dyDescent="0.2">
      <c r="R214" s="73"/>
      <c r="S214" s="73"/>
      <c r="T214" s="73"/>
      <c r="U214" s="73"/>
      <c r="V214" s="73"/>
    </row>
    <row r="215" spans="18:22" x14ac:dyDescent="0.2">
      <c r="R215" s="73"/>
      <c r="S215" s="73"/>
      <c r="T215" s="73"/>
      <c r="U215" s="73"/>
      <c r="V215" s="73"/>
    </row>
    <row r="216" spans="18:22" x14ac:dyDescent="0.2">
      <c r="R216" s="73"/>
      <c r="S216" s="73"/>
      <c r="T216" s="73"/>
      <c r="U216" s="73"/>
      <c r="V216" s="73"/>
    </row>
    <row r="217" spans="18:22" x14ac:dyDescent="0.2">
      <c r="R217" s="73"/>
      <c r="S217" s="73"/>
      <c r="T217" s="73"/>
      <c r="U217" s="73"/>
      <c r="V217" s="73"/>
    </row>
    <row r="218" spans="18:22" x14ac:dyDescent="0.2">
      <c r="R218" s="73"/>
      <c r="S218" s="73"/>
      <c r="T218" s="73"/>
      <c r="U218" s="73"/>
      <c r="V218" s="73"/>
    </row>
    <row r="219" spans="18:22" x14ac:dyDescent="0.2">
      <c r="R219" s="73"/>
      <c r="S219" s="73"/>
      <c r="T219" s="73"/>
      <c r="U219" s="73"/>
      <c r="V219" s="73"/>
    </row>
    <row r="220" spans="18:22" x14ac:dyDescent="0.2">
      <c r="R220" s="73"/>
      <c r="S220" s="73"/>
      <c r="T220" s="73"/>
      <c r="U220" s="73"/>
      <c r="V220" s="73"/>
    </row>
    <row r="221" spans="18:22" x14ac:dyDescent="0.2">
      <c r="R221" s="73"/>
      <c r="S221" s="73"/>
      <c r="T221" s="73"/>
      <c r="U221" s="73"/>
      <c r="V221" s="73"/>
    </row>
    <row r="222" spans="18:22" x14ac:dyDescent="0.2">
      <c r="R222" s="73"/>
      <c r="S222" s="73"/>
      <c r="T222" s="73"/>
      <c r="U222" s="73"/>
      <c r="V222" s="73"/>
    </row>
    <row r="223" spans="18:22" x14ac:dyDescent="0.2">
      <c r="R223" s="73"/>
      <c r="S223" s="73"/>
      <c r="T223" s="73"/>
      <c r="U223" s="73"/>
      <c r="V223" s="73"/>
    </row>
    <row r="224" spans="18:22" x14ac:dyDescent="0.2">
      <c r="R224" s="73"/>
      <c r="S224" s="73"/>
      <c r="T224" s="73"/>
      <c r="U224" s="73"/>
      <c r="V224" s="73"/>
    </row>
    <row r="225" spans="18:22" x14ac:dyDescent="0.2">
      <c r="R225" s="73"/>
      <c r="S225" s="73"/>
      <c r="T225" s="73"/>
      <c r="U225" s="73"/>
      <c r="V225" s="73"/>
    </row>
    <row r="226" spans="18:22" x14ac:dyDescent="0.2">
      <c r="R226" s="73"/>
      <c r="S226" s="73"/>
      <c r="T226" s="73"/>
      <c r="U226" s="73"/>
      <c r="V226" s="73"/>
    </row>
    <row r="227" spans="18:22" x14ac:dyDescent="0.2">
      <c r="R227" s="73"/>
      <c r="S227" s="73"/>
      <c r="T227" s="73"/>
      <c r="U227" s="73"/>
      <c r="V227" s="73"/>
    </row>
    <row r="228" spans="18:22" x14ac:dyDescent="0.2">
      <c r="R228" s="73"/>
      <c r="S228" s="73"/>
      <c r="T228" s="73"/>
      <c r="U228" s="73"/>
      <c r="V228" s="73"/>
    </row>
    <row r="229" spans="18:22" x14ac:dyDescent="0.2">
      <c r="R229" s="73"/>
      <c r="S229" s="73"/>
      <c r="T229" s="73"/>
      <c r="U229" s="73"/>
      <c r="V229" s="73"/>
    </row>
    <row r="230" spans="18:22" x14ac:dyDescent="0.2">
      <c r="R230" s="73"/>
      <c r="S230" s="73"/>
      <c r="T230" s="73"/>
      <c r="U230" s="73"/>
      <c r="V230" s="73"/>
    </row>
    <row r="231" spans="18:22" x14ac:dyDescent="0.2">
      <c r="R231" s="73"/>
      <c r="S231" s="73"/>
      <c r="T231" s="73"/>
      <c r="U231" s="73"/>
      <c r="V231" s="73"/>
    </row>
    <row r="232" spans="18:22" x14ac:dyDescent="0.2">
      <c r="R232" s="73"/>
      <c r="S232" s="73"/>
      <c r="T232" s="73"/>
      <c r="U232" s="73"/>
      <c r="V232" s="73"/>
    </row>
    <row r="233" spans="18:22" x14ac:dyDescent="0.2">
      <c r="R233" s="73"/>
      <c r="S233" s="73"/>
      <c r="T233" s="73"/>
      <c r="U233" s="73"/>
      <c r="V233" s="73"/>
    </row>
    <row r="234" spans="18:22" x14ac:dyDescent="0.2">
      <c r="R234" s="73"/>
      <c r="S234" s="73"/>
      <c r="T234" s="73"/>
      <c r="U234" s="73"/>
      <c r="V234" s="73"/>
    </row>
    <row r="235" spans="18:22" x14ac:dyDescent="0.2">
      <c r="R235" s="73"/>
      <c r="S235" s="73"/>
      <c r="T235" s="73"/>
      <c r="U235" s="73"/>
      <c r="V235" s="73"/>
    </row>
    <row r="236" spans="18:22" x14ac:dyDescent="0.2">
      <c r="R236" s="73"/>
      <c r="S236" s="73"/>
      <c r="T236" s="73"/>
      <c r="U236" s="73"/>
      <c r="V236" s="73"/>
    </row>
    <row r="237" spans="18:22" x14ac:dyDescent="0.2">
      <c r="R237" s="73"/>
      <c r="S237" s="73"/>
      <c r="T237" s="73"/>
      <c r="U237" s="73"/>
      <c r="V237" s="73"/>
    </row>
    <row r="238" spans="18:22" x14ac:dyDescent="0.2">
      <c r="R238" s="73"/>
      <c r="S238" s="73"/>
      <c r="T238" s="73"/>
      <c r="U238" s="73"/>
      <c r="V238" s="73"/>
    </row>
    <row r="239" spans="18:22" x14ac:dyDescent="0.2">
      <c r="R239" s="73"/>
      <c r="S239" s="73"/>
      <c r="T239" s="73"/>
      <c r="U239" s="73"/>
      <c r="V239" s="73"/>
    </row>
    <row r="240" spans="18:22" x14ac:dyDescent="0.2">
      <c r="R240" s="73"/>
      <c r="S240" s="73"/>
      <c r="T240" s="73"/>
      <c r="U240" s="73"/>
      <c r="V240" s="73"/>
    </row>
    <row r="241" spans="18:22" x14ac:dyDescent="0.2">
      <c r="R241" s="73"/>
      <c r="S241" s="73"/>
      <c r="T241" s="73"/>
      <c r="U241" s="73"/>
      <c r="V241" s="73"/>
    </row>
    <row r="242" spans="18:22" x14ac:dyDescent="0.2">
      <c r="R242" s="73"/>
      <c r="S242" s="73"/>
      <c r="T242" s="73"/>
      <c r="U242" s="73"/>
      <c r="V242" s="73"/>
    </row>
    <row r="243" spans="18:22" x14ac:dyDescent="0.2">
      <c r="R243" s="73"/>
      <c r="S243" s="73"/>
      <c r="T243" s="73"/>
      <c r="U243" s="73"/>
      <c r="V243" s="73"/>
    </row>
    <row r="244" spans="18:22" x14ac:dyDescent="0.2">
      <c r="R244" s="73"/>
      <c r="S244" s="73"/>
      <c r="T244" s="73"/>
      <c r="U244" s="73"/>
      <c r="V244" s="73"/>
    </row>
    <row r="245" spans="18:22" x14ac:dyDescent="0.2">
      <c r="R245" s="73"/>
      <c r="S245" s="73"/>
      <c r="T245" s="73"/>
      <c r="U245" s="73"/>
      <c r="V245" s="73"/>
    </row>
    <row r="246" spans="18:22" x14ac:dyDescent="0.2">
      <c r="R246" s="73"/>
      <c r="S246" s="73"/>
      <c r="T246" s="73"/>
      <c r="U246" s="73"/>
      <c r="V246" s="73"/>
    </row>
    <row r="247" spans="18:22" x14ac:dyDescent="0.2">
      <c r="R247" s="73"/>
      <c r="S247" s="73"/>
      <c r="T247" s="73"/>
      <c r="U247" s="73"/>
      <c r="V247" s="73"/>
    </row>
    <row r="248" spans="18:22" x14ac:dyDescent="0.2">
      <c r="R248" s="73"/>
      <c r="S248" s="73"/>
      <c r="T248" s="73"/>
      <c r="U248" s="73"/>
      <c r="V248" s="73"/>
    </row>
    <row r="249" spans="18:22" x14ac:dyDescent="0.2">
      <c r="R249" s="73"/>
      <c r="S249" s="73"/>
      <c r="T249" s="73"/>
      <c r="U249" s="73"/>
      <c r="V249" s="73"/>
    </row>
    <row r="250" spans="18:22" x14ac:dyDescent="0.2">
      <c r="R250" s="73"/>
      <c r="S250" s="73"/>
      <c r="T250" s="73"/>
      <c r="U250" s="73"/>
      <c r="V250" s="73"/>
    </row>
    <row r="251" spans="18:22" x14ac:dyDescent="0.2">
      <c r="R251" s="73"/>
      <c r="S251" s="73"/>
      <c r="T251" s="73"/>
      <c r="U251" s="73"/>
      <c r="V251" s="73"/>
    </row>
    <row r="252" spans="18:22" x14ac:dyDescent="0.2">
      <c r="R252" s="73"/>
      <c r="S252" s="73"/>
      <c r="T252" s="73"/>
      <c r="U252" s="73"/>
      <c r="V252" s="73"/>
    </row>
    <row r="253" spans="18:22" x14ac:dyDescent="0.2">
      <c r="R253" s="73"/>
      <c r="S253" s="73"/>
      <c r="T253" s="73"/>
      <c r="U253" s="73"/>
      <c r="V253" s="73"/>
    </row>
    <row r="254" spans="18:22" x14ac:dyDescent="0.2">
      <c r="R254" s="73"/>
      <c r="S254" s="73"/>
      <c r="T254" s="73"/>
      <c r="U254" s="73"/>
      <c r="V254" s="73"/>
    </row>
    <row r="255" spans="18:22" x14ac:dyDescent="0.2">
      <c r="R255" s="73"/>
      <c r="S255" s="73"/>
      <c r="T255" s="73"/>
      <c r="U255" s="73"/>
      <c r="V255" s="73"/>
    </row>
    <row r="256" spans="18:22" x14ac:dyDescent="0.2">
      <c r="R256" s="73"/>
      <c r="S256" s="73"/>
      <c r="T256" s="73"/>
      <c r="U256" s="73"/>
      <c r="V256" s="73"/>
    </row>
    <row r="257" spans="18:22" x14ac:dyDescent="0.2">
      <c r="R257" s="73"/>
      <c r="S257" s="73"/>
      <c r="T257" s="73"/>
      <c r="U257" s="73"/>
      <c r="V257" s="73"/>
    </row>
    <row r="258" spans="18:22" x14ac:dyDescent="0.2">
      <c r="R258" s="73"/>
      <c r="S258" s="73"/>
      <c r="T258" s="73"/>
      <c r="U258" s="73"/>
      <c r="V258" s="73"/>
    </row>
    <row r="259" spans="18:22" x14ac:dyDescent="0.2">
      <c r="R259" s="73"/>
      <c r="S259" s="73"/>
      <c r="T259" s="73"/>
      <c r="U259" s="73"/>
      <c r="V259" s="73"/>
    </row>
    <row r="260" spans="18:22" x14ac:dyDescent="0.2">
      <c r="R260" s="73"/>
      <c r="S260" s="73"/>
      <c r="T260" s="73"/>
      <c r="U260" s="73"/>
      <c r="V260" s="73"/>
    </row>
    <row r="261" spans="18:22" x14ac:dyDescent="0.2">
      <c r="R261" s="73"/>
      <c r="S261" s="73"/>
      <c r="T261" s="73"/>
      <c r="U261" s="73"/>
      <c r="V261" s="73"/>
    </row>
    <row r="262" spans="18:22" x14ac:dyDescent="0.2">
      <c r="R262" s="73"/>
      <c r="S262" s="73"/>
      <c r="T262" s="73"/>
      <c r="U262" s="73"/>
      <c r="V262" s="73"/>
    </row>
    <row r="263" spans="18:22" x14ac:dyDescent="0.2">
      <c r="R263" s="73"/>
      <c r="S263" s="73"/>
      <c r="T263" s="73"/>
      <c r="U263" s="73"/>
      <c r="V263" s="73"/>
    </row>
    <row r="264" spans="18:22" x14ac:dyDescent="0.2">
      <c r="R264" s="73"/>
      <c r="S264" s="73"/>
      <c r="T264" s="73"/>
      <c r="U264" s="73"/>
      <c r="V264" s="73"/>
    </row>
    <row r="265" spans="18:22" x14ac:dyDescent="0.2">
      <c r="R265" s="73"/>
      <c r="S265" s="73"/>
      <c r="T265" s="73"/>
      <c r="U265" s="73"/>
      <c r="V265" s="73"/>
    </row>
    <row r="266" spans="18:22" x14ac:dyDescent="0.2">
      <c r="R266" s="73"/>
      <c r="S266" s="73"/>
      <c r="T266" s="73"/>
      <c r="U266" s="73"/>
      <c r="V266" s="73"/>
    </row>
    <row r="267" spans="18:22" x14ac:dyDescent="0.2">
      <c r="R267" s="73"/>
      <c r="S267" s="73"/>
      <c r="T267" s="73"/>
      <c r="U267" s="73"/>
      <c r="V267" s="73"/>
    </row>
    <row r="268" spans="18:22" x14ac:dyDescent="0.2">
      <c r="R268" s="73"/>
      <c r="S268" s="73"/>
      <c r="T268" s="73"/>
      <c r="U268" s="73"/>
      <c r="V268" s="73"/>
    </row>
    <row r="269" spans="18:22" x14ac:dyDescent="0.2">
      <c r="R269" s="73"/>
      <c r="S269" s="73"/>
      <c r="T269" s="73"/>
      <c r="U269" s="73"/>
      <c r="V269" s="73"/>
    </row>
    <row r="270" spans="18:22" x14ac:dyDescent="0.2">
      <c r="R270" s="73"/>
      <c r="S270" s="73"/>
      <c r="T270" s="73"/>
      <c r="U270" s="73"/>
      <c r="V270" s="73"/>
    </row>
    <row r="271" spans="18:22" x14ac:dyDescent="0.2">
      <c r="R271" s="73"/>
      <c r="S271" s="73"/>
      <c r="T271" s="73"/>
      <c r="U271" s="73"/>
      <c r="V271" s="73"/>
    </row>
    <row r="272" spans="18:22" x14ac:dyDescent="0.2">
      <c r="R272" s="73"/>
      <c r="S272" s="73"/>
      <c r="T272" s="73"/>
      <c r="U272" s="73"/>
      <c r="V272" s="73"/>
    </row>
    <row r="273" spans="18:24" x14ac:dyDescent="0.2">
      <c r="R273" s="73"/>
      <c r="S273" s="73"/>
      <c r="T273" s="73"/>
      <c r="U273" s="73"/>
      <c r="V273" s="73"/>
    </row>
    <row r="274" spans="18:24" x14ac:dyDescent="0.2">
      <c r="R274" s="73"/>
      <c r="S274" s="73"/>
      <c r="T274" s="73"/>
      <c r="U274" s="73"/>
      <c r="V274" s="73"/>
    </row>
    <row r="275" spans="18:24" x14ac:dyDescent="0.2">
      <c r="R275" s="73"/>
      <c r="S275" s="73"/>
      <c r="T275" s="73"/>
      <c r="U275" s="73"/>
      <c r="V275" s="73"/>
    </row>
    <row r="276" spans="18:24" x14ac:dyDescent="0.2">
      <c r="W276" s="72"/>
      <c r="X276" s="73"/>
    </row>
    <row r="277" spans="18:24" x14ac:dyDescent="0.2">
      <c r="W277" s="72"/>
      <c r="X277" s="73"/>
    </row>
    <row r="278" spans="18:24" x14ac:dyDescent="0.2">
      <c r="W278" s="72"/>
      <c r="X278" s="73"/>
    </row>
    <row r="279" spans="18:24" x14ac:dyDescent="0.2">
      <c r="W279" s="72"/>
      <c r="X279" s="73"/>
    </row>
    <row r="280" spans="18:24" x14ac:dyDescent="0.2">
      <c r="W280" s="72"/>
      <c r="X280" s="73"/>
    </row>
    <row r="281" spans="18:24" x14ac:dyDescent="0.2">
      <c r="W281" s="72"/>
      <c r="X281" s="73"/>
    </row>
    <row r="282" spans="18:24" x14ac:dyDescent="0.2">
      <c r="W282" s="72"/>
      <c r="X282" s="73"/>
    </row>
    <row r="283" spans="18:24" x14ac:dyDescent="0.2">
      <c r="W283" s="72"/>
      <c r="X283" s="73"/>
    </row>
    <row r="284" spans="18:24" x14ac:dyDescent="0.2">
      <c r="W284" s="72"/>
      <c r="X284" s="73"/>
    </row>
    <row r="285" spans="18:24" x14ac:dyDescent="0.2">
      <c r="W285" s="72"/>
      <c r="X285" s="73"/>
    </row>
    <row r="286" spans="18:24" x14ac:dyDescent="0.2">
      <c r="W286" s="72"/>
      <c r="X286" s="73"/>
    </row>
    <row r="287" spans="18:24" x14ac:dyDescent="0.2">
      <c r="W287" s="72"/>
      <c r="X287" s="73"/>
    </row>
    <row r="288" spans="18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  <c r="Z3559" s="96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36">
    <cfRule type="cellIs" dxfId="4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2" width="12.7109375" style="72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8.28515625" style="72" hidden="1" customWidth="1" outlineLevel="1"/>
    <col min="30" max="31" width="19.28515625" style="72" hidden="1" customWidth="1" outlineLevel="1"/>
    <col min="32" max="32" width="2.7109375" style="72" customWidth="1" collapsed="1"/>
    <col min="33" max="33" width="6" style="72" hidden="1" customWidth="1" outlineLevel="1"/>
    <col min="34" max="34" width="3" style="72" hidden="1" customWidth="1" outlineLevel="1"/>
    <col min="35" max="36" width="6" style="72" hidden="1" customWidth="1" outlineLevel="1"/>
    <col min="37" max="37" width="15.140625" style="72" hidden="1" customWidth="1" outlineLevel="1"/>
    <col min="38" max="38" width="15.140625" style="72" bestFit="1" customWidth="1" collapsed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58" width="5" style="72" bestFit="1" customWidth="1"/>
    <col min="59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7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42490</v>
      </c>
      <c r="E3" s="83">
        <f t="shared" ref="E3:E16" si="0">EDATE(SettlementDate,$B3)</f>
        <v>42860</v>
      </c>
      <c r="F3" s="84">
        <f t="shared" ref="F3:F16" si="1">IF(B3&lt;=12,1,IF(B3&lt;=24,3,IF(B3&lt;=120,6,IF(B3&lt;=240,12,IF(B3&lt;=360,36,60)))))</f>
        <v>1</v>
      </c>
      <c r="G3" s="92">
        <f>MIN(_xll.ohPack(Data!$L$4:INDEX(Fwd3M,MATCH(E3+1,SettlementDates,1),1)))</f>
        <v>6.3290000000000872E-3</v>
      </c>
      <c r="H3" s="63">
        <f t="shared" ref="H3:H16" si="2">ROUNDDOWN(G3*10,2)/10</f>
        <v>6.0000000000000001E-3</v>
      </c>
      <c r="I3" s="92">
        <f>MAX(_xll.ohPack(Data!$L$4:INDEX(Fwd3M,MATCH(E3+1,SettlementDates,1),1)))</f>
        <v>9.2989496446557202E-3</v>
      </c>
      <c r="J3" s="63">
        <f t="shared" ref="J3:J16" si="3">IF(I3-G3&gt;1%,(QUOTIENT(I3*10000,50)+1)*0.5%,(QUOTIENT(I3*10000,10)+1)*0.1%)</f>
        <v>0.01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8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43225</v>
      </c>
      <c r="F4" s="87">
        <f t="shared" si="1"/>
        <v>3</v>
      </c>
      <c r="G4" s="93">
        <f>MIN(_xll.ohPack(Data!$L$4:INDEX(Fwd3M,MATCH(E4+1,SettlementDates,1),1)))</f>
        <v>6.3290000000000872E-3</v>
      </c>
      <c r="H4" s="64">
        <f t="shared" si="2"/>
        <v>6.0000000000000001E-3</v>
      </c>
      <c r="I4" s="93">
        <f>MAX(_xll.ohPack(Data!$L$4:INDEX(Fwd3M,MATCH(E4+1,SettlementDates,1),1)))</f>
        <v>1.1520586409092815E-2</v>
      </c>
      <c r="J4" s="64">
        <f t="shared" si="3"/>
        <v>1.2E-2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8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44321</v>
      </c>
      <c r="F5" s="87">
        <f t="shared" si="1"/>
        <v>6</v>
      </c>
      <c r="G5" s="93">
        <f>MIN(_xll.ohPack(Data!$L$4:INDEX(Fwd3M,MATCH(E5+1,SettlementDates,1),1)))</f>
        <v>6.3290000000000872E-3</v>
      </c>
      <c r="H5" s="64">
        <f t="shared" si="2"/>
        <v>6.0000000000000001E-3</v>
      </c>
      <c r="I5" s="93">
        <f>MAX(_xll.ohPack(Data!$L$4:INDEX(Fwd3M,MATCH(E5+1,SettlementDates,1),1)))</f>
        <v>1.7949502056135897E-2</v>
      </c>
      <c r="J5" s="64">
        <f t="shared" si="3"/>
        <v>0.02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8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46147</v>
      </c>
      <c r="F6" s="87">
        <f t="shared" si="1"/>
        <v>6</v>
      </c>
      <c r="G6" s="93">
        <f>MIN(_xll.ohPack(Data!$L$4:INDEX(Fwd3M,MATCH(E6+1,SettlementDates,1),1)))</f>
        <v>6.3290000000000872E-3</v>
      </c>
      <c r="H6" s="64">
        <f t="shared" si="2"/>
        <v>6.0000000000000001E-3</v>
      </c>
      <c r="I6" s="93">
        <f>MAX(_xll.ohPack(Data!$L$4:INDEX(Fwd3M,MATCH(E6+1,SettlementDates,1),1)))</f>
        <v>2.4161134787311394E-2</v>
      </c>
      <c r="J6" s="64">
        <f t="shared" si="3"/>
        <v>2.5000000000000001E-2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8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49800</v>
      </c>
      <c r="F7" s="87">
        <f t="shared" si="1"/>
        <v>12</v>
      </c>
      <c r="G7" s="93">
        <f>MIN(_xll.ohPack(Data!$L$4:INDEX(Fwd3M,MATCH(E7+1,SettlementDates,1),1)))</f>
        <v>6.3290000000000872E-3</v>
      </c>
      <c r="H7" s="64">
        <f t="shared" si="2"/>
        <v>6.0000000000000001E-3</v>
      </c>
      <c r="I7" s="93">
        <f>MAX(_xll.ohPack(Data!$L$4:INDEX(Fwd3M,MATCH(E7+1,SettlementDates,1),1)))</f>
        <v>2.5574591174046292E-2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8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53452</v>
      </c>
      <c r="F8" s="87">
        <f t="shared" si="1"/>
        <v>36</v>
      </c>
      <c r="G8" s="93">
        <f>MIN(_xll.ohPack(Data!$L$4:INDEX(Fwd3M,MATCH(E8+1,SettlementDates,1),1)))</f>
        <v>6.3290000000000872E-3</v>
      </c>
      <c r="H8" s="64">
        <f t="shared" si="2"/>
        <v>6.0000000000000001E-3</v>
      </c>
      <c r="I8" s="93">
        <f>MAX(_xll.ohPack(Data!$L$4:INDEX(Fwd3M,MATCH(E8+1,SettlementDates,1),1)))</f>
        <v>2.5574591174046292E-2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9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64410</v>
      </c>
      <c r="F9" s="87">
        <f t="shared" si="1"/>
        <v>60</v>
      </c>
      <c r="G9" s="94">
        <f>MIN(_xll.ohPack(Data!$L$4:INDEX(Fwd3M,MATCH(E9+1,SettlementDates,1),1)))</f>
        <v>6.3290000000000872E-3</v>
      </c>
      <c r="H9" s="65">
        <f t="shared" si="2"/>
        <v>6.0000000000000001E-3</v>
      </c>
      <c r="I9" s="94">
        <f>MAX(_xll.ohPack(Data!$L$4:INDEX(Fwd3M,MATCH(E9+1,SettlementDates,1),1)))</f>
        <v>2.5574591174046292E-2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7" t="s">
        <v>60</v>
      </c>
      <c r="B10" s="77">
        <v>12</v>
      </c>
      <c r="C10" s="62" t="str">
        <f>_xll.qlPeriodEquivalent(B10&amp;"M")</f>
        <v>1Y</v>
      </c>
      <c r="D10" s="82">
        <f>D3</f>
        <v>42490</v>
      </c>
      <c r="E10" s="83">
        <f t="shared" si="0"/>
        <v>42860</v>
      </c>
      <c r="F10" s="88">
        <f t="shared" si="1"/>
        <v>1</v>
      </c>
      <c r="G10" s="93">
        <f>MIN(_xll.ohPack(Data!$M$4:INDEX(ONFwd3M,MATCH(E10+1,SettlementDates,1),1)))</f>
        <v>6.1121911895778425E-3</v>
      </c>
      <c r="H10" s="64">
        <f t="shared" si="2"/>
        <v>6.0000000000000001E-3</v>
      </c>
      <c r="I10" s="93">
        <f>MAX(_xll.ohPack(Data!$M$4:INDEX(ONFwd3M,MATCH(E10+1,SettlementDates,1),1)))</f>
        <v>9.0216502912454644E-3</v>
      </c>
      <c r="J10" s="64">
        <f t="shared" si="3"/>
        <v>0.01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8"/>
      <c r="B11" s="77">
        <v>24</v>
      </c>
      <c r="C11" s="60" t="str">
        <f>_xll.qlPeriodEquivalent(B11&amp;"M")</f>
        <v>2Y</v>
      </c>
      <c r="D11" s="85">
        <f t="shared" ref="D11:D16" si="5">D4</f>
        <v>42460</v>
      </c>
      <c r="E11" s="86">
        <f t="shared" si="0"/>
        <v>43225</v>
      </c>
      <c r="F11" s="87">
        <f t="shared" si="1"/>
        <v>3</v>
      </c>
      <c r="G11" s="93">
        <f>MIN(_xll.ohPack(Data!$M$4:INDEX(ONFwd3M,MATCH(E11+1,SettlementDates,1),1)))</f>
        <v>6.1121911895778425E-3</v>
      </c>
      <c r="H11" s="64">
        <f t="shared" si="2"/>
        <v>6.0000000000000001E-3</v>
      </c>
      <c r="I11" s="93">
        <f>MAX(_xll.ohPack(Data!$M$4:INDEX(ONFwd3M,MATCH(E11+1,SettlementDates,1),1)))</f>
        <v>1.1382039060159332E-2</v>
      </c>
      <c r="J11" s="64">
        <f t="shared" si="3"/>
        <v>1.2E-2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8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44321</v>
      </c>
      <c r="F12" s="87">
        <f t="shared" si="1"/>
        <v>6</v>
      </c>
      <c r="G12" s="93">
        <f>MIN(_xll.ohPack(Data!$M$4:INDEX(ONFwd3M,MATCH(E12+1,SettlementDates,1),1)))</f>
        <v>6.1121911895778425E-3</v>
      </c>
      <c r="H12" s="64">
        <f t="shared" si="2"/>
        <v>6.0000000000000001E-3</v>
      </c>
      <c r="I12" s="93">
        <f>MAX(_xll.ohPack(Data!$M$4:INDEX(ONFwd3M,MATCH(E12+1,SettlementDates,1),1)))</f>
        <v>1.7617550736259702E-2</v>
      </c>
      <c r="J12" s="64">
        <f t="shared" si="3"/>
        <v>0.02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8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46147</v>
      </c>
      <c r="F13" s="87">
        <f t="shared" si="1"/>
        <v>6</v>
      </c>
      <c r="G13" s="93">
        <f>MIN(_xll.ohPack(Data!$M$4:INDEX(ONFwd3M,MATCH(E13+1,SettlementDates,1),1)))</f>
        <v>6.1121911895778425E-3</v>
      </c>
      <c r="H13" s="64">
        <f t="shared" si="2"/>
        <v>6.0000000000000001E-3</v>
      </c>
      <c r="I13" s="93">
        <f>MAX(_xll.ohPack(Data!$M$4:INDEX(ONFwd3M,MATCH(E13+1,SettlementDates,1),1)))</f>
        <v>2.3989246068651937E-2</v>
      </c>
      <c r="J13" s="64">
        <f t="shared" si="3"/>
        <v>2.5000000000000001E-2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8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49800</v>
      </c>
      <c r="F14" s="87">
        <f t="shared" si="1"/>
        <v>12</v>
      </c>
      <c r="G14" s="93">
        <f>MIN(_xll.ohPack(Data!$M$4:INDEX(ONFwd3M,MATCH(E14+1,SettlementDates,1),1)))</f>
        <v>6.1121911895778425E-3</v>
      </c>
      <c r="H14" s="64">
        <f t="shared" si="2"/>
        <v>6.0000000000000001E-3</v>
      </c>
      <c r="I14" s="93">
        <f>MAX(_xll.ohPack(Data!$M$4:INDEX(ONFwd3M,MATCH(E14+1,SettlementDates,1),1)))</f>
        <v>2.5495221571114612E-2</v>
      </c>
      <c r="J14" s="64">
        <f t="shared" si="3"/>
        <v>0.03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8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53452</v>
      </c>
      <c r="F15" s="87">
        <f t="shared" si="1"/>
        <v>36</v>
      </c>
      <c r="G15" s="93">
        <f>MIN(_xll.ohPack(Data!$M$4:INDEX(ONFwd3M,MATCH(E15+1,SettlementDates,1),1)))</f>
        <v>6.1121911895778425E-3</v>
      </c>
      <c r="H15" s="64">
        <f t="shared" si="2"/>
        <v>6.0000000000000001E-3</v>
      </c>
      <c r="I15" s="93">
        <f>MAX(_xll.ohPack(Data!$M$4:INDEX(ONFwd3M,MATCH(E15+1,SettlementDates,1),1)))</f>
        <v>2.5495221571114612E-2</v>
      </c>
      <c r="J15" s="64">
        <f t="shared" si="3"/>
        <v>0.03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9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64410</v>
      </c>
      <c r="F16" s="91">
        <f t="shared" si="1"/>
        <v>60</v>
      </c>
      <c r="G16" s="94">
        <f>MIN(_xll.ohPack(Data!$M$4:INDEX(ONFwd3M,MATCH(E16+1,SettlementDates,1),1)))</f>
        <v>6.1121911895778425E-3</v>
      </c>
      <c r="H16" s="65">
        <f t="shared" si="2"/>
        <v>6.0000000000000001E-3</v>
      </c>
      <c r="I16" s="94">
        <f>MAX(_xll.ohPack(Data!$M$4:INDEX(ONFwd3M,MATCH(E16+1,SettlementDates,1),1)))</f>
        <v>2.5495221571114612E-2</v>
      </c>
      <c r="J16" s="65">
        <f t="shared" si="3"/>
        <v>0.03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7" collapsed="1" x14ac:dyDescent="0.2">
      <c r="R17" s="73"/>
      <c r="S17" s="73"/>
      <c r="T17" s="73"/>
      <c r="U17" s="73"/>
      <c r="V17" s="73"/>
    </row>
    <row r="18" spans="3:37" x14ac:dyDescent="0.2">
      <c r="C18" s="72"/>
      <c r="M18" s="122" t="s">
        <v>173</v>
      </c>
      <c r="Q18" s="73"/>
      <c r="R18" s="73"/>
      <c r="S18" s="73"/>
      <c r="T18" s="73"/>
      <c r="V18" s="73"/>
      <c r="AA18" s="71"/>
    </row>
    <row r="19" spans="3:37" x14ac:dyDescent="0.2">
      <c r="M19" s="111"/>
      <c r="P19" s="73"/>
      <c r="Q19" s="73"/>
      <c r="R19" s="73"/>
      <c r="S19" s="73"/>
      <c r="T19" s="73"/>
      <c r="V19" s="73"/>
      <c r="AA19" s="95"/>
    </row>
    <row r="20" spans="3:37" x14ac:dyDescent="0.2">
      <c r="P20" s="73"/>
      <c r="Q20" s="73"/>
      <c r="R20" s="73"/>
      <c r="S20" s="73"/>
      <c r="T20" s="73"/>
      <c r="U20" s="73"/>
      <c r="V20" s="73"/>
      <c r="Y20" s="73"/>
    </row>
    <row r="21" spans="3:37" ht="13.5" x14ac:dyDescent="0.2">
      <c r="M21" s="100" t="s">
        <v>135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7" x14ac:dyDescent="0.2">
      <c r="J22" s="72"/>
      <c r="K22" s="171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37" x14ac:dyDescent="0.2">
      <c r="J23" s="72"/>
      <c r="K23" s="72"/>
      <c r="L23" s="72"/>
      <c r="M23" s="60" t="s">
        <v>176</v>
      </c>
      <c r="N23" s="60" t="s">
        <v>39</v>
      </c>
      <c r="O23" s="60" t="str">
        <f t="shared" ref="O23:O34" si="6">LEFT(N23,LEN(N23)-1)+3&amp;"M"</f>
        <v>4M</v>
      </c>
      <c r="P23" s="60" t="str">
        <f t="shared" ref="P23:P34" si="7">Currency&amp;LEFT(N23,LEN(N23)-1)&amp;"x"&amp;LEFT(O23,LEN(O23)-1)&amp;"F"&amp;QuoteSuffix</f>
        <v>USD1x4F_Quote</v>
      </c>
      <c r="Q23" s="138"/>
      <c r="R23" s="136">
        <f>_xll.qlInterestRateIndexFixingDate(Index3M,S23)</f>
        <v>42523</v>
      </c>
      <c r="S23" s="136">
        <f>_xll.qlCalendarAdvance(JointCalendar,SettlementDate,N23,"mf",TRUE)</f>
        <v>42527</v>
      </c>
      <c r="T23" s="136">
        <f>_xll.qlCalendarAdvance(JointCalendar,SettlementDate,O23,"mf",TRUE)</f>
        <v>42619</v>
      </c>
      <c r="U23" s="141">
        <f>_xll.qlIndexFixing(Index3M,R23,TRUE,_xll.ohTrigger(Trigger,Trigger3M))</f>
        <v>6.5665132896751358E-3</v>
      </c>
      <c r="V23" s="141">
        <f>_xll.qlQuoteValue(P23,_xll.ohTrigger(Trigger,Trigger3M))</f>
        <v>6.5700000000000003E-3</v>
      </c>
      <c r="W23" s="60" t="b">
        <f>NOT(ISERROR(V23))</f>
        <v>1</v>
      </c>
      <c r="X23" s="145">
        <f>U23-V23</f>
        <v>-3.4867103248644934E-6</v>
      </c>
      <c r="Y23" s="60" t="b">
        <f>ABS(X23)&lt;=ABS('General Settings'!$D$30)</f>
        <v>1</v>
      </c>
      <c r="AG23" s="158" t="b">
        <v>0</v>
      </c>
      <c r="AH23" s="159" t="str">
        <f>_xll.qlIMMNextCode(EvaluationDate-1,AG23)</f>
        <v>K6</v>
      </c>
      <c r="AI23" s="159" t="b">
        <f>IF(OR(LEFT(AH23,1)="H",LEFT(AH23,1)="M",LEFT(AH23,1)="U",LEFT(AH23,1)="Z"),TRUE,FALSE)</f>
        <v>0</v>
      </c>
      <c r="AJ23" s="160" t="b">
        <f>NOT(AI23)</f>
        <v>1</v>
      </c>
      <c r="AK23" s="72" t="e">
        <f t="array" ref="AK23:AK34">NA()</f>
        <v>#N/A</v>
      </c>
    </row>
    <row r="24" spans="3:37" x14ac:dyDescent="0.2">
      <c r="M24" s="60" t="s">
        <v>176</v>
      </c>
      <c r="N24" s="60" t="s">
        <v>75</v>
      </c>
      <c r="O24" s="60" t="str">
        <f t="shared" si="6"/>
        <v>5M</v>
      </c>
      <c r="P24" s="60" t="str">
        <f t="shared" si="7"/>
        <v>USD2x5F_Quote</v>
      </c>
      <c r="Q24" s="138"/>
      <c r="R24" s="136">
        <f>_xll.qlInterestRateIndexFixingDate(Index3M,S24)</f>
        <v>42552</v>
      </c>
      <c r="S24" s="136">
        <f>_xll.qlCalendarAdvance(JointCalendar,SettlementDate,N24,"mf",TRUE)</f>
        <v>42556</v>
      </c>
      <c r="T24" s="136">
        <f>_xll.qlCalendarAdvance(JointCalendar,SettlementDate,O24,"mf",TRUE)</f>
        <v>42648</v>
      </c>
      <c r="U24" s="141">
        <f>_xll.qlIndexFixing(Index3M,R24,TRUE,_xll.ohTrigger(Trigger,Trigger3M))</f>
        <v>6.8958261532613566E-3</v>
      </c>
      <c r="V24" s="141">
        <f>_xll.qlQuoteValue(P24,_xll.ohTrigger(Trigger,Trigger3M))</f>
        <v>6.8900000000000003E-3</v>
      </c>
      <c r="W24" s="60" t="b">
        <f t="shared" ref="W24:W34" si="8">NOT(ISERROR(V24))</f>
        <v>1</v>
      </c>
      <c r="X24" s="145">
        <f t="shared" ref="X24:X34" si="9">U24-V24</f>
        <v>5.8261532613563052E-6</v>
      </c>
      <c r="Y24" s="60" t="b">
        <f>ABS(X24)&lt;=ABS('General Settings'!$D$30)</f>
        <v>1</v>
      </c>
      <c r="AG24" s="161" t="b">
        <v>0</v>
      </c>
      <c r="AH24" s="72" t="str">
        <f>_xll.qlIMMNextCode(AH23,AG24)</f>
        <v>M6</v>
      </c>
      <c r="AI24" s="72" t="b">
        <f t="shared" ref="AI24:AI59" si="10">IF(OR(LEFT(AH24,1)="H",LEFT(AH24,1)="M",LEFT(AH24,1)="U",LEFT(AH24,1)="Z"),TRUE,FALSE)</f>
        <v>1</v>
      </c>
      <c r="AJ24" s="162" t="b">
        <f t="shared" ref="AJ24:AJ59" si="11">NOT(AI24)</f>
        <v>0</v>
      </c>
      <c r="AK24" s="72" t="e">
        <v>#N/A</v>
      </c>
    </row>
    <row r="25" spans="3:37" x14ac:dyDescent="0.2">
      <c r="K25" s="171" t="b">
        <v>1</v>
      </c>
      <c r="M25" s="60" t="s">
        <v>176</v>
      </c>
      <c r="N25" s="60" t="s">
        <v>40</v>
      </c>
      <c r="O25" s="60" t="str">
        <f t="shared" si="6"/>
        <v>6M</v>
      </c>
      <c r="P25" s="60" t="str">
        <f t="shared" si="7"/>
        <v>USD3x6F_Quote</v>
      </c>
      <c r="Q25" s="138"/>
      <c r="R25" s="136">
        <f>_xll.qlInterestRateIndexFixingDate(Index3M,S25)</f>
        <v>42585</v>
      </c>
      <c r="S25" s="136">
        <f>_xll.qlCalendarAdvance(JointCalendar,SettlementDate,N25,"mf",TRUE)</f>
        <v>42587</v>
      </c>
      <c r="T25" s="136">
        <f>_xll.qlCalendarAdvance(JointCalendar,SettlementDate,O25,"mf",TRUE)</f>
        <v>42681</v>
      </c>
      <c r="U25" s="141">
        <f>_xll.qlIndexFixing(Index3M,R25,TRUE,_xll.ohTrigger(Trigger,Trigger3M))</f>
        <v>7.2213143474397536E-3</v>
      </c>
      <c r="V25" s="141">
        <f>_xll.qlQuoteValue(P25,_xll.ohTrigger(Trigger,Trigger3M))</f>
        <v>7.170000000000001E-3</v>
      </c>
      <c r="W25" s="60" t="b">
        <f t="shared" si="8"/>
        <v>1</v>
      </c>
      <c r="X25" s="145">
        <f t="shared" si="9"/>
        <v>5.1314347439752536E-5</v>
      </c>
      <c r="Y25" s="60" t="b">
        <f>ABS(X25)&lt;=ABS('General Settings'!$D$30)</f>
        <v>1</v>
      </c>
      <c r="AG25" s="161" t="b">
        <v>0</v>
      </c>
      <c r="AH25" s="72" t="str">
        <f>_xll.qlIMMNextCode(AH24,AG25)</f>
        <v>N6</v>
      </c>
      <c r="AI25" s="72" t="b">
        <f t="shared" si="10"/>
        <v>0</v>
      </c>
      <c r="AJ25" s="162" t="b">
        <f t="shared" si="11"/>
        <v>1</v>
      </c>
      <c r="AK25" s="72" t="e">
        <v>#N/A</v>
      </c>
    </row>
    <row r="26" spans="3:37" x14ac:dyDescent="0.2">
      <c r="M26" s="60" t="s">
        <v>176</v>
      </c>
      <c r="N26" s="60" t="s">
        <v>76</v>
      </c>
      <c r="O26" s="60" t="str">
        <f t="shared" si="6"/>
        <v>7M</v>
      </c>
      <c r="P26" s="60" t="str">
        <f t="shared" si="7"/>
        <v>USD4x7F_Quote</v>
      </c>
      <c r="Q26" s="138"/>
      <c r="R26" s="136">
        <f>_xll.qlInterestRateIndexFixingDate(Index3M,S26)</f>
        <v>42615</v>
      </c>
      <c r="S26" s="136">
        <f>_xll.qlCalendarAdvance(JointCalendar,SettlementDate,N26,"mf",TRUE)</f>
        <v>42619</v>
      </c>
      <c r="T26" s="136">
        <f>_xll.qlCalendarAdvance(JointCalendar,SettlementDate,O26,"mf",TRUE)</f>
        <v>42709</v>
      </c>
      <c r="U26" s="141">
        <f>_xll.qlIndexFixing(Index3M,R26,TRUE,_xll.ohTrigger(Trigger,Trigger3M))</f>
        <v>7.5177353389692383E-3</v>
      </c>
      <c r="V26" s="141">
        <f>_xll.qlQuoteValue(P26,_xll.ohTrigger(Trigger,Trigger3M))</f>
        <v>7.4599999999999996E-3</v>
      </c>
      <c r="W26" s="60" t="b">
        <f t="shared" si="8"/>
        <v>1</v>
      </c>
      <c r="X26" s="145">
        <f t="shared" si="9"/>
        <v>5.7735338969238693E-5</v>
      </c>
      <c r="Y26" s="60" t="b">
        <f>ABS(X26)&lt;=ABS('General Settings'!$D$30)</f>
        <v>1</v>
      </c>
      <c r="AG26" s="161" t="b">
        <v>0</v>
      </c>
      <c r="AH26" s="72" t="str">
        <f>_xll.qlIMMNextCode(AH25,AG26)</f>
        <v>Q6</v>
      </c>
      <c r="AI26" s="72" t="b">
        <f t="shared" si="10"/>
        <v>0</v>
      </c>
      <c r="AJ26" s="162" t="b">
        <f t="shared" si="11"/>
        <v>1</v>
      </c>
      <c r="AK26" s="72" t="e">
        <v>#N/A</v>
      </c>
    </row>
    <row r="27" spans="3:37" x14ac:dyDescent="0.2">
      <c r="M27" s="60" t="s">
        <v>176</v>
      </c>
      <c r="N27" s="60" t="s">
        <v>77</v>
      </c>
      <c r="O27" s="60" t="str">
        <f t="shared" si="6"/>
        <v>8M</v>
      </c>
      <c r="P27" s="60" t="str">
        <f t="shared" si="7"/>
        <v>USD5x8F_Quote</v>
      </c>
      <c r="Q27" s="138"/>
      <c r="R27" s="136">
        <f>_xll.qlInterestRateIndexFixingDate(Index3M,S27)</f>
        <v>42646</v>
      </c>
      <c r="S27" s="136">
        <f>_xll.qlCalendarAdvance(JointCalendar,SettlementDate,N27,"mf",TRUE)</f>
        <v>42648</v>
      </c>
      <c r="T27" s="136">
        <f>_xll.qlCalendarAdvance(JointCalendar,SettlementDate,O27,"mf",TRUE)</f>
        <v>42740</v>
      </c>
      <c r="U27" s="141">
        <f>_xll.qlIndexFixing(Index3M,R27,TRUE,_xll.ohTrigger(Trigger,Trigger3M))</f>
        <v>7.7347966878172775E-3</v>
      </c>
      <c r="V27" s="141">
        <f>_xll.qlQuoteValue(P27,_xll.ohTrigger(Trigger,Trigger3M))</f>
        <v>7.7299999999999999E-3</v>
      </c>
      <c r="W27" s="60" t="b">
        <f t="shared" si="8"/>
        <v>1</v>
      </c>
      <c r="X27" s="145">
        <f t="shared" si="9"/>
        <v>4.7966878172775798E-6</v>
      </c>
      <c r="Y27" s="60" t="b">
        <f>ABS(X27)&lt;=ABS('General Settings'!$D$30)</f>
        <v>1</v>
      </c>
      <c r="AG27" s="161" t="b">
        <v>0</v>
      </c>
      <c r="AH27" s="72" t="str">
        <f>_xll.qlIMMNextCode(AH26,AG27)</f>
        <v>U6</v>
      </c>
      <c r="AI27" s="72" t="b">
        <f t="shared" si="10"/>
        <v>1</v>
      </c>
      <c r="AJ27" s="162" t="b">
        <f t="shared" si="11"/>
        <v>0</v>
      </c>
      <c r="AK27" s="72" t="e">
        <v>#N/A</v>
      </c>
    </row>
    <row r="28" spans="3:37" x14ac:dyDescent="0.2">
      <c r="K28" s="171" t="b">
        <v>1</v>
      </c>
      <c r="M28" s="60" t="s">
        <v>176</v>
      </c>
      <c r="N28" s="60" t="s">
        <v>41</v>
      </c>
      <c r="O28" s="60" t="str">
        <f t="shared" si="6"/>
        <v>9M</v>
      </c>
      <c r="P28" s="60" t="str">
        <f t="shared" si="7"/>
        <v>USD6x9F_Quote</v>
      </c>
      <c r="Q28" s="138"/>
      <c r="R28" s="136">
        <f>_xll.qlInterestRateIndexFixingDate(Index3M,S28)</f>
        <v>42677</v>
      </c>
      <c r="S28" s="136">
        <f>_xll.qlCalendarAdvance(JointCalendar,SettlementDate,N28,"mf",TRUE)</f>
        <v>42681</v>
      </c>
      <c r="T28" s="136">
        <f>_xll.qlCalendarAdvance(JointCalendar,SettlementDate,O28,"mf",TRUE)</f>
        <v>42772</v>
      </c>
      <c r="U28" s="141">
        <f>_xll.qlIndexFixing(Index3M,R28,TRUE,_xll.ohTrigger(Trigger,Trigger3M))</f>
        <v>8.0479279087081433E-3</v>
      </c>
      <c r="V28" s="141">
        <f>_xll.qlQuoteValue(P28,_xll.ohTrigger(Trigger,Trigger3M))</f>
        <v>8.0400000000000003E-3</v>
      </c>
      <c r="W28" s="60" t="b">
        <f t="shared" si="8"/>
        <v>1</v>
      </c>
      <c r="X28" s="145">
        <f t="shared" si="9"/>
        <v>7.9279087081430416E-6</v>
      </c>
      <c r="Y28" s="60" t="b">
        <f>ABS(X28)&lt;=ABS('General Settings'!$D$30)</f>
        <v>1</v>
      </c>
      <c r="AG28" s="161" t="b">
        <v>0</v>
      </c>
      <c r="AH28" s="72" t="str">
        <f>_xll.qlIMMNextCode(AH27,AG28)</f>
        <v>V6</v>
      </c>
      <c r="AI28" s="72" t="b">
        <f t="shared" si="10"/>
        <v>0</v>
      </c>
      <c r="AJ28" s="162" t="b">
        <f t="shared" si="11"/>
        <v>1</v>
      </c>
      <c r="AK28" s="72" t="e">
        <v>#N/A</v>
      </c>
    </row>
    <row r="29" spans="3:37" x14ac:dyDescent="0.2">
      <c r="M29" s="60" t="s">
        <v>176</v>
      </c>
      <c r="N29" s="60" t="s">
        <v>78</v>
      </c>
      <c r="O29" s="60" t="str">
        <f t="shared" si="6"/>
        <v>10M</v>
      </c>
      <c r="P29" s="60" t="str">
        <f t="shared" si="7"/>
        <v>USD7x10F_Quote</v>
      </c>
      <c r="Q29" s="138"/>
      <c r="R29" s="136">
        <f>_xll.qlInterestRateIndexFixingDate(Index3M,S29)</f>
        <v>42705</v>
      </c>
      <c r="S29" s="136">
        <f>_xll.qlCalendarAdvance(JointCalendar,SettlementDate,N29,"mf",TRUE)</f>
        <v>42709</v>
      </c>
      <c r="T29" s="136">
        <f>_xll.qlCalendarAdvance(JointCalendar,SettlementDate,O29,"mf",TRUE)</f>
        <v>42800</v>
      </c>
      <c r="U29" s="141">
        <f>_xll.qlIndexFixing(Index3M,R29,TRUE,_xll.ohTrigger(Trigger,Trigger3M))</f>
        <v>8.3195166347895064E-3</v>
      </c>
      <c r="V29" s="141">
        <f>_xll.qlQuoteValue(P29,_xll.ohTrigger(Trigger,Trigger3M))</f>
        <v>8.2900000000000005E-3</v>
      </c>
      <c r="W29" s="60" t="b">
        <f t="shared" si="8"/>
        <v>1</v>
      </c>
      <c r="X29" s="145">
        <f t="shared" si="9"/>
        <v>2.9516634789505947E-5</v>
      </c>
      <c r="Y29" s="60" t="b">
        <f>ABS(X29)&lt;=ABS('General Settings'!$D$30)</f>
        <v>1</v>
      </c>
      <c r="AG29" s="161" t="b">
        <v>1</v>
      </c>
      <c r="AH29" s="72" t="str">
        <f>_xll.qlIMMNextCode(AH28,AG29)</f>
        <v>Z6</v>
      </c>
      <c r="AI29" s="72" t="b">
        <f t="shared" si="10"/>
        <v>1</v>
      </c>
      <c r="AJ29" s="162" t="b">
        <f t="shared" si="11"/>
        <v>0</v>
      </c>
      <c r="AK29" s="72" t="e">
        <v>#N/A</v>
      </c>
    </row>
    <row r="30" spans="3:37" x14ac:dyDescent="0.2">
      <c r="M30" s="60" t="s">
        <v>176</v>
      </c>
      <c r="N30" s="60" t="s">
        <v>79</v>
      </c>
      <c r="O30" s="60" t="str">
        <f t="shared" si="6"/>
        <v>11M</v>
      </c>
      <c r="P30" s="60" t="str">
        <f t="shared" si="7"/>
        <v>USD8x11F_Quote</v>
      </c>
      <c r="Q30" s="138"/>
      <c r="R30" s="136">
        <f>_xll.qlInterestRateIndexFixingDate(Index3M,S30)</f>
        <v>42738</v>
      </c>
      <c r="S30" s="136">
        <f>_xll.qlCalendarAdvance(JointCalendar,SettlementDate,N30,"mf",TRUE)</f>
        <v>42740</v>
      </c>
      <c r="T30" s="136">
        <f>_xll.qlCalendarAdvance(JointCalendar,SettlementDate,O30,"mf",TRUE)</f>
        <v>42830</v>
      </c>
      <c r="U30" s="141">
        <f>_xll.qlIndexFixing(Index3M,R30,TRUE,_xll.ohTrigger(Trigger,Trigger3M))</f>
        <v>8.5793887614000752E-3</v>
      </c>
      <c r="V30" s="141">
        <f>_xll.qlQuoteValue(P30,_xll.ohTrigger(Trigger,Trigger3M))</f>
        <v>8.5400000000000007E-3</v>
      </c>
      <c r="W30" s="60" t="b">
        <f t="shared" si="8"/>
        <v>1</v>
      </c>
      <c r="X30" s="145">
        <f t="shared" si="9"/>
        <v>3.938876140007451E-5</v>
      </c>
      <c r="Y30" s="60" t="b">
        <f>ABS(X30)&lt;=ABS('General Settings'!$D$30)</f>
        <v>1</v>
      </c>
      <c r="AG30" s="161" t="b">
        <v>1</v>
      </c>
      <c r="AH30" s="72" t="str">
        <f>_xll.qlIMMNextCode(AH29,AG30)</f>
        <v>H7</v>
      </c>
      <c r="AI30" s="72" t="b">
        <f t="shared" si="10"/>
        <v>1</v>
      </c>
      <c r="AJ30" s="162" t="b">
        <f t="shared" si="11"/>
        <v>0</v>
      </c>
      <c r="AK30" s="72" t="e">
        <v>#N/A</v>
      </c>
    </row>
    <row r="31" spans="3:37" x14ac:dyDescent="0.2">
      <c r="M31" s="60" t="s">
        <v>176</v>
      </c>
      <c r="N31" s="60" t="s">
        <v>80</v>
      </c>
      <c r="O31" s="60" t="str">
        <f t="shared" si="6"/>
        <v>12M</v>
      </c>
      <c r="P31" s="60" t="str">
        <f t="shared" si="7"/>
        <v>USD9x12F_Quote</v>
      </c>
      <c r="Q31" s="138"/>
      <c r="R31" s="136">
        <f>_xll.qlInterestRateIndexFixingDate(Index3M,S31)</f>
        <v>42768</v>
      </c>
      <c r="S31" s="136">
        <f>_xll.qlCalendarAdvance(JointCalendar,SettlementDate,N31,"mf",TRUE)</f>
        <v>42772</v>
      </c>
      <c r="T31" s="136">
        <f>_xll.qlCalendarAdvance(JointCalendar,SettlementDate,O31,"mf",TRUE)</f>
        <v>42860</v>
      </c>
      <c r="U31" s="141">
        <f>_xll.qlIndexFixing(Index3M,R31,TRUE,_xll.ohTrigger(Trigger,Trigger3M))</f>
        <v>8.7925582863807219E-3</v>
      </c>
      <c r="V31" s="141">
        <f>_xll.qlQuoteValue(P31,_xll.ohTrigger(Trigger,Trigger3M))</f>
        <v>8.77E-3</v>
      </c>
      <c r="W31" s="60" t="b">
        <f t="shared" si="8"/>
        <v>1</v>
      </c>
      <c r="X31" s="145">
        <f t="shared" si="9"/>
        <v>2.2558286380721868E-5</v>
      </c>
      <c r="Y31" s="60" t="b">
        <f>ABS(X31)&lt;=ABS('General Settings'!$D$30)</f>
        <v>1</v>
      </c>
      <c r="AG31" s="161" t="b">
        <v>1</v>
      </c>
      <c r="AH31" s="72" t="str">
        <f>_xll.qlIMMNextCode(AH30,AG31)</f>
        <v>M7</v>
      </c>
      <c r="AI31" s="72" t="b">
        <f t="shared" si="10"/>
        <v>1</v>
      </c>
      <c r="AJ31" s="162" t="b">
        <f t="shared" si="11"/>
        <v>0</v>
      </c>
      <c r="AK31" s="72" t="e">
        <v>#N/A</v>
      </c>
    </row>
    <row r="32" spans="3:37" x14ac:dyDescent="0.2">
      <c r="M32" s="60" t="s">
        <v>176</v>
      </c>
      <c r="N32" s="60" t="s">
        <v>81</v>
      </c>
      <c r="O32" s="60" t="str">
        <f t="shared" si="6"/>
        <v>13M</v>
      </c>
      <c r="P32" s="60" t="str">
        <f t="shared" si="7"/>
        <v>USD10x13F_Quote</v>
      </c>
      <c r="Q32" s="138"/>
      <c r="R32" s="136">
        <f>_xll.qlInterestRateIndexFixingDate(Index3M,S32)</f>
        <v>42796</v>
      </c>
      <c r="S32" s="136">
        <f>_xll.qlCalendarAdvance(JointCalendar,SettlementDate,N32,"mf",TRUE)</f>
        <v>42800</v>
      </c>
      <c r="T32" s="136">
        <f>_xll.qlCalendarAdvance(JointCalendar,SettlementDate,O32,"mf",TRUE)</f>
        <v>42891</v>
      </c>
      <c r="U32" s="141">
        <f>_xll.qlIndexFixing(Index3M,R32,TRUE,_xll.ohTrigger(Trigger,Trigger3M))</f>
        <v>8.9517972442077903E-3</v>
      </c>
      <c r="V32" s="141">
        <f>_xll.qlQuoteValue(P32,_xll.ohTrigger(Trigger,Trigger3M))</f>
        <v>8.94E-3</v>
      </c>
      <c r="W32" s="60" t="b">
        <f t="shared" si="8"/>
        <v>1</v>
      </c>
      <c r="X32" s="145">
        <f t="shared" si="9"/>
        <v>1.1797244207790297E-5</v>
      </c>
      <c r="Y32" s="60" t="b">
        <f>ABS(X32)&lt;=ABS('General Settings'!$D$30)</f>
        <v>1</v>
      </c>
      <c r="AG32" s="161" t="b">
        <v>1</v>
      </c>
      <c r="AH32" s="72" t="str">
        <f>_xll.qlIMMNextCode(AH31,AG32)</f>
        <v>U7</v>
      </c>
      <c r="AI32" s="72" t="b">
        <f t="shared" si="10"/>
        <v>1</v>
      </c>
      <c r="AJ32" s="162" t="b">
        <f t="shared" si="11"/>
        <v>0</v>
      </c>
      <c r="AK32" s="72" t="e">
        <v>#N/A</v>
      </c>
    </row>
    <row r="33" spans="13:37" x14ac:dyDescent="0.2">
      <c r="M33" s="60" t="s">
        <v>176</v>
      </c>
      <c r="N33" s="60" t="s">
        <v>82</v>
      </c>
      <c r="O33" s="60" t="str">
        <f t="shared" si="6"/>
        <v>14M</v>
      </c>
      <c r="P33" s="60" t="str">
        <f t="shared" si="7"/>
        <v>USD11x14F_Quote</v>
      </c>
      <c r="Q33" s="138"/>
      <c r="R33" s="136">
        <f>_xll.qlInterestRateIndexFixingDate(Index3M,S33)</f>
        <v>42828</v>
      </c>
      <c r="S33" s="136">
        <f>_xll.qlCalendarAdvance(JointCalendar,SettlementDate,N33,"mf",TRUE)</f>
        <v>42830</v>
      </c>
      <c r="T33" s="136">
        <f>_xll.qlCalendarAdvance(JointCalendar,SettlementDate,O33,"mf",TRUE)</f>
        <v>42921</v>
      </c>
      <c r="U33" s="141">
        <f>_xll.qlIndexFixing(Index3M,R33,TRUE,_xll.ohTrigger(Trigger,Trigger3M))</f>
        <v>9.1140579298851186E-3</v>
      </c>
      <c r="V33" s="141">
        <f>_xll.qlQuoteValue(P33,_xll.ohTrigger(Trigger,Trigger3M))</f>
        <v>9.11E-3</v>
      </c>
      <c r="W33" s="60" t="b">
        <f t="shared" si="8"/>
        <v>1</v>
      </c>
      <c r="X33" s="145">
        <f t="shared" si="9"/>
        <v>4.0579298851185774E-6</v>
      </c>
      <c r="Y33" s="60" t="b">
        <f>ABS(X33)&lt;=ABS('General Settings'!$D$30)</f>
        <v>1</v>
      </c>
      <c r="AG33" s="161" t="b">
        <v>1</v>
      </c>
      <c r="AH33" s="72" t="str">
        <f>_xll.qlIMMNextCode(AH32,AG33)</f>
        <v>Z7</v>
      </c>
      <c r="AI33" s="72" t="b">
        <f t="shared" si="10"/>
        <v>1</v>
      </c>
      <c r="AJ33" s="162" t="b">
        <f t="shared" si="11"/>
        <v>0</v>
      </c>
      <c r="AK33" s="72" t="e">
        <v>#N/A</v>
      </c>
    </row>
    <row r="34" spans="13:37" x14ac:dyDescent="0.2">
      <c r="M34" s="60" t="s">
        <v>176</v>
      </c>
      <c r="N34" s="60" t="s">
        <v>128</v>
      </c>
      <c r="O34" s="60" t="str">
        <f t="shared" si="6"/>
        <v>15M</v>
      </c>
      <c r="P34" s="60" t="str">
        <f t="shared" si="7"/>
        <v>USD12x15F_Quote</v>
      </c>
      <c r="Q34" s="138"/>
      <c r="R34" s="136">
        <f>_xll.qlInterestRateIndexFixingDate(Index3M,S34)</f>
        <v>42858</v>
      </c>
      <c r="S34" s="136">
        <f>_xll.qlCalendarAdvance(JointCalendar,SettlementDate,N34,"mf",TRUE)</f>
        <v>42860</v>
      </c>
      <c r="T34" s="136">
        <f>_xll.qlCalendarAdvance(JointCalendar,SettlementDate,O34,"mf",TRUE)</f>
        <v>42954</v>
      </c>
      <c r="U34" s="141">
        <f>_xll.qlIndexFixing(Index3M,R34,TRUE,_xll.ohTrigger(Trigger,Trigger3M))</f>
        <v>9.2989496446557202E-3</v>
      </c>
      <c r="V34" s="141">
        <f>_xll.qlQuoteValue(P34,_xll.ohTrigger(Trigger,Trigger3M))</f>
        <v>9.2700000000000005E-3</v>
      </c>
      <c r="W34" s="60" t="b">
        <f t="shared" si="8"/>
        <v>1</v>
      </c>
      <c r="X34" s="145">
        <f t="shared" si="9"/>
        <v>2.8949644655719767E-5</v>
      </c>
      <c r="Y34" s="60" t="b">
        <f>ABS(X34)&lt;=ABS('General Settings'!$D$30)</f>
        <v>1</v>
      </c>
      <c r="AG34" s="161" t="b">
        <v>1</v>
      </c>
      <c r="AH34" s="72" t="str">
        <f>_xll.qlIMMNextCode(AH33,AG34)</f>
        <v>H8</v>
      </c>
      <c r="AI34" s="72" t="b">
        <f t="shared" si="10"/>
        <v>1</v>
      </c>
      <c r="AJ34" s="162" t="b">
        <f t="shared" si="11"/>
        <v>0</v>
      </c>
      <c r="AK34" s="72" t="e">
        <v>#N/A</v>
      </c>
    </row>
    <row r="35" spans="13:37" x14ac:dyDescent="0.2">
      <c r="M35" s="132" t="s">
        <v>136</v>
      </c>
      <c r="N35" s="132"/>
      <c r="O35" s="132" t="str">
        <f t="array" ref="O35:O67">_xll.ohFilter(AH23:AH59,AI23:AI59)</f>
        <v>M6</v>
      </c>
      <c r="P35" s="132" t="str">
        <f t="shared" ref="P35:P71" si="12">Currency&amp;"FUT3M"&amp;O35&amp;QuoteSuffix</f>
        <v>USDFUT3MM6_Quote</v>
      </c>
      <c r="Q35" s="132" t="str">
        <f t="shared" ref="Q35:Q71" si="13">Currency&amp;"FUT3M"&amp;O35&amp;"ConvAdj"&amp;QuoteSuffix</f>
        <v>USDFUT3MM6ConvAdj_Quote</v>
      </c>
      <c r="R35" s="133">
        <f>_xll.qlInterestRateIndexFixingDate(Index3M,S35)</f>
        <v>42534</v>
      </c>
      <c r="S35" s="133">
        <f>_xll.qlIMMdate(O35)</f>
        <v>42536</v>
      </c>
      <c r="T35" s="133">
        <f>_xll.qlInterestRateIndexMaturity(Index3M,S35)</f>
        <v>42628</v>
      </c>
      <c r="U35" s="134">
        <f>_xll.qlIndexFixing(Index3M,R35,TRUE,_xll.ohTrigger(Trigger,Trigger3M))</f>
        <v>6.6734605400325222E-3</v>
      </c>
      <c r="V35" s="134">
        <f>(100-_xll.qlQuoteValue(P35,_xll.ohTrigger(Trigger,Trigger3M)))/100-_xll.qlQuoteValue(Q35,_xll.ohTrigger(Trigger,Trigger3M))</f>
        <v>6.6734605396459017E-3</v>
      </c>
      <c r="W35" s="132" t="b">
        <f>NOT(ISERROR(V35))</f>
        <v>1</v>
      </c>
      <c r="X35" s="143">
        <f>U35-V35</f>
        <v>3.8662042317616496E-13</v>
      </c>
      <c r="Y35" s="132" t="b">
        <f>ABS(X35)&lt;=ABS('General Settings'!$D$31)</f>
        <v>1</v>
      </c>
      <c r="AG35" s="161" t="b">
        <v>1</v>
      </c>
      <c r="AH35" s="72" t="str">
        <f>_xll.qlIMMNextCode(AH34,AG35)</f>
        <v>M8</v>
      </c>
      <c r="AI35" s="72" t="b">
        <f t="shared" si="10"/>
        <v>1</v>
      </c>
      <c r="AJ35" s="162" t="b">
        <f t="shared" si="11"/>
        <v>0</v>
      </c>
      <c r="AK35" s="72" t="e">
        <f t="array" ref="AK35:AK67">NA()</f>
        <v>#N/A</v>
      </c>
    </row>
    <row r="36" spans="13:37" x14ac:dyDescent="0.2">
      <c r="M36" s="123" t="s">
        <v>136</v>
      </c>
      <c r="N36" s="123"/>
      <c r="O36" s="123" t="str">
        <v>U6</v>
      </c>
      <c r="P36" s="123" t="str">
        <f t="shared" si="12"/>
        <v>USDFUT3MU6_Quote</v>
      </c>
      <c r="Q36" s="123" t="str">
        <f t="shared" si="13"/>
        <v>USDFUT3MU6ConvAdj_Quote</v>
      </c>
      <c r="R36" s="124">
        <f>_xll.qlInterestRateIndexFixingDate(Index3M,S36)</f>
        <v>42632</v>
      </c>
      <c r="S36" s="124">
        <f>_xll.qlIMMdate(O36)</f>
        <v>42634</v>
      </c>
      <c r="T36" s="124">
        <f>_xll.qlInterestRateIndexMaturity(Index3M,S36)</f>
        <v>42725</v>
      </c>
      <c r="U36" s="125">
        <f>_xll.qlIndexFixing(Index3M,R36,TRUE,_xll.ohTrigger(Trigger,Trigger3M))</f>
        <v>7.6178666848741557E-3</v>
      </c>
      <c r="V36" s="125">
        <f>(100-_xll.qlQuoteValue(P36,_xll.ohTrigger(Trigger,Trigger3M)))/100-_xll.qlQuoteValue(Q36,_xll.ohTrigger(Trigger,Trigger3M))</f>
        <v>7.6178666839287409E-3</v>
      </c>
      <c r="W36" s="123" t="b">
        <f t="shared" ref="W36:W99" si="14">NOT(ISERROR(V36))</f>
        <v>1</v>
      </c>
      <c r="X36" s="144">
        <f t="shared" ref="X36:X99" si="15">U36-V36</f>
        <v>9.4541475342824199E-13</v>
      </c>
      <c r="Y36" s="123" t="b">
        <f>ABS(X36)&lt;=ABS('General Settings'!$D$31)</f>
        <v>1</v>
      </c>
      <c r="AG36" s="161" t="b">
        <v>1</v>
      </c>
      <c r="AH36" s="72" t="str">
        <f>_xll.qlIMMNextCode(AH35,AG36)</f>
        <v>U8</v>
      </c>
      <c r="AI36" s="72" t="b">
        <f t="shared" si="10"/>
        <v>1</v>
      </c>
      <c r="AJ36" s="162" t="b">
        <f t="shared" si="11"/>
        <v>0</v>
      </c>
      <c r="AK36" s="72" t="e">
        <v>#N/A</v>
      </c>
    </row>
    <row r="37" spans="13:37" x14ac:dyDescent="0.2">
      <c r="M37" s="123" t="s">
        <v>136</v>
      </c>
      <c r="N37" s="123"/>
      <c r="O37" s="123" t="str">
        <v>Z6</v>
      </c>
      <c r="P37" s="123" t="str">
        <f t="shared" si="12"/>
        <v>USDFUT3MZ6_Quote</v>
      </c>
      <c r="Q37" s="123" t="str">
        <f t="shared" si="13"/>
        <v>USDFUT3MZ6ConvAdj_Quote</v>
      </c>
      <c r="R37" s="124">
        <f>_xll.qlInterestRateIndexFixingDate(Index3M,S37)</f>
        <v>42723</v>
      </c>
      <c r="S37" s="124">
        <f>_xll.qlIMMdate(O37)</f>
        <v>42725</v>
      </c>
      <c r="T37" s="124">
        <f>_xll.qlInterestRateIndexMaturity(Index3M,S37)</f>
        <v>42815</v>
      </c>
      <c r="U37" s="125">
        <f>_xll.qlIndexFixing(Index3M,R37,TRUE,_xll.ohTrigger(Trigger,Trigger3M))</f>
        <v>8.4601307188636454E-3</v>
      </c>
      <c r="V37" s="125">
        <f>(100-_xll.qlQuoteValue(P37,_xll.ohTrigger(Trigger,Trigger3M)))/100-_xll.qlQuoteValue(Q37,_xll.ohTrigger(Trigger,Trigger3M))</f>
        <v>8.4601307176632133E-3</v>
      </c>
      <c r="W37" s="123" t="b">
        <f t="shared" si="14"/>
        <v>1</v>
      </c>
      <c r="X37" s="144">
        <f t="shared" si="15"/>
        <v>1.2004321148229025E-12</v>
      </c>
      <c r="Y37" s="123" t="b">
        <f>ABS(X37)&lt;=ABS('General Settings'!$D$31)</f>
        <v>1</v>
      </c>
      <c r="AG37" s="161" t="b">
        <v>1</v>
      </c>
      <c r="AH37" s="72" t="str">
        <f>_xll.qlIMMNextCode(AH36,AG37)</f>
        <v>Z8</v>
      </c>
      <c r="AI37" s="72" t="b">
        <f t="shared" si="10"/>
        <v>1</v>
      </c>
      <c r="AJ37" s="162" t="b">
        <f t="shared" si="11"/>
        <v>0</v>
      </c>
      <c r="AK37" s="72" t="e">
        <v>#N/A</v>
      </c>
    </row>
    <row r="38" spans="13:37" x14ac:dyDescent="0.2">
      <c r="M38" s="123" t="s">
        <v>136</v>
      </c>
      <c r="N38" s="123"/>
      <c r="O38" s="123" t="str">
        <v>H7</v>
      </c>
      <c r="P38" s="123" t="str">
        <f t="shared" si="12"/>
        <v>USDFUT3MH7_Quote</v>
      </c>
      <c r="Q38" s="123" t="str">
        <f t="shared" si="13"/>
        <v>USDFUT3MH7ConvAdj_Quote</v>
      </c>
      <c r="R38" s="124">
        <f>_xll.qlInterestRateIndexFixingDate(Index3M,S38)</f>
        <v>42807</v>
      </c>
      <c r="S38" s="124">
        <f>_xll.qlIMMdate(O38)</f>
        <v>42809</v>
      </c>
      <c r="T38" s="124">
        <f>_xll.qlInterestRateIndexMaturity(Index3M,S38)</f>
        <v>42901</v>
      </c>
      <c r="U38" s="125">
        <f>_xll.qlIndexFixing(Index3M,R38,TRUE,_xll.ohTrigger(Trigger,Trigger3M))</f>
        <v>9.0005836808400609E-3</v>
      </c>
      <c r="V38" s="125">
        <f>(100-_xll.qlQuoteValue(P38,_xll.ohTrigger(Trigger,Trigger3M)))/100-_xll.qlQuoteValue(Q38,_xll.ohTrigger(Trigger,Trigger3M))</f>
        <v>9.0005836830047425E-3</v>
      </c>
      <c r="W38" s="123" t="b">
        <f t="shared" si="14"/>
        <v>1</v>
      </c>
      <c r="X38" s="144">
        <f t="shared" si="15"/>
        <v>-2.1646816283915626E-12</v>
      </c>
      <c r="Y38" s="123" t="b">
        <f>ABS(X38)&lt;=ABS('General Settings'!$D$31)</f>
        <v>1</v>
      </c>
      <c r="AG38" s="161" t="b">
        <v>1</v>
      </c>
      <c r="AH38" s="72" t="str">
        <f>_xll.qlIMMNextCode(AH37,AG38)</f>
        <v>H9</v>
      </c>
      <c r="AI38" s="72" t="b">
        <f t="shared" si="10"/>
        <v>1</v>
      </c>
      <c r="AJ38" s="162" t="b">
        <f t="shared" si="11"/>
        <v>0</v>
      </c>
      <c r="AK38" s="72" t="e">
        <v>#N/A</v>
      </c>
    </row>
    <row r="39" spans="13:37" x14ac:dyDescent="0.2">
      <c r="M39" s="123" t="s">
        <v>136</v>
      </c>
      <c r="N39" s="123"/>
      <c r="O39" s="123" t="str">
        <v>M7</v>
      </c>
      <c r="P39" s="123" t="str">
        <f t="shared" si="12"/>
        <v>USDFUT3MM7_Quote</v>
      </c>
      <c r="Q39" s="123" t="str">
        <f t="shared" si="13"/>
        <v>USDFUT3MM7ConvAdj_Quote</v>
      </c>
      <c r="R39" s="124">
        <f>_xll.qlInterestRateIndexFixingDate(Index3M,S39)</f>
        <v>42905</v>
      </c>
      <c r="S39" s="124">
        <f>_xll.qlIMMdate(O39)</f>
        <v>42907</v>
      </c>
      <c r="T39" s="124">
        <f>_xll.qlInterestRateIndexMaturity(Index3M,S39)</f>
        <v>42999</v>
      </c>
      <c r="U39" s="125">
        <f>_xll.qlIndexFixing(Index3M,R39,TRUE,_xll.ohTrigger(Trigger,Trigger3M))</f>
        <v>9.5870365400722076E-3</v>
      </c>
      <c r="V39" s="125">
        <f>(100-_xll.qlQuoteValue(P39,_xll.ohTrigger(Trigger,Trigger3M)))/100-_xll.qlQuoteValue(Q39,_xll.ohTrigger(Trigger,Trigger3M))</f>
        <v>9.5870365391264832E-3</v>
      </c>
      <c r="W39" s="123" t="b">
        <f t="shared" si="14"/>
        <v>1</v>
      </c>
      <c r="X39" s="144">
        <f t="shared" si="15"/>
        <v>9.4572440156870385E-13</v>
      </c>
      <c r="Y39" s="123" t="b">
        <f>ABS(X39)&lt;=ABS('General Settings'!$D$31)</f>
        <v>1</v>
      </c>
      <c r="AG39" s="161" t="b">
        <v>1</v>
      </c>
      <c r="AH39" s="72" t="str">
        <f>_xll.qlIMMNextCode(AH38,AG39)</f>
        <v>M9</v>
      </c>
      <c r="AI39" s="72" t="b">
        <f t="shared" si="10"/>
        <v>1</v>
      </c>
      <c r="AJ39" s="162" t="b">
        <f t="shared" si="11"/>
        <v>0</v>
      </c>
      <c r="AK39" s="72" t="e">
        <v>#N/A</v>
      </c>
    </row>
    <row r="40" spans="13:37" x14ac:dyDescent="0.2">
      <c r="M40" s="123" t="s">
        <v>136</v>
      </c>
      <c r="N40" s="123"/>
      <c r="O40" s="123" t="str">
        <v>U7</v>
      </c>
      <c r="P40" s="123" t="str">
        <f t="shared" si="12"/>
        <v>USDFUT3MU7_Quote</v>
      </c>
      <c r="Q40" s="123" t="str">
        <f t="shared" si="13"/>
        <v>USDFUT3MU7ConvAdj_Quote</v>
      </c>
      <c r="R40" s="124">
        <f>_xll.qlInterestRateIndexFixingDate(Index3M,S40)</f>
        <v>42996</v>
      </c>
      <c r="S40" s="124">
        <f>_xll.qlIMMdate(O40)</f>
        <v>42998</v>
      </c>
      <c r="T40" s="124">
        <f>_xll.qlInterestRateIndexMaturity(Index3M,S40)</f>
        <v>43089</v>
      </c>
      <c r="U40" s="125">
        <f>_xll.qlIndexFixing(Index3M,R40,TRUE,_xll.ohTrigger(Trigger,Trigger3M))</f>
        <v>1.0222180235087782E-2</v>
      </c>
      <c r="V40" s="125">
        <f>(100-_xll.qlQuoteValue(P40,_xll.ohTrigger(Trigger,Trigger3M)))/100-_xll.qlQuoteValue(Q40,_xll.ohTrigger(Trigger,Trigger3M))</f>
        <v>1.0222180233904107E-2</v>
      </c>
      <c r="W40" s="123" t="b">
        <f t="shared" si="14"/>
        <v>1</v>
      </c>
      <c r="X40" s="144">
        <f t="shared" si="15"/>
        <v>1.1836746860449665E-12</v>
      </c>
      <c r="Y40" s="123" t="b">
        <f>ABS(X40)&lt;=ABS('General Settings'!$D$31)</f>
        <v>1</v>
      </c>
      <c r="AG40" s="161" t="b">
        <v>1</v>
      </c>
      <c r="AH40" s="72" t="str">
        <f>_xll.qlIMMNextCode(AH39,AG40)</f>
        <v>U9</v>
      </c>
      <c r="AI40" s="72" t="b">
        <f t="shared" si="10"/>
        <v>1</v>
      </c>
      <c r="AJ40" s="162" t="b">
        <f t="shared" si="11"/>
        <v>0</v>
      </c>
      <c r="AK40" s="72" t="e">
        <v>#N/A</v>
      </c>
    </row>
    <row r="41" spans="13:37" x14ac:dyDescent="0.2">
      <c r="M41" s="123" t="s">
        <v>136</v>
      </c>
      <c r="N41" s="123"/>
      <c r="O41" s="123" t="str">
        <v>Z7</v>
      </c>
      <c r="P41" s="123" t="str">
        <f t="shared" si="12"/>
        <v>USDFUT3MZ7_Quote</v>
      </c>
      <c r="Q41" s="123" t="str">
        <f t="shared" si="13"/>
        <v>USDFUT3MZ7ConvAdj_Quote</v>
      </c>
      <c r="R41" s="124">
        <f>_xll.qlInterestRateIndexFixingDate(Index3M,S41)</f>
        <v>43087</v>
      </c>
      <c r="S41" s="124">
        <f>_xll.qlIMMdate(O41)</f>
        <v>43089</v>
      </c>
      <c r="T41" s="124">
        <f>_xll.qlInterestRateIndexMaturity(Index3M,S41)</f>
        <v>43179</v>
      </c>
      <c r="U41" s="125">
        <f>_xll.qlIndexFixing(Index3M,R41,TRUE,_xll.ohTrigger(Trigger,Trigger3M))</f>
        <v>1.09050913664408E-2</v>
      </c>
      <c r="V41" s="125">
        <f>(100-_xll.qlQuoteValue(P41,_xll.ohTrigger(Trigger,Trigger3M)))/100-_xll.qlQuoteValue(Q41,_xll.ohTrigger(Trigger,Trigger3M))</f>
        <v>1.0905091364947139E-2</v>
      </c>
      <c r="W41" s="123" t="b">
        <f t="shared" si="14"/>
        <v>1</v>
      </c>
      <c r="X41" s="144">
        <f t="shared" si="15"/>
        <v>1.4936610975846421E-12</v>
      </c>
      <c r="Y41" s="123" t="b">
        <f>ABS(X41)&lt;=ABS('General Settings'!$D$31)</f>
        <v>1</v>
      </c>
      <c r="AG41" s="161" t="b">
        <v>1</v>
      </c>
      <c r="AH41" s="72" t="str">
        <f>_xll.qlIMMNextCode(AH40,AG41)</f>
        <v>Z9</v>
      </c>
      <c r="AI41" s="72" t="b">
        <f t="shared" si="10"/>
        <v>1</v>
      </c>
      <c r="AJ41" s="162" t="b">
        <f t="shared" si="11"/>
        <v>0</v>
      </c>
      <c r="AK41" s="72" t="e">
        <v>#N/A</v>
      </c>
    </row>
    <row r="42" spans="13:37" x14ac:dyDescent="0.2">
      <c r="M42" s="123" t="s">
        <v>136</v>
      </c>
      <c r="N42" s="123"/>
      <c r="O42" s="123" t="str">
        <v>H8</v>
      </c>
      <c r="P42" s="123" t="str">
        <f t="shared" si="12"/>
        <v>USDFUT3MH8_Quote</v>
      </c>
      <c r="Q42" s="123" t="str">
        <f t="shared" si="13"/>
        <v>USDFUT3MH8ConvAdj_Quote</v>
      </c>
      <c r="R42" s="124">
        <f>_xll.qlInterestRateIndexFixingDate(Index3M,S42)</f>
        <v>43178</v>
      </c>
      <c r="S42" s="124">
        <f>_xll.qlIMMdate(O42)</f>
        <v>43180</v>
      </c>
      <c r="T42" s="124">
        <f>_xll.qlInterestRateIndexMaturity(Index3M,S42)</f>
        <v>43272</v>
      </c>
      <c r="U42" s="125">
        <f>_xll.qlIndexFixing(Index3M,R42,TRUE,_xll.ohTrigger(Trigger,Trigger3M))</f>
        <v>1.1385214032412265E-2</v>
      </c>
      <c r="V42" s="125">
        <f>(100-_xll.qlQuoteValue(P42,_xll.ohTrigger(Trigger,Trigger3M)))/100-_xll.qlQuoteValue(Q42,_xll.ohTrigger(Trigger,Trigger3M))</f>
        <v>1.1385214030520252E-2</v>
      </c>
      <c r="W42" s="123" t="b">
        <f t="shared" si="14"/>
        <v>1</v>
      </c>
      <c r="X42" s="144">
        <f t="shared" si="15"/>
        <v>1.8920125882671002E-12</v>
      </c>
      <c r="Y42" s="123" t="b">
        <f>ABS(X42)&lt;=ABS('General Settings'!$D$31)</f>
        <v>1</v>
      </c>
      <c r="AG42" s="161" t="b">
        <v>1</v>
      </c>
      <c r="AH42" s="72" t="str">
        <f>_xll.qlIMMNextCode(AH41,AG42)</f>
        <v>H0</v>
      </c>
      <c r="AI42" s="72" t="b">
        <f t="shared" si="10"/>
        <v>1</v>
      </c>
      <c r="AJ42" s="162" t="b">
        <f t="shared" si="11"/>
        <v>0</v>
      </c>
      <c r="AK42" s="72" t="e">
        <v>#N/A</v>
      </c>
    </row>
    <row r="43" spans="13:37" x14ac:dyDescent="0.2">
      <c r="M43" s="60" t="s">
        <v>136</v>
      </c>
      <c r="N43" s="60"/>
      <c r="O43" s="60" t="str">
        <v>M8</v>
      </c>
      <c r="P43" s="60" t="str">
        <f t="shared" si="12"/>
        <v>USDFUT3MM8_Quote</v>
      </c>
      <c r="Q43" s="60" t="str">
        <f t="shared" si="13"/>
        <v>USDFUT3MM8ConvAdj_Quote</v>
      </c>
      <c r="R43" s="136">
        <f>_xll.qlInterestRateIndexFixingDate(Index3M,S43)</f>
        <v>43269</v>
      </c>
      <c r="S43" s="136">
        <f>_xll.qlIMMdate(O43)</f>
        <v>43271</v>
      </c>
      <c r="T43" s="136">
        <f>_xll.qlInterestRateIndexMaturity(Index3M,S43)</f>
        <v>43363</v>
      </c>
      <c r="U43" s="141">
        <f>_xll.qlIndexFixing(Index3M,R43,TRUE,_xll.ohTrigger(Trigger,Trigger3M))</f>
        <v>1.1639818931929519E-2</v>
      </c>
      <c r="V43" s="141">
        <f>(100-_xll.qlQuoteValue(P43,_xll.ohTrigger(Trigger,Trigger3M)))/100-_xll.qlQuoteValue(Q43,_xll.ohTrigger(Trigger,Trigger3M))</f>
        <v>1.1963511318109112E-2</v>
      </c>
      <c r="W43" s="60" t="b">
        <f t="shared" si="14"/>
        <v>1</v>
      </c>
      <c r="X43" s="145">
        <f t="shared" si="15"/>
        <v>-3.236923861795922E-4</v>
      </c>
      <c r="Y43" s="60" t="b">
        <f>ABS(X43)&lt;=ABS('General Settings'!$D$31)</f>
        <v>0</v>
      </c>
      <c r="AG43" s="161" t="b">
        <v>1</v>
      </c>
      <c r="AH43" s="72" t="str">
        <f>_xll.qlIMMNextCode(AH42,AG43)</f>
        <v>M0</v>
      </c>
      <c r="AI43" s="72" t="b">
        <f t="shared" si="10"/>
        <v>1</v>
      </c>
      <c r="AJ43" s="162" t="b">
        <f t="shared" si="11"/>
        <v>0</v>
      </c>
      <c r="AK43" s="72" t="e">
        <v>#N/A</v>
      </c>
    </row>
    <row r="44" spans="13:37" x14ac:dyDescent="0.2">
      <c r="M44" s="60" t="s">
        <v>136</v>
      </c>
      <c r="N44" s="60"/>
      <c r="O44" s="60" t="str">
        <v>U8</v>
      </c>
      <c r="P44" s="60" t="str">
        <f t="shared" si="12"/>
        <v>USDFUT3MU8_Quote</v>
      </c>
      <c r="Q44" s="60" t="str">
        <f t="shared" si="13"/>
        <v>USDFUT3MU8ConvAdj_Quote</v>
      </c>
      <c r="R44" s="136">
        <f>_xll.qlInterestRateIndexFixingDate(Index3M,S44)</f>
        <v>43360</v>
      </c>
      <c r="S44" s="136">
        <f>_xll.qlIMMdate(O44)</f>
        <v>43362</v>
      </c>
      <c r="T44" s="136">
        <f>_xll.qlInterestRateIndexMaturity(Index3M,S44)</f>
        <v>43453</v>
      </c>
      <c r="U44" s="141">
        <f>_xll.qlIndexFixing(Index3M,R44,TRUE,_xll.ohTrigger(Trigger,Trigger3M))</f>
        <v>1.1971097287176921E-2</v>
      </c>
      <c r="V44" s="141">
        <f>(100-_xll.qlQuoteValue(P44,_xll.ohTrigger(Trigger,Trigger3M)))/100-_xll.qlQuoteValue(Q44,_xll.ohTrigger(Trigger,Trigger3M))</f>
        <v>1.2539933448322391E-2</v>
      </c>
      <c r="W44" s="60" t="b">
        <f t="shared" si="14"/>
        <v>1</v>
      </c>
      <c r="X44" s="145">
        <f t="shared" si="15"/>
        <v>-5.6883616114546988E-4</v>
      </c>
      <c r="Y44" s="60" t="b">
        <f>ABS(X44)&lt;=ABS('General Settings'!$D$31)</f>
        <v>0</v>
      </c>
      <c r="AG44" s="161" t="b">
        <v>1</v>
      </c>
      <c r="AH44" s="72" t="str">
        <f>_xll.qlIMMNextCode(AH43,AG44)</f>
        <v>U0</v>
      </c>
      <c r="AI44" s="72" t="b">
        <f t="shared" si="10"/>
        <v>1</v>
      </c>
      <c r="AJ44" s="162" t="b">
        <f t="shared" si="11"/>
        <v>0</v>
      </c>
      <c r="AK44" s="72" t="e">
        <v>#N/A</v>
      </c>
    </row>
    <row r="45" spans="13:37" x14ac:dyDescent="0.2">
      <c r="M45" s="60" t="s">
        <v>136</v>
      </c>
      <c r="N45" s="60"/>
      <c r="O45" s="60" t="str">
        <v>Z8</v>
      </c>
      <c r="P45" s="60" t="str">
        <f t="shared" si="12"/>
        <v>USDFUT3MZ8_Quote</v>
      </c>
      <c r="Q45" s="60" t="str">
        <f t="shared" si="13"/>
        <v>USDFUT3MZ8ConvAdj_Quote</v>
      </c>
      <c r="R45" s="136">
        <f>_xll.qlInterestRateIndexFixingDate(Index3M,S45)</f>
        <v>43451</v>
      </c>
      <c r="S45" s="136">
        <f>_xll.qlIMMdate(O45)</f>
        <v>43453</v>
      </c>
      <c r="T45" s="136">
        <f>_xll.qlInterestRateIndexMaturity(Index3M,S45)</f>
        <v>43543</v>
      </c>
      <c r="U45" s="141">
        <f>_xll.qlIndexFixing(Index3M,R45,TRUE,_xll.ohTrigger(Trigger,Trigger3M))</f>
        <v>1.2457434343190243E-2</v>
      </c>
      <c r="V45" s="141">
        <f>(100-_xll.qlQuoteValue(P45,_xll.ohTrigger(Trigger,Trigger3M)))/100-_xll.qlQuoteValue(Q45,_xll.ohTrigger(Trigger,Trigger3M))</f>
        <v>1.3214321135791997E-2</v>
      </c>
      <c r="W45" s="60" t="b">
        <f t="shared" si="14"/>
        <v>1</v>
      </c>
      <c r="X45" s="145">
        <f t="shared" si="15"/>
        <v>-7.5688679260175334E-4</v>
      </c>
      <c r="Y45" s="60" t="b">
        <f>ABS(X45)&lt;=ABS('General Settings'!$D$31)</f>
        <v>0</v>
      </c>
      <c r="AG45" s="161" t="b">
        <v>1</v>
      </c>
      <c r="AH45" s="72" t="str">
        <f>_xll.qlIMMNextCode(AH44,AG45)</f>
        <v>Z0</v>
      </c>
      <c r="AI45" s="72" t="b">
        <f t="shared" si="10"/>
        <v>1</v>
      </c>
      <c r="AJ45" s="162" t="b">
        <f t="shared" si="11"/>
        <v>0</v>
      </c>
      <c r="AK45" s="72" t="e">
        <v>#N/A</v>
      </c>
    </row>
    <row r="46" spans="13:37" x14ac:dyDescent="0.2">
      <c r="M46" s="60" t="s">
        <v>136</v>
      </c>
      <c r="N46" s="60"/>
      <c r="O46" s="60" t="str">
        <v>H9</v>
      </c>
      <c r="P46" s="60" t="str">
        <f t="shared" si="12"/>
        <v>USDFUT3MH9_Quote</v>
      </c>
      <c r="Q46" s="60" t="str">
        <f t="shared" si="13"/>
        <v>USDFUT3MH9ConvAdj_Quote</v>
      </c>
      <c r="R46" s="136">
        <f>_xll.qlInterestRateIndexFixingDate(Index3M,S46)</f>
        <v>43542</v>
      </c>
      <c r="S46" s="136">
        <f>_xll.qlIMMdate(O46)</f>
        <v>43544</v>
      </c>
      <c r="T46" s="136">
        <f>_xll.qlInterestRateIndexMaturity(Index3M,S46)</f>
        <v>43636</v>
      </c>
      <c r="U46" s="141">
        <f>_xll.qlIndexFixing(Index3M,R46,TRUE,_xll.ohTrigger(Trigger,Trigger3M))</f>
        <v>1.31077794156115E-2</v>
      </c>
      <c r="V46" s="141">
        <f>(100-_xll.qlQuoteValue(P46,_xll.ohTrigger(Trigger,Trigger3M)))/100-_xll.qlQuoteValue(Q46,_xll.ohTrigger(Trigger,Trigger3M))</f>
        <v>1.3735820580754517E-2</v>
      </c>
      <c r="W46" s="60" t="b">
        <f t="shared" si="14"/>
        <v>1</v>
      </c>
      <c r="X46" s="145">
        <f t="shared" si="15"/>
        <v>-6.2804116514301664E-4</v>
      </c>
      <c r="Y46" s="60" t="b">
        <f>ABS(X46)&lt;=ABS('General Settings'!$D$31)</f>
        <v>0</v>
      </c>
      <c r="AG46" s="161" t="b">
        <v>1</v>
      </c>
      <c r="AH46" s="72" t="str">
        <f>_xll.qlIMMNextCode(AH45,AG46)</f>
        <v>H1</v>
      </c>
      <c r="AI46" s="72" t="b">
        <f t="shared" si="10"/>
        <v>1</v>
      </c>
      <c r="AJ46" s="162" t="b">
        <f t="shared" si="11"/>
        <v>0</v>
      </c>
      <c r="AK46" s="72" t="e">
        <v>#N/A</v>
      </c>
    </row>
    <row r="47" spans="13:37" x14ac:dyDescent="0.2">
      <c r="M47" s="60" t="s">
        <v>136</v>
      </c>
      <c r="N47" s="60"/>
      <c r="O47" s="60" t="str">
        <v>M9</v>
      </c>
      <c r="P47" s="60" t="str">
        <f t="shared" si="12"/>
        <v>USDFUT3MM9_Quote</v>
      </c>
      <c r="Q47" s="60" t="str">
        <f t="shared" si="13"/>
        <v>USDFUT3MM9ConvAdj_Quote</v>
      </c>
      <c r="R47" s="136">
        <f>_xll.qlInterestRateIndexFixingDate(Index3M,S47)</f>
        <v>43633</v>
      </c>
      <c r="S47" s="136">
        <f>_xll.qlIMMdate(O47)</f>
        <v>43635</v>
      </c>
      <c r="T47" s="136">
        <f>_xll.qlInterestRateIndexMaturity(Index3M,S47)</f>
        <v>43727</v>
      </c>
      <c r="U47" s="141">
        <f>_xll.qlIndexFixing(Index3M,R47,TRUE,_xll.ohTrigger(Trigger,Trigger3M))</f>
        <v>1.3799659284501622E-2</v>
      </c>
      <c r="V47" s="141">
        <f>(100-_xll.qlQuoteValue(P47,_xll.ohTrigger(Trigger,Trigger3M)))/100-_xll.qlQuoteValue(Q47,_xll.ohTrigger(Trigger,Trigger3M))</f>
        <v>1.4355890146033126E-2</v>
      </c>
      <c r="W47" s="60" t="b">
        <f t="shared" si="14"/>
        <v>1</v>
      </c>
      <c r="X47" s="145">
        <f t="shared" si="15"/>
        <v>-5.562308615315037E-4</v>
      </c>
      <c r="Y47" s="60" t="b">
        <f>ABS(X47)&lt;=ABS('General Settings'!$D$31)</f>
        <v>0</v>
      </c>
      <c r="AG47" s="161" t="b">
        <v>1</v>
      </c>
      <c r="AH47" s="72" t="str">
        <f>_xll.qlIMMNextCode(AH46,AG47)</f>
        <v>M1</v>
      </c>
      <c r="AI47" s="72" t="b">
        <f t="shared" si="10"/>
        <v>1</v>
      </c>
      <c r="AJ47" s="162" t="b">
        <f t="shared" si="11"/>
        <v>0</v>
      </c>
      <c r="AK47" s="72" t="e">
        <v>#N/A</v>
      </c>
    </row>
    <row r="48" spans="13:37" x14ac:dyDescent="0.2">
      <c r="M48" s="60" t="s">
        <v>136</v>
      </c>
      <c r="N48" s="60"/>
      <c r="O48" s="60" t="str">
        <v>U9</v>
      </c>
      <c r="P48" s="60" t="str">
        <f t="shared" si="12"/>
        <v>USDFUT3MU9_Quote</v>
      </c>
      <c r="Q48" s="60" t="str">
        <f t="shared" si="13"/>
        <v>USDFUT3MU9ConvAdj_Quote</v>
      </c>
      <c r="R48" s="136">
        <f>_xll.qlInterestRateIndexFixingDate(Index3M,S48)</f>
        <v>43724</v>
      </c>
      <c r="S48" s="136">
        <f>_xll.qlIMMdate(O48)</f>
        <v>43726</v>
      </c>
      <c r="T48" s="136">
        <f>_xll.qlInterestRateIndexMaturity(Index3M,S48)</f>
        <v>43817</v>
      </c>
      <c r="U48" s="141">
        <f>_xll.qlIndexFixing(Index3M,R48,TRUE,_xll.ohTrigger(Trigger,Trigger3M))</f>
        <v>1.442615459305607E-2</v>
      </c>
      <c r="V48" s="141">
        <f>(100-_xll.qlQuoteValue(P48,_xll.ohTrigger(Trigger,Trigger3M)))/100-_xll.qlQuoteValue(Q48,_xll.ohTrigger(Trigger,Trigger3M))</f>
        <v>1.4924377471774091E-2</v>
      </c>
      <c r="W48" s="60" t="b">
        <f t="shared" si="14"/>
        <v>1</v>
      </c>
      <c r="X48" s="145">
        <f t="shared" si="15"/>
        <v>-4.9822287871802151E-4</v>
      </c>
      <c r="Y48" s="60" t="b">
        <f>ABS(X48)&lt;=ABS('General Settings'!$D$31)</f>
        <v>0</v>
      </c>
      <c r="AG48" s="161" t="b">
        <v>1</v>
      </c>
      <c r="AH48" s="72" t="str">
        <f>_xll.qlIMMNextCode(AH47,AG48)</f>
        <v>U1</v>
      </c>
      <c r="AI48" s="72" t="b">
        <f t="shared" si="10"/>
        <v>1</v>
      </c>
      <c r="AJ48" s="162" t="b">
        <f t="shared" si="11"/>
        <v>0</v>
      </c>
      <c r="AK48" s="72" t="e">
        <v>#N/A</v>
      </c>
    </row>
    <row r="49" spans="13:37" x14ac:dyDescent="0.2">
      <c r="M49" s="60" t="s">
        <v>136</v>
      </c>
      <c r="N49" s="60"/>
      <c r="O49" s="60" t="str">
        <v>Z9</v>
      </c>
      <c r="P49" s="60" t="str">
        <f t="shared" si="12"/>
        <v>USDFUT3MZ9_Quote</v>
      </c>
      <c r="Q49" s="60" t="str">
        <f t="shared" si="13"/>
        <v>USDFUT3MZ9ConvAdj_Quote</v>
      </c>
      <c r="R49" s="136">
        <f>_xll.qlInterestRateIndexFixingDate(Index3M,S49)</f>
        <v>43815</v>
      </c>
      <c r="S49" s="136">
        <f>_xll.qlIMMdate(O49)</f>
        <v>43817</v>
      </c>
      <c r="T49" s="136">
        <f>_xll.qlInterestRateIndexMaturity(Index3M,S49)</f>
        <v>43908</v>
      </c>
      <c r="U49" s="141">
        <f>_xll.qlIndexFixing(Index3M,R49,TRUE,_xll.ohTrigger(Trigger,Trigger3M))</f>
        <v>1.4989163851174169E-2</v>
      </c>
      <c r="V49" s="141">
        <f>(100-_xll.qlQuoteValue(P49,_xll.ohTrigger(Trigger,Trigger3M)))/100-_xll.qlQuoteValue(Q49,_xll.ohTrigger(Trigger,Trigger3M))</f>
        <v>1.5640635328954912E-2</v>
      </c>
      <c r="W49" s="60" t="b">
        <f t="shared" si="14"/>
        <v>1</v>
      </c>
      <c r="X49" s="145">
        <f t="shared" si="15"/>
        <v>-6.5147147778074274E-4</v>
      </c>
      <c r="Y49" s="60" t="b">
        <f>ABS(X49)&lt;=ABS('General Settings'!$D$31)</f>
        <v>0</v>
      </c>
      <c r="AG49" s="161" t="b">
        <v>1</v>
      </c>
      <c r="AH49" s="72" t="str">
        <f>_xll.qlIMMNextCode(AH48,AG49)</f>
        <v>Z1</v>
      </c>
      <c r="AI49" s="72" t="b">
        <f t="shared" si="10"/>
        <v>1</v>
      </c>
      <c r="AJ49" s="162" t="b">
        <f t="shared" si="11"/>
        <v>0</v>
      </c>
      <c r="AK49" s="72" t="e">
        <v>#N/A</v>
      </c>
    </row>
    <row r="50" spans="13:37" x14ac:dyDescent="0.2">
      <c r="M50" s="60" t="s">
        <v>136</v>
      </c>
      <c r="N50" s="60"/>
      <c r="O50" s="60" t="str">
        <v>H0</v>
      </c>
      <c r="P50" s="60" t="str">
        <f t="shared" si="12"/>
        <v>USDFUT3MH0_Quote</v>
      </c>
      <c r="Q50" s="60" t="str">
        <f t="shared" si="13"/>
        <v>USDFUT3MH0ConvAdj_Quote</v>
      </c>
      <c r="R50" s="136">
        <f>_xll.qlInterestRateIndexFixingDate(Index3M,S50)</f>
        <v>43906</v>
      </c>
      <c r="S50" s="136">
        <f>_xll.qlIMMdate(O50)</f>
        <v>43908</v>
      </c>
      <c r="T50" s="136">
        <f>_xll.qlInterestRateIndexMaturity(Index3M,S50)</f>
        <v>44000</v>
      </c>
      <c r="U50" s="141">
        <f>_xll.qlIndexFixing(Index3M,R50,TRUE,_xll.ohTrigger(Trigger,Trigger3M))</f>
        <v>1.548956870727985E-2</v>
      </c>
      <c r="V50" s="141">
        <f>(100-_xll.qlQuoteValue(P50,_xll.ohTrigger(Trigger,Trigger3M)))/100-_xll.qlQuoteValue(Q50,_xll.ohTrigger(Trigger,Trigger3M))</f>
        <v>1.615466191491316E-2</v>
      </c>
      <c r="W50" s="60" t="b">
        <f t="shared" si="14"/>
        <v>1</v>
      </c>
      <c r="X50" s="145">
        <f t="shared" si="15"/>
        <v>-6.6509320763331013E-4</v>
      </c>
      <c r="Y50" s="60" t="b">
        <f>ABS(X50)&lt;=ABS('General Settings'!$D$31)</f>
        <v>0</v>
      </c>
      <c r="AG50" s="161" t="b">
        <v>1</v>
      </c>
      <c r="AH50" s="72" t="str">
        <f>_xll.qlIMMNextCode(AH49,AG50)</f>
        <v>H2</v>
      </c>
      <c r="AI50" s="72" t="b">
        <f t="shared" si="10"/>
        <v>1</v>
      </c>
      <c r="AJ50" s="162" t="b">
        <f t="shared" si="11"/>
        <v>0</v>
      </c>
      <c r="AK50" s="72" t="e">
        <v>#N/A</v>
      </c>
    </row>
    <row r="51" spans="13:37" x14ac:dyDescent="0.2">
      <c r="M51" s="60" t="s">
        <v>136</v>
      </c>
      <c r="N51" s="60"/>
      <c r="O51" s="60" t="str">
        <v>M0</v>
      </c>
      <c r="P51" s="60" t="str">
        <f t="shared" si="12"/>
        <v>USDFUT3MM0_Quote</v>
      </c>
      <c r="Q51" s="60" t="str">
        <f t="shared" si="13"/>
        <v>USDFUT3MM0ConvAdj_Quote</v>
      </c>
      <c r="R51" s="136">
        <f>_xll.qlInterestRateIndexFixingDate(Index3M,S51)</f>
        <v>43997</v>
      </c>
      <c r="S51" s="136">
        <f>_xll.qlIMMdate(O51)</f>
        <v>43999</v>
      </c>
      <c r="T51" s="136">
        <f>_xll.qlInterestRateIndexMaturity(Index3M,S51)</f>
        <v>44091</v>
      </c>
      <c r="U51" s="141">
        <f>_xll.qlIndexFixing(Index3M,R51,TRUE,_xll.ohTrigger(Trigger,Trigger3M))</f>
        <v>1.5970083971337548E-2</v>
      </c>
      <c r="V51" s="141">
        <f>(100-_xll.qlQuoteValue(P51,_xll.ohTrigger(Trigger,Trigger3M)))/100-_xll.qlQuoteValue(Q51,_xll.ohTrigger(Trigger,Trigger3M))</f>
        <v>1.6767255524251234E-2</v>
      </c>
      <c r="W51" s="60" t="b">
        <f t="shared" si="14"/>
        <v>1</v>
      </c>
      <c r="X51" s="145">
        <f t="shared" si="15"/>
        <v>-7.9717155291368635E-4</v>
      </c>
      <c r="Y51" s="60" t="b">
        <f>ABS(X51)&lt;=ABS('General Settings'!$D$31)</f>
        <v>0</v>
      </c>
      <c r="AG51" s="161" t="b">
        <v>1</v>
      </c>
      <c r="AH51" s="72" t="str">
        <f>_xll.qlIMMNextCode(AH50,AG51)</f>
        <v>M2</v>
      </c>
      <c r="AI51" s="72" t="b">
        <f t="shared" si="10"/>
        <v>1</v>
      </c>
      <c r="AJ51" s="162" t="b">
        <f t="shared" si="11"/>
        <v>0</v>
      </c>
      <c r="AK51" s="72" t="e">
        <v>#N/A</v>
      </c>
    </row>
    <row r="52" spans="13:37" x14ac:dyDescent="0.2">
      <c r="M52" s="60" t="s">
        <v>136</v>
      </c>
      <c r="N52" s="60"/>
      <c r="O52" s="60" t="str">
        <v>U0</v>
      </c>
      <c r="P52" s="60" t="str">
        <f t="shared" si="12"/>
        <v>USDFUT3MU0_Quote</v>
      </c>
      <c r="Q52" s="60" t="str">
        <f t="shared" si="13"/>
        <v>USDFUT3MU0ConvAdj_Quote</v>
      </c>
      <c r="R52" s="136">
        <f>_xll.qlInterestRateIndexFixingDate(Index3M,S52)</f>
        <v>44088</v>
      </c>
      <c r="S52" s="136">
        <f>_xll.qlIMMdate(O52)</f>
        <v>44090</v>
      </c>
      <c r="T52" s="136">
        <f>_xll.qlInterestRateIndexMaturity(Index3M,S52)</f>
        <v>44181</v>
      </c>
      <c r="U52" s="141">
        <f>_xll.qlIndexFixing(Index3M,R52,TRUE,_xll.ohTrigger(Trigger,Trigger3M))</f>
        <v>1.6482087088669543E-2</v>
      </c>
      <c r="V52" s="141">
        <f>(100-_xll.qlQuoteValue(P52,_xll.ohTrigger(Trigger,Trigger3M)))/100-_xll.qlQuoteValue(Q52,_xll.ohTrigger(Trigger,Trigger3M))</f>
        <v>1.7378537076692284E-2</v>
      </c>
      <c r="W52" s="60" t="b">
        <f t="shared" si="14"/>
        <v>1</v>
      </c>
      <c r="X52" s="145">
        <f t="shared" si="15"/>
        <v>-8.9644998802274056E-4</v>
      </c>
      <c r="Y52" s="60" t="b">
        <f>ABS(X52)&lt;=ABS('General Settings'!$D$31)</f>
        <v>0</v>
      </c>
      <c r="AG52" s="161" t="b">
        <v>1</v>
      </c>
      <c r="AH52" s="72" t="str">
        <f>_xll.qlIMMNextCode(AH51,AG52)</f>
        <v>U2</v>
      </c>
      <c r="AI52" s="72" t="b">
        <f t="shared" si="10"/>
        <v>1</v>
      </c>
      <c r="AJ52" s="162" t="b">
        <f t="shared" si="11"/>
        <v>0</v>
      </c>
      <c r="AK52" s="72" t="e">
        <v>#N/A</v>
      </c>
    </row>
    <row r="53" spans="13:37" x14ac:dyDescent="0.2">
      <c r="M53" s="60" t="s">
        <v>136</v>
      </c>
      <c r="N53" s="60"/>
      <c r="O53" s="60" t="str">
        <v>Z0</v>
      </c>
      <c r="P53" s="60" t="str">
        <f t="shared" si="12"/>
        <v>USDFUT3MZ0_Quote</v>
      </c>
      <c r="Q53" s="60" t="str">
        <f t="shared" si="13"/>
        <v>USDFUT3MZ0ConvAdj_Quote</v>
      </c>
      <c r="R53" s="136">
        <f>_xll.qlInterestRateIndexFixingDate(Index3M,S53)</f>
        <v>44179</v>
      </c>
      <c r="S53" s="136">
        <f>_xll.qlIMMdate(O53)</f>
        <v>44181</v>
      </c>
      <c r="T53" s="136">
        <f>_xll.qlInterestRateIndexMaturity(Index3M,S53)</f>
        <v>44271</v>
      </c>
      <c r="U53" s="141">
        <f>_xll.qlIndexFixing(Index3M,R53,TRUE,_xll.ohTrigger(Trigger,Trigger3M))</f>
        <v>1.7031011381540395E-2</v>
      </c>
      <c r="V53" s="141">
        <f>(100-_xll.qlQuoteValue(P53,_xll.ohTrigger(Trigger,Trigger3M)))/100-_xll.qlQuoteValue(Q53,_xll.ohTrigger(Trigger,Trigger3M))</f>
        <v>1.7988149645466033E-2</v>
      </c>
      <c r="W53" s="60" t="b">
        <f t="shared" si="14"/>
        <v>1</v>
      </c>
      <c r="X53" s="145">
        <f t="shared" si="15"/>
        <v>-9.5713826392563803E-4</v>
      </c>
      <c r="Y53" s="60" t="b">
        <f>ABS(X53)&lt;=ABS('General Settings'!$D$31)</f>
        <v>0</v>
      </c>
      <c r="AG53" s="161" t="b">
        <v>1</v>
      </c>
      <c r="AH53" s="72" t="str">
        <f>_xll.qlIMMNextCode(AH52,AG53)</f>
        <v>Z2</v>
      </c>
      <c r="AI53" s="72" t="b">
        <f t="shared" si="10"/>
        <v>1</v>
      </c>
      <c r="AJ53" s="162" t="b">
        <f t="shared" si="11"/>
        <v>0</v>
      </c>
      <c r="AK53" s="72" t="e">
        <v>#N/A</v>
      </c>
    </row>
    <row r="54" spans="13:37" x14ac:dyDescent="0.2">
      <c r="M54" s="60" t="s">
        <v>136</v>
      </c>
      <c r="N54" s="60"/>
      <c r="O54" s="60" t="str">
        <v>H1</v>
      </c>
      <c r="P54" s="60" t="str">
        <f t="shared" si="12"/>
        <v>USDFUT3MH1_Quote</v>
      </c>
      <c r="Q54" s="60" t="str">
        <f t="shared" si="13"/>
        <v>USDFUT3MH1ConvAdj_Quote</v>
      </c>
      <c r="R54" s="136">
        <f>_xll.qlInterestRateIndexFixingDate(Index3M,S54)</f>
        <v>44270</v>
      </c>
      <c r="S54" s="136">
        <f>_xll.qlIMMdate(O54)</f>
        <v>44272</v>
      </c>
      <c r="T54" s="136">
        <f>_xll.qlInterestRateIndexMaturity(Index3M,S54)</f>
        <v>44364</v>
      </c>
      <c r="U54" s="141">
        <f>_xll.qlIndexFixing(Index3M,R54,TRUE,_xll.ohTrigger(Trigger,Trigger3M))</f>
        <v>1.762641466939675E-2</v>
      </c>
      <c r="V54" s="141">
        <f>(100-_xll.qlQuoteValue(P54,_xll.ohTrigger(Trigger,Trigger3M)))/100-_xll.qlQuoteValue(Q54,_xll.ohTrigger(Trigger,Trigger3M))</f>
        <v>1.8544665963493974E-2</v>
      </c>
      <c r="W54" s="60" t="b">
        <f t="shared" si="14"/>
        <v>1</v>
      </c>
      <c r="X54" s="145">
        <f t="shared" si="15"/>
        <v>-9.1825129409722414E-4</v>
      </c>
      <c r="Y54" s="60" t="b">
        <f>ABS(X54)&lt;=ABS('General Settings'!$D$31)</f>
        <v>0</v>
      </c>
      <c r="AG54" s="161" t="b">
        <v>1</v>
      </c>
      <c r="AH54" s="72" t="str">
        <f>_xll.qlIMMNextCode(AH53,AG54)</f>
        <v>H3</v>
      </c>
      <c r="AI54" s="72" t="b">
        <f t="shared" si="10"/>
        <v>1</v>
      </c>
      <c r="AJ54" s="162" t="b">
        <f t="shared" si="11"/>
        <v>0</v>
      </c>
      <c r="AK54" s="72" t="e">
        <v>#N/A</v>
      </c>
    </row>
    <row r="55" spans="13:37" x14ac:dyDescent="0.2">
      <c r="M55" s="60" t="s">
        <v>136</v>
      </c>
      <c r="N55" s="60"/>
      <c r="O55" s="60" t="str">
        <v>M1</v>
      </c>
      <c r="P55" s="60" t="str">
        <f t="shared" si="12"/>
        <v>USDFUT3MM1_Quote</v>
      </c>
      <c r="Q55" s="60" t="str">
        <f t="shared" si="13"/>
        <v>USDFUT3MM1ConvAdj_Quote</v>
      </c>
      <c r="R55" s="136">
        <f>_xll.qlInterestRateIndexFixingDate(Index3M,S55)</f>
        <v>44361</v>
      </c>
      <c r="S55" s="136">
        <f>_xll.qlIMMdate(O55)</f>
        <v>44363</v>
      </c>
      <c r="T55" s="136">
        <f>_xll.qlInterestRateIndexMaturity(Index3M,S55)</f>
        <v>44455</v>
      </c>
      <c r="U55" s="141">
        <f>_xll.qlIndexFixing(Index3M,R55,TRUE,_xll.ohTrigger(Trigger,Trigger3M))</f>
        <v>1.8200865173894465E-2</v>
      </c>
      <c r="V55" s="141">
        <f>(100-_xll.qlQuoteValue(P55,_xll.ohTrigger(Trigger,Trigger3M)))/100-_xll.qlQuoteValue(Q55,_xll.ohTrigger(Trigger,Trigger3M))</f>
        <v>1.9125486314970401E-2</v>
      </c>
      <c r="W55" s="60" t="b">
        <f t="shared" si="14"/>
        <v>1</v>
      </c>
      <c r="X55" s="145">
        <f t="shared" si="15"/>
        <v>-9.2462114107593613E-4</v>
      </c>
      <c r="Y55" s="60" t="b">
        <f>ABS(X55)&lt;=ABS('General Settings'!$D$31)</f>
        <v>0</v>
      </c>
      <c r="AG55" s="161" t="b">
        <v>1</v>
      </c>
      <c r="AH55" s="72" t="str">
        <f>_xll.qlIMMNextCode(AH54,AG55)</f>
        <v>M3</v>
      </c>
      <c r="AI55" s="72" t="b">
        <f t="shared" si="10"/>
        <v>1</v>
      </c>
      <c r="AJ55" s="162" t="b">
        <f t="shared" si="11"/>
        <v>0</v>
      </c>
      <c r="AK55" s="72" t="e">
        <v>#N/A</v>
      </c>
    </row>
    <row r="56" spans="13:37" x14ac:dyDescent="0.2">
      <c r="M56" s="60" t="s">
        <v>136</v>
      </c>
      <c r="N56" s="60"/>
      <c r="O56" s="60" t="str">
        <v>U1</v>
      </c>
      <c r="P56" s="60" t="str">
        <f t="shared" si="12"/>
        <v>USDFUT3MU1_Quote</v>
      </c>
      <c r="Q56" s="60" t="str">
        <f t="shared" si="13"/>
        <v>USDFUT3MU1ConvAdj_Quote</v>
      </c>
      <c r="R56" s="136">
        <f>_xll.qlInterestRateIndexFixingDate(Index3M,S56)</f>
        <v>44452</v>
      </c>
      <c r="S56" s="136">
        <f>_xll.qlIMMdate(O56)</f>
        <v>44454</v>
      </c>
      <c r="T56" s="136">
        <f>_xll.qlInterestRateIndexMaturity(Index3M,S56)</f>
        <v>44545</v>
      </c>
      <c r="U56" s="141">
        <f>_xll.qlIndexFixing(Index3M,R56,TRUE,_xll.ohTrigger(Trigger,Trigger3M))</f>
        <v>1.8704737760835047E-2</v>
      </c>
      <c r="V56" s="141">
        <f>(100-_xll.qlQuoteValue(P56,_xll.ohTrigger(Trigger,Trigger3M)))/100-_xll.qlQuoteValue(Q56,_xll.ohTrigger(Trigger,Trigger3M))</f>
        <v>1.9655260330928456E-2</v>
      </c>
      <c r="W56" s="60" t="b">
        <f t="shared" si="14"/>
        <v>1</v>
      </c>
      <c r="X56" s="145">
        <f t="shared" si="15"/>
        <v>-9.5052257009340876E-4</v>
      </c>
      <c r="Y56" s="60" t="b">
        <f>ABS(X56)&lt;=ABS('General Settings'!$D$31)</f>
        <v>0</v>
      </c>
      <c r="AG56" s="161" t="b">
        <v>1</v>
      </c>
      <c r="AH56" s="72" t="str">
        <f>_xll.qlIMMNextCode(AH55,AG56)</f>
        <v>U3</v>
      </c>
      <c r="AI56" s="72" t="b">
        <f t="shared" si="10"/>
        <v>1</v>
      </c>
      <c r="AJ56" s="162" t="b">
        <f t="shared" si="11"/>
        <v>0</v>
      </c>
      <c r="AK56" s="72" t="e">
        <v>#N/A</v>
      </c>
    </row>
    <row r="57" spans="13:37" x14ac:dyDescent="0.2">
      <c r="M57" s="60" t="s">
        <v>136</v>
      </c>
      <c r="N57" s="60"/>
      <c r="O57" s="60" t="str">
        <v>Z1</v>
      </c>
      <c r="P57" s="60" t="str">
        <f t="shared" si="12"/>
        <v>USDFUT3MZ1_Quote</v>
      </c>
      <c r="Q57" s="60" t="str">
        <f t="shared" si="13"/>
        <v>USDFUT3MZ1ConvAdj_Quote</v>
      </c>
      <c r="R57" s="136">
        <f>_xll.qlInterestRateIndexFixingDate(Index3M,S57)</f>
        <v>44543</v>
      </c>
      <c r="S57" s="136">
        <f>_xll.qlIMMdate(O57)</f>
        <v>44545</v>
      </c>
      <c r="T57" s="136">
        <f>_xll.qlInterestRateIndexMaturity(Index3M,S57)</f>
        <v>44635</v>
      </c>
      <c r="U57" s="141">
        <f>_xll.qlIndexFixing(Index3M,R57,TRUE,_xll.ohTrigger(Trigger,Trigger3M))</f>
        <v>1.9138970882916162E-2</v>
      </c>
      <c r="V57" s="141">
        <f>(100-_xll.qlQuoteValue(P57,_xll.ohTrigger(Trigger,Trigger3M)))/100-_xll.qlQuoteValue(Q57,_xll.ohTrigger(Trigger,Trigger3M))</f>
        <v>2.0208526027970665E-2</v>
      </c>
      <c r="W57" s="60" t="b">
        <f t="shared" si="14"/>
        <v>1</v>
      </c>
      <c r="X57" s="145">
        <f t="shared" si="15"/>
        <v>-1.0695551450545029E-3</v>
      </c>
      <c r="Y57" s="60" t="b">
        <f>ABS(X57)&lt;=ABS('General Settings'!$D$31)</f>
        <v>0</v>
      </c>
      <c r="AG57" s="161" t="b">
        <v>1</v>
      </c>
      <c r="AH57" s="72" t="str">
        <f>_xll.qlIMMNextCode(AH56,AG57)</f>
        <v>Z3</v>
      </c>
      <c r="AI57" s="72" t="b">
        <f t="shared" si="10"/>
        <v>1</v>
      </c>
      <c r="AJ57" s="162" t="b">
        <f t="shared" si="11"/>
        <v>0</v>
      </c>
      <c r="AK57" s="72" t="e">
        <v>#N/A</v>
      </c>
    </row>
    <row r="58" spans="13:37" x14ac:dyDescent="0.2">
      <c r="M58" s="60" t="s">
        <v>136</v>
      </c>
      <c r="N58" s="60"/>
      <c r="O58" s="60" t="str">
        <v>H2</v>
      </c>
      <c r="P58" s="60" t="str">
        <f t="shared" si="12"/>
        <v>USDFUT3MH2_Quote</v>
      </c>
      <c r="Q58" s="60" t="str">
        <f t="shared" si="13"/>
        <v>USDFUT3MH2ConvAdj_Quote</v>
      </c>
      <c r="R58" s="136">
        <f>_xll.qlInterestRateIndexFixingDate(Index3M,S58)</f>
        <v>44634</v>
      </c>
      <c r="S58" s="136">
        <f>_xll.qlIMMdate(O58)</f>
        <v>44636</v>
      </c>
      <c r="T58" s="136">
        <f>_xll.qlInterestRateIndexMaturity(Index3M,S58)</f>
        <v>44728</v>
      </c>
      <c r="U58" s="141">
        <f>_xll.qlIndexFixing(Index3M,R58,TRUE,_xll.ohTrigger(Trigger,Trigger3M))</f>
        <v>1.951153883909815E-2</v>
      </c>
      <c r="V58" s="141">
        <f>(100-_xll.qlQuoteValue(P58,_xll.ohTrigger(Trigger,Trigger3M)))/100-_xll.qlQuoteValue(Q58,_xll.ohTrigger(Trigger,Trigger3M))</f>
        <v>2.0633603623786759E-2</v>
      </c>
      <c r="W58" s="60" t="b">
        <f t="shared" si="14"/>
        <v>1</v>
      </c>
      <c r="X58" s="145">
        <f t="shared" si="15"/>
        <v>-1.1220647846886082E-3</v>
      </c>
      <c r="Y58" s="60" t="b">
        <f>ABS(X58)&lt;=ABS('General Settings'!$D$31)</f>
        <v>0</v>
      </c>
      <c r="AG58" s="161" t="b">
        <v>1</v>
      </c>
      <c r="AH58" s="72" t="str">
        <f>_xll.qlIMMNextCode(AH57,AG58)</f>
        <v>H4</v>
      </c>
      <c r="AI58" s="72" t="b">
        <f t="shared" si="10"/>
        <v>1</v>
      </c>
      <c r="AJ58" s="162" t="b">
        <f t="shared" si="11"/>
        <v>0</v>
      </c>
      <c r="AK58" s="72" t="e">
        <v>#N/A</v>
      </c>
    </row>
    <row r="59" spans="13:37" x14ac:dyDescent="0.2">
      <c r="M59" s="60" t="s">
        <v>136</v>
      </c>
      <c r="N59" s="60"/>
      <c r="O59" s="60" t="str">
        <v>M2</v>
      </c>
      <c r="P59" s="60" t="str">
        <f t="shared" si="12"/>
        <v>USDFUT3MM2_Quote</v>
      </c>
      <c r="Q59" s="60" t="str">
        <f t="shared" si="13"/>
        <v>USDFUT3MM2ConvAdj_Quote</v>
      </c>
      <c r="R59" s="136">
        <f>_xll.qlInterestRateIndexFixingDate(Index3M,S59)</f>
        <v>44725</v>
      </c>
      <c r="S59" s="136">
        <f>_xll.qlIMMdate(O59)</f>
        <v>44727</v>
      </c>
      <c r="T59" s="136">
        <f>_xll.qlInterestRateIndexMaturity(Index3M,S59)</f>
        <v>44819</v>
      </c>
      <c r="U59" s="141">
        <f>_xll.qlIndexFixing(Index3M,R59,TRUE,_xll.ohTrigger(Trigger,Trigger3M))</f>
        <v>1.9841061552962398E-2</v>
      </c>
      <c r="V59" s="141">
        <f>(100-_xll.qlQuoteValue(P59,_xll.ohTrigger(Trigger,Trigger3M)))/100-_xll.qlQuoteValue(Q59,_xll.ohTrigger(Trigger,Trigger3M))</f>
        <v>2.1083325900273408E-2</v>
      </c>
      <c r="W59" s="60" t="b">
        <f t="shared" si="14"/>
        <v>1</v>
      </c>
      <c r="X59" s="145">
        <f t="shared" si="15"/>
        <v>-1.2422643473110097E-3</v>
      </c>
      <c r="Y59" s="60" t="b">
        <f>ABS(X59)&lt;=ABS('General Settings'!$D$31)</f>
        <v>0</v>
      </c>
      <c r="AG59" s="163" t="b">
        <v>1</v>
      </c>
      <c r="AH59" s="164" t="str">
        <f>_xll.qlIMMNextCode(AH58,AG59)</f>
        <v>M4</v>
      </c>
      <c r="AI59" s="164" t="b">
        <f t="shared" si="10"/>
        <v>1</v>
      </c>
      <c r="AJ59" s="165" t="b">
        <f t="shared" si="11"/>
        <v>0</v>
      </c>
      <c r="AK59" s="72" t="e">
        <v>#N/A</v>
      </c>
    </row>
    <row r="60" spans="13:37" x14ac:dyDescent="0.2">
      <c r="M60" s="60" t="s">
        <v>136</v>
      </c>
      <c r="N60" s="60"/>
      <c r="O60" s="60" t="str">
        <v>U2</v>
      </c>
      <c r="P60" s="60" t="str">
        <f t="shared" si="12"/>
        <v>USDFUT3MU2_Quote</v>
      </c>
      <c r="Q60" s="60" t="str">
        <f t="shared" si="13"/>
        <v>USDFUT3MU2ConvAdj_Quote</v>
      </c>
      <c r="R60" s="136">
        <f>_xll.qlInterestRateIndexFixingDate(Index3M,S60)</f>
        <v>44823</v>
      </c>
      <c r="S60" s="136">
        <f>_xll.qlIMMdate(O60)</f>
        <v>44825</v>
      </c>
      <c r="T60" s="136">
        <f>_xll.qlInterestRateIndexMaturity(Index3M,S60)</f>
        <v>44916</v>
      </c>
      <c r="U60" s="141">
        <f>_xll.qlIndexFixing(Index3M,R60,TRUE,_xll.ohTrigger(Trigger,Trigger3M))</f>
        <v>2.0190955950693309E-2</v>
      </c>
      <c r="V60" s="141">
        <f>(100-_xll.qlQuoteValue(P60,_xll.ohTrigger(Trigger,Trigger3M)))/100-_xll.qlQuoteValue(Q60,_xll.ohTrigger(Trigger,Trigger3M))</f>
        <v>2.1478224262184289E-2</v>
      </c>
      <c r="W60" s="60" t="b">
        <f t="shared" si="14"/>
        <v>1</v>
      </c>
      <c r="X60" s="145">
        <f t="shared" si="15"/>
        <v>-1.28726831149098E-3</v>
      </c>
      <c r="Y60" s="60" t="b">
        <f>ABS(X60)&lt;=ABS('General Settings'!$D$31)</f>
        <v>0</v>
      </c>
      <c r="AK60" s="72" t="e">
        <v>#N/A</v>
      </c>
    </row>
    <row r="61" spans="13:37" x14ac:dyDescent="0.2">
      <c r="M61" s="60" t="s">
        <v>136</v>
      </c>
      <c r="N61" s="60"/>
      <c r="O61" s="60" t="str">
        <v>Z2</v>
      </c>
      <c r="P61" s="60" t="str">
        <f t="shared" si="12"/>
        <v>USDFUT3MZ2_Quote</v>
      </c>
      <c r="Q61" s="60" t="str">
        <f t="shared" si="13"/>
        <v>USDFUT3MZ2ConvAdj_Quote</v>
      </c>
      <c r="R61" s="136">
        <f>_xll.qlInterestRateIndexFixingDate(Index3M,S61)</f>
        <v>44914</v>
      </c>
      <c r="S61" s="136">
        <f>_xll.qlIMMdate(O61)</f>
        <v>44916</v>
      </c>
      <c r="T61" s="136">
        <f>_xll.qlInterestRateIndexMaturity(Index3M,S61)</f>
        <v>45006</v>
      </c>
      <c r="U61" s="141">
        <f>_xll.qlIndexFixing(Index3M,R61,TRUE,_xll.ohTrigger(Trigger,Trigger3M))</f>
        <v>2.0515140892999106E-2</v>
      </c>
      <c r="V61" s="141">
        <f>(100-_xll.qlQuoteValue(P61,_xll.ohTrigger(Trigger,Trigger3M)))/100-_xll.qlQuoteValue(Q61,_xll.ohTrigger(Trigger,Trigger3M))</f>
        <v>2.1850701128020931E-2</v>
      </c>
      <c r="W61" s="60" t="b">
        <f t="shared" si="14"/>
        <v>1</v>
      </c>
      <c r="X61" s="145">
        <f t="shared" si="15"/>
        <v>-1.3355602350218244E-3</v>
      </c>
      <c r="Y61" s="60" t="b">
        <f>ABS(X61)&lt;=ABS('General Settings'!$D$31)</f>
        <v>0</v>
      </c>
      <c r="AK61" s="72" t="e">
        <v>#N/A</v>
      </c>
    </row>
    <row r="62" spans="13:37" x14ac:dyDescent="0.2">
      <c r="M62" s="60" t="s">
        <v>136</v>
      </c>
      <c r="N62" s="60"/>
      <c r="O62" s="60" t="str">
        <v>H3</v>
      </c>
      <c r="P62" s="60" t="str">
        <f t="shared" si="12"/>
        <v>USDFUT3MH3_Quote</v>
      </c>
      <c r="Q62" s="60" t="str">
        <f t="shared" si="13"/>
        <v>USDFUT3MH3ConvAdj_Quote</v>
      </c>
      <c r="R62" s="136">
        <f>_xll.qlInterestRateIndexFixingDate(Index3M,S62)</f>
        <v>44998</v>
      </c>
      <c r="S62" s="136">
        <f>_xll.qlIMMdate(O62)</f>
        <v>45000</v>
      </c>
      <c r="T62" s="136">
        <f>_xll.qlInterestRateIndexMaturity(Index3M,S62)</f>
        <v>45092</v>
      </c>
      <c r="U62" s="141">
        <f>_xll.qlIndexFixing(Index3M,R62,TRUE,_xll.ohTrigger(Trigger,Trigger3M))</f>
        <v>2.0820490889992466E-2</v>
      </c>
      <c r="V62" s="141">
        <f>(100-_xll.qlQuoteValue(P62,_xll.ohTrigger(Trigger,Trigger3M)))/100-_xll.qlQuoteValue(Q62,_xll.ohTrigger(Trigger,Trigger3M))</f>
        <v>2.2074132119474222E-2</v>
      </c>
      <c r="W62" s="60" t="b">
        <f t="shared" si="14"/>
        <v>1</v>
      </c>
      <c r="X62" s="145">
        <f t="shared" si="15"/>
        <v>-1.2536412294817563E-3</v>
      </c>
      <c r="Y62" s="60" t="b">
        <f>ABS(X62)&lt;=ABS('General Settings'!$D$31)</f>
        <v>0</v>
      </c>
      <c r="AK62" s="72" t="e">
        <v>#N/A</v>
      </c>
    </row>
    <row r="63" spans="13:37" x14ac:dyDescent="0.2">
      <c r="M63" s="60" t="s">
        <v>136</v>
      </c>
      <c r="N63" s="60"/>
      <c r="O63" s="60" t="str">
        <v>M3</v>
      </c>
      <c r="P63" s="60" t="str">
        <f t="shared" si="12"/>
        <v>USDFUT3MM3_Quote</v>
      </c>
      <c r="Q63" s="60" t="str">
        <f t="shared" si="13"/>
        <v>USDFUT3MM3ConvAdj_Quote</v>
      </c>
      <c r="R63" s="136">
        <f>_xll.qlInterestRateIndexFixingDate(Index3M,S63)</f>
        <v>45096</v>
      </c>
      <c r="S63" s="136">
        <f>_xll.qlIMMdate(O63)</f>
        <v>45098</v>
      </c>
      <c r="T63" s="136">
        <f>_xll.qlInterestRateIndexMaturity(Index3M,S63)</f>
        <v>45190</v>
      </c>
      <c r="U63" s="141">
        <f>_xll.qlIndexFixing(Index3M,R63,TRUE,_xll.ohTrigger(Trigger,Trigger3M))</f>
        <v>2.1155990019625939E-2</v>
      </c>
      <c r="V63" s="141">
        <f>(100-_xll.qlQuoteValue(P63,_xll.ohTrigger(Trigger,Trigger3M)))/100-_xll.qlQuoteValue(Q63,_xll.ohTrigger(Trigger,Trigger3M))</f>
        <v>2.2389050481170257E-2</v>
      </c>
      <c r="W63" s="60" t="b">
        <f t="shared" si="14"/>
        <v>1</v>
      </c>
      <c r="X63" s="145">
        <f t="shared" si="15"/>
        <v>-1.2330604615443178E-3</v>
      </c>
      <c r="Y63" s="60" t="b">
        <f>ABS(X63)&lt;=ABS('General Settings'!$D$31)</f>
        <v>0</v>
      </c>
      <c r="AK63" s="72" t="e">
        <v>#N/A</v>
      </c>
    </row>
    <row r="64" spans="13:37" x14ac:dyDescent="0.2">
      <c r="M64" s="60" t="s">
        <v>136</v>
      </c>
      <c r="N64" s="60"/>
      <c r="O64" s="60" t="str">
        <v>U3</v>
      </c>
      <c r="P64" s="60" t="str">
        <f t="shared" si="12"/>
        <v>USDFUT3MU3_Quote</v>
      </c>
      <c r="Q64" s="60" t="str">
        <f t="shared" si="13"/>
        <v>USDFUT3MU3ConvAdj_Quote</v>
      </c>
      <c r="R64" s="136">
        <f>_xll.qlInterestRateIndexFixingDate(Index3M,S64)</f>
        <v>45187</v>
      </c>
      <c r="S64" s="136">
        <f>_xll.qlIMMdate(O64)</f>
        <v>45189</v>
      </c>
      <c r="T64" s="136">
        <f>_xll.qlInterestRateIndexMaturity(Index3M,S64)</f>
        <v>45280</v>
      </c>
      <c r="U64" s="141">
        <f>_xll.qlIndexFixing(Index3M,R64,TRUE,_xll.ohTrigger(Trigger,Trigger3M))</f>
        <v>2.1437043218913918E-2</v>
      </c>
      <c r="V64" s="141">
        <f>(100-_xll.qlQuoteValue(P64,_xll.ohTrigger(Trigger,Trigger3M)))/100-_xll.qlQuoteValue(Q64,_xll.ohTrigger(Trigger,Trigger3M))</f>
        <v>2.2707634229594528E-2</v>
      </c>
      <c r="W64" s="60" t="b">
        <f t="shared" si="14"/>
        <v>1</v>
      </c>
      <c r="X64" s="145">
        <f t="shared" si="15"/>
        <v>-1.2705910106806106E-3</v>
      </c>
      <c r="Y64" s="60" t="b">
        <f>ABS(X64)&lt;=ABS('General Settings'!$D$31)</f>
        <v>0</v>
      </c>
      <c r="AK64" s="72" t="e">
        <v>#N/A</v>
      </c>
    </row>
    <row r="65" spans="10:37" x14ac:dyDescent="0.2">
      <c r="M65" s="60" t="s">
        <v>136</v>
      </c>
      <c r="N65" s="60"/>
      <c r="O65" s="60" t="str">
        <v>Z3</v>
      </c>
      <c r="P65" s="60" t="str">
        <f t="shared" si="12"/>
        <v>USDFUT3MZ3_Quote</v>
      </c>
      <c r="Q65" s="60" t="str">
        <f t="shared" si="13"/>
        <v>USDFUT3MZ3ConvAdj_Quote</v>
      </c>
      <c r="R65" s="136">
        <f>_xll.qlInterestRateIndexFixingDate(Index3M,S65)</f>
        <v>45278</v>
      </c>
      <c r="S65" s="136">
        <f>_xll.qlIMMdate(O65)</f>
        <v>45280</v>
      </c>
      <c r="T65" s="136">
        <f>_xll.qlInterestRateIndexMaturity(Index3M,S65)</f>
        <v>45371</v>
      </c>
      <c r="U65" s="141">
        <f>_xll.qlIndexFixing(Index3M,R65,TRUE,_xll.ohTrigger(Trigger,Trigger3M))</f>
        <v>2.1692264771037445E-2</v>
      </c>
      <c r="V65" s="141">
        <f>(100-_xll.qlQuoteValue(P65,_xll.ohTrigger(Trigger,Trigger3M)))/100-_xll.qlQuoteValue(Q65,_xll.ohTrigger(Trigger,Trigger3M))</f>
        <v>2.2949304147428927E-2</v>
      </c>
      <c r="W65" s="60" t="b">
        <f t="shared" si="14"/>
        <v>1</v>
      </c>
      <c r="X65" s="145">
        <f t="shared" si="15"/>
        <v>-1.2570393763914819E-3</v>
      </c>
      <c r="Y65" s="60" t="b">
        <f>ABS(X65)&lt;=ABS('General Settings'!$D$31)</f>
        <v>0</v>
      </c>
      <c r="AK65" s="72" t="e">
        <v>#N/A</v>
      </c>
    </row>
    <row r="66" spans="10:37" x14ac:dyDescent="0.2">
      <c r="M66" s="60" t="s">
        <v>136</v>
      </c>
      <c r="N66" s="60"/>
      <c r="O66" s="60" t="str">
        <v>H4</v>
      </c>
      <c r="P66" s="60" t="str">
        <f t="shared" si="12"/>
        <v>USDFUT3MH4_Quote</v>
      </c>
      <c r="Q66" s="60" t="str">
        <f t="shared" si="13"/>
        <v>USDFUT3MH4ConvAdj_Quote</v>
      </c>
      <c r="R66" s="136">
        <f>_xll.qlInterestRateIndexFixingDate(Index3M,S66)</f>
        <v>45369</v>
      </c>
      <c r="S66" s="136">
        <f>_xll.qlIMMdate(O66)</f>
        <v>45371</v>
      </c>
      <c r="T66" s="136">
        <f>_xll.qlInterestRateIndexMaturity(Index3M,S66)</f>
        <v>45463</v>
      </c>
      <c r="U66" s="141">
        <f>_xll.qlIndexFixing(Index3M,R66,TRUE,_xll.ohTrigger(Trigger,Trigger3M))</f>
        <v>2.1922294333669726E-2</v>
      </c>
      <c r="V66" s="141" t="e">
        <f>(100-_xll.qlQuoteValue(P66,_xll.ohTrigger(Trigger,Trigger3M)))/100-_xll.qlQuoteValue(Q66,_xll.ohTrigger(Trigger,Trigger3M))</f>
        <v>#NUM!</v>
      </c>
      <c r="W66" s="60" t="b">
        <f t="shared" si="14"/>
        <v>0</v>
      </c>
      <c r="X66" s="145" t="e">
        <f t="shared" si="15"/>
        <v>#NUM!</v>
      </c>
      <c r="Y66" s="60" t="e">
        <f>ABS(X66)&lt;=ABS('General Settings'!$D$31)</f>
        <v>#NUM!</v>
      </c>
      <c r="AK66" s="72" t="e">
        <v>#N/A</v>
      </c>
    </row>
    <row r="67" spans="10:37" x14ac:dyDescent="0.2">
      <c r="M67" s="61" t="s">
        <v>136</v>
      </c>
      <c r="N67" s="61"/>
      <c r="O67" s="61" t="str">
        <v>M4</v>
      </c>
      <c r="P67" s="61" t="str">
        <f t="shared" si="12"/>
        <v>USDFUT3MM4_Quote</v>
      </c>
      <c r="Q67" s="61" t="str">
        <f t="shared" si="13"/>
        <v>USDFUT3MM4ConvAdj_Quote</v>
      </c>
      <c r="R67" s="137">
        <f>_xll.qlInterestRateIndexFixingDate(Index3M,S67)</f>
        <v>45460</v>
      </c>
      <c r="S67" s="137">
        <f>_xll.qlIMMdate(O67)</f>
        <v>45462</v>
      </c>
      <c r="T67" s="137">
        <f>_xll.qlInterestRateIndexMaturity(Index3M,S67)</f>
        <v>45554</v>
      </c>
      <c r="U67" s="142">
        <f>_xll.qlIndexFixing(Index3M,R67,TRUE,_xll.ohTrigger(Trigger,Trigger3M))</f>
        <v>2.2149860692188637E-2</v>
      </c>
      <c r="V67" s="142" t="e">
        <f>(100-_xll.qlQuoteValue(P67,_xll.ohTrigger(Trigger,Trigger3M)))/100-_xll.qlQuoteValue(Q67,_xll.ohTrigger(Trigger,Trigger3M))</f>
        <v>#NUM!</v>
      </c>
      <c r="W67" s="61" t="b">
        <f t="shared" si="14"/>
        <v>0</v>
      </c>
      <c r="X67" s="146" t="e">
        <f t="shared" si="15"/>
        <v>#NUM!</v>
      </c>
      <c r="Y67" s="61" t="e">
        <f>ABS(X67)&lt;=ABS('General Settings'!$D$31)</f>
        <v>#NUM!</v>
      </c>
      <c r="AK67" s="72" t="e">
        <v>#N/A</v>
      </c>
    </row>
    <row r="68" spans="10:37" x14ac:dyDescent="0.2">
      <c r="M68" s="132" t="s">
        <v>137</v>
      </c>
      <c r="N68" s="132"/>
      <c r="O68" s="132" t="str">
        <f t="array" ref="O68:O71">_xll.ohFilter(AH23:AH59,AJ23:AJ59)</f>
        <v>K6</v>
      </c>
      <c r="P68" s="132" t="str">
        <f t="shared" si="12"/>
        <v>USDFUT3MK6_Quote</v>
      </c>
      <c r="Q68" s="132" t="str">
        <f t="shared" si="13"/>
        <v>USDFUT3MK6ConvAdj_Quote</v>
      </c>
      <c r="R68" s="133">
        <f>_xll.qlInterestRateIndexFixingDate(Index3M,S68)</f>
        <v>42506</v>
      </c>
      <c r="S68" s="133">
        <f>_xll.qlIMMdate(O68)</f>
        <v>42508</v>
      </c>
      <c r="T68" s="133">
        <f>_xll.qlInterestRateIndexMaturity(Index3M,S68)</f>
        <v>42600</v>
      </c>
      <c r="U68" s="134">
        <f>_xll.qlIndexFixing(Index3M,R68,TRUE,_xll.ohTrigger(Trigger,Trigger3M))</f>
        <v>6.387028364464949E-3</v>
      </c>
      <c r="V68" s="134">
        <f>(100-_xll.qlQuoteValue(P68,_xll.ohTrigger(Trigger,Trigger3M)))/100-_xll.qlQuoteValue(Q68,_xll.ohTrigger(Trigger,Trigger3M))</f>
        <v>6.3870283614013814E-3</v>
      </c>
      <c r="W68" s="132" t="b">
        <f t="shared" si="14"/>
        <v>1</v>
      </c>
      <c r="X68" s="143">
        <f t="shared" si="15"/>
        <v>3.0635676287471547E-12</v>
      </c>
      <c r="Y68" s="132" t="b">
        <f>ABS(X68)&lt;=ABS('General Settings'!$D$31)</f>
        <v>1</v>
      </c>
      <c r="AK68" s="72" t="e">
        <f t="array" ref="AK68:AK71">NA()</f>
        <v>#N/A</v>
      </c>
    </row>
    <row r="69" spans="10:37" x14ac:dyDescent="0.2">
      <c r="M69" s="60" t="s">
        <v>137</v>
      </c>
      <c r="N69" s="60"/>
      <c r="O69" s="60" t="str">
        <v>N6</v>
      </c>
      <c r="P69" s="60" t="str">
        <f t="shared" si="12"/>
        <v>USDFUT3MN6_Quote</v>
      </c>
      <c r="Q69" s="60" t="str">
        <f t="shared" si="13"/>
        <v>USDFUT3MN6ConvAdj_Quote</v>
      </c>
      <c r="R69" s="136">
        <f>_xll.qlInterestRateIndexFixingDate(Index3M,S69)</f>
        <v>42569</v>
      </c>
      <c r="S69" s="136">
        <f>_xll.qlIMMdate(O69)</f>
        <v>42571</v>
      </c>
      <c r="T69" s="136">
        <f>_xll.qlInterestRateIndexMaturity(Index3M,S69)</f>
        <v>42663</v>
      </c>
      <c r="U69" s="141">
        <f>_xll.qlIndexFixing(Index3M,R69,TRUE,_xll.ohTrigger(Trigger,Trigger3M))</f>
        <v>7.0433186583471561E-3</v>
      </c>
      <c r="V69" s="141">
        <f>(100-_xll.qlQuoteValue(P69,_xll.ohTrigger(Trigger,Trigger3M)))/100-_xll.qlQuoteValue(Q69,_xll.ohTrigger(Trigger,Trigger3M))</f>
        <v>7.0217846802125969E-3</v>
      </c>
      <c r="W69" s="60" t="b">
        <f t="shared" si="14"/>
        <v>1</v>
      </c>
      <c r="X69" s="145">
        <f t="shared" si="15"/>
        <v>2.1533978134559255E-5</v>
      </c>
      <c r="Y69" s="60" t="b">
        <f>ABS(X69)&lt;=ABS('General Settings'!$D$31)</f>
        <v>1</v>
      </c>
      <c r="AK69" s="72" t="e">
        <v>#N/A</v>
      </c>
    </row>
    <row r="70" spans="10:37" x14ac:dyDescent="0.2">
      <c r="M70" s="60" t="s">
        <v>137</v>
      </c>
      <c r="N70" s="60"/>
      <c r="O70" s="60" t="str">
        <v>Q6</v>
      </c>
      <c r="P70" s="60" t="str">
        <f t="shared" si="12"/>
        <v>USDFUT3MQ6_Quote</v>
      </c>
      <c r="Q70" s="60" t="str">
        <f t="shared" si="13"/>
        <v>USDFUT3MQ6ConvAdj_Quote</v>
      </c>
      <c r="R70" s="136">
        <f>_xll.qlInterestRateIndexFixingDate(Index3M,S70)</f>
        <v>42597</v>
      </c>
      <c r="S70" s="136">
        <f>_xll.qlIMMdate(O70)</f>
        <v>42599</v>
      </c>
      <c r="T70" s="136">
        <f>_xll.qlInterestRateIndexMaturity(Index3M,S70)</f>
        <v>42691</v>
      </c>
      <c r="U70" s="141">
        <f>_xll.qlIndexFixing(Index3M,R70,TRUE,_xll.ohTrigger(Trigger,Trigger3M))</f>
        <v>7.3573054648751433E-3</v>
      </c>
      <c r="V70" s="141">
        <f>(100-_xll.qlQuoteValue(P70,_xll.ohTrigger(Trigger,Trigger3M)))/100-_xll.qlQuoteValue(Q70,_xll.ohTrigger(Trigger,Trigger3M))</f>
        <v>7.270173177899077E-3</v>
      </c>
      <c r="W70" s="60" t="b">
        <f t="shared" si="14"/>
        <v>1</v>
      </c>
      <c r="X70" s="145">
        <f t="shared" si="15"/>
        <v>8.7132286976066356E-5</v>
      </c>
      <c r="Y70" s="60" t="b">
        <f>ABS(X70)&lt;=ABS('General Settings'!$D$31)</f>
        <v>0</v>
      </c>
      <c r="AK70" s="72" t="e">
        <v>#N/A</v>
      </c>
    </row>
    <row r="71" spans="10:37" x14ac:dyDescent="0.2">
      <c r="J71" s="72"/>
      <c r="K71" s="72"/>
      <c r="L71" s="72"/>
      <c r="M71" s="61" t="s">
        <v>137</v>
      </c>
      <c r="N71" s="61"/>
      <c r="O71" s="61" t="str">
        <v>V6</v>
      </c>
      <c r="P71" s="61" t="str">
        <f t="shared" si="12"/>
        <v>USDFUT3MV6_Quote</v>
      </c>
      <c r="Q71" s="61" t="str">
        <f t="shared" si="13"/>
        <v>USDFUT3MV6ConvAdj_Quote</v>
      </c>
      <c r="R71" s="137">
        <f>_xll.qlInterestRateIndexFixingDate(Index3M,S71)</f>
        <v>42660</v>
      </c>
      <c r="S71" s="137">
        <f>_xll.qlIMMdate(O71)</f>
        <v>42662</v>
      </c>
      <c r="T71" s="137">
        <f>_xll.qlInterestRateIndexMaturity(Index3M,S71)</f>
        <v>42754</v>
      </c>
      <c r="U71" s="142">
        <f>_xll.qlIndexFixing(Index3M,R71,TRUE,_xll.ohTrigger(Trigger,Trigger3M))</f>
        <v>7.8618595764593079E-3</v>
      </c>
      <c r="V71" s="142">
        <f>(100-_xll.qlQuoteValue(P71,_xll.ohTrigger(Trigger,Trigger3M)))/100-_xll.qlQuoteValue(Q71,_xll.ohTrigger(Trigger,Trigger3M))</f>
        <v>7.8906759943677754E-3</v>
      </c>
      <c r="W71" s="61" t="b">
        <f t="shared" si="14"/>
        <v>1</v>
      </c>
      <c r="X71" s="146">
        <f t="shared" si="15"/>
        <v>-2.8816417908467465E-5</v>
      </c>
      <c r="Y71" s="61" t="b">
        <f>ABS(X71)&lt;=ABS('General Settings'!$D$31)</f>
        <v>0</v>
      </c>
      <c r="AA71" s="114" t="s">
        <v>125</v>
      </c>
      <c r="AC71" s="113" t="s">
        <v>130</v>
      </c>
      <c r="AD71" s="113" t="s">
        <v>131</v>
      </c>
      <c r="AE71" s="114" t="s">
        <v>132</v>
      </c>
      <c r="AK71" s="72" t="e">
        <v>#N/A</v>
      </c>
    </row>
    <row r="72" spans="10:37" x14ac:dyDescent="0.2">
      <c r="M72" s="62" t="s">
        <v>72</v>
      </c>
      <c r="N72" s="62"/>
      <c r="O72" s="62" t="s">
        <v>42</v>
      </c>
      <c r="P72" s="62" t="str">
        <f t="shared" ref="P72:P109" si="16">Currency&amp;"AM3L"&amp;O72&amp;QuoteSuffix</f>
        <v>USDAM3L1Y_Quote</v>
      </c>
      <c r="Q72" s="138"/>
      <c r="R72" s="151">
        <f t="shared" ref="R72:R109" si="17">EvaluationDate</f>
        <v>42493</v>
      </c>
      <c r="S72" s="151">
        <f>_xll.qlInterestRateIndexValueDate(AA72,R72)</f>
        <v>42495</v>
      </c>
      <c r="T72" s="151">
        <f>_xll.qlInterestRateIndexMaturity(AA72,S72)</f>
        <v>42860</v>
      </c>
      <c r="U72" s="150">
        <f>_xll.qlIndexFixing('3M Monitor'!AA72,R72,TRUE,_xll.ohTrigger(Trigger,Trigger3M))</f>
        <v>7.5922339418094311E-3</v>
      </c>
      <c r="V72" s="150">
        <f>_xll.qlQuoteValue(P72,_xll.ohTrigger(Trigger,Trigger3M))</f>
        <v>7.5700000000000003E-3</v>
      </c>
      <c r="W72" s="62" t="b">
        <f t="shared" si="14"/>
        <v>1</v>
      </c>
      <c r="X72" s="152">
        <f t="shared" si="15"/>
        <v>2.2233941809430766E-5</v>
      </c>
      <c r="Y72" s="62" t="b">
        <f>ABS(X72)&lt;=ABS('General Settings'!$D$32)</f>
        <v>1</v>
      </c>
      <c r="AA72" s="62" t="str">
        <f>_xll.qlSwapIndex(,,O72,SettlementDays,Currency,JointCalendar,FixedLegTenor,FixedLegBDC,FixedLegDayCounter,Index3M,DiscountingCurve,Permanent,Trigger,ObjectOverwrite)</f>
        <v>obj_00483#0002</v>
      </c>
      <c r="AC72" s="113" t="s">
        <v>42</v>
      </c>
      <c r="AD72" s="113" t="s">
        <v>134</v>
      </c>
      <c r="AE72" s="114" t="s">
        <v>124</v>
      </c>
    </row>
    <row r="73" spans="10:37" x14ac:dyDescent="0.2">
      <c r="M73" s="60" t="s">
        <v>72</v>
      </c>
      <c r="N73" s="60"/>
      <c r="O73" s="60" t="s">
        <v>85</v>
      </c>
      <c r="P73" s="60" t="str">
        <f t="shared" si="16"/>
        <v>USDAM3L15M_Quote</v>
      </c>
      <c r="Q73" s="138"/>
      <c r="R73" s="136">
        <f t="shared" si="17"/>
        <v>42493</v>
      </c>
      <c r="S73" s="136">
        <f>_xll.qlInterestRateIndexValueDate(AA73,R73)</f>
        <v>42495</v>
      </c>
      <c r="T73" s="136">
        <f>_xll.qlInterestRateIndexMaturity(AA73,S73)</f>
        <v>42954</v>
      </c>
      <c r="U73" s="141">
        <f>_xll.qlIndexFixing('3M Monitor'!AA73,R73,TRUE,_xll.ohTrigger(Trigger,Trigger3M))</f>
        <v>7.9426658126634953E-3</v>
      </c>
      <c r="V73" s="141" t="e">
        <f>_xll.qlQuoteValue(P73,_xll.ohTrigger(Trigger,Trigger3M))</f>
        <v>#NUM!</v>
      </c>
      <c r="W73" s="60" t="b">
        <f t="shared" si="14"/>
        <v>0</v>
      </c>
      <c r="X73" s="145" t="e">
        <f t="shared" si="15"/>
        <v>#NUM!</v>
      </c>
      <c r="Y73" s="60" t="e">
        <f>ABS(X73)&lt;=ABS('General Settings'!$D$32)</f>
        <v>#NUM!</v>
      </c>
      <c r="AA73" s="60" t="str">
        <f>_xll.qlSwapIndex(,,O73,SettlementDays,Currency,JointCalendar,FixedLegTenor,FixedLegBDC,FixedLegDayCounter,Index3M,DiscountingCurve,Permanent,Trigger,ObjectOverwrite)</f>
        <v>obj_00470#0002</v>
      </c>
    </row>
    <row r="74" spans="10:37" x14ac:dyDescent="0.2">
      <c r="M74" s="60" t="s">
        <v>72</v>
      </c>
      <c r="N74" s="60"/>
      <c r="O74" s="60" t="s">
        <v>88</v>
      </c>
      <c r="P74" s="60" t="str">
        <f t="shared" si="16"/>
        <v>USDAM3L18M_Quote</v>
      </c>
      <c r="Q74" s="138"/>
      <c r="R74" s="136">
        <f t="shared" si="17"/>
        <v>42493</v>
      </c>
      <c r="S74" s="136">
        <f>_xll.qlInterestRateIndexValueDate(AA74,R74)</f>
        <v>42495</v>
      </c>
      <c r="T74" s="136">
        <f>_xll.qlInterestRateIndexMaturity(AA74,S74)</f>
        <v>43045</v>
      </c>
      <c r="U74" s="141">
        <f>_xll.qlIndexFixing('3M Monitor'!AA74,R74,TRUE,_xll.ohTrigger(Trigger,Trigger3M))</f>
        <v>8.2684057838200049E-3</v>
      </c>
      <c r="V74" s="141" t="e">
        <f>_xll.qlQuoteValue(P74,_xll.ohTrigger(Trigger,Trigger3M))</f>
        <v>#NUM!</v>
      </c>
      <c r="W74" s="60" t="b">
        <f t="shared" si="14"/>
        <v>0</v>
      </c>
      <c r="X74" s="145" t="e">
        <f t="shared" si="15"/>
        <v>#NUM!</v>
      </c>
      <c r="Y74" s="60" t="e">
        <f>ABS(X74)&lt;=ABS('General Settings'!$D$32)</f>
        <v>#NUM!</v>
      </c>
      <c r="AA74" s="60" t="str">
        <f>_xll.qlSwapIndex(,,O74,SettlementDays,Currency,JointCalendar,FixedLegTenor,FixedLegBDC,FixedLegDayCounter,Index3M,DiscountingCurve,Permanent,Trigger,ObjectOverwrite)</f>
        <v>obj_004b9#0002</v>
      </c>
    </row>
    <row r="75" spans="10:37" x14ac:dyDescent="0.2">
      <c r="M75" s="60" t="s">
        <v>72</v>
      </c>
      <c r="N75" s="60"/>
      <c r="O75" s="60" t="s">
        <v>91</v>
      </c>
      <c r="P75" s="60" t="str">
        <f t="shared" si="16"/>
        <v>USDAM3L21M_Quote</v>
      </c>
      <c r="Q75" s="138"/>
      <c r="R75" s="136">
        <f t="shared" si="17"/>
        <v>42493</v>
      </c>
      <c r="S75" s="136">
        <f>_xll.qlInterestRateIndexValueDate(AA75,R75)</f>
        <v>42495</v>
      </c>
      <c r="T75" s="136">
        <f>_xll.qlInterestRateIndexMaturity(AA75,S75)</f>
        <v>43136</v>
      </c>
      <c r="U75" s="141">
        <f>_xll.qlIndexFixing('3M Monitor'!AA75,R75,TRUE,_xll.ohTrigger(Trigger,Trigger3M))</f>
        <v>8.6006681085617036E-3</v>
      </c>
      <c r="V75" s="141" t="e">
        <f>_xll.qlQuoteValue(P75,_xll.ohTrigger(Trigger,Trigger3M))</f>
        <v>#NUM!</v>
      </c>
      <c r="W75" s="60" t="b">
        <f t="shared" si="14"/>
        <v>0</v>
      </c>
      <c r="X75" s="145" t="e">
        <f t="shared" si="15"/>
        <v>#NUM!</v>
      </c>
      <c r="Y75" s="60" t="e">
        <f>ABS(X75)&lt;=ABS('General Settings'!$D$32)</f>
        <v>#NUM!</v>
      </c>
      <c r="AA75" s="60" t="str">
        <f>_xll.qlSwapIndex(,,O75,SettlementDays,Currency,JointCalendar,FixedLegTenor,FixedLegBDC,FixedLegDayCounter,Index3M,DiscountingCurve,Permanent,Trigger,ObjectOverwrite)</f>
        <v>obj_004ad#0002</v>
      </c>
    </row>
    <row r="76" spans="10:37" x14ac:dyDescent="0.2">
      <c r="M76" s="60" t="s">
        <v>72</v>
      </c>
      <c r="N76" s="60"/>
      <c r="O76" s="60" t="s">
        <v>94</v>
      </c>
      <c r="P76" s="60" t="str">
        <f t="shared" si="16"/>
        <v>USDAM3L2Y_Quote</v>
      </c>
      <c r="Q76" s="138"/>
      <c r="R76" s="136">
        <f t="shared" si="17"/>
        <v>42493</v>
      </c>
      <c r="S76" s="136">
        <f>_xll.qlInterestRateIndexValueDate(AA76,R76)</f>
        <v>42495</v>
      </c>
      <c r="T76" s="136">
        <f>_xll.qlInterestRateIndexMaturity(AA76,S76)</f>
        <v>43228</v>
      </c>
      <c r="U76" s="141">
        <f>_xll.qlIndexFixing('3M Monitor'!AA76,R76,TRUE,_xll.ohTrigger(Trigger,Trigger3M))</f>
        <v>8.9304603748037448E-3</v>
      </c>
      <c r="V76" s="141">
        <f>_xll.qlQuoteValue(P76,_xll.ohTrigger(Trigger,Trigger3M))</f>
        <v>8.8500000000000002E-3</v>
      </c>
      <c r="W76" s="60" t="b">
        <f t="shared" si="14"/>
        <v>1</v>
      </c>
      <c r="X76" s="145">
        <f t="shared" si="15"/>
        <v>8.0460374803744544E-5</v>
      </c>
      <c r="Y76" s="60" t="b">
        <f>ABS(X76)&lt;=ABS('General Settings'!$D$32)</f>
        <v>1</v>
      </c>
      <c r="AA76" s="60" t="str">
        <f>_xll.qlSwapIndex(,,O76,SettlementDays,Currency,JointCalendar,FixedLegTenor,FixedLegBDC,FixedLegDayCounter,Index3M,DiscountingCurve,Permanent,Trigger,ObjectOverwrite)</f>
        <v>obj_004a9#0002</v>
      </c>
    </row>
    <row r="77" spans="10:37" x14ac:dyDescent="0.2">
      <c r="M77" s="123" t="s">
        <v>72</v>
      </c>
      <c r="N77" s="123"/>
      <c r="O77" s="123" t="s">
        <v>98</v>
      </c>
      <c r="P77" s="123" t="str">
        <f t="shared" si="16"/>
        <v>USDAM3L3Y_Quote</v>
      </c>
      <c r="Q77" s="138"/>
      <c r="R77" s="124">
        <f t="shared" si="17"/>
        <v>42493</v>
      </c>
      <c r="S77" s="124">
        <f>_xll.qlInterestRateIndexValueDate(AA77,R77)</f>
        <v>42495</v>
      </c>
      <c r="T77" s="124">
        <f>_xll.qlInterestRateIndexMaturity(AA77,S77)</f>
        <v>43592</v>
      </c>
      <c r="U77" s="125">
        <f>_xll.qlIndexFixing('3M Monitor'!AA77,R77,TRUE,_xll.ohTrigger(Trigger,Trigger3M))</f>
        <v>9.9799999996151093E-3</v>
      </c>
      <c r="V77" s="125">
        <f>_xll.qlQuoteValue(P77,_xll.ohTrigger(Trigger,Trigger3M))</f>
        <v>9.9799999999999993E-3</v>
      </c>
      <c r="W77" s="123" t="b">
        <f t="shared" si="14"/>
        <v>1</v>
      </c>
      <c r="X77" s="144">
        <f t="shared" si="15"/>
        <v>-3.848900365088781E-13</v>
      </c>
      <c r="Y77" s="123" t="b">
        <f>ABS(X77)&lt;=ABS('General Settings'!$D$32)</f>
        <v>1</v>
      </c>
      <c r="AA77" s="60" t="str">
        <f>_xll.qlSwapIndex(,,O77,SettlementDays,Currency,JointCalendar,FixedLegTenor,FixedLegBDC,FixedLegDayCounter,Index3M,DiscountingCurve,Permanent,Trigger,ObjectOverwrite)</f>
        <v>obj_00495#0002</v>
      </c>
    </row>
    <row r="78" spans="10:37" x14ac:dyDescent="0.2">
      <c r="M78" s="123" t="s">
        <v>72</v>
      </c>
      <c r="N78" s="123"/>
      <c r="O78" s="123" t="s">
        <v>102</v>
      </c>
      <c r="P78" s="123" t="str">
        <f t="shared" si="16"/>
        <v>USDAM3L4Y_Quote</v>
      </c>
      <c r="Q78" s="138"/>
      <c r="R78" s="124">
        <f t="shared" si="17"/>
        <v>42493</v>
      </c>
      <c r="S78" s="124">
        <f>_xll.qlInterestRateIndexValueDate(AA78,R78)</f>
        <v>42495</v>
      </c>
      <c r="T78" s="124">
        <f>_xll.qlInterestRateIndexMaturity(AA78,S78)</f>
        <v>43956</v>
      </c>
      <c r="U78" s="125">
        <f>_xll.qlIndexFixing('3M Monitor'!AA78,R78,TRUE,_xll.ohTrigger(Trigger,Trigger3M))</f>
        <v>1.1079999999745543E-2</v>
      </c>
      <c r="V78" s="125">
        <f>_xll.qlQuoteValue(P78,_xll.ohTrigger(Trigger,Trigger3M))</f>
        <v>1.1080000000000001E-2</v>
      </c>
      <c r="W78" s="123" t="b">
        <f t="shared" si="14"/>
        <v>1</v>
      </c>
      <c r="X78" s="144">
        <f t="shared" si="15"/>
        <v>-2.5445791307365795E-13</v>
      </c>
      <c r="Y78" s="123" t="b">
        <f>ABS(X78)&lt;=ABS('General Settings'!$D$32)</f>
        <v>1</v>
      </c>
      <c r="AA78" s="60" t="str">
        <f>_xll.qlSwapIndex(,,O78,SettlementDays,Currency,JointCalendar,FixedLegTenor,FixedLegBDC,FixedLegDayCounter,Index3M,DiscountingCurve,Permanent,Trigger,ObjectOverwrite)</f>
        <v>obj_004d3#0002</v>
      </c>
    </row>
    <row r="79" spans="10:37" x14ac:dyDescent="0.2">
      <c r="M79" s="123" t="s">
        <v>72</v>
      </c>
      <c r="N79" s="123"/>
      <c r="O79" s="123" t="s">
        <v>106</v>
      </c>
      <c r="P79" s="123" t="str">
        <f t="shared" si="16"/>
        <v>USDAM3L5Y_Quote</v>
      </c>
      <c r="Q79" s="138"/>
      <c r="R79" s="124">
        <f t="shared" si="17"/>
        <v>42493</v>
      </c>
      <c r="S79" s="124">
        <f>_xll.qlInterestRateIndexValueDate(AA79,R79)</f>
        <v>42495</v>
      </c>
      <c r="T79" s="124">
        <f>_xll.qlInterestRateIndexMaturity(AA79,S79)</f>
        <v>44321</v>
      </c>
      <c r="U79" s="125">
        <f>_xll.qlIndexFixing('3M Monitor'!AA79,R79,TRUE,_xll.ohTrigger(Trigger,Trigger3M))</f>
        <v>1.2159999999754961E-2</v>
      </c>
      <c r="V79" s="125">
        <f>_xll.qlQuoteValue(P79,_xll.ohTrigger(Trigger,Trigger3M))</f>
        <v>1.2159999999999999E-2</v>
      </c>
      <c r="W79" s="123" t="b">
        <f t="shared" si="14"/>
        <v>1</v>
      </c>
      <c r="X79" s="144">
        <f t="shared" si="15"/>
        <v>-2.4503836459910389E-13</v>
      </c>
      <c r="Y79" s="123" t="b">
        <f>ABS(X79)&lt;=ABS('General Settings'!$D$32)</f>
        <v>1</v>
      </c>
      <c r="AA79" s="60" t="str">
        <f>_xll.qlSwapIndex(,,O79,SettlementDays,Currency,JointCalendar,FixedLegTenor,FixedLegBDC,FixedLegDayCounter,Index3M,DiscountingCurve,Permanent,Trigger,ObjectOverwrite)</f>
        <v>obj_004d0#0002</v>
      </c>
    </row>
    <row r="80" spans="10:37" x14ac:dyDescent="0.2">
      <c r="M80" s="123" t="s">
        <v>72</v>
      </c>
      <c r="N80" s="123"/>
      <c r="O80" s="123" t="s">
        <v>107</v>
      </c>
      <c r="P80" s="123" t="str">
        <f t="shared" si="16"/>
        <v>USDAM3L6Y_Quote</v>
      </c>
      <c r="Q80" s="138"/>
      <c r="R80" s="124">
        <f t="shared" si="17"/>
        <v>42493</v>
      </c>
      <c r="S80" s="124">
        <f>_xll.qlInterestRateIndexValueDate(AA80,R80)</f>
        <v>42495</v>
      </c>
      <c r="T80" s="124">
        <f>_xll.qlInterestRateIndexMaturity(AA80,S80)</f>
        <v>44686</v>
      </c>
      <c r="U80" s="125">
        <f>_xll.qlIndexFixing('3M Monitor'!AA80,R80,TRUE,_xll.ohTrigger(Trigger,Trigger3M))</f>
        <v>1.3229999999832242E-2</v>
      </c>
      <c r="V80" s="125">
        <f>_xll.qlQuoteValue(P80,_xll.ohTrigger(Trigger,Trigger3M))</f>
        <v>1.3229999999999999E-2</v>
      </c>
      <c r="W80" s="123" t="b">
        <f t="shared" si="14"/>
        <v>1</v>
      </c>
      <c r="X80" s="144">
        <f t="shared" si="15"/>
        <v>-1.6775643374433713E-13</v>
      </c>
      <c r="Y80" s="123" t="b">
        <f>ABS(X80)&lt;=ABS('General Settings'!$D$32)</f>
        <v>1</v>
      </c>
      <c r="AA80" s="60" t="str">
        <f>_xll.qlSwapIndex(,,O80,SettlementDays,Currency,JointCalendar,FixedLegTenor,FixedLegBDC,FixedLegDayCounter,Index3M,DiscountingCurve,Permanent,Trigger,ObjectOverwrite)</f>
        <v>obj_004bb#0002</v>
      </c>
    </row>
    <row r="81" spans="13:27" x14ac:dyDescent="0.2">
      <c r="M81" s="123" t="s">
        <v>72</v>
      </c>
      <c r="N81" s="123"/>
      <c r="O81" s="123" t="s">
        <v>108</v>
      </c>
      <c r="P81" s="123" t="str">
        <f t="shared" si="16"/>
        <v>USDAM3L7Y_Quote</v>
      </c>
      <c r="Q81" s="138"/>
      <c r="R81" s="124">
        <f t="shared" si="17"/>
        <v>42493</v>
      </c>
      <c r="S81" s="124">
        <f>_xll.qlInterestRateIndexValueDate(AA81,R81)</f>
        <v>42495</v>
      </c>
      <c r="T81" s="124">
        <f>_xll.qlInterestRateIndexMaturity(AA81,S81)</f>
        <v>45051</v>
      </c>
      <c r="U81" s="125">
        <f>_xll.qlIndexFixing('3M Monitor'!AA81,R81,TRUE,_xll.ohTrigger(Trigger,Trigger3M))</f>
        <v>1.4199999999822552E-2</v>
      </c>
      <c r="V81" s="125">
        <f>_xll.qlQuoteValue(P81,_xll.ohTrigger(Trigger,Trigger3M))</f>
        <v>1.4199999999999999E-2</v>
      </c>
      <c r="W81" s="123" t="b">
        <f t="shared" si="14"/>
        <v>1</v>
      </c>
      <c r="X81" s="144">
        <f t="shared" si="15"/>
        <v>-1.7744659908114357E-13</v>
      </c>
      <c r="Y81" s="123" t="b">
        <f>ABS(X81)&lt;=ABS('General Settings'!$D$32)</f>
        <v>1</v>
      </c>
      <c r="AA81" s="60" t="str">
        <f>_xll.qlSwapIndex(,,O81,SettlementDays,Currency,JointCalendar,FixedLegTenor,FixedLegBDC,FixedLegDayCounter,Index3M,DiscountingCurve,Permanent,Trigger,ObjectOverwrite)</f>
        <v>obj_004ba#0002</v>
      </c>
    </row>
    <row r="82" spans="13:27" x14ac:dyDescent="0.2">
      <c r="M82" s="123" t="s">
        <v>72</v>
      </c>
      <c r="N82" s="123"/>
      <c r="O82" s="123" t="s">
        <v>109</v>
      </c>
      <c r="P82" s="123" t="str">
        <f t="shared" si="16"/>
        <v>USDAM3L8Y_Quote</v>
      </c>
      <c r="Q82" s="138"/>
      <c r="R82" s="124">
        <f t="shared" si="17"/>
        <v>42493</v>
      </c>
      <c r="S82" s="124">
        <f>_xll.qlInterestRateIndexValueDate(AA82,R82)</f>
        <v>42495</v>
      </c>
      <c r="T82" s="124">
        <f>_xll.qlInterestRateIndexMaturity(AA82,S82)</f>
        <v>45419</v>
      </c>
      <c r="U82" s="125">
        <f>_xll.qlIndexFixing('3M Monitor'!AA82,R82,TRUE,_xll.ohTrigger(Trigger,Trigger3M))</f>
        <v>1.5079999999808087E-2</v>
      </c>
      <c r="V82" s="125">
        <f>_xll.qlQuoteValue(P82,_xll.ohTrigger(Trigger,Trigger3M))</f>
        <v>1.508E-2</v>
      </c>
      <c r="W82" s="123" t="b">
        <f t="shared" si="14"/>
        <v>1</v>
      </c>
      <c r="X82" s="144">
        <f t="shared" si="15"/>
        <v>-1.9191245814731417E-13</v>
      </c>
      <c r="Y82" s="123" t="b">
        <f>ABS(X82)&lt;=ABS('General Settings'!$D$32)</f>
        <v>1</v>
      </c>
      <c r="AA82" s="60" t="str">
        <f>_xll.qlSwapIndex(,,O82,SettlementDays,Currency,JointCalendar,FixedLegTenor,FixedLegBDC,FixedLegDayCounter,Index3M,DiscountingCurve,Permanent,Trigger,ObjectOverwrite)</f>
        <v>obj_004af#0002</v>
      </c>
    </row>
    <row r="83" spans="13:27" x14ac:dyDescent="0.2">
      <c r="M83" s="123" t="s">
        <v>72</v>
      </c>
      <c r="N83" s="123"/>
      <c r="O83" s="123" t="s">
        <v>110</v>
      </c>
      <c r="P83" s="123" t="str">
        <f t="shared" si="16"/>
        <v>USDAM3L9Y_Quote</v>
      </c>
      <c r="Q83" s="138"/>
      <c r="R83" s="124">
        <f t="shared" si="17"/>
        <v>42493</v>
      </c>
      <c r="S83" s="124">
        <f>_xll.qlInterestRateIndexValueDate(AA83,R83)</f>
        <v>42495</v>
      </c>
      <c r="T83" s="124">
        <f>_xll.qlInterestRateIndexMaturity(AA83,S83)</f>
        <v>45783</v>
      </c>
      <c r="U83" s="125">
        <f>_xll.qlIndexFixing('3M Monitor'!AA83,R83,TRUE,_xll.ohTrigger(Trigger,Trigger3M))</f>
        <v>1.5860000000031516E-2</v>
      </c>
      <c r="V83" s="125">
        <f>_xll.qlQuoteValue(P83,_xll.ohTrigger(Trigger,Trigger3M))</f>
        <v>1.5859999999999999E-2</v>
      </c>
      <c r="W83" s="123" t="b">
        <f t="shared" si="14"/>
        <v>1</v>
      </c>
      <c r="X83" s="144">
        <f t="shared" si="15"/>
        <v>3.1516456111546631E-14</v>
      </c>
      <c r="Y83" s="123" t="b">
        <f>ABS(X83)&lt;=ABS('General Settings'!$D$32)</f>
        <v>1</v>
      </c>
      <c r="AA83" s="60" t="str">
        <f>_xll.qlSwapIndex(,,O83,SettlementDays,Currency,JointCalendar,FixedLegTenor,FixedLegBDC,FixedLegDayCounter,Index3M,DiscountingCurve,Permanent,Trigger,ObjectOverwrite)</f>
        <v>obj_004cd#0002</v>
      </c>
    </row>
    <row r="84" spans="13:27" x14ac:dyDescent="0.2">
      <c r="M84" s="123" t="s">
        <v>72</v>
      </c>
      <c r="N84" s="123"/>
      <c r="O84" s="123" t="s">
        <v>111</v>
      </c>
      <c r="P84" s="123" t="str">
        <f t="shared" si="16"/>
        <v>USDAM3L10Y_Quote</v>
      </c>
      <c r="Q84" s="138"/>
      <c r="R84" s="124">
        <f t="shared" si="17"/>
        <v>42493</v>
      </c>
      <c r="S84" s="124">
        <f>_xll.qlInterestRateIndexValueDate(AA84,R84)</f>
        <v>42495</v>
      </c>
      <c r="T84" s="124">
        <f>_xll.qlInterestRateIndexMaturity(AA84,S84)</f>
        <v>46147</v>
      </c>
      <c r="U84" s="125">
        <f>_xll.qlIndexFixing('3M Monitor'!AA84,R84,TRUE,_xll.ohTrigger(Trigger,Trigger3M))</f>
        <v>1.6590000000003137E-2</v>
      </c>
      <c r="V84" s="125">
        <f>_xll.qlQuoteValue(P84,_xll.ohTrigger(Trigger,Trigger3M))</f>
        <v>1.6590000000000001E-2</v>
      </c>
      <c r="W84" s="123" t="b">
        <f t="shared" si="14"/>
        <v>1</v>
      </c>
      <c r="X84" s="144">
        <f t="shared" si="15"/>
        <v>3.1363800445660672E-15</v>
      </c>
      <c r="Y84" s="123" t="b">
        <f>ABS(X84)&lt;=ABS('General Settings'!$D$32)</f>
        <v>1</v>
      </c>
      <c r="AA84" s="60" t="str">
        <f>_xll.qlSwapIndex(,,O84,SettlementDays,Currency,JointCalendar,FixedLegTenor,FixedLegBDC,FixedLegDayCounter,Index3M,DiscountingCurve,Permanent,Trigger,ObjectOverwrite)</f>
        <v>obj_004cc#0002</v>
      </c>
    </row>
    <row r="85" spans="13:27" x14ac:dyDescent="0.2">
      <c r="M85" s="60" t="s">
        <v>72</v>
      </c>
      <c r="N85" s="60"/>
      <c r="O85" s="60" t="s">
        <v>138</v>
      </c>
      <c r="P85" s="60" t="str">
        <f t="shared" si="16"/>
        <v>USDAM3L11Y_Quote</v>
      </c>
      <c r="Q85" s="138"/>
      <c r="R85" s="136">
        <f t="shared" si="17"/>
        <v>42493</v>
      </c>
      <c r="S85" s="136">
        <f>_xll.qlInterestRateIndexValueDate(AA85,R85)</f>
        <v>42495</v>
      </c>
      <c r="T85" s="136">
        <f>_xll.qlInterestRateIndexMaturity(AA85,S85)</f>
        <v>46512</v>
      </c>
      <c r="U85" s="141">
        <f>_xll.qlIndexFixing('3M Monitor'!AA85,R85,TRUE,_xll.ohTrigger(Trigger,Trigger3M))</f>
        <v>1.7257822982689321E-2</v>
      </c>
      <c r="V85" s="141" t="e">
        <f>_xll.qlQuoteValue(P85,_xll.ohTrigger(Trigger,Trigger3M))</f>
        <v>#NUM!</v>
      </c>
      <c r="W85" s="60" t="b">
        <f t="shared" si="14"/>
        <v>0</v>
      </c>
      <c r="X85" s="145" t="e">
        <f t="shared" si="15"/>
        <v>#NUM!</v>
      </c>
      <c r="Y85" s="60" t="e">
        <f>ABS(X85)&lt;=ABS('General Settings'!$D$32)</f>
        <v>#NUM!</v>
      </c>
      <c r="AA85" s="60" t="str">
        <f>_xll.qlSwapIndex(,,O85,SettlementDays,Currency,JointCalendar,FixedLegTenor,FixedLegBDC,FixedLegDayCounter,Index3M,DiscountingCurve,Permanent,Trigger,ObjectOverwrite)</f>
        <v>obj_004ab#0002</v>
      </c>
    </row>
    <row r="86" spans="13:27" x14ac:dyDescent="0.2">
      <c r="M86" s="123" t="s">
        <v>72</v>
      </c>
      <c r="N86" s="123"/>
      <c r="O86" s="123" t="s">
        <v>112</v>
      </c>
      <c r="P86" s="123" t="str">
        <f t="shared" si="16"/>
        <v>USDAM3L12Y_Quote</v>
      </c>
      <c r="Q86" s="138"/>
      <c r="R86" s="124">
        <f t="shared" si="17"/>
        <v>42493</v>
      </c>
      <c r="S86" s="124">
        <f>_xll.qlInterestRateIndexValueDate(AA86,R86)</f>
        <v>42495</v>
      </c>
      <c r="T86" s="124">
        <f>_xll.qlInterestRateIndexMaturity(AA86,S86)</f>
        <v>46878</v>
      </c>
      <c r="U86" s="125">
        <f>_xll.qlIndexFixing('3M Monitor'!AA86,R86,TRUE,_xll.ohTrigger(Trigger,Trigger3M))</f>
        <v>1.7850000000024915E-2</v>
      </c>
      <c r="V86" s="125">
        <f>_xll.qlQuoteValue(P86,_xll.ohTrigger(Trigger,Trigger3M))</f>
        <v>1.7850000000000001E-2</v>
      </c>
      <c r="W86" s="123" t="b">
        <f t="shared" si="14"/>
        <v>1</v>
      </c>
      <c r="X86" s="144">
        <f t="shared" si="15"/>
        <v>2.4914098561978903E-14</v>
      </c>
      <c r="Y86" s="123" t="b">
        <f>ABS(X86)&lt;=ABS('General Settings'!$D$32)</f>
        <v>1</v>
      </c>
      <c r="AA86" s="60" t="str">
        <f>_xll.qlSwapIndex(,,O86,SettlementDays,Currency,JointCalendar,FixedLegTenor,FixedLegBDC,FixedLegDayCounter,Index3M,DiscountingCurve,Permanent,Trigger,ObjectOverwrite)</f>
        <v>obj_0047a#0002</v>
      </c>
    </row>
    <row r="87" spans="13:27" x14ac:dyDescent="0.2">
      <c r="M87" s="60" t="s">
        <v>72</v>
      </c>
      <c r="N87" s="60"/>
      <c r="O87" s="60" t="s">
        <v>139</v>
      </c>
      <c r="P87" s="60" t="str">
        <f t="shared" si="16"/>
        <v>USDAM3L13Y_Quote</v>
      </c>
      <c r="Q87" s="138"/>
      <c r="R87" s="136">
        <f t="shared" si="17"/>
        <v>42493</v>
      </c>
      <c r="S87" s="136">
        <f>_xll.qlInterestRateIndexValueDate(AA87,R87)</f>
        <v>42495</v>
      </c>
      <c r="T87" s="136">
        <f>_xll.qlInterestRateIndexMaturity(AA87,S87)</f>
        <v>47246</v>
      </c>
      <c r="U87" s="141">
        <f>_xll.qlIndexFixing('3M Monitor'!AA87,R87,TRUE,_xll.ohTrigger(Trigger,Trigger3M))</f>
        <v>1.8364960567705382E-2</v>
      </c>
      <c r="V87" s="141" t="e">
        <f>_xll.qlQuoteValue(P87,_xll.ohTrigger(Trigger,Trigger3M))</f>
        <v>#NUM!</v>
      </c>
      <c r="W87" s="60" t="b">
        <f t="shared" si="14"/>
        <v>0</v>
      </c>
      <c r="X87" s="145" t="e">
        <f t="shared" si="15"/>
        <v>#NUM!</v>
      </c>
      <c r="Y87" s="60" t="e">
        <f>ABS(X87)&lt;=ABS('General Settings'!$D$32)</f>
        <v>#NUM!</v>
      </c>
      <c r="AA87" s="60" t="str">
        <f>_xll.qlSwapIndex(,,O87,SettlementDays,Currency,JointCalendar,FixedLegTenor,FixedLegBDC,FixedLegDayCounter,Index3M,DiscountingCurve,Permanent,Trigger,ObjectOverwrite)</f>
        <v>obj_00491#0002</v>
      </c>
    </row>
    <row r="88" spans="13:27" x14ac:dyDescent="0.2">
      <c r="M88" s="60" t="s">
        <v>72</v>
      </c>
      <c r="N88" s="60"/>
      <c r="O88" s="60" t="s">
        <v>140</v>
      </c>
      <c r="P88" s="60" t="str">
        <f t="shared" si="16"/>
        <v>USDAM3L14Y_Quote</v>
      </c>
      <c r="Q88" s="138"/>
      <c r="R88" s="136">
        <f t="shared" si="17"/>
        <v>42493</v>
      </c>
      <c r="S88" s="136">
        <f>_xll.qlInterestRateIndexValueDate(AA88,R88)</f>
        <v>42495</v>
      </c>
      <c r="T88" s="136">
        <f>_xll.qlInterestRateIndexMaturity(AA88,S88)</f>
        <v>47610</v>
      </c>
      <c r="U88" s="141">
        <f>_xll.qlIndexFixing('3M Monitor'!AA88,R88,TRUE,_xll.ohTrigger(Trigger,Trigger3M))</f>
        <v>1.8808448146798704E-2</v>
      </c>
      <c r="V88" s="141" t="e">
        <f>_xll.qlQuoteValue(P88,_xll.ohTrigger(Trigger,Trigger3M))</f>
        <v>#NUM!</v>
      </c>
      <c r="W88" s="60" t="b">
        <f t="shared" si="14"/>
        <v>0</v>
      </c>
      <c r="X88" s="145" t="e">
        <f t="shared" si="15"/>
        <v>#NUM!</v>
      </c>
      <c r="Y88" s="60" t="e">
        <f>ABS(X88)&lt;=ABS('General Settings'!$D$32)</f>
        <v>#NUM!</v>
      </c>
      <c r="AA88" s="60" t="str">
        <f>_xll.qlSwapIndex(,,O88,SettlementDays,Currency,JointCalendar,FixedLegTenor,FixedLegBDC,FixedLegDayCounter,Index3M,DiscountingCurve,Permanent,Trigger,ObjectOverwrite)</f>
        <v>obj_004c9#0002</v>
      </c>
    </row>
    <row r="89" spans="13:27" x14ac:dyDescent="0.2">
      <c r="M89" s="123" t="s">
        <v>72</v>
      </c>
      <c r="N89" s="123"/>
      <c r="O89" s="123" t="s">
        <v>113</v>
      </c>
      <c r="P89" s="123" t="str">
        <f t="shared" si="16"/>
        <v>USDAM3L15Y_Quote</v>
      </c>
      <c r="Q89" s="138"/>
      <c r="R89" s="124">
        <f t="shared" si="17"/>
        <v>42493</v>
      </c>
      <c r="S89" s="124">
        <f>_xll.qlInterestRateIndexValueDate(AA89,R89)</f>
        <v>42495</v>
      </c>
      <c r="T89" s="124">
        <f>_xll.qlInterestRateIndexMaturity(AA89,S89)</f>
        <v>47974</v>
      </c>
      <c r="U89" s="125">
        <f>_xll.qlIndexFixing('3M Monitor'!AA89,R89,TRUE,_xll.ohTrigger(Trigger,Trigger3M))</f>
        <v>1.9199999999854785E-2</v>
      </c>
      <c r="V89" s="125">
        <f>_xll.qlQuoteValue(P89,_xll.ohTrigger(Trigger,Trigger3M))</f>
        <v>1.9199999999999998E-2</v>
      </c>
      <c r="W89" s="123" t="b">
        <f t="shared" si="14"/>
        <v>1</v>
      </c>
      <c r="X89" s="144">
        <f t="shared" si="15"/>
        <v>-1.4521370217401852E-13</v>
      </c>
      <c r="Y89" s="123" t="b">
        <f>ABS(X89)&lt;=ABS('General Settings'!$D$32)</f>
        <v>1</v>
      </c>
      <c r="AA89" s="60" t="str">
        <f>_xll.qlSwapIndex(,,O89,SettlementDays,Currency,JointCalendar,FixedLegTenor,FixedLegBDC,FixedLegDayCounter,Index3M,DiscountingCurve,Permanent,Trigger,ObjectOverwrite)</f>
        <v>obj_0047b#0002</v>
      </c>
    </row>
    <row r="90" spans="13:27" x14ac:dyDescent="0.2">
      <c r="M90" s="60" t="s">
        <v>72</v>
      </c>
      <c r="N90" s="60"/>
      <c r="O90" s="60" t="s">
        <v>141</v>
      </c>
      <c r="P90" s="60" t="str">
        <f t="shared" si="16"/>
        <v>USDAM3L16Y_Quote</v>
      </c>
      <c r="Q90" s="138"/>
      <c r="R90" s="136">
        <f t="shared" si="17"/>
        <v>42493</v>
      </c>
      <c r="S90" s="136">
        <f>_xll.qlInterestRateIndexValueDate(AA90,R90)</f>
        <v>42495</v>
      </c>
      <c r="T90" s="136">
        <f>_xll.qlInterestRateIndexMaturity(AA90,S90)</f>
        <v>48339</v>
      </c>
      <c r="U90" s="141">
        <f>_xll.qlIndexFixing('3M Monitor'!AA90,R90,TRUE,_xll.ohTrigger(Trigger,Trigger3M))</f>
        <v>1.9549694706419631E-2</v>
      </c>
      <c r="V90" s="141" t="e">
        <f>_xll.qlQuoteValue(P90,_xll.ohTrigger(Trigger,Trigger3M))</f>
        <v>#NUM!</v>
      </c>
      <c r="W90" s="60" t="b">
        <f t="shared" si="14"/>
        <v>0</v>
      </c>
      <c r="X90" s="145" t="e">
        <f t="shared" si="15"/>
        <v>#NUM!</v>
      </c>
      <c r="Y90" s="60" t="e">
        <f>ABS(X90)&lt;=ABS('General Settings'!$D$32)</f>
        <v>#NUM!</v>
      </c>
      <c r="AA90" s="60" t="str">
        <f>_xll.qlSwapIndex(,,O90,SettlementDays,Currency,JointCalendar,FixedLegTenor,FixedLegBDC,FixedLegDayCounter,Index3M,DiscountingCurve,Permanent,Trigger,ObjectOverwrite)</f>
        <v>obj_0047c#0002</v>
      </c>
    </row>
    <row r="91" spans="13:27" x14ac:dyDescent="0.2">
      <c r="M91" s="60" t="s">
        <v>72</v>
      </c>
      <c r="N91" s="60"/>
      <c r="O91" s="60" t="s">
        <v>142</v>
      </c>
      <c r="P91" s="60" t="str">
        <f t="shared" si="16"/>
        <v>USDAM3L17Y_Quote</v>
      </c>
      <c r="Q91" s="138"/>
      <c r="R91" s="136">
        <f t="shared" si="17"/>
        <v>42493</v>
      </c>
      <c r="S91" s="136">
        <f>_xll.qlInterestRateIndexValueDate(AA91,R91)</f>
        <v>42495</v>
      </c>
      <c r="T91" s="136">
        <f>_xll.qlInterestRateIndexMaturity(AA91,S91)</f>
        <v>48704</v>
      </c>
      <c r="U91" s="141">
        <f>_xll.qlIndexFixing('3M Monitor'!AA91,R91,TRUE,_xll.ohTrigger(Trigger,Trigger3M))</f>
        <v>1.9860239035249361E-2</v>
      </c>
      <c r="V91" s="141" t="e">
        <f>_xll.qlQuoteValue(P91,_xll.ohTrigger(Trigger,Trigger3M))</f>
        <v>#NUM!</v>
      </c>
      <c r="W91" s="60" t="b">
        <f t="shared" si="14"/>
        <v>0</v>
      </c>
      <c r="X91" s="145" t="e">
        <f t="shared" si="15"/>
        <v>#NUM!</v>
      </c>
      <c r="Y91" s="60" t="e">
        <f>ABS(X91)&lt;=ABS('General Settings'!$D$32)</f>
        <v>#NUM!</v>
      </c>
      <c r="AA91" s="60" t="str">
        <f>_xll.qlSwapIndex(,,O91,SettlementDays,Currency,JointCalendar,FixedLegTenor,FixedLegBDC,FixedLegDayCounter,Index3M,DiscountingCurve,Permanent,Trigger,ObjectOverwrite)</f>
        <v>obj_0046f#0002</v>
      </c>
    </row>
    <row r="92" spans="13:27" x14ac:dyDescent="0.2">
      <c r="M92" s="60" t="s">
        <v>72</v>
      </c>
      <c r="N92" s="60"/>
      <c r="O92" s="60" t="s">
        <v>143</v>
      </c>
      <c r="P92" s="60" t="str">
        <f t="shared" si="16"/>
        <v>USDAM3L18Y_Quote</v>
      </c>
      <c r="Q92" s="138"/>
      <c r="R92" s="136">
        <f t="shared" si="17"/>
        <v>42493</v>
      </c>
      <c r="S92" s="136">
        <f>_xll.qlInterestRateIndexValueDate(AA92,R92)</f>
        <v>42495</v>
      </c>
      <c r="T92" s="136">
        <f>_xll.qlInterestRateIndexMaturity(AA92,S92)</f>
        <v>49069</v>
      </c>
      <c r="U92" s="141">
        <f>_xll.qlIndexFixing('3M Monitor'!AA92,R92,TRUE,_xll.ohTrigger(Trigger,Trigger3M))</f>
        <v>2.0134012346510171E-2</v>
      </c>
      <c r="V92" s="141" t="e">
        <f>_xll.qlQuoteValue(P92,_xll.ohTrigger(Trigger,Trigger3M))</f>
        <v>#NUM!</v>
      </c>
      <c r="W92" s="60" t="b">
        <f t="shared" si="14"/>
        <v>0</v>
      </c>
      <c r="X92" s="145" t="e">
        <f t="shared" si="15"/>
        <v>#NUM!</v>
      </c>
      <c r="Y92" s="60" t="e">
        <f>ABS(X92)&lt;=ABS('General Settings'!$D$32)</f>
        <v>#NUM!</v>
      </c>
      <c r="AA92" s="60" t="str">
        <f>_xll.qlSwapIndex(,,O92,SettlementDays,Currency,JointCalendar,FixedLegTenor,FixedLegBDC,FixedLegDayCounter,Index3M,DiscountingCurve,Permanent,Trigger,ObjectOverwrite)</f>
        <v>obj_0049c#0002</v>
      </c>
    </row>
    <row r="93" spans="13:27" x14ac:dyDescent="0.2">
      <c r="M93" s="60" t="s">
        <v>72</v>
      </c>
      <c r="N93" s="60"/>
      <c r="O93" s="60" t="s">
        <v>144</v>
      </c>
      <c r="P93" s="60" t="str">
        <f t="shared" si="16"/>
        <v>USDAM3L19Y_Quote</v>
      </c>
      <c r="Q93" s="138"/>
      <c r="R93" s="136">
        <f t="shared" si="17"/>
        <v>42493</v>
      </c>
      <c r="S93" s="136">
        <f>_xll.qlInterestRateIndexValueDate(AA93,R93)</f>
        <v>42495</v>
      </c>
      <c r="T93" s="136">
        <f>_xll.qlInterestRateIndexMaturity(AA93,S93)</f>
        <v>49437</v>
      </c>
      <c r="U93" s="141">
        <f>_xll.qlIndexFixing('3M Monitor'!AA93,R93,TRUE,_xll.ohTrigger(Trigger,Trigger3M))</f>
        <v>2.0374914194477487E-2</v>
      </c>
      <c r="V93" s="141" t="e">
        <f>_xll.qlQuoteValue(P93,_xll.ohTrigger(Trigger,Trigger3M))</f>
        <v>#NUM!</v>
      </c>
      <c r="W93" s="60" t="b">
        <f t="shared" si="14"/>
        <v>0</v>
      </c>
      <c r="X93" s="145" t="e">
        <f t="shared" si="15"/>
        <v>#NUM!</v>
      </c>
      <c r="Y93" s="60" t="e">
        <f>ABS(X93)&lt;=ABS('General Settings'!$D$32)</f>
        <v>#NUM!</v>
      </c>
      <c r="AA93" s="60" t="str">
        <f>_xll.qlSwapIndex(,,O93,SettlementDays,Currency,JointCalendar,FixedLegTenor,FixedLegBDC,FixedLegDayCounter,Index3M,DiscountingCurve,Permanent,Trigger,ObjectOverwrite)</f>
        <v>obj_0047d#0002</v>
      </c>
    </row>
    <row r="94" spans="13:27" x14ac:dyDescent="0.2">
      <c r="M94" s="123" t="s">
        <v>72</v>
      </c>
      <c r="N94" s="123"/>
      <c r="O94" s="123" t="s">
        <v>114</v>
      </c>
      <c r="P94" s="123" t="str">
        <f t="shared" si="16"/>
        <v>USDAM3L20Y_Quote</v>
      </c>
      <c r="Q94" s="138"/>
      <c r="R94" s="124">
        <f t="shared" si="17"/>
        <v>42493</v>
      </c>
      <c r="S94" s="124">
        <f>_xll.qlInterestRateIndexValueDate(AA94,R94)</f>
        <v>42495</v>
      </c>
      <c r="T94" s="124">
        <f>_xll.qlInterestRateIndexMaturity(AA94,S94)</f>
        <v>49801</v>
      </c>
      <c r="U94" s="125">
        <f>_xll.qlIndexFixing('3M Monitor'!AA94,R94,TRUE,_xll.ohTrigger(Trigger,Trigger3M))</f>
        <v>2.057999999999803E-2</v>
      </c>
      <c r="V94" s="125">
        <f>_xll.qlQuoteValue(P94,_xll.ohTrigger(Trigger,Trigger3M))</f>
        <v>2.0579999999999998E-2</v>
      </c>
      <c r="W94" s="123" t="b">
        <f t="shared" si="14"/>
        <v>1</v>
      </c>
      <c r="X94" s="144">
        <f t="shared" si="15"/>
        <v>-1.9671764217576992E-15</v>
      </c>
      <c r="Y94" s="123" t="b">
        <f>ABS(X94)&lt;=ABS('General Settings'!$D$32)</f>
        <v>1</v>
      </c>
      <c r="AA94" s="60" t="str">
        <f>_xll.qlSwapIndex(,,O94,SettlementDays,Currency,JointCalendar,FixedLegTenor,FixedLegBDC,FixedLegDayCounter,Index3M,DiscountingCurve,Permanent,Trigger,ObjectOverwrite)</f>
        <v>obj_004c2#0002</v>
      </c>
    </row>
    <row r="95" spans="13:27" x14ac:dyDescent="0.2">
      <c r="M95" s="60" t="s">
        <v>72</v>
      </c>
      <c r="N95" s="60"/>
      <c r="O95" s="60" t="s">
        <v>145</v>
      </c>
      <c r="P95" s="60" t="str">
        <f t="shared" si="16"/>
        <v>USDAM3L21Y_Quote</v>
      </c>
      <c r="Q95" s="138"/>
      <c r="R95" s="136">
        <f t="shared" si="17"/>
        <v>42493</v>
      </c>
      <c r="S95" s="136">
        <f>_xll.qlInterestRateIndexValueDate(AA95,R95)</f>
        <v>42495</v>
      </c>
      <c r="T95" s="136">
        <f>_xll.qlInterestRateIndexMaturity(AA95,S95)</f>
        <v>50165</v>
      </c>
      <c r="U95" s="141">
        <f>_xll.qlIndexFixing('3M Monitor'!AA95,R95,TRUE,_xll.ohTrigger(Trigger,Trigger3M))</f>
        <v>2.075453106310907E-2</v>
      </c>
      <c r="V95" s="141" t="e">
        <f>_xll.qlQuoteValue(P95,_xll.ohTrigger(Trigger,Trigger3M))</f>
        <v>#NUM!</v>
      </c>
      <c r="W95" s="60" t="b">
        <f t="shared" si="14"/>
        <v>0</v>
      </c>
      <c r="X95" s="145" t="e">
        <f t="shared" si="15"/>
        <v>#NUM!</v>
      </c>
      <c r="Y95" s="60" t="e">
        <f>ABS(X95)&lt;=ABS('General Settings'!$D$32)</f>
        <v>#NUM!</v>
      </c>
      <c r="AA95" s="60" t="str">
        <f>_xll.qlSwapIndex(,,O95,SettlementDays,Currency,JointCalendar,FixedLegTenor,FixedLegBDC,FixedLegDayCounter,Index3M,DiscountingCurve,Permanent,Trigger,ObjectOverwrite)</f>
        <v>obj_004a4#0002</v>
      </c>
    </row>
    <row r="96" spans="13:27" x14ac:dyDescent="0.2">
      <c r="M96" s="60" t="s">
        <v>72</v>
      </c>
      <c r="N96" s="60"/>
      <c r="O96" s="60" t="s">
        <v>146</v>
      </c>
      <c r="P96" s="60" t="str">
        <f t="shared" si="16"/>
        <v>USDAM3L22Y_Quote</v>
      </c>
      <c r="Q96" s="138"/>
      <c r="R96" s="136">
        <f t="shared" si="17"/>
        <v>42493</v>
      </c>
      <c r="S96" s="136">
        <f>_xll.qlInterestRateIndexValueDate(AA96,R96)</f>
        <v>42495</v>
      </c>
      <c r="T96" s="136">
        <f>_xll.qlInterestRateIndexMaturity(AA96,S96)</f>
        <v>50530</v>
      </c>
      <c r="U96" s="141">
        <f>_xll.qlIndexFixing('3M Monitor'!AA96,R96,TRUE,_xll.ohTrigger(Trigger,Trigger3M))</f>
        <v>2.0904263416841359E-2</v>
      </c>
      <c r="V96" s="141" t="e">
        <f>_xll.qlQuoteValue(P96,_xll.ohTrigger(Trigger,Trigger3M))</f>
        <v>#NUM!</v>
      </c>
      <c r="W96" s="60" t="b">
        <f t="shared" si="14"/>
        <v>0</v>
      </c>
      <c r="X96" s="145" t="e">
        <f t="shared" si="15"/>
        <v>#NUM!</v>
      </c>
      <c r="Y96" s="60" t="e">
        <f>ABS(X96)&lt;=ABS('General Settings'!$D$32)</f>
        <v>#NUM!</v>
      </c>
      <c r="AA96" s="60" t="str">
        <f>_xll.qlSwapIndex(,,O96,SettlementDays,Currency,JointCalendar,FixedLegTenor,FixedLegBDC,FixedLegDayCounter,Index3M,DiscountingCurve,Permanent,Trigger,ObjectOverwrite)</f>
        <v>obj_004a1#0002</v>
      </c>
    </row>
    <row r="97" spans="13:77" x14ac:dyDescent="0.2">
      <c r="M97" s="60" t="s">
        <v>72</v>
      </c>
      <c r="N97" s="60"/>
      <c r="O97" s="60" t="s">
        <v>147</v>
      </c>
      <c r="P97" s="60" t="str">
        <f t="shared" si="16"/>
        <v>USDAM3L23Y_Quote</v>
      </c>
      <c r="Q97" s="138"/>
      <c r="R97" s="136">
        <f t="shared" si="17"/>
        <v>42493</v>
      </c>
      <c r="S97" s="136">
        <f>_xll.qlInterestRateIndexValueDate(AA97,R97)</f>
        <v>42495</v>
      </c>
      <c r="T97" s="136">
        <f>_xll.qlInterestRateIndexMaturity(AA97,S97)</f>
        <v>50895</v>
      </c>
      <c r="U97" s="141">
        <f>_xll.qlIndexFixing('3M Monitor'!AA97,R97,TRUE,_xll.ohTrigger(Trigger,Trigger3M))</f>
        <v>2.1033872337451017E-2</v>
      </c>
      <c r="V97" s="141" t="e">
        <f>_xll.qlQuoteValue(P97,_xll.ohTrigger(Trigger,Trigger3M))</f>
        <v>#NUM!</v>
      </c>
      <c r="W97" s="60" t="b">
        <f t="shared" si="14"/>
        <v>0</v>
      </c>
      <c r="X97" s="145" t="e">
        <f t="shared" si="15"/>
        <v>#NUM!</v>
      </c>
      <c r="Y97" s="60" t="e">
        <f>ABS(X97)&lt;=ABS('General Settings'!$D$32)</f>
        <v>#NUM!</v>
      </c>
      <c r="AA97" s="60" t="str">
        <f>_xll.qlSwapIndex(,,O97,SettlementDays,Currency,JointCalendar,FixedLegTenor,FixedLegBDC,FixedLegDayCounter,Index3M,DiscountingCurve,Permanent,Trigger,ObjectOverwrite)</f>
        <v>obj_0049d#0002</v>
      </c>
    </row>
    <row r="98" spans="13:77" x14ac:dyDescent="0.2">
      <c r="M98" s="60" t="s">
        <v>72</v>
      </c>
      <c r="N98" s="60"/>
      <c r="O98" s="60" t="s">
        <v>148</v>
      </c>
      <c r="P98" s="60" t="str">
        <f t="shared" si="16"/>
        <v>USDAM3L24Y_Quote</v>
      </c>
      <c r="Q98" s="138"/>
      <c r="R98" s="136">
        <f t="shared" si="17"/>
        <v>42493</v>
      </c>
      <c r="S98" s="136">
        <f>_xll.qlInterestRateIndexValueDate(AA98,R98)</f>
        <v>42495</v>
      </c>
      <c r="T98" s="136">
        <f>_xll.qlInterestRateIndexMaturity(AA98,S98)</f>
        <v>51264</v>
      </c>
      <c r="U98" s="141">
        <f>_xll.qlIndexFixing('3M Monitor'!AA98,R98,TRUE,_xll.ohTrigger(Trigger,Trigger3M))</f>
        <v>2.1148905336859619E-2</v>
      </c>
      <c r="V98" s="141" t="e">
        <f>_xll.qlQuoteValue(P98,_xll.ohTrigger(Trigger,Trigger3M))</f>
        <v>#NUM!</v>
      </c>
      <c r="W98" s="60" t="b">
        <f t="shared" si="14"/>
        <v>0</v>
      </c>
      <c r="X98" s="145" t="e">
        <f t="shared" si="15"/>
        <v>#NUM!</v>
      </c>
      <c r="Y98" s="60" t="e">
        <f>ABS(X98)&lt;=ABS('General Settings'!$D$32)</f>
        <v>#NUM!</v>
      </c>
      <c r="AA98" s="60" t="str">
        <f>_xll.qlSwapIndex(,,O98,SettlementDays,Currency,JointCalendar,FixedLegTenor,FixedLegBDC,FixedLegDayCounter,Index3M,DiscountingCurve,Permanent,Trigger,ObjectOverwrite)</f>
        <v>obj_004b1#0002</v>
      </c>
      <c r="AG98" s="158" t="b">
        <v>1</v>
      </c>
      <c r="AH98" s="160" t="str">
        <f>_xll.qlIMMNextCode(EvaluationDate-1,AG98)</f>
        <v>M6</v>
      </c>
    </row>
    <row r="99" spans="13:77" x14ac:dyDescent="0.2">
      <c r="M99" s="123" t="s">
        <v>72</v>
      </c>
      <c r="N99" s="123"/>
      <c r="O99" s="123" t="s">
        <v>115</v>
      </c>
      <c r="P99" s="123" t="str">
        <f t="shared" si="16"/>
        <v>USDAM3L25Y_Quote</v>
      </c>
      <c r="Q99" s="138"/>
      <c r="R99" s="124">
        <f t="shared" si="17"/>
        <v>42493</v>
      </c>
      <c r="S99" s="124">
        <f>_xll.qlInterestRateIndexValueDate(AA99,R99)</f>
        <v>42495</v>
      </c>
      <c r="T99" s="124">
        <f>_xll.qlInterestRateIndexMaturity(AA99,S99)</f>
        <v>51628</v>
      </c>
      <c r="U99" s="125">
        <f>_xll.qlIndexFixing('3M Monitor'!AA99,R99,TRUE,_xll.ohTrigger(Trigger,Trigger3M))</f>
        <v>2.1249999999999974E-2</v>
      </c>
      <c r="V99" s="125">
        <f>_xll.qlQuoteValue(P99,_xll.ohTrigger(Trigger,Trigger3M))</f>
        <v>2.1250000000000002E-2</v>
      </c>
      <c r="W99" s="123" t="b">
        <f t="shared" si="14"/>
        <v>1</v>
      </c>
      <c r="X99" s="144">
        <f t="shared" si="15"/>
        <v>-2.7755575615628914E-17</v>
      </c>
      <c r="Y99" s="123" t="b">
        <f>ABS(X99)&lt;=ABS('General Settings'!$D$32)</f>
        <v>1</v>
      </c>
      <c r="AA99" s="60" t="str">
        <f>_xll.qlSwapIndex(,,O99,SettlementDays,Currency,JointCalendar,FixedLegTenor,FixedLegBDC,FixedLegDayCounter,Index3M,DiscountingCurve,Permanent,Trigger,ObjectOverwrite)</f>
        <v>obj_00490#0002</v>
      </c>
      <c r="AG99" s="161" t="b">
        <v>1</v>
      </c>
      <c r="AH99" s="162" t="str">
        <f>_xll.qlIMMNextCode(AH98,AG99)</f>
        <v>U6</v>
      </c>
    </row>
    <row r="100" spans="13:77" x14ac:dyDescent="0.2">
      <c r="M100" s="60" t="s">
        <v>72</v>
      </c>
      <c r="N100" s="60"/>
      <c r="O100" s="60" t="s">
        <v>149</v>
      </c>
      <c r="P100" s="60" t="str">
        <f t="shared" si="16"/>
        <v>USDAM3L26Y_Quote</v>
      </c>
      <c r="Q100" s="138"/>
      <c r="R100" s="136">
        <f t="shared" si="17"/>
        <v>42493</v>
      </c>
      <c r="S100" s="136">
        <f>_xll.qlInterestRateIndexValueDate(AA100,R100)</f>
        <v>42495</v>
      </c>
      <c r="T100" s="136">
        <f>_xll.qlInterestRateIndexMaturity(AA100,S100)</f>
        <v>51992</v>
      </c>
      <c r="U100" s="141">
        <f>_xll.qlIndexFixing('3M Monitor'!AA100,R100,TRUE,_xll.ohTrigger(Trigger,Trigger3M))</f>
        <v>2.1341455906740765E-2</v>
      </c>
      <c r="V100" s="141" t="e">
        <f>_xll.qlQuoteValue(P100,_xll.ohTrigger(Trigger,Trigger3M))</f>
        <v>#NUM!</v>
      </c>
      <c r="W100" s="60" t="b">
        <f t="shared" ref="W100:W114" si="18">NOT(ISERROR(V100))</f>
        <v>0</v>
      </c>
      <c r="X100" s="145" t="e">
        <f t="shared" ref="X100:X114" si="19">U100-V100</f>
        <v>#NUM!</v>
      </c>
      <c r="Y100" s="60" t="e">
        <f>ABS(X100)&lt;=ABS('General Settings'!$D$32)</f>
        <v>#NUM!</v>
      </c>
      <c r="AA100" s="60" t="str">
        <f>_xll.qlSwapIndex(,,O100,SettlementDays,Currency,JointCalendar,FixedLegTenor,FixedLegBDC,FixedLegDayCounter,Index3M,DiscountingCurve,Permanent,Trigger,ObjectOverwrite)</f>
        <v>obj_004cf#0002</v>
      </c>
      <c r="AG100" s="161" t="b">
        <v>1</v>
      </c>
      <c r="AH100" s="162" t="str">
        <f>_xll.qlIMMNextCode(AH99,AG100)</f>
        <v>Z6</v>
      </c>
    </row>
    <row r="101" spans="13:77" x14ac:dyDescent="0.2">
      <c r="M101" s="60" t="s">
        <v>72</v>
      </c>
      <c r="N101" s="60"/>
      <c r="O101" s="60" t="s">
        <v>116</v>
      </c>
      <c r="P101" s="60" t="str">
        <f t="shared" si="16"/>
        <v>USDAM3L27Y_Quote</v>
      </c>
      <c r="Q101" s="138"/>
      <c r="R101" s="136">
        <f t="shared" si="17"/>
        <v>42493</v>
      </c>
      <c r="S101" s="136">
        <f>_xll.qlInterestRateIndexValueDate(AA101,R101)</f>
        <v>42495</v>
      </c>
      <c r="T101" s="136">
        <f>_xll.qlInterestRateIndexMaturity(AA101,S101)</f>
        <v>52356</v>
      </c>
      <c r="U101" s="141">
        <f>_xll.qlIndexFixing('3M Monitor'!AA101,R101,TRUE,_xll.ohTrigger(Trigger,Trigger3M))</f>
        <v>2.1423892566663494E-2</v>
      </c>
      <c r="V101" s="141" t="e">
        <f>_xll.qlQuoteValue(P101,_xll.ohTrigger(Trigger,Trigger3M))</f>
        <v>#NUM!</v>
      </c>
      <c r="W101" s="60" t="b">
        <f t="shared" si="18"/>
        <v>0</v>
      </c>
      <c r="X101" s="145" t="e">
        <f t="shared" si="19"/>
        <v>#NUM!</v>
      </c>
      <c r="Y101" s="60" t="e">
        <f>ABS(X101)&lt;=ABS('General Settings'!$D$32)</f>
        <v>#NUM!</v>
      </c>
      <c r="AA101" s="60" t="str">
        <f>_xll.qlSwapIndex(,,O101,SettlementDays,Currency,JointCalendar,FixedLegTenor,FixedLegBDC,FixedLegDayCounter,Index3M,DiscountingCurve,Permanent,Trigger,ObjectOverwrite)</f>
        <v>obj_004c5#0002</v>
      </c>
      <c r="AG101" s="161" t="b">
        <v>1</v>
      </c>
      <c r="AH101" s="162" t="str">
        <f>_xll.qlIMMNextCode(AH100,AG101)</f>
        <v>H7</v>
      </c>
    </row>
    <row r="102" spans="13:77" x14ac:dyDescent="0.2">
      <c r="M102" s="60" t="s">
        <v>72</v>
      </c>
      <c r="N102" s="60"/>
      <c r="O102" s="60" t="s">
        <v>150</v>
      </c>
      <c r="P102" s="60" t="str">
        <f t="shared" si="16"/>
        <v>USDAM3L28Y_Quote</v>
      </c>
      <c r="Q102" s="138"/>
      <c r="R102" s="136">
        <f t="shared" si="17"/>
        <v>42493</v>
      </c>
      <c r="S102" s="136">
        <f>_xll.qlInterestRateIndexValueDate(AA102,R102)</f>
        <v>42495</v>
      </c>
      <c r="T102" s="136">
        <f>_xll.qlInterestRateIndexMaturity(AA102,S102)</f>
        <v>52722</v>
      </c>
      <c r="U102" s="141">
        <f>_xll.qlIndexFixing('3M Monitor'!AA102,R102,TRUE,_xll.ohTrigger(Trigger,Trigger3M))</f>
        <v>2.1497907021207099E-2</v>
      </c>
      <c r="V102" s="141" t="e">
        <f>_xll.qlQuoteValue(P102,_xll.ohTrigger(Trigger,Trigger3M))</f>
        <v>#NUM!</v>
      </c>
      <c r="W102" s="60" t="b">
        <f t="shared" si="18"/>
        <v>0</v>
      </c>
      <c r="X102" s="145" t="e">
        <f t="shared" si="19"/>
        <v>#NUM!</v>
      </c>
      <c r="Y102" s="60" t="e">
        <f>ABS(X102)&lt;=ABS('General Settings'!$D$32)</f>
        <v>#NUM!</v>
      </c>
      <c r="AA102" s="60" t="str">
        <f>_xll.qlSwapIndex(,,O102,SettlementDays,Currency,JointCalendar,FixedLegTenor,FixedLegBDC,FixedLegDayCounter,Index3M,DiscountingCurve,Permanent,Trigger,ObjectOverwrite)</f>
        <v>obj_00489#0002</v>
      </c>
      <c r="AG102" s="163" t="b">
        <v>1</v>
      </c>
      <c r="AH102" s="165" t="str">
        <f>_xll.qlIMMNextCode(AH101,AG102)</f>
        <v>M7</v>
      </c>
    </row>
    <row r="103" spans="13:77" x14ac:dyDescent="0.2">
      <c r="M103" s="60" t="s">
        <v>72</v>
      </c>
      <c r="N103" s="60"/>
      <c r="O103" s="60" t="s">
        <v>151</v>
      </c>
      <c r="P103" s="60" t="str">
        <f t="shared" si="16"/>
        <v>USDAM3L29Y_Quote</v>
      </c>
      <c r="Q103" s="138"/>
      <c r="R103" s="136">
        <f t="shared" si="17"/>
        <v>42493</v>
      </c>
      <c r="S103" s="136">
        <f>_xll.qlInterestRateIndexValueDate(AA103,R103)</f>
        <v>42495</v>
      </c>
      <c r="T103" s="136">
        <f>_xll.qlInterestRateIndexMaturity(AA103,S103)</f>
        <v>53087</v>
      </c>
      <c r="U103" s="141">
        <f>_xll.qlIndexFixing('3M Monitor'!AA103,R103,TRUE,_xll.ohTrigger(Trigger,Trigger3M))</f>
        <v>2.1562982613363021E-2</v>
      </c>
      <c r="V103" s="141" t="e">
        <f>_xll.qlQuoteValue(P103,_xll.ohTrigger(Trigger,Trigger3M))</f>
        <v>#NUM!</v>
      </c>
      <c r="W103" s="60" t="b">
        <f t="shared" si="18"/>
        <v>0</v>
      </c>
      <c r="X103" s="145" t="e">
        <f t="shared" si="19"/>
        <v>#NUM!</v>
      </c>
      <c r="Y103" s="60" t="e">
        <f>ABS(X103)&lt;=ABS('General Settings'!$D$32)</f>
        <v>#NUM!</v>
      </c>
      <c r="AA103" s="60" t="str">
        <f>_xll.qlSwapIndex(,,O103,SettlementDays,Currency,JointCalendar,FixedLegTenor,FixedLegBDC,FixedLegDayCounter,Index3M,DiscountingCurve,Permanent,Trigger,ObjectOverwrite)</f>
        <v>obj_004ac#0002</v>
      </c>
    </row>
    <row r="104" spans="13:77" x14ac:dyDescent="0.2">
      <c r="M104" s="123" t="s">
        <v>72</v>
      </c>
      <c r="N104" s="123"/>
      <c r="O104" s="123" t="s">
        <v>117</v>
      </c>
      <c r="P104" s="123" t="str">
        <f t="shared" si="16"/>
        <v>USDAM3L30Y_Quote</v>
      </c>
      <c r="Q104" s="138"/>
      <c r="R104" s="124">
        <f t="shared" si="17"/>
        <v>42493</v>
      </c>
      <c r="S104" s="124">
        <f>_xll.qlInterestRateIndexValueDate(AA104,R104)</f>
        <v>42495</v>
      </c>
      <c r="T104" s="124">
        <f>_xll.qlInterestRateIndexMaturity(AA104,S104)</f>
        <v>53455</v>
      </c>
      <c r="U104" s="125">
        <f>_xll.qlIndexFixing('3M Monitor'!AA104,R104,TRUE,_xll.ohTrigger(Trigger,Trigger3M))</f>
        <v>2.1619999999984697E-2</v>
      </c>
      <c r="V104" s="125">
        <f>_xll.qlQuoteValue(P104,_xll.ohTrigger(Trigger,Trigger3M))</f>
        <v>2.162E-2</v>
      </c>
      <c r="W104" s="123" t="b">
        <f t="shared" si="18"/>
        <v>1</v>
      </c>
      <c r="X104" s="144">
        <f t="shared" si="19"/>
        <v>-1.5303730505067392E-14</v>
      </c>
      <c r="Y104" s="123" t="b">
        <f>ABS(X104)&lt;=ABS('General Settings'!$D$32)</f>
        <v>1</v>
      </c>
      <c r="AA104" s="60" t="str">
        <f>_xll.qlSwapIndex(,,O104,SettlementDays,Currency,JointCalendar,FixedLegTenor,FixedLegBDC,FixedLegDayCounter,Index3M,DiscountingCurve,Permanent,Trigger,ObjectOverwrite)</f>
        <v>obj_004c8#0002</v>
      </c>
      <c r="AF104" s="155"/>
      <c r="AG104" s="127"/>
      <c r="AH104" s="155"/>
      <c r="AI104" s="97"/>
      <c r="AJ104" s="155"/>
      <c r="AK104" s="156"/>
      <c r="AL104" s="153"/>
      <c r="AM104" s="153"/>
      <c r="AN104" s="157"/>
      <c r="AO104" s="153"/>
      <c r="AP104" s="153"/>
      <c r="AQ104" s="153"/>
      <c r="AR104" s="153"/>
      <c r="AS104" s="153"/>
      <c r="AT104" s="127"/>
      <c r="AU104" s="127"/>
      <c r="AV104" s="127"/>
      <c r="AW104" s="127"/>
      <c r="AX104" s="127"/>
      <c r="AY104" s="127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  <c r="BO104" s="127"/>
      <c r="BP104" s="127"/>
    </row>
    <row r="105" spans="13:77" x14ac:dyDescent="0.2">
      <c r="M105" s="60" t="s">
        <v>72</v>
      </c>
      <c r="N105" s="60"/>
      <c r="O105" s="60" t="s">
        <v>118</v>
      </c>
      <c r="P105" s="60" t="str">
        <f t="shared" si="16"/>
        <v>USDAM3L35Y_Quote</v>
      </c>
      <c r="Q105" s="138"/>
      <c r="R105" s="136">
        <f t="shared" si="17"/>
        <v>42493</v>
      </c>
      <c r="S105" s="136">
        <f>_xll.qlInterestRateIndexValueDate(AA105,R105)</f>
        <v>42495</v>
      </c>
      <c r="T105" s="136">
        <f>_xll.qlInterestRateIndexMaturity(AA105,S105)</f>
        <v>55278</v>
      </c>
      <c r="U105" s="141">
        <f>_xll.qlIndexFixing('3M Monitor'!AA105,R105,TRUE,_xll.ohTrigger(Trigger,Trigger3M))</f>
        <v>2.1790277659319131E-2</v>
      </c>
      <c r="V105" s="141" t="e">
        <f>_xll.qlQuoteValue(P105,_xll.ohTrigger(Trigger,Trigger3M))</f>
        <v>#NUM!</v>
      </c>
      <c r="W105" s="60" t="b">
        <f t="shared" si="18"/>
        <v>0</v>
      </c>
      <c r="X105" s="145" t="e">
        <f t="shared" si="19"/>
        <v>#NUM!</v>
      </c>
      <c r="Y105" s="60" t="e">
        <f>ABS(X105)&lt;=ABS('General Settings'!$D$32)</f>
        <v>#NUM!</v>
      </c>
      <c r="AA105" s="60" t="str">
        <f>_xll.qlSwapIndex(,,O105,SettlementDays,Currency,JointCalendar,FixedLegTenor,FixedLegBDC,FixedLegDayCounter,Index3M,DiscountingCurve,Permanent,Trigger,ObjectOverwrite)</f>
        <v>obj_00472#0002</v>
      </c>
      <c r="AF105" s="155"/>
      <c r="AG105" s="127"/>
      <c r="AH105" s="155"/>
      <c r="AI105" s="97"/>
      <c r="AJ105" s="155"/>
      <c r="AK105" s="156"/>
      <c r="AL105" s="153"/>
      <c r="AM105" s="153"/>
      <c r="AN105" s="157"/>
      <c r="AO105" s="153"/>
      <c r="AP105" s="153"/>
      <c r="AQ105" s="153"/>
      <c r="AR105" s="153"/>
      <c r="AS105" s="153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27"/>
      <c r="BY105" s="127"/>
    </row>
    <row r="106" spans="13:77" x14ac:dyDescent="0.2">
      <c r="M106" s="123" t="s">
        <v>72</v>
      </c>
      <c r="N106" s="123"/>
      <c r="O106" s="123" t="s">
        <v>119</v>
      </c>
      <c r="P106" s="123" t="str">
        <f t="shared" si="16"/>
        <v>USDAM3L40Y_Quote</v>
      </c>
      <c r="Q106" s="138"/>
      <c r="R106" s="124">
        <f t="shared" si="17"/>
        <v>42493</v>
      </c>
      <c r="S106" s="124">
        <f>_xll.qlInterestRateIndexValueDate(AA106,R106)</f>
        <v>42495</v>
      </c>
      <c r="T106" s="124">
        <f>_xll.qlInterestRateIndexMaturity(AA106,S106)</f>
        <v>57105</v>
      </c>
      <c r="U106" s="125">
        <f>_xll.qlIndexFixing('3M Monitor'!AA106,R106,TRUE,_xll.ohTrigger(Trigger,Trigger3M))</f>
        <v>2.1819999999974755E-2</v>
      </c>
      <c r="V106" s="125">
        <f>_xll.qlQuoteValue(P106,_xll.ohTrigger(Trigger,Trigger3M))</f>
        <v>2.1819999999999999E-2</v>
      </c>
      <c r="W106" s="123" t="b">
        <f t="shared" si="18"/>
        <v>1</v>
      </c>
      <c r="X106" s="144">
        <f t="shared" si="19"/>
        <v>-2.5243696022414497E-14</v>
      </c>
      <c r="Y106" s="123" t="b">
        <f>ABS(X106)&lt;=ABS('General Settings'!$D$32)</f>
        <v>1</v>
      </c>
      <c r="AA106" s="60" t="str">
        <f>_xll.qlSwapIndex(,,O106,SettlementDays,Currency,JointCalendar,FixedLegTenor,FixedLegBDC,FixedLegDayCounter,Index3M,DiscountingCurve,Permanent,Trigger,ObjectOverwrite)</f>
        <v>obj_004c6#0002</v>
      </c>
      <c r="AF106" s="155"/>
      <c r="AG106" s="127"/>
      <c r="AH106" s="155"/>
      <c r="AI106" s="97"/>
      <c r="AJ106" s="155"/>
      <c r="AK106" s="156"/>
      <c r="AL106" s="153"/>
      <c r="AM106" s="153"/>
      <c r="AN106" s="157"/>
      <c r="AO106" s="153"/>
      <c r="AP106" s="153"/>
      <c r="AQ106" s="153"/>
      <c r="AR106" s="153"/>
      <c r="AS106" s="153"/>
      <c r="AT106" s="127"/>
      <c r="AU106" s="127"/>
      <c r="AV106" s="127"/>
      <c r="AW106" s="127"/>
      <c r="AX106" s="127"/>
      <c r="AY106" s="127"/>
      <c r="AZ106" s="127"/>
      <c r="BA106" s="127"/>
      <c r="BB106" s="127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27"/>
      <c r="BY106" s="127"/>
    </row>
    <row r="107" spans="13:77" x14ac:dyDescent="0.2">
      <c r="M107" s="60" t="s">
        <v>72</v>
      </c>
      <c r="N107" s="60"/>
      <c r="O107" s="60" t="s">
        <v>120</v>
      </c>
      <c r="P107" s="60" t="str">
        <f t="shared" si="16"/>
        <v>USDAM3L45Y_Quote</v>
      </c>
      <c r="Q107" s="138"/>
      <c r="R107" s="136">
        <f t="shared" si="17"/>
        <v>42493</v>
      </c>
      <c r="S107" s="136">
        <f>_xll.qlInterestRateIndexValueDate(AA107,R107)</f>
        <v>42495</v>
      </c>
      <c r="T107" s="136">
        <f>_xll.qlInterestRateIndexMaturity(AA107,S107)</f>
        <v>58931</v>
      </c>
      <c r="U107" s="141">
        <f>_xll.qlIndexFixing('3M Monitor'!AA107,R107,TRUE,_xll.ohTrigger(Trigger,Trigger3M))</f>
        <v>2.1759069523210196E-2</v>
      </c>
      <c r="V107" s="141" t="e">
        <f>_xll.qlQuoteValue(P107,_xll.ohTrigger(Trigger,Trigger3M))</f>
        <v>#NUM!</v>
      </c>
      <c r="W107" s="60" t="b">
        <f t="shared" si="18"/>
        <v>0</v>
      </c>
      <c r="X107" s="145" t="e">
        <f t="shared" si="19"/>
        <v>#NUM!</v>
      </c>
      <c r="Y107" s="60" t="e">
        <f>ABS(X107)&lt;=ABS('General Settings'!$D$32)</f>
        <v>#NUM!</v>
      </c>
      <c r="AA107" s="60" t="str">
        <f>_xll.qlSwapIndex(,,O107,SettlementDays,Currency,JointCalendar,FixedLegTenor,FixedLegBDC,FixedLegDayCounter,Index3M,DiscountingCurve,Permanent,Trigger,ObjectOverwrite)</f>
        <v>obj_004d5#0002</v>
      </c>
      <c r="AF107" s="155"/>
      <c r="AG107" s="127"/>
      <c r="AH107" s="155"/>
      <c r="AI107" s="97"/>
      <c r="AJ107" s="155"/>
      <c r="AK107" s="156"/>
      <c r="AL107" s="153"/>
      <c r="AM107" s="153"/>
      <c r="AN107" s="157"/>
      <c r="AO107" s="153"/>
      <c r="AP107" s="153"/>
      <c r="AQ107" s="153"/>
      <c r="AR107" s="153"/>
      <c r="AS107" s="153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27"/>
      <c r="BY107" s="127"/>
    </row>
    <row r="108" spans="13:77" x14ac:dyDescent="0.2">
      <c r="M108" s="123" t="s">
        <v>72</v>
      </c>
      <c r="N108" s="123"/>
      <c r="O108" s="123" t="s">
        <v>121</v>
      </c>
      <c r="P108" s="123" t="str">
        <f t="shared" si="16"/>
        <v>USDAM3L50Y_Quote</v>
      </c>
      <c r="Q108" s="138"/>
      <c r="R108" s="124">
        <f t="shared" si="17"/>
        <v>42493</v>
      </c>
      <c r="S108" s="124">
        <f>_xll.qlInterestRateIndexValueDate(AA108,R108)</f>
        <v>42495</v>
      </c>
      <c r="T108" s="124">
        <f>_xll.qlInterestRateIndexMaturity(AA108,S108)</f>
        <v>60757</v>
      </c>
      <c r="U108" s="125">
        <f>_xll.qlIndexFixing('3M Monitor'!AA108,R108,TRUE,_xll.ohTrigger(Trigger,Trigger3M))</f>
        <v>2.1669999999975136E-2</v>
      </c>
      <c r="V108" s="125">
        <f>_xll.qlQuoteValue(P108,_xll.ohTrigger(Trigger,Trigger3M))</f>
        <v>2.1669999999999998E-2</v>
      </c>
      <c r="W108" s="123" t="b">
        <f t="shared" si="18"/>
        <v>1</v>
      </c>
      <c r="X108" s="144">
        <f t="shared" si="19"/>
        <v>-2.4862056857699599E-14</v>
      </c>
      <c r="Y108" s="123" t="b">
        <f>ABS(X108)&lt;=ABS('General Settings'!$D$32)</f>
        <v>1</v>
      </c>
      <c r="AA108" s="60" t="str">
        <f>_xll.qlSwapIndex(,,O108,SettlementDays,Currency,JointCalendar,FixedLegTenor,FixedLegBDC,FixedLegDayCounter,Index3M,DiscountingCurve,Permanent,Trigger,ObjectOverwrite)</f>
        <v>obj_00498#0002</v>
      </c>
      <c r="AF108" s="155"/>
      <c r="AG108" s="127"/>
      <c r="AH108" s="155"/>
      <c r="AI108" s="97"/>
      <c r="AJ108" s="155"/>
      <c r="AK108" s="156"/>
      <c r="AL108" s="153"/>
      <c r="AM108" s="153"/>
      <c r="AN108" s="157"/>
      <c r="AO108" s="153"/>
      <c r="AP108" s="153"/>
      <c r="AQ108" s="153"/>
      <c r="AR108" s="153"/>
      <c r="AS108" s="153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27"/>
      <c r="BY108" s="127"/>
    </row>
    <row r="109" spans="13:77" x14ac:dyDescent="0.2">
      <c r="M109" s="61" t="s">
        <v>72</v>
      </c>
      <c r="N109" s="61"/>
      <c r="O109" s="61" t="s">
        <v>152</v>
      </c>
      <c r="P109" s="61" t="str">
        <f t="shared" si="16"/>
        <v>USDAM3L60Y_Quote</v>
      </c>
      <c r="Q109" s="138"/>
      <c r="R109" s="137">
        <f t="shared" si="17"/>
        <v>42493</v>
      </c>
      <c r="S109" s="137">
        <f>_xll.qlInterestRateIndexValueDate(AA109,R109)</f>
        <v>42495</v>
      </c>
      <c r="T109" s="137">
        <f>_xll.qlInterestRateIndexMaturity(AA109,S109)</f>
        <v>64410</v>
      </c>
      <c r="U109" s="142">
        <f>_xll.qlIndexFixing('3M Monitor'!AA109,R109,TRUE,_xll.ohTrigger(Trigger,Trigger3M))</f>
        <v>2.1526332393388428E-2</v>
      </c>
      <c r="V109" s="142" t="e">
        <f>_xll.qlQuoteValue(P109,_xll.ohTrigger(Trigger,Trigger3M))</f>
        <v>#NUM!</v>
      </c>
      <c r="W109" s="61" t="b">
        <f t="shared" si="18"/>
        <v>0</v>
      </c>
      <c r="X109" s="146" t="e">
        <f t="shared" si="19"/>
        <v>#NUM!</v>
      </c>
      <c r="Y109" s="61" t="e">
        <f>ABS(X109)&lt;=ABS('General Settings'!$D$32)</f>
        <v>#NUM!</v>
      </c>
      <c r="AA109" s="61" t="str">
        <f>_xll.qlSwapIndex(,,O109,SettlementDays,Currency,JointCalendar,FixedLegTenor,FixedLegBDC,FixedLegDayCounter,Index3M,DiscountingCurve,Permanent,Trigger,ObjectOverwrite)</f>
        <v>obj_004a0#0002</v>
      </c>
      <c r="AC109" s="114" t="s">
        <v>164</v>
      </c>
      <c r="AF109" s="155"/>
      <c r="AG109" s="127"/>
      <c r="AH109" s="155"/>
      <c r="AI109" s="97"/>
      <c r="AJ109" s="155"/>
      <c r="AK109" s="156"/>
      <c r="AL109" s="153"/>
      <c r="AM109" s="153"/>
      <c r="AN109" s="157"/>
      <c r="AO109" s="153"/>
      <c r="AP109" s="153"/>
      <c r="AQ109" s="153"/>
      <c r="AR109" s="153"/>
      <c r="AS109" s="153"/>
      <c r="AT109" s="127"/>
      <c r="AU109" s="127"/>
      <c r="AV109" s="127"/>
      <c r="AW109" s="127"/>
      <c r="AX109" s="127"/>
      <c r="AY109" s="127"/>
      <c r="AZ109" s="127"/>
      <c r="BA109" s="127"/>
      <c r="BB109" s="127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27"/>
    </row>
    <row r="110" spans="13:77" x14ac:dyDescent="0.2">
      <c r="M110" s="62" t="s">
        <v>153</v>
      </c>
      <c r="N110" s="62"/>
      <c r="O110" s="62" t="s">
        <v>159</v>
      </c>
      <c r="P110" s="62" t="str">
        <f>Currency&amp;O110&amp;"12"&amp;QuoteSuffix</f>
        <v>USD1S12_Quote</v>
      </c>
      <c r="Q110" s="139"/>
      <c r="R110" s="151">
        <f>_xll.qlInterestRateIndexFixingDate(Index3M,S110)</f>
        <v>42534</v>
      </c>
      <c r="S110" s="151">
        <f>_xll.qlIMMdate(AH98)</f>
        <v>42536</v>
      </c>
      <c r="T110" s="151">
        <f>_xll.qlSwapMaturityDate(AA110)</f>
        <v>42907</v>
      </c>
      <c r="U110" s="150">
        <f>_xll.qlVanillaSwapFairRate(AA110,_xll.ohTrigger(Trigger,Trigger3M))</f>
        <v>7.9507777731788187E-3</v>
      </c>
      <c r="V110" s="150">
        <f>_xll.qlQuoteValue(P110,_xll.ohTrigger(Trigger,Trigger3M))</f>
        <v>7.9299999999999995E-3</v>
      </c>
      <c r="W110" s="62" t="b">
        <f t="shared" si="18"/>
        <v>1</v>
      </c>
      <c r="X110" s="152">
        <f t="shared" si="19"/>
        <v>2.0777773178819181E-5</v>
      </c>
      <c r="Y110" s="62" t="b">
        <f>ABS(X110)&lt;=ABS('General Settings'!$D$33)</f>
        <v>1</v>
      </c>
      <c r="AA110" s="62" t="str">
        <f>_xll.qlMakeIMMSwap(,"12M",Index3M,,S110,FixedLegDayCounter,,DiscountingEngine,,)</f>
        <v>obj_004d6#0002</v>
      </c>
      <c r="AC110" s="114" t="str">
        <f>_xll.qlDiscountingSwapEngine(,DiscountingCurve,,,,Permanent,Trigger,ObjectOverwrite)</f>
        <v>obj_0046b#0002</v>
      </c>
      <c r="AF110" s="155"/>
      <c r="AG110" s="127"/>
      <c r="AH110" s="155"/>
      <c r="AI110" s="97"/>
      <c r="AJ110" s="155"/>
      <c r="AK110" s="156"/>
      <c r="AL110" s="153"/>
      <c r="AM110" s="153"/>
      <c r="AN110" s="157"/>
      <c r="AO110" s="153"/>
      <c r="AP110" s="153"/>
      <c r="AQ110" s="153"/>
      <c r="AR110" s="153"/>
      <c r="AS110" s="153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</row>
    <row r="111" spans="13:77" x14ac:dyDescent="0.2">
      <c r="M111" s="60" t="s">
        <v>153</v>
      </c>
      <c r="N111" s="60"/>
      <c r="O111" s="60" t="s">
        <v>160</v>
      </c>
      <c r="P111" s="60" t="str">
        <f>Currency&amp;O111&amp;"12"&amp;QuoteSuffix</f>
        <v>USD2S12_Quote</v>
      </c>
      <c r="Q111" s="138"/>
      <c r="R111" s="136">
        <f>_xll.qlInterestRateIndexFixingDate(Index3M,S111)</f>
        <v>42632</v>
      </c>
      <c r="S111" s="136">
        <f>_xll.qlIMMdate(AH99)</f>
        <v>42634</v>
      </c>
      <c r="T111" s="136">
        <f>_xll.qlSwapMaturityDate(AA111)</f>
        <v>42998</v>
      </c>
      <c r="U111" s="141">
        <f>_xll.qlVanillaSwapFairRate(AA111,_xll.ohTrigger(Trigger,Trigger3M))</f>
        <v>8.6944111948973439E-3</v>
      </c>
      <c r="V111" s="141">
        <f>_xll.qlQuoteValue(P111,_xll.ohTrigger(Trigger,Trigger3M))</f>
        <v>8.6700000000000006E-3</v>
      </c>
      <c r="W111" s="60" t="b">
        <f t="shared" si="18"/>
        <v>1</v>
      </c>
      <c r="X111" s="145">
        <f t="shared" si="19"/>
        <v>2.441119489734328E-5</v>
      </c>
      <c r="Y111" s="60" t="b">
        <f>ABS(X111)&lt;=ABS('General Settings'!$D$33)</f>
        <v>1</v>
      </c>
      <c r="AA111" s="60" t="str">
        <f>_xll.qlMakeIMMSwap(,"12M",Index3M,,S111,FixedLegDayCounter,,DiscountingEngine,,)</f>
        <v>obj_004d7#0002</v>
      </c>
      <c r="AF111" s="155"/>
      <c r="AG111" s="127"/>
      <c r="AH111" s="155"/>
      <c r="AI111" s="97"/>
      <c r="AJ111" s="155"/>
      <c r="AK111" s="156"/>
      <c r="AL111" s="153"/>
      <c r="AM111" s="153"/>
      <c r="AN111" s="157"/>
      <c r="AO111" s="153"/>
      <c r="AP111" s="153"/>
      <c r="AQ111" s="153"/>
      <c r="AR111" s="153"/>
      <c r="AS111" s="153"/>
      <c r="AT111" s="127"/>
      <c r="AU111" s="127"/>
      <c r="AV111" s="127"/>
      <c r="AW111" s="127"/>
      <c r="AX111" s="127"/>
      <c r="AY111" s="127"/>
      <c r="AZ111" s="127"/>
      <c r="BA111" s="127"/>
      <c r="BB111" s="127"/>
      <c r="BC111" s="127"/>
      <c r="BD111" s="127"/>
      <c r="BE111" s="127"/>
      <c r="BF111" s="127"/>
      <c r="BG111" s="127"/>
      <c r="BH111" s="127"/>
      <c r="BI111" s="127"/>
      <c r="BJ111" s="127"/>
      <c r="BK111" s="127"/>
      <c r="BL111" s="127"/>
      <c r="BM111" s="127"/>
      <c r="BN111" s="127"/>
      <c r="BO111" s="127"/>
      <c r="BP111" s="127"/>
      <c r="BQ111" s="127"/>
      <c r="BR111" s="127"/>
      <c r="BS111" s="127"/>
      <c r="BT111" s="127"/>
      <c r="BU111" s="127"/>
      <c r="BV111" s="127"/>
      <c r="BW111" s="127"/>
      <c r="BX111" s="127"/>
      <c r="BY111" s="127"/>
    </row>
    <row r="112" spans="13:77" x14ac:dyDescent="0.2">
      <c r="M112" s="60" t="s">
        <v>153</v>
      </c>
      <c r="N112" s="60"/>
      <c r="O112" s="60" t="s">
        <v>161</v>
      </c>
      <c r="P112" s="60" t="str">
        <f>Currency&amp;O112&amp;"12"&amp;QuoteSuffix</f>
        <v>USD3S12_Quote</v>
      </c>
      <c r="Q112" s="138"/>
      <c r="R112" s="136">
        <f>_xll.qlInterestRateIndexFixingDate(Index3M,S112)</f>
        <v>42723</v>
      </c>
      <c r="S112" s="136">
        <f>_xll.qlIMMdate(AH100)</f>
        <v>42725</v>
      </c>
      <c r="T112" s="136">
        <f>_xll.qlSwapMaturityDate(AA112)</f>
        <v>43089</v>
      </c>
      <c r="U112" s="141">
        <f>_xll.qlVanillaSwapFairRate(AA112,_xll.ohTrigger(Trigger,Trigger3M))</f>
        <v>9.3488735967069345E-3</v>
      </c>
      <c r="V112" s="141">
        <f>_xll.qlQuoteValue(P112,_xll.ohTrigger(Trigger,Trigger3M))</f>
        <v>9.300000000000001E-3</v>
      </c>
      <c r="W112" s="60" t="b">
        <f t="shared" si="18"/>
        <v>1</v>
      </c>
      <c r="X112" s="145">
        <f t="shared" si="19"/>
        <v>4.8873596706933489E-5</v>
      </c>
      <c r="Y112" s="60" t="b">
        <f>ABS(X112)&lt;=ABS('General Settings'!$D$33)</f>
        <v>1</v>
      </c>
      <c r="AA112" s="60" t="str">
        <f>_xll.qlMakeIMMSwap(,"12M",Index3M,,S112,FixedLegDayCounter,,DiscountingEngine,,)</f>
        <v>obj_004d8#0002</v>
      </c>
      <c r="AF112" s="155"/>
      <c r="AG112" s="127"/>
      <c r="AH112" s="155"/>
      <c r="AI112" s="97"/>
      <c r="AJ112" s="155"/>
      <c r="AK112" s="156"/>
      <c r="AL112" s="153"/>
      <c r="AM112" s="153"/>
      <c r="AN112" s="157"/>
      <c r="AO112" s="153"/>
      <c r="AP112" s="153"/>
      <c r="AQ112" s="153"/>
      <c r="AR112" s="153"/>
      <c r="AS112" s="153"/>
      <c r="AT112" s="127"/>
      <c r="AU112" s="127"/>
      <c r="AV112" s="127"/>
      <c r="AW112" s="127"/>
      <c r="AX112" s="127"/>
      <c r="AY112" s="127"/>
      <c r="AZ112" s="127"/>
      <c r="BA112" s="127"/>
      <c r="BB112" s="127"/>
      <c r="BC112" s="127"/>
      <c r="BD112" s="127"/>
      <c r="BE112" s="127"/>
      <c r="BF112" s="127"/>
      <c r="BG112" s="127"/>
      <c r="BH112" s="127"/>
      <c r="BI112" s="127"/>
      <c r="BJ112" s="127"/>
      <c r="BK112" s="127"/>
      <c r="BL112" s="127"/>
      <c r="BM112" s="127"/>
      <c r="BN112" s="127"/>
      <c r="BO112" s="127"/>
      <c r="BP112" s="127"/>
      <c r="BQ112" s="127"/>
      <c r="BR112" s="127"/>
      <c r="BS112" s="127"/>
      <c r="BT112" s="127"/>
      <c r="BU112" s="127"/>
      <c r="BV112" s="127"/>
      <c r="BW112" s="127"/>
      <c r="BX112" s="127"/>
      <c r="BY112" s="127"/>
    </row>
    <row r="113" spans="13:77" x14ac:dyDescent="0.2">
      <c r="M113" s="60" t="s">
        <v>153</v>
      </c>
      <c r="N113" s="60"/>
      <c r="O113" s="60" t="s">
        <v>162</v>
      </c>
      <c r="P113" s="60" t="str">
        <f>Currency&amp;O113&amp;"12"&amp;QuoteSuffix</f>
        <v>USD4S12_Quote</v>
      </c>
      <c r="Q113" s="138"/>
      <c r="R113" s="136">
        <f>_xll.qlInterestRateIndexFixingDate(Index3M,S113)</f>
        <v>42807</v>
      </c>
      <c r="S113" s="136">
        <f>_xll.qlIMMdate(AH101)</f>
        <v>42809</v>
      </c>
      <c r="T113" s="136">
        <f>_xll.qlSwapMaturityDate(AA113)</f>
        <v>43180</v>
      </c>
      <c r="U113" s="141">
        <f>_xll.qlVanillaSwapFairRate(AA113,_xll.ohTrigger(Trigger,Trigger3M))</f>
        <v>9.9420666077778674E-3</v>
      </c>
      <c r="V113" s="141">
        <f>_xll.qlQuoteValue(P113,_xll.ohTrigger(Trigger,Trigger3M))</f>
        <v>9.8499999999999994E-3</v>
      </c>
      <c r="W113" s="60" t="b">
        <f t="shared" si="18"/>
        <v>1</v>
      </c>
      <c r="X113" s="145">
        <f t="shared" si="19"/>
        <v>9.2066607777867987E-5</v>
      </c>
      <c r="Y113" s="60" t="b">
        <f>ABS(X113)&lt;=ABS('General Settings'!$D$33)</f>
        <v>1</v>
      </c>
      <c r="AA113" s="60" t="str">
        <f>_xll.qlMakeIMMSwap(,"12M",Index3M,,S113,FixedLegDayCounter,,DiscountingEngine,,)</f>
        <v>obj_004d9#0002</v>
      </c>
      <c r="AF113" s="155"/>
      <c r="AG113" s="127"/>
      <c r="AH113" s="155"/>
      <c r="AI113" s="97"/>
      <c r="AJ113" s="155"/>
      <c r="AK113" s="156"/>
      <c r="AL113" s="153"/>
      <c r="AM113" s="153"/>
      <c r="AN113" s="157"/>
      <c r="AO113" s="153"/>
      <c r="AP113" s="153"/>
      <c r="AQ113" s="153"/>
      <c r="AR113" s="153"/>
      <c r="AS113" s="153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  <c r="BS113" s="127"/>
      <c r="BT113" s="127"/>
      <c r="BU113" s="127"/>
      <c r="BV113" s="127"/>
      <c r="BW113" s="127"/>
      <c r="BX113" s="127"/>
      <c r="BY113" s="127"/>
    </row>
    <row r="114" spans="13:77" x14ac:dyDescent="0.2">
      <c r="M114" s="61" t="s">
        <v>153</v>
      </c>
      <c r="N114" s="61"/>
      <c r="O114" s="61" t="s">
        <v>163</v>
      </c>
      <c r="P114" s="61" t="str">
        <f>Currency&amp;O114&amp;"12"&amp;QuoteSuffix</f>
        <v>USD5S12_Quote</v>
      </c>
      <c r="Q114" s="140"/>
      <c r="R114" s="137">
        <f>_xll.qlInterestRateIndexFixingDate(Index3M,S114)</f>
        <v>42905</v>
      </c>
      <c r="S114" s="137">
        <f>_xll.qlIMMdate(AH102)</f>
        <v>42907</v>
      </c>
      <c r="T114" s="137">
        <f>_xll.qlSwapMaturityDate(AA114)</f>
        <v>43271</v>
      </c>
      <c r="U114" s="142">
        <f>_xll.qlVanillaSwapFairRate(AA114,_xll.ohTrigger(Trigger,Trigger3M))</f>
        <v>1.0553881944993935E-2</v>
      </c>
      <c r="V114" s="142">
        <f>_xll.qlQuoteValue(P114,_xll.ohTrigger(Trigger,Trigger3M))</f>
        <v>1.042E-2</v>
      </c>
      <c r="W114" s="61" t="b">
        <f t="shared" si="18"/>
        <v>1</v>
      </c>
      <c r="X114" s="146">
        <f t="shared" si="19"/>
        <v>1.3388194499393442E-4</v>
      </c>
      <c r="Y114" s="61" t="b">
        <f>ABS(X114)&lt;=ABS('General Settings'!$D$33)</f>
        <v>1</v>
      </c>
      <c r="AA114" s="61" t="str">
        <f>_xll.qlMakeIMMSwap(,"12M",Index3M,,S114,FixedLegDayCounter,,DiscountingEngine,,)</f>
        <v>obj_004da#0002</v>
      </c>
      <c r="AF114" s="155"/>
      <c r="AG114" s="127"/>
      <c r="AH114" s="155"/>
      <c r="AI114" s="97"/>
      <c r="AJ114" s="155"/>
      <c r="AK114" s="156"/>
      <c r="AL114" s="153"/>
      <c r="AM114" s="153"/>
      <c r="AN114" s="157"/>
      <c r="AO114" s="153"/>
      <c r="AP114" s="153"/>
      <c r="AQ114" s="153"/>
      <c r="AR114" s="153"/>
      <c r="AS114" s="153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  <c r="BW114" s="127"/>
      <c r="BX114" s="127"/>
      <c r="BY114" s="127"/>
    </row>
    <row r="115" spans="13:77" x14ac:dyDescent="0.2">
      <c r="W115" s="72"/>
      <c r="X115" s="73"/>
      <c r="AA115" s="97"/>
      <c r="AB115" s="154"/>
      <c r="AC115" s="154"/>
      <c r="AD115" s="97"/>
      <c r="AF115" s="155"/>
      <c r="AG115" s="127"/>
      <c r="AH115" s="155"/>
      <c r="AI115" s="97"/>
      <c r="AJ115" s="155"/>
      <c r="AK115" s="156"/>
      <c r="AL115" s="153"/>
      <c r="AM115" s="153"/>
      <c r="AN115" s="157"/>
      <c r="AO115" s="153"/>
      <c r="AP115" s="153"/>
      <c r="AQ115" s="153"/>
      <c r="AR115" s="153"/>
      <c r="AS115" s="153"/>
      <c r="AT115" s="127"/>
      <c r="AU115" s="127"/>
      <c r="AV115" s="127"/>
      <c r="AW115" s="127"/>
      <c r="AX115" s="127"/>
      <c r="AY115" s="127"/>
      <c r="AZ115" s="127"/>
      <c r="BA115" s="127"/>
      <c r="BB115" s="127"/>
      <c r="BC115" s="127"/>
      <c r="BD115" s="127"/>
      <c r="BE115" s="127"/>
      <c r="BF115" s="127"/>
      <c r="BG115" s="127"/>
      <c r="BH115" s="127"/>
      <c r="BI115" s="127"/>
      <c r="BJ115" s="127"/>
      <c r="BK115" s="127"/>
      <c r="BL115" s="127"/>
      <c r="BM115" s="127"/>
      <c r="BN115" s="127"/>
      <c r="BO115" s="127"/>
      <c r="BP115" s="127"/>
      <c r="BQ115" s="127"/>
      <c r="BR115" s="127"/>
      <c r="BS115" s="127"/>
      <c r="BT115" s="127"/>
      <c r="BU115" s="127"/>
      <c r="BV115" s="127"/>
      <c r="BW115" s="127"/>
      <c r="BX115" s="127"/>
      <c r="BY115" s="127"/>
    </row>
    <row r="116" spans="13:77" x14ac:dyDescent="0.2">
      <c r="W116" s="72"/>
      <c r="X116" s="73"/>
      <c r="AA116" s="97"/>
      <c r="AB116" s="154"/>
      <c r="AC116" s="154"/>
      <c r="AD116" s="97"/>
      <c r="AE116" s="97"/>
      <c r="AF116" s="155"/>
      <c r="AG116" s="127"/>
      <c r="AH116" s="155"/>
      <c r="AI116" s="97"/>
      <c r="AJ116" s="155"/>
      <c r="AK116" s="156"/>
      <c r="AL116" s="153"/>
      <c r="AM116" s="153"/>
      <c r="AN116" s="157"/>
      <c r="AO116" s="153"/>
      <c r="AP116" s="153"/>
      <c r="AQ116" s="153"/>
      <c r="AR116" s="153"/>
      <c r="AS116" s="153"/>
      <c r="AT116" s="127"/>
      <c r="AU116" s="127"/>
      <c r="AV116" s="127"/>
      <c r="AW116" s="127"/>
      <c r="AX116" s="127"/>
      <c r="AY116" s="127"/>
      <c r="AZ116" s="127"/>
      <c r="BA116" s="127"/>
      <c r="BB116" s="127"/>
      <c r="BC116" s="127"/>
      <c r="BD116" s="127"/>
      <c r="BE116" s="127"/>
      <c r="BF116" s="127"/>
      <c r="BG116" s="127"/>
      <c r="BH116" s="127"/>
      <c r="BI116" s="127"/>
      <c r="BJ116" s="127"/>
      <c r="BK116" s="127"/>
      <c r="BL116" s="127"/>
      <c r="BM116" s="127"/>
      <c r="BN116" s="127"/>
      <c r="BO116" s="127"/>
      <c r="BP116" s="127"/>
      <c r="BQ116" s="127"/>
      <c r="BR116" s="127"/>
      <c r="BS116" s="127"/>
      <c r="BT116" s="127"/>
      <c r="BU116" s="127"/>
      <c r="BV116" s="127"/>
      <c r="BW116" s="127"/>
      <c r="BX116" s="127"/>
      <c r="BY116" s="127"/>
    </row>
    <row r="117" spans="13:77" x14ac:dyDescent="0.2">
      <c r="W117" s="72"/>
      <c r="X117" s="73"/>
      <c r="AA117" s="97"/>
      <c r="AB117" s="154"/>
      <c r="AC117" s="154"/>
      <c r="AD117" s="97"/>
      <c r="AE117" s="97"/>
      <c r="AF117" s="155"/>
      <c r="AG117" s="127"/>
      <c r="AH117" s="155"/>
      <c r="AI117" s="97"/>
      <c r="AJ117" s="155"/>
      <c r="AK117" s="156"/>
      <c r="AL117" s="153"/>
      <c r="AM117" s="153"/>
      <c r="AN117" s="157"/>
      <c r="AO117" s="153"/>
      <c r="AP117" s="153"/>
      <c r="AQ117" s="153"/>
      <c r="AR117" s="153"/>
      <c r="AS117" s="153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27"/>
      <c r="BF117" s="127"/>
      <c r="BG117" s="127"/>
      <c r="BH117" s="127"/>
      <c r="BI117" s="127"/>
      <c r="BJ117" s="127"/>
      <c r="BK117" s="127"/>
      <c r="BL117" s="127"/>
      <c r="BM117" s="127"/>
      <c r="BN117" s="127"/>
      <c r="BO117" s="127"/>
      <c r="BP117" s="127"/>
      <c r="BQ117" s="127"/>
      <c r="BR117" s="127"/>
      <c r="BS117" s="127"/>
      <c r="BT117" s="127"/>
      <c r="BU117" s="127"/>
      <c r="BV117" s="127"/>
      <c r="BW117" s="127"/>
      <c r="BX117" s="127"/>
      <c r="BY117" s="127"/>
    </row>
    <row r="118" spans="13:77" x14ac:dyDescent="0.2">
      <c r="W118" s="72"/>
      <c r="X118" s="73"/>
      <c r="AA118" s="97"/>
      <c r="AB118" s="154"/>
      <c r="AC118" s="154"/>
      <c r="AD118" s="97"/>
      <c r="AE118" s="97"/>
      <c r="AF118" s="155"/>
      <c r="AG118" s="127"/>
      <c r="AH118" s="155"/>
      <c r="AI118" s="97"/>
      <c r="AJ118" s="155"/>
      <c r="AK118" s="156"/>
      <c r="AL118" s="153"/>
      <c r="AM118" s="153"/>
      <c r="AN118" s="157"/>
      <c r="AO118" s="153"/>
      <c r="AP118" s="153"/>
      <c r="AQ118" s="153"/>
      <c r="AR118" s="153"/>
      <c r="AS118" s="153"/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7"/>
      <c r="BD118" s="127"/>
      <c r="BE118" s="127"/>
      <c r="BF118" s="127"/>
      <c r="BG118" s="127"/>
      <c r="BH118" s="127"/>
      <c r="BI118" s="127"/>
      <c r="BJ118" s="127"/>
      <c r="BK118" s="127"/>
      <c r="BL118" s="127"/>
      <c r="BM118" s="127"/>
      <c r="BN118" s="127"/>
      <c r="BO118" s="127"/>
      <c r="BP118" s="127"/>
      <c r="BQ118" s="127"/>
      <c r="BR118" s="127"/>
      <c r="BS118" s="127"/>
      <c r="BT118" s="127"/>
      <c r="BU118" s="127"/>
      <c r="BV118" s="127"/>
      <c r="BW118" s="127"/>
      <c r="BX118" s="127"/>
      <c r="BY118" s="127"/>
    </row>
    <row r="119" spans="13:77" x14ac:dyDescent="0.2">
      <c r="W119" s="72"/>
      <c r="X119" s="73"/>
      <c r="AA119" s="97"/>
      <c r="AB119" s="154"/>
      <c r="AC119" s="154"/>
      <c r="AD119" s="97"/>
      <c r="AE119" s="97"/>
      <c r="AF119" s="155"/>
      <c r="AG119" s="127"/>
      <c r="AH119" s="155"/>
      <c r="AI119" s="97"/>
      <c r="AJ119" s="155"/>
      <c r="AK119" s="156"/>
      <c r="AL119" s="153"/>
      <c r="AM119" s="153"/>
      <c r="AN119" s="157"/>
      <c r="AO119" s="153"/>
      <c r="AP119" s="153"/>
      <c r="AQ119" s="153"/>
      <c r="AR119" s="153"/>
      <c r="AS119" s="153"/>
      <c r="AT119" s="127"/>
      <c r="AU119" s="127"/>
      <c r="AV119" s="127"/>
      <c r="AW119" s="127"/>
      <c r="AX119" s="127"/>
      <c r="AY119" s="127"/>
      <c r="AZ119" s="127"/>
      <c r="BA119" s="127"/>
      <c r="BB119" s="127"/>
      <c r="BC119" s="127"/>
      <c r="BD119" s="127"/>
      <c r="BE119" s="127"/>
      <c r="BF119" s="127"/>
      <c r="BG119" s="127"/>
      <c r="BH119" s="127"/>
      <c r="BI119" s="127"/>
      <c r="BJ119" s="127"/>
      <c r="BK119" s="127"/>
      <c r="BL119" s="127"/>
      <c r="BM119" s="127"/>
      <c r="BN119" s="127"/>
      <c r="BO119" s="127"/>
      <c r="BP119" s="127"/>
      <c r="BQ119" s="127"/>
      <c r="BR119" s="127"/>
      <c r="BS119" s="127"/>
      <c r="BT119" s="127"/>
      <c r="BU119" s="127"/>
      <c r="BV119" s="127"/>
      <c r="BW119" s="127"/>
      <c r="BX119" s="127"/>
      <c r="BY119" s="127"/>
    </row>
    <row r="120" spans="13:77" x14ac:dyDescent="0.2">
      <c r="W120" s="72"/>
      <c r="X120" s="73"/>
      <c r="AA120" s="97"/>
      <c r="AB120" s="154"/>
      <c r="AC120" s="154"/>
      <c r="AD120" s="97"/>
      <c r="AE120" s="97"/>
      <c r="AF120" s="155"/>
      <c r="AG120" s="127"/>
      <c r="AH120" s="155"/>
      <c r="AI120" s="97"/>
      <c r="AJ120" s="155"/>
      <c r="AK120" s="156"/>
      <c r="AL120" s="153"/>
      <c r="AM120" s="153"/>
      <c r="AN120" s="157"/>
      <c r="AO120" s="153"/>
      <c r="AP120" s="153"/>
      <c r="AQ120" s="153"/>
      <c r="AR120" s="153"/>
      <c r="AS120" s="153"/>
      <c r="AT120" s="127"/>
      <c r="AU120" s="127"/>
      <c r="AV120" s="127"/>
      <c r="AW120" s="127"/>
      <c r="AX120" s="127"/>
      <c r="AY120" s="127"/>
      <c r="AZ120" s="127"/>
      <c r="BA120" s="127"/>
      <c r="BB120" s="127"/>
      <c r="BC120" s="127"/>
      <c r="BD120" s="127"/>
      <c r="BE120" s="127"/>
      <c r="BF120" s="127"/>
      <c r="BG120" s="127"/>
      <c r="BH120" s="127"/>
      <c r="BI120" s="127"/>
      <c r="BJ120" s="127"/>
      <c r="BK120" s="127"/>
      <c r="BL120" s="127"/>
      <c r="BM120" s="127"/>
      <c r="BN120" s="127"/>
      <c r="BO120" s="127"/>
      <c r="BP120" s="127"/>
      <c r="BQ120" s="127"/>
      <c r="BR120" s="127"/>
      <c r="BS120" s="127"/>
      <c r="BT120" s="127"/>
      <c r="BU120" s="127"/>
      <c r="BV120" s="127"/>
      <c r="BW120" s="127"/>
      <c r="BX120" s="127"/>
      <c r="BY120" s="127"/>
    </row>
    <row r="121" spans="13:77" x14ac:dyDescent="0.2">
      <c r="W121" s="72"/>
      <c r="X121" s="73"/>
      <c r="AA121" s="97"/>
      <c r="AB121" s="154"/>
      <c r="AC121" s="154"/>
      <c r="AD121" s="97"/>
      <c r="AE121" s="97"/>
      <c r="AF121" s="155"/>
      <c r="AG121" s="127"/>
      <c r="AH121" s="155"/>
      <c r="AI121" s="97"/>
      <c r="AJ121" s="155"/>
      <c r="AK121" s="156"/>
      <c r="AL121" s="153"/>
      <c r="AM121" s="153"/>
      <c r="AN121" s="157"/>
      <c r="AO121" s="153"/>
      <c r="AP121" s="153"/>
      <c r="AQ121" s="153"/>
      <c r="AR121" s="153"/>
      <c r="AS121" s="153"/>
      <c r="AT121" s="127"/>
      <c r="AU121" s="127"/>
      <c r="AV121" s="127"/>
      <c r="AW121" s="127"/>
      <c r="AX121" s="127"/>
      <c r="AY121" s="127"/>
      <c r="AZ121" s="127"/>
      <c r="BA121" s="127"/>
      <c r="BB121" s="127"/>
      <c r="BC121" s="127"/>
      <c r="BD121" s="127"/>
      <c r="BE121" s="127"/>
      <c r="BF121" s="127"/>
      <c r="BG121" s="127"/>
      <c r="BH121" s="127"/>
      <c r="BI121" s="127"/>
      <c r="BJ121" s="127"/>
      <c r="BK121" s="127"/>
      <c r="BL121" s="127"/>
      <c r="BM121" s="127"/>
      <c r="BN121" s="127"/>
      <c r="BO121" s="127"/>
      <c r="BP121" s="127"/>
      <c r="BQ121" s="127"/>
      <c r="BR121" s="127"/>
      <c r="BS121" s="127"/>
      <c r="BT121" s="127"/>
      <c r="BU121" s="127"/>
      <c r="BV121" s="127"/>
      <c r="BW121" s="127"/>
      <c r="BX121" s="127"/>
      <c r="BY121" s="127"/>
    </row>
    <row r="122" spans="13:77" x14ac:dyDescent="0.2">
      <c r="W122" s="72"/>
      <c r="X122" s="73"/>
      <c r="AA122" s="97"/>
      <c r="AB122" s="154"/>
      <c r="AC122" s="154"/>
      <c r="AD122" s="97"/>
      <c r="AE122" s="97"/>
      <c r="AF122" s="155"/>
      <c r="AG122" s="127"/>
      <c r="AH122" s="155"/>
      <c r="AI122" s="97"/>
      <c r="AJ122" s="155"/>
      <c r="AK122" s="156"/>
      <c r="AL122" s="153"/>
      <c r="AM122" s="153"/>
      <c r="AN122" s="157"/>
      <c r="AO122" s="153"/>
      <c r="AP122" s="153"/>
      <c r="AQ122" s="153"/>
      <c r="AR122" s="153"/>
      <c r="AS122" s="153"/>
      <c r="AT122" s="127"/>
      <c r="AU122" s="127"/>
      <c r="AV122" s="127"/>
      <c r="AW122" s="127"/>
      <c r="AX122" s="127"/>
      <c r="AY122" s="127"/>
      <c r="AZ122" s="127"/>
      <c r="BA122" s="127"/>
      <c r="BB122" s="127"/>
      <c r="BC122" s="127"/>
      <c r="BD122" s="127"/>
      <c r="BE122" s="127"/>
      <c r="BF122" s="127"/>
      <c r="BG122" s="127"/>
      <c r="BH122" s="127"/>
      <c r="BI122" s="127"/>
      <c r="BJ122" s="127"/>
      <c r="BK122" s="127"/>
      <c r="BL122" s="127"/>
      <c r="BM122" s="127"/>
      <c r="BN122" s="127"/>
      <c r="BO122" s="127"/>
      <c r="BP122" s="127"/>
      <c r="BQ122" s="127"/>
      <c r="BR122" s="127"/>
      <c r="BS122" s="127"/>
      <c r="BT122" s="127"/>
      <c r="BU122" s="127"/>
      <c r="BV122" s="127"/>
      <c r="BW122" s="127"/>
      <c r="BX122" s="127"/>
      <c r="BY122" s="127"/>
    </row>
    <row r="123" spans="13:77" x14ac:dyDescent="0.2">
      <c r="W123" s="72"/>
      <c r="X123" s="73"/>
      <c r="AA123" s="97"/>
      <c r="AB123" s="154"/>
      <c r="AC123" s="154"/>
      <c r="AD123" s="97"/>
      <c r="AE123" s="97"/>
      <c r="AF123" s="155"/>
      <c r="AG123" s="127"/>
      <c r="AH123" s="155"/>
      <c r="AI123" s="97"/>
      <c r="AJ123" s="155"/>
      <c r="AK123" s="156"/>
      <c r="AL123" s="153"/>
      <c r="AM123" s="153"/>
      <c r="AN123" s="157"/>
      <c r="AO123" s="153"/>
      <c r="AP123" s="153"/>
      <c r="AQ123" s="153"/>
      <c r="AR123" s="153"/>
      <c r="AS123" s="153"/>
      <c r="AT123" s="127"/>
      <c r="AU123" s="127"/>
      <c r="AV123" s="127"/>
      <c r="AW123" s="127"/>
      <c r="AX123" s="127"/>
      <c r="AY123" s="127"/>
      <c r="AZ123" s="127"/>
      <c r="BA123" s="127"/>
      <c r="BB123" s="127"/>
      <c r="BC123" s="127"/>
      <c r="BD123" s="127"/>
      <c r="BE123" s="127"/>
      <c r="BF123" s="127"/>
      <c r="BG123" s="127"/>
      <c r="BH123" s="127"/>
      <c r="BI123" s="127"/>
      <c r="BJ123" s="127"/>
      <c r="BK123" s="127"/>
      <c r="BL123" s="127"/>
      <c r="BM123" s="127"/>
      <c r="BN123" s="127"/>
      <c r="BO123" s="127"/>
      <c r="BP123" s="127"/>
      <c r="BQ123" s="127"/>
      <c r="BR123" s="127"/>
      <c r="BS123" s="127"/>
      <c r="BT123" s="127"/>
      <c r="BU123" s="127"/>
      <c r="BV123" s="127"/>
      <c r="BW123" s="127"/>
      <c r="BX123" s="127"/>
      <c r="BY123" s="127"/>
    </row>
    <row r="124" spans="13:77" x14ac:dyDescent="0.2">
      <c r="W124" s="72"/>
      <c r="X124" s="73"/>
      <c r="AA124" s="97"/>
      <c r="AB124" s="154"/>
      <c r="AC124" s="154"/>
      <c r="AD124" s="97"/>
      <c r="AE124" s="97"/>
      <c r="AF124" s="155"/>
      <c r="AG124" s="127"/>
      <c r="AH124" s="155"/>
      <c r="AI124" s="97"/>
      <c r="AJ124" s="155"/>
      <c r="AK124" s="156"/>
      <c r="AL124" s="153"/>
      <c r="AM124" s="153"/>
      <c r="AN124" s="157"/>
      <c r="AO124" s="153"/>
      <c r="AP124" s="153"/>
      <c r="AQ124" s="153"/>
      <c r="AR124" s="153"/>
      <c r="AS124" s="153"/>
      <c r="AT124" s="127"/>
      <c r="AU124" s="127"/>
      <c r="AV124" s="127"/>
      <c r="AW124" s="127"/>
      <c r="AX124" s="127"/>
      <c r="AY124" s="127"/>
      <c r="AZ124" s="127"/>
      <c r="BA124" s="127"/>
      <c r="BB124" s="127"/>
      <c r="BC124" s="127"/>
      <c r="BD124" s="127"/>
      <c r="BE124" s="127"/>
      <c r="BF124" s="127"/>
      <c r="BG124" s="127"/>
      <c r="BH124" s="127"/>
      <c r="BI124" s="127"/>
      <c r="BJ124" s="127"/>
      <c r="BK124" s="127"/>
      <c r="BL124" s="127"/>
      <c r="BM124" s="127"/>
      <c r="BN124" s="127"/>
      <c r="BO124" s="127"/>
      <c r="BP124" s="127"/>
      <c r="BQ124" s="127"/>
      <c r="BR124" s="127"/>
      <c r="BS124" s="127"/>
      <c r="BT124" s="127"/>
      <c r="BU124" s="127"/>
      <c r="BV124" s="127"/>
      <c r="BW124" s="127"/>
      <c r="BX124" s="127"/>
      <c r="BY124" s="127"/>
    </row>
    <row r="125" spans="13:77" x14ac:dyDescent="0.2">
      <c r="W125" s="72"/>
      <c r="X125" s="73"/>
      <c r="AA125" s="97"/>
      <c r="AB125" s="154"/>
      <c r="AC125" s="154"/>
      <c r="AD125" s="97"/>
      <c r="AE125" s="97"/>
    </row>
    <row r="126" spans="13:77" x14ac:dyDescent="0.2">
      <c r="W126" s="72"/>
      <c r="X126" s="73"/>
      <c r="AA126" s="97"/>
      <c r="AB126" s="154"/>
      <c r="AC126" s="154"/>
      <c r="AD126" s="97"/>
      <c r="AE126" s="97"/>
    </row>
    <row r="127" spans="13:77" x14ac:dyDescent="0.2">
      <c r="W127" s="72"/>
      <c r="X127" s="73"/>
      <c r="AA127" s="97"/>
      <c r="AB127" s="154"/>
      <c r="AC127" s="154"/>
      <c r="AD127" s="97"/>
      <c r="AE127" s="97"/>
    </row>
    <row r="128" spans="13:77" x14ac:dyDescent="0.2">
      <c r="W128" s="72"/>
      <c r="X128" s="73"/>
      <c r="AA128" s="97"/>
      <c r="AB128" s="154"/>
      <c r="AC128" s="154"/>
      <c r="AD128" s="97"/>
      <c r="AE128" s="97"/>
    </row>
    <row r="129" spans="23:31" x14ac:dyDescent="0.2">
      <c r="W129" s="72"/>
      <c r="X129" s="73"/>
      <c r="AA129" s="97"/>
      <c r="AB129" s="154"/>
      <c r="AC129" s="154"/>
      <c r="AD129" s="97"/>
      <c r="AE129" s="97"/>
    </row>
    <row r="130" spans="23:31" x14ac:dyDescent="0.2">
      <c r="W130" s="72"/>
      <c r="X130" s="73"/>
      <c r="AA130" s="97"/>
      <c r="AB130" s="154"/>
      <c r="AC130" s="154"/>
      <c r="AD130" s="97"/>
      <c r="AE130" s="97"/>
    </row>
    <row r="131" spans="23:31" x14ac:dyDescent="0.2">
      <c r="W131" s="72"/>
      <c r="X131" s="73"/>
      <c r="AA131" s="97"/>
      <c r="AB131" s="154"/>
      <c r="AC131" s="154"/>
      <c r="AD131" s="97"/>
      <c r="AE131" s="97"/>
    </row>
    <row r="132" spans="23:31" x14ac:dyDescent="0.2">
      <c r="W132" s="72"/>
      <c r="X132" s="73"/>
      <c r="AA132" s="97"/>
      <c r="AB132" s="154"/>
      <c r="AC132" s="154"/>
      <c r="AD132" s="97"/>
      <c r="AE132" s="97"/>
    </row>
    <row r="133" spans="23:31" x14ac:dyDescent="0.2">
      <c r="W133" s="72"/>
      <c r="X133" s="73"/>
      <c r="AA133" s="97"/>
      <c r="AB133" s="154"/>
      <c r="AC133" s="154"/>
      <c r="AD133" s="97"/>
      <c r="AE133" s="97"/>
    </row>
    <row r="134" spans="23:31" x14ac:dyDescent="0.2">
      <c r="W134" s="72"/>
      <c r="X134" s="73"/>
      <c r="AA134" s="97"/>
      <c r="AB134" s="154"/>
      <c r="AC134" s="154"/>
      <c r="AD134" s="97"/>
      <c r="AE134" s="97"/>
    </row>
    <row r="135" spans="23:31" x14ac:dyDescent="0.2">
      <c r="W135" s="72"/>
      <c r="X135" s="73"/>
      <c r="AA135" s="97"/>
      <c r="AB135" s="154"/>
      <c r="AC135" s="154"/>
      <c r="AD135" s="97"/>
      <c r="AE135" s="97"/>
    </row>
    <row r="136" spans="23:31" x14ac:dyDescent="0.2">
      <c r="W136" s="72"/>
      <c r="X136" s="73"/>
      <c r="AA136" s="97"/>
      <c r="AB136" s="154"/>
      <c r="AC136" s="154"/>
      <c r="AD136" s="97"/>
      <c r="AE136" s="97"/>
    </row>
    <row r="137" spans="23:31" x14ac:dyDescent="0.2">
      <c r="W137" s="72"/>
      <c r="X137" s="73"/>
    </row>
    <row r="138" spans="23:31" x14ac:dyDescent="0.2">
      <c r="W138" s="72"/>
      <c r="X138" s="73"/>
    </row>
    <row r="139" spans="23:31" x14ac:dyDescent="0.2">
      <c r="W139" s="72"/>
      <c r="X139" s="73"/>
    </row>
    <row r="140" spans="23:31" x14ac:dyDescent="0.2">
      <c r="W140" s="72"/>
      <c r="X140" s="73"/>
    </row>
    <row r="141" spans="23:31" x14ac:dyDescent="0.2">
      <c r="W141" s="72"/>
      <c r="X141" s="73"/>
    </row>
    <row r="142" spans="23:31" x14ac:dyDescent="0.2">
      <c r="W142" s="72"/>
      <c r="X142" s="73"/>
    </row>
    <row r="143" spans="23:31" x14ac:dyDescent="0.2">
      <c r="W143" s="72"/>
      <c r="X143" s="73"/>
    </row>
    <row r="144" spans="23:31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  <c r="W3543" s="72"/>
      <c r="X3543" s="73"/>
    </row>
    <row r="3544" spans="2:24" x14ac:dyDescent="0.2">
      <c r="B3544" s="97"/>
      <c r="C3544" s="98"/>
      <c r="D3544" s="99"/>
      <c r="E3544" s="99"/>
      <c r="W3544" s="72"/>
      <c r="X3544" s="73"/>
    </row>
    <row r="3545" spans="2:24" x14ac:dyDescent="0.2">
      <c r="B3545" s="97"/>
      <c r="C3545" s="98"/>
      <c r="D3545" s="99"/>
      <c r="E3545" s="99"/>
      <c r="W3545" s="72"/>
      <c r="X3545" s="73"/>
    </row>
    <row r="3546" spans="2:24" x14ac:dyDescent="0.2">
      <c r="B3546" s="97"/>
      <c r="C3546" s="98"/>
      <c r="D3546" s="99"/>
      <c r="E3546" s="99"/>
      <c r="W3546" s="72"/>
      <c r="X3546" s="73"/>
    </row>
    <row r="3547" spans="2:24" x14ac:dyDescent="0.2">
      <c r="B3547" s="97"/>
      <c r="C3547" s="98"/>
      <c r="D3547" s="99"/>
      <c r="E3547" s="99"/>
      <c r="W3547" s="72"/>
      <c r="X3547" s="73"/>
    </row>
    <row r="3548" spans="2:24" x14ac:dyDescent="0.2">
      <c r="B3548" s="97"/>
      <c r="C3548" s="98"/>
      <c r="D3548" s="99"/>
      <c r="E3548" s="99"/>
      <c r="W3548" s="72"/>
      <c r="X3548" s="73"/>
    </row>
    <row r="3549" spans="2:24" x14ac:dyDescent="0.2">
      <c r="B3549" s="97"/>
      <c r="C3549" s="98"/>
      <c r="D3549" s="99"/>
      <c r="E3549" s="99"/>
      <c r="W3549" s="72"/>
      <c r="X3549" s="73"/>
    </row>
    <row r="3550" spans="2:24" x14ac:dyDescent="0.2">
      <c r="B3550" s="97"/>
      <c r="C3550" s="98"/>
      <c r="D3550" s="99"/>
      <c r="E3550" s="99"/>
      <c r="W3550" s="72"/>
      <c r="X3550" s="73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</row>
    <row r="3554" spans="2:26" x14ac:dyDescent="0.2">
      <c r="B3554" s="97"/>
      <c r="C3554" s="98"/>
      <c r="D3554" s="99"/>
      <c r="E3554" s="99"/>
    </row>
    <row r="3555" spans="2:26" x14ac:dyDescent="0.2">
      <c r="B3555" s="97"/>
      <c r="C3555" s="98"/>
      <c r="D3555" s="99"/>
      <c r="E3555" s="99"/>
    </row>
    <row r="3556" spans="2:26" x14ac:dyDescent="0.2">
      <c r="B3556" s="97"/>
      <c r="C3556" s="98"/>
      <c r="D3556" s="99"/>
      <c r="E3556" s="99"/>
    </row>
    <row r="3557" spans="2:26" x14ac:dyDescent="0.2">
      <c r="B3557" s="97"/>
      <c r="C3557" s="98"/>
      <c r="D3557" s="99"/>
      <c r="E3557" s="99"/>
    </row>
    <row r="3558" spans="2:26" x14ac:dyDescent="0.2">
      <c r="B3558" s="97"/>
      <c r="C3558" s="98"/>
      <c r="D3558" s="99"/>
      <c r="E3558" s="99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  <row r="3564" spans="2:26" x14ac:dyDescent="0.2">
      <c r="Z3564" s="96"/>
    </row>
    <row r="3565" spans="2:26" x14ac:dyDescent="0.2">
      <c r="Z3565" s="96"/>
    </row>
    <row r="3566" spans="2:26" x14ac:dyDescent="0.2">
      <c r="Z3566" s="96"/>
    </row>
    <row r="3567" spans="2:26" x14ac:dyDescent="0.2">
      <c r="Z3567" s="96"/>
    </row>
    <row r="3568" spans="2:26" x14ac:dyDescent="0.2">
      <c r="Z3568" s="96"/>
    </row>
    <row r="3569" spans="26:26" x14ac:dyDescent="0.2">
      <c r="Z3569" s="96"/>
    </row>
    <row r="3570" spans="26:26" x14ac:dyDescent="0.2">
      <c r="Z3570" s="96"/>
    </row>
  </sheetData>
  <dataConsolidate/>
  <mergeCells count="2">
    <mergeCell ref="A3:A9"/>
    <mergeCell ref="A10:A16"/>
  </mergeCells>
  <conditionalFormatting sqref="Y35:Y114">
    <cfRule type="cellIs" dxfId="3" priority="2" operator="equal">
      <formula>FALSE</formula>
    </cfRule>
  </conditionalFormatting>
  <conditionalFormatting sqref="Y23:Y34">
    <cfRule type="cellIs" dxfId="2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72">
      <formula1>"Following,Modified Following,Preceding,Modified Preceding,Unadjusted,Half-Month Modified Following"</formula1>
    </dataValidation>
    <dataValidation type="list" allowBlank="1" showInputMessage="1" showErrorMessage="1" sqref="AE7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95250</xdr:rowOff>
                  </from>
                  <to>
                    <xdr:col>11</xdr:col>
                    <xdr:colOff>66675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>
                <anchor moveWithCells="1">
                  <from>
                    <xdr:col>10</xdr:col>
                    <xdr:colOff>0</xdr:colOff>
                    <xdr:row>23</xdr:row>
                    <xdr:rowOff>66675</xdr:rowOff>
                  </from>
                  <to>
                    <xdr:col>11</xdr:col>
                    <xdr:colOff>66675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10</xdr:col>
                    <xdr:colOff>0</xdr:colOff>
                    <xdr:row>26</xdr:row>
                    <xdr:rowOff>76200</xdr:rowOff>
                  </from>
                  <to>
                    <xdr:col>11</xdr:col>
                    <xdr:colOff>66675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6" style="72" hidden="1" customWidth="1" outlineLevel="1"/>
    <col min="29" max="29" width="18.28515625" style="72" hidden="1" customWidth="1" outlineLevel="1"/>
    <col min="30" max="30" width="19.28515625" style="72" hidden="1" customWidth="1" outlineLevel="1"/>
    <col min="31" max="31" width="9.140625" style="72" hidden="1" customWidth="1" outlineLevel="1"/>
    <col min="32" max="32" width="9.140625" style="72" customWidth="1" collapsed="1"/>
    <col min="33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7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42490</v>
      </c>
      <c r="E3" s="83">
        <f t="shared" ref="E3:E16" si="0">EDATE(SettlementDate,$B3)</f>
        <v>42860</v>
      </c>
      <c r="F3" s="84">
        <f t="shared" ref="F3:F16" si="1">IF(B3&lt;=12,1,IF(B3&lt;=24,3,IF(B3&lt;=120,6,IF(B3&lt;=240,12,IF(B3&lt;=360,36,60)))))</f>
        <v>1</v>
      </c>
      <c r="G3" s="92">
        <f>MIN(_xll.ohPack(Data!$N$4:INDEX(Fwd6M,MATCH(E3+1,SettlementDates,1),1)))</f>
        <v>9.0709999999997789E-3</v>
      </c>
      <c r="H3" s="63">
        <f t="shared" ref="H3:H16" si="2">ROUNDDOWN(G3*10,2)/10</f>
        <v>8.9999999999999993E-3</v>
      </c>
      <c r="I3" s="92">
        <f>MAX(_xll.ohPack(Data!$N$4:INDEX(Fwd6M,MATCH(E3+1,SettlementDates,1),1)))</f>
        <v>1.1370000000000061E-2</v>
      </c>
      <c r="J3" s="63">
        <f t="shared" ref="J3:J16" si="3">IF(I3-G3&gt;1%,(QUOTIENT(I3*10000,50)+1)*0.5%,(QUOTIENT(I3*10000,10)+1)*0.1%)</f>
        <v>1.2E-2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8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43225</v>
      </c>
      <c r="F4" s="87">
        <f t="shared" si="1"/>
        <v>3</v>
      </c>
      <c r="G4" s="93">
        <f>MIN(_xll.ohPack(Data!$N$4:INDEX(Fwd6M,MATCH(E4+1,SettlementDates,1),1)))</f>
        <v>9.0709999999997789E-3</v>
      </c>
      <c r="H4" s="64">
        <f t="shared" si="2"/>
        <v>8.9999999999999993E-3</v>
      </c>
      <c r="I4" s="93">
        <f>MAX(_xll.ohPack(Data!$N$4:INDEX(Fwd6M,MATCH(E4+1,SettlementDates,1),1)))</f>
        <v>1.3103591838491984E-2</v>
      </c>
      <c r="J4" s="64">
        <f t="shared" si="3"/>
        <v>1.4E-2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8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44321</v>
      </c>
      <c r="F5" s="87">
        <f t="shared" si="1"/>
        <v>6</v>
      </c>
      <c r="G5" s="93">
        <f>MIN(_xll.ohPack(Data!$N$4:INDEX(Fwd6M,MATCH(E5+1,SettlementDates,1),1)))</f>
        <v>9.0709999999997789E-3</v>
      </c>
      <c r="H5" s="64">
        <f t="shared" si="2"/>
        <v>8.9999999999999993E-3</v>
      </c>
      <c r="I5" s="93">
        <f>MAX(_xll.ohPack(Data!$N$4:INDEX(Fwd6M,MATCH(E5+1,SettlementDates,1),1)))</f>
        <v>1.9379798334563058E-2</v>
      </c>
      <c r="J5" s="64">
        <f t="shared" si="3"/>
        <v>0.02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8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46147</v>
      </c>
      <c r="F6" s="87">
        <f t="shared" si="1"/>
        <v>6</v>
      </c>
      <c r="G6" s="93">
        <f>MIN(_xll.ohPack(Data!$N$4:INDEX(Fwd6M,MATCH(E6+1,SettlementDates,1),1)))</f>
        <v>9.0709999999997789E-3</v>
      </c>
      <c r="H6" s="64">
        <f t="shared" si="2"/>
        <v>8.9999999999999993E-3</v>
      </c>
      <c r="I6" s="93">
        <f>MAX(_xll.ohPack(Data!$N$4:INDEX(Fwd6M,MATCH(E6+1,SettlementDates,1),1)))</f>
        <v>2.5905336764028269E-2</v>
      </c>
      <c r="J6" s="64">
        <f t="shared" si="3"/>
        <v>0.03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8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49800</v>
      </c>
      <c r="F7" s="87">
        <f t="shared" si="1"/>
        <v>12</v>
      </c>
      <c r="G7" s="93">
        <f>MIN(_xll.ohPack(Data!$N$4:INDEX(Fwd6M,MATCH(E7+1,SettlementDates,1),1)))</f>
        <v>9.0709999999997789E-3</v>
      </c>
      <c r="H7" s="64">
        <f t="shared" si="2"/>
        <v>8.9999999999999993E-3</v>
      </c>
      <c r="I7" s="93">
        <f>MAX(_xll.ohPack(Data!$N$4:INDEX(Fwd6M,MATCH(E7+1,SettlementDates,1),1)))</f>
        <v>2.72815628091913E-2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8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53452</v>
      </c>
      <c r="F8" s="87">
        <f t="shared" si="1"/>
        <v>36</v>
      </c>
      <c r="G8" s="93">
        <f>MIN(_xll.ohPack(Data!$N$4:INDEX(Fwd6M,MATCH(E8+1,SettlementDates,1),1)))</f>
        <v>9.0709999999997789E-3</v>
      </c>
      <c r="H8" s="64">
        <f t="shared" si="2"/>
        <v>8.9999999999999993E-3</v>
      </c>
      <c r="I8" s="93">
        <f>MAX(_xll.ohPack(Data!$N$4:INDEX(Fwd6M,MATCH(E8+1,SettlementDates,1),1)))</f>
        <v>2.72815628091913E-2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9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64410</v>
      </c>
      <c r="F9" s="87">
        <f t="shared" si="1"/>
        <v>60</v>
      </c>
      <c r="G9" s="94">
        <f>MIN(_xll.ohPack(Data!$N$4:INDEX(Fwd6M,MATCH(E9+1,SettlementDates,1),1)))</f>
        <v>9.0709999999997789E-3</v>
      </c>
      <c r="H9" s="65">
        <f t="shared" si="2"/>
        <v>8.9999999999999993E-3</v>
      </c>
      <c r="I9" s="94">
        <f>MAX(_xll.ohPack(Data!$N$4:INDEX(Fwd6M,MATCH(E9+1,SettlementDates,1),1)))</f>
        <v>2.72815628091913E-2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7" t="s">
        <v>60</v>
      </c>
      <c r="B10" s="77">
        <v>12</v>
      </c>
      <c r="C10" s="62" t="str">
        <f>_xll.qlPeriodEquivalent(B10&amp;"M")</f>
        <v>1Y</v>
      </c>
      <c r="D10" s="82">
        <f>D3</f>
        <v>42490</v>
      </c>
      <c r="E10" s="83">
        <f t="shared" si="0"/>
        <v>42860</v>
      </c>
      <c r="F10" s="88">
        <f t="shared" si="1"/>
        <v>1</v>
      </c>
      <c r="G10" s="93">
        <f>MIN(_xll.ohPack(Data!$O$4:INDEX(ONFwd6M,MATCH(E10+1,SettlementDates,1),1)))</f>
        <v>8.7439051906201826E-3</v>
      </c>
      <c r="H10" s="63">
        <f t="shared" si="2"/>
        <v>8.0000000000000002E-3</v>
      </c>
      <c r="I10" s="92">
        <f>MAX(_xll.ohPack(Data!$O$4:INDEX(ONFwd6M,MATCH(E10+1,SettlementDates,1),1)))</f>
        <v>1.0834143558104969E-2</v>
      </c>
      <c r="J10" s="63">
        <f t="shared" si="3"/>
        <v>1.0999999999999999E-2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8"/>
      <c r="B11" s="77">
        <v>24</v>
      </c>
      <c r="C11" s="60" t="str">
        <f>_xll.qlPeriodEquivalent(B11&amp;"M")</f>
        <v>2Y</v>
      </c>
      <c r="D11" s="85">
        <f t="shared" ref="D11:D16" si="5">D4</f>
        <v>42460</v>
      </c>
      <c r="E11" s="86">
        <f t="shared" si="0"/>
        <v>43225</v>
      </c>
      <c r="F11" s="87">
        <f t="shared" si="1"/>
        <v>3</v>
      </c>
      <c r="G11" s="93">
        <f>MIN(_xll.ohPack(Data!$O$4:INDEX(ONFwd6M,MATCH(E11+1,SettlementDates,1),1)))</f>
        <v>8.7439051906201826E-3</v>
      </c>
      <c r="H11" s="64">
        <f t="shared" si="2"/>
        <v>8.0000000000000002E-3</v>
      </c>
      <c r="I11" s="93">
        <f>MAX(_xll.ohPack(Data!$O$4:INDEX(ONFwd6M,MATCH(E11+1,SettlementDates,1),1)))</f>
        <v>1.2913058834937985E-2</v>
      </c>
      <c r="J11" s="64">
        <f t="shared" si="3"/>
        <v>1.3000000000000001E-2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8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44321</v>
      </c>
      <c r="F12" s="87">
        <f t="shared" si="1"/>
        <v>6</v>
      </c>
      <c r="G12" s="93">
        <f>MIN(_xll.ohPack(Data!$O$4:INDEX(ONFwd6M,MATCH(E12+1,SettlementDates,1),1)))</f>
        <v>8.7439051906201826E-3</v>
      </c>
      <c r="H12" s="64">
        <f t="shared" si="2"/>
        <v>8.0000000000000002E-3</v>
      </c>
      <c r="I12" s="93">
        <f>MAX(_xll.ohPack(Data!$O$4:INDEX(ONFwd6M,MATCH(E12+1,SettlementDates,1),1)))</f>
        <v>1.8684147237379989E-2</v>
      </c>
      <c r="J12" s="64">
        <f t="shared" si="3"/>
        <v>1.9E-2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8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46147</v>
      </c>
      <c r="F13" s="87">
        <f t="shared" si="1"/>
        <v>6</v>
      </c>
      <c r="G13" s="93">
        <f>MIN(_xll.ohPack(Data!$O$4:INDEX(ONFwd6M,MATCH(E13+1,SettlementDates,1),1)))</f>
        <v>8.7439051906201826E-3</v>
      </c>
      <c r="H13" s="64">
        <f t="shared" si="2"/>
        <v>8.0000000000000002E-3</v>
      </c>
      <c r="I13" s="93">
        <f>MAX(_xll.ohPack(Data!$O$4:INDEX(ONFwd6M,MATCH(E13+1,SettlementDates,1),1)))</f>
        <v>2.5521818192419943E-2</v>
      </c>
      <c r="J13" s="64">
        <f t="shared" si="3"/>
        <v>0.03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8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49800</v>
      </c>
      <c r="F14" s="87">
        <f t="shared" si="1"/>
        <v>12</v>
      </c>
      <c r="G14" s="93">
        <f>MIN(_xll.ohPack(Data!$O$4:INDEX(ONFwd6M,MATCH(E14+1,SettlementDates,1),1)))</f>
        <v>8.7439051906201826E-3</v>
      </c>
      <c r="H14" s="64">
        <f t="shared" si="2"/>
        <v>8.0000000000000002E-3</v>
      </c>
      <c r="I14" s="93">
        <f>MAX(_xll.ohPack(Data!$O$4:INDEX(ONFwd6M,MATCH(E14+1,SettlementDates,1),1)))</f>
        <v>2.7092565429271964E-2</v>
      </c>
      <c r="J14" s="64">
        <f t="shared" si="3"/>
        <v>0.03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8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53452</v>
      </c>
      <c r="F15" s="87">
        <f t="shared" si="1"/>
        <v>36</v>
      </c>
      <c r="G15" s="93">
        <f>MIN(_xll.ohPack(Data!$O$4:INDEX(ONFwd6M,MATCH(E15+1,SettlementDates,1),1)))</f>
        <v>8.7439051906201826E-3</v>
      </c>
      <c r="H15" s="64">
        <f t="shared" si="2"/>
        <v>8.0000000000000002E-3</v>
      </c>
      <c r="I15" s="93">
        <f>MAX(_xll.ohPack(Data!$O$4:INDEX(ONFwd6M,MATCH(E15+1,SettlementDates,1),1)))</f>
        <v>2.7092565429271964E-2</v>
      </c>
      <c r="J15" s="64">
        <f t="shared" si="3"/>
        <v>0.03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9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64410</v>
      </c>
      <c r="F16" s="91">
        <f t="shared" si="1"/>
        <v>60</v>
      </c>
      <c r="G16" s="94">
        <f>MIN(_xll.ohPack(Data!$O$4:INDEX(ONFwd6M,MATCH(E16+1,SettlementDates,1),1)))</f>
        <v>8.7439051906201826E-3</v>
      </c>
      <c r="H16" s="65">
        <f t="shared" si="2"/>
        <v>8.0000000000000002E-3</v>
      </c>
      <c r="I16" s="94">
        <f>MAX(_xll.ohPack(Data!$O$4:INDEX(ONFwd6M,MATCH(E16+1,SettlementDates,1),1)))</f>
        <v>2.7092565429271964E-2</v>
      </c>
      <c r="J16" s="65">
        <f t="shared" si="3"/>
        <v>0.03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  <c r="AA18" s="71"/>
    </row>
    <row r="19" spans="3:27" x14ac:dyDescent="0.2">
      <c r="M19" s="111"/>
      <c r="P19" s="73"/>
      <c r="Q19" s="73"/>
      <c r="R19" s="73"/>
      <c r="S19" s="73"/>
      <c r="T19" s="73"/>
      <c r="V19" s="73"/>
      <c r="AA19" s="95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1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23" t="s">
        <v>176</v>
      </c>
      <c r="N23" s="123" t="s">
        <v>39</v>
      </c>
      <c r="O23" s="123" t="str">
        <f t="shared" ref="O23:O40" si="6">LEFT(N23,LEN(N23)-1)+6&amp;"M"</f>
        <v>7M</v>
      </c>
      <c r="P23" s="123" t="str">
        <f t="shared" ref="P23:P40" si="7">Currency&amp;LEFT(N23,LEN(N23)-1)&amp;"x"&amp;LEFT(O23,LEN(O23)-1)&amp;"F"&amp;QuoteSuffix</f>
        <v>USD1x7F_Quote</v>
      </c>
      <c r="Q23" s="138"/>
      <c r="R23" s="124">
        <f>_xll.qlInterestRateIndexFixingDate(Index6M,S23)</f>
        <v>42523</v>
      </c>
      <c r="S23" s="124">
        <f>_xll.qlCalendarAdvance(JointCalendar,SettlementDate,N23,"mf",TRUE)</f>
        <v>42527</v>
      </c>
      <c r="T23" s="124">
        <f>_xll.qlCalendarAdvance(JointCalendar,SettlementDate,O23,"mf",TRUE)</f>
        <v>42709</v>
      </c>
      <c r="U23" s="125">
        <f>_xll.qlIndexFixing(Index6M,R23,TRUE,_xll.ohTrigger(Trigger,Trigger6M))</f>
        <v>9.239999998395941E-3</v>
      </c>
      <c r="V23" s="125">
        <f>_xll.qlQuoteValue(P23,_xll.ohTrigger(Trigger,Trigger6M))</f>
        <v>9.2399999999999999E-3</v>
      </c>
      <c r="W23" s="123" t="b">
        <f>NOT(ISERROR(V23))</f>
        <v>1</v>
      </c>
      <c r="X23" s="144">
        <f>U23-V23</f>
        <v>-1.6040588995958061E-12</v>
      </c>
      <c r="Y23" s="123" t="b">
        <f>ABS(X23)&lt;=ABS('General Settings'!$D$34)</f>
        <v>1</v>
      </c>
      <c r="AA23" s="72" t="e">
        <f t="array" ref="AA23:AA40">NA()</f>
        <v>#N/A</v>
      </c>
    </row>
    <row r="24" spans="3:27" x14ac:dyDescent="0.2">
      <c r="M24" s="123" t="s">
        <v>176</v>
      </c>
      <c r="N24" s="123" t="s">
        <v>75</v>
      </c>
      <c r="O24" s="123" t="str">
        <f t="shared" si="6"/>
        <v>8M</v>
      </c>
      <c r="P24" s="123" t="str">
        <f t="shared" si="7"/>
        <v>USD2x8F_Quote</v>
      </c>
      <c r="Q24" s="138"/>
      <c r="R24" s="124">
        <f>_xll.qlInterestRateIndexFixingDate(Index6M,S24)</f>
        <v>42552</v>
      </c>
      <c r="S24" s="124">
        <f>_xll.qlCalendarAdvance(JointCalendar,SettlementDate,N24,"mf",TRUE)</f>
        <v>42556</v>
      </c>
      <c r="T24" s="124">
        <f>_xll.qlCalendarAdvance(JointCalendar,SettlementDate,O24,"mf",TRUE)</f>
        <v>42740</v>
      </c>
      <c r="U24" s="125">
        <f>_xll.qlIndexFixing(Index6M,R24,TRUE,_xll.ohTrigger(Trigger,Trigger6M))</f>
        <v>9.5299999999982239E-3</v>
      </c>
      <c r="V24" s="125">
        <f>_xll.qlQuoteValue(P24,_xll.ohTrigger(Trigger,Trigger6M))</f>
        <v>9.5300000000000003E-3</v>
      </c>
      <c r="W24" s="123" t="b">
        <f t="shared" ref="W24:W40" si="8">NOT(ISERROR(V24))</f>
        <v>1</v>
      </c>
      <c r="X24" s="144">
        <f t="shared" ref="X24:X40" si="9">U24-V24</f>
        <v>-1.7763568394002505E-15</v>
      </c>
      <c r="Y24" s="123" t="b">
        <f>ABS(X24)&lt;=ABS('General Settings'!$D$34)</f>
        <v>1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 t="shared" si="6"/>
        <v>9M</v>
      </c>
      <c r="P25" s="123" t="str">
        <f t="shared" si="7"/>
        <v>USD3x9F_Quote</v>
      </c>
      <c r="Q25" s="138"/>
      <c r="R25" s="124">
        <f>_xll.qlInterestRateIndexFixingDate(Index6M,S25)</f>
        <v>42585</v>
      </c>
      <c r="S25" s="124">
        <f>_xll.qlCalendarAdvance(JointCalendar,SettlementDate,N25,"mf",TRUE)</f>
        <v>42587</v>
      </c>
      <c r="T25" s="124">
        <f>_xll.qlCalendarAdvance(JointCalendar,SettlementDate,O25,"mf",TRUE)</f>
        <v>42772</v>
      </c>
      <c r="U25" s="125">
        <f>_xll.qlIndexFixing(Index6M,R25,TRUE,_xll.ohTrigger(Trigger,Trigger6M))</f>
        <v>9.7999999999989571E-3</v>
      </c>
      <c r="V25" s="125">
        <f>_xll.qlQuoteValue(P25,_xll.ohTrigger(Trigger,Trigger6M))</f>
        <v>9.7999999999999997E-3</v>
      </c>
      <c r="W25" s="123" t="b">
        <f t="shared" si="8"/>
        <v>1</v>
      </c>
      <c r="X25" s="144">
        <f t="shared" si="9"/>
        <v>-1.0425688090620611E-15</v>
      </c>
      <c r="Y25" s="123" t="b">
        <f>ABS(X25)&lt;=ABS('General Settings'!$D$34)</f>
        <v>1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 t="shared" si="6"/>
        <v>10M</v>
      </c>
      <c r="P26" s="123" t="str">
        <f t="shared" si="7"/>
        <v>USD4x10F_Quote</v>
      </c>
      <c r="Q26" s="138"/>
      <c r="R26" s="124">
        <f>_xll.qlInterestRateIndexFixingDate(Index6M,S26)</f>
        <v>42615</v>
      </c>
      <c r="S26" s="124">
        <f>_xll.qlCalendarAdvance(JointCalendar,SettlementDate,N26,"mf",TRUE)</f>
        <v>42619</v>
      </c>
      <c r="T26" s="124">
        <f>_xll.qlCalendarAdvance(JointCalendar,SettlementDate,O26,"mf",TRUE)</f>
        <v>42800</v>
      </c>
      <c r="U26" s="125">
        <f>_xll.qlIndexFixing(Index6M,R26,TRUE,_xll.ohTrigger(Trigger,Trigger6M))</f>
        <v>1.0039999999999265E-2</v>
      </c>
      <c r="V26" s="125">
        <f>_xll.qlQuoteValue(P26,_xll.ohTrigger(Trigger,Trigger6M))</f>
        <v>1.004E-2</v>
      </c>
      <c r="W26" s="123" t="b">
        <f t="shared" si="8"/>
        <v>1</v>
      </c>
      <c r="X26" s="144">
        <f t="shared" si="9"/>
        <v>-7.3552275381416621E-16</v>
      </c>
      <c r="Y26" s="123" t="b">
        <f>ABS(X26)&lt;=ABS('General Settings'!$D$34)</f>
        <v>1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 t="shared" si="6"/>
        <v>11M</v>
      </c>
      <c r="P27" s="123" t="str">
        <f t="shared" si="7"/>
        <v>USD5x11F_Quote</v>
      </c>
      <c r="Q27" s="138"/>
      <c r="R27" s="124">
        <f>_xll.qlInterestRateIndexFixingDate(Index6M,S27)</f>
        <v>42646</v>
      </c>
      <c r="S27" s="124">
        <f>_xll.qlCalendarAdvance(JointCalendar,SettlementDate,N27,"mf",TRUE)</f>
        <v>42648</v>
      </c>
      <c r="T27" s="124">
        <f>_xll.qlCalendarAdvance(JointCalendar,SettlementDate,O27,"mf",TRUE)</f>
        <v>42830</v>
      </c>
      <c r="U27" s="125">
        <f>_xll.qlIndexFixing(Index6M,R27,TRUE,_xll.ohTrigger(Trigger,Trigger6M))</f>
        <v>1.0259999999999226E-2</v>
      </c>
      <c r="V27" s="125">
        <f>_xll.qlQuoteValue(P27,_xll.ohTrigger(Trigger,Trigger6M))</f>
        <v>1.026E-2</v>
      </c>
      <c r="W27" s="123" t="b">
        <f t="shared" si="8"/>
        <v>1</v>
      </c>
      <c r="X27" s="144">
        <f t="shared" si="9"/>
        <v>-7.7368667028565596E-16</v>
      </c>
      <c r="Y27" s="123" t="b">
        <f>ABS(X27)&lt;=ABS('General Settings'!$D$34)</f>
        <v>1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 t="shared" si="6"/>
        <v>12M</v>
      </c>
      <c r="P28" s="123" t="str">
        <f t="shared" si="7"/>
        <v>USD6x12F_Quote</v>
      </c>
      <c r="Q28" s="138"/>
      <c r="R28" s="124">
        <f>_xll.qlInterestRateIndexFixingDate(Index6M,S28)</f>
        <v>42677</v>
      </c>
      <c r="S28" s="124">
        <f>_xll.qlCalendarAdvance(JointCalendar,SettlementDate,N28,"mf",TRUE)</f>
        <v>42681</v>
      </c>
      <c r="T28" s="124">
        <f>_xll.qlCalendarAdvance(JointCalendar,SettlementDate,O28,"mf",TRUE)</f>
        <v>42860</v>
      </c>
      <c r="U28" s="125">
        <f>_xll.qlIndexFixing(Index6M,R28,TRUE,_xll.ohTrigger(Trigger,Trigger6M))</f>
        <v>1.0480000000556444E-2</v>
      </c>
      <c r="V28" s="125">
        <f>_xll.qlQuoteValue(P28,_xll.ohTrigger(Trigger,Trigger6M))</f>
        <v>1.048E-2</v>
      </c>
      <c r="W28" s="123" t="b">
        <f t="shared" si="8"/>
        <v>1</v>
      </c>
      <c r="X28" s="144">
        <f t="shared" si="9"/>
        <v>5.5644377994212846E-13</v>
      </c>
      <c r="Y28" s="123" t="b">
        <f>ABS(X28)&lt;=ABS('General Settings'!$D$34)</f>
        <v>1</v>
      </c>
      <c r="AA28" s="72" t="e">
        <v>#N/A</v>
      </c>
    </row>
    <row r="29" spans="3:27" x14ac:dyDescent="0.2">
      <c r="M29" s="123" t="s">
        <v>176</v>
      </c>
      <c r="N29" s="123" t="s">
        <v>78</v>
      </c>
      <c r="O29" s="123" t="str">
        <f t="shared" si="6"/>
        <v>13M</v>
      </c>
      <c r="P29" s="123" t="str">
        <f t="shared" si="7"/>
        <v>USD7x13F_Quote</v>
      </c>
      <c r="Q29" s="138"/>
      <c r="R29" s="124">
        <f>_xll.qlInterestRateIndexFixingDate(Index6M,S29)</f>
        <v>42705</v>
      </c>
      <c r="S29" s="124">
        <f>_xll.qlCalendarAdvance(JointCalendar,SettlementDate,N29,"mf",TRUE)</f>
        <v>42709</v>
      </c>
      <c r="T29" s="124">
        <f>_xll.qlCalendarAdvance(JointCalendar,SettlementDate,O29,"mf",TRUE)</f>
        <v>42891</v>
      </c>
      <c r="U29" s="125">
        <f>_xll.qlIndexFixing(Index6M,R29,TRUE,_xll.ohTrigger(Trigger,Trigger6M))</f>
        <v>1.0650000000171448E-2</v>
      </c>
      <c r="V29" s="125">
        <f>_xll.qlQuoteValue(P29,_xll.ohTrigger(Trigger,Trigger6M))</f>
        <v>1.065E-2</v>
      </c>
      <c r="W29" s="123" t="b">
        <f t="shared" si="8"/>
        <v>1</v>
      </c>
      <c r="X29" s="144">
        <f t="shared" si="9"/>
        <v>1.7144792530121578E-13</v>
      </c>
      <c r="Y29" s="123" t="b">
        <f>ABS(X29)&lt;=ABS('General Settings'!$D$34)</f>
        <v>1</v>
      </c>
      <c r="AA29" s="72" t="e">
        <v>#N/A</v>
      </c>
    </row>
    <row r="30" spans="3:27" x14ac:dyDescent="0.2">
      <c r="M30" s="123" t="s">
        <v>176</v>
      </c>
      <c r="N30" s="123" t="s">
        <v>79</v>
      </c>
      <c r="O30" s="123" t="str">
        <f t="shared" si="6"/>
        <v>14M</v>
      </c>
      <c r="P30" s="123" t="str">
        <f t="shared" si="7"/>
        <v>USD8x14F_Quote</v>
      </c>
      <c r="Q30" s="138"/>
      <c r="R30" s="124">
        <f>_xll.qlInterestRateIndexFixingDate(Index6M,S30)</f>
        <v>42738</v>
      </c>
      <c r="S30" s="124">
        <f>_xll.qlCalendarAdvance(JointCalendar,SettlementDate,N30,"mf",TRUE)</f>
        <v>42740</v>
      </c>
      <c r="T30" s="124">
        <f>_xll.qlCalendarAdvance(JointCalendar,SettlementDate,O30,"mf",TRUE)</f>
        <v>42921</v>
      </c>
      <c r="U30" s="125">
        <f>_xll.qlIndexFixing(Index6M,R30,TRUE,_xll.ohTrigger(Trigger,Trigger6M))</f>
        <v>1.0819999999996999E-2</v>
      </c>
      <c r="V30" s="125">
        <f>_xll.qlQuoteValue(P30,_xll.ohTrigger(Trigger,Trigger6M))</f>
        <v>1.0820000000000001E-2</v>
      </c>
      <c r="W30" s="123" t="b">
        <f t="shared" si="8"/>
        <v>1</v>
      </c>
      <c r="X30" s="144">
        <f t="shared" si="9"/>
        <v>-3.0028063369158531E-15</v>
      </c>
      <c r="Y30" s="123" t="b">
        <f>ABS(X30)&lt;=ABS('General Settings'!$D$34)</f>
        <v>1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 t="shared" si="6"/>
        <v>15M</v>
      </c>
      <c r="P31" s="123" t="str">
        <f t="shared" si="7"/>
        <v>USD9x15F_Quote</v>
      </c>
      <c r="Q31" s="138"/>
      <c r="R31" s="124">
        <f>_xll.qlInterestRateIndexFixingDate(Index6M,S31)</f>
        <v>42768</v>
      </c>
      <c r="S31" s="124">
        <f>_xll.qlCalendarAdvance(JointCalendar,SettlementDate,N31,"mf",TRUE)</f>
        <v>42772</v>
      </c>
      <c r="T31" s="124">
        <f>_xll.qlCalendarAdvance(JointCalendar,SettlementDate,O31,"mf",TRUE)</f>
        <v>42954</v>
      </c>
      <c r="U31" s="125">
        <f>_xll.qlIndexFixing(Index6M,R31,TRUE,_xll.ohTrigger(Trigger,Trigger6M))</f>
        <v>1.0979999999997971E-2</v>
      </c>
      <c r="V31" s="125">
        <f>_xll.qlQuoteValue(P31,_xll.ohTrigger(Trigger,Trigger6M))</f>
        <v>1.098E-2</v>
      </c>
      <c r="W31" s="123" t="b">
        <f t="shared" si="8"/>
        <v>1</v>
      </c>
      <c r="X31" s="144">
        <f t="shared" si="9"/>
        <v>-2.0296264668928643E-15</v>
      </c>
      <c r="Y31" s="123" t="b">
        <f>ABS(X31)&lt;=ABS('General Settings'!$D$34)</f>
        <v>1</v>
      </c>
      <c r="AA31" s="72" t="e">
        <v>#N/A</v>
      </c>
    </row>
    <row r="32" spans="3:27" x14ac:dyDescent="0.2">
      <c r="M32" s="123" t="s">
        <v>176</v>
      </c>
      <c r="N32" s="123" t="s">
        <v>81</v>
      </c>
      <c r="O32" s="123" t="str">
        <f t="shared" si="6"/>
        <v>16M</v>
      </c>
      <c r="P32" s="123" t="str">
        <f t="shared" si="7"/>
        <v>USD10x16F_Quote</v>
      </c>
      <c r="Q32" s="138"/>
      <c r="R32" s="124">
        <f>_xll.qlInterestRateIndexFixingDate(Index6M,S32)</f>
        <v>42796</v>
      </c>
      <c r="S32" s="124">
        <f>_xll.qlCalendarAdvance(JointCalendar,SettlementDate,N32,"mf",TRUE)</f>
        <v>42800</v>
      </c>
      <c r="T32" s="124">
        <f>_xll.qlCalendarAdvance(JointCalendar,SettlementDate,O32,"mf",TRUE)</f>
        <v>42983</v>
      </c>
      <c r="U32" s="125">
        <f>_xll.qlIndexFixing(Index6M,R32,TRUE,_xll.ohTrigger(Trigger,Trigger6M))</f>
        <v>1.1099999999708662E-2</v>
      </c>
      <c r="V32" s="125">
        <f>_xll.qlQuoteValue(P32,_xll.ohTrigger(Trigger,Trigger6M))</f>
        <v>1.11E-2</v>
      </c>
      <c r="W32" s="123" t="b">
        <f t="shared" si="8"/>
        <v>1</v>
      </c>
      <c r="X32" s="144">
        <f t="shared" si="9"/>
        <v>-2.9133813417292487E-13</v>
      </c>
      <c r="Y32" s="123" t="b">
        <f>ABS(X32)&lt;=ABS('General Settings'!$D$34)</f>
        <v>1</v>
      </c>
      <c r="AA32" s="72" t="e">
        <v>#N/A</v>
      </c>
    </row>
    <row r="33" spans="13:30" x14ac:dyDescent="0.2">
      <c r="M33" s="60" t="s">
        <v>176</v>
      </c>
      <c r="N33" s="60" t="s">
        <v>82</v>
      </c>
      <c r="O33" s="60" t="str">
        <f t="shared" si="6"/>
        <v>17M</v>
      </c>
      <c r="P33" s="60" t="str">
        <f t="shared" si="7"/>
        <v>USD11x17F_Quote</v>
      </c>
      <c r="Q33" s="138"/>
      <c r="R33" s="136">
        <f>_xll.qlInterestRateIndexFixingDate(Index6M,S33)</f>
        <v>42828</v>
      </c>
      <c r="S33" s="136">
        <f>_xll.qlCalendarAdvance(JointCalendar,SettlementDate,N33,"mf",TRUE)</f>
        <v>42830</v>
      </c>
      <c r="T33" s="136">
        <f>_xll.qlCalendarAdvance(JointCalendar,SettlementDate,O33,"mf",TRUE)</f>
        <v>43013</v>
      </c>
      <c r="U33" s="141">
        <f>_xll.qlIndexFixing(Index6M,R33,TRUE,_xll.ohTrigger(Trigger,Trigger6M))</f>
        <v>1.1222836128008892E-2</v>
      </c>
      <c r="V33" s="141" t="e">
        <f>_xll.qlQuoteValue(P33,_xll.ohTrigger(Trigger,Trigger6M))</f>
        <v>#NUM!</v>
      </c>
      <c r="W33" s="60" t="b">
        <f t="shared" si="8"/>
        <v>0</v>
      </c>
      <c r="X33" s="145" t="e">
        <f t="shared" si="9"/>
        <v>#NUM!</v>
      </c>
      <c r="Y33" s="60" t="e">
        <f>ABS(X33)&lt;=ABS('General Settings'!$D$34)</f>
        <v>#NUM!</v>
      </c>
      <c r="AA33" s="72" t="e">
        <v>#N/A</v>
      </c>
    </row>
    <row r="34" spans="13:30" x14ac:dyDescent="0.2">
      <c r="M34" s="123" t="s">
        <v>176</v>
      </c>
      <c r="N34" s="123" t="s">
        <v>128</v>
      </c>
      <c r="O34" s="123" t="str">
        <f t="shared" si="6"/>
        <v>18M</v>
      </c>
      <c r="P34" s="123" t="str">
        <f t="shared" si="7"/>
        <v>USD12x18F_Quote</v>
      </c>
      <c r="Q34" s="138"/>
      <c r="R34" s="124">
        <f>_xll.qlInterestRateIndexFixingDate(Index6M,S34)</f>
        <v>42858</v>
      </c>
      <c r="S34" s="124">
        <f>_xll.qlCalendarAdvance(JointCalendar,SettlementDate,N34,"mf",TRUE)</f>
        <v>42860</v>
      </c>
      <c r="T34" s="124">
        <f>_xll.qlCalendarAdvance(JointCalendar,SettlementDate,O34,"mf",TRUE)</f>
        <v>43045</v>
      </c>
      <c r="U34" s="125">
        <f>_xll.qlIndexFixing(Index6M,R34,TRUE,_xll.ohTrigger(Trigger,Trigger6M))</f>
        <v>1.1370000000000061E-2</v>
      </c>
      <c r="V34" s="125">
        <f>_xll.qlQuoteValue(P34,_xll.ohTrigger(Trigger,Trigger6M))</f>
        <v>1.137E-2</v>
      </c>
      <c r="W34" s="123" t="b">
        <f t="shared" si="8"/>
        <v>1</v>
      </c>
      <c r="X34" s="144">
        <f t="shared" si="9"/>
        <v>6.0715321659188248E-17</v>
      </c>
      <c r="Y34" s="123" t="b">
        <f>ABS(X34)&lt;=ABS('General Settings'!$D$34)</f>
        <v>1</v>
      </c>
      <c r="AA34" s="72" t="e">
        <v>#N/A</v>
      </c>
    </row>
    <row r="35" spans="13:30" x14ac:dyDescent="0.2">
      <c r="M35" s="123" t="s">
        <v>176</v>
      </c>
      <c r="N35" s="123" t="s">
        <v>83</v>
      </c>
      <c r="O35" s="123" t="str">
        <f t="shared" si="6"/>
        <v>19M</v>
      </c>
      <c r="P35" s="123" t="str">
        <f t="shared" si="7"/>
        <v>USD13x19F_Quote</v>
      </c>
      <c r="Q35" s="138"/>
      <c r="R35" s="124">
        <f>_xll.qlInterestRateIndexFixingDate(Index6M,S35)</f>
        <v>42887</v>
      </c>
      <c r="S35" s="124">
        <f>_xll.qlCalendarAdvance(JointCalendar,SettlementDate,N35,"mf",TRUE)</f>
        <v>42891</v>
      </c>
      <c r="T35" s="124">
        <f>_xll.qlCalendarAdvance(JointCalendar,SettlementDate,O35,"mf",TRUE)</f>
        <v>43074</v>
      </c>
      <c r="U35" s="125">
        <f>_xll.qlIndexFixing(Index6M,R35,TRUE,_xll.ohTrigger(Trigger,Trigger6M))</f>
        <v>1.1530000000336159E-2</v>
      </c>
      <c r="V35" s="125">
        <f>_xll.qlQuoteValue(P35,_xll.ohTrigger(Trigger,Trigger6M))</f>
        <v>1.153E-2</v>
      </c>
      <c r="W35" s="123" t="b">
        <f t="shared" si="8"/>
        <v>1</v>
      </c>
      <c r="X35" s="144">
        <f t="shared" si="9"/>
        <v>3.3615818462173763E-13</v>
      </c>
      <c r="Y35" s="123" t="b">
        <f>ABS(X35)&lt;=ABS('General Settings'!$D$34)</f>
        <v>1</v>
      </c>
      <c r="AA35" s="72" t="e">
        <v>#N/A</v>
      </c>
    </row>
    <row r="36" spans="13:30" x14ac:dyDescent="0.2">
      <c r="M36" s="60" t="s">
        <v>176</v>
      </c>
      <c r="N36" s="60" t="s">
        <v>84</v>
      </c>
      <c r="O36" s="60" t="str">
        <f t="shared" si="6"/>
        <v>20M</v>
      </c>
      <c r="P36" s="60" t="str">
        <f t="shared" si="7"/>
        <v>USD14x20F_Quote</v>
      </c>
      <c r="Q36" s="138"/>
      <c r="R36" s="136">
        <f>_xll.qlInterestRateIndexFixingDate(Index6M,S36)</f>
        <v>42919</v>
      </c>
      <c r="S36" s="136">
        <f>_xll.qlCalendarAdvance(JointCalendar,SettlementDate,N36,"mf",TRUE)</f>
        <v>42921</v>
      </c>
      <c r="T36" s="136">
        <f>_xll.qlCalendarAdvance(JointCalendar,SettlementDate,O36,"mf",TRUE)</f>
        <v>43105</v>
      </c>
      <c r="U36" s="141">
        <f>_xll.qlIndexFixing(Index6M,R36,TRUE,_xll.ohTrigger(Trigger,Trigger6M))</f>
        <v>1.1654023581195475E-2</v>
      </c>
      <c r="V36" s="141" t="e">
        <f>_xll.qlQuoteValue(P36,_xll.ohTrigger(Trigger,Trigger6M))</f>
        <v>#NUM!</v>
      </c>
      <c r="W36" s="60" t="b">
        <f t="shared" si="8"/>
        <v>0</v>
      </c>
      <c r="X36" s="145" t="e">
        <f t="shared" si="9"/>
        <v>#NUM!</v>
      </c>
      <c r="Y36" s="60" t="e">
        <f>ABS(X36)&lt;=ABS('General Settings'!$D$34)</f>
        <v>#NUM!</v>
      </c>
      <c r="AA36" s="72" t="e">
        <v>#N/A</v>
      </c>
    </row>
    <row r="37" spans="13:30" x14ac:dyDescent="0.2">
      <c r="M37" s="60" t="s">
        <v>176</v>
      </c>
      <c r="N37" s="60" t="s">
        <v>85</v>
      </c>
      <c r="O37" s="60" t="str">
        <f t="shared" si="6"/>
        <v>21M</v>
      </c>
      <c r="P37" s="60" t="str">
        <f t="shared" si="7"/>
        <v>USD15x21F_Quote</v>
      </c>
      <c r="Q37" s="138"/>
      <c r="R37" s="136">
        <f>_xll.qlInterestRateIndexFixingDate(Index6M,S37)</f>
        <v>42950</v>
      </c>
      <c r="S37" s="136">
        <f>_xll.qlCalendarAdvance(JointCalendar,SettlementDate,N37,"mf",TRUE)</f>
        <v>42954</v>
      </c>
      <c r="T37" s="136">
        <f>_xll.qlCalendarAdvance(JointCalendar,SettlementDate,O37,"mf",TRUE)</f>
        <v>43136</v>
      </c>
      <c r="U37" s="141">
        <f>_xll.qlIndexFixing(Index6M,R37,TRUE,_xll.ohTrigger(Trigger,Trigger6M))</f>
        <v>1.1885526426969679E-2</v>
      </c>
      <c r="V37" s="141" t="e">
        <f>_xll.qlQuoteValue(P37,_xll.ohTrigger(Trigger,Trigger6M))</f>
        <v>#NUM!</v>
      </c>
      <c r="W37" s="60" t="b">
        <f t="shared" si="8"/>
        <v>0</v>
      </c>
      <c r="X37" s="145" t="e">
        <f t="shared" si="9"/>
        <v>#NUM!</v>
      </c>
      <c r="Y37" s="60" t="e">
        <f>ABS(X37)&lt;=ABS('General Settings'!$D$34)</f>
        <v>#NUM!</v>
      </c>
      <c r="AA37" s="72" t="e">
        <v>#N/A</v>
      </c>
    </row>
    <row r="38" spans="13:30" x14ac:dyDescent="0.2">
      <c r="M38" s="60" t="s">
        <v>176</v>
      </c>
      <c r="N38" s="60" t="s">
        <v>86</v>
      </c>
      <c r="O38" s="60" t="str">
        <f t="shared" si="6"/>
        <v>22M</v>
      </c>
      <c r="P38" s="60" t="str">
        <f t="shared" si="7"/>
        <v>USD16x22F_Quote</v>
      </c>
      <c r="Q38" s="138"/>
      <c r="R38" s="136">
        <f>_xll.qlInterestRateIndexFixingDate(Index6M,S38)</f>
        <v>42979</v>
      </c>
      <c r="S38" s="136">
        <f>_xll.qlCalendarAdvance(JointCalendar,SettlementDate,N38,"mf",TRUE)</f>
        <v>42983</v>
      </c>
      <c r="T38" s="136">
        <f>_xll.qlCalendarAdvance(JointCalendar,SettlementDate,O38,"mf",TRUE)</f>
        <v>43164</v>
      </c>
      <c r="U38" s="141">
        <f>_xll.qlIndexFixing(Index6M,R38,TRUE,_xll.ohTrigger(Trigger,Trigger6M))</f>
        <v>1.2114531109062096E-2</v>
      </c>
      <c r="V38" s="141" t="e">
        <f>_xll.qlQuoteValue(P38,_xll.ohTrigger(Trigger,Trigger6M))</f>
        <v>#NUM!</v>
      </c>
      <c r="W38" s="60" t="b">
        <f t="shared" si="8"/>
        <v>0</v>
      </c>
      <c r="X38" s="145" t="e">
        <f t="shared" si="9"/>
        <v>#NUM!</v>
      </c>
      <c r="Y38" s="60" t="e">
        <f>ABS(X38)&lt;=ABS('General Settings'!$D$34)</f>
        <v>#NUM!</v>
      </c>
      <c r="AA38" s="72" t="e">
        <v>#N/A</v>
      </c>
    </row>
    <row r="39" spans="13:30" x14ac:dyDescent="0.2">
      <c r="M39" s="60" t="s">
        <v>176</v>
      </c>
      <c r="N39" s="60" t="s">
        <v>87</v>
      </c>
      <c r="O39" s="60" t="str">
        <f t="shared" si="6"/>
        <v>23M</v>
      </c>
      <c r="P39" s="60" t="str">
        <f t="shared" si="7"/>
        <v>USD17x23F_Quote</v>
      </c>
      <c r="Q39" s="138"/>
      <c r="R39" s="136">
        <f>_xll.qlInterestRateIndexFixingDate(Index6M,S39)</f>
        <v>43011</v>
      </c>
      <c r="S39" s="136">
        <f>_xll.qlCalendarAdvance(JointCalendar,SettlementDate,N39,"mf",TRUE)</f>
        <v>43013</v>
      </c>
      <c r="T39" s="136">
        <f>_xll.qlCalendarAdvance(JointCalendar,SettlementDate,O39,"mf",TRUE)</f>
        <v>43195</v>
      </c>
      <c r="U39" s="141">
        <f>_xll.qlIndexFixing(Index6M,R39,TRUE,_xll.ohTrigger(Trigger,Trigger6M))</f>
        <v>1.2363206052893304E-2</v>
      </c>
      <c r="V39" s="141" t="e">
        <f>_xll.qlQuoteValue(P39,_xll.ohTrigger(Trigger,Trigger6M))</f>
        <v>#NUM!</v>
      </c>
      <c r="W39" s="60" t="b">
        <f t="shared" si="8"/>
        <v>0</v>
      </c>
      <c r="X39" s="145" t="e">
        <f t="shared" si="9"/>
        <v>#NUM!</v>
      </c>
      <c r="Y39" s="60" t="e">
        <f>ABS(X39)&lt;=ABS('General Settings'!$D$34)</f>
        <v>#NUM!</v>
      </c>
      <c r="AA39" s="72" t="e">
        <v>#N/A</v>
      </c>
    </row>
    <row r="40" spans="13:30" x14ac:dyDescent="0.2">
      <c r="M40" s="61" t="s">
        <v>176</v>
      </c>
      <c r="N40" s="61" t="s">
        <v>88</v>
      </c>
      <c r="O40" s="61" t="str">
        <f t="shared" si="6"/>
        <v>24M</v>
      </c>
      <c r="P40" s="61" t="str">
        <f t="shared" si="7"/>
        <v>USD18x24F_Quote</v>
      </c>
      <c r="Q40" s="140"/>
      <c r="R40" s="137">
        <f>_xll.qlInterestRateIndexFixingDate(Index6M,S40)</f>
        <v>43041</v>
      </c>
      <c r="S40" s="137">
        <f>_xll.qlCalendarAdvance(JointCalendar,SettlementDate,N40,"mf",TRUE)</f>
        <v>43045</v>
      </c>
      <c r="T40" s="137">
        <f>_xll.qlCalendarAdvance(JointCalendar,SettlementDate,O40,"mf",TRUE)</f>
        <v>43228</v>
      </c>
      <c r="U40" s="142">
        <f>_xll.qlIndexFixing(Index6M,R40,TRUE,_xll.ohTrigger(Trigger,Trigger6M))</f>
        <v>1.2588201121265625E-2</v>
      </c>
      <c r="V40" s="142">
        <f>_xll.qlQuoteValue(P40,_xll.ohTrigger(Trigger,Trigger6M))</f>
        <v>1.2390000000000002E-2</v>
      </c>
      <c r="W40" s="61" t="b">
        <f t="shared" si="8"/>
        <v>1</v>
      </c>
      <c r="X40" s="146">
        <f t="shared" si="9"/>
        <v>1.9820112126562282E-4</v>
      </c>
      <c r="Y40" s="61" t="b">
        <f>ABS(X40)&lt;=ABS('General Settings'!$D$34)</f>
        <v>1</v>
      </c>
      <c r="AA40" s="72" t="e">
        <v>#N/A</v>
      </c>
    </row>
    <row r="41" spans="13:30" x14ac:dyDescent="0.2">
      <c r="W41" s="72"/>
      <c r="X41" s="73"/>
      <c r="AA41" s="97"/>
      <c r="AB41" s="154"/>
      <c r="AC41" s="154"/>
      <c r="AD41" s="97"/>
    </row>
    <row r="42" spans="13:30" x14ac:dyDescent="0.2">
      <c r="W42" s="72"/>
      <c r="X42" s="73"/>
      <c r="AA42" s="97"/>
      <c r="AB42" s="154"/>
      <c r="AC42" s="154"/>
      <c r="AD42" s="97"/>
    </row>
    <row r="43" spans="13:30" x14ac:dyDescent="0.2">
      <c r="W43" s="72"/>
      <c r="X43" s="73"/>
      <c r="AA43" s="97"/>
      <c r="AB43" s="154"/>
      <c r="AC43" s="154"/>
      <c r="AD43" s="97"/>
    </row>
    <row r="44" spans="13:30" x14ac:dyDescent="0.2">
      <c r="W44" s="72"/>
      <c r="X44" s="73"/>
      <c r="AA44" s="97"/>
      <c r="AB44" s="154"/>
      <c r="AC44" s="154"/>
      <c r="AD44" s="97"/>
    </row>
    <row r="45" spans="13:30" x14ac:dyDescent="0.2">
      <c r="W45" s="72"/>
      <c r="X45" s="73"/>
      <c r="AA45" s="97"/>
      <c r="AB45" s="154"/>
      <c r="AC45" s="154"/>
      <c r="AD45" s="97"/>
    </row>
    <row r="46" spans="13:30" x14ac:dyDescent="0.2">
      <c r="W46" s="72"/>
      <c r="X46" s="73"/>
      <c r="AA46" s="97"/>
      <c r="AB46" s="154"/>
      <c r="AC46" s="154"/>
      <c r="AD46" s="97"/>
    </row>
    <row r="47" spans="13:30" x14ac:dyDescent="0.2">
      <c r="W47" s="72"/>
      <c r="X47" s="73"/>
      <c r="AA47" s="97"/>
      <c r="AB47" s="154"/>
      <c r="AC47" s="154"/>
      <c r="AD47" s="97"/>
    </row>
    <row r="48" spans="13:30" x14ac:dyDescent="0.2">
      <c r="W48" s="72"/>
      <c r="X48" s="73"/>
      <c r="AA48" s="97"/>
      <c r="AB48" s="154"/>
      <c r="AC48" s="154"/>
      <c r="AD48" s="97"/>
    </row>
    <row r="49" spans="23:30" x14ac:dyDescent="0.2">
      <c r="W49" s="72"/>
      <c r="X49" s="73"/>
      <c r="AA49" s="97"/>
      <c r="AB49" s="154"/>
      <c r="AC49" s="154"/>
      <c r="AD49" s="97"/>
    </row>
    <row r="50" spans="23:30" x14ac:dyDescent="0.2">
      <c r="W50" s="72"/>
      <c r="X50" s="73"/>
      <c r="AA50" s="97"/>
      <c r="AB50" s="154"/>
      <c r="AC50" s="154"/>
      <c r="AD50" s="97"/>
    </row>
    <row r="51" spans="23:30" x14ac:dyDescent="0.2">
      <c r="W51" s="72"/>
      <c r="X51" s="73"/>
      <c r="AA51" s="97"/>
      <c r="AB51" s="154"/>
      <c r="AC51" s="154"/>
      <c r="AD51" s="97"/>
    </row>
    <row r="52" spans="23:30" x14ac:dyDescent="0.2">
      <c r="W52" s="72"/>
      <c r="X52" s="73"/>
      <c r="AA52" s="97"/>
      <c r="AB52" s="154"/>
      <c r="AC52" s="154"/>
      <c r="AD52" s="97"/>
    </row>
    <row r="53" spans="23:30" x14ac:dyDescent="0.2">
      <c r="W53" s="72"/>
      <c r="X53" s="73"/>
      <c r="AA53" s="97"/>
      <c r="AB53" s="154"/>
      <c r="AC53" s="154"/>
      <c r="AD53" s="97"/>
    </row>
    <row r="54" spans="23:30" x14ac:dyDescent="0.2">
      <c r="W54" s="72"/>
      <c r="X54" s="73"/>
      <c r="AA54" s="97"/>
      <c r="AB54" s="154"/>
      <c r="AC54" s="154"/>
      <c r="AD54" s="97"/>
    </row>
    <row r="55" spans="23:30" x14ac:dyDescent="0.2">
      <c r="W55" s="72"/>
      <c r="X55" s="73"/>
      <c r="AA55" s="97"/>
      <c r="AB55" s="154"/>
      <c r="AC55" s="154"/>
      <c r="AD55" s="97"/>
    </row>
    <row r="56" spans="23:30" x14ac:dyDescent="0.2">
      <c r="W56" s="72"/>
      <c r="X56" s="73"/>
      <c r="AA56" s="97"/>
      <c r="AB56" s="154"/>
      <c r="AC56" s="154"/>
      <c r="AD56" s="97"/>
    </row>
    <row r="57" spans="23:30" x14ac:dyDescent="0.2">
      <c r="W57" s="72"/>
      <c r="X57" s="73"/>
      <c r="AA57" s="97"/>
      <c r="AB57" s="154"/>
      <c r="AC57" s="154"/>
      <c r="AD57" s="97"/>
    </row>
    <row r="58" spans="23:30" x14ac:dyDescent="0.2">
      <c r="W58" s="72"/>
      <c r="X58" s="73"/>
      <c r="AA58" s="97"/>
      <c r="AB58" s="154"/>
      <c r="AC58" s="154"/>
      <c r="AD58" s="97"/>
    </row>
    <row r="59" spans="23:30" x14ac:dyDescent="0.2">
      <c r="W59" s="72"/>
      <c r="X59" s="73"/>
      <c r="AA59" s="97"/>
      <c r="AB59" s="154"/>
      <c r="AC59" s="154"/>
      <c r="AD59" s="97"/>
    </row>
    <row r="60" spans="23:30" x14ac:dyDescent="0.2">
      <c r="W60" s="72"/>
      <c r="X60" s="73"/>
      <c r="AA60" s="97"/>
      <c r="AB60" s="154"/>
      <c r="AC60" s="154"/>
      <c r="AD60" s="97"/>
    </row>
    <row r="61" spans="23:30" x14ac:dyDescent="0.2">
      <c r="W61" s="72"/>
      <c r="X61" s="73"/>
      <c r="AA61" s="97"/>
      <c r="AB61" s="154"/>
      <c r="AC61" s="154"/>
      <c r="AD61" s="97"/>
    </row>
    <row r="62" spans="23:30" x14ac:dyDescent="0.2">
      <c r="W62" s="72"/>
      <c r="X62" s="73"/>
      <c r="AA62" s="97"/>
      <c r="AB62" s="154"/>
      <c r="AC62" s="154"/>
      <c r="AD62" s="97"/>
    </row>
    <row r="63" spans="23:30" x14ac:dyDescent="0.2">
      <c r="W63" s="72"/>
      <c r="X63" s="73"/>
      <c r="AA63" s="97"/>
      <c r="AB63" s="154"/>
      <c r="AC63" s="154"/>
      <c r="AD63" s="97"/>
    </row>
    <row r="64" spans="23:30" x14ac:dyDescent="0.2">
      <c r="W64" s="72"/>
      <c r="X64" s="73"/>
      <c r="AA64" s="97"/>
      <c r="AB64" s="154"/>
      <c r="AC64" s="154"/>
      <c r="AD64" s="97"/>
    </row>
    <row r="65" spans="10:30" x14ac:dyDescent="0.2">
      <c r="W65" s="72"/>
      <c r="X65" s="73"/>
      <c r="AA65" s="97"/>
      <c r="AB65" s="154"/>
      <c r="AC65" s="154"/>
      <c r="AD65" s="97"/>
    </row>
    <row r="66" spans="10:30" x14ac:dyDescent="0.2">
      <c r="W66" s="72"/>
      <c r="X66" s="73"/>
      <c r="AA66" s="97"/>
      <c r="AB66" s="154"/>
      <c r="AC66" s="154"/>
      <c r="AD66" s="97"/>
    </row>
    <row r="67" spans="10:30" x14ac:dyDescent="0.2">
      <c r="W67" s="72"/>
      <c r="X67" s="73"/>
      <c r="AA67" s="97"/>
      <c r="AB67" s="154"/>
      <c r="AC67" s="154"/>
      <c r="AD67" s="97"/>
    </row>
    <row r="68" spans="10:30" x14ac:dyDescent="0.2">
      <c r="W68" s="72"/>
      <c r="X68" s="73"/>
      <c r="AA68" s="97"/>
      <c r="AB68" s="154"/>
      <c r="AC68" s="154"/>
      <c r="AD68" s="97"/>
    </row>
    <row r="69" spans="10:30" x14ac:dyDescent="0.2">
      <c r="W69" s="72"/>
      <c r="X69" s="73"/>
      <c r="AA69" s="97"/>
      <c r="AB69" s="154"/>
      <c r="AC69" s="154"/>
      <c r="AD69" s="97"/>
    </row>
    <row r="70" spans="10:30" x14ac:dyDescent="0.2">
      <c r="W70" s="72"/>
      <c r="X70" s="73"/>
      <c r="AA70" s="97"/>
      <c r="AB70" s="154"/>
      <c r="AC70" s="154"/>
      <c r="AD70" s="97"/>
    </row>
    <row r="71" spans="10:30" x14ac:dyDescent="0.2">
      <c r="J71" s="72"/>
      <c r="K71" s="72"/>
      <c r="L71" s="72"/>
      <c r="W71" s="72"/>
      <c r="X71" s="73"/>
      <c r="AA71" s="97"/>
      <c r="AB71" s="154"/>
      <c r="AC71" s="154"/>
      <c r="AD71" s="97"/>
    </row>
    <row r="72" spans="10:30" x14ac:dyDescent="0.2">
      <c r="W72" s="72"/>
      <c r="X72" s="73"/>
      <c r="AA72" s="97"/>
      <c r="AB72" s="154"/>
      <c r="AC72" s="154"/>
      <c r="AD72" s="97"/>
    </row>
    <row r="73" spans="10:30" x14ac:dyDescent="0.2">
      <c r="W73" s="72"/>
      <c r="X73" s="73"/>
      <c r="AA73" s="97"/>
      <c r="AB73" s="154"/>
      <c r="AC73" s="154"/>
      <c r="AD73" s="97"/>
    </row>
    <row r="74" spans="10:30" x14ac:dyDescent="0.2">
      <c r="W74" s="72"/>
      <c r="X74" s="73"/>
      <c r="AA74" s="97"/>
      <c r="AB74" s="154"/>
      <c r="AC74" s="154"/>
      <c r="AD74" s="97"/>
    </row>
    <row r="75" spans="10:30" x14ac:dyDescent="0.2">
      <c r="W75" s="72"/>
      <c r="X75" s="73"/>
      <c r="AA75" s="97"/>
      <c r="AB75" s="154"/>
      <c r="AC75" s="154"/>
      <c r="AD75" s="97"/>
    </row>
    <row r="76" spans="10:30" x14ac:dyDescent="0.2">
      <c r="W76" s="72"/>
      <c r="X76" s="73"/>
      <c r="AA76" s="97"/>
      <c r="AB76" s="154"/>
      <c r="AC76" s="154"/>
      <c r="AD76" s="97"/>
    </row>
    <row r="77" spans="10:30" x14ac:dyDescent="0.2">
      <c r="W77" s="72"/>
      <c r="X77" s="73"/>
      <c r="AA77" s="97"/>
      <c r="AB77" s="154"/>
      <c r="AC77" s="154"/>
      <c r="AD77" s="97"/>
    </row>
    <row r="78" spans="10:30" x14ac:dyDescent="0.2">
      <c r="W78" s="72"/>
      <c r="X78" s="73"/>
      <c r="AA78" s="97"/>
      <c r="AB78" s="154"/>
      <c r="AC78" s="154"/>
      <c r="AD78" s="97"/>
    </row>
    <row r="79" spans="10:30" x14ac:dyDescent="0.2">
      <c r="W79" s="72"/>
      <c r="X79" s="73"/>
      <c r="AA79" s="97"/>
      <c r="AB79" s="154"/>
      <c r="AC79" s="154"/>
      <c r="AD79" s="97"/>
    </row>
    <row r="80" spans="10:30" x14ac:dyDescent="0.2">
      <c r="W80" s="72"/>
      <c r="X80" s="73"/>
      <c r="AA80" s="97"/>
      <c r="AB80" s="154"/>
      <c r="AC80" s="154"/>
      <c r="AD80" s="97"/>
    </row>
    <row r="81" spans="23:30" x14ac:dyDescent="0.2">
      <c r="W81" s="72"/>
      <c r="X81" s="73"/>
      <c r="AA81" s="97"/>
      <c r="AB81" s="154"/>
      <c r="AC81" s="154"/>
      <c r="AD81" s="97"/>
    </row>
    <row r="82" spans="23:30" x14ac:dyDescent="0.2">
      <c r="W82" s="72"/>
      <c r="X82" s="73"/>
      <c r="AA82" s="97"/>
      <c r="AB82" s="154"/>
      <c r="AC82" s="154"/>
      <c r="AD82" s="97"/>
    </row>
    <row r="83" spans="23:30" x14ac:dyDescent="0.2">
      <c r="W83" s="72"/>
      <c r="X83" s="73"/>
      <c r="AA83" s="97"/>
      <c r="AB83" s="154"/>
      <c r="AC83" s="154"/>
      <c r="AD83" s="97"/>
    </row>
    <row r="84" spans="23:30" x14ac:dyDescent="0.2">
      <c r="W84" s="72"/>
      <c r="X84" s="73"/>
      <c r="AA84" s="97"/>
      <c r="AB84" s="154"/>
      <c r="AC84" s="154"/>
      <c r="AD84" s="97"/>
    </row>
    <row r="85" spans="23:30" x14ac:dyDescent="0.2">
      <c r="W85" s="72"/>
      <c r="X85" s="73"/>
      <c r="AA85" s="97"/>
      <c r="AB85" s="154"/>
      <c r="AC85" s="154"/>
      <c r="AD85" s="97"/>
    </row>
    <row r="86" spans="23:30" x14ac:dyDescent="0.2">
      <c r="W86" s="72"/>
      <c r="X86" s="73"/>
      <c r="AA86" s="97"/>
      <c r="AB86" s="154"/>
      <c r="AC86" s="154"/>
      <c r="AD86" s="97"/>
    </row>
    <row r="87" spans="23:30" x14ac:dyDescent="0.2">
      <c r="W87" s="72"/>
      <c r="X87" s="73"/>
      <c r="AA87" s="97"/>
      <c r="AB87" s="154"/>
      <c r="AC87" s="154"/>
      <c r="AD87" s="97"/>
    </row>
    <row r="88" spans="23:30" x14ac:dyDescent="0.2">
      <c r="W88" s="72"/>
      <c r="X88" s="73"/>
      <c r="AA88" s="97"/>
      <c r="AB88" s="154"/>
      <c r="AC88" s="154"/>
      <c r="AD88" s="97"/>
    </row>
    <row r="89" spans="23:30" x14ac:dyDescent="0.2">
      <c r="W89" s="72"/>
      <c r="X89" s="73"/>
      <c r="AA89" s="97"/>
      <c r="AB89" s="154"/>
      <c r="AC89" s="154"/>
      <c r="AD89" s="97"/>
    </row>
    <row r="90" spans="23:30" x14ac:dyDescent="0.2">
      <c r="W90" s="72"/>
      <c r="X90" s="73"/>
      <c r="AA90" s="97"/>
      <c r="AB90" s="154"/>
      <c r="AC90" s="154"/>
      <c r="AD90" s="97"/>
    </row>
    <row r="91" spans="23:30" x14ac:dyDescent="0.2">
      <c r="W91" s="72"/>
      <c r="X91" s="73"/>
      <c r="AA91" s="97"/>
      <c r="AB91" s="154"/>
      <c r="AC91" s="154"/>
      <c r="AD91" s="97"/>
    </row>
    <row r="92" spans="23:30" x14ac:dyDescent="0.2">
      <c r="W92" s="72"/>
      <c r="X92" s="73"/>
      <c r="AA92" s="97"/>
      <c r="AB92" s="154"/>
      <c r="AC92" s="154"/>
      <c r="AD92" s="97"/>
    </row>
    <row r="93" spans="23:30" x14ac:dyDescent="0.2">
      <c r="W93" s="72"/>
      <c r="X93" s="73"/>
      <c r="AA93" s="97"/>
      <c r="AB93" s="154"/>
      <c r="AC93" s="154"/>
      <c r="AD93" s="97"/>
    </row>
    <row r="94" spans="23:30" x14ac:dyDescent="0.2">
      <c r="W94" s="72"/>
      <c r="X94" s="73"/>
      <c r="AA94" s="97"/>
      <c r="AB94" s="154"/>
      <c r="AC94" s="154"/>
      <c r="AD94" s="97"/>
    </row>
    <row r="95" spans="23:30" x14ac:dyDescent="0.2">
      <c r="W95" s="72"/>
      <c r="X95" s="73"/>
      <c r="AA95" s="97"/>
      <c r="AB95" s="154"/>
      <c r="AC95" s="154"/>
      <c r="AD95" s="97"/>
    </row>
    <row r="96" spans="23:30" x14ac:dyDescent="0.2">
      <c r="W96" s="72"/>
      <c r="X96" s="73"/>
      <c r="AA96" s="97"/>
      <c r="AB96" s="154"/>
      <c r="AC96" s="154"/>
      <c r="AD96" s="97"/>
    </row>
    <row r="97" spans="23:30" x14ac:dyDescent="0.2">
      <c r="W97" s="72"/>
      <c r="X97" s="73"/>
      <c r="AA97" s="97"/>
      <c r="AB97" s="154"/>
      <c r="AC97" s="154"/>
      <c r="AD97" s="97"/>
    </row>
    <row r="98" spans="23:30" x14ac:dyDescent="0.2">
      <c r="W98" s="72"/>
      <c r="X98" s="73"/>
      <c r="AA98" s="97"/>
      <c r="AB98" s="154"/>
      <c r="AC98" s="154"/>
      <c r="AD98" s="97"/>
    </row>
    <row r="99" spans="23:30" x14ac:dyDescent="0.2">
      <c r="W99" s="72"/>
      <c r="X99" s="73"/>
      <c r="AA99" s="97"/>
      <c r="AB99" s="154"/>
      <c r="AC99" s="154"/>
      <c r="AD99" s="97"/>
    </row>
    <row r="100" spans="23:30" x14ac:dyDescent="0.2">
      <c r="W100" s="72"/>
      <c r="X100" s="73"/>
      <c r="AA100" s="97"/>
      <c r="AB100" s="154"/>
      <c r="AC100" s="154"/>
      <c r="AD100" s="97"/>
    </row>
    <row r="101" spans="23:30" x14ac:dyDescent="0.2">
      <c r="W101" s="72"/>
      <c r="X101" s="73"/>
      <c r="AA101" s="97"/>
      <c r="AB101" s="154"/>
      <c r="AC101" s="154"/>
      <c r="AD101" s="97"/>
    </row>
    <row r="102" spans="23:30" x14ac:dyDescent="0.2">
      <c r="W102" s="72"/>
      <c r="X102" s="73"/>
      <c r="AA102" s="97"/>
      <c r="AB102" s="154"/>
      <c r="AC102" s="154"/>
      <c r="AD102" s="97"/>
    </row>
    <row r="103" spans="23:30" x14ac:dyDescent="0.2">
      <c r="W103" s="72"/>
      <c r="X103" s="73"/>
      <c r="AA103" s="97"/>
      <c r="AB103" s="154"/>
      <c r="AC103" s="154"/>
      <c r="AD103" s="97"/>
    </row>
    <row r="104" spans="23:30" x14ac:dyDescent="0.2">
      <c r="W104" s="72"/>
      <c r="X104" s="73"/>
      <c r="AA104" s="97"/>
      <c r="AB104" s="154"/>
      <c r="AC104" s="154"/>
      <c r="AD104" s="97"/>
    </row>
    <row r="105" spans="23:30" x14ac:dyDescent="0.2">
      <c r="W105" s="72"/>
      <c r="X105" s="73"/>
      <c r="AA105" s="97"/>
      <c r="AB105" s="154"/>
      <c r="AC105" s="154"/>
      <c r="AD105" s="97"/>
    </row>
    <row r="106" spans="23:30" x14ac:dyDescent="0.2">
      <c r="W106" s="72"/>
      <c r="X106" s="73"/>
      <c r="AA106" s="97"/>
      <c r="AB106" s="154"/>
      <c r="AC106" s="154"/>
      <c r="AD106" s="97"/>
    </row>
    <row r="107" spans="23:30" x14ac:dyDescent="0.2">
      <c r="W107" s="72"/>
      <c r="X107" s="73"/>
      <c r="AA107" s="97"/>
      <c r="AB107" s="154"/>
      <c r="AC107" s="154"/>
      <c r="AD107" s="97"/>
    </row>
    <row r="108" spans="23:30" x14ac:dyDescent="0.2">
      <c r="W108" s="72"/>
      <c r="X108" s="73"/>
      <c r="AA108" s="97"/>
      <c r="AB108" s="154"/>
      <c r="AC108" s="154"/>
      <c r="AD108" s="97"/>
    </row>
    <row r="109" spans="23:30" x14ac:dyDescent="0.2">
      <c r="W109" s="72"/>
      <c r="X109" s="73"/>
      <c r="AA109" s="97"/>
      <c r="AB109" s="154"/>
      <c r="AC109" s="154"/>
      <c r="AD109" s="97"/>
    </row>
    <row r="110" spans="23:30" x14ac:dyDescent="0.2">
      <c r="W110" s="72"/>
      <c r="X110" s="73"/>
      <c r="AA110" s="97"/>
      <c r="AB110" s="154"/>
      <c r="AC110" s="154"/>
      <c r="AD110" s="97"/>
    </row>
    <row r="111" spans="23:30" x14ac:dyDescent="0.2">
      <c r="W111" s="72"/>
      <c r="X111" s="73"/>
      <c r="AA111" s="97"/>
      <c r="AB111" s="154"/>
      <c r="AC111" s="154"/>
      <c r="AD111" s="97"/>
    </row>
    <row r="112" spans="23:30" x14ac:dyDescent="0.2">
      <c r="W112" s="72"/>
      <c r="X112" s="73"/>
      <c r="AA112" s="97"/>
      <c r="AB112" s="154"/>
      <c r="AC112" s="154"/>
      <c r="AD112" s="97"/>
    </row>
    <row r="113" spans="23:30" x14ac:dyDescent="0.2">
      <c r="W113" s="72"/>
      <c r="X113" s="73"/>
      <c r="AA113" s="97"/>
      <c r="AB113" s="154"/>
      <c r="AC113" s="154"/>
      <c r="AD113" s="97"/>
    </row>
    <row r="114" spans="23:30" x14ac:dyDescent="0.2">
      <c r="W114" s="72"/>
      <c r="X114" s="73"/>
      <c r="AA114" s="97"/>
      <c r="AB114" s="154"/>
      <c r="AC114" s="154"/>
      <c r="AD114" s="97"/>
    </row>
    <row r="115" spans="23:30" x14ac:dyDescent="0.2">
      <c r="W115" s="72"/>
      <c r="X115" s="73"/>
      <c r="AA115" s="97"/>
      <c r="AB115" s="154"/>
      <c r="AC115" s="154"/>
      <c r="AD115" s="97"/>
    </row>
    <row r="116" spans="23:30" x14ac:dyDescent="0.2">
      <c r="W116" s="72"/>
      <c r="X116" s="73"/>
      <c r="AA116" s="97"/>
      <c r="AB116" s="154"/>
      <c r="AC116" s="154"/>
      <c r="AD116" s="97"/>
    </row>
    <row r="117" spans="23:30" x14ac:dyDescent="0.2">
      <c r="W117" s="72"/>
      <c r="X117" s="73"/>
      <c r="AA117" s="97"/>
      <c r="AB117" s="154"/>
      <c r="AC117" s="154"/>
      <c r="AD117" s="97"/>
    </row>
    <row r="118" spans="23:30" x14ac:dyDescent="0.2">
      <c r="W118" s="72"/>
      <c r="X118" s="73"/>
      <c r="AA118" s="97"/>
      <c r="AB118" s="154"/>
      <c r="AC118" s="154"/>
      <c r="AD118" s="97"/>
    </row>
    <row r="119" spans="23:30" x14ac:dyDescent="0.2">
      <c r="W119" s="72"/>
      <c r="X119" s="73"/>
      <c r="AA119" s="97"/>
      <c r="AB119" s="154"/>
      <c r="AC119" s="154"/>
      <c r="AD119" s="97"/>
    </row>
    <row r="120" spans="23:30" x14ac:dyDescent="0.2">
      <c r="W120" s="72"/>
      <c r="X120" s="73"/>
      <c r="AA120" s="97"/>
      <c r="AB120" s="154"/>
      <c r="AC120" s="154"/>
      <c r="AD120" s="97"/>
    </row>
    <row r="121" spans="23:30" x14ac:dyDescent="0.2">
      <c r="W121" s="72"/>
      <c r="X121" s="73"/>
      <c r="AA121" s="97"/>
      <c r="AB121" s="154"/>
      <c r="AC121" s="154"/>
      <c r="AD121" s="97"/>
    </row>
    <row r="122" spans="23:30" x14ac:dyDescent="0.2">
      <c r="W122" s="72"/>
      <c r="X122" s="73"/>
      <c r="AA122" s="97"/>
      <c r="AB122" s="154"/>
      <c r="AC122" s="154"/>
      <c r="AD122" s="97"/>
    </row>
    <row r="123" spans="23:30" x14ac:dyDescent="0.2">
      <c r="W123" s="72"/>
      <c r="X123" s="73"/>
      <c r="AA123" s="97"/>
      <c r="AB123" s="154"/>
      <c r="AC123" s="154"/>
      <c r="AD123" s="97"/>
    </row>
    <row r="124" spans="23:30" x14ac:dyDescent="0.2">
      <c r="W124" s="72"/>
      <c r="X124" s="73"/>
      <c r="AA124" s="97"/>
      <c r="AB124" s="154"/>
      <c r="AC124" s="154"/>
      <c r="AD124" s="97"/>
    </row>
    <row r="125" spans="23:30" x14ac:dyDescent="0.2">
      <c r="W125" s="72"/>
      <c r="X125" s="73"/>
    </row>
    <row r="126" spans="23:30" x14ac:dyDescent="0.2">
      <c r="W126" s="72"/>
      <c r="X126" s="73"/>
    </row>
    <row r="127" spans="23:30" x14ac:dyDescent="0.2">
      <c r="W127" s="72"/>
      <c r="X127" s="73"/>
    </row>
    <row r="128" spans="23:30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6" x14ac:dyDescent="0.2">
      <c r="W3537" s="72"/>
      <c r="X3537" s="73"/>
    </row>
    <row r="3538" spans="2:26" x14ac:dyDescent="0.2">
      <c r="W3538" s="72"/>
      <c r="X3538" s="73"/>
    </row>
    <row r="3543" spans="2:26" x14ac:dyDescent="0.2">
      <c r="B3543" s="97"/>
      <c r="C3543" s="98"/>
      <c r="D3543" s="99"/>
      <c r="E3543" s="99"/>
    </row>
    <row r="3544" spans="2:26" x14ac:dyDescent="0.2">
      <c r="B3544" s="97"/>
      <c r="C3544" s="98"/>
      <c r="D3544" s="99"/>
      <c r="E3544" s="99"/>
    </row>
    <row r="3545" spans="2:26" x14ac:dyDescent="0.2">
      <c r="B3545" s="97"/>
      <c r="C3545" s="98"/>
      <c r="D3545" s="99"/>
      <c r="E3545" s="99"/>
    </row>
    <row r="3546" spans="2:26" x14ac:dyDescent="0.2">
      <c r="B3546" s="97"/>
      <c r="C3546" s="98"/>
      <c r="D3546" s="99"/>
      <c r="E3546" s="99"/>
    </row>
    <row r="3547" spans="2:26" x14ac:dyDescent="0.2">
      <c r="B3547" s="97"/>
      <c r="C3547" s="98"/>
      <c r="D3547" s="99"/>
      <c r="E3547" s="99"/>
    </row>
    <row r="3548" spans="2:26" x14ac:dyDescent="0.2">
      <c r="B3548" s="97"/>
      <c r="C3548" s="98"/>
      <c r="D3548" s="99"/>
      <c r="E3548" s="99"/>
    </row>
    <row r="3549" spans="2:26" x14ac:dyDescent="0.2">
      <c r="B3549" s="97"/>
      <c r="C3549" s="98"/>
      <c r="D3549" s="99"/>
      <c r="E3549" s="99"/>
    </row>
    <row r="3550" spans="2:26" x14ac:dyDescent="0.2">
      <c r="B3550" s="97"/>
      <c r="C3550" s="98"/>
      <c r="D3550" s="99"/>
      <c r="E3550" s="99"/>
    </row>
    <row r="3551" spans="2:26" x14ac:dyDescent="0.2">
      <c r="B3551" s="97"/>
      <c r="C3551" s="98"/>
      <c r="D3551" s="99"/>
      <c r="E3551" s="99"/>
    </row>
    <row r="3552" spans="2:26" x14ac:dyDescent="0.2">
      <c r="B3552" s="97"/>
      <c r="C3552" s="98"/>
      <c r="D3552" s="99"/>
      <c r="E3552" s="99"/>
      <c r="Z3552" s="96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0">
    <cfRule type="cellIs" dxfId="1" priority="1" operator="equal">
      <formula>FALSE</formula>
    </cfRule>
  </conditionalFormatting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31" width="9.140625" style="72" hidden="1" customWidth="1" outlineLevel="1"/>
    <col min="32" max="32" width="9.140625" style="72" collapsed="1"/>
    <col min="33" max="16384" width="9.140625" style="72"/>
  </cols>
  <sheetData>
    <row r="1" spans="1:24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4" ht="12" hidden="1" outlineLevel="1" x14ac:dyDescent="0.25">
      <c r="A3" s="177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42490</v>
      </c>
      <c r="E3" s="83">
        <f t="shared" ref="E3:E16" si="0">EDATE(SettlementDate,$B3)</f>
        <v>42860</v>
      </c>
      <c r="F3" s="84">
        <f t="shared" ref="F3:F16" si="1">IF(B3&lt;=12,1,IF(B3&lt;=24,3,IF(B3&lt;=120,6,IF(B3&lt;=240,12,IF(B3&lt;=360,36,60)))))</f>
        <v>1</v>
      </c>
      <c r="G3" s="92">
        <f>MIN(_xll.ohPack(Data!$P$4:INDEX(Fwd1Y,MATCH(E3+1,SettlementDates,1),1)))</f>
        <v>1.1892547494942321E-2</v>
      </c>
      <c r="H3" s="63">
        <f t="shared" ref="H3:H16" si="2">ROUNDDOWN(G3*10,2)/10</f>
        <v>1.0999999999999999E-2</v>
      </c>
      <c r="I3" s="92">
        <f>MAX(_xll.ohPack(Data!$P$4:INDEX(Fwd1Y,MATCH(E3+1,SettlementDates,1),1)))</f>
        <v>1.4113110211235591E-2</v>
      </c>
      <c r="J3" s="63">
        <f t="shared" ref="J3:J16" si="3">IF(I3-G3&gt;1%,(QUOTIENT(I3*10000,50)+1)*0.5%,(QUOTIENT(I3*10000,10)+1)*0.1%)</f>
        <v>1.4999999999999999E-2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4" ht="12" hidden="1" customHeight="1" outlineLevel="1" x14ac:dyDescent="0.25">
      <c r="A4" s="178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43225</v>
      </c>
      <c r="F4" s="87">
        <f t="shared" si="1"/>
        <v>3</v>
      </c>
      <c r="G4" s="93">
        <f>MIN(_xll.ohPack(Data!$P$4:INDEX(Fwd1Y,MATCH(E4+1,SettlementDates,1),1)))</f>
        <v>1.1892547494942321E-2</v>
      </c>
      <c r="H4" s="64">
        <f t="shared" si="2"/>
        <v>1.0999999999999999E-2</v>
      </c>
      <c r="I4" s="93">
        <f>MAX(_xll.ohPack(Data!$P$4:INDEX(Fwd1Y,MATCH(E4+1,SettlementDates,1),1)))</f>
        <v>1.5767900312386271E-2</v>
      </c>
      <c r="J4" s="64">
        <f t="shared" si="3"/>
        <v>1.6E-2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X4" s="74"/>
    </row>
    <row r="5" spans="1:24" ht="12" hidden="1" outlineLevel="1" x14ac:dyDescent="0.25">
      <c r="A5" s="178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44321</v>
      </c>
      <c r="F5" s="87">
        <f t="shared" si="1"/>
        <v>6</v>
      </c>
      <c r="G5" s="93">
        <f>MIN(_xll.ohPack(Data!$P$4:INDEX(Fwd1Y,MATCH(E5+1,SettlementDates,1),1)))</f>
        <v>1.1892547494942321E-2</v>
      </c>
      <c r="H5" s="64">
        <f t="shared" si="2"/>
        <v>1.0999999999999999E-2</v>
      </c>
      <c r="I5" s="93">
        <f>MAX(_xll.ohPack(Data!$P$4:INDEX(Fwd1Y,MATCH(E5+1,SettlementDates,1),1)))</f>
        <v>2.1551819975187958E-2</v>
      </c>
      <c r="J5" s="64">
        <f t="shared" si="3"/>
        <v>2.1999999999999999E-2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4" ht="12" hidden="1" outlineLevel="1" x14ac:dyDescent="0.25">
      <c r="A6" s="178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46147</v>
      </c>
      <c r="F6" s="87">
        <f t="shared" si="1"/>
        <v>6</v>
      </c>
      <c r="G6" s="93">
        <f>MIN(_xll.ohPack(Data!$P$4:INDEX(Fwd1Y,MATCH(E6+1,SettlementDates,1),1)))</f>
        <v>1.1892547494942321E-2</v>
      </c>
      <c r="H6" s="64">
        <f t="shared" si="2"/>
        <v>1.0999999999999999E-2</v>
      </c>
      <c r="I6" s="93">
        <f>MAX(_xll.ohPack(Data!$P$4:INDEX(Fwd1Y,MATCH(E6+1,SettlementDates,1),1)))</f>
        <v>2.7573264326462503E-2</v>
      </c>
      <c r="J6" s="64">
        <f t="shared" si="3"/>
        <v>0.03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4" ht="12" hidden="1" outlineLevel="1" x14ac:dyDescent="0.25">
      <c r="A7" s="178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49800</v>
      </c>
      <c r="F7" s="87">
        <f t="shared" si="1"/>
        <v>12</v>
      </c>
      <c r="G7" s="93">
        <f>MIN(_xll.ohPack(Data!$P$4:INDEX(Fwd1Y,MATCH(E7+1,SettlementDates,1),1)))</f>
        <v>1.1892547494942321E-2</v>
      </c>
      <c r="H7" s="64">
        <f t="shared" si="2"/>
        <v>1.0999999999999999E-2</v>
      </c>
      <c r="I7" s="93">
        <f>MAX(_xll.ohPack(Data!$P$4:INDEX(Fwd1Y,MATCH(E7+1,SettlementDates,1),1)))</f>
        <v>2.9730044240722231E-2</v>
      </c>
      <c r="J7" s="64">
        <f t="shared" si="3"/>
        <v>0.03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4" ht="12" hidden="1" outlineLevel="1" x14ac:dyDescent="0.25">
      <c r="A8" s="178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53452</v>
      </c>
      <c r="F8" s="87">
        <f t="shared" si="1"/>
        <v>36</v>
      </c>
      <c r="G8" s="93">
        <f>MIN(_xll.ohPack(Data!$P$4:INDEX(Fwd1Y,MATCH(E8+1,SettlementDates,1),1)))</f>
        <v>1.1892547494942321E-2</v>
      </c>
      <c r="H8" s="64">
        <f t="shared" si="2"/>
        <v>1.0999999999999999E-2</v>
      </c>
      <c r="I8" s="93">
        <f>MAX(_xll.ohPack(Data!$P$4:INDEX(Fwd1Y,MATCH(E8+1,SettlementDates,1),1)))</f>
        <v>2.9730044240722231E-2</v>
      </c>
      <c r="J8" s="64">
        <f t="shared" si="3"/>
        <v>0.03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4" ht="12" hidden="1" outlineLevel="1" x14ac:dyDescent="0.25">
      <c r="A9" s="179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64410</v>
      </c>
      <c r="F9" s="87">
        <f t="shared" si="1"/>
        <v>60</v>
      </c>
      <c r="G9" s="94">
        <f>MIN(_xll.ohPack(Data!$P$4:INDEX(Fwd1Y,MATCH(E9+1,SettlementDates,1),1)))</f>
        <v>1.1892547494942321E-2</v>
      </c>
      <c r="H9" s="65">
        <f t="shared" si="2"/>
        <v>1.0999999999999999E-2</v>
      </c>
      <c r="I9" s="94">
        <f>MAX(_xll.ohPack(Data!$P$4:INDEX(Fwd1Y,MATCH(E9+1,SettlementDates,1),1)))</f>
        <v>2.9730044240722231E-2</v>
      </c>
      <c r="J9" s="65">
        <f t="shared" si="3"/>
        <v>0.03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4" ht="12" hidden="1" customHeight="1" outlineLevel="1" x14ac:dyDescent="0.25">
      <c r="A10" s="177" t="s">
        <v>60</v>
      </c>
      <c r="B10" s="77">
        <v>12</v>
      </c>
      <c r="C10" s="62" t="str">
        <f>_xll.qlPeriodEquivalent(B10&amp;"M")</f>
        <v>1Y</v>
      </c>
      <c r="D10" s="82">
        <f>D3</f>
        <v>42490</v>
      </c>
      <c r="E10" s="83">
        <f t="shared" si="0"/>
        <v>42860</v>
      </c>
      <c r="F10" s="88">
        <f t="shared" si="1"/>
        <v>1</v>
      </c>
      <c r="G10" s="93">
        <f>MIN(_xll.ohPack(Data!$Q$4:INDEX(ONFwd1Y,MATCH(E10+1,SettlementDates,1),1)))</f>
        <v>1.065374135117203E-2</v>
      </c>
      <c r="H10" s="63">
        <f t="shared" si="2"/>
        <v>0.01</v>
      </c>
      <c r="I10" s="92">
        <f>MAX(_xll.ohPack(Data!$Q$4:INDEX(ONFwd1Y,MATCH(E10+1,SettlementDates,1),1)))</f>
        <v>1.3275945778152831E-2</v>
      </c>
      <c r="J10" s="63">
        <f t="shared" si="3"/>
        <v>1.4E-2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4" ht="12" hidden="1" outlineLevel="1" x14ac:dyDescent="0.25">
      <c r="A11" s="178"/>
      <c r="B11" s="77">
        <v>24</v>
      </c>
      <c r="C11" s="60" t="str">
        <f>_xll.qlPeriodEquivalent(B11&amp;"M")</f>
        <v>2Y</v>
      </c>
      <c r="D11" s="85">
        <f t="shared" ref="D11:D16" si="5">D4</f>
        <v>42460</v>
      </c>
      <c r="E11" s="86">
        <f t="shared" si="0"/>
        <v>43225</v>
      </c>
      <c r="F11" s="87">
        <f t="shared" si="1"/>
        <v>3</v>
      </c>
      <c r="G11" s="93">
        <f>MIN(_xll.ohPack(Data!$Q$4:INDEX(ONFwd1Y,MATCH(E11+1,SettlementDates,1),1)))</f>
        <v>1.0605490927222405E-2</v>
      </c>
      <c r="H11" s="64">
        <f t="shared" si="2"/>
        <v>0.01</v>
      </c>
      <c r="I11" s="93">
        <f>MAX(_xll.ohPack(Data!$Q$4:INDEX(ONFwd1Y,MATCH(E11+1,SettlementDates,1),1)))</f>
        <v>1.5989482895637508E-2</v>
      </c>
      <c r="J11" s="64">
        <f t="shared" si="3"/>
        <v>1.6E-2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4" ht="12" hidden="1" outlineLevel="1" x14ac:dyDescent="0.25">
      <c r="A12" s="178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44321</v>
      </c>
      <c r="F12" s="87">
        <f t="shared" si="1"/>
        <v>6</v>
      </c>
      <c r="G12" s="93">
        <f>MIN(_xll.ohPack(Data!$Q$4:INDEX(ONFwd1Y,MATCH(E12+1,SettlementDates,1),1)))</f>
        <v>1.0605490927222405E-2</v>
      </c>
      <c r="H12" s="64">
        <f t="shared" si="2"/>
        <v>0.01</v>
      </c>
      <c r="I12" s="93">
        <f>MAX(_xll.ohPack(Data!$Q$4:INDEX(ONFwd1Y,MATCH(E12+1,SettlementDates,1),1)))</f>
        <v>2.0589870367562213E-2</v>
      </c>
      <c r="J12" s="64">
        <f t="shared" si="3"/>
        <v>2.1000000000000001E-2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4" ht="12" hidden="1" outlineLevel="1" x14ac:dyDescent="0.25">
      <c r="A13" s="178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46147</v>
      </c>
      <c r="F13" s="87">
        <f t="shared" si="1"/>
        <v>6</v>
      </c>
      <c r="G13" s="93">
        <f>MIN(_xll.ohPack(Data!$Q$4:INDEX(ONFwd1Y,MATCH(E13+1,SettlementDates,1),1)))</f>
        <v>1.0605490927222405E-2</v>
      </c>
      <c r="H13" s="64">
        <f t="shared" si="2"/>
        <v>0.01</v>
      </c>
      <c r="I13" s="93">
        <f>MAX(_xll.ohPack(Data!$Q$4:INDEX(ONFwd1Y,MATCH(E13+1,SettlementDates,1),1)))</f>
        <v>2.6353761724564606E-2</v>
      </c>
      <c r="J13" s="64">
        <f t="shared" si="3"/>
        <v>0.03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4" ht="12" hidden="1" outlineLevel="1" x14ac:dyDescent="0.25">
      <c r="A14" s="178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49800</v>
      </c>
      <c r="F14" s="87">
        <f t="shared" si="1"/>
        <v>12</v>
      </c>
      <c r="G14" s="93">
        <f>MIN(_xll.ohPack(Data!$Q$4:INDEX(ONFwd1Y,MATCH(E14+1,SettlementDates,1),1)))</f>
        <v>1.0605490927222405E-2</v>
      </c>
      <c r="H14" s="64">
        <f t="shared" si="2"/>
        <v>0.01</v>
      </c>
      <c r="I14" s="93">
        <f>MAX(_xll.ohPack(Data!$Q$4:INDEX(ONFwd1Y,MATCH(E14+1,SettlementDates,1),1)))</f>
        <v>2.9304500132179001E-2</v>
      </c>
      <c r="J14" s="64">
        <f t="shared" si="3"/>
        <v>0.03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4" ht="12" hidden="1" outlineLevel="1" x14ac:dyDescent="0.25">
      <c r="A15" s="178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53452</v>
      </c>
      <c r="F15" s="87">
        <f t="shared" si="1"/>
        <v>36</v>
      </c>
      <c r="G15" s="93">
        <f>MIN(_xll.ohPack(Data!$Q$4:INDEX(ONFwd1Y,MATCH(E15+1,SettlementDates,1),1)))</f>
        <v>1.0605490927222405E-2</v>
      </c>
      <c r="H15" s="64">
        <f t="shared" si="2"/>
        <v>0.01</v>
      </c>
      <c r="I15" s="93">
        <f>MAX(_xll.ohPack(Data!$Q$4:INDEX(ONFwd1Y,MATCH(E15+1,SettlementDates,1),1)))</f>
        <v>2.9304500132179001E-2</v>
      </c>
      <c r="J15" s="64">
        <f t="shared" si="3"/>
        <v>0.03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4" ht="12" hidden="1" outlineLevel="1" x14ac:dyDescent="0.25">
      <c r="A16" s="179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64410</v>
      </c>
      <c r="F16" s="91">
        <f t="shared" si="1"/>
        <v>60</v>
      </c>
      <c r="G16" s="94">
        <f>MIN(_xll.ohPack(Data!$Q$4:INDEX(ONFwd1Y,MATCH(E16+1,SettlementDates,1),1)))</f>
        <v>1.0605490927222405E-2</v>
      </c>
      <c r="H16" s="65">
        <f t="shared" si="2"/>
        <v>0.01</v>
      </c>
      <c r="I16" s="94">
        <f>MAX(_xll.ohPack(Data!$Q$4:INDEX(ONFwd1Y,MATCH(E16+1,SettlementDates,1),1)))</f>
        <v>2.9304500132179001E-2</v>
      </c>
      <c r="J16" s="65">
        <f t="shared" si="3"/>
        <v>0.03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</row>
    <row r="19" spans="3:27" x14ac:dyDescent="0.2">
      <c r="M19" s="111"/>
      <c r="P19" s="73"/>
      <c r="Q19" s="73"/>
      <c r="R19" s="73"/>
      <c r="S19" s="73"/>
      <c r="T19" s="73"/>
      <c r="V19" s="73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1" t="b">
        <v>1</v>
      </c>
      <c r="L22" s="72"/>
      <c r="M22" s="168" t="s">
        <v>65</v>
      </c>
      <c r="N22" s="168"/>
      <c r="O22" s="168" t="s">
        <v>21</v>
      </c>
      <c r="P22" s="169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32" t="s">
        <v>176</v>
      </c>
      <c r="N23" s="132" t="s">
        <v>39</v>
      </c>
      <c r="O23" s="132" t="str">
        <f t="shared" ref="O23:O46" si="6">LEFT(N23,LEN(N23)-1)+12&amp;"M"</f>
        <v>13M</v>
      </c>
      <c r="P23" s="132" t="str">
        <f t="shared" ref="P23:P46" si="7">Currency&amp;LEFT(N23,LEN(N23)-1)&amp;"x"&amp;LEFT(O23,LEN(O23)-1)&amp;"F"&amp;QuoteSuffix</f>
        <v>USD1x13F_Quote</v>
      </c>
      <c r="Q23" s="138"/>
      <c r="R23" s="133">
        <f>_xll.qlInterestRateIndexFixingDate(Index1Y,S23)</f>
        <v>42523</v>
      </c>
      <c r="S23" s="133">
        <f>_xll.qlCalendarAdvance(JointCalendar,SettlementDate,N23,"mf",TRUE)</f>
        <v>42527</v>
      </c>
      <c r="T23" s="133">
        <f>_xll.qlCalendarAdvance(JointCalendar,SettlementDate,O23,"mf",TRUE)</f>
        <v>42891</v>
      </c>
      <c r="U23" s="134">
        <f>_xll.qlIndexFixing(Index1Y,R23,TRUE,_xll.ohTrigger(Trigger,Trigger1Y))</f>
        <v>1.2109999999544804E-2</v>
      </c>
      <c r="V23" s="134">
        <f>_xll.qlQuoteValue(P23,_xll.ohTrigger(Trigger,Trigger1Y))</f>
        <v>1.2110000000000001E-2</v>
      </c>
      <c r="W23" s="132" t="b">
        <f>NOT(ISERROR(V23))</f>
        <v>1</v>
      </c>
      <c r="X23" s="143">
        <f>U23-V23</f>
        <v>-4.5519664426674211E-13</v>
      </c>
      <c r="Y23" s="132" t="b">
        <f>ABS(X23)&lt;=ABS('General Settings'!$D$36)</f>
        <v>1</v>
      </c>
      <c r="AA23" s="72" t="e">
        <f t="array" ref="AA23:AA46">NA()</f>
        <v>#N/A</v>
      </c>
    </row>
    <row r="24" spans="3:27" x14ac:dyDescent="0.2">
      <c r="M24" s="123" t="s">
        <v>176</v>
      </c>
      <c r="N24" s="123" t="s">
        <v>75</v>
      </c>
      <c r="O24" s="123" t="str">
        <f t="shared" si="6"/>
        <v>14M</v>
      </c>
      <c r="P24" s="123" t="str">
        <f t="shared" si="7"/>
        <v>USD2x14F_Quote</v>
      </c>
      <c r="Q24" s="138"/>
      <c r="R24" s="124">
        <f>_xll.qlInterestRateIndexFixingDate(Index1Y,S24)</f>
        <v>42552</v>
      </c>
      <c r="S24" s="124">
        <f>_xll.qlCalendarAdvance(JointCalendar,SettlementDate,N24,"mf",TRUE)</f>
        <v>42556</v>
      </c>
      <c r="T24" s="124">
        <f>_xll.qlCalendarAdvance(JointCalendar,SettlementDate,O24,"mf",TRUE)</f>
        <v>42921</v>
      </c>
      <c r="U24" s="125">
        <f>_xll.qlIndexFixing(Index1Y,R24,TRUE,_xll.ohTrigger(Trigger,Trigger1Y))</f>
        <v>1.2020000000000015E-2</v>
      </c>
      <c r="V24" s="125">
        <f>_xll.qlQuoteValue(P24,_xll.ohTrigger(Trigger,Trigger1Y))</f>
        <v>1.2019999999999999E-2</v>
      </c>
      <c r="W24" s="123" t="b">
        <f t="shared" ref="W24:W46" si="8">NOT(ISERROR(V24))</f>
        <v>1</v>
      </c>
      <c r="X24" s="144">
        <f t="shared" ref="X24:X46" si="9">U24-V24</f>
        <v>1.5612511283791264E-17</v>
      </c>
      <c r="Y24" s="123" t="b">
        <f>ABS(X24)&lt;=ABS('General Settings'!$D$36)</f>
        <v>1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 t="shared" si="6"/>
        <v>15M</v>
      </c>
      <c r="P25" s="123" t="str">
        <f t="shared" si="7"/>
        <v>USD3x15F_Quote</v>
      </c>
      <c r="Q25" s="138"/>
      <c r="R25" s="124">
        <f>_xll.qlInterestRateIndexFixingDate(Index1Y,S25)</f>
        <v>42585</v>
      </c>
      <c r="S25" s="124">
        <f>_xll.qlCalendarAdvance(JointCalendar,SettlementDate,N25,"mf",TRUE)</f>
        <v>42587</v>
      </c>
      <c r="T25" s="124">
        <f>_xll.qlCalendarAdvance(JointCalendar,SettlementDate,O25,"mf",TRUE)</f>
        <v>42954</v>
      </c>
      <c r="U25" s="125">
        <f>_xll.qlIndexFixing(Index1Y,R25,TRUE,_xll.ohTrigger(Trigger,Trigger1Y))</f>
        <v>1.1900000000000093E-2</v>
      </c>
      <c r="V25" s="125">
        <f>_xll.qlQuoteValue(P25,_xll.ohTrigger(Trigger,Trigger1Y))</f>
        <v>1.1899999999999999E-2</v>
      </c>
      <c r="W25" s="123" t="b">
        <f t="shared" si="8"/>
        <v>1</v>
      </c>
      <c r="X25" s="144">
        <f t="shared" si="9"/>
        <v>9.3675067702747583E-17</v>
      </c>
      <c r="Y25" s="123" t="b">
        <f>ABS(X25)&lt;=ABS('General Settings'!$D$36)</f>
        <v>1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 t="shared" si="6"/>
        <v>16M</v>
      </c>
      <c r="P26" s="123" t="str">
        <f t="shared" si="7"/>
        <v>USD4x16F_Quote</v>
      </c>
      <c r="Q26" s="138"/>
      <c r="R26" s="124">
        <f>_xll.qlInterestRateIndexFixingDate(Index1Y,S26)</f>
        <v>42615</v>
      </c>
      <c r="S26" s="124">
        <f>_xll.qlCalendarAdvance(JointCalendar,SettlementDate,N26,"mf",TRUE)</f>
        <v>42619</v>
      </c>
      <c r="T26" s="124">
        <f>_xll.qlCalendarAdvance(JointCalendar,SettlementDate,O26,"mf",TRUE)</f>
        <v>42983</v>
      </c>
      <c r="U26" s="125">
        <f>_xll.qlIndexFixing(Index1Y,R26,TRUE,_xll.ohTrigger(Trigger,Trigger1Y))</f>
        <v>1.2090000000006002E-2</v>
      </c>
      <c r="V26" s="125">
        <f>_xll.qlQuoteValue(P26,_xll.ohTrigger(Trigger,Trigger1Y))</f>
        <v>1.209E-2</v>
      </c>
      <c r="W26" s="123" t="b">
        <f t="shared" si="8"/>
        <v>1</v>
      </c>
      <c r="X26" s="144">
        <f t="shared" si="9"/>
        <v>6.0021432268797525E-15</v>
      </c>
      <c r="Y26" s="123" t="b">
        <f>ABS(X26)&lt;=ABS('General Settings'!$D$36)</f>
        <v>1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 t="shared" si="6"/>
        <v>17M</v>
      </c>
      <c r="P27" s="123" t="str">
        <f t="shared" si="7"/>
        <v>USD5x17F_Quote</v>
      </c>
      <c r="Q27" s="138"/>
      <c r="R27" s="124">
        <f>_xll.qlInterestRateIndexFixingDate(Index1Y,S27)</f>
        <v>42646</v>
      </c>
      <c r="S27" s="124">
        <f>_xll.qlCalendarAdvance(JointCalendar,SettlementDate,N27,"mf",TRUE)</f>
        <v>42648</v>
      </c>
      <c r="T27" s="124">
        <f>_xll.qlCalendarAdvance(JointCalendar,SettlementDate,O27,"mf",TRUE)</f>
        <v>43013</v>
      </c>
      <c r="U27" s="125">
        <f>_xll.qlIndexFixing(Index1Y,R27,TRUE,_xll.ohTrigger(Trigger,Trigger1Y))</f>
        <v>1.2269999999995247E-2</v>
      </c>
      <c r="V27" s="125">
        <f>_xll.qlQuoteValue(P27,_xll.ohTrigger(Trigger,Trigger1Y))</f>
        <v>1.2270000000000001E-2</v>
      </c>
      <c r="W27" s="123" t="b">
        <f t="shared" si="8"/>
        <v>1</v>
      </c>
      <c r="X27" s="144">
        <f t="shared" si="9"/>
        <v>-4.7548770476524282E-15</v>
      </c>
      <c r="Y27" s="123" t="b">
        <f>ABS(X27)&lt;=ABS('General Settings'!$D$36)</f>
        <v>1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 t="shared" si="6"/>
        <v>18M</v>
      </c>
      <c r="P28" s="123" t="str">
        <f t="shared" si="7"/>
        <v>USD6x18F_Quote</v>
      </c>
      <c r="Q28" s="138"/>
      <c r="R28" s="124">
        <f>_xll.qlInterestRateIndexFixingDate(Index1Y,S28)</f>
        <v>42677</v>
      </c>
      <c r="S28" s="124">
        <f>_xll.qlCalendarAdvance(JointCalendar,SettlementDate,N28,"mf",TRUE)</f>
        <v>42681</v>
      </c>
      <c r="T28" s="124">
        <f>_xll.qlCalendarAdvance(JointCalendar,SettlementDate,O28,"mf",TRUE)</f>
        <v>43045</v>
      </c>
      <c r="U28" s="125">
        <f>_xll.qlIndexFixing(Index1Y,R28,TRUE,_xll.ohTrigger(Trigger,Trigger1Y))</f>
        <v>1.2459999999888359E-2</v>
      </c>
      <c r="V28" s="125">
        <f>_xll.qlQuoteValue(P28,_xll.ohTrigger(Trigger,Trigger1Y))</f>
        <v>1.2460000000000001E-2</v>
      </c>
      <c r="W28" s="123" t="b">
        <f t="shared" si="8"/>
        <v>1</v>
      </c>
      <c r="X28" s="144">
        <f t="shared" si="9"/>
        <v>-1.1164159874343937E-13</v>
      </c>
      <c r="Y28" s="123" t="b">
        <f>ABS(X28)&lt;=ABS('General Settings'!$D$36)</f>
        <v>1</v>
      </c>
      <c r="AA28" s="72" t="e">
        <v>#N/A</v>
      </c>
    </row>
    <row r="29" spans="3:27" x14ac:dyDescent="0.2">
      <c r="M29" s="60" t="s">
        <v>176</v>
      </c>
      <c r="N29" s="60" t="s">
        <v>78</v>
      </c>
      <c r="O29" s="60" t="str">
        <f t="shared" si="6"/>
        <v>19M</v>
      </c>
      <c r="P29" s="60" t="str">
        <f t="shared" si="7"/>
        <v>USD7x19F_Quote</v>
      </c>
      <c r="Q29" s="138"/>
      <c r="R29" s="136">
        <f>_xll.qlInterestRateIndexFixingDate(Index1Y,S29)</f>
        <v>42705</v>
      </c>
      <c r="S29" s="136">
        <f>_xll.qlCalendarAdvance(JointCalendar,SettlementDate,N29,"mf",TRUE)</f>
        <v>42709</v>
      </c>
      <c r="T29" s="136">
        <f>_xll.qlCalendarAdvance(JointCalendar,SettlementDate,O29,"mf",TRUE)</f>
        <v>43074</v>
      </c>
      <c r="U29" s="141">
        <f>_xll.qlIndexFixing(Index1Y,R29,TRUE,_xll.ohTrigger(Trigger,Trigger1Y))</f>
        <v>1.2614030869831663E-2</v>
      </c>
      <c r="V29" s="141" t="e">
        <f>_xll.qlQuoteValue(P29,_xll.ohTrigger(Trigger,Trigger1Y))</f>
        <v>#NUM!</v>
      </c>
      <c r="W29" s="60" t="b">
        <f t="shared" si="8"/>
        <v>0</v>
      </c>
      <c r="X29" s="145" t="e">
        <f t="shared" si="9"/>
        <v>#NUM!</v>
      </c>
      <c r="Y29" s="60" t="e">
        <f>ABS(X29)&lt;=ABS('General Settings'!$D$36)</f>
        <v>#NUM!</v>
      </c>
      <c r="AA29" s="72" t="e">
        <v>#N/A</v>
      </c>
    </row>
    <row r="30" spans="3:27" x14ac:dyDescent="0.2">
      <c r="M30" s="60" t="s">
        <v>176</v>
      </c>
      <c r="N30" s="60" t="s">
        <v>79</v>
      </c>
      <c r="O30" s="60" t="str">
        <f t="shared" si="6"/>
        <v>20M</v>
      </c>
      <c r="P30" s="60" t="str">
        <f t="shared" si="7"/>
        <v>USD8x20F_Quote</v>
      </c>
      <c r="Q30" s="138"/>
      <c r="R30" s="136">
        <f>_xll.qlInterestRateIndexFixingDate(Index1Y,S30)</f>
        <v>42738</v>
      </c>
      <c r="S30" s="136">
        <f>_xll.qlCalendarAdvance(JointCalendar,SettlementDate,N30,"mf",TRUE)</f>
        <v>42740</v>
      </c>
      <c r="T30" s="136">
        <f>_xll.qlCalendarAdvance(JointCalendar,SettlementDate,O30,"mf",TRUE)</f>
        <v>43105</v>
      </c>
      <c r="U30" s="141">
        <f>_xll.qlIndexFixing(Index1Y,R30,TRUE,_xll.ohTrigger(Trigger,Trigger1Y))</f>
        <v>1.2798146580825568E-2</v>
      </c>
      <c r="V30" s="141" t="e">
        <f>_xll.qlQuoteValue(P30,_xll.ohTrigger(Trigger,Trigger1Y))</f>
        <v>#NUM!</v>
      </c>
      <c r="W30" s="60" t="b">
        <f t="shared" si="8"/>
        <v>0</v>
      </c>
      <c r="X30" s="145" t="e">
        <f t="shared" si="9"/>
        <v>#NUM!</v>
      </c>
      <c r="Y30" s="60" t="e">
        <f>ABS(X30)&lt;=ABS('General Settings'!$D$36)</f>
        <v>#NUM!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 t="shared" si="6"/>
        <v>21M</v>
      </c>
      <c r="P31" s="123" t="str">
        <f t="shared" si="7"/>
        <v>USD9x21F_Quote</v>
      </c>
      <c r="Q31" s="138"/>
      <c r="R31" s="124">
        <f>_xll.qlInterestRateIndexFixingDate(Index1Y,S31)</f>
        <v>42768</v>
      </c>
      <c r="S31" s="124">
        <f>_xll.qlCalendarAdvance(JointCalendar,SettlementDate,N31,"mf",TRUE)</f>
        <v>42772</v>
      </c>
      <c r="T31" s="124">
        <f>_xll.qlCalendarAdvance(JointCalendar,SettlementDate,O31,"mf",TRUE)</f>
        <v>43136</v>
      </c>
      <c r="U31" s="125">
        <f>_xll.qlIndexFixing(Index1Y,R31,TRUE,_xll.ohTrigger(Trigger,Trigger1Y))</f>
        <v>1.3039999999899276E-2</v>
      </c>
      <c r="V31" s="125">
        <f>_xll.qlQuoteValue(P31,_xll.ohTrigger(Trigger,Trigger1Y))</f>
        <v>1.3040000000000001E-2</v>
      </c>
      <c r="W31" s="123" t="b">
        <f t="shared" si="8"/>
        <v>1</v>
      </c>
      <c r="X31" s="144">
        <f t="shared" si="9"/>
        <v>-1.0072498390911733E-13</v>
      </c>
      <c r="Y31" s="123" t="b">
        <f>ABS(X31)&lt;=ABS('General Settings'!$D$36)</f>
        <v>1</v>
      </c>
      <c r="AA31" s="72" t="e">
        <v>#N/A</v>
      </c>
    </row>
    <row r="32" spans="3:27" x14ac:dyDescent="0.2">
      <c r="M32" s="60" t="s">
        <v>176</v>
      </c>
      <c r="N32" s="60" t="s">
        <v>81</v>
      </c>
      <c r="O32" s="60" t="str">
        <f t="shared" si="6"/>
        <v>22M</v>
      </c>
      <c r="P32" s="60" t="str">
        <f t="shared" si="7"/>
        <v>USD10x22F_Quote</v>
      </c>
      <c r="Q32" s="138"/>
      <c r="R32" s="136">
        <f>_xll.qlInterestRateIndexFixingDate(Index1Y,S32)</f>
        <v>42796</v>
      </c>
      <c r="S32" s="136">
        <f>_xll.qlCalendarAdvance(JointCalendar,SettlementDate,N32,"mf",TRUE)</f>
        <v>42800</v>
      </c>
      <c r="T32" s="136">
        <f>_xll.qlCalendarAdvance(JointCalendar,SettlementDate,O32,"mf",TRUE)</f>
        <v>43164</v>
      </c>
      <c r="U32" s="141">
        <f>_xll.qlIndexFixing(Index1Y,R32,TRUE,_xll.ohTrigger(Trigger,Trigger1Y))</f>
        <v>1.3318356025699408E-2</v>
      </c>
      <c r="V32" s="141" t="e">
        <f>_xll.qlQuoteValue(P32,_xll.ohTrigger(Trigger,Trigger1Y))</f>
        <v>#NUM!</v>
      </c>
      <c r="W32" s="60" t="b">
        <f t="shared" si="8"/>
        <v>0</v>
      </c>
      <c r="X32" s="145" t="e">
        <f t="shared" si="9"/>
        <v>#NUM!</v>
      </c>
      <c r="Y32" s="60" t="e">
        <f>ABS(X32)&lt;=ABS('General Settings'!$D$36)</f>
        <v>#NUM!</v>
      </c>
      <c r="AA32" s="72" t="e">
        <v>#N/A</v>
      </c>
    </row>
    <row r="33" spans="13:27" x14ac:dyDescent="0.2">
      <c r="M33" s="60" t="s">
        <v>176</v>
      </c>
      <c r="N33" s="60" t="s">
        <v>82</v>
      </c>
      <c r="O33" s="60" t="str">
        <f t="shared" si="6"/>
        <v>23M</v>
      </c>
      <c r="P33" s="60" t="str">
        <f t="shared" si="7"/>
        <v>USD11x23F_Quote</v>
      </c>
      <c r="Q33" s="138"/>
      <c r="R33" s="136">
        <f>_xll.qlInterestRateIndexFixingDate(Index1Y,S33)</f>
        <v>42828</v>
      </c>
      <c r="S33" s="136">
        <f>_xll.qlCalendarAdvance(JointCalendar,SettlementDate,N33,"mf",TRUE)</f>
        <v>42830</v>
      </c>
      <c r="T33" s="136">
        <f>_xll.qlCalendarAdvance(JointCalendar,SettlementDate,O33,"mf",TRUE)</f>
        <v>43195</v>
      </c>
      <c r="U33" s="141">
        <f>_xll.qlIndexFixing(Index1Y,R33,TRUE,_xll.ohTrigger(Trigger,Trigger1Y))</f>
        <v>1.3680529544659349E-2</v>
      </c>
      <c r="V33" s="141" t="e">
        <f>_xll.qlQuoteValue(P33,_xll.ohTrigger(Trigger,Trigger1Y))</f>
        <v>#NUM!</v>
      </c>
      <c r="W33" s="60" t="b">
        <f t="shared" si="8"/>
        <v>0</v>
      </c>
      <c r="X33" s="145" t="e">
        <f t="shared" si="9"/>
        <v>#NUM!</v>
      </c>
      <c r="Y33" s="60" t="e">
        <f>ABS(X33)&lt;=ABS('General Settings'!$D$36)</f>
        <v>#NUM!</v>
      </c>
      <c r="AA33" s="72" t="e">
        <v>#N/A</v>
      </c>
    </row>
    <row r="34" spans="13:27" x14ac:dyDescent="0.2">
      <c r="M34" s="60" t="s">
        <v>176</v>
      </c>
      <c r="N34" s="60" t="s">
        <v>128</v>
      </c>
      <c r="O34" s="60" t="str">
        <f t="shared" si="6"/>
        <v>24M</v>
      </c>
      <c r="P34" s="60" t="str">
        <f t="shared" si="7"/>
        <v>USD12x24F_Quote</v>
      </c>
      <c r="Q34" s="138"/>
      <c r="R34" s="136">
        <f>_xll.qlInterestRateIndexFixingDate(Index1Y,S34)</f>
        <v>42858</v>
      </c>
      <c r="S34" s="136">
        <f>_xll.qlCalendarAdvance(JointCalendar,SettlementDate,N34,"mf",TRUE)</f>
        <v>42860</v>
      </c>
      <c r="T34" s="136">
        <f>_xll.qlCalendarAdvance(JointCalendar,SettlementDate,O34,"mf",TRUE)</f>
        <v>43228</v>
      </c>
      <c r="U34" s="141">
        <f>_xll.qlIndexFixing(Index1Y,R34,TRUE,_xll.ohTrigger(Trigger,Trigger1Y))</f>
        <v>1.4113110211235591E-2</v>
      </c>
      <c r="V34" s="141">
        <f>_xll.qlQuoteValue(P34,_xll.ohTrigger(Trigger,Trigger1Y))</f>
        <v>1.355E-2</v>
      </c>
      <c r="W34" s="60" t="b">
        <f t="shared" si="8"/>
        <v>1</v>
      </c>
      <c r="X34" s="145">
        <f t="shared" si="9"/>
        <v>5.6311021123559186E-4</v>
      </c>
      <c r="Y34" s="60" t="b">
        <f>ABS(X34)&lt;=ABS('General Settings'!$D$36)</f>
        <v>0</v>
      </c>
      <c r="AA34" s="72" t="e">
        <v>#N/A</v>
      </c>
    </row>
    <row r="35" spans="13:27" x14ac:dyDescent="0.2">
      <c r="M35" s="60" t="s">
        <v>176</v>
      </c>
      <c r="N35" s="60" t="s">
        <v>83</v>
      </c>
      <c r="O35" s="60" t="str">
        <f t="shared" si="6"/>
        <v>25M</v>
      </c>
      <c r="P35" s="60" t="str">
        <f t="shared" si="7"/>
        <v>USD13x25F_Quote</v>
      </c>
      <c r="Q35" s="138"/>
      <c r="R35" s="136">
        <f>_xll.qlInterestRateIndexFixingDate(Index1Y,S35)</f>
        <v>42887</v>
      </c>
      <c r="S35" s="136">
        <f>_xll.qlCalendarAdvance(JointCalendar,SettlementDate,N35,"mf",TRUE)</f>
        <v>42891</v>
      </c>
      <c r="T35" s="136">
        <f>_xll.qlCalendarAdvance(JointCalendar,SettlementDate,O35,"mf",TRUE)</f>
        <v>43256</v>
      </c>
      <c r="U35" s="141">
        <f>_xll.qlIndexFixing(Index1Y,R35,TRUE,_xll.ohTrigger(Trigger,Trigger1Y))</f>
        <v>1.4524658696083008E-2</v>
      </c>
      <c r="V35" s="141" t="e">
        <f>_xll.qlQuoteValue(P35,_xll.ohTrigger(Trigger,Trigger1Y))</f>
        <v>#NUM!</v>
      </c>
      <c r="W35" s="60" t="b">
        <f t="shared" si="8"/>
        <v>0</v>
      </c>
      <c r="X35" s="145" t="e">
        <f t="shared" si="9"/>
        <v>#NUM!</v>
      </c>
      <c r="Y35" s="60" t="e">
        <f>ABS(X35)&lt;=ABS('General Settings'!$D$36)</f>
        <v>#NUM!</v>
      </c>
      <c r="AA35" s="72" t="e">
        <v>#N/A</v>
      </c>
    </row>
    <row r="36" spans="13:27" x14ac:dyDescent="0.2">
      <c r="M36" s="60" t="s">
        <v>176</v>
      </c>
      <c r="N36" s="60" t="s">
        <v>84</v>
      </c>
      <c r="O36" s="60" t="str">
        <f t="shared" si="6"/>
        <v>26M</v>
      </c>
      <c r="P36" s="60" t="str">
        <f t="shared" si="7"/>
        <v>USD14x26F_Quote</v>
      </c>
      <c r="Q36" s="138"/>
      <c r="R36" s="136">
        <f>_xll.qlInterestRateIndexFixingDate(Index1Y,S36)</f>
        <v>42919</v>
      </c>
      <c r="S36" s="136">
        <f>_xll.qlCalendarAdvance(JointCalendar,SettlementDate,N36,"mf",TRUE)</f>
        <v>42921</v>
      </c>
      <c r="T36" s="136">
        <f>_xll.qlCalendarAdvance(JointCalendar,SettlementDate,O36,"mf",TRUE)</f>
        <v>43286</v>
      </c>
      <c r="U36" s="141">
        <f>_xll.qlIndexFixing(Index1Y,R36,TRUE,_xll.ohTrigger(Trigger,Trigger1Y))</f>
        <v>1.4838869649053331E-2</v>
      </c>
      <c r="V36" s="141" t="e">
        <f>_xll.qlQuoteValue(P36,_xll.ohTrigger(Trigger,Trigger1Y))</f>
        <v>#NUM!</v>
      </c>
      <c r="W36" s="60" t="b">
        <f t="shared" si="8"/>
        <v>0</v>
      </c>
      <c r="X36" s="145" t="e">
        <f t="shared" si="9"/>
        <v>#NUM!</v>
      </c>
      <c r="Y36" s="60" t="e">
        <f>ABS(X36)&lt;=ABS('General Settings'!$D$36)</f>
        <v>#NUM!</v>
      </c>
      <c r="AA36" s="72" t="e">
        <v>#N/A</v>
      </c>
    </row>
    <row r="37" spans="13:27" x14ac:dyDescent="0.2">
      <c r="M37" s="60" t="s">
        <v>176</v>
      </c>
      <c r="N37" s="60" t="s">
        <v>85</v>
      </c>
      <c r="O37" s="60" t="str">
        <f t="shared" si="6"/>
        <v>27M</v>
      </c>
      <c r="P37" s="60" t="str">
        <f t="shared" si="7"/>
        <v>USD15x27F_Quote</v>
      </c>
      <c r="Q37" s="138"/>
      <c r="R37" s="136">
        <f>_xll.qlInterestRateIndexFixingDate(Index1Y,S37)</f>
        <v>42950</v>
      </c>
      <c r="S37" s="136">
        <f>_xll.qlCalendarAdvance(JointCalendar,SettlementDate,N37,"mf",TRUE)</f>
        <v>42954</v>
      </c>
      <c r="T37" s="136">
        <f>_xll.qlCalendarAdvance(JointCalendar,SettlementDate,O37,"mf",TRUE)</f>
        <v>43318</v>
      </c>
      <c r="U37" s="141">
        <f>_xll.qlIndexFixing(Index1Y,R37,TRUE,_xll.ohTrigger(Trigger,Trigger1Y))</f>
        <v>1.5210441472501895E-2</v>
      </c>
      <c r="V37" s="141">
        <f>_xll.qlQuoteValue(P37,_xll.ohTrigger(Trigger,Trigger1Y))</f>
        <v>1.405E-2</v>
      </c>
      <c r="W37" s="60" t="b">
        <f t="shared" si="8"/>
        <v>1</v>
      </c>
      <c r="X37" s="145">
        <f t="shared" si="9"/>
        <v>1.1604414725018952E-3</v>
      </c>
      <c r="Y37" s="60" t="b">
        <f>ABS(X37)&lt;=ABS('General Settings'!$D$36)</f>
        <v>0</v>
      </c>
      <c r="AA37" s="72" t="e">
        <v>#N/A</v>
      </c>
    </row>
    <row r="38" spans="13:27" x14ac:dyDescent="0.2">
      <c r="M38" s="60" t="s">
        <v>176</v>
      </c>
      <c r="N38" s="60" t="s">
        <v>86</v>
      </c>
      <c r="O38" s="60" t="str">
        <f t="shared" si="6"/>
        <v>28M</v>
      </c>
      <c r="P38" s="60" t="str">
        <f t="shared" si="7"/>
        <v>USD16x28F_Quote</v>
      </c>
      <c r="Q38" s="138"/>
      <c r="R38" s="136">
        <f>_xll.qlInterestRateIndexFixingDate(Index1Y,S38)</f>
        <v>42979</v>
      </c>
      <c r="S38" s="136">
        <f>_xll.qlCalendarAdvance(JointCalendar,SettlementDate,N38,"mf",TRUE)</f>
        <v>42983</v>
      </c>
      <c r="T38" s="136">
        <f>_xll.qlCalendarAdvance(JointCalendar,SettlementDate,O38,"mf",TRUE)</f>
        <v>43348</v>
      </c>
      <c r="U38" s="141">
        <f>_xll.qlIndexFixing(Index1Y,R38,TRUE,_xll.ohTrigger(Trigger,Trigger1Y))</f>
        <v>1.523686679464366E-2</v>
      </c>
      <c r="V38" s="141" t="e">
        <f>_xll.qlQuoteValue(P38,_xll.ohTrigger(Trigger,Trigger1Y))</f>
        <v>#NUM!</v>
      </c>
      <c r="W38" s="60" t="b">
        <f t="shared" si="8"/>
        <v>0</v>
      </c>
      <c r="X38" s="145" t="e">
        <f t="shared" si="9"/>
        <v>#NUM!</v>
      </c>
      <c r="Y38" s="60" t="e">
        <f>ABS(X38)&lt;=ABS('General Settings'!$D$36)</f>
        <v>#NUM!</v>
      </c>
      <c r="AA38" s="72" t="e">
        <v>#N/A</v>
      </c>
    </row>
    <row r="39" spans="13:27" x14ac:dyDescent="0.2">
      <c r="M39" s="60" t="s">
        <v>176</v>
      </c>
      <c r="N39" s="60" t="s">
        <v>87</v>
      </c>
      <c r="O39" s="60" t="str">
        <f t="shared" si="6"/>
        <v>29M</v>
      </c>
      <c r="P39" s="60" t="str">
        <f t="shared" si="7"/>
        <v>USD17x29F_Quote</v>
      </c>
      <c r="Q39" s="138"/>
      <c r="R39" s="136">
        <f>_xll.qlInterestRateIndexFixingDate(Index1Y,S39)</f>
        <v>43011</v>
      </c>
      <c r="S39" s="136">
        <f>_xll.qlCalendarAdvance(JointCalendar,SettlementDate,N39,"mf",TRUE)</f>
        <v>43013</v>
      </c>
      <c r="T39" s="136">
        <f>_xll.qlCalendarAdvance(JointCalendar,SettlementDate,O39,"mf",TRUE)</f>
        <v>43378</v>
      </c>
      <c r="U39" s="141">
        <f>_xll.qlIndexFixing(Index1Y,R39,TRUE,_xll.ohTrigger(Trigger,Trigger1Y))</f>
        <v>1.5283267467118809E-2</v>
      </c>
      <c r="V39" s="141" t="e">
        <f>_xll.qlQuoteValue(P39,_xll.ohTrigger(Trigger,Trigger1Y))</f>
        <v>#NUM!</v>
      </c>
      <c r="W39" s="60" t="b">
        <f t="shared" si="8"/>
        <v>0</v>
      </c>
      <c r="X39" s="145" t="e">
        <f t="shared" si="9"/>
        <v>#NUM!</v>
      </c>
      <c r="Y39" s="60" t="e">
        <f>ABS(X39)&lt;=ABS('General Settings'!$D$36)</f>
        <v>#NUM!</v>
      </c>
      <c r="AA39" s="72" t="e">
        <v>#N/A</v>
      </c>
    </row>
    <row r="40" spans="13:27" x14ac:dyDescent="0.2">
      <c r="M40" s="60" t="s">
        <v>176</v>
      </c>
      <c r="N40" s="60" t="s">
        <v>88</v>
      </c>
      <c r="O40" s="60" t="str">
        <f t="shared" si="6"/>
        <v>30M</v>
      </c>
      <c r="P40" s="60" t="str">
        <f t="shared" si="7"/>
        <v>USD18x30F_Quote</v>
      </c>
      <c r="Q40" s="138"/>
      <c r="R40" s="136">
        <f>_xll.qlInterestRateIndexFixingDate(Index1Y,S40)</f>
        <v>43041</v>
      </c>
      <c r="S40" s="136">
        <f>_xll.qlCalendarAdvance(JointCalendar,SettlementDate,N40,"mf",TRUE)</f>
        <v>43045</v>
      </c>
      <c r="T40" s="136">
        <f>_xll.qlCalendarAdvance(JointCalendar,SettlementDate,O40,"mf",TRUE)</f>
        <v>43409</v>
      </c>
      <c r="U40" s="141">
        <f>_xll.qlIndexFixing(Index1Y,R40,TRUE,_xll.ohTrigger(Trigger,Trigger1Y))</f>
        <v>1.5365197649584262E-2</v>
      </c>
      <c r="V40" s="141">
        <f>_xll.qlQuoteValue(P40,_xll.ohTrigger(Trigger,Trigger1Y))</f>
        <v>1.4540000000000003E-2</v>
      </c>
      <c r="W40" s="60" t="b">
        <f t="shared" si="8"/>
        <v>1</v>
      </c>
      <c r="X40" s="145">
        <f t="shared" si="9"/>
        <v>8.2519764958425938E-4</v>
      </c>
      <c r="Y40" s="60" t="b">
        <f>ABS(X40)&lt;=ABS('General Settings'!$D$36)</f>
        <v>0</v>
      </c>
      <c r="AA40" s="72" t="e">
        <v>#N/A</v>
      </c>
    </row>
    <row r="41" spans="13:27" x14ac:dyDescent="0.2">
      <c r="M41" s="60" t="s">
        <v>176</v>
      </c>
      <c r="N41" s="60" t="s">
        <v>89</v>
      </c>
      <c r="O41" s="60" t="str">
        <f t="shared" si="6"/>
        <v>31M</v>
      </c>
      <c r="P41" s="60" t="str">
        <f t="shared" si="7"/>
        <v>USD19x31F_Quote</v>
      </c>
      <c r="Q41" s="138"/>
      <c r="R41" s="136">
        <f>_xll.qlInterestRateIndexFixingDate(Index1Y,S41)</f>
        <v>43070</v>
      </c>
      <c r="S41" s="136">
        <f>_xll.qlCalendarAdvance(JointCalendar,SettlementDate,N41,"mf",TRUE)</f>
        <v>43074</v>
      </c>
      <c r="T41" s="136">
        <f>_xll.qlCalendarAdvance(JointCalendar,SettlementDate,O41,"mf",TRUE)</f>
        <v>43439</v>
      </c>
      <c r="U41" s="141">
        <f>_xll.qlIndexFixing(Index1Y,R41,TRUE,_xll.ohTrigger(Trigger,Trigger1Y))</f>
        <v>1.5467192597449574E-2</v>
      </c>
      <c r="V41" s="141" t="e">
        <f>_xll.qlQuoteValue(P41,_xll.ohTrigger(Trigger,Trigger1Y))</f>
        <v>#NUM!</v>
      </c>
      <c r="W41" s="60" t="b">
        <f t="shared" si="8"/>
        <v>0</v>
      </c>
      <c r="X41" s="145" t="e">
        <f t="shared" si="9"/>
        <v>#NUM!</v>
      </c>
      <c r="Y41" s="60" t="e">
        <f>ABS(X41)&lt;=ABS('General Settings'!$D$36)</f>
        <v>#NUM!</v>
      </c>
      <c r="AA41" s="72" t="e">
        <v>#N/A</v>
      </c>
    </row>
    <row r="42" spans="13:27" x14ac:dyDescent="0.2">
      <c r="M42" s="60" t="s">
        <v>176</v>
      </c>
      <c r="N42" s="60" t="s">
        <v>90</v>
      </c>
      <c r="O42" s="60" t="str">
        <f t="shared" si="6"/>
        <v>32M</v>
      </c>
      <c r="P42" s="60" t="str">
        <f t="shared" si="7"/>
        <v>USD20x32F_Quote</v>
      </c>
      <c r="Q42" s="138"/>
      <c r="R42" s="136">
        <f>_xll.qlInterestRateIndexFixingDate(Index1Y,S42)</f>
        <v>43103</v>
      </c>
      <c r="S42" s="136">
        <f>_xll.qlCalendarAdvance(JointCalendar,SettlementDate,N42,"mf",TRUE)</f>
        <v>43105</v>
      </c>
      <c r="T42" s="136">
        <f>_xll.qlCalendarAdvance(JointCalendar,SettlementDate,O42,"mf",TRUE)</f>
        <v>43472</v>
      </c>
      <c r="U42" s="141">
        <f>_xll.qlIndexFixing(Index1Y,R42,TRUE,_xll.ohTrigger(Trigger,Trigger1Y))</f>
        <v>1.5586806222303079E-2</v>
      </c>
      <c r="V42" s="141" t="e">
        <f>_xll.qlQuoteValue(P42,_xll.ohTrigger(Trigger,Trigger1Y))</f>
        <v>#NUM!</v>
      </c>
      <c r="W42" s="60" t="b">
        <f t="shared" si="8"/>
        <v>0</v>
      </c>
      <c r="X42" s="145" t="e">
        <f t="shared" si="9"/>
        <v>#NUM!</v>
      </c>
      <c r="Y42" s="60" t="e">
        <f>ABS(X42)&lt;=ABS('General Settings'!$D$36)</f>
        <v>#NUM!</v>
      </c>
      <c r="AA42" s="72" t="e">
        <v>#N/A</v>
      </c>
    </row>
    <row r="43" spans="13:27" x14ac:dyDescent="0.2">
      <c r="M43" s="60" t="s">
        <v>176</v>
      </c>
      <c r="N43" s="60" t="s">
        <v>91</v>
      </c>
      <c r="O43" s="60" t="str">
        <f t="shared" si="6"/>
        <v>33M</v>
      </c>
      <c r="P43" s="60" t="str">
        <f t="shared" si="7"/>
        <v>USD21x33F_Quote</v>
      </c>
      <c r="Q43" s="138"/>
      <c r="R43" s="136">
        <f>_xll.qlInterestRateIndexFixingDate(Index1Y,S43)</f>
        <v>43132</v>
      </c>
      <c r="S43" s="136">
        <f>_xll.qlCalendarAdvance(JointCalendar,SettlementDate,N43,"mf",TRUE)</f>
        <v>43136</v>
      </c>
      <c r="T43" s="136">
        <f>_xll.qlCalendarAdvance(JointCalendar,SettlementDate,O43,"mf",TRUE)</f>
        <v>43501</v>
      </c>
      <c r="U43" s="141">
        <f>_xll.qlIndexFixing(Index1Y,R43,TRUE,_xll.ohTrigger(Trigger,Trigger1Y))</f>
        <v>1.5678268154757237E-2</v>
      </c>
      <c r="V43" s="141">
        <f>_xll.qlQuoteValue(P43,_xll.ohTrigger(Trigger,Trigger1Y))</f>
        <v>1.4870000000000001E-2</v>
      </c>
      <c r="W43" s="60" t="b">
        <f t="shared" si="8"/>
        <v>1</v>
      </c>
      <c r="X43" s="145">
        <f t="shared" si="9"/>
        <v>8.0826815475723568E-4</v>
      </c>
      <c r="Y43" s="60" t="b">
        <f>ABS(X43)&lt;=ABS('General Settings'!$D$36)</f>
        <v>0</v>
      </c>
      <c r="AA43" s="72" t="e">
        <v>#N/A</v>
      </c>
    </row>
    <row r="44" spans="13:27" x14ac:dyDescent="0.2">
      <c r="M44" s="60" t="s">
        <v>176</v>
      </c>
      <c r="N44" s="60" t="s">
        <v>92</v>
      </c>
      <c r="O44" s="60" t="str">
        <f t="shared" si="6"/>
        <v>34M</v>
      </c>
      <c r="P44" s="60" t="str">
        <f t="shared" si="7"/>
        <v>USD22x34F_Quote</v>
      </c>
      <c r="Q44" s="138"/>
      <c r="R44" s="136">
        <f>_xll.qlInterestRateIndexFixingDate(Index1Y,S44)</f>
        <v>43160</v>
      </c>
      <c r="S44" s="136">
        <f>_xll.qlCalendarAdvance(JointCalendar,SettlementDate,N44,"mf",TRUE)</f>
        <v>43164</v>
      </c>
      <c r="T44" s="136">
        <f>_xll.qlCalendarAdvance(JointCalendar,SettlementDate,O44,"mf",TRUE)</f>
        <v>43529</v>
      </c>
      <c r="U44" s="141">
        <f>_xll.qlIndexFixing(Index1Y,R44,TRUE,_xll.ohTrigger(Trigger,Trigger1Y))</f>
        <v>1.5718371535511755E-2</v>
      </c>
      <c r="V44" s="141" t="e">
        <f>_xll.qlQuoteValue(P44,_xll.ohTrigger(Trigger,Trigger1Y))</f>
        <v>#NUM!</v>
      </c>
      <c r="W44" s="60" t="b">
        <f t="shared" si="8"/>
        <v>0</v>
      </c>
      <c r="X44" s="145" t="e">
        <f t="shared" si="9"/>
        <v>#NUM!</v>
      </c>
      <c r="Y44" s="60" t="e">
        <f>ABS(X44)&lt;=ABS('General Settings'!$D$36)</f>
        <v>#NUM!</v>
      </c>
      <c r="AA44" s="72" t="e">
        <v>#N/A</v>
      </c>
    </row>
    <row r="45" spans="13:27" x14ac:dyDescent="0.2">
      <c r="M45" s="60" t="s">
        <v>176</v>
      </c>
      <c r="N45" s="60" t="s">
        <v>93</v>
      </c>
      <c r="O45" s="60" t="str">
        <f t="shared" si="6"/>
        <v>35M</v>
      </c>
      <c r="P45" s="60" t="str">
        <f t="shared" si="7"/>
        <v>USD23x35F_Quote</v>
      </c>
      <c r="Q45" s="138"/>
      <c r="R45" s="136">
        <f>_xll.qlInterestRateIndexFixingDate(Index1Y,S45)</f>
        <v>43193</v>
      </c>
      <c r="S45" s="136">
        <f>_xll.qlCalendarAdvance(JointCalendar,SettlementDate,N45,"mf",TRUE)</f>
        <v>43195</v>
      </c>
      <c r="T45" s="136">
        <f>_xll.qlCalendarAdvance(JointCalendar,SettlementDate,O45,"mf",TRUE)</f>
        <v>43560</v>
      </c>
      <c r="U45" s="141">
        <f>_xll.qlIndexFixing(Index1Y,R45,TRUE,_xll.ohTrigger(Trigger,Trigger1Y))</f>
        <v>1.5736512316993898E-2</v>
      </c>
      <c r="V45" s="141" t="e">
        <f>_xll.qlQuoteValue(P45,_xll.ohTrigger(Trigger,Trigger1Y))</f>
        <v>#NUM!</v>
      </c>
      <c r="W45" s="60" t="b">
        <f t="shared" si="8"/>
        <v>0</v>
      </c>
      <c r="X45" s="145" t="e">
        <f t="shared" si="9"/>
        <v>#NUM!</v>
      </c>
      <c r="Y45" s="60" t="e">
        <f>ABS(X45)&lt;=ABS('General Settings'!$D$36)</f>
        <v>#NUM!</v>
      </c>
      <c r="AA45" s="72" t="e">
        <v>#N/A</v>
      </c>
    </row>
    <row r="46" spans="13:27" x14ac:dyDescent="0.2">
      <c r="M46" s="61" t="s">
        <v>176</v>
      </c>
      <c r="N46" s="61" t="s">
        <v>129</v>
      </c>
      <c r="O46" s="61" t="str">
        <f t="shared" si="6"/>
        <v>36M</v>
      </c>
      <c r="P46" s="61" t="str">
        <f t="shared" si="7"/>
        <v>USD24x36F_Quote</v>
      </c>
      <c r="Q46" s="140"/>
      <c r="R46" s="137">
        <f>_xll.qlInterestRateIndexFixingDate(Index1Y,S46)</f>
        <v>43223</v>
      </c>
      <c r="S46" s="137">
        <f>_xll.qlCalendarAdvance(JointCalendar,SettlementDate,N46,"mf",TRUE)</f>
        <v>43228</v>
      </c>
      <c r="T46" s="137">
        <f>_xll.qlCalendarAdvance(JointCalendar,SettlementDate,O46,"mf",TRUE)</f>
        <v>43592</v>
      </c>
      <c r="U46" s="142">
        <f>_xll.qlIndexFixing(Index1Y,R46,TRUE,_xll.ohTrigger(Trigger,Trigger1Y))</f>
        <v>1.5765875820973108E-2</v>
      </c>
      <c r="V46" s="142">
        <f>_xll.qlQuoteValue(P46,_xll.ohTrigger(Trigger,Trigger1Y))</f>
        <v>1.5210000000000001E-2</v>
      </c>
      <c r="W46" s="61" t="b">
        <f t="shared" si="8"/>
        <v>1</v>
      </c>
      <c r="X46" s="146">
        <f t="shared" si="9"/>
        <v>5.5587582097310628E-4</v>
      </c>
      <c r="Y46" s="61" t="b">
        <f>ABS(X46)&lt;=ABS('General Settings'!$D$36)</f>
        <v>0</v>
      </c>
      <c r="AA46" s="72" t="e">
        <v>#N/A</v>
      </c>
    </row>
    <row r="47" spans="13:27" x14ac:dyDescent="0.2">
      <c r="W47" s="72"/>
      <c r="X47" s="73"/>
    </row>
    <row r="48" spans="13:27" x14ac:dyDescent="0.2">
      <c r="W48" s="72"/>
      <c r="X48" s="73"/>
    </row>
    <row r="49" spans="23:24" x14ac:dyDescent="0.2">
      <c r="W49" s="72"/>
      <c r="X49" s="73"/>
    </row>
    <row r="50" spans="23:24" x14ac:dyDescent="0.2">
      <c r="W50" s="72"/>
      <c r="X50" s="73"/>
    </row>
    <row r="51" spans="23:24" x14ac:dyDescent="0.2">
      <c r="W51" s="72"/>
      <c r="X51" s="73"/>
    </row>
    <row r="52" spans="23:24" x14ac:dyDescent="0.2">
      <c r="W52" s="72"/>
      <c r="X52" s="73"/>
    </row>
    <row r="53" spans="23:24" x14ac:dyDescent="0.2">
      <c r="W53" s="72"/>
      <c r="X53" s="73"/>
    </row>
    <row r="54" spans="23:24" x14ac:dyDescent="0.2">
      <c r="W54" s="72"/>
      <c r="X54" s="73"/>
    </row>
    <row r="55" spans="23:24" x14ac:dyDescent="0.2">
      <c r="W55" s="72"/>
      <c r="X55" s="73"/>
    </row>
    <row r="56" spans="23:24" x14ac:dyDescent="0.2">
      <c r="W56" s="72"/>
      <c r="X56" s="73"/>
    </row>
    <row r="57" spans="23:24" x14ac:dyDescent="0.2">
      <c r="W57" s="72"/>
      <c r="X57" s="73"/>
    </row>
    <row r="58" spans="23:24" x14ac:dyDescent="0.2">
      <c r="W58" s="72"/>
      <c r="X58" s="73"/>
    </row>
    <row r="59" spans="23:24" x14ac:dyDescent="0.2">
      <c r="W59" s="72"/>
      <c r="X59" s="73"/>
    </row>
    <row r="60" spans="23:24" x14ac:dyDescent="0.2">
      <c r="W60" s="72"/>
      <c r="X60" s="73"/>
    </row>
    <row r="61" spans="23:24" x14ac:dyDescent="0.2">
      <c r="W61" s="72"/>
      <c r="X61" s="73"/>
    </row>
    <row r="62" spans="23:24" x14ac:dyDescent="0.2">
      <c r="W62" s="72"/>
      <c r="X62" s="73"/>
    </row>
    <row r="63" spans="23:24" x14ac:dyDescent="0.2">
      <c r="W63" s="72"/>
      <c r="X63" s="73"/>
    </row>
    <row r="64" spans="23:24" x14ac:dyDescent="0.2">
      <c r="W64" s="72"/>
      <c r="X64" s="73"/>
    </row>
    <row r="65" spans="10:24" x14ac:dyDescent="0.2">
      <c r="W65" s="72"/>
      <c r="X65" s="73"/>
    </row>
    <row r="66" spans="10:24" x14ac:dyDescent="0.2">
      <c r="W66" s="72"/>
      <c r="X66" s="73"/>
    </row>
    <row r="67" spans="10:24" x14ac:dyDescent="0.2">
      <c r="W67" s="72"/>
      <c r="X67" s="73"/>
    </row>
    <row r="68" spans="10:24" x14ac:dyDescent="0.2">
      <c r="W68" s="72"/>
      <c r="X68" s="73"/>
    </row>
    <row r="69" spans="10:24" x14ac:dyDescent="0.2">
      <c r="W69" s="72"/>
      <c r="X69" s="73"/>
    </row>
    <row r="70" spans="10:24" x14ac:dyDescent="0.2">
      <c r="W70" s="72"/>
      <c r="X70" s="73"/>
    </row>
    <row r="71" spans="10:24" x14ac:dyDescent="0.2">
      <c r="J71" s="72"/>
      <c r="K71" s="72"/>
      <c r="L71" s="72"/>
      <c r="W71" s="72"/>
      <c r="X71" s="73"/>
    </row>
    <row r="72" spans="10:24" x14ac:dyDescent="0.2">
      <c r="W72" s="72"/>
      <c r="X72" s="73"/>
    </row>
    <row r="73" spans="10:24" x14ac:dyDescent="0.2">
      <c r="W73" s="72"/>
      <c r="X73" s="73"/>
    </row>
    <row r="74" spans="10:24" x14ac:dyDescent="0.2">
      <c r="W74" s="72"/>
      <c r="X74" s="73"/>
    </row>
    <row r="75" spans="10:24" x14ac:dyDescent="0.2">
      <c r="W75" s="72"/>
      <c r="X75" s="73"/>
    </row>
    <row r="76" spans="10:24" x14ac:dyDescent="0.2">
      <c r="W76" s="72"/>
      <c r="X76" s="73"/>
    </row>
    <row r="77" spans="10:24" x14ac:dyDescent="0.2">
      <c r="W77" s="72"/>
      <c r="X77" s="73"/>
    </row>
    <row r="78" spans="10:24" x14ac:dyDescent="0.2">
      <c r="W78" s="72"/>
      <c r="X78" s="73"/>
    </row>
    <row r="79" spans="10:24" x14ac:dyDescent="0.2">
      <c r="W79" s="72"/>
      <c r="X79" s="73"/>
    </row>
    <row r="80" spans="10:24" x14ac:dyDescent="0.2">
      <c r="W80" s="72"/>
      <c r="X80" s="73"/>
    </row>
    <row r="81" spans="23:24" x14ac:dyDescent="0.2">
      <c r="W81" s="72"/>
      <c r="X81" s="73"/>
    </row>
    <row r="82" spans="23:24" x14ac:dyDescent="0.2">
      <c r="W82" s="72"/>
      <c r="X82" s="73"/>
    </row>
    <row r="83" spans="23:24" x14ac:dyDescent="0.2">
      <c r="W83" s="72"/>
      <c r="X83" s="73"/>
    </row>
    <row r="84" spans="23:24" x14ac:dyDescent="0.2">
      <c r="W84" s="72"/>
      <c r="X84" s="73"/>
    </row>
    <row r="85" spans="23:24" x14ac:dyDescent="0.2">
      <c r="W85" s="72"/>
      <c r="X85" s="73"/>
    </row>
    <row r="86" spans="23:24" x14ac:dyDescent="0.2">
      <c r="W86" s="72"/>
      <c r="X86" s="73"/>
    </row>
    <row r="87" spans="23:24" x14ac:dyDescent="0.2">
      <c r="W87" s="72"/>
      <c r="X87" s="73"/>
    </row>
    <row r="88" spans="23:24" x14ac:dyDescent="0.2">
      <c r="W88" s="72"/>
      <c r="X88" s="73"/>
    </row>
    <row r="89" spans="23:24" x14ac:dyDescent="0.2">
      <c r="W89" s="72"/>
      <c r="X89" s="73"/>
    </row>
    <row r="90" spans="23:24" x14ac:dyDescent="0.2">
      <c r="W90" s="72"/>
      <c r="X90" s="73"/>
    </row>
    <row r="91" spans="23:24" x14ac:dyDescent="0.2">
      <c r="W91" s="72"/>
      <c r="X91" s="73"/>
    </row>
    <row r="92" spans="23:24" x14ac:dyDescent="0.2">
      <c r="W92" s="72"/>
      <c r="X92" s="73"/>
    </row>
    <row r="93" spans="23:24" x14ac:dyDescent="0.2">
      <c r="W93" s="72"/>
      <c r="X93" s="73"/>
    </row>
    <row r="94" spans="23:24" x14ac:dyDescent="0.2">
      <c r="W94" s="72"/>
      <c r="X94" s="73"/>
    </row>
    <row r="95" spans="23:24" x14ac:dyDescent="0.2">
      <c r="W95" s="72"/>
      <c r="X95" s="73"/>
    </row>
    <row r="96" spans="23:24" x14ac:dyDescent="0.2">
      <c r="W96" s="72"/>
      <c r="X96" s="73"/>
    </row>
    <row r="97" spans="23:24" x14ac:dyDescent="0.2">
      <c r="W97" s="72"/>
      <c r="X97" s="73"/>
    </row>
    <row r="98" spans="23:24" x14ac:dyDescent="0.2">
      <c r="W98" s="72"/>
      <c r="X98" s="73"/>
    </row>
    <row r="99" spans="23:24" x14ac:dyDescent="0.2">
      <c r="W99" s="72"/>
      <c r="X99" s="73"/>
    </row>
    <row r="100" spans="23:24" x14ac:dyDescent="0.2">
      <c r="W100" s="72"/>
      <c r="X100" s="73"/>
    </row>
    <row r="101" spans="23:24" x14ac:dyDescent="0.2">
      <c r="W101" s="72"/>
      <c r="X101" s="73"/>
    </row>
    <row r="102" spans="23:24" x14ac:dyDescent="0.2">
      <c r="W102" s="72"/>
      <c r="X102" s="73"/>
    </row>
    <row r="103" spans="23:24" x14ac:dyDescent="0.2">
      <c r="W103" s="72"/>
      <c r="X103" s="73"/>
    </row>
    <row r="104" spans="23:24" x14ac:dyDescent="0.2">
      <c r="W104" s="72"/>
      <c r="X104" s="73"/>
    </row>
    <row r="105" spans="23:24" x14ac:dyDescent="0.2">
      <c r="W105" s="72"/>
      <c r="X105" s="73"/>
    </row>
    <row r="106" spans="23:24" x14ac:dyDescent="0.2">
      <c r="W106" s="72"/>
      <c r="X106" s="73"/>
    </row>
    <row r="107" spans="23:24" x14ac:dyDescent="0.2">
      <c r="W107" s="72"/>
      <c r="X107" s="73"/>
    </row>
    <row r="108" spans="23:24" x14ac:dyDescent="0.2">
      <c r="W108" s="72"/>
      <c r="X108" s="73"/>
    </row>
    <row r="109" spans="23:24" x14ac:dyDescent="0.2">
      <c r="W109" s="72"/>
      <c r="X109" s="73"/>
    </row>
    <row r="110" spans="23:24" x14ac:dyDescent="0.2">
      <c r="W110" s="72"/>
      <c r="X110" s="73"/>
    </row>
    <row r="111" spans="23:24" x14ac:dyDescent="0.2">
      <c r="W111" s="72"/>
      <c r="X111" s="73"/>
    </row>
    <row r="112" spans="23:24" x14ac:dyDescent="0.2">
      <c r="W112" s="72"/>
      <c r="X112" s="73"/>
    </row>
    <row r="113" spans="23:24" x14ac:dyDescent="0.2">
      <c r="W113" s="72"/>
      <c r="X113" s="73"/>
    </row>
    <row r="114" spans="23:24" x14ac:dyDescent="0.2">
      <c r="W114" s="72"/>
      <c r="X114" s="73"/>
    </row>
    <row r="115" spans="23:24" x14ac:dyDescent="0.2">
      <c r="W115" s="72"/>
      <c r="X115" s="73"/>
    </row>
    <row r="116" spans="23:24" x14ac:dyDescent="0.2">
      <c r="W116" s="72"/>
      <c r="X116" s="73"/>
    </row>
    <row r="117" spans="23:24" x14ac:dyDescent="0.2">
      <c r="W117" s="72"/>
      <c r="X117" s="73"/>
    </row>
    <row r="118" spans="23:24" x14ac:dyDescent="0.2">
      <c r="W118" s="72"/>
      <c r="X118" s="73"/>
    </row>
    <row r="119" spans="23:24" x14ac:dyDescent="0.2">
      <c r="W119" s="72"/>
      <c r="X119" s="73"/>
    </row>
    <row r="120" spans="23:24" x14ac:dyDescent="0.2">
      <c r="W120" s="72"/>
      <c r="X120" s="73"/>
    </row>
    <row r="121" spans="23:24" x14ac:dyDescent="0.2">
      <c r="W121" s="72"/>
      <c r="X121" s="73"/>
    </row>
    <row r="122" spans="23:24" x14ac:dyDescent="0.2">
      <c r="W122" s="72"/>
      <c r="X122" s="73"/>
    </row>
    <row r="123" spans="23:24" x14ac:dyDescent="0.2">
      <c r="W123" s="72"/>
      <c r="X123" s="73"/>
    </row>
    <row r="124" spans="23:24" x14ac:dyDescent="0.2">
      <c r="W124" s="72"/>
      <c r="X124" s="73"/>
    </row>
    <row r="125" spans="23:24" x14ac:dyDescent="0.2">
      <c r="W125" s="72"/>
      <c r="X125" s="73"/>
    </row>
    <row r="126" spans="23:24" x14ac:dyDescent="0.2">
      <c r="W126" s="72"/>
      <c r="X126" s="73"/>
    </row>
    <row r="127" spans="23:24" x14ac:dyDescent="0.2">
      <c r="W127" s="72"/>
      <c r="X127" s="73"/>
    </row>
    <row r="128" spans="23:24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6">
    <cfRule type="cellIs" dxfId="0" priority="1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topLeftCell="A4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7" width="15.7109375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x14ac:dyDescent="0.2">
      <c r="B1" s="57" t="s">
        <v>56</v>
      </c>
      <c r="C1" s="58"/>
      <c r="K1" s="1" t="s">
        <v>57</v>
      </c>
    </row>
    <row r="2" spans="2:17" x14ac:dyDescent="0.2">
      <c r="F2" s="59" t="str">
        <f>Currency&amp;"ON"</f>
        <v>USDON</v>
      </c>
      <c r="J2" s="38" t="str">
        <f>Currency&amp;"1M"</f>
        <v>USD1M</v>
      </c>
      <c r="K2" s="40"/>
      <c r="L2" s="38" t="str">
        <f>Currency&amp;"3M"</f>
        <v>USD3M</v>
      </c>
      <c r="M2" s="40"/>
      <c r="N2" s="39" t="str">
        <f>Currency&amp;"6M"</f>
        <v>USD6M</v>
      </c>
      <c r="O2" s="40"/>
      <c r="P2" s="39" t="str">
        <f>Currency&amp;"1Y"</f>
        <v>USD1Y</v>
      </c>
      <c r="Q2" s="40"/>
    </row>
    <row r="3" spans="2:17" x14ac:dyDescent="0.2">
      <c r="B3" s="44" t="s">
        <v>50</v>
      </c>
      <c r="D3" s="44" t="s">
        <v>54</v>
      </c>
      <c r="E3" s="41" t="s">
        <v>55</v>
      </c>
      <c r="F3" s="42" t="s">
        <v>48</v>
      </c>
      <c r="H3" s="44" t="s">
        <v>54</v>
      </c>
      <c r="I3" s="41" t="s">
        <v>55</v>
      </c>
      <c r="J3" s="42" t="s">
        <v>48</v>
      </c>
      <c r="K3" s="43" t="s">
        <v>49</v>
      </c>
      <c r="L3" s="42" t="s">
        <v>48</v>
      </c>
      <c r="M3" s="43" t="s">
        <v>49</v>
      </c>
      <c r="N3" s="42" t="s">
        <v>48</v>
      </c>
      <c r="O3" s="43" t="s">
        <v>49</v>
      </c>
      <c r="P3" s="42" t="s">
        <v>48</v>
      </c>
      <c r="Q3" s="43" t="s">
        <v>49</v>
      </c>
    </row>
    <row r="4" spans="2:17" x14ac:dyDescent="0.2">
      <c r="B4" s="45"/>
      <c r="D4" s="48">
        <f>EvaluationDate</f>
        <v>42493</v>
      </c>
      <c r="E4" s="48">
        <f>_xll.qlInterestRateIndexValueDate(IndexON,D4)</f>
        <v>42493</v>
      </c>
      <c r="F4" s="51">
        <f>IFERROR(_xll.qlIndexFixing(IndexON,D4,TRUE,_xll.ohTrigger(RecalcTrigger,TriggerON)),NA())</f>
        <v>3.8570000000248683E-3</v>
      </c>
      <c r="H4" s="48">
        <f>EvaluationDate</f>
        <v>42493</v>
      </c>
      <c r="I4" s="48">
        <f>_xll.qlInterestRateIndexValueDate(Index1M,$H4)</f>
        <v>42495</v>
      </c>
      <c r="J4" s="51">
        <f>IFERROR(_xll.qlIndexFixing(Index1M,$H4,TRUE,_xll.ohTrigger(_xll.ohTrigger(RecalcTrigger,Trigger1M),Trigger1M)),NA())</f>
        <v>4.3589999999987805E-3</v>
      </c>
      <c r="K4" s="51">
        <f>IFERROR(_xll.qlIndexFixing(ONIndex1M,I4,TRUE,_xll.ohTrigger(RecalcTrigger,Trigger1M)),NA())</f>
        <v>4.5998296357474544E-3</v>
      </c>
      <c r="L4" s="51">
        <f>IFERROR(_xll.qlIndexFixing(Index3M,H4,TRUE,_xll.ohTrigger(RecalcTrigger,Trigger3M)),NA())</f>
        <v>6.3290000000000872E-3</v>
      </c>
      <c r="M4" s="51">
        <f>IFERROR(_xll.qlIndexFixing(ONIndex3M,I4,TRUE,_xll.ohTrigger(RecalcTrigger,Trigger3M)),NA())</f>
        <v>6.1121911895778425E-3</v>
      </c>
      <c r="N4" s="51">
        <f>IFERROR(_xll.qlIndexFixing(Index6M,$H4,TRUE,_xll.ohTrigger(RecalcTrigger,Trigger6M)),NA())</f>
        <v>9.0709999999997789E-3</v>
      </c>
      <c r="O4" s="51">
        <f>IFERROR(_xll.qlIndexFixing(ONIndex6M,I4,TRUE,_xll.ohTrigger(RecalcTrigger,Trigger6M)),NA())</f>
        <v>8.9442205825740473E-3</v>
      </c>
      <c r="P4" s="51">
        <f>IFERROR(_xll.qlIndexFixing(Index1Y,$H4,TRUE,_xll.ohTrigger(RecalcTrigger,Trigger1Y)),NA())</f>
        <v>1.2318000000000422E-2</v>
      </c>
      <c r="Q4" s="51">
        <f>IFERROR(_xll.qlIndexFixing(ONIndex1Y,I4,TRUE,_xll.ohTrigger(RecalcTrigger,Trigger1Y)),NA())</f>
        <v>1.3275945778152831E-2</v>
      </c>
    </row>
    <row r="5" spans="2:17" x14ac:dyDescent="0.2">
      <c r="B5" s="46" t="s">
        <v>20</v>
      </c>
      <c r="D5" s="49">
        <f>_xll.qlCalendarAdvance(LocalCalendar,$D4,B5,"f",FALSE)</f>
        <v>42494</v>
      </c>
      <c r="E5" s="49">
        <f>_xll.qlInterestRateIndexValueDate(IndexON,D5)</f>
        <v>42494</v>
      </c>
      <c r="F5" s="52">
        <f>IFERROR(_xll.qlIndexFixing(IndexON,D5,TRUE,_xll.ohTrigger(RecalcTrigger,TriggerON)),NA())</f>
        <v>3.8340933771863206E-3</v>
      </c>
      <c r="H5" s="49">
        <f>_xll.qlCalendarAdvance(IborCalendar,$H4,B5,"f",FALSE)</f>
        <v>42494</v>
      </c>
      <c r="I5" s="49">
        <f>_xll.qlInterestRateIndexValueDate(Index1M,$H5)</f>
        <v>42496</v>
      </c>
      <c r="J5" s="52">
        <f>IFERROR(_xll.qlIndexFixing(Index1M,$H5,TRUE,_xll.ohTrigger(RecalcTrigger,Trigger1M)),NA())</f>
        <v>4.3511757057748054E-3</v>
      </c>
      <c r="K5" s="52">
        <f>IFERROR(_xll.qlIndexFixing(ONIndex1M,I5,TRUE,_xll.ohTrigger(RecalcTrigger,Trigger1M)),NA())</f>
        <v>4.5857199798238213E-3</v>
      </c>
      <c r="L5" s="52">
        <f>IFERROR(_xll.qlIndexFixing(Index3M,H5,TRUE,_xll.ohTrigger(RecalcTrigger,Trigger3M)),NA())</f>
        <v>6.3360613891220849E-3</v>
      </c>
      <c r="M5" s="52">
        <f>IFERROR(_xll.qlIndexFixing(ONIndex3M,I5,TRUE,_xll.ohTrigger(RecalcTrigger,Trigger3M)),NA())</f>
        <v>6.1128069316751521E-3</v>
      </c>
      <c r="N5" s="52">
        <f>IFERROR(_xll.qlIndexFixing(Index6M,$H5,TRUE,_xll.ohTrigger(RecalcTrigger,Trigger6M)),NA())</f>
        <v>9.0714599132077373E-3</v>
      </c>
      <c r="O5" s="52">
        <f>IFERROR(_xll.qlIndexFixing(ONIndex6M,I5,TRUE,_xll.ohTrigger(RecalcTrigger,Trigger6M)),NA())</f>
        <v>8.9437460257535406E-3</v>
      </c>
      <c r="P5" s="52">
        <f>IFERROR(_xll.qlIndexFixing(Index1Y,$H5,TRUE,_xll.ohTrigger(RecalcTrigger,Trigger1Y)),NA())</f>
        <v>1.2302419462191022E-2</v>
      </c>
      <c r="Q5" s="52">
        <f>IFERROR(_xll.qlIndexFixing(ONIndex1Y,I5,TRUE,_xll.ohTrigger(RecalcTrigger,Trigger1Y)),NA())</f>
        <v>1.3275467934334984E-2</v>
      </c>
    </row>
    <row r="6" spans="2:17" x14ac:dyDescent="0.2">
      <c r="B6" s="46" t="s">
        <v>20</v>
      </c>
      <c r="D6" s="49">
        <f>_xll.qlCalendarAdvance(LocalCalendar,$D5,B6,"f",FALSE)</f>
        <v>42495</v>
      </c>
      <c r="E6" s="49">
        <f>_xll.qlInterestRateIndexValueDate(IndexON,D6)</f>
        <v>42495</v>
      </c>
      <c r="F6" s="52">
        <f>IFERROR(_xll.qlIndexFixing(IndexON,D6,TRUE,_xll.ohTrigger(RecalcTrigger,TriggerON)),NA())</f>
        <v>3.8076457957014753E-3</v>
      </c>
      <c r="H6" s="49">
        <f>_xll.qlCalendarAdvance(IborCalendar,$H5,B6,"f",FALSE)</f>
        <v>42495</v>
      </c>
      <c r="I6" s="49">
        <f>_xll.qlInterestRateIndexValueDate(Index1M,$H6)</f>
        <v>42499</v>
      </c>
      <c r="J6" s="52">
        <f>IFERROR(_xll.qlIndexFixing(Index1M,$H6,TRUE,_xll.ohTrigger(RecalcTrigger,Trigger1M)),NA())</f>
        <v>4.3233039302034253E-3</v>
      </c>
      <c r="K6" s="52">
        <f>IFERROR(_xll.qlIndexFixing(ONIndex1M,I6,TRUE,_xll.ohTrigger(RecalcTrigger,Trigger1M)),NA())</f>
        <v>4.5573254331099378E-3</v>
      </c>
      <c r="L6" s="52">
        <f>IFERROR(_xll.qlIndexFixing(Index3M,H6,TRUE,_xll.ohTrigger(RecalcTrigger,Trigger3M)),NA())</f>
        <v>6.344560172172573E-3</v>
      </c>
      <c r="M6" s="52">
        <f>IFERROR(_xll.qlIndexFixing(ONIndex3M,I6,TRUE,_xll.ohTrigger(RecalcTrigger,Trigger3M)),NA())</f>
        <v>6.113727037906358E-3</v>
      </c>
      <c r="N6" s="52">
        <f>IFERROR(_xll.qlIndexFixing(Index6M,$H6,TRUE,_xll.ohTrigger(RecalcTrigger,Trigger6M)),NA())</f>
        <v>9.0804355447329441E-3</v>
      </c>
      <c r="O6" s="52">
        <f>IFERROR(_xll.qlIndexFixing(ONIndex6M,I6,TRUE,_xll.ohTrigger(RecalcTrigger,Trigger6M)),NA())</f>
        <v>8.9421303513859129E-3</v>
      </c>
      <c r="P6" s="52">
        <f>IFERROR(_xll.qlIndexFixing(Index1Y,$H6,TRUE,_xll.ohTrigger(RecalcTrigger,Trigger1Y)),NA())</f>
        <v>1.2288828206240198E-2</v>
      </c>
      <c r="Q6" s="52">
        <f>IFERROR(_xll.qlIndexFixing(ONIndex1Y,I6,TRUE,_xll.ohTrigger(RecalcTrigger,Trigger1Y)),NA())</f>
        <v>1.3273043686545805E-2</v>
      </c>
    </row>
    <row r="7" spans="2:17" x14ac:dyDescent="0.2">
      <c r="B7" s="46" t="s">
        <v>20</v>
      </c>
      <c r="D7" s="49">
        <f>_xll.qlCalendarAdvance(LocalCalendar,$D6,B7,"f",FALSE)</f>
        <v>42496</v>
      </c>
      <c r="E7" s="49">
        <f>_xll.qlInterestRateIndexValueDate(IndexON,D7)</f>
        <v>42496</v>
      </c>
      <c r="F7" s="52">
        <f>IFERROR(_xll.qlIndexFixing(IndexON,D7,TRUE,_xll.ohTrigger(RecalcTrigger,TriggerON)),NA())</f>
        <v>3.7591247394619387E-3</v>
      </c>
      <c r="H7" s="49">
        <f>_xll.qlCalendarAdvance(IborCalendar,$H6,B7,"f",FALSE)</f>
        <v>42496</v>
      </c>
      <c r="I7" s="49">
        <f>_xll.qlInterestRateIndexValueDate(Index1M,$H7)</f>
        <v>42500</v>
      </c>
      <c r="J7" s="52">
        <f>IFERROR(_xll.qlIndexFixing(Index1M,$H7,TRUE,_xll.ohTrigger(RecalcTrigger,Trigger1M)),NA())</f>
        <v>4.3157223761221145E-3</v>
      </c>
      <c r="K7" s="52">
        <f>IFERROR(_xll.qlIndexFixing(ONIndex1M,I7,TRUE,_xll.ohTrigger(RecalcTrigger,Trigger1M)),NA())</f>
        <v>4.5360733336696768E-3</v>
      </c>
      <c r="L7" s="52">
        <f>IFERROR(_xll.qlIndexFixing(Index3M,H7,TRUE,_xll.ohTrigger(RecalcTrigger,Trigger3M)),NA())</f>
        <v>6.348467454857799E-3</v>
      </c>
      <c r="M7" s="52">
        <f>IFERROR(_xll.qlIndexFixing(ONIndex3M,I7,TRUE,_xll.ohTrigger(RecalcTrigger,Trigger3M)),NA())</f>
        <v>6.1144949620306477E-3</v>
      </c>
      <c r="N7" s="52">
        <f>IFERROR(_xll.qlIndexFixing(Index6M,$H7,TRUE,_xll.ohTrigger(RecalcTrigger,Trigger6M)),NA())</f>
        <v>9.084772204750121E-3</v>
      </c>
      <c r="O7" s="52">
        <f>IFERROR(_xll.qlIndexFixing(ONIndex6M,I7,TRUE,_xll.ohTrigger(RecalcTrigger,Trigger6M)),NA())</f>
        <v>8.9410852358717818E-3</v>
      </c>
      <c r="P7" s="52">
        <f>IFERROR(_xll.qlIndexFixing(Index1Y,$H7,TRUE,_xll.ohTrigger(RecalcTrigger,Trigger1Y)),NA())</f>
        <v>1.2281453676477021E-2</v>
      </c>
      <c r="Q7" s="52">
        <f>IFERROR(_xll.qlIndexFixing(ONIndex1Y,I7,TRUE,_xll.ohTrigger(RecalcTrigger,Trigger1Y)),NA())</f>
        <v>1.3271592640782259E-2</v>
      </c>
    </row>
    <row r="8" spans="2:17" x14ac:dyDescent="0.2">
      <c r="B8" s="46" t="s">
        <v>20</v>
      </c>
      <c r="D8" s="49">
        <f>_xll.qlCalendarAdvance(LocalCalendar,$D7,B8,"f",FALSE)</f>
        <v>42499</v>
      </c>
      <c r="E8" s="49">
        <f>_xll.qlInterestRateIndexValueDate(IndexON,D8)</f>
        <v>42499</v>
      </c>
      <c r="F8" s="52">
        <f>IFERROR(_xll.qlIndexFixing(IndexON,D8,TRUE,_xll.ohTrigger(RecalcTrigger,TriggerON)),NA())</f>
        <v>3.714860033907641E-3</v>
      </c>
      <c r="H8" s="49">
        <f>_xll.qlCalendarAdvance(IborCalendar,$H7,B8,"f",FALSE)</f>
        <v>42499</v>
      </c>
      <c r="I8" s="49">
        <f>_xll.qlInterestRateIndexValueDate(Index1M,$H8)</f>
        <v>42501</v>
      </c>
      <c r="J8" s="52">
        <f>IFERROR(_xll.qlIndexFixing(Index1M,$H8,TRUE,_xll.ohTrigger(RecalcTrigger,Trigger1M)),NA())</f>
        <v>4.3119741961706775E-3</v>
      </c>
      <c r="K8" s="52">
        <f>IFERROR(_xll.qlIndexFixing(ONIndex1M,I8,TRUE,_xll.ohTrigger(RecalcTrigger,Trigger1M)),NA())</f>
        <v>4.5105708160519953E-3</v>
      </c>
      <c r="L8" s="52">
        <f>IFERROR(_xll.qlIndexFixing(Index3M,H8,TRUE,_xll.ohTrigger(RecalcTrigger,Trigger3M)),NA())</f>
        <v>6.3524720736743544E-3</v>
      </c>
      <c r="M8" s="52">
        <f>IFERROR(_xll.qlIndexFixing(ONIndex3M,I8,TRUE,_xll.ohTrigger(RecalcTrigger,Trigger3M)),NA())</f>
        <v>6.1154164710597314E-3</v>
      </c>
      <c r="N8" s="52">
        <f>IFERROR(_xll.qlIndexFixing(Index6M,$H8,TRUE,_xll.ohTrigger(RecalcTrigger,Trigger6M)),NA())</f>
        <v>9.1008461253357688E-3</v>
      </c>
      <c r="O8" s="52">
        <f>IFERROR(_xll.qlIndexFixing(ONIndex6M,I8,TRUE,_xll.ohTrigger(RecalcTrigger,Trigger6M)),NA())</f>
        <v>8.9398310971589012E-3</v>
      </c>
      <c r="P8" s="52">
        <f>IFERROR(_xll.qlIndexFixing(Index1Y,$H8,TRUE,_xll.ohTrigger(RecalcTrigger,Trigger1Y)),NA())</f>
        <v>1.2274066358050126E-2</v>
      </c>
      <c r="Q8" s="52">
        <f>IFERROR(_xll.qlIndexFixing(ONIndex1Y,I8,TRUE,_xll.ohTrigger(RecalcTrigger,Trigger1Y)),NA())</f>
        <v>1.3269851385802056E-2</v>
      </c>
    </row>
    <row r="9" spans="2:17" x14ac:dyDescent="0.2">
      <c r="B9" s="46" t="s">
        <v>20</v>
      </c>
      <c r="D9" s="49">
        <f>_xll.qlCalendarAdvance(LocalCalendar,$D8,B9,"f",FALSE)</f>
        <v>42500</v>
      </c>
      <c r="E9" s="49">
        <f>_xll.qlInterestRateIndexValueDate(IndexON,D9)</f>
        <v>42500</v>
      </c>
      <c r="F9" s="52">
        <f>IFERROR(_xll.qlIndexFixing(IndexON,D9,TRUE,_xll.ohTrigger(RecalcTrigger,TriggerON)),NA())</f>
        <v>3.6949147333764643E-3</v>
      </c>
      <c r="H9" s="49">
        <f>_xll.qlCalendarAdvance(IborCalendar,$H8,B9,"f",FALSE)</f>
        <v>42500</v>
      </c>
      <c r="I9" s="49">
        <f>_xll.qlInterestRateIndexValueDate(Index1M,$H9)</f>
        <v>42502</v>
      </c>
      <c r="J9" s="52">
        <f>IFERROR(_xll.qlIndexFixing(Index1M,$H9,TRUE,_xll.ohTrigger(RecalcTrigger,Trigger1M)),NA())</f>
        <v>4.3057141039432034E-3</v>
      </c>
      <c r="K9" s="52">
        <f>IFERROR(_xll.qlIndexFixing(ONIndex1M,I9,TRUE,_xll.ohTrigger(RecalcTrigger,Trigger1M)),NA())</f>
        <v>4.4818071652308333E-3</v>
      </c>
      <c r="L9" s="52">
        <f>IFERROR(_xll.qlIndexFixing(Index3M,H9,TRUE,_xll.ohTrigger(RecalcTrigger,Trigger3M)),NA())</f>
        <v>6.3566192490835281E-3</v>
      </c>
      <c r="M9" s="52">
        <f>IFERROR(_xll.qlIndexFixing(ONIndex3M,I9,TRUE,_xll.ohTrigger(RecalcTrigger,Trigger3M)),NA())</f>
        <v>6.116491564833737E-3</v>
      </c>
      <c r="N9" s="52">
        <f>IFERROR(_xll.qlIndexFixing(Index6M,$H9,TRUE,_xll.ohTrigger(RecalcTrigger,Trigger6M)),NA())</f>
        <v>9.1014857815699124E-3</v>
      </c>
      <c r="O9" s="52">
        <f>IFERROR(_xll.qlIndexFixing(ONIndex6M,I9,TRUE,_xll.ohTrigger(RecalcTrigger,Trigger6M)),NA())</f>
        <v>8.9383679354071432E-3</v>
      </c>
      <c r="P9" s="52">
        <f>IFERROR(_xll.qlIndexFixing(Index1Y,$H9,TRUE,_xll.ohTrigger(RecalcTrigger,Trigger1Y)),NA())</f>
        <v>1.2266676172381884E-2</v>
      </c>
      <c r="Q9" s="52">
        <f>IFERROR(_xll.qlIndexFixing(ONIndex1Y,I9,TRUE,_xll.ohTrigger(RecalcTrigger,Trigger1Y)),NA())</f>
        <v>1.3267819921765067E-2</v>
      </c>
    </row>
    <row r="10" spans="2:17" x14ac:dyDescent="0.2">
      <c r="B10" s="46" t="s">
        <v>20</v>
      </c>
      <c r="D10" s="49">
        <f>_xll.qlCalendarAdvance(LocalCalendar,$D9,B10,"f",FALSE)</f>
        <v>42501</v>
      </c>
      <c r="E10" s="49">
        <f>_xll.qlInterestRateIndexValueDate(IndexON,D10)</f>
        <v>42501</v>
      </c>
      <c r="F10" s="52">
        <f>IFERROR(_xll.qlIndexFixing(IndexON,D10,TRUE,_xll.ohTrigger(RecalcTrigger,TriggerON)),NA())</f>
        <v>3.6762698882686351E-3</v>
      </c>
      <c r="H10" s="49">
        <f>_xll.qlCalendarAdvance(IborCalendar,$H9,B10,"f",FALSE)</f>
        <v>42501</v>
      </c>
      <c r="I10" s="49">
        <f>_xll.qlInterestRateIndexValueDate(Index1M,$H10)</f>
        <v>42503</v>
      </c>
      <c r="J10" s="52">
        <f>IFERROR(_xll.qlIndexFixing(Index1M,$H10,TRUE,_xll.ohTrigger(RecalcTrigger,Trigger1M)),NA())</f>
        <v>4.2999801501580354E-3</v>
      </c>
      <c r="K10" s="52">
        <f>IFERROR(_xll.qlIndexFixing(ONIndex1M,I10,TRUE,_xll.ohTrigger(RecalcTrigger,Trigger1M)),NA())</f>
        <v>4.4279733849705849E-3</v>
      </c>
      <c r="L10" s="52">
        <f>IFERROR(_xll.qlIndexFixing(Index3M,H10,TRUE,_xll.ohTrigger(RecalcTrigger,Trigger3M)),NA())</f>
        <v>6.3652205737413014E-3</v>
      </c>
      <c r="M10" s="52">
        <f>IFERROR(_xll.qlIndexFixing(ONIndex3M,I10,TRUE,_xll.ohTrigger(RecalcTrigger,Trigger3M)),NA())</f>
        <v>6.1192577137436643E-3</v>
      </c>
      <c r="N10" s="52">
        <f>IFERROR(_xll.qlIndexFixing(Index6M,$H10,TRUE,_xll.ohTrigger(RecalcTrigger,Trigger6M)),NA())</f>
        <v>9.1021415044079557E-3</v>
      </c>
      <c r="O10" s="52">
        <f>IFERROR(_xll.qlIndexFixing(ONIndex6M,I10,TRUE,_xll.ohTrigger(RecalcTrigger,Trigger6M)),NA())</f>
        <v>8.9349666190852162E-3</v>
      </c>
      <c r="P10" s="52">
        <f>IFERROR(_xll.qlIndexFixing(Index1Y,$H10,TRUE,_xll.ohTrigger(RecalcTrigger,Trigger1Y)),NA())</f>
        <v>1.2251042784705169E-2</v>
      </c>
      <c r="Q10" s="52">
        <f>IFERROR(_xll.qlIndexFixing(ONIndex1Y,I10,TRUE,_xll.ohTrigger(RecalcTrigger,Trigger1Y)),NA())</f>
        <v>1.3263278251338662E-2</v>
      </c>
    </row>
    <row r="11" spans="2:17" x14ac:dyDescent="0.2">
      <c r="B11" s="46" t="s">
        <v>20</v>
      </c>
      <c r="D11" s="49">
        <f>_xll.qlCalendarAdvance(LocalCalendar,$D10,B11,"f",FALSE)</f>
        <v>42502</v>
      </c>
      <c r="E11" s="49">
        <f>_xll.qlInterestRateIndexValueDate(IndexON,D11)</f>
        <v>42502</v>
      </c>
      <c r="F11" s="52">
        <f>IFERROR(_xll.qlIndexFixing(IndexON,D11,TRUE,_xll.ohTrigger(RecalcTrigger,TriggerON)),NA())</f>
        <v>3.6589254985042174E-3</v>
      </c>
      <c r="H11" s="49">
        <f>_xll.qlCalendarAdvance(IborCalendar,$H10,B11,"f",FALSE)</f>
        <v>42502</v>
      </c>
      <c r="I11" s="49">
        <f>_xll.qlInterestRateIndexValueDate(Index1M,$H11)</f>
        <v>42506</v>
      </c>
      <c r="J11" s="52">
        <f>IFERROR(_xll.qlIndexFixing(Index1M,$H11,TRUE,_xll.ohTrigger(RecalcTrigger,Trigger1M)),NA())</f>
        <v>4.2956710635376084E-3</v>
      </c>
      <c r="K11" s="52">
        <f>IFERROR(_xll.qlIndexFixing(ONIndex1M,I11,TRUE,_xll.ohTrigger(RecalcTrigger,Trigger1M)),NA())</f>
        <v>4.379648306498396E-3</v>
      </c>
      <c r="L11" s="52">
        <f>IFERROR(_xll.qlIndexFixing(Index3M,H11,TRUE,_xll.ohTrigger(RecalcTrigger,Trigger3M)),NA())</f>
        <v>6.3755379334852064E-3</v>
      </c>
      <c r="M11" s="52">
        <f>IFERROR(_xll.qlIndexFixing(ONIndex3M,I11,TRUE,_xll.ohTrigger(RecalcTrigger,Trigger3M)),NA())</f>
        <v>6.1223277884980831E-3</v>
      </c>
      <c r="N11" s="52">
        <f>IFERROR(_xll.qlIndexFixing(Index6M,$H11,TRUE,_xll.ohTrigger(RecalcTrigger,Trigger6M)),NA())</f>
        <v>9.1123410555940653E-3</v>
      </c>
      <c r="O11" s="52">
        <f>IFERROR(_xll.qlIndexFixing(ONIndex6M,I11,TRUE,_xll.ohTrigger(RecalcTrigger,Trigger6M)),NA())</f>
        <v>8.930425057211977E-3</v>
      </c>
      <c r="P11" s="52">
        <f>IFERROR(_xll.qlIndexFixing(Index1Y,$H11,TRUE,_xll.ohTrigger(RecalcTrigger,Trigger1Y)),NA())</f>
        <v>1.2237285175485359E-2</v>
      </c>
      <c r="Q11" s="52">
        <f>IFERROR(_xll.qlIndexFixing(ONIndex1Y,I11,TRUE,_xll.ohTrigger(RecalcTrigger,Trigger1Y)),NA())</f>
        <v>1.3256791974090021E-2</v>
      </c>
    </row>
    <row r="12" spans="2:17" x14ac:dyDescent="0.2">
      <c r="B12" s="46" t="s">
        <v>20</v>
      </c>
      <c r="D12" s="49">
        <f>_xll.qlCalendarAdvance(LocalCalendar,$D11,B12,"f",FALSE)</f>
        <v>42503</v>
      </c>
      <c r="E12" s="49">
        <f>_xll.qlInterestRateIndexValueDate(IndexON,D12)</f>
        <v>42503</v>
      </c>
      <c r="F12" s="52">
        <f>IFERROR(_xll.qlIndexFixing(IndexON,D12,TRUE,_xll.ohTrigger(RecalcTrigger,TriggerON)),NA())</f>
        <v>3.6286081425718208E-3</v>
      </c>
      <c r="H12" s="49">
        <f>_xll.qlCalendarAdvance(IborCalendar,$H11,B12,"f",FALSE)</f>
        <v>42503</v>
      </c>
      <c r="I12" s="49">
        <f>_xll.qlInterestRateIndexValueDate(Index1M,$H12)</f>
        <v>42507</v>
      </c>
      <c r="J12" s="52">
        <f>IFERROR(_xll.qlIndexFixing(Index1M,$H12,TRUE,_xll.ohTrigger(RecalcTrigger,Trigger1M)),NA())</f>
        <v>4.2965740393014467E-3</v>
      </c>
      <c r="K12" s="52">
        <f>IFERROR(_xll.qlIndexFixing(ONIndex1M,I12,TRUE,_xll.ohTrigger(RecalcTrigger,Trigger1M)),NA())</f>
        <v>4.3583218104892296E-3</v>
      </c>
      <c r="L12" s="52">
        <f>IFERROR(_xll.qlIndexFixing(Index3M,H12,TRUE,_xll.ohTrigger(RecalcTrigger,Trigger3M)),NA())</f>
        <v>6.3810762067217442E-3</v>
      </c>
      <c r="M12" s="52">
        <f>IFERROR(_xll.qlIndexFixing(ONIndex3M,I12,TRUE,_xll.ohTrigger(RecalcTrigger,Trigger3M)),NA())</f>
        <v>6.1241708064763145E-3</v>
      </c>
      <c r="N12" s="52">
        <f>IFERROR(_xll.qlIndexFixing(Index6M,$H12,TRUE,_xll.ohTrigger(RecalcTrigger,Trigger6M)),NA())</f>
        <v>9.1172524145783536E-3</v>
      </c>
      <c r="O12" s="52">
        <f>IFERROR(_xll.qlIndexFixing(ONIndex6M,I12,TRUE,_xll.ohTrigger(RecalcTrigger,Trigger6M)),NA())</f>
        <v>8.927916780026024E-3</v>
      </c>
      <c r="P12" s="52">
        <f>IFERROR(_xll.qlIndexFixing(Index1Y,$H12,TRUE,_xll.ohTrigger(RecalcTrigger,Trigger1Y)),NA())</f>
        <v>1.2230029464704013E-2</v>
      </c>
      <c r="Q12" s="52">
        <f>IFERROR(_xll.qlIndexFixing(ONIndex1Y,I12,TRUE,_xll.ohTrigger(RecalcTrigger,Trigger1Y)),NA())</f>
        <v>1.3253309464449359E-2</v>
      </c>
    </row>
    <row r="13" spans="2:17" x14ac:dyDescent="0.2">
      <c r="B13" s="46" t="s">
        <v>20</v>
      </c>
      <c r="D13" s="49">
        <f>_xll.qlCalendarAdvance(LocalCalendar,$D12,B13,"f",FALSE)</f>
        <v>42506</v>
      </c>
      <c r="E13" s="49">
        <f>_xll.qlInterestRateIndexValueDate(IndexON,D13)</f>
        <v>42506</v>
      </c>
      <c r="F13" s="52">
        <f>IFERROR(_xll.qlIndexFixing(IndexON,D13,TRUE,_xll.ohTrigger(RecalcTrigger,TriggerON)),NA())</f>
        <v>3.6025524886440508E-3</v>
      </c>
      <c r="H13" s="49">
        <f>_xll.qlCalendarAdvance(IborCalendar,$H12,B13,"f",FALSE)</f>
        <v>42506</v>
      </c>
      <c r="I13" s="49">
        <f>_xll.qlInterestRateIndexValueDate(Index1M,$H13)</f>
        <v>42508</v>
      </c>
      <c r="J13" s="52">
        <f>IFERROR(_xll.qlIndexFixing(Index1M,$H13,TRUE,_xll.ohTrigger(RecalcTrigger,Trigger1M)),NA())</f>
        <v>4.3070907318613783E-3</v>
      </c>
      <c r="K13" s="52">
        <f>IFERROR(_xll.qlIndexFixing(ONIndex1M,I13,TRUE,_xll.ohTrigger(RecalcTrigger,Trigger1M)),NA())</f>
        <v>4.3386806011902479E-3</v>
      </c>
      <c r="L13" s="52">
        <f>IFERROR(_xll.qlIndexFixing(Index3M,H13,TRUE,_xll.ohTrigger(RecalcTrigger,Trigger3M)),NA())</f>
        <v>6.387028364464949E-3</v>
      </c>
      <c r="M13" s="52">
        <f>IFERROR(_xll.qlIndexFixing(ONIndex3M,I13,TRUE,_xll.ohTrigger(RecalcTrigger,Trigger3M)),NA())</f>
        <v>6.1261674093593399E-3</v>
      </c>
      <c r="N13" s="52">
        <f>IFERROR(_xll.qlIndexFixing(Index6M,$H13,TRUE,_xll.ohTrigger(RecalcTrigger,Trigger6M)),NA())</f>
        <v>9.1222709032968557E-3</v>
      </c>
      <c r="O13" s="52">
        <f>IFERROR(_xll.qlIndexFixing(ONIndex6M,I13,TRUE,_xll.ohTrigger(RecalcTrigger,Trigger6M)),NA())</f>
        <v>8.9251994796413214E-3</v>
      </c>
      <c r="P13" s="52">
        <f>IFERROR(_xll.qlIndexFixing(Index1Y,$H13,TRUE,_xll.ohTrigger(RecalcTrigger,Trigger1Y)),NA())</f>
        <v>1.2222830409094837E-2</v>
      </c>
      <c r="Q13" s="52">
        <f>IFERROR(_xll.qlIndexFixing(ONIndex1Y,I13,TRUE,_xll.ohTrigger(RecalcTrigger,Trigger1Y)),NA())</f>
        <v>1.3249536745592039E-2</v>
      </c>
    </row>
    <row r="14" spans="2:17" x14ac:dyDescent="0.2">
      <c r="B14" s="46" t="s">
        <v>20</v>
      </c>
      <c r="D14" s="49">
        <f>_xll.qlCalendarAdvance(LocalCalendar,$D13,B14,"f",FALSE)</f>
        <v>42507</v>
      </c>
      <c r="E14" s="49">
        <f>_xll.qlInterestRateIndexValueDate(IndexON,D14)</f>
        <v>42507</v>
      </c>
      <c r="F14" s="52">
        <f>IFERROR(_xll.qlIndexFixing(IndexON,D14,TRUE,_xll.ohTrigger(RecalcTrigger,TriggerON)),NA())</f>
        <v>3.5917103727189925E-3</v>
      </c>
      <c r="H14" s="49">
        <f>_xll.qlCalendarAdvance(IborCalendar,$H13,B14,"f",FALSE)</f>
        <v>42507</v>
      </c>
      <c r="I14" s="49">
        <f>_xll.qlInterestRateIndexValueDate(Index1M,$H14)</f>
        <v>42509</v>
      </c>
      <c r="J14" s="52">
        <f>IFERROR(_xll.qlIndexFixing(Index1M,$H14,TRUE,_xll.ohTrigger(RecalcTrigger,Trigger1M)),NA())</f>
        <v>4.3060516523799053E-3</v>
      </c>
      <c r="K14" s="52">
        <f>IFERROR(_xll.qlIndexFixing(ONIndex1M,I14,TRUE,_xll.ohTrigger(RecalcTrigger,Trigger1M)),NA())</f>
        <v>4.3207246784415787E-3</v>
      </c>
      <c r="L14" s="52">
        <f>IFERROR(_xll.qlIndexFixing(Index3M,H14,TRUE,_xll.ohTrigger(RecalcTrigger,Trigger3M)),NA())</f>
        <v>6.3934290751359981E-3</v>
      </c>
      <c r="M14" s="52">
        <f>IFERROR(_xll.qlIndexFixing(ONIndex3M,I14,TRUE,_xll.ohTrigger(RecalcTrigger,Trigger3M)),NA())</f>
        <v>6.1283175969872872E-3</v>
      </c>
      <c r="N14" s="52">
        <f>IFERROR(_xll.qlIndexFixing(Index6M,$H14,TRUE,_xll.ohTrigger(RecalcTrigger,Trigger6M)),NA())</f>
        <v>9.1361440843752365E-3</v>
      </c>
      <c r="O14" s="52">
        <f>IFERROR(_xll.qlIndexFixing(ONIndex6M,I14,TRUE,_xll.ohTrigger(RecalcTrigger,Trigger6M)),NA())</f>
        <v>8.9222731562177415E-3</v>
      </c>
      <c r="P14" s="52">
        <f>IFERROR(_xll.qlIndexFixing(Index1Y,$H14,TRUE,_xll.ohTrigger(RecalcTrigger,Trigger1Y)),NA())</f>
        <v>1.2215697928064498E-2</v>
      </c>
      <c r="Q14" s="52">
        <f>IFERROR(_xll.qlIndexFixing(ONIndex1Y,I14,TRUE,_xll.ohTrigger(RecalcTrigger,Trigger1Y)),NA())</f>
        <v>1.3245473817597997E-2</v>
      </c>
    </row>
    <row r="15" spans="2:17" x14ac:dyDescent="0.2">
      <c r="B15" s="46" t="s">
        <v>20</v>
      </c>
      <c r="D15" s="49">
        <f>_xll.qlCalendarAdvance(LocalCalendar,$D14,B15,"f",FALSE)</f>
        <v>42508</v>
      </c>
      <c r="E15" s="49">
        <f>_xll.qlInterestRateIndexValueDate(IndexON,D15)</f>
        <v>42508</v>
      </c>
      <c r="F15" s="52">
        <f>IFERROR(_xll.qlIndexFixing(IndexON,D15,TRUE,_xll.ohTrigger(RecalcTrigger,TriggerON)),NA())</f>
        <v>3.5821687112580491E-3</v>
      </c>
      <c r="H15" s="49">
        <f>_xll.qlCalendarAdvance(IborCalendar,$H14,B15,"f",FALSE)</f>
        <v>42508</v>
      </c>
      <c r="I15" s="49">
        <f>_xll.qlInterestRateIndexValueDate(Index1M,$H15)</f>
        <v>42510</v>
      </c>
      <c r="J15" s="52">
        <f>IFERROR(_xll.qlIndexFixing(Index1M,$H15,TRUE,_xll.ohTrigger(RecalcTrigger,Trigger1M)),NA())</f>
        <v>4.3055266539716907E-3</v>
      </c>
      <c r="K15" s="52">
        <f>IFERROR(_xll.qlIndexFixing(ONIndex1M,I15,TRUE,_xll.ohTrigger(RecalcTrigger,Trigger1M)),NA())</f>
        <v>4.2904815862776502E-3</v>
      </c>
      <c r="L15" s="52">
        <f>IFERROR(_xll.qlIndexFixing(Index3M,H15,TRUE,_xll.ohTrigger(RecalcTrigger,Trigger3M)),NA())</f>
        <v>6.4093910111051823E-3</v>
      </c>
      <c r="M15" s="52">
        <f>IFERROR(_xll.qlIndexFixing(ONIndex3M,I15,TRUE,_xll.ohTrigger(RecalcTrigger,Trigger3M)),NA())</f>
        <v>6.133234409411159E-3</v>
      </c>
      <c r="N15" s="52">
        <f>IFERROR(_xll.qlIndexFixing(Index6M,$H15,TRUE,_xll.ohTrigger(RecalcTrigger,Trigger6M)),NA())</f>
        <v>9.1370736893705458E-3</v>
      </c>
      <c r="O15" s="52">
        <f>IFERROR(_xll.qlIndexFixing(ONIndex6M,I15,TRUE,_xll.ohTrigger(RecalcTrigger,Trigger6M)),NA())</f>
        <v>8.915944573466561E-3</v>
      </c>
      <c r="P15" s="52">
        <f>IFERROR(_xll.qlIndexFixing(Index1Y,$H15,TRUE,_xll.ohTrigger(RecalcTrigger,Trigger1Y)),NA())</f>
        <v>1.2201381864171201E-2</v>
      </c>
      <c r="Q15" s="52">
        <f>IFERROR(_xll.qlIndexFixing(ONIndex1Y,I15,TRUE,_xll.ohTrigger(RecalcTrigger,Trigger1Y)),NA())</f>
        <v>1.3236867275745468E-2</v>
      </c>
    </row>
    <row r="16" spans="2:17" x14ac:dyDescent="0.2">
      <c r="B16" s="46" t="s">
        <v>20</v>
      </c>
      <c r="D16" s="49">
        <f>_xll.qlCalendarAdvance(LocalCalendar,$D15,B16,"f",FALSE)</f>
        <v>42509</v>
      </c>
      <c r="E16" s="49">
        <f>_xll.qlInterestRateIndexValueDate(IndexON,D16)</f>
        <v>42509</v>
      </c>
      <c r="F16" s="52">
        <f>IFERROR(_xll.qlIndexFixing(IndexON,D16,TRUE,_xll.ohTrigger(RecalcTrigger,TriggerON)),NA())</f>
        <v>3.5739275040214125E-3</v>
      </c>
      <c r="H16" s="49">
        <f>_xll.qlCalendarAdvance(IborCalendar,$H15,B16,"f",FALSE)</f>
        <v>42509</v>
      </c>
      <c r="I16" s="49">
        <f>_xll.qlInterestRateIndexValueDate(Index1M,$H16)</f>
        <v>42513</v>
      </c>
      <c r="J16" s="52">
        <f>IFERROR(_xll.qlIndexFixing(Index1M,$H16,TRUE,_xll.ohTrigger(RecalcTrigger,Trigger1M)),NA())</f>
        <v>4.3226833222048859E-3</v>
      </c>
      <c r="K16" s="52">
        <f>IFERROR(_xll.qlIndexFixing(ONIndex1M,I16,TRUE,_xll.ohTrigger(RecalcTrigger,Trigger1M)),NA())</f>
        <v>4.2657538480739277E-3</v>
      </c>
      <c r="L16" s="52">
        <f>IFERROR(_xll.qlIndexFixing(Index3M,H16,TRUE,_xll.ohTrigger(RecalcTrigger,Trigger3M)),NA())</f>
        <v>6.4232609574439055E-3</v>
      </c>
      <c r="M16" s="52">
        <f>IFERROR(_xll.qlIndexFixing(ONIndex3M,I16,TRUE,_xll.ohTrigger(RecalcTrigger,Trigger3M)),NA())</f>
        <v>6.1384541963072081E-3</v>
      </c>
      <c r="N16" s="52">
        <f>IFERROR(_xll.qlIndexFixing(Index6M,$H16,TRUE,_xll.ohTrigger(RecalcTrigger,Trigger6M)),NA())</f>
        <v>9.149189315373606E-3</v>
      </c>
      <c r="O16" s="52">
        <f>IFERROR(_xll.qlIndexFixing(ONIndex6M,I16,TRUE,_xll.ohTrigger(RecalcTrigger,Trigger6M)),NA())</f>
        <v>8.9084776317349679E-3</v>
      </c>
      <c r="P16" s="52">
        <f>IFERROR(_xll.qlIndexFixing(Index1Y,$H16,TRUE,_xll.ohTrigger(RecalcTrigger,Trigger1Y)),NA())</f>
        <v>1.2188032128527629E-2</v>
      </c>
      <c r="Q16" s="52">
        <f>IFERROR(_xll.qlIndexFixing(ONIndex1Y,I16,TRUE,_xll.ohTrigger(RecalcTrigger,Trigger1Y)),NA())</f>
        <v>1.3226320015213844E-2</v>
      </c>
    </row>
    <row r="17" spans="2:17" x14ac:dyDescent="0.2">
      <c r="B17" s="46" t="s">
        <v>20</v>
      </c>
      <c r="D17" s="49">
        <f>_xll.qlCalendarAdvance(LocalCalendar,$D16,B17,"f",FALSE)</f>
        <v>42510</v>
      </c>
      <c r="E17" s="49">
        <f>_xll.qlInterestRateIndexValueDate(IndexON,D17)</f>
        <v>42510</v>
      </c>
      <c r="F17" s="52">
        <f>IFERROR(_xll.qlIndexFixing(IndexON,D17,TRUE,_xll.ohTrigger(RecalcTrigger,TriggerON)),NA())</f>
        <v>3.5618151763738837E-3</v>
      </c>
      <c r="H17" s="49">
        <f>_xll.qlCalendarAdvance(IborCalendar,$H16,B17,"f",FALSE)</f>
        <v>42510</v>
      </c>
      <c r="I17" s="49">
        <f>_xll.qlInterestRateIndexValueDate(Index1M,$H17)</f>
        <v>42514</v>
      </c>
      <c r="J17" s="52">
        <f>IFERROR(_xll.qlIndexFixing(Index1M,$H17,TRUE,_xll.ohTrigger(RecalcTrigger,Trigger1M)),NA())</f>
        <v>4.3299672297516809E-3</v>
      </c>
      <c r="K17" s="52">
        <f>IFERROR(_xll.qlIndexFixing(ONIndex1M,I17,TRUE,_xll.ohTrigger(RecalcTrigger,Trigger1M)),NA())</f>
        <v>4.2562243546395706E-3</v>
      </c>
      <c r="L17" s="52">
        <f>IFERROR(_xll.qlIndexFixing(Index3M,H17,TRUE,_xll.ohTrigger(RecalcTrigger,Trigger3M)),NA())</f>
        <v>6.4316856804917848E-3</v>
      </c>
      <c r="M17" s="52">
        <f>IFERROR(_xll.qlIndexFixing(ONIndex3M,I17,TRUE,_xll.ohTrigger(RecalcTrigger,Trigger3M)),NA())</f>
        <v>6.1413723082992533E-3</v>
      </c>
      <c r="N17" s="52">
        <f>IFERROR(_xll.qlIndexFixing(Index6M,$H17,TRUE,_xll.ohTrigger(RecalcTrigger,Trigger6M)),NA())</f>
        <v>9.1597649320046114E-3</v>
      </c>
      <c r="O17" s="52">
        <f>IFERROR(_xll.qlIndexFixing(ONIndex6M,I17,TRUE,_xll.ohTrigger(RecalcTrigger,Trigger6M)),NA())</f>
        <v>8.904506192957129E-3</v>
      </c>
      <c r="P17" s="52">
        <f>IFERROR(_xll.qlIndexFixing(Index1Y,$H17,TRUE,_xll.ohTrigger(RecalcTrigger,Trigger1Y)),NA())</f>
        <v>1.2181381302266179E-2</v>
      </c>
      <c r="Q17" s="52">
        <f>IFERROR(_xll.qlIndexFixing(ONIndex1Y,I17,TRUE,_xll.ohTrigger(RecalcTrigger,Trigger1Y)),NA())</f>
        <v>1.3220806041935873E-2</v>
      </c>
    </row>
    <row r="18" spans="2:17" x14ac:dyDescent="0.2">
      <c r="B18" s="46" t="s">
        <v>20</v>
      </c>
      <c r="D18" s="49">
        <f>_xll.qlCalendarAdvance(LocalCalendar,$D17,B18,"f",FALSE)</f>
        <v>42513</v>
      </c>
      <c r="E18" s="49">
        <f>_xll.qlInterestRateIndexValueDate(IndexON,D18)</f>
        <v>42513</v>
      </c>
      <c r="F18" s="52">
        <f>IFERROR(_xll.qlIndexFixing(IndexON,D18,TRUE,_xll.ohTrigger(RecalcTrigger,TriggerON)),NA())</f>
        <v>3.5539672161188918E-3</v>
      </c>
      <c r="H18" s="49">
        <f>_xll.qlCalendarAdvance(IborCalendar,$H17,B18,"f",FALSE)</f>
        <v>42513</v>
      </c>
      <c r="I18" s="49">
        <f>_xll.qlInterestRateIndexValueDate(Index1M,$H18)</f>
        <v>42515</v>
      </c>
      <c r="J18" s="52">
        <f>IFERROR(_xll.qlIndexFixing(Index1M,$H18,TRUE,_xll.ohTrigger(RecalcTrigger,Trigger1M)),NA())</f>
        <v>4.3491444421451713E-3</v>
      </c>
      <c r="K18" s="52">
        <f>IFERROR(_xll.qlIndexFixing(ONIndex1M,I18,TRUE,_xll.ohTrigger(RecalcTrigger,Trigger1M)),NA())</f>
        <v>4.2483801466364213E-3</v>
      </c>
      <c r="L18" s="52">
        <f>IFERROR(_xll.qlIndexFixing(Index3M,H18,TRUE,_xll.ohTrigger(RecalcTrigger,Trigger3M)),NA())</f>
        <v>6.4404609014581792E-3</v>
      </c>
      <c r="M18" s="52">
        <f>IFERROR(_xll.qlIndexFixing(ONIndex3M,I18,TRUE,_xll.ohTrigger(RecalcTrigger,Trigger3M)),NA())</f>
        <v>6.1444440051161564E-3</v>
      </c>
      <c r="N18" s="52">
        <f>IFERROR(_xll.qlIndexFixing(Index6M,$H18,TRUE,_xll.ohTrigger(RecalcTrigger,Trigger6M)),NA())</f>
        <v>9.1609256146525479E-3</v>
      </c>
      <c r="O18" s="52">
        <f>IFERROR(_xll.qlIndexFixing(ONIndex6M,I18,TRUE,_xll.ohTrigger(RecalcTrigger,Trigger6M)),NA())</f>
        <v>8.9003257311404127E-3</v>
      </c>
      <c r="P18" s="52">
        <f>IFERROR(_xll.qlIndexFixing(Index1Y,$H18,TRUE,_xll.ohTrigger(RecalcTrigger,Trigger1Y)),NA())</f>
        <v>1.2174856561609153E-2</v>
      </c>
      <c r="Q18" s="52">
        <f>IFERROR(_xll.qlIndexFixing(ONIndex1Y,I18,TRUE,_xll.ohTrigger(RecalcTrigger,Trigger1Y)),NA())</f>
        <v>1.3215001859760989E-2</v>
      </c>
    </row>
    <row r="19" spans="2:17" x14ac:dyDescent="0.2">
      <c r="B19" s="46" t="s">
        <v>20</v>
      </c>
      <c r="D19" s="49">
        <f>_xll.qlCalendarAdvance(LocalCalendar,$D18,B19,"f",FALSE)</f>
        <v>42514</v>
      </c>
      <c r="E19" s="49">
        <f>_xll.qlInterestRateIndexValueDate(IndexON,D19)</f>
        <v>42514</v>
      </c>
      <c r="F19" s="52">
        <f>IFERROR(_xll.qlIndexFixing(IndexON,D19,TRUE,_xll.ohTrigger(RecalcTrigger,TriggerON)),NA())</f>
        <v>3.5522282790445558E-3</v>
      </c>
      <c r="H19" s="49">
        <f>_xll.qlCalendarAdvance(IborCalendar,$H18,B19,"f",FALSE)</f>
        <v>42514</v>
      </c>
      <c r="I19" s="49">
        <f>_xll.qlInterestRateIndexValueDate(Index1M,$H19)</f>
        <v>42516</v>
      </c>
      <c r="J19" s="52">
        <f>IFERROR(_xll.qlIndexFixing(Index1M,$H19,TRUE,_xll.ohTrigger(RecalcTrigger,Trigger1M)),NA())</f>
        <v>4.3522419653294064E-3</v>
      </c>
      <c r="K19" s="52">
        <f>IFERROR(_xll.qlIndexFixing(ONIndex1M,I19,TRUE,_xll.ohTrigger(RecalcTrigger,Trigger1M)),NA())</f>
        <v>4.2422212238246715E-3</v>
      </c>
      <c r="L19" s="52">
        <f>IFERROR(_xll.qlIndexFixing(Index3M,H19,TRUE,_xll.ohTrigger(RecalcTrigger,Trigger3M)),NA())</f>
        <v>6.449568518716804E-3</v>
      </c>
      <c r="M19" s="52">
        <f>IFERROR(_xll.qlIndexFixing(ONIndex3M,I19,TRUE,_xll.ohTrigger(RecalcTrigger,Trigger3M)),NA())</f>
        <v>6.1476692868378535E-3</v>
      </c>
      <c r="N19" s="52">
        <f>IFERROR(_xll.qlIndexFixing(Index6M,$H19,TRUE,_xll.ohTrigger(RecalcTrigger,Trigger6M)),NA())</f>
        <v>9.1770983244991496E-3</v>
      </c>
      <c r="O19" s="52">
        <f>IFERROR(_xll.qlIndexFixing(ONIndex6M,I19,TRUE,_xll.ohTrigger(RecalcTrigger,Trigger6M)),NA())</f>
        <v>8.895936246284819E-3</v>
      </c>
      <c r="P19" s="52">
        <f>IFERROR(_xll.qlIndexFixing(Index1Y,$H19,TRUE,_xll.ohTrigger(RecalcTrigger,Trigger1Y)),NA())</f>
        <v>1.2168467824247547E-2</v>
      </c>
      <c r="Q19" s="52">
        <f>IFERROR(_xll.qlIndexFixing(ONIndex1Y,I19,TRUE,_xll.ohTrigger(RecalcTrigger,Trigger1Y)),NA())</f>
        <v>1.3208907468449382E-2</v>
      </c>
    </row>
    <row r="20" spans="2:17" x14ac:dyDescent="0.2">
      <c r="B20" s="46" t="s">
        <v>20</v>
      </c>
      <c r="D20" s="49">
        <f>_xll.qlCalendarAdvance(LocalCalendar,$D19,B20,"f",FALSE)</f>
        <v>42515</v>
      </c>
      <c r="E20" s="49">
        <f>_xll.qlInterestRateIndexValueDate(IndexON,D20)</f>
        <v>42515</v>
      </c>
      <c r="F20" s="52">
        <f>IFERROR(_xll.qlIndexFixing(IndexON,D20,TRUE,_xll.ohTrigger(RecalcTrigger,TriggerON)),NA())</f>
        <v>3.5517897960346545E-3</v>
      </c>
      <c r="H20" s="49">
        <f>_xll.qlCalendarAdvance(IborCalendar,$H19,B20,"f",FALSE)</f>
        <v>42515</v>
      </c>
      <c r="I20" s="49">
        <f>_xll.qlInterestRateIndexValueDate(Index1M,$H20)</f>
        <v>42517</v>
      </c>
      <c r="J20" s="52">
        <f>IFERROR(_xll.qlIndexFixing(Index1M,$H20,TRUE,_xll.ohTrigger(RecalcTrigger,Trigger1M)),NA())</f>
        <v>4.3557396936953E-3</v>
      </c>
      <c r="K20" s="52">
        <f>IFERROR(_xll.qlIndexFixing(ONIndex1M,I20,TRUE,_xll.ohTrigger(RecalcTrigger,Trigger1M)),NA())</f>
        <v>4.2353250821069999E-3</v>
      </c>
      <c r="L20" s="52">
        <f>IFERROR(_xll.qlIndexFixing(Index3M,H20,TRUE,_xll.ohTrigger(RecalcTrigger,Trigger3M)),NA())</f>
        <v>6.4787287816310737E-3</v>
      </c>
      <c r="M20" s="52">
        <f>IFERROR(_xll.qlIndexFixing(ONIndex3M,I20,TRUE,_xll.ohTrigger(RecalcTrigger,Trigger3M)),NA())</f>
        <v>6.1566583443761758E-3</v>
      </c>
      <c r="N20" s="52">
        <f>IFERROR(_xll.qlIndexFixing(Index6M,$H20,TRUE,_xll.ohTrigger(RecalcTrigger,Trigger6M)),NA())</f>
        <v>9.1783913128941769E-3</v>
      </c>
      <c r="O20" s="52">
        <f>IFERROR(_xll.qlIndexFixing(ONIndex6M,I20,TRUE,_xll.ohTrigger(RecalcTrigger,Trigger6M)),NA())</f>
        <v>8.8842462744143091E-3</v>
      </c>
      <c r="P20" s="52">
        <f>IFERROR(_xll.qlIndexFixing(Index1Y,$H20,TRUE,_xll.ohTrigger(RecalcTrigger,Trigger1Y)),NA())</f>
        <v>1.2154370039439109E-2</v>
      </c>
      <c r="Q20" s="52">
        <f>IFERROR(_xll.qlIndexFixing(ONIndex1Y,I20,TRUE,_xll.ohTrigger(RecalcTrigger,Trigger1Y)),NA())</f>
        <v>1.319294560745643E-2</v>
      </c>
    </row>
    <row r="21" spans="2:17" x14ac:dyDescent="0.2">
      <c r="B21" s="46" t="s">
        <v>20</v>
      </c>
      <c r="D21" s="49">
        <f>_xll.qlCalendarAdvance(LocalCalendar,$D20,B21,"f",FALSE)</f>
        <v>42516</v>
      </c>
      <c r="E21" s="49">
        <f>_xll.qlInterestRateIndexValueDate(IndexON,D21)</f>
        <v>42516</v>
      </c>
      <c r="F21" s="52">
        <f>IFERROR(_xll.qlIndexFixing(IndexON,D21,TRUE,_xll.ohTrigger(RecalcTrigger,TriggerON)),NA())</f>
        <v>3.5526517670092517E-3</v>
      </c>
      <c r="H21" s="49">
        <f>_xll.qlCalendarAdvance(IborCalendar,$H20,B21,"f",FALSE)</f>
        <v>42516</v>
      </c>
      <c r="I21" s="49">
        <f>_xll.qlInterestRateIndexValueDate(Index1M,$H21)</f>
        <v>42521</v>
      </c>
      <c r="J21" s="52">
        <f>IFERROR(_xll.qlIndexFixing(Index1M,$H21,TRUE,_xll.ohTrigger(RecalcTrigger,Trigger1M)),NA())</f>
        <v>4.3912399268100089E-3</v>
      </c>
      <c r="K21" s="52">
        <f>IFERROR(_xll.qlIndexFixing(ONIndex1M,I21,TRUE,_xll.ohTrigger(RecalcTrigger,Trigger1M)),NA())</f>
        <v>4.236705886677683E-3</v>
      </c>
      <c r="L21" s="52">
        <f>IFERROR(_xll.qlIndexFixing(Index3M,H21,TRUE,_xll.ohTrigger(RecalcTrigger,Trigger3M)),NA())</f>
        <v>6.4994589858821559E-3</v>
      </c>
      <c r="M21" s="52">
        <f>IFERROR(_xll.qlIndexFixing(ONIndex3M,I21,TRUE,_xll.ohTrigger(RecalcTrigger,Trigger3M)),NA())</f>
        <v>6.1660994686985049E-3</v>
      </c>
      <c r="N21" s="52">
        <f>IFERROR(_xll.qlIndexFixing(Index6M,$H21,TRUE,_xll.ohTrigger(RecalcTrigger,Trigger6M)),NA())</f>
        <v>9.1946314347438191E-3</v>
      </c>
      <c r="O21" s="52">
        <f>IFERROR(_xll.qlIndexFixing(ONIndex6M,I21,TRUE,_xll.ohTrigger(RecalcTrigger,Trigger6M)),NA())</f>
        <v>8.8708534767434344E-3</v>
      </c>
      <c r="P21" s="52">
        <f>IFERROR(_xll.qlIndexFixing(Index1Y,$H21,TRUE,_xll.ohTrigger(RecalcTrigger,Trigger1Y)),NA())</f>
        <v>1.2138911292803858E-2</v>
      </c>
      <c r="Q21" s="52">
        <f>IFERROR(_xll.qlIndexFixing(ONIndex1Y,I21,TRUE,_xll.ohTrigger(RecalcTrigger,Trigger1Y)),NA())</f>
        <v>1.3174082377398477E-2</v>
      </c>
    </row>
    <row r="22" spans="2:17" x14ac:dyDescent="0.2">
      <c r="B22" s="46" t="s">
        <v>20</v>
      </c>
      <c r="D22" s="49">
        <f>_xll.qlCalendarAdvance(LocalCalendar,$D21,B22,"f",FALSE)</f>
        <v>42517</v>
      </c>
      <c r="E22" s="49">
        <f>_xll.qlInterestRateIndexValueDate(IndexON,D22)</f>
        <v>42517</v>
      </c>
      <c r="F22" s="52">
        <f>IFERROR(_xll.qlIndexFixing(IndexON,D22,TRUE,_xll.ohTrigger(RecalcTrigger,TriggerON)),NA())</f>
        <v>3.5613618099161748E-3</v>
      </c>
      <c r="H22" s="49">
        <f>_xll.qlCalendarAdvance(IborCalendar,$H21,B22,"f",FALSE)</f>
        <v>42517</v>
      </c>
      <c r="I22" s="49">
        <f>_xll.qlInterestRateIndexValueDate(Index1M,$H22)</f>
        <v>42522</v>
      </c>
      <c r="J22" s="52">
        <f>IFERROR(_xll.qlIndexFixing(Index1M,$H22,TRUE,_xll.ohTrigger(RecalcTrigger,Trigger1M)),NA())</f>
        <v>4.4024840789207431E-3</v>
      </c>
      <c r="K22" s="52">
        <f>IFERROR(_xll.qlIndexFixing(ONIndex1M,I22,TRUE,_xll.ohTrigger(RecalcTrigger,Trigger1M)),NA())</f>
        <v>4.2406586744547781E-3</v>
      </c>
      <c r="L22" s="52">
        <f>IFERROR(_xll.qlIndexFixing(Index3M,H22,TRUE,_xll.ohTrigger(RecalcTrigger,Trigger3M)),NA())</f>
        <v>6.5101808411544733E-3</v>
      </c>
      <c r="M22" s="52">
        <f>IFERROR(_xll.qlIndexFixing(ONIndex3M,I22,TRUE,_xll.ohTrigger(RecalcTrigger,Trigger3M)),NA())</f>
        <v>6.1702462596890939E-3</v>
      </c>
      <c r="N22" s="52">
        <f>IFERROR(_xll.qlIndexFixing(Index6M,$H22,TRUE,_xll.ohTrigger(RecalcTrigger,Trigger6M)),NA())</f>
        <v>9.2016799034285966E-3</v>
      </c>
      <c r="O22" s="52">
        <f>IFERROR(_xll.qlIndexFixing(ONIndex6M,I22,TRUE,_xll.ohTrigger(RecalcTrigger,Trigger6M)),NA())</f>
        <v>8.8652098538943847E-3</v>
      </c>
      <c r="P22" s="52">
        <f>IFERROR(_xll.qlIndexFixing(Index1Y,$H22,TRUE,_xll.ohTrigger(RecalcTrigger,Trigger1Y)),NA())</f>
        <v>1.2133546836509667E-2</v>
      </c>
      <c r="Q22" s="52">
        <f>IFERROR(_xll.qlIndexFixing(ONIndex1Y,I22,TRUE,_xll.ohTrigger(RecalcTrigger,Trigger1Y)),NA())</f>
        <v>1.3166246732385645E-2</v>
      </c>
    </row>
    <row r="23" spans="2:17" x14ac:dyDescent="0.2">
      <c r="B23" s="46" t="s">
        <v>20</v>
      </c>
      <c r="D23" s="49">
        <f>_xll.qlCalendarAdvance(LocalCalendar,$D22,B23,"f",FALSE)</f>
        <v>42521</v>
      </c>
      <c r="E23" s="49">
        <f>_xll.qlInterestRateIndexValueDate(IndexON,D23)</f>
        <v>42521</v>
      </c>
      <c r="F23" s="52">
        <f>IFERROR(_xll.qlIndexFixing(IndexON,D23,TRUE,_xll.ohTrigger(RecalcTrigger,TriggerON)),NA())</f>
        <v>3.5764684314099071E-3</v>
      </c>
      <c r="H23" s="49">
        <f>_xll.qlCalendarAdvance(IborCalendar,$H22,B23,"f",FALSE)</f>
        <v>42521</v>
      </c>
      <c r="I23" s="49">
        <f>_xll.qlInterestRateIndexValueDate(Index1M,$H23)</f>
        <v>42523</v>
      </c>
      <c r="J23" s="52">
        <f>IFERROR(_xll.qlIndexFixing(Index1M,$H23,TRUE,_xll.ohTrigger(RecalcTrigger,Trigger1M)),NA())</f>
        <v>4.4318553465155282E-3</v>
      </c>
      <c r="K23" s="52">
        <f>IFERROR(_xll.qlIndexFixing(ONIndex1M,I23,TRUE,_xll.ohTrigger(RecalcTrigger,Trigger1M)),NA())</f>
        <v>4.2462967474232727E-3</v>
      </c>
      <c r="L23" s="52">
        <f>IFERROR(_xll.qlIndexFixing(Index3M,H23,TRUE,_xll.ohTrigger(RecalcTrigger,Trigger3M)),NA())</f>
        <v>6.5211083782783412E-3</v>
      </c>
      <c r="M23" s="52">
        <f>IFERROR(_xll.qlIndexFixing(ONIndex3M,I23,TRUE,_xll.ohTrigger(RecalcTrigger,Trigger3M)),NA())</f>
        <v>6.1745466355844769E-3</v>
      </c>
      <c r="N23" s="52">
        <f>IFERROR(_xll.qlIndexFixing(Index6M,$H23,TRUE,_xll.ohTrigger(RecalcTrigger,Trigger6M)),NA())</f>
        <v>9.2089253259458517E-3</v>
      </c>
      <c r="O23" s="52">
        <f>IFERROR(_xll.qlIndexFixing(ONIndex6M,I23,TRUE,_xll.ohTrigger(RecalcTrigger,Trigger6M)),NA())</f>
        <v>8.8593572080064575E-3</v>
      </c>
      <c r="P23" s="52">
        <f>IFERROR(_xll.qlIndexFixing(Index1Y,$H23,TRUE,_xll.ohTrigger(RecalcTrigger,Trigger1Y)),NA())</f>
        <v>1.2128387802575366E-2</v>
      </c>
      <c r="Q23" s="52">
        <f>IFERROR(_xll.qlIndexFixing(ONIndex1Y,I23,TRUE,_xll.ohTrigger(RecalcTrigger,Trigger1Y)),NA())</f>
        <v>1.3158120878475899E-2</v>
      </c>
    </row>
    <row r="24" spans="2:17" x14ac:dyDescent="0.2">
      <c r="B24" s="46" t="s">
        <v>20</v>
      </c>
      <c r="D24" s="49">
        <f>_xll.qlCalendarAdvance(LocalCalendar,$D23,B24,"f",FALSE)</f>
        <v>42522</v>
      </c>
      <c r="E24" s="49">
        <f>_xll.qlInterestRateIndexValueDate(IndexON,D24)</f>
        <v>42522</v>
      </c>
      <c r="F24" s="52">
        <f>IFERROR(_xll.qlIndexFixing(IndexON,D24,TRUE,_xll.ohTrigger(RecalcTrigger,TriggerON)),NA())</f>
        <v>3.5851331266911757E-3</v>
      </c>
      <c r="H24" s="49">
        <f>_xll.qlCalendarAdvance(IborCalendar,$H23,B24,"f",FALSE)</f>
        <v>42522</v>
      </c>
      <c r="I24" s="49">
        <f>_xll.qlInterestRateIndexValueDate(Index1M,$H24)</f>
        <v>42524</v>
      </c>
      <c r="J24" s="52">
        <f>IFERROR(_xll.qlIndexFixing(Index1M,$H24,TRUE,_xll.ohTrigger(RecalcTrigger,Trigger1M)),NA())</f>
        <v>4.4376017100319909E-3</v>
      </c>
      <c r="K24" s="52">
        <f>IFERROR(_xll.qlIndexFixing(ONIndex1M,I24,TRUE,_xll.ohTrigger(RecalcTrigger,Trigger1M)),NA())</f>
        <v>4.2632409966003593E-3</v>
      </c>
      <c r="L24" s="52">
        <f>IFERROR(_xll.qlIndexFixing(Index3M,H24,TRUE,_xll.ohTrigger(RecalcTrigger,Trigger3M)),NA())</f>
        <v>6.5547542148152987E-3</v>
      </c>
      <c r="M24" s="52">
        <f>IFERROR(_xll.qlIndexFixing(ONIndex3M,I24,TRUE,_xll.ohTrigger(RecalcTrigger,Trigger3M)),NA())</f>
        <v>6.1837655534269231E-3</v>
      </c>
      <c r="N24" s="52">
        <f>IFERROR(_xll.qlIndexFixing(Index6M,$H24,TRUE,_xll.ohTrigger(RecalcTrigger,Trigger6M)),NA())</f>
        <v>9.2282294511746941E-3</v>
      </c>
      <c r="O24" s="52">
        <f>IFERROR(_xll.qlIndexFixing(ONIndex6M,I24,TRUE,_xll.ohTrigger(RecalcTrigger,Trigger6M)),NA())</f>
        <v>8.8471725876271279E-3</v>
      </c>
      <c r="P24" s="52">
        <f>IFERROR(_xll.qlIndexFixing(Index1Y,$H24,TRUE,_xll.ohTrigger(RecalcTrigger,Trigger1Y)),NA())</f>
        <v>1.2120742726681672E-2</v>
      </c>
      <c r="Q24" s="52">
        <f>IFERROR(_xll.qlIndexFixing(ONIndex1Y,I24,TRUE,_xll.ohTrigger(RecalcTrigger,Trigger1Y)),NA())</f>
        <v>1.3141381489374382E-2</v>
      </c>
    </row>
    <row r="25" spans="2:17" x14ac:dyDescent="0.2">
      <c r="B25" s="46" t="s">
        <v>20</v>
      </c>
      <c r="D25" s="49">
        <f>_xll.qlCalendarAdvance(LocalCalendar,$D24,B25,"f",FALSE)</f>
        <v>42523</v>
      </c>
      <c r="E25" s="49">
        <f>_xll.qlInterestRateIndexValueDate(IndexON,D25)</f>
        <v>42523</v>
      </c>
      <c r="F25" s="52">
        <f>IFERROR(_xll.qlIndexFixing(IndexON,D25,TRUE,_xll.ohTrigger(RecalcTrigger,TriggerON)),NA())</f>
        <v>3.5950982761967509E-3</v>
      </c>
      <c r="H25" s="49">
        <f>_xll.qlCalendarAdvance(IborCalendar,$H24,B25,"f",FALSE)</f>
        <v>42523</v>
      </c>
      <c r="I25" s="49">
        <f>_xll.qlInterestRateIndexValueDate(Index1M,$H25)</f>
        <v>42527</v>
      </c>
      <c r="J25" s="52">
        <f>IFERROR(_xll.qlIndexFixing(Index1M,$H25,TRUE,_xll.ohTrigger(RecalcTrigger,Trigger1M)),NA())</f>
        <v>4.4614179341140314E-3</v>
      </c>
      <c r="K25" s="52">
        <f>IFERROR(_xll.qlIndexFixing(ONIndex1M,I25,TRUE,_xll.ohTrigger(RecalcTrigger,Trigger1M)),NA())</f>
        <v>4.285416230436212E-3</v>
      </c>
      <c r="L25" s="52">
        <f>IFERROR(_xll.qlIndexFixing(Index3M,H25,TRUE,_xll.ohTrigger(RecalcTrigger,Trigger3M)),NA())</f>
        <v>6.5665132896751358E-3</v>
      </c>
      <c r="M25" s="52">
        <f>IFERROR(_xll.qlIndexFixing(ONIndex3M,I25,TRUE,_xll.ohTrigger(RecalcTrigger,Trigger3M)),NA())</f>
        <v>6.1933074101183649E-3</v>
      </c>
      <c r="N25" s="52">
        <f>IFERROR(_xll.qlIndexFixing(Index6M,$H25,TRUE,_xll.ohTrigger(RecalcTrigger,Trigger6M)),NA())</f>
        <v>9.239999998395941E-3</v>
      </c>
      <c r="O25" s="52">
        <f>IFERROR(_xll.qlIndexFixing(ONIndex6M,I25,TRUE,_xll.ohTrigger(RecalcTrigger,Trigger6M)),NA())</f>
        <v>8.8339310581808661E-3</v>
      </c>
      <c r="P25" s="52">
        <f>IFERROR(_xll.qlIndexFixing(Index1Y,$H25,TRUE,_xll.ohTrigger(RecalcTrigger,Trigger1Y)),NA())</f>
        <v>1.2109999999544804E-2</v>
      </c>
      <c r="Q25" s="52">
        <f>IFERROR(_xll.qlIndexFixing(ONIndex1Y,I25,TRUE,_xll.ohTrigger(RecalcTrigger,Trigger1Y)),NA())</f>
        <v>1.3122779466758772E-2</v>
      </c>
    </row>
    <row r="26" spans="2:17" x14ac:dyDescent="0.2">
      <c r="B26" s="46" t="s">
        <v>20</v>
      </c>
      <c r="D26" s="49">
        <f>_xll.qlCalendarAdvance(LocalCalendar,$D25,B26,"f",FALSE)</f>
        <v>42524</v>
      </c>
      <c r="E26" s="49">
        <f>_xll.qlInterestRateIndexValueDate(IndexON,D26)</f>
        <v>42524</v>
      </c>
      <c r="F26" s="52">
        <f>IFERROR(_xll.qlIndexFixing(IndexON,D26,TRUE,_xll.ohTrigger(RecalcTrigger,TriggerON)),NA())</f>
        <v>3.619399811753965E-3</v>
      </c>
      <c r="H26" s="49">
        <f>_xll.qlCalendarAdvance(IborCalendar,$H25,B26,"f",FALSE)</f>
        <v>42524</v>
      </c>
      <c r="I26" s="49">
        <f>_xll.qlInterestRateIndexValueDate(Index1M,$H26)</f>
        <v>42528</v>
      </c>
      <c r="J26" s="52">
        <f>IFERROR(_xll.qlIndexFixing(Index1M,$H26,TRUE,_xll.ohTrigger(RecalcTrigger,Trigger1M)),NA())</f>
        <v>4.473356781829807E-3</v>
      </c>
      <c r="K26" s="52">
        <f>IFERROR(_xll.qlIndexFixing(ONIndex1M,I26,TRUE,_xll.ohTrigger(RecalcTrigger,Trigger1M)),NA())</f>
        <v>4.2977667571975076E-3</v>
      </c>
      <c r="L26" s="52">
        <f>IFERROR(_xll.qlIndexFixing(Index3M,H26,TRUE,_xll.ohTrigger(RecalcTrigger,Trigger3M)),NA())</f>
        <v>6.5781974377164005E-3</v>
      </c>
      <c r="M26" s="52">
        <f>IFERROR(_xll.qlIndexFixing(ONIndex3M,I26,TRUE,_xll.ohTrigger(RecalcTrigger,Trigger3M)),NA())</f>
        <v>6.1985162402056204E-3</v>
      </c>
      <c r="N26" s="52">
        <f>IFERROR(_xll.qlIndexFixing(Index6M,$H26,TRUE,_xll.ohTrigger(RecalcTrigger,Trigger6M)),NA())</f>
        <v>9.2483072051413873E-3</v>
      </c>
      <c r="O26" s="52">
        <f>IFERROR(_xll.qlIndexFixing(ONIndex6M,I26,TRUE,_xll.ohTrigger(RecalcTrigger,Trigger6M)),NA())</f>
        <v>8.8274812772315414E-3</v>
      </c>
      <c r="P26" s="52">
        <f>IFERROR(_xll.qlIndexFixing(Index1Y,$H26,TRUE,_xll.ohTrigger(RecalcTrigger,Trigger1Y)),NA())</f>
        <v>1.2105987101830955E-2</v>
      </c>
      <c r="Q26" s="52">
        <f>IFERROR(_xll.qlIndexFixing(ONIndex1Y,I26,TRUE,_xll.ohTrigger(RecalcTrigger,Trigger1Y)),NA())</f>
        <v>1.3113587123712023E-2</v>
      </c>
    </row>
    <row r="27" spans="2:17" x14ac:dyDescent="0.2">
      <c r="B27" s="46" t="s">
        <v>20</v>
      </c>
      <c r="D27" s="49">
        <f>_xll.qlCalendarAdvance(LocalCalendar,$D26,B27,"f",FALSE)</f>
        <v>42527</v>
      </c>
      <c r="E27" s="49">
        <f>_xll.qlInterestRateIndexValueDate(IndexON,D27)</f>
        <v>42527</v>
      </c>
      <c r="F27" s="52">
        <f>IFERROR(_xll.qlIndexFixing(IndexON,D27,TRUE,_xll.ohTrigger(RecalcTrigger,TriggerON)),NA())</f>
        <v>3.647684176630861E-3</v>
      </c>
      <c r="H27" s="49">
        <f>_xll.qlCalendarAdvance(IborCalendar,$H26,B27,"f",FALSE)</f>
        <v>42527</v>
      </c>
      <c r="I27" s="49">
        <f>_xll.qlInterestRateIndexValueDate(Index1M,$H27)</f>
        <v>42529</v>
      </c>
      <c r="J27" s="52">
        <f>IFERROR(_xll.qlIndexFixing(Index1M,$H27,TRUE,_xll.ohTrigger(RecalcTrigger,Trigger1M)),NA())</f>
        <v>4.4852669427832836E-3</v>
      </c>
      <c r="K27" s="52">
        <f>IFERROR(_xll.qlIndexFixing(ONIndex1M,I27,TRUE,_xll.ohTrigger(RecalcTrigger,Trigger1M)),NA())</f>
        <v>4.3100885961067092E-3</v>
      </c>
      <c r="L27" s="52">
        <f>IFERROR(_xll.qlIndexFixing(Index3M,H27,TRUE,_xll.ohTrigger(RecalcTrigger,Trigger3M)),NA())</f>
        <v>6.5899771188912435E-3</v>
      </c>
      <c r="M27" s="52">
        <f>IFERROR(_xll.qlIndexFixing(ONIndex3M,I27,TRUE,_xll.ohTrigger(RecalcTrigger,Trigger3M)),NA())</f>
        <v>6.2040191848655724E-3</v>
      </c>
      <c r="N27" s="52">
        <f>IFERROR(_xll.qlIndexFixing(Index6M,$H27,TRUE,_xll.ohTrigger(RecalcTrigger,Trigger6M)),NA())</f>
        <v>9.2568175624162374E-3</v>
      </c>
      <c r="O27" s="52">
        <f>IFERROR(_xll.qlIndexFixing(ONIndex6M,I27,TRUE,_xll.ohTrigger(RecalcTrigger,Trigger6M)),NA())</f>
        <v>8.8212704528167762E-3</v>
      </c>
      <c r="P27" s="52">
        <f>IFERROR(_xll.qlIndexFixing(Index1Y,$H27,TRUE,_xll.ohTrigger(RecalcTrigger,Trigger1Y)),NA())</f>
        <v>1.2102187410707899E-2</v>
      </c>
      <c r="Q27" s="52">
        <f>IFERROR(_xll.qlIndexFixing(ONIndex1Y,I27,TRUE,_xll.ohTrigger(RecalcTrigger,Trigger1Y)),NA())</f>
        <v>1.3104489126796182E-2</v>
      </c>
    </row>
    <row r="28" spans="2:17" x14ac:dyDescent="0.2">
      <c r="B28" s="46" t="s">
        <v>20</v>
      </c>
      <c r="D28" s="49">
        <f>_xll.qlCalendarAdvance(LocalCalendar,$D27,B28,"f",FALSE)</f>
        <v>42528</v>
      </c>
      <c r="E28" s="49">
        <f>_xll.qlInterestRateIndexValueDate(IndexON,D28)</f>
        <v>42528</v>
      </c>
      <c r="F28" s="52">
        <f>IFERROR(_xll.qlIndexFixing(IndexON,D28,TRUE,_xll.ohTrigger(RecalcTrigger,TriggerON)),NA())</f>
        <v>3.6624761407644257E-3</v>
      </c>
      <c r="H28" s="49">
        <f>_xll.qlCalendarAdvance(IborCalendar,$H27,B28,"f",FALSE)</f>
        <v>42528</v>
      </c>
      <c r="I28" s="49">
        <f>_xll.qlInterestRateIndexValueDate(Index1M,$H28)</f>
        <v>42530</v>
      </c>
      <c r="J28" s="52">
        <f>IFERROR(_xll.qlIndexFixing(Index1M,$H28,TRUE,_xll.ohTrigger(RecalcTrigger,Trigger1M)),NA())</f>
        <v>4.5089093924008394E-3</v>
      </c>
      <c r="K28" s="52">
        <f>IFERROR(_xll.qlIndexFixing(ONIndex1M,I28,TRUE,_xll.ohTrigger(RecalcTrigger,Trigger1M)),NA())</f>
        <v>4.3223817472437531E-3</v>
      </c>
      <c r="L28" s="52">
        <f>IFERROR(_xll.qlIndexFixing(Index3M,H28,TRUE,_xll.ohTrigger(RecalcTrigger,Trigger3M)),NA())</f>
        <v>6.6018326993294817E-3</v>
      </c>
      <c r="M28" s="52">
        <f>IFERROR(_xll.qlIndexFixing(ONIndex3M,I28,TRUE,_xll.ohTrigger(RecalcTrigger,Trigger3M)),NA())</f>
        <v>6.2098162440182847E-3</v>
      </c>
      <c r="N28" s="52">
        <f>IFERROR(_xll.qlIndexFixing(Index6M,$H28,TRUE,_xll.ohTrigger(RecalcTrigger,Trigger6M)),NA())</f>
        <v>9.2655203515106376E-3</v>
      </c>
      <c r="O28" s="52">
        <f>IFERROR(_xll.qlIndexFixing(ONIndex6M,I28,TRUE,_xll.ohTrigger(RecalcTrigger,Trigger6M)),NA())</f>
        <v>8.8152985850165066E-3</v>
      </c>
      <c r="P28" s="52">
        <f>IFERROR(_xll.qlIndexFixing(Index1Y,$H28,TRUE,_xll.ohTrigger(RecalcTrigger,Trigger1Y)),NA())</f>
        <v>1.2098584452719831E-2</v>
      </c>
      <c r="Q28" s="52">
        <f>IFERROR(_xll.qlIndexFixing(ONIndex1Y,I28,TRUE,_xll.ohTrigger(RecalcTrigger,Trigger1Y)),NA())</f>
        <v>1.309548547617112E-2</v>
      </c>
    </row>
    <row r="29" spans="2:17" x14ac:dyDescent="0.2">
      <c r="B29" s="46" t="s">
        <v>20</v>
      </c>
      <c r="D29" s="49">
        <f>_xll.qlCalendarAdvance(LocalCalendar,$D28,B29,"f",FALSE)</f>
        <v>42529</v>
      </c>
      <c r="E29" s="49">
        <f>_xll.qlInterestRateIndexValueDate(IndexON,D29)</f>
        <v>42529</v>
      </c>
      <c r="F29" s="52">
        <f>IFERROR(_xll.qlIndexFixing(IndexON,D29,TRUE,_xll.ohTrigger(RecalcTrigger,TriggerON)),NA())</f>
        <v>3.6768931012698403E-3</v>
      </c>
      <c r="H29" s="49">
        <f>_xll.qlCalendarAdvance(IborCalendar,$H28,B29,"f",FALSE)</f>
        <v>42529</v>
      </c>
      <c r="I29" s="49">
        <f>_xll.qlInterestRateIndexValueDate(Index1M,$H29)</f>
        <v>42531</v>
      </c>
      <c r="J29" s="52">
        <f>IFERROR(_xll.qlIndexFixing(Index1M,$H29,TRUE,_xll.ohTrigger(RecalcTrigger,Trigger1M)),NA())</f>
        <v>4.5148722048764739E-3</v>
      </c>
      <c r="K29" s="52">
        <f>IFERROR(_xll.qlIndexFixing(ONIndex1M,I29,TRUE,_xll.ohTrigger(RecalcTrigger,Trigger1M)),NA())</f>
        <v>4.3469249102390251E-3</v>
      </c>
      <c r="L29" s="52">
        <f>IFERROR(_xll.qlIndexFixing(Index3M,H29,TRUE,_xll.ohTrigger(RecalcTrigger,Trigger3M)),NA())</f>
        <v>6.6289785956480732E-3</v>
      </c>
      <c r="M29" s="52">
        <f>IFERROR(_xll.qlIndexFixing(ONIndex3M,I29,TRUE,_xll.ohTrigger(RecalcTrigger,Trigger3M)),NA())</f>
        <v>6.222498295240797E-3</v>
      </c>
      <c r="N29" s="52">
        <f>IFERROR(_xll.qlIndexFixing(Index6M,$H29,TRUE,_xll.ohTrigger(RecalcTrigger,Trigger6M)),NA())</f>
        <v>9.2878745233385598E-3</v>
      </c>
      <c r="O29" s="52">
        <f>IFERROR(_xll.qlIndexFixing(ONIndex6M,I29,TRUE,_xll.ohTrigger(RecalcTrigger,Trigger6M)),NA())</f>
        <v>8.8043666874693116E-3</v>
      </c>
      <c r="P29" s="52">
        <f>IFERROR(_xll.qlIndexFixing(Index1Y,$H29,TRUE,_xll.ohTrigger(RecalcTrigger,Trigger1Y)),NA())</f>
        <v>1.2095079870339894E-2</v>
      </c>
      <c r="Q29" s="52">
        <f>IFERROR(_xll.qlIndexFixing(ONIndex1Y,I29,TRUE,_xll.ohTrigger(RecalcTrigger,Trigger1Y)),NA())</f>
        <v>1.307826774746168E-2</v>
      </c>
    </row>
    <row r="30" spans="2:17" x14ac:dyDescent="0.2">
      <c r="B30" s="46" t="s">
        <v>20</v>
      </c>
      <c r="D30" s="49">
        <f>_xll.qlCalendarAdvance(LocalCalendar,$D29,B30,"f",FALSE)</f>
        <v>42530</v>
      </c>
      <c r="E30" s="49">
        <f>_xll.qlInterestRateIndexValueDate(IndexON,D30)</f>
        <v>42530</v>
      </c>
      <c r="F30" s="52">
        <f>IFERROR(_xll.qlIndexFixing(IndexON,D30,TRUE,_xll.ohTrigger(RecalcTrigger,TriggerON)),NA())</f>
        <v>3.6909350579072964E-3</v>
      </c>
      <c r="H30" s="49">
        <f>_xll.qlCalendarAdvance(IborCalendar,$H29,B30,"f",FALSE)</f>
        <v>42530</v>
      </c>
      <c r="I30" s="49">
        <f>_xll.qlInterestRateIndexValueDate(Index1M,$H30)</f>
        <v>42534</v>
      </c>
      <c r="J30" s="52">
        <f>IFERROR(_xll.qlIndexFixing(Index1M,$H30,TRUE,_xll.ohTrigger(RecalcTrigger,Trigger1M)),NA())</f>
        <v>4.5443874430892706E-3</v>
      </c>
      <c r="K30" s="52">
        <f>IFERROR(_xll.qlIndexFixing(ONIndex1M,I30,TRUE,_xll.ohTrigger(RecalcTrigger,Trigger1M)),NA())</f>
        <v>4.3712674731111179E-3</v>
      </c>
      <c r="L30" s="52">
        <f>IFERROR(_xll.qlIndexFixing(Index3M,H30,TRUE,_xll.ohTrigger(RecalcTrigger,Trigger3M)),NA())</f>
        <v>6.6496213280715262E-3</v>
      </c>
      <c r="M30" s="52">
        <f>IFERROR(_xll.qlIndexFixing(ONIndex3M,I30,TRUE,_xll.ohTrigger(RecalcTrigger,Trigger3M)),NA())</f>
        <v>6.2359456264360347E-3</v>
      </c>
      <c r="N30" s="52">
        <f>IFERROR(_xll.qlIndexFixing(Index6M,$H30,TRUE,_xll.ohTrigger(RecalcTrigger,Trigger6M)),NA())</f>
        <v>9.3020414470835009E-3</v>
      </c>
      <c r="O30" s="52">
        <f>IFERROR(_xll.qlIndexFixing(ONIndex6M,I30,TRUE,_xll.ohTrigger(RecalcTrigger,Trigger6M)),NA())</f>
        <v>8.7938006801202562E-3</v>
      </c>
      <c r="P30" s="52">
        <f>IFERROR(_xll.qlIndexFixing(Index1Y,$H30,TRUE,_xll.ohTrigger(RecalcTrigger,Trigger1Y)),NA())</f>
        <v>1.208581049498168E-2</v>
      </c>
      <c r="Q30" s="52">
        <f>IFERROR(_xll.qlIndexFixing(ONIndex1Y,I30,TRUE,_xll.ohTrigger(RecalcTrigger,Trigger1Y)),NA())</f>
        <v>1.3060414335379633E-2</v>
      </c>
    </row>
    <row r="31" spans="2:17" x14ac:dyDescent="0.2">
      <c r="B31" s="46" t="s">
        <v>20</v>
      </c>
      <c r="D31" s="49">
        <f>_xll.qlCalendarAdvance(LocalCalendar,$D30,B31,"f",FALSE)</f>
        <v>42531</v>
      </c>
      <c r="E31" s="49">
        <f>_xll.qlInterestRateIndexValueDate(IndexON,D31)</f>
        <v>42531</v>
      </c>
      <c r="F31" s="52">
        <f>IFERROR(_xll.qlIndexFixing(IndexON,D31,TRUE,_xll.ohTrigger(RecalcTrigger,TriggerON)),NA())</f>
        <v>3.7178073522170507E-3</v>
      </c>
      <c r="H31" s="49">
        <f>_xll.qlCalendarAdvance(IborCalendar,$H30,B31,"f",FALSE)</f>
        <v>42531</v>
      </c>
      <c r="I31" s="49">
        <f>_xll.qlInterestRateIndexValueDate(Index1M,$H31)</f>
        <v>42535</v>
      </c>
      <c r="J31" s="52">
        <f>IFERROR(_xll.qlIndexFixing(Index1M,$H31,TRUE,_xll.ohTrigger(RecalcTrigger,Trigger1M)),NA())</f>
        <v>4.5561254816650631E-3</v>
      </c>
      <c r="K31" s="52">
        <f>IFERROR(_xll.qlIndexFixing(ONIndex1M,I31,TRUE,_xll.ohTrigger(RecalcTrigger,Trigger1M)),NA())</f>
        <v>4.3834171849077563E-3</v>
      </c>
      <c r="L31" s="52">
        <f>IFERROR(_xll.qlIndexFixing(Index3M,H31,TRUE,_xll.ohTrigger(RecalcTrigger,Trigger3M)),NA())</f>
        <v>6.6615618885171443E-3</v>
      </c>
      <c r="M31" s="52">
        <f>IFERROR(_xll.qlIndexFixing(ONIndex3M,I31,TRUE,_xll.ohTrigger(RecalcTrigger,Trigger3M)),NA())</f>
        <v>6.2432132585321654E-3</v>
      </c>
      <c r="N31" s="52">
        <f>IFERROR(_xll.qlIndexFixing(Index6M,$H31,TRUE,_xll.ohTrigger(RecalcTrigger,Trigger6M)),NA())</f>
        <v>9.3115456096997604E-3</v>
      </c>
      <c r="O31" s="52">
        <f>IFERROR(_xll.qlIndexFixing(ONIndex6M,I31,TRUE,_xll.ohTrigger(RecalcTrigger,Trigger6M)),NA())</f>
        <v>8.7890235954724005E-3</v>
      </c>
      <c r="P31" s="52">
        <f>IFERROR(_xll.qlIndexFixing(Index1Y,$H31,TRUE,_xll.ohTrigger(RecalcTrigger,Trigger1Y)),NA())</f>
        <v>1.208294411241936E-2</v>
      </c>
      <c r="Q31" s="52">
        <f>IFERROR(_xll.qlIndexFixing(ONIndex1Y,I31,TRUE,_xll.ohTrigger(RecalcTrigger,Trigger1Y)),NA())</f>
        <v>1.3051882415648919E-2</v>
      </c>
    </row>
    <row r="32" spans="2:17" x14ac:dyDescent="0.2">
      <c r="B32" s="46" t="s">
        <v>20</v>
      </c>
      <c r="D32" s="49">
        <f>_xll.qlCalendarAdvance(LocalCalendar,$D31,B32,"f",FALSE)</f>
        <v>42534</v>
      </c>
      <c r="E32" s="49">
        <f>_xll.qlInterestRateIndexValueDate(IndexON,D32)</f>
        <v>42534</v>
      </c>
      <c r="F32" s="52">
        <f>IFERROR(_xll.qlIndexFixing(IndexON,D32,TRUE,_xll.ohTrigger(RecalcTrigger,TriggerON)),NA())</f>
        <v>3.7433528456176646E-3</v>
      </c>
      <c r="H32" s="49">
        <f>_xll.qlCalendarAdvance(IborCalendar,$H31,B32,"f",FALSE)</f>
        <v>42534</v>
      </c>
      <c r="I32" s="49">
        <f>_xll.qlInterestRateIndexValueDate(Index1M,$H32)</f>
        <v>42536</v>
      </c>
      <c r="J32" s="52">
        <f>IFERROR(_xll.qlIndexFixing(Index1M,$H32,TRUE,_xll.ohTrigger(RecalcTrigger,Trigger1M)),NA())</f>
        <v>4.56783483288703E-3</v>
      </c>
      <c r="K32" s="52">
        <f>IFERROR(_xll.qlIndexFixing(ONIndex1M,I32,TRUE,_xll.ohTrigger(RecalcTrigger,Trigger1M)),NA())</f>
        <v>4.395538208932237E-3</v>
      </c>
      <c r="L32" s="52">
        <f>IFERROR(_xll.qlIndexFixing(Index3M,H32,TRUE,_xll.ohTrigger(RecalcTrigger,Trigger3M)),NA())</f>
        <v>6.6734605400325222E-3</v>
      </c>
      <c r="M32" s="52">
        <f>IFERROR(_xll.qlIndexFixing(ONIndex3M,I32,TRUE,_xll.ohTrigger(RecalcTrigger,Trigger3M)),NA())</f>
        <v>6.2507750052809286E-3</v>
      </c>
      <c r="N32" s="52">
        <f>IFERROR(_xll.qlIndexFixing(Index6M,$H32,TRUE,_xll.ohTrigger(RecalcTrigger,Trigger6M)),NA())</f>
        <v>9.3211778887947547E-3</v>
      </c>
      <c r="O32" s="52">
        <f>IFERROR(_xll.qlIndexFixing(ONIndex6M,I32,TRUE,_xll.ohTrigger(RecalcTrigger,Trigger6M)),NA())</f>
        <v>8.7844854671992323E-3</v>
      </c>
      <c r="P32" s="52">
        <f>IFERROR(_xll.qlIndexFixing(Index1Y,$H32,TRUE,_xll.ohTrigger(RecalcTrigger,Trigger1Y)),NA())</f>
        <v>1.208017562883758E-2</v>
      </c>
      <c r="Q32" s="52">
        <f>IFERROR(_xll.qlIndexFixing(ONIndex1Y,I32,TRUE,_xll.ohTrigger(RecalcTrigger,Trigger1Y)),NA())</f>
        <v>1.3043444841969176E-2</v>
      </c>
    </row>
    <row r="33" spans="2:17" x14ac:dyDescent="0.2">
      <c r="B33" s="46" t="s">
        <v>20</v>
      </c>
      <c r="D33" s="49">
        <f>_xll.qlCalendarAdvance(LocalCalendar,$D32,B33,"f",FALSE)</f>
        <v>42535</v>
      </c>
      <c r="E33" s="49">
        <f>_xll.qlInterestRateIndexValueDate(IndexON,D33)</f>
        <v>42535</v>
      </c>
      <c r="F33" s="52">
        <f>IFERROR(_xll.qlIndexFixing(IndexON,D33,TRUE,_xll.ohTrigger(RecalcTrigger,TriggerON)),NA())</f>
        <v>3.7555197825955844E-3</v>
      </c>
      <c r="H33" s="49">
        <f>_xll.qlCalendarAdvance(IborCalendar,$H32,B33,"f",FALSE)</f>
        <v>42535</v>
      </c>
      <c r="I33" s="49">
        <f>_xll.qlInterestRateIndexValueDate(Index1M,$H33)</f>
        <v>42537</v>
      </c>
      <c r="J33" s="52">
        <f>IFERROR(_xll.qlIndexFixing(Index1M,$H33,TRUE,_xll.ohTrigger(RecalcTrigger,Trigger1M)),NA())</f>
        <v>4.5910777368343703E-3</v>
      </c>
      <c r="K33" s="52">
        <f>IFERROR(_xll.qlIndexFixing(ONIndex1M,I33,TRUE,_xll.ohTrigger(RecalcTrigger,Trigger1M)),NA())</f>
        <v>4.4076305450246878E-3</v>
      </c>
      <c r="L33" s="52">
        <f>IFERROR(_xll.qlIndexFixing(Index3M,H33,TRUE,_xll.ohTrigger(RecalcTrigger,Trigger3M)),NA())</f>
        <v>6.685300576153623E-3</v>
      </c>
      <c r="M33" s="52">
        <f>IFERROR(_xll.qlIndexFixing(ONIndex3M,I33,TRUE,_xll.ohTrigger(RecalcTrigger,Trigger3M)),NA())</f>
        <v>6.2586308666023882E-3</v>
      </c>
      <c r="N33" s="52">
        <f>IFERROR(_xll.qlIndexFixing(Index6M,$H33,TRUE,_xll.ohTrigger(RecalcTrigger,Trigger6M)),NA())</f>
        <v>9.3309275645513234E-3</v>
      </c>
      <c r="O33" s="52">
        <f>IFERROR(_xll.qlIndexFixing(ONIndex6M,I33,TRUE,_xll.ohTrigger(RecalcTrigger,Trigger6M)),NA())</f>
        <v>8.7801862956204957E-3</v>
      </c>
      <c r="P33" s="52">
        <f>IFERROR(_xll.qlIndexFixing(Index1Y,$H33,TRUE,_xll.ohTrigger(RecalcTrigger,Trigger1Y)),NA())</f>
        <v>1.2077488572747836E-2</v>
      </c>
      <c r="Q33" s="52">
        <f>IFERROR(_xll.qlIndexFixing(ONIndex1Y,I33,TRUE,_xll.ohTrigger(RecalcTrigger,Trigger1Y)),NA())</f>
        <v>1.3035101614580213E-2</v>
      </c>
    </row>
    <row r="34" spans="2:17" x14ac:dyDescent="0.2">
      <c r="B34" s="46" t="s">
        <v>20</v>
      </c>
      <c r="D34" s="49">
        <f>_xll.qlCalendarAdvance(LocalCalendar,$D33,B34,"f",FALSE)</f>
        <v>42536</v>
      </c>
      <c r="E34" s="49">
        <f>_xll.qlInterestRateIndexValueDate(IndexON,D34)</f>
        <v>42536</v>
      </c>
      <c r="F34" s="52">
        <f>IFERROR(_xll.qlIndexFixing(IndexON,D34,TRUE,_xll.ohTrigger(RecalcTrigger,TriggerON)),NA())</f>
        <v>3.7673117155456737E-3</v>
      </c>
      <c r="H34" s="49">
        <f>_xll.qlCalendarAdvance(IborCalendar,$H33,B34,"f",FALSE)</f>
        <v>42536</v>
      </c>
      <c r="I34" s="49">
        <f>_xll.qlInterestRateIndexValueDate(Index1M,$H34)</f>
        <v>42538</v>
      </c>
      <c r="J34" s="52">
        <f>IFERROR(_xll.qlIndexFixing(Index1M,$H34,TRUE,_xll.ohTrigger(RecalcTrigger,Trigger1M)),NA())</f>
        <v>4.5969391059371093E-3</v>
      </c>
      <c r="K34" s="52">
        <f>IFERROR(_xll.qlIndexFixing(ONIndex1M,I34,TRUE,_xll.ohTrigger(RecalcTrigger,Trigger1M)),NA())</f>
        <v>4.4317741471289196E-3</v>
      </c>
      <c r="L34" s="52">
        <f>IFERROR(_xll.qlIndexFixing(Index3M,H34,TRUE,_xll.ohTrigger(RecalcTrigger,Trigger3M)),NA())</f>
        <v>6.711098823551801E-3</v>
      </c>
      <c r="M34" s="52">
        <f>IFERROR(_xll.qlIndexFixing(ONIndex3M,I34,TRUE,_xll.ohTrigger(RecalcTrigger,Trigger3M)),NA())</f>
        <v>6.2754323602653983E-3</v>
      </c>
      <c r="N34" s="52">
        <f>IFERROR(_xll.qlIndexFixing(Index6M,$H34,TRUE,_xll.ohTrigger(RecalcTrigger,Trigger6M)),NA())</f>
        <v>9.3548851251670957E-3</v>
      </c>
      <c r="O34" s="52">
        <f>IFERROR(_xll.qlIndexFixing(ONIndex6M,I34,TRUE,_xll.ohTrigger(RecalcTrigger,Trigger6M)),NA())</f>
        <v>8.7725982390374213E-3</v>
      </c>
      <c r="P34" s="52">
        <f>IFERROR(_xll.qlIndexFixing(Index1Y,$H34,TRUE,_xll.ohTrigger(RecalcTrigger,Trigger1Y)),NA())</f>
        <v>1.2075814621921215E-2</v>
      </c>
      <c r="Q34" s="52">
        <f>IFERROR(_xll.qlIndexFixing(ONIndex1Y,I34,TRUE,_xll.ohTrigger(RecalcTrigger,Trigger1Y)),NA())</f>
        <v>1.3019200450514745E-2</v>
      </c>
    </row>
    <row r="35" spans="2:17" x14ac:dyDescent="0.2">
      <c r="B35" s="46" t="s">
        <v>20</v>
      </c>
      <c r="D35" s="49">
        <f>_xll.qlCalendarAdvance(LocalCalendar,$D34,B35,"f",FALSE)</f>
        <v>42537</v>
      </c>
      <c r="E35" s="49">
        <f>_xll.qlInterestRateIndexValueDate(IndexON,D35)</f>
        <v>42537</v>
      </c>
      <c r="F35" s="52">
        <f>IFERROR(_xll.qlIndexFixing(IndexON,D35,TRUE,_xll.ohTrigger(RecalcTrigger,TriggerON)),NA())</f>
        <v>3.7787286443879964E-3</v>
      </c>
      <c r="H35" s="49">
        <f>_xll.qlCalendarAdvance(IborCalendar,$H34,B35,"f",FALSE)</f>
        <v>42537</v>
      </c>
      <c r="I35" s="49">
        <f>_xll.qlInterestRateIndexValueDate(Index1M,$H35)</f>
        <v>42541</v>
      </c>
      <c r="J35" s="52">
        <f>IFERROR(_xll.qlIndexFixing(Index1M,$H35,TRUE,_xll.ohTrigger(RecalcTrigger,Trigger1M)),NA())</f>
        <v>4.6259512756812171E-3</v>
      </c>
      <c r="K35" s="52">
        <f>IFERROR(_xll.qlIndexFixing(ONIndex1M,I35,TRUE,_xll.ohTrigger(RecalcTrigger,Trigger1M)),NA())</f>
        <v>4.4557130109534882E-3</v>
      </c>
      <c r="L35" s="52">
        <f>IFERROR(_xll.qlIndexFixing(Index3M,H35,TRUE,_xll.ohTrigger(RecalcTrigger,Trigger3M)),NA())</f>
        <v>6.7320040496734656E-3</v>
      </c>
      <c r="M35" s="52">
        <f>IFERROR(_xll.qlIndexFixing(ONIndex3M,I35,TRUE,_xll.ohTrigger(RecalcTrigger,Trigger3M)),NA())</f>
        <v>6.2929954591339765E-3</v>
      </c>
      <c r="N35" s="52">
        <f>IFERROR(_xll.qlIndexFixing(Index6M,$H35,TRUE,_xll.ohTrigger(RecalcTrigger,Trigger6M)),NA())</f>
        <v>9.3708858311083044E-3</v>
      </c>
      <c r="O35" s="52">
        <f>IFERROR(_xll.qlIndexFixing(ONIndex6M,I35,TRUE,_xll.ohTrigger(RecalcTrigger,Trigger6M)),NA())</f>
        <v>8.7653791744912724E-3</v>
      </c>
      <c r="P35" s="52">
        <f>IFERROR(_xll.qlIndexFixing(Index1Y,$H35,TRUE,_xll.ohTrigger(RecalcTrigger,Trigger1Y)),NA())</f>
        <v>1.2067225200310979E-2</v>
      </c>
      <c r="Q35" s="52">
        <f>IFERROR(_xll.qlIndexFixing(ONIndex1Y,I35,TRUE,_xll.ohTrigger(RecalcTrigger,Trigger1Y)),NA())</f>
        <v>1.3002672166173568E-2</v>
      </c>
    </row>
    <row r="36" spans="2:17" x14ac:dyDescent="0.2">
      <c r="B36" s="46" t="s">
        <v>20</v>
      </c>
      <c r="D36" s="49">
        <f>_xll.qlCalendarAdvance(LocalCalendar,$D35,B36,"f",FALSE)</f>
        <v>42538</v>
      </c>
      <c r="E36" s="49">
        <f>_xll.qlInterestRateIndexValueDate(IndexON,D36)</f>
        <v>42538</v>
      </c>
      <c r="F36" s="52">
        <f>IFERROR(_xll.qlIndexFixing(IndexON,D36,TRUE,_xll.ohTrigger(RecalcTrigger,TriggerON)),NA())</f>
        <v>3.8003526059959825E-3</v>
      </c>
      <c r="H36" s="49">
        <f>_xll.qlCalendarAdvance(IborCalendar,$H35,B36,"f",FALSE)</f>
        <v>42538</v>
      </c>
      <c r="I36" s="49">
        <f>_xll.qlInterestRateIndexValueDate(Index1M,$H36)</f>
        <v>42542</v>
      </c>
      <c r="J36" s="52">
        <f>IFERROR(_xll.qlIndexFixing(Index1M,$H36,TRUE,_xll.ohTrigger(RecalcTrigger,Trigger1M)),NA())</f>
        <v>4.6374885009949907E-3</v>
      </c>
      <c r="K36" s="52">
        <f>IFERROR(_xll.qlIndexFixing(ONIndex1M,I36,TRUE,_xll.ohTrigger(RecalcTrigger,Trigger1M)),NA())</f>
        <v>4.4676619077055335E-3</v>
      </c>
      <c r="L36" s="52">
        <f>IFERROR(_xll.qlIndexFixing(Index3M,H36,TRUE,_xll.ohTrigger(RecalcTrigger,Trigger3M)),NA())</f>
        <v>6.7435054434951472E-3</v>
      </c>
      <c r="M36" s="52">
        <f>IFERROR(_xll.qlIndexFixing(ONIndex3M,I36,TRUE,_xll.ohTrigger(RecalcTrigger,Trigger3M)),NA())</f>
        <v>6.302321894038343E-3</v>
      </c>
      <c r="N36" s="52">
        <f>IFERROR(_xll.qlIndexFixing(Index6M,$H36,TRUE,_xll.ohTrigger(RecalcTrigger,Trigger6M)),NA())</f>
        <v>9.3810616860936103E-3</v>
      </c>
      <c r="O36" s="52">
        <f>IFERROR(_xll.qlIndexFixing(ONIndex6M,I36,TRUE,_xll.ohTrigger(RecalcTrigger,Trigger6M)),NA())</f>
        <v>8.7622747855053973E-3</v>
      </c>
      <c r="P36" s="52">
        <f>IFERROR(_xll.qlIndexFixing(Index1Y,$H36,TRUE,_xll.ohTrigger(RecalcTrigger,Trigger1Y)),NA())</f>
        <v>1.2064698215994716E-2</v>
      </c>
      <c r="Q36" s="52">
        <f>IFERROR(_xll.qlIndexFixing(ONIndex1Y,I36,TRUE,_xll.ohTrigger(RecalcTrigger,Trigger1Y)),NA())</f>
        <v>1.2994800669359208E-2</v>
      </c>
    </row>
    <row r="37" spans="2:17" x14ac:dyDescent="0.2">
      <c r="B37" s="46" t="s">
        <v>20</v>
      </c>
      <c r="D37" s="49">
        <f>_xll.qlCalendarAdvance(LocalCalendar,$D36,B37,"f",FALSE)</f>
        <v>42541</v>
      </c>
      <c r="E37" s="49">
        <f>_xll.qlInterestRateIndexValueDate(IndexON,D37)</f>
        <v>42541</v>
      </c>
      <c r="F37" s="52">
        <f>IFERROR(_xll.qlIndexFixing(IndexON,D37,TRUE,_xll.ohTrigger(RecalcTrigger,TriggerON)),NA())</f>
        <v>3.820646318200005E-3</v>
      </c>
      <c r="H37" s="49">
        <f>_xll.qlCalendarAdvance(IborCalendar,$H36,B37,"f",FALSE)</f>
        <v>42541</v>
      </c>
      <c r="I37" s="49">
        <f>_xll.qlInterestRateIndexValueDate(Index1M,$H37)</f>
        <v>42543</v>
      </c>
      <c r="J37" s="52">
        <f>IFERROR(_xll.qlIndexFixing(Index1M,$H37,TRUE,_xll.ohTrigger(RecalcTrigger,Trigger1M)),NA())</f>
        <v>4.6489970383687407E-3</v>
      </c>
      <c r="K37" s="52">
        <f>IFERROR(_xll.qlIndexFixing(ONIndex1M,I37,TRUE,_xll.ohTrigger(RecalcTrigger,Trigger1M)),NA())</f>
        <v>4.4795821166854211E-3</v>
      </c>
      <c r="L37" s="52">
        <f>IFERROR(_xll.qlIndexFixing(Index3M,H37,TRUE,_xll.ohTrigger(RecalcTrigger,Trigger3M)),NA())</f>
        <v>6.7549329246938492E-3</v>
      </c>
      <c r="M37" s="52">
        <f>IFERROR(_xll.qlIndexFixing(ONIndex3M,I37,TRUE,_xll.ohTrigger(RecalcTrigger,Trigger3M)),NA())</f>
        <v>6.3119424438351501E-3</v>
      </c>
      <c r="N37" s="52">
        <f>IFERROR(_xll.qlIndexFixing(Index6M,$H37,TRUE,_xll.ohTrigger(RecalcTrigger,Trigger6M)),NA())</f>
        <v>9.3912906146716504E-3</v>
      </c>
      <c r="O37" s="52">
        <f>IFERROR(_xll.qlIndexFixing(ONIndex6M,I37,TRUE,_xll.ohTrigger(RecalcTrigger,Trigger6M)),NA())</f>
        <v>8.7594093531340178E-3</v>
      </c>
      <c r="P37" s="52">
        <f>IFERROR(_xll.qlIndexFixing(Index1Y,$H37,TRUE,_xll.ohTrigger(RecalcTrigger,Trigger1Y)),NA())</f>
        <v>1.2062153834116266E-2</v>
      </c>
      <c r="Q37" s="52">
        <f>IFERROR(_xll.qlIndexFixing(ONIndex1Y,I37,TRUE,_xll.ohTrigger(RecalcTrigger,Trigger1Y)),NA())</f>
        <v>1.2987023518675755E-2</v>
      </c>
    </row>
    <row r="38" spans="2:17" x14ac:dyDescent="0.2">
      <c r="B38" s="46" t="s">
        <v>20</v>
      </c>
      <c r="D38" s="49">
        <f>_xll.qlCalendarAdvance(LocalCalendar,$D37,B38,"f",FALSE)</f>
        <v>42542</v>
      </c>
      <c r="E38" s="49">
        <f>_xll.qlInterestRateIndexValueDate(IndexON,D38)</f>
        <v>42542</v>
      </c>
      <c r="F38" s="52">
        <f>IFERROR(_xll.qlIndexFixing(IndexON,D38,TRUE,_xll.ohTrigger(RecalcTrigger,TriggerON)),NA())</f>
        <v>3.8301882260238784E-3</v>
      </c>
      <c r="H38" s="49">
        <f>_xll.qlCalendarAdvance(IborCalendar,$H37,B38,"f",FALSE)</f>
        <v>42542</v>
      </c>
      <c r="I38" s="49">
        <f>_xll.qlInterestRateIndexValueDate(Index1M,$H38)</f>
        <v>42544</v>
      </c>
      <c r="J38" s="52">
        <f>IFERROR(_xll.qlIndexFixing(Index1M,$H38,TRUE,_xll.ohTrigger(RecalcTrigger,Trigger1M)),NA())</f>
        <v>4.671840389477433E-3</v>
      </c>
      <c r="K38" s="52">
        <f>IFERROR(_xll.qlIndexFixing(ONIndex1M,I38,TRUE,_xll.ohTrigger(RecalcTrigger,Trigger1M)),NA())</f>
        <v>4.4914736376533426E-3</v>
      </c>
      <c r="L38" s="52">
        <f>IFERROR(_xll.qlIndexFixing(Index3M,H38,TRUE,_xll.ohTrigger(RecalcTrigger,Trigger3M)),NA())</f>
        <v>6.7662844318342038E-3</v>
      </c>
      <c r="M38" s="52">
        <f>IFERROR(_xll.qlIndexFixing(ONIndex3M,I38,TRUE,_xll.ohTrigger(RecalcTrigger,Trigger3M)),NA())</f>
        <v>6.3218571083645259E-3</v>
      </c>
      <c r="N38" s="52">
        <f>IFERROR(_xll.qlIndexFixing(Index6M,$H38,TRUE,_xll.ohTrigger(RecalcTrigger,Trigger6M)),NA())</f>
        <v>9.4015618955929619E-3</v>
      </c>
      <c r="O38" s="52">
        <f>IFERROR(_xll.qlIndexFixing(ONIndex6M,I38,TRUE,_xll.ohTrigger(RecalcTrigger,Trigger6M)),NA())</f>
        <v>8.7567828771373257E-3</v>
      </c>
      <c r="P38" s="52">
        <f>IFERROR(_xll.qlIndexFixing(Index1Y,$H38,TRUE,_xll.ohTrigger(RecalcTrigger,Trigger1Y)),NA())</f>
        <v>1.2059575584429534E-2</v>
      </c>
      <c r="Q38" s="52">
        <f>IFERROR(_xll.qlIndexFixing(ONIndex1Y,I38,TRUE,_xll.ohTrigger(RecalcTrigger,Trigger1Y)),NA())</f>
        <v>1.2979340714123211E-2</v>
      </c>
    </row>
    <row r="39" spans="2:17" x14ac:dyDescent="0.2">
      <c r="B39" s="46" t="s">
        <v>20</v>
      </c>
      <c r="D39" s="49">
        <f>_xll.qlCalendarAdvance(LocalCalendar,$D38,B39,"f",FALSE)</f>
        <v>42543</v>
      </c>
      <c r="E39" s="49">
        <f>_xll.qlInterestRateIndexValueDate(IndexON,D39)</f>
        <v>42543</v>
      </c>
      <c r="F39" s="52">
        <f>IFERROR(_xll.qlIndexFixing(IndexON,D39,TRUE,_xll.ohTrigger(RecalcTrigger,TriggerON)),NA())</f>
        <v>3.8393551295801132E-3</v>
      </c>
      <c r="H39" s="49">
        <f>_xll.qlCalendarAdvance(IborCalendar,$H38,B39,"f",FALSE)</f>
        <v>42543</v>
      </c>
      <c r="I39" s="49">
        <f>_xll.qlInterestRateIndexValueDate(Index1M,$H39)</f>
        <v>42545</v>
      </c>
      <c r="J39" s="52">
        <f>IFERROR(_xll.qlIndexFixing(Index1M,$H39,TRUE,_xll.ohTrigger(RecalcTrigger,Trigger1M)),NA())</f>
        <v>4.6776003125775251E-3</v>
      </c>
      <c r="K39" s="52">
        <f>IFERROR(_xll.qlIndexFixing(ONIndex1M,I39,TRUE,_xll.ohTrigger(RecalcTrigger,Trigger1M)),NA())</f>
        <v>4.5152176832630175E-3</v>
      </c>
      <c r="L39" s="52">
        <f>IFERROR(_xll.qlIndexFixing(Index3M,H39,TRUE,_xll.ohTrigger(RecalcTrigger,Trigger3M)),NA())</f>
        <v>6.7902566079692632E-3</v>
      </c>
      <c r="M39" s="52">
        <f>IFERROR(_xll.qlIndexFixing(ONIndex3M,I39,TRUE,_xll.ohTrigger(RecalcTrigger,Trigger3M)),NA())</f>
        <v>6.3427785691949623E-3</v>
      </c>
      <c r="N39" s="52">
        <f>IFERROR(_xll.qlIndexFixing(Index6M,$H39,TRUE,_xll.ohTrigger(RecalcTrigger,Trigger6M)),NA())</f>
        <v>9.4390736743358988E-3</v>
      </c>
      <c r="O39" s="52">
        <f>IFERROR(_xll.qlIndexFixing(ONIndex6M,I39,TRUE,_xll.ohTrigger(RecalcTrigger,Trigger6M)),NA())</f>
        <v>8.7525392354326215E-3</v>
      </c>
      <c r="P39" s="52">
        <f>IFERROR(_xll.qlIndexFixing(Index1Y,$H39,TRUE,_xll.ohTrigger(RecalcTrigger,Trigger1Y)),NA())</f>
        <v>1.20573324538314E-2</v>
      </c>
      <c r="Q39" s="52">
        <f>IFERROR(_xll.qlIndexFixing(ONIndex1Y,I39,TRUE,_xll.ohTrigger(RecalcTrigger,Trigger1Y)),NA())</f>
        <v>1.2964756466447014E-2</v>
      </c>
    </row>
    <row r="40" spans="2:17" x14ac:dyDescent="0.2">
      <c r="B40" s="46" t="s">
        <v>20</v>
      </c>
      <c r="D40" s="49">
        <f>_xll.qlCalendarAdvance(LocalCalendar,$D39,B40,"f",FALSE)</f>
        <v>42544</v>
      </c>
      <c r="E40" s="49">
        <f>_xll.qlInterestRateIndexValueDate(IndexON,D40)</f>
        <v>42544</v>
      </c>
      <c r="F40" s="52">
        <f>IFERROR(_xll.qlIndexFixing(IndexON,D40,TRUE,_xll.ohTrigger(RecalcTrigger,TriggerON)),NA())</f>
        <v>3.8481470289486452E-3</v>
      </c>
      <c r="H40" s="49">
        <f>_xll.qlCalendarAdvance(IborCalendar,$H39,B40,"f",FALSE)</f>
        <v>42544</v>
      </c>
      <c r="I40" s="49">
        <f>_xll.qlInterestRateIndexValueDate(Index1M,$H40)</f>
        <v>42548</v>
      </c>
      <c r="J40" s="52">
        <f>IFERROR(_xll.qlIndexFixing(Index1M,$H40,TRUE,_xll.ohTrigger(RecalcTrigger,Trigger1M)),NA())</f>
        <v>4.7061094032301298E-3</v>
      </c>
      <c r="K40" s="52">
        <f>IFERROR(_xll.qlIndexFixing(ONIndex1M,I40,TRUE,_xll.ohTrigger(RecalcTrigger,Trigger1M)),NA())</f>
        <v>4.5387528429241542E-3</v>
      </c>
      <c r="L40" s="52">
        <f>IFERROR(_xll.qlIndexFixing(Index3M,H40,TRUE,_xll.ohTrigger(RecalcTrigger,Trigger3M)),NA())</f>
        <v>6.810889490441778E-3</v>
      </c>
      <c r="M40" s="52">
        <f>IFERROR(_xll.qlIndexFixing(ONIndex3M,I40,TRUE,_xll.ohTrigger(RecalcTrigger,Trigger3M)),NA())</f>
        <v>6.3644569150866914E-3</v>
      </c>
      <c r="N40" s="52">
        <f>IFERROR(_xll.qlIndexFixing(Index6M,$H40,TRUE,_xll.ohTrigger(RecalcTrigger,Trigger6M)),NA())</f>
        <v>9.449577938941944E-3</v>
      </c>
      <c r="O40" s="52">
        <f>IFERROR(_xll.qlIndexFixing(ONIndex6M,I40,TRUE,_xll.ohTrigger(RecalcTrigger,Trigger6M)),NA())</f>
        <v>8.7486665384961526E-3</v>
      </c>
      <c r="P40" s="52">
        <f>IFERROR(_xll.qlIndexFixing(Index1Y,$H40,TRUE,_xll.ohTrigger(RecalcTrigger,Trigger1Y)),NA())</f>
        <v>1.2048594508900105E-2</v>
      </c>
      <c r="Q40" s="52">
        <f>IFERROR(_xll.qlIndexFixing(ONIndex1Y,I40,TRUE,_xll.ohTrigger(RecalcTrigger,Trigger1Y)),NA())</f>
        <v>1.294955295682243E-2</v>
      </c>
    </row>
    <row r="41" spans="2:17" x14ac:dyDescent="0.2">
      <c r="B41" s="46" t="s">
        <v>20</v>
      </c>
      <c r="D41" s="49">
        <f>_xll.qlCalendarAdvance(LocalCalendar,$D40,B41,"f",FALSE)</f>
        <v>42545</v>
      </c>
      <c r="E41" s="49">
        <f>_xll.qlInterestRateIndexValueDate(IndexON,D41)</f>
        <v>42545</v>
      </c>
      <c r="F41" s="52">
        <f>IFERROR(_xll.qlIndexFixing(IndexON,D41,TRUE,_xll.ohTrigger(RecalcTrigger,TriggerON)),NA())</f>
        <v>3.8645222969435622E-3</v>
      </c>
      <c r="H41" s="49">
        <f>_xll.qlCalendarAdvance(IborCalendar,$H40,B41,"f",FALSE)</f>
        <v>42545</v>
      </c>
      <c r="I41" s="49">
        <f>_xll.qlInterestRateIndexValueDate(Index1M,$H41)</f>
        <v>42549</v>
      </c>
      <c r="J41" s="52">
        <f>IFERROR(_xll.qlIndexFixing(Index1M,$H41,TRUE,_xll.ohTrigger(RecalcTrigger,Trigger1M)),NA())</f>
        <v>4.7174458112264617E-3</v>
      </c>
      <c r="K41" s="52">
        <f>IFERROR(_xll.qlIndexFixing(ONIndex1M,I41,TRUE,_xll.ohTrigger(RecalcTrigger,Trigger1M)),NA())</f>
        <v>4.5505009246316064E-3</v>
      </c>
      <c r="L41" s="52">
        <f>IFERROR(_xll.qlIndexFixing(Index3M,H41,TRUE,_xll.ohTrigger(RecalcTrigger,Trigger3M)),NA())</f>
        <v>6.8218302050977557E-3</v>
      </c>
      <c r="M41" s="52">
        <f>IFERROR(_xll.qlIndexFixing(ONIndex3M,I41,TRUE,_xll.ohTrigger(RecalcTrigger,Trigger3M)),NA())</f>
        <v>6.3758421539983345E-3</v>
      </c>
      <c r="N41" s="52">
        <f>IFERROR(_xll.qlIndexFixing(Index6M,$H41,TRUE,_xll.ohTrigger(RecalcTrigger,Trigger6M)),NA())</f>
        <v>9.4531783261487066E-3</v>
      </c>
      <c r="O41" s="52">
        <f>IFERROR(_xll.qlIndexFixing(ONIndex6M,I41,TRUE,_xll.ohTrigger(RecalcTrigger,Trigger6M)),NA())</f>
        <v>8.747234845012386E-3</v>
      </c>
      <c r="P41" s="52">
        <f>IFERROR(_xll.qlIndexFixing(Index1Y,$H41,TRUE,_xll.ohTrigger(RecalcTrigger,Trigger1Y)),NA())</f>
        <v>1.2045599872834845E-2</v>
      </c>
      <c r="Q41" s="52">
        <f>IFERROR(_xll.qlIndexFixing(ONIndex1Y,I41,TRUE,_xll.ohTrigger(RecalcTrigger,Trigger1Y)),NA())</f>
        <v>1.2942341882764552E-2</v>
      </c>
    </row>
    <row r="42" spans="2:17" x14ac:dyDescent="0.2">
      <c r="B42" s="46" t="s">
        <v>20</v>
      </c>
      <c r="D42" s="49">
        <f>_xll.qlCalendarAdvance(LocalCalendar,$D41,B42,"f",FALSE)</f>
        <v>42548</v>
      </c>
      <c r="E42" s="49">
        <f>_xll.qlInterestRateIndexValueDate(IndexON,D42)</f>
        <v>42548</v>
      </c>
      <c r="F42" s="52">
        <f>IFERROR(_xll.qlIndexFixing(IndexON,D42,TRUE,_xll.ohTrigger(RecalcTrigger,TriggerON)),NA())</f>
        <v>3.8795645823075375E-3</v>
      </c>
      <c r="H42" s="49">
        <f>_xll.qlCalendarAdvance(IborCalendar,$H41,B42,"f",FALSE)</f>
        <v>42548</v>
      </c>
      <c r="I42" s="49">
        <f>_xll.qlInterestRateIndexValueDate(Index1M,$H42)</f>
        <v>42550</v>
      </c>
      <c r="J42" s="52">
        <f>IFERROR(_xll.qlIndexFixing(Index1M,$H42,TRUE,_xll.ohTrigger(RecalcTrigger,Trigger1M)),NA())</f>
        <v>4.7287535307072304E-3</v>
      </c>
      <c r="K42" s="52">
        <f>IFERROR(_xll.qlIndexFixing(ONIndex1M,I42,TRUE,_xll.ohTrigger(RecalcTrigger,Trigger1M)),NA())</f>
        <v>4.5622203182471566E-3</v>
      </c>
      <c r="L42" s="52">
        <f>IFERROR(_xll.qlIndexFixing(Index3M,H42,TRUE,_xll.ohTrigger(RecalcTrigger,Trigger3M)),NA())</f>
        <v>6.8326825766904329E-3</v>
      </c>
      <c r="M42" s="52">
        <f>IFERROR(_xll.qlIndexFixing(ONIndex3M,I42,TRUE,_xll.ohTrigger(RecalcTrigger,Trigger3M)),NA())</f>
        <v>6.3875215078823544E-3</v>
      </c>
      <c r="N42" s="52">
        <f>IFERROR(_xll.qlIndexFixing(Index6M,$H42,TRUE,_xll.ohTrigger(RecalcTrigger,Trigger6M)),NA())</f>
        <v>9.4634785624855694E-3</v>
      </c>
      <c r="O42" s="52">
        <f>IFERROR(_xll.qlIndexFixing(ONIndex6M,I42,TRUE,_xll.ohTrigger(RecalcTrigger,Trigger6M)),NA())</f>
        <v>8.7460421080631789E-3</v>
      </c>
      <c r="P42" s="52">
        <f>IFERROR(_xll.qlIndexFixing(Index1Y,$H42,TRUE,_xll.ohTrigger(RecalcTrigger,Trigger1Y)),NA())</f>
        <v>1.204247255145326E-2</v>
      </c>
      <c r="Q42" s="52">
        <f>IFERROR(_xll.qlIndexFixing(ONIndex1Y,I42,TRUE,_xll.ohTrigger(RecalcTrigger,Trigger1Y)),NA())</f>
        <v>1.293522515467771E-2</v>
      </c>
    </row>
    <row r="43" spans="2:17" x14ac:dyDescent="0.2">
      <c r="B43" s="46" t="s">
        <v>20</v>
      </c>
      <c r="D43" s="49">
        <f>_xll.qlCalendarAdvance(LocalCalendar,$D42,B43,"f",FALSE)</f>
        <v>42549</v>
      </c>
      <c r="E43" s="49">
        <f>_xll.qlInterestRateIndexValueDate(IndexON,D43)</f>
        <v>42549</v>
      </c>
      <c r="F43" s="52">
        <f>IFERROR(_xll.qlIndexFixing(IndexON,D43,TRUE,_xll.ohTrigger(RecalcTrigger,TriggerON)),NA())</f>
        <v>3.8864814596184516E-3</v>
      </c>
      <c r="H43" s="49">
        <f>_xll.qlCalendarAdvance(IborCalendar,$H42,B43,"f",FALSE)</f>
        <v>42549</v>
      </c>
      <c r="I43" s="49">
        <f>_xll.qlInterestRateIndexValueDate(Index1M,$H43)</f>
        <v>42551</v>
      </c>
      <c r="J43" s="52">
        <f>IFERROR(_xll.qlIndexFixing(Index1M,$H43,TRUE,_xll.ohTrigger(RecalcTrigger,Trigger1M)),NA())</f>
        <v>4.7344360565515879E-3</v>
      </c>
      <c r="K43" s="52">
        <f>IFERROR(_xll.qlIndexFixing(ONIndex1M,I43,TRUE,_xll.ohTrigger(RecalcTrigger,Trigger1M)),NA())</f>
        <v>4.5739110240905489E-3</v>
      </c>
      <c r="L43" s="52">
        <f>IFERROR(_xll.qlIndexFixing(Index3M,H43,TRUE,_xll.ohTrigger(RecalcTrigger,Trigger3M)),NA())</f>
        <v>6.8434445436558484E-3</v>
      </c>
      <c r="M43" s="52">
        <f>IFERROR(_xll.qlIndexFixing(ONIndex3M,I43,TRUE,_xll.ohTrigger(RecalcTrigger,Trigger3M)),NA())</f>
        <v>6.3994949768186871E-3</v>
      </c>
      <c r="N43" s="52">
        <f>IFERROR(_xll.qlIndexFixing(Index6M,$H43,TRUE,_xll.ohTrigger(RecalcTrigger,Trigger6M)),NA())</f>
        <v>9.4737460961997477E-3</v>
      </c>
      <c r="O43" s="52">
        <f>IFERROR(_xll.qlIndexFixing(ONIndex6M,I43,TRUE,_xll.ohTrigger(RecalcTrigger,Trigger6M)),NA())</f>
        <v>8.7450883275685953E-3</v>
      </c>
      <c r="P43" s="52">
        <f>IFERROR(_xll.qlIndexFixing(Index1Y,$H43,TRUE,_xll.ohTrigger(RecalcTrigger,Trigger1Y)),NA())</f>
        <v>1.2039196075960368E-2</v>
      </c>
      <c r="Q43" s="52">
        <f>IFERROR(_xll.qlIndexFixing(ONIndex1Y,I43,TRUE,_xll.ohTrigger(RecalcTrigger,Trigger1Y)),NA())</f>
        <v>1.2928202772721775E-2</v>
      </c>
    </row>
    <row r="44" spans="2:17" x14ac:dyDescent="0.2">
      <c r="B44" s="46" t="s">
        <v>20</v>
      </c>
      <c r="D44" s="49">
        <f>_xll.qlCalendarAdvance(LocalCalendar,$D43,B44,"f",FALSE)</f>
        <v>42550</v>
      </c>
      <c r="E44" s="49">
        <f>_xll.qlInterestRateIndexValueDate(IndexON,D44)</f>
        <v>42550</v>
      </c>
      <c r="F44" s="52">
        <f>IFERROR(_xll.qlIndexFixing(IndexON,D44,TRUE,_xll.ohTrigger(RecalcTrigger,TriggerON)),NA())</f>
        <v>3.8930233325018548E-3</v>
      </c>
      <c r="H44" s="49">
        <f>_xll.qlCalendarAdvance(IborCalendar,$H43,B44,"f",FALSE)</f>
        <v>42550</v>
      </c>
      <c r="I44" s="49">
        <f>_xll.qlInterestRateIndexValueDate(Index1M,$H44)</f>
        <v>42552</v>
      </c>
      <c r="J44" s="52">
        <f>IFERROR(_xll.qlIndexFixing(Index1M,$H44,TRUE,_xll.ohTrigger(RecalcTrigger,Trigger1M)),NA())</f>
        <v>4.756855795510182E-3</v>
      </c>
      <c r="K44" s="52">
        <f>IFERROR(_xll.qlIndexFixing(ONIndex1M,I44,TRUE,_xll.ohTrigger(RecalcTrigger,Trigger1M)),NA())</f>
        <v>4.6030826311405093E-3</v>
      </c>
      <c r="L44" s="52">
        <f>IFERROR(_xll.qlIndexFixing(Index3M,H44,TRUE,_xll.ohTrigger(RecalcTrigger,Trigger3M)),NA())</f>
        <v>6.8656825017740205E-3</v>
      </c>
      <c r="M44" s="52">
        <f>IFERROR(_xll.qlIndexFixing(ONIndex3M,I44,TRUE,_xll.ohTrigger(RecalcTrigger,Trigger3M)),NA())</f>
        <v>6.4310715445392574E-3</v>
      </c>
      <c r="N44" s="52">
        <f>IFERROR(_xll.qlIndexFixing(Index6M,$H44,TRUE,_xll.ohTrigger(RecalcTrigger,Trigger6M)),NA())</f>
        <v>9.5025361204640942E-3</v>
      </c>
      <c r="O44" s="52">
        <f>IFERROR(_xll.qlIndexFixing(ONIndex6M,I44,TRUE,_xll.ohTrigger(RecalcTrigger,Trigger6M)),NA())</f>
        <v>8.7442172295748577E-3</v>
      </c>
      <c r="P44" s="52">
        <f>IFERROR(_xll.qlIndexFixing(Index1Y,$H44,TRUE,_xll.ohTrigger(RecalcTrigger,Trigger1Y)),NA())</f>
        <v>1.2034014525980134E-2</v>
      </c>
      <c r="Q44" s="52">
        <f>IFERROR(_xll.qlIndexFixing(ONIndex1Y,I44,TRUE,_xll.ohTrigger(RecalcTrigger,Trigger1Y)),NA())</f>
        <v>1.2911813135374484E-2</v>
      </c>
    </row>
    <row r="45" spans="2:17" x14ac:dyDescent="0.2">
      <c r="B45" s="46" t="s">
        <v>20</v>
      </c>
      <c r="D45" s="49">
        <f>_xll.qlCalendarAdvance(LocalCalendar,$D44,B45,"f",FALSE)</f>
        <v>42551</v>
      </c>
      <c r="E45" s="49">
        <f>_xll.qlInterestRateIndexValueDate(IndexON,D45)</f>
        <v>42551</v>
      </c>
      <c r="F45" s="52">
        <f>IFERROR(_xll.qlIndexFixing(IndexON,D45,TRUE,_xll.ohTrigger(RecalcTrigger,TriggerON)),NA())</f>
        <v>3.8991902008778112E-3</v>
      </c>
      <c r="H45" s="49">
        <f>_xll.qlCalendarAdvance(IborCalendar,$H44,B45,"f",FALSE)</f>
        <v>42551</v>
      </c>
      <c r="I45" s="49">
        <f>_xll.qlInterestRateIndexValueDate(Index1M,$H45)</f>
        <v>42556</v>
      </c>
      <c r="J45" s="52">
        <f>IFERROR(_xll.qlIndexFixing(Index1M,$H45,TRUE,_xll.ohTrigger(RecalcTrigger,Trigger1M)),NA())</f>
        <v>4.8015134905488753E-3</v>
      </c>
      <c r="K45" s="52">
        <f>IFERROR(_xll.qlIndexFixing(ONIndex1M,I45,TRUE,_xll.ohTrigger(RecalcTrigger,Trigger1M)),NA())</f>
        <v>4.6319342345668701E-3</v>
      </c>
      <c r="L45" s="52">
        <f>IFERROR(_xll.qlIndexFixing(Index3M,H45,TRUE,_xll.ohTrigger(RecalcTrigger,Trigger3M)),NA())</f>
        <v>6.8958261532613566E-3</v>
      </c>
      <c r="M45" s="52">
        <f>IFERROR(_xll.qlIndexFixing(ONIndex3M,I45,TRUE,_xll.ohTrigger(RecalcTrigger,Trigger3M)),NA())</f>
        <v>6.4635891583009197E-3</v>
      </c>
      <c r="N45" s="52">
        <f>IFERROR(_xll.qlIndexFixing(Index6M,$H45,TRUE,_xll.ohTrigger(RecalcTrigger,Trigger6M)),NA())</f>
        <v>9.5299999999982239E-3</v>
      </c>
      <c r="O45" s="52">
        <f>IFERROR(_xll.qlIndexFixing(ONIndex6M,I45,TRUE,_xll.ohTrigger(RecalcTrigger,Trigger6M)),NA())</f>
        <v>8.7439051906201826E-3</v>
      </c>
      <c r="P45" s="52">
        <f>IFERROR(_xll.qlIndexFixing(Index1Y,$H45,TRUE,_xll.ohTrigger(RecalcTrigger,Trigger1Y)),NA())</f>
        <v>1.2020000000000015E-2</v>
      </c>
      <c r="Q45" s="52">
        <f>IFERROR(_xll.qlIndexFixing(ONIndex1Y,I45,TRUE,_xll.ohTrigger(RecalcTrigger,Trigger1Y)),NA())</f>
        <v>1.2894522911741646E-2</v>
      </c>
    </row>
    <row r="46" spans="2:17" x14ac:dyDescent="0.2">
      <c r="B46" s="46" t="s">
        <v>20</v>
      </c>
      <c r="D46" s="49">
        <f>_xll.qlCalendarAdvance(LocalCalendar,$D45,B46,"f",FALSE)</f>
        <v>42552</v>
      </c>
      <c r="E46" s="49">
        <f>_xll.qlInterestRateIndexValueDate(IndexON,D46)</f>
        <v>42552</v>
      </c>
      <c r="F46" s="52">
        <f>IFERROR(_xll.qlIndexFixing(IndexON,D46,TRUE,_xll.ohTrigger(RecalcTrigger,TriggerON)),NA())</f>
        <v>3.9127961390739152E-3</v>
      </c>
      <c r="H46" s="49">
        <f>_xll.qlCalendarAdvance(IborCalendar,$H45,B46,"f",FALSE)</f>
        <v>42552</v>
      </c>
      <c r="I46" s="49">
        <f>_xll.qlInterestRateIndexValueDate(Index1M,$H46)</f>
        <v>42556</v>
      </c>
      <c r="J46" s="52">
        <f>IFERROR(_xll.qlIndexFixing(Index1M,$H46,TRUE,_xll.ohTrigger(RecalcTrigger,Trigger1M)),NA())</f>
        <v>4.8015134905488753E-3</v>
      </c>
      <c r="K46" s="52">
        <f>IFERROR(_xll.qlIndexFixing(ONIndex1M,I46,TRUE,_xll.ohTrigger(RecalcTrigger,Trigger1M)),NA())</f>
        <v>4.6319342345668701E-3</v>
      </c>
      <c r="L46" s="52">
        <f>IFERROR(_xll.qlIndexFixing(Index3M,H46,TRUE,_xll.ohTrigger(RecalcTrigger,Trigger3M)),NA())</f>
        <v>6.8958261532613566E-3</v>
      </c>
      <c r="M46" s="52">
        <f>IFERROR(_xll.qlIndexFixing(ONIndex3M,I46,TRUE,_xll.ohTrigger(RecalcTrigger,Trigger3M)),NA())</f>
        <v>6.4635891583009197E-3</v>
      </c>
      <c r="N46" s="52">
        <f>IFERROR(_xll.qlIndexFixing(Index6M,$H46,TRUE,_xll.ohTrigger(RecalcTrigger,Trigger6M)),NA())</f>
        <v>9.5299999999982239E-3</v>
      </c>
      <c r="O46" s="52">
        <f>IFERROR(_xll.qlIndexFixing(ONIndex6M,I46,TRUE,_xll.ohTrigger(RecalcTrigger,Trigger6M)),NA())</f>
        <v>8.7439051906201826E-3</v>
      </c>
      <c r="P46" s="52">
        <f>IFERROR(_xll.qlIndexFixing(Index1Y,$H46,TRUE,_xll.ohTrigger(RecalcTrigger,Trigger1Y)),NA())</f>
        <v>1.2020000000000015E-2</v>
      </c>
      <c r="Q46" s="52">
        <f>IFERROR(_xll.qlIndexFixing(ONIndex1Y,I46,TRUE,_xll.ohTrigger(RecalcTrigger,Trigger1Y)),NA())</f>
        <v>1.2894522911741646E-2</v>
      </c>
    </row>
    <row r="47" spans="2:17" x14ac:dyDescent="0.2">
      <c r="B47" s="46" t="s">
        <v>20</v>
      </c>
      <c r="D47" s="49">
        <f>_xll.qlCalendarAdvance(LocalCalendar,$D46,B47,"f",FALSE)</f>
        <v>42556</v>
      </c>
      <c r="E47" s="49">
        <f>_xll.qlInterestRateIndexValueDate(IndexON,D47)</f>
        <v>42556</v>
      </c>
      <c r="F47" s="52">
        <f>IFERROR(_xll.qlIndexFixing(IndexON,D47,TRUE,_xll.ohTrigger(RecalcTrigger,TriggerON)),NA())</f>
        <v>3.9245081755545641E-3</v>
      </c>
      <c r="H47" s="49">
        <f>_xll.qlCalendarAdvance(IborCalendar,$H46,B47,"f",FALSE)</f>
        <v>42555</v>
      </c>
      <c r="I47" s="49">
        <f>_xll.qlInterestRateIndexValueDate(Index1M,$H47)</f>
        <v>42557</v>
      </c>
      <c r="J47" s="52">
        <f>IFERROR(_xll.qlIndexFixing(Index1M,$H47,TRUE,_xll.ohTrigger(RecalcTrigger,Trigger1M)),NA())</f>
        <v>4.8235847437894108E-3</v>
      </c>
      <c r="K47" s="52">
        <f>IFERROR(_xll.qlIndexFixing(ONIndex1M,I47,TRUE,_xll.ohTrigger(RecalcTrigger,Trigger1M)),NA())</f>
        <v>4.6434528129779551E-3</v>
      </c>
      <c r="L47" s="52">
        <f>IFERROR(_xll.qlIndexFixing(Index3M,H47,TRUE,_xll.ohTrigger(RecalcTrigger,Trigger3M)),NA())</f>
        <v>6.9060044119302914E-3</v>
      </c>
      <c r="M47" s="52">
        <f>IFERROR(_xll.qlIndexFixing(ONIndex3M,I47,TRUE,_xll.ohTrigger(RecalcTrigger,Trigger3M)),NA())</f>
        <v>6.4762179855648583E-3</v>
      </c>
      <c r="N47" s="52">
        <f>IFERROR(_xll.qlIndexFixing(Index6M,$H47,TRUE,_xll.ohTrigger(RecalcTrigger,Trigger6M)),NA())</f>
        <v>9.5396905922516487E-3</v>
      </c>
      <c r="O47" s="52">
        <f>IFERROR(_xll.qlIndexFixing(ONIndex6M,I47,TRUE,_xll.ohTrigger(RecalcTrigger,Trigger6M)),NA())</f>
        <v>8.7443936587661142E-3</v>
      </c>
      <c r="P47" s="52">
        <f>IFERROR(_xll.qlIndexFixing(Index1Y,$H47,TRUE,_xll.ohTrigger(RecalcTrigger,Trigger1Y)),NA())</f>
        <v>1.2015489808177807E-2</v>
      </c>
      <c r="Q47" s="52">
        <f>IFERROR(_xll.qlIndexFixing(ONIndex1Y,I47,TRUE,_xll.ohTrigger(RecalcTrigger,Trigger1Y)),NA())</f>
        <v>1.288816775430135E-2</v>
      </c>
    </row>
    <row r="48" spans="2:17" x14ac:dyDescent="0.2">
      <c r="B48" s="46" t="s">
        <v>20</v>
      </c>
      <c r="D48" s="49">
        <f>_xll.qlCalendarAdvance(LocalCalendar,$D47,B48,"f",FALSE)</f>
        <v>42557</v>
      </c>
      <c r="E48" s="49">
        <f>_xll.qlInterestRateIndexValueDate(IndexON,D48)</f>
        <v>42557</v>
      </c>
      <c r="F48" s="52">
        <f>IFERROR(_xll.qlIndexFixing(IndexON,D48,TRUE,_xll.ohTrigger(RecalcTrigger,TriggerON)),NA())</f>
        <v>3.9290772212563496E-3</v>
      </c>
      <c r="H48" s="49">
        <f>_xll.qlCalendarAdvance(IborCalendar,$H47,B48,"f",FALSE)</f>
        <v>42556</v>
      </c>
      <c r="I48" s="49">
        <f>_xll.qlInterestRateIndexValueDate(Index1M,$H48)</f>
        <v>42558</v>
      </c>
      <c r="J48" s="52">
        <f>IFERROR(_xll.qlIndexFixing(Index1M,$H48,TRUE,_xll.ohTrigger(RecalcTrigger,Trigger1M)),NA())</f>
        <v>4.8291515779130822E-3</v>
      </c>
      <c r="K48" s="52">
        <f>IFERROR(_xll.qlIndexFixing(ONIndex1M,I48,TRUE,_xll.ohTrigger(RecalcTrigger,Trigger1M)),NA())</f>
        <v>4.6549427033770741E-3</v>
      </c>
      <c r="L48" s="52">
        <f>IFERROR(_xll.qlIndexFixing(Index3M,H48,TRUE,_xll.ohTrigger(RecalcTrigger,Trigger3M)),NA())</f>
        <v>6.9160899136623127E-3</v>
      </c>
      <c r="M48" s="52">
        <f>IFERROR(_xll.qlIndexFixing(ONIndex3M,I48,TRUE,_xll.ohTrigger(RecalcTrigger,Trigger3M)),NA())</f>
        <v>6.4880315955750945E-3</v>
      </c>
      <c r="N48" s="52">
        <f>IFERROR(_xll.qlIndexFixing(Index6M,$H48,TRUE,_xll.ohTrigger(RecalcTrigger,Trigger6M)),NA())</f>
        <v>9.5597751699810218E-3</v>
      </c>
      <c r="O48" s="52">
        <f>IFERROR(_xll.qlIndexFixing(ONIndex6M,I48,TRUE,_xll.ohTrigger(RecalcTrigger,Trigger6M)),NA())</f>
        <v>8.7451295931195716E-3</v>
      </c>
      <c r="P48" s="52">
        <f>IFERROR(_xll.qlIndexFixing(Index1Y,$H48,TRUE,_xll.ohTrigger(RecalcTrigger,Trigger1Y)),NA())</f>
        <v>1.2010757402752684E-2</v>
      </c>
      <c r="Q48" s="52">
        <f>IFERROR(_xll.qlIndexFixing(ONIndex1Y,I48,TRUE,_xll.ohTrigger(RecalcTrigger,Trigger1Y)),NA())</f>
        <v>1.2882008091121833E-2</v>
      </c>
    </row>
    <row r="49" spans="2:17" x14ac:dyDescent="0.2">
      <c r="B49" s="46" t="s">
        <v>20</v>
      </c>
      <c r="D49" s="49">
        <f>_xll.qlCalendarAdvance(LocalCalendar,$D48,B49,"f",FALSE)</f>
        <v>42558</v>
      </c>
      <c r="E49" s="49">
        <f>_xll.qlInterestRateIndexValueDate(IndexON,D49)</f>
        <v>42558</v>
      </c>
      <c r="F49" s="52">
        <f>IFERROR(_xll.qlIndexFixing(IndexON,D49,TRUE,_xll.ohTrigger(RecalcTrigger,TriggerON)),NA())</f>
        <v>3.9339234669011347E-3</v>
      </c>
      <c r="H49" s="49">
        <f>_xll.qlCalendarAdvance(IborCalendar,$H48,B49,"f",FALSE)</f>
        <v>42557</v>
      </c>
      <c r="I49" s="49">
        <f>_xll.qlInterestRateIndexValueDate(Index1M,$H49)</f>
        <v>42559</v>
      </c>
      <c r="J49" s="52">
        <f>IFERROR(_xll.qlIndexFixing(Index1M,$H49,TRUE,_xll.ohTrigger(RecalcTrigger,Trigger1M)),NA())</f>
        <v>4.8347087043266344E-3</v>
      </c>
      <c r="K49" s="52">
        <f>IFERROR(_xll.qlIndexFixing(ONIndex1M,I49,TRUE,_xll.ohTrigger(RecalcTrigger,Trigger1M)),NA())</f>
        <v>4.6778876415398685E-3</v>
      </c>
      <c r="L49" s="52">
        <f>IFERROR(_xll.qlIndexFixing(Index3M,H49,TRUE,_xll.ohTrigger(RecalcTrigger,Trigger3M)),NA())</f>
        <v>6.9419654830239425E-3</v>
      </c>
      <c r="M49" s="52">
        <f>IFERROR(_xll.qlIndexFixing(ONIndex3M,I49,TRUE,_xll.ohTrigger(RecalcTrigger,Trigger3M)),NA())</f>
        <v>6.5090591095717798E-3</v>
      </c>
      <c r="N49" s="52">
        <f>IFERROR(_xll.qlIndexFixing(Index6M,$H49,TRUE,_xll.ohTrigger(RecalcTrigger,Trigger6M)),NA())</f>
        <v>9.5639463319466076E-3</v>
      </c>
      <c r="O49" s="52">
        <f>IFERROR(_xll.qlIndexFixing(ONIndex6M,I49,TRUE,_xll.ohTrigger(RecalcTrigger,Trigger6M)),NA())</f>
        <v>8.7476388995622045E-3</v>
      </c>
      <c r="P49" s="52">
        <f>IFERROR(_xll.qlIndexFixing(Index1Y,$H49,TRUE,_xll.ohTrigger(RecalcTrigger,Trigger1Y)),NA())</f>
        <v>1.20011218178911E-2</v>
      </c>
      <c r="Q49" s="52">
        <f>IFERROR(_xll.qlIndexFixing(ONIndex1Y,I49,TRUE,_xll.ohTrigger(RecalcTrigger,Trigger1Y)),NA())</f>
        <v>1.2870800544604322E-2</v>
      </c>
    </row>
    <row r="50" spans="2:17" x14ac:dyDescent="0.2">
      <c r="B50" s="46" t="s">
        <v>20</v>
      </c>
      <c r="D50" s="49">
        <f>_xll.qlCalendarAdvance(LocalCalendar,$D49,B50,"f",FALSE)</f>
        <v>42559</v>
      </c>
      <c r="E50" s="49">
        <f>_xll.qlInterestRateIndexValueDate(IndexON,D50)</f>
        <v>42559</v>
      </c>
      <c r="F50" s="52">
        <f>IFERROR(_xll.qlIndexFixing(IndexON,D50,TRUE,_xll.ohTrigger(RecalcTrigger,TriggerON)),NA())</f>
        <v>3.9445831790008157E-3</v>
      </c>
      <c r="H50" s="49">
        <f>_xll.qlCalendarAdvance(IborCalendar,$H49,B50,"f",FALSE)</f>
        <v>42558</v>
      </c>
      <c r="I50" s="49">
        <f>_xll.qlInterestRateIndexValueDate(Index1M,$H50)</f>
        <v>42562</v>
      </c>
      <c r="J50" s="52">
        <f>IFERROR(_xll.qlIndexFixing(Index1M,$H50,TRUE,_xll.ohTrigger(RecalcTrigger,Trigger1M)),NA())</f>
        <v>4.8676647837482051E-3</v>
      </c>
      <c r="K50" s="52">
        <f>IFERROR(_xll.qlIndexFixing(ONIndex1M,I50,TRUE,_xll.ohTrigger(RecalcTrigger,Trigger1M)),NA())</f>
        <v>4.7006153859729949E-3</v>
      </c>
      <c r="L50" s="52">
        <f>IFERROR(_xll.qlIndexFixing(Index3M,H50,TRUE,_xll.ohTrigger(RecalcTrigger,Trigger3M)),NA())</f>
        <v>6.9557047027592259E-3</v>
      </c>
      <c r="M50" s="52">
        <f>IFERROR(_xll.qlIndexFixing(ONIndex3M,I50,TRUE,_xll.ohTrigger(RecalcTrigger,Trigger3M)),NA())</f>
        <v>6.5271338625993991E-3</v>
      </c>
      <c r="N50" s="52">
        <f>IFERROR(_xll.qlIndexFixing(Index6M,$H50,TRUE,_xll.ohTrigger(RecalcTrigger,Trigger6M)),NA())</f>
        <v>9.5866657225064239E-3</v>
      </c>
      <c r="O50" s="52">
        <f>IFERROR(_xll.qlIndexFixing(ONIndex6M,I50,TRUE,_xll.ohTrigger(RecalcTrigger,Trigger6M)),NA())</f>
        <v>8.7505479930083396E-3</v>
      </c>
      <c r="P50" s="52">
        <f>IFERROR(_xll.qlIndexFixing(Index1Y,$H50,TRUE,_xll.ohTrigger(RecalcTrigger,Trigger1Y)),NA())</f>
        <v>1.1990120562319124E-2</v>
      </c>
      <c r="Q50" s="52">
        <f>IFERROR(_xll.qlIndexFixing(ONIndex1Y,I50,TRUE,_xll.ohTrigger(RecalcTrigger,Trigger1Y)),NA())</f>
        <v>1.2859324380931625E-2</v>
      </c>
    </row>
    <row r="51" spans="2:17" x14ac:dyDescent="0.2">
      <c r="B51" s="46" t="s">
        <v>20</v>
      </c>
      <c r="D51" s="49">
        <f>_xll.qlCalendarAdvance(LocalCalendar,$D50,B51,"f",FALSE)</f>
        <v>42562</v>
      </c>
      <c r="E51" s="49">
        <f>_xll.qlInterestRateIndexValueDate(IndexON,D51)</f>
        <v>42562</v>
      </c>
      <c r="F51" s="52">
        <f>IFERROR(_xll.qlIndexFixing(IndexON,D51,TRUE,_xll.ohTrigger(RecalcTrigger,TriggerON)),NA())</f>
        <v>3.9560804498695035E-3</v>
      </c>
      <c r="H51" s="49">
        <f>_xll.qlCalendarAdvance(IborCalendar,$H50,B51,"f",FALSE)</f>
        <v>42559</v>
      </c>
      <c r="I51" s="49">
        <f>_xll.qlInterestRateIndexValueDate(Index1M,$H51)</f>
        <v>42563</v>
      </c>
      <c r="J51" s="52">
        <f>IFERROR(_xll.qlIndexFixing(Index1M,$H51,TRUE,_xll.ohTrigger(RecalcTrigger,Trigger1M)),NA())</f>
        <v>4.8786002983349716E-3</v>
      </c>
      <c r="K51" s="52">
        <f>IFERROR(_xll.qlIndexFixing(ONIndex1M,I51,TRUE,_xll.ohTrigger(RecalcTrigger,Trigger1M)),NA())</f>
        <v>4.7119618367919003E-3</v>
      </c>
      <c r="L51" s="52">
        <f>IFERROR(_xll.qlIndexFixing(Index3M,H51,TRUE,_xll.ohTrigger(RecalcTrigger,Trigger3M)),NA())</f>
        <v>6.9654766843822418E-3</v>
      </c>
      <c r="M51" s="52">
        <f>IFERROR(_xll.qlIndexFixing(ONIndex3M,I51,TRUE,_xll.ohTrigger(RecalcTrigger,Trigger3M)),NA())</f>
        <v>6.5348713857016349E-3</v>
      </c>
      <c r="N51" s="52">
        <f>IFERROR(_xll.qlIndexFixing(Index6M,$H51,TRUE,_xll.ohTrigger(RecalcTrigger,Trigger6M)),NA())</f>
        <v>9.5957872578691095E-3</v>
      </c>
      <c r="O51" s="52">
        <f>IFERROR(_xll.qlIndexFixing(ONIndex6M,I51,TRUE,_xll.ohTrigger(RecalcTrigger,Trigger6M)),NA())</f>
        <v>8.7525212585592982E-3</v>
      </c>
      <c r="P51" s="52">
        <f>IFERROR(_xll.qlIndexFixing(Index1Y,$H51,TRUE,_xll.ohTrigger(RecalcTrigger,Trigger1Y)),NA())</f>
        <v>1.1984663273050969E-2</v>
      </c>
      <c r="Q51" s="52">
        <f>IFERROR(_xll.qlIndexFixing(ONIndex1Y,I51,TRUE,_xll.ohTrigger(RecalcTrigger,Trigger1Y)),NA())</f>
        <v>1.285414218897607E-2</v>
      </c>
    </row>
    <row r="52" spans="2:17" x14ac:dyDescent="0.2">
      <c r="B52" s="46" t="s">
        <v>20</v>
      </c>
      <c r="D52" s="49">
        <f>_xll.qlCalendarAdvance(LocalCalendar,$D51,B52,"f",FALSE)</f>
        <v>42563</v>
      </c>
      <c r="E52" s="49">
        <f>_xll.qlInterestRateIndexValueDate(IndexON,D52)</f>
        <v>42563</v>
      </c>
      <c r="F52" s="52">
        <f>IFERROR(_xll.qlIndexFixing(IndexON,D52,TRUE,_xll.ohTrigger(RecalcTrigger,TriggerON)),NA())</f>
        <v>3.9623126956289667E-3</v>
      </c>
      <c r="H52" s="49">
        <f>_xll.qlCalendarAdvance(IborCalendar,$H51,B52,"f",FALSE)</f>
        <v>42562</v>
      </c>
      <c r="I52" s="49">
        <f>_xll.qlInterestRateIndexValueDate(Index1M,$H52)</f>
        <v>42564</v>
      </c>
      <c r="J52" s="52">
        <f>IFERROR(_xll.qlIndexFixing(Index1M,$H52,TRUE,_xll.ohTrigger(RecalcTrigger,Trigger1M)),NA())</f>
        <v>4.9003391905538315E-3</v>
      </c>
      <c r="K52" s="52">
        <f>IFERROR(_xll.qlIndexFixing(ONIndex1M,I52,TRUE,_xll.ohTrigger(RecalcTrigger,Trigger1M)),NA())</f>
        <v>4.7232795996787758E-3</v>
      </c>
      <c r="L52" s="52">
        <f>IFERROR(_xll.qlIndexFixing(Index3M,H52,TRUE,_xll.ohTrigger(RecalcTrigger,Trigger3M)),NA())</f>
        <v>6.9752160156280737E-3</v>
      </c>
      <c r="M52" s="52">
        <f>IFERROR(_xll.qlIndexFixing(ONIndex3M,I52,TRUE,_xll.ohTrigger(RecalcTrigger,Trigger3M)),NA())</f>
        <v>6.5417936913103603E-3</v>
      </c>
      <c r="N52" s="52">
        <f>IFERROR(_xll.qlIndexFixing(Index6M,$H52,TRUE,_xll.ohTrigger(RecalcTrigger,Trigger6M)),NA())</f>
        <v>9.6048249885134114E-3</v>
      </c>
      <c r="O52" s="52">
        <f>IFERROR(_xll.qlIndexFixing(ONIndex6M,I52,TRUE,_xll.ohTrigger(RecalcTrigger,Trigger6M)),NA())</f>
        <v>8.7547419904776547E-3</v>
      </c>
      <c r="P52" s="52">
        <f>IFERROR(_xll.qlIndexFixing(Index1Y,$H52,TRUE,_xll.ohTrigger(RecalcTrigger,Trigger1Y)),NA())</f>
        <v>1.197913824059838E-2</v>
      </c>
      <c r="Q52" s="52">
        <f>IFERROR(_xll.qlIndexFixing(ONIndex1Y,I52,TRUE,_xll.ohTrigger(RecalcTrigger,Trigger1Y)),NA())</f>
        <v>1.2849155491201358E-2</v>
      </c>
    </row>
    <row r="53" spans="2:17" x14ac:dyDescent="0.2">
      <c r="B53" s="46" t="s">
        <v>20</v>
      </c>
      <c r="D53" s="49">
        <f>_xll.qlCalendarAdvance(LocalCalendar,$D52,B53,"f",FALSE)</f>
        <v>42564</v>
      </c>
      <c r="E53" s="49">
        <f>_xll.qlInterestRateIndexValueDate(IndexON,D53)</f>
        <v>42564</v>
      </c>
      <c r="F53" s="52">
        <f>IFERROR(_xll.qlIndexFixing(IndexON,D53,TRUE,_xll.ohTrigger(RecalcTrigger,TriggerON)),NA())</f>
        <v>3.9688221416511738E-3</v>
      </c>
      <c r="H53" s="49">
        <f>_xll.qlCalendarAdvance(IborCalendar,$H52,B53,"f",FALSE)</f>
        <v>42563</v>
      </c>
      <c r="I53" s="49">
        <f>_xll.qlInterestRateIndexValueDate(Index1M,$H53)</f>
        <v>42565</v>
      </c>
      <c r="J53" s="52">
        <f>IFERROR(_xll.qlIndexFixing(Index1M,$H53,TRUE,_xll.ohTrigger(RecalcTrigger,Trigger1M)),NA())</f>
        <v>4.9058079374855734E-3</v>
      </c>
      <c r="K53" s="52">
        <f>IFERROR(_xll.qlIndexFixing(ONIndex1M,I53,TRUE,_xll.ohTrigger(RecalcTrigger,Trigger1M)),NA())</f>
        <v>4.7345686745536852E-3</v>
      </c>
      <c r="L53" s="52">
        <f>IFERROR(_xll.qlIndexFixing(Index3M,H53,TRUE,_xll.ohTrigger(RecalcTrigger,Trigger3M)),NA())</f>
        <v>6.9849327146169664E-3</v>
      </c>
      <c r="M53" s="52">
        <f>IFERROR(_xll.qlIndexFixing(ONIndex3M,I53,TRUE,_xll.ohTrigger(RecalcTrigger,Trigger3M)),NA())</f>
        <v>6.547900779345639E-3</v>
      </c>
      <c r="N53" s="52">
        <f>IFERROR(_xll.qlIndexFixing(Index6M,$H53,TRUE,_xll.ohTrigger(RecalcTrigger,Trigger6M)),NA())</f>
        <v>9.6267760886225399E-3</v>
      </c>
      <c r="O53" s="52">
        <f>IFERROR(_xll.qlIndexFixing(ONIndex6M,I53,TRUE,_xll.ohTrigger(RecalcTrigger,Trigger6M)),NA())</f>
        <v>8.7572101885236009E-3</v>
      </c>
      <c r="P53" s="52">
        <f>IFERROR(_xll.qlIndexFixing(Index1Y,$H53,TRUE,_xll.ohTrigger(RecalcTrigger,Trigger1Y)),NA())</f>
        <v>1.1973571208259265E-2</v>
      </c>
      <c r="Q53" s="52">
        <f>IFERROR(_xll.qlIndexFixing(ONIndex1Y,I53,TRUE,_xll.ohTrigger(RecalcTrigger,Trigger1Y)),NA())</f>
        <v>1.284436428760749E-2</v>
      </c>
    </row>
    <row r="54" spans="2:17" x14ac:dyDescent="0.2">
      <c r="B54" s="46" t="s">
        <v>20</v>
      </c>
      <c r="D54" s="49">
        <f>_xll.qlCalendarAdvance(LocalCalendar,$D53,B54,"f",FALSE)</f>
        <v>42565</v>
      </c>
      <c r="E54" s="49">
        <f>_xll.qlInterestRateIndexValueDate(IndexON,D54)</f>
        <v>42565</v>
      </c>
      <c r="F54" s="52">
        <f>IFERROR(_xll.qlIndexFixing(IndexON,D54,TRUE,_xll.ohTrigger(RecalcTrigger,TriggerON)),NA())</f>
        <v>3.9756087876163804E-3</v>
      </c>
      <c r="H54" s="49">
        <f>_xll.qlCalendarAdvance(IborCalendar,$H53,B54,"f",FALSE)</f>
        <v>42564</v>
      </c>
      <c r="I54" s="49">
        <f>_xll.qlInterestRateIndexValueDate(Index1M,$H54)</f>
        <v>42566</v>
      </c>
      <c r="J54" s="52">
        <f>IFERROR(_xll.qlIndexFixing(Index1M,$H54,TRUE,_xll.ohTrigger(RecalcTrigger,Trigger1M)),NA())</f>
        <v>4.9112671937559258E-3</v>
      </c>
      <c r="K54" s="52">
        <f>IFERROR(_xll.qlIndexFixing(ONIndex1M,I54,TRUE,_xll.ohTrigger(RecalcTrigger,Trigger1M)),NA())</f>
        <v>4.757114057980516E-3</v>
      </c>
      <c r="L54" s="52">
        <f>IFERROR(_xll.qlIndexFixing(Index3M,H54,TRUE,_xll.ohTrigger(RecalcTrigger,Trigger3M)),NA())</f>
        <v>7.0045406909015132E-3</v>
      </c>
      <c r="M54" s="52">
        <f>IFERROR(_xll.qlIndexFixing(ONIndex3M,I54,TRUE,_xll.ohTrigger(RecalcTrigger,Trigger3M)),NA())</f>
        <v>6.5575170067333488E-3</v>
      </c>
      <c r="N54" s="52">
        <f>IFERROR(_xll.qlIndexFixing(Index6M,$H54,TRUE,_xll.ohTrigger(RecalcTrigger,Trigger6M)),NA())</f>
        <v>9.6312168891327272E-3</v>
      </c>
      <c r="O54" s="52">
        <f>IFERROR(_xll.qlIndexFixing(ONIndex6M,I54,TRUE,_xll.ohTrigger(RecalcTrigger,Trigger6M)),NA())</f>
        <v>8.7631847786528994E-3</v>
      </c>
      <c r="P54" s="52">
        <f>IFERROR(_xll.qlIndexFixing(Index1Y,$H54,TRUE,_xll.ohTrigger(RecalcTrigger,Trigger1Y)),NA())</f>
        <v>1.1962524330468457E-2</v>
      </c>
      <c r="Q54" s="52">
        <f>IFERROR(_xll.qlIndexFixing(ONIndex1Y,I54,TRUE,_xll.ohTrigger(RecalcTrigger,Trigger1Y)),NA())</f>
        <v>1.2835891167535252E-2</v>
      </c>
    </row>
    <row r="55" spans="2:17" x14ac:dyDescent="0.2">
      <c r="B55" s="46" t="s">
        <v>20</v>
      </c>
      <c r="D55" s="49">
        <f>_xll.qlCalendarAdvance(LocalCalendar,$D54,B55,"f",FALSE)</f>
        <v>42566</v>
      </c>
      <c r="E55" s="49">
        <f>_xll.qlInterestRateIndexValueDate(IndexON,D55)</f>
        <v>42566</v>
      </c>
      <c r="F55" s="52">
        <f>IFERROR(_xll.qlIndexFixing(IndexON,D55,TRUE,_xll.ohTrigger(RecalcTrigger,TriggerON)),NA())</f>
        <v>3.9901503049932785E-3</v>
      </c>
      <c r="H55" s="49">
        <f>_xll.qlCalendarAdvance(IborCalendar,$H54,B55,"f",FALSE)</f>
        <v>42565</v>
      </c>
      <c r="I55" s="49">
        <f>_xll.qlInterestRateIndexValueDate(Index1M,$H55)</f>
        <v>42569</v>
      </c>
      <c r="J55" s="52">
        <f>IFERROR(_xll.qlIndexFixing(Index1M,$H55,TRUE,_xll.ohTrigger(RecalcTrigger,Trigger1M)),NA())</f>
        <v>4.9437394478209443E-3</v>
      </c>
      <c r="K55" s="52">
        <f>IFERROR(_xll.qlIndexFixing(ONIndex1M,I55,TRUE,_xll.ohTrigger(RecalcTrigger,Trigger1M)),NA())</f>
        <v>4.7794380949728321E-3</v>
      </c>
      <c r="L55" s="52">
        <f>IFERROR(_xll.qlIndexFixing(Index3M,H55,TRUE,_xll.ohTrigger(RecalcTrigger,Trigger3M)),NA())</f>
        <v>7.0237735538609784E-3</v>
      </c>
      <c r="M55" s="52">
        <f>IFERROR(_xll.qlIndexFixing(ONIndex3M,I55,TRUE,_xll.ohTrigger(RecalcTrigger,Trigger3M)),NA())</f>
        <v>6.5641769544733108E-3</v>
      </c>
      <c r="N55" s="52">
        <f>IFERROR(_xll.qlIndexFixing(Index6M,$H55,TRUE,_xll.ohTrigger(RecalcTrigger,Trigger6M)),NA())</f>
        <v>9.648866960863799E-3</v>
      </c>
      <c r="O55" s="52">
        <f>IFERROR(_xll.qlIndexFixing(ONIndex6M,I55,TRUE,_xll.ohTrigger(RecalcTrigger,Trigger6M)),NA())</f>
        <v>8.7695576435820044E-3</v>
      </c>
      <c r="P55" s="52">
        <f>IFERROR(_xll.qlIndexFixing(Index1Y,$H55,TRUE,_xll.ohTrigger(RecalcTrigger,Trigger1Y)),NA())</f>
        <v>1.1951397926073139E-2</v>
      </c>
      <c r="Q55" s="52">
        <f>IFERROR(_xll.qlIndexFixing(ONIndex1Y,I55,TRUE,_xll.ohTrigger(RecalcTrigger,Trigger1Y)),NA())</f>
        <v>1.2827154415280262E-2</v>
      </c>
    </row>
    <row r="56" spans="2:17" x14ac:dyDescent="0.2">
      <c r="B56" s="46" t="s">
        <v>20</v>
      </c>
      <c r="D56" s="49">
        <f>_xll.qlCalendarAdvance(LocalCalendar,$D55,B56,"f",FALSE)</f>
        <v>42569</v>
      </c>
      <c r="E56" s="49">
        <f>_xll.qlInterestRateIndexValueDate(IndexON,D56)</f>
        <v>42569</v>
      </c>
      <c r="F56" s="52">
        <f>IFERROR(_xll.qlIndexFixing(IndexON,D56,TRUE,_xll.ohTrigger(RecalcTrigger,TriggerON)),NA())</f>
        <v>4.005527372905604E-3</v>
      </c>
      <c r="H56" s="49">
        <f>_xll.qlCalendarAdvance(IborCalendar,$H55,B56,"f",FALSE)</f>
        <v>42566</v>
      </c>
      <c r="I56" s="49">
        <f>_xll.qlInterestRateIndexValueDate(Index1M,$H56)</f>
        <v>42570</v>
      </c>
      <c r="J56" s="52">
        <f>IFERROR(_xll.qlIndexFixing(Index1M,$H56,TRUE,_xll.ohTrigger(RecalcTrigger,Trigger1M)),NA())</f>
        <v>4.954523574713072E-3</v>
      </c>
      <c r="K56" s="52">
        <f>IFERROR(_xll.qlIndexFixing(ONIndex1M,I56,TRUE,_xll.ohTrigger(RecalcTrigger,Trigger1M)),NA())</f>
        <v>4.7905837301076559E-3</v>
      </c>
      <c r="L56" s="52">
        <f>IFERROR(_xll.qlIndexFixing(Index3M,H56,TRUE,_xll.ohTrigger(RecalcTrigger,Trigger3M)),NA())</f>
        <v>7.0335273668304561E-3</v>
      </c>
      <c r="M56" s="52">
        <f>IFERROR(_xll.qlIndexFixing(ONIndex3M,I56,TRUE,_xll.ohTrigger(RecalcTrigger,Trigger3M)),NA())</f>
        <v>6.566207953921932E-3</v>
      </c>
      <c r="N56" s="52">
        <f>IFERROR(_xll.qlIndexFixing(Index6M,$H56,TRUE,_xll.ohTrigger(RecalcTrigger,Trigger6M)),NA())</f>
        <v>9.6574680980619238E-3</v>
      </c>
      <c r="O56" s="52">
        <f>IFERROR(_xll.qlIndexFixing(ONIndex6M,I56,TRUE,_xll.ohTrigger(RecalcTrigger,Trigger6M)),NA())</f>
        <v>8.773263173145196E-3</v>
      </c>
      <c r="P56" s="52">
        <f>IFERROR(_xll.qlIndexFixing(Index1Y,$H56,TRUE,_xll.ohTrigger(RecalcTrigger,Trigger1Y)),NA())</f>
        <v>1.1946007023834556E-2</v>
      </c>
      <c r="Q56" s="52">
        <f>IFERROR(_xll.qlIndexFixing(ONIndex1Y,I56,TRUE,_xll.ohTrigger(RecalcTrigger,Trigger1Y)),NA())</f>
        <v>1.2823340682590612E-2</v>
      </c>
    </row>
    <row r="57" spans="2:17" x14ac:dyDescent="0.2">
      <c r="B57" s="46" t="s">
        <v>20</v>
      </c>
      <c r="D57" s="49">
        <f>_xll.qlCalendarAdvance(LocalCalendar,$D56,B57,"f",FALSE)</f>
        <v>42570</v>
      </c>
      <c r="E57" s="49">
        <f>_xll.qlInterestRateIndexValueDate(IndexON,D57)</f>
        <v>42570</v>
      </c>
      <c r="F57" s="52">
        <f>IFERROR(_xll.qlIndexFixing(IndexON,D57,TRUE,_xll.ohTrigger(RecalcTrigger,TriggerON)),NA())</f>
        <v>4.0137000196249772E-3</v>
      </c>
      <c r="H57" s="49">
        <f>_xll.qlCalendarAdvance(IborCalendar,$H56,B57,"f",FALSE)</f>
        <v>42569</v>
      </c>
      <c r="I57" s="49">
        <f>_xll.qlInterestRateIndexValueDate(Index1M,$H57)</f>
        <v>42571</v>
      </c>
      <c r="J57" s="52">
        <f>IFERROR(_xll.qlIndexFixing(Index1M,$H57,TRUE,_xll.ohTrigger(RecalcTrigger,Trigger1M)),NA())</f>
        <v>4.9760129547856994E-3</v>
      </c>
      <c r="K57" s="52">
        <f>IFERROR(_xll.qlIndexFixing(ONIndex1M,I57,TRUE,_xll.ohTrigger(RecalcTrigger,Trigger1M)),NA())</f>
        <v>4.8017006773903859E-3</v>
      </c>
      <c r="L57" s="52">
        <f>IFERROR(_xll.qlIndexFixing(Index3M,H57,TRUE,_xll.ohTrigger(RecalcTrigger,Trigger3M)),NA())</f>
        <v>7.0433186583471561E-3</v>
      </c>
      <c r="M57" s="52">
        <f>IFERROR(_xll.qlIndexFixing(ONIndex3M,I57,TRUE,_xll.ohTrigger(RecalcTrigger,Trigger3M)),NA())</f>
        <v>6.5674237355572984E-3</v>
      </c>
      <c r="N57" s="52">
        <f>IFERROR(_xll.qlIndexFixing(Index6M,$H57,TRUE,_xll.ohTrigger(RecalcTrigger,Trigger6M)),NA())</f>
        <v>9.6660075094338587E-3</v>
      </c>
      <c r="O57" s="52">
        <f>IFERROR(_xll.qlIndexFixing(ONIndex6M,I57,TRUE,_xll.ohTrigger(RecalcTrigger,Trigger6M)),NA())</f>
        <v>8.7772161688359773E-3</v>
      </c>
      <c r="P57" s="52">
        <f>IFERROR(_xll.qlIndexFixing(Index1Y,$H57,TRUE,_xll.ohTrigger(RecalcTrigger,Trigger1Y)),NA())</f>
        <v>1.1940728569579171E-2</v>
      </c>
      <c r="Q57" s="52">
        <f>IFERROR(_xll.qlIndexFixing(ONIndex1Y,I57,TRUE,_xll.ohTrigger(RecalcTrigger,Trigger1Y)),NA())</f>
        <v>1.2819722444081805E-2</v>
      </c>
    </row>
    <row r="58" spans="2:17" x14ac:dyDescent="0.2">
      <c r="B58" s="46" t="s">
        <v>20</v>
      </c>
      <c r="D58" s="49">
        <f>_xll.qlCalendarAdvance(LocalCalendar,$D57,B58,"f",FALSE)</f>
        <v>42571</v>
      </c>
      <c r="E58" s="49">
        <f>_xll.qlInterestRateIndexValueDate(IndexON,D58)</f>
        <v>42571</v>
      </c>
      <c r="F58" s="52">
        <f>IFERROR(_xll.qlIndexFixing(IndexON,D58,TRUE,_xll.ohTrigger(RecalcTrigger,TriggerON)),NA())</f>
        <v>4.0221498665271582E-3</v>
      </c>
      <c r="H58" s="49">
        <f>_xll.qlCalendarAdvance(IborCalendar,$H57,B58,"f",FALSE)</f>
        <v>42570</v>
      </c>
      <c r="I58" s="49">
        <f>_xll.qlInterestRateIndexValueDate(Index1M,$H58)</f>
        <v>42572</v>
      </c>
      <c r="J58" s="52">
        <f>IFERROR(_xll.qlIndexFixing(Index1M,$H58,TRUE,_xll.ohTrigger(RecalcTrigger,Trigger1M)),NA())</f>
        <v>4.9813937713374945E-3</v>
      </c>
      <c r="K58" s="52">
        <f>IFERROR(_xll.qlIndexFixing(ONIndex1M,I58,TRUE,_xll.ohTrigger(RecalcTrigger,Trigger1M)),NA())</f>
        <v>4.8127889367410859E-3</v>
      </c>
      <c r="L58" s="52">
        <f>IFERROR(_xll.qlIndexFixing(Index3M,H58,TRUE,_xll.ohTrigger(RecalcTrigger,Trigger3M)),NA())</f>
        <v>7.0531574472272899E-3</v>
      </c>
      <c r="M58" s="52">
        <f>IFERROR(_xll.qlIndexFixing(ONIndex3M,I58,TRUE,_xll.ohTrigger(RecalcTrigger,Trigger3M)),NA())</f>
        <v>6.5678242994593461E-3</v>
      </c>
      <c r="N58" s="52">
        <f>IFERROR(_xll.qlIndexFixing(Index6M,$H58,TRUE,_xll.ohTrigger(RecalcTrigger,Trigger6M)),NA())</f>
        <v>9.6819962829081639E-3</v>
      </c>
      <c r="O58" s="52">
        <f>IFERROR(_xll.qlIndexFixing(ONIndex6M,I58,TRUE,_xll.ohTrigger(RecalcTrigger,Trigger6M)),NA())</f>
        <v>8.7814166309740926E-3</v>
      </c>
      <c r="P58" s="52">
        <f>IFERROR(_xll.qlIndexFixing(Index1Y,$H58,TRUE,_xll.ohTrigger(RecalcTrigger,Trigger1Y)),NA())</f>
        <v>1.1935588302716493E-2</v>
      </c>
      <c r="Q58" s="52">
        <f>IFERROR(_xll.qlIndexFixing(ONIndex1Y,I58,TRUE,_xll.ohTrigger(RecalcTrigger,Trigger1Y)),NA())</f>
        <v>1.2816299699753841E-2</v>
      </c>
    </row>
    <row r="59" spans="2:17" x14ac:dyDescent="0.2">
      <c r="B59" s="46" t="s">
        <v>20</v>
      </c>
      <c r="D59" s="49">
        <f>_xll.qlCalendarAdvance(LocalCalendar,$D58,B59,"f",FALSE)</f>
        <v>42572</v>
      </c>
      <c r="E59" s="49">
        <f>_xll.qlInterestRateIndexValueDate(IndexON,D59)</f>
        <v>42572</v>
      </c>
      <c r="F59" s="52">
        <f>IFERROR(_xll.qlIndexFixing(IndexON,D59,TRUE,_xll.ohTrigger(RecalcTrigger,TriggerON)),NA())</f>
        <v>4.030876913692083E-3</v>
      </c>
      <c r="H59" s="49">
        <f>_xll.qlCalendarAdvance(IborCalendar,$H58,B59,"f",FALSE)</f>
        <v>42571</v>
      </c>
      <c r="I59" s="49">
        <f>_xll.qlInterestRateIndexValueDate(Index1M,$H59)</f>
        <v>42573</v>
      </c>
      <c r="J59" s="52">
        <f>IFERROR(_xll.qlIndexFixing(Index1M,$H59,TRUE,_xll.ohTrigger(RecalcTrigger,Trigger1M)),NA())</f>
        <v>4.9867659696038154E-3</v>
      </c>
      <c r="K59" s="52">
        <f>IFERROR(_xll.qlIndexFixing(ONIndex1M,I59,TRUE,_xll.ohTrigger(RecalcTrigger,Trigger1M)),NA())</f>
        <v>4.8349347622345107E-3</v>
      </c>
      <c r="L59" s="52">
        <f>IFERROR(_xll.qlIndexFixing(Index3M,H59,TRUE,_xll.ohTrigger(RecalcTrigger,Trigger3M)),NA())</f>
        <v>7.0723288255832399E-3</v>
      </c>
      <c r="M59" s="52">
        <f>IFERROR(_xll.qlIndexFixing(ONIndex3M,I59,TRUE,_xll.ohTrigger(RecalcTrigger,Trigger3M)),NA())</f>
        <v>6.5660277885459806E-3</v>
      </c>
      <c r="N59" s="52">
        <f>IFERROR(_xll.qlIndexFixing(Index6M,$H59,TRUE,_xll.ohTrigger(RecalcTrigger,Trigger6M)),NA())</f>
        <v>9.6866279968150729E-3</v>
      </c>
      <c r="O59" s="52">
        <f>IFERROR(_xll.qlIndexFixing(ONIndex6M,I59,TRUE,_xll.ohTrigger(RecalcTrigger,Trigger6M)),NA())</f>
        <v>8.7908570983952217E-3</v>
      </c>
      <c r="P59" s="52">
        <f>IFERROR(_xll.qlIndexFixing(Index1Y,$H59,TRUE,_xll.ohTrigger(RecalcTrigger,Trigger1Y)),NA())</f>
        <v>1.1926950931062325E-2</v>
      </c>
      <c r="Q59" s="52">
        <f>IFERROR(_xll.qlIndexFixing(ONIndex1Y,I59,TRUE,_xll.ohTrigger(RecalcTrigger,Trigger1Y)),NA())</f>
        <v>1.2810561693656908E-2</v>
      </c>
    </row>
    <row r="60" spans="2:17" x14ac:dyDescent="0.2">
      <c r="B60" s="46" t="s">
        <v>20</v>
      </c>
      <c r="D60" s="49">
        <f>_xll.qlCalendarAdvance(LocalCalendar,$D59,B60,"f",FALSE)</f>
        <v>42573</v>
      </c>
      <c r="E60" s="49">
        <f>_xll.qlInterestRateIndexValueDate(IndexON,D60)</f>
        <v>42573</v>
      </c>
      <c r="F60" s="52">
        <f>IFERROR(_xll.qlIndexFixing(IndexON,D60,TRUE,_xll.ohTrigger(RecalcTrigger,TriggerON)),NA())</f>
        <v>4.0493005545449989E-3</v>
      </c>
      <c r="H60" s="49">
        <f>_xll.qlCalendarAdvance(IborCalendar,$H59,B60,"f",FALSE)</f>
        <v>42572</v>
      </c>
      <c r="I60" s="49">
        <f>_xll.qlInterestRateIndexValueDate(Index1M,$H60)</f>
        <v>42576</v>
      </c>
      <c r="J60" s="52">
        <f>IFERROR(_xll.qlIndexFixing(Index1M,$H60,TRUE,_xll.ohTrigger(RecalcTrigger,Trigger1M)),NA())</f>
        <v>5.0188582173611223E-3</v>
      </c>
      <c r="K60" s="52">
        <f>IFERROR(_xll.qlIndexFixing(ONIndex1M,I60,TRUE,_xll.ohTrigger(RecalcTrigger,Trigger1M)),NA())</f>
        <v>4.8568550943439703E-3</v>
      </c>
      <c r="L60" s="52">
        <f>IFERROR(_xll.qlIndexFixing(Index3M,H60,TRUE,_xll.ohTrigger(RecalcTrigger,Trigger3M)),NA())</f>
        <v>7.0931879563452191E-3</v>
      </c>
      <c r="M60" s="52">
        <f>IFERROR(_xll.qlIndexFixing(ONIndex3M,I60,TRUE,_xll.ohTrigger(RecalcTrigger,Trigger3M)),NA())</f>
        <v>6.5612743772547333E-3</v>
      </c>
      <c r="N60" s="52">
        <f>IFERROR(_xll.qlIndexFixing(Index6M,$H60,TRUE,_xll.ohTrigger(RecalcTrigger,Trigger6M)),NA())</f>
        <v>9.707889084254245E-3</v>
      </c>
      <c r="O60" s="52">
        <f>IFERROR(_xll.qlIndexFixing(ONIndex6M,I60,TRUE,_xll.ohTrigger(RecalcTrigger,Trigger6M)),NA())</f>
        <v>8.8006931424811086E-3</v>
      </c>
      <c r="P60" s="52">
        <f>IFERROR(_xll.qlIndexFixing(Index1Y,$H60,TRUE,_xll.ohTrigger(RecalcTrigger,Trigger1Y)),NA())</f>
        <v>1.1916923881483394E-2</v>
      </c>
      <c r="Q60" s="52">
        <f>IFERROR(_xll.qlIndexFixing(ONIndex1Y,I60,TRUE,_xll.ohTrigger(RecalcTrigger,Trigger1Y)),NA())</f>
        <v>1.2804563663850743E-2</v>
      </c>
    </row>
    <row r="61" spans="2:17" x14ac:dyDescent="0.2">
      <c r="B61" s="46" t="s">
        <v>20</v>
      </c>
      <c r="D61" s="49">
        <f>_xll.qlCalendarAdvance(LocalCalendar,$D60,B61,"f",FALSE)</f>
        <v>42576</v>
      </c>
      <c r="E61" s="49">
        <f>_xll.qlInterestRateIndexValueDate(IndexON,D61)</f>
        <v>42576</v>
      </c>
      <c r="F61" s="52">
        <f>IFERROR(_xll.qlIndexFixing(IndexON,D61,TRUE,_xll.ohTrigger(RecalcTrigger,TriggerON)),NA())</f>
        <v>4.068557104739412E-3</v>
      </c>
      <c r="H61" s="49">
        <f>_xll.qlCalendarAdvance(IborCalendar,$H60,B61,"f",FALSE)</f>
        <v>42573</v>
      </c>
      <c r="I61" s="49">
        <f>_xll.qlInterestRateIndexValueDate(Index1M,$H61)</f>
        <v>42577</v>
      </c>
      <c r="J61" s="52">
        <f>IFERROR(_xll.qlIndexFixing(Index1M,$H61,TRUE,_xll.ohTrigger(RecalcTrigger,Trigger1M)),NA())</f>
        <v>5.0295255631755392E-3</v>
      </c>
      <c r="K61" s="52">
        <f>IFERROR(_xll.qlIndexFixing(ONIndex1M,I61,TRUE,_xll.ohTrigger(RecalcTrigger,Trigger1M)),NA())</f>
        <v>4.8677999138746486E-3</v>
      </c>
      <c r="L61" s="52">
        <f>IFERROR(_xll.qlIndexFixing(Index3M,H61,TRUE,_xll.ohTrigger(RecalcTrigger,Trigger3M)),NA())</f>
        <v>7.1034145179358164E-3</v>
      </c>
      <c r="M61" s="52">
        <f>IFERROR(_xll.qlIndexFixing(ONIndex3M,I61,TRUE,_xll.ohTrigger(RecalcTrigger,Trigger3M)),NA())</f>
        <v>6.5575988523303153E-3</v>
      </c>
      <c r="N61" s="52">
        <f>IFERROR(_xll.qlIndexFixing(Index6M,$H61,TRUE,_xll.ohTrigger(RecalcTrigger,Trigger6M)),NA())</f>
        <v>9.7161243847001741E-3</v>
      </c>
      <c r="O61" s="52">
        <f>IFERROR(_xll.qlIndexFixing(ONIndex6M,I61,TRUE,_xll.ohTrigger(RecalcTrigger,Trigger6M)),NA())</f>
        <v>8.8061309362164053E-3</v>
      </c>
      <c r="P61" s="52">
        <f>IFERROR(_xll.qlIndexFixing(Index1Y,$H61,TRUE,_xll.ohTrigger(RecalcTrigger,Trigger1Y)),NA())</f>
        <v>1.1912860627462366E-2</v>
      </c>
      <c r="Q61" s="52">
        <f>IFERROR(_xll.qlIndexFixing(ONIndex1Y,I61,TRUE,_xll.ohTrigger(RecalcTrigger,Trigger1Y)),NA())</f>
        <v>1.2802118390187189E-2</v>
      </c>
    </row>
    <row r="62" spans="2:17" x14ac:dyDescent="0.2">
      <c r="B62" s="46" t="s">
        <v>20</v>
      </c>
      <c r="D62" s="49">
        <f>_xll.qlCalendarAdvance(LocalCalendar,$D61,B62,"f",FALSE)</f>
        <v>42577</v>
      </c>
      <c r="E62" s="49">
        <f>_xll.qlInterestRateIndexValueDate(IndexON,D62)</f>
        <v>42577</v>
      </c>
      <c r="F62" s="52">
        <f>IFERROR(_xll.qlIndexFixing(IndexON,D62,TRUE,_xll.ohTrigger(RecalcTrigger,TriggerON)),NA())</f>
        <v>4.0786701532180558E-3</v>
      </c>
      <c r="H62" s="49">
        <f>_xll.qlCalendarAdvance(IborCalendar,$H61,B62,"f",FALSE)</f>
        <v>42576</v>
      </c>
      <c r="I62" s="49">
        <f>_xll.qlInterestRateIndexValueDate(Index1M,$H62)</f>
        <v>42578</v>
      </c>
      <c r="J62" s="52">
        <f>IFERROR(_xll.qlIndexFixing(Index1M,$H62,TRUE,_xll.ohTrigger(RecalcTrigger,Trigger1M)),NA())</f>
        <v>5.0561574759375337E-3</v>
      </c>
      <c r="K62" s="52">
        <f>IFERROR(_xll.qlIndexFixing(ONIndex1M,I62,TRUE,_xll.ohTrigger(RecalcTrigger,Trigger1M)),NA())</f>
        <v>4.8787160453134248E-3</v>
      </c>
      <c r="L62" s="52">
        <f>IFERROR(_xll.qlIndexFixing(Index3M,H62,TRUE,_xll.ohTrigger(RecalcTrigger,Trigger3M)),NA())</f>
        <v>7.1137486919957841E-3</v>
      </c>
      <c r="M62" s="52">
        <f>IFERROR(_xll.qlIndexFixing(ONIndex3M,I62,TRUE,_xll.ohTrigger(RecalcTrigger,Trigger3M)),NA())</f>
        <v>6.5531081096725785E-3</v>
      </c>
      <c r="N62" s="52">
        <f>IFERROR(_xll.qlIndexFixing(Index6M,$H62,TRUE,_xll.ohTrigger(RecalcTrigger,Trigger6M)),NA())</f>
        <v>9.7243200412027563E-3</v>
      </c>
      <c r="O62" s="52">
        <f>IFERROR(_xll.qlIndexFixing(ONIndex6M,I62,TRUE,_xll.ohTrigger(RecalcTrigger,Trigger6M)),NA())</f>
        <v>8.8118161963191E-3</v>
      </c>
      <c r="P62" s="52">
        <f>IFERROR(_xll.qlIndexFixing(Index1Y,$H62,TRUE,_xll.ohTrigger(RecalcTrigger,Trigger1Y)),NA())</f>
        <v>1.190908998882444E-2</v>
      </c>
      <c r="Q62" s="52">
        <f>IFERROR(_xll.qlIndexFixing(ONIndex1Y,I62,TRUE,_xll.ohTrigger(RecalcTrigger,Trigger1Y)),NA())</f>
        <v>1.2799868610704479E-2</v>
      </c>
    </row>
    <row r="63" spans="2:17" x14ac:dyDescent="0.2">
      <c r="B63" s="46" t="s">
        <v>20</v>
      </c>
      <c r="D63" s="49">
        <f>_xll.qlCalendarAdvance(LocalCalendar,$D62,B63,"f",FALSE)</f>
        <v>42578</v>
      </c>
      <c r="E63" s="49">
        <f>_xll.qlInterestRateIndexValueDate(IndexON,D63)</f>
        <v>42578</v>
      </c>
      <c r="F63" s="52">
        <f>IFERROR(_xll.qlIndexFixing(IndexON,D63,TRUE,_xll.ohTrigger(RecalcTrigger,TriggerON)),NA())</f>
        <v>4.0890604020393795E-3</v>
      </c>
      <c r="H63" s="49">
        <f>_xll.qlCalendarAdvance(IborCalendar,$H62,B63,"f",FALSE)</f>
        <v>42577</v>
      </c>
      <c r="I63" s="49">
        <f>_xll.qlInterestRateIndexValueDate(Index1M,$H63)</f>
        <v>42579</v>
      </c>
      <c r="J63" s="52">
        <f>IFERROR(_xll.qlIndexFixing(Index1M,$H63,TRUE,_xll.ohTrigger(RecalcTrigger,Trigger1M)),NA())</f>
        <v>5.0614658960542033E-3</v>
      </c>
      <c r="K63" s="52">
        <f>IFERROR(_xll.qlIndexFixing(ONIndex1M,I63,TRUE,_xll.ohTrigger(RecalcTrigger,Trigger1M)),NA())</f>
        <v>4.8896034889001072E-3</v>
      </c>
      <c r="L63" s="52">
        <f>IFERROR(_xll.qlIndexFixing(Index3M,H63,TRUE,_xll.ohTrigger(RecalcTrigger,Trigger3M)),NA())</f>
        <v>7.1242004980937752E-3</v>
      </c>
      <c r="M63" s="52">
        <f>IFERROR(_xll.qlIndexFixing(ONIndex3M,I63,TRUE,_xll.ohTrigger(RecalcTrigger,Trigger3M)),NA())</f>
        <v>6.547802149281523E-3</v>
      </c>
      <c r="N63" s="52">
        <f>IFERROR(_xll.qlIndexFixing(Index6M,$H63,TRUE,_xll.ohTrigger(RecalcTrigger,Trigger6M)),NA())</f>
        <v>9.7391974505227474E-3</v>
      </c>
      <c r="O63" s="52">
        <f>IFERROR(_xll.qlIndexFixing(ONIndex6M,I63,TRUE,_xll.ohTrigger(RecalcTrigger,Trigger6M)),NA())</f>
        <v>8.8177489227092565E-3</v>
      </c>
      <c r="P63" s="52">
        <f>IFERROR(_xll.qlIndexFixing(Index1Y,$H63,TRUE,_xll.ohTrigger(RecalcTrigger,Trigger1Y)),NA())</f>
        <v>1.1905637702675213E-2</v>
      </c>
      <c r="Q63" s="52">
        <f>IFERROR(_xll.qlIndexFixing(ONIndex1Y,I63,TRUE,_xll.ohTrigger(RecalcTrigger,Trigger1Y)),NA())</f>
        <v>1.279781432524274E-2</v>
      </c>
    </row>
    <row r="64" spans="2:17" x14ac:dyDescent="0.2">
      <c r="B64" s="46" t="s">
        <v>20</v>
      </c>
      <c r="D64" s="49">
        <f>_xll.qlCalendarAdvance(LocalCalendar,$D63,B64,"f",FALSE)</f>
        <v>42579</v>
      </c>
      <c r="E64" s="49">
        <f>_xll.qlInterestRateIndexValueDate(IndexON,D64)</f>
        <v>42579</v>
      </c>
      <c r="F64" s="52">
        <f>IFERROR(_xll.qlIndexFixing(IndexON,D64,TRUE,_xll.ohTrigger(RecalcTrigger,TriggerON)),NA())</f>
        <v>4.0997278512833191E-3</v>
      </c>
      <c r="H64" s="49">
        <f>_xll.qlCalendarAdvance(IborCalendar,$H63,B64,"f",FALSE)</f>
        <v>42578</v>
      </c>
      <c r="I64" s="49">
        <f>_xll.qlInterestRateIndexValueDate(Index1M,$H64)</f>
        <v>42580</v>
      </c>
      <c r="J64" s="52">
        <f>IFERROR(_xll.qlIndexFixing(Index1M,$H64,TRUE,_xll.ohTrigger(RecalcTrigger,Trigger1M)),NA())</f>
        <v>5.0720860851629435E-3</v>
      </c>
      <c r="K64" s="52">
        <f>IFERROR(_xll.qlIndexFixing(ONIndex1M,I64,TRUE,_xll.ohTrigger(RecalcTrigger,Trigger1M)),NA())</f>
        <v>4.9113497515573812E-3</v>
      </c>
      <c r="L64" s="52">
        <f>IFERROR(_xll.qlIndexFixing(Index3M,H64,TRUE,_xll.ohTrigger(RecalcTrigger,Trigger3M)),NA())</f>
        <v>7.1434654751541642E-3</v>
      </c>
      <c r="M64" s="52">
        <f>IFERROR(_xll.qlIndexFixing(ONIndex3M,I64,TRUE,_xll.ohTrigger(RecalcTrigger,Trigger3M)),NA())</f>
        <v>6.5345914465098076E-3</v>
      </c>
      <c r="N64" s="52">
        <f>IFERROR(_xll.qlIndexFixing(Index6M,$H64,TRUE,_xll.ohTrigger(RecalcTrigger,Trigger6M)),NA())</f>
        <v>9.7472478351522066E-3</v>
      </c>
      <c r="O64" s="52">
        <f>IFERROR(_xll.qlIndexFixing(ONIndex6M,I64,TRUE,_xll.ohTrigger(RecalcTrigger,Trigger6M)),NA())</f>
        <v>8.8306558672357482E-3</v>
      </c>
      <c r="P64" s="52">
        <f>IFERROR(_xll.qlIndexFixing(Index1Y,$H64,TRUE,_xll.ohTrigger(RecalcTrigger,Trigger1Y)),NA())</f>
        <v>1.1903182658344048E-2</v>
      </c>
      <c r="Q64" s="52">
        <f>IFERROR(_xll.qlIndexFixing(ONIndex1Y,I64,TRUE,_xll.ohTrigger(RecalcTrigger,Trigger1Y)),NA())</f>
        <v>1.279481211689415E-2</v>
      </c>
    </row>
    <row r="65" spans="2:17" x14ac:dyDescent="0.2">
      <c r="B65" s="46" t="s">
        <v>20</v>
      </c>
      <c r="D65" s="49">
        <f>_xll.qlCalendarAdvance(LocalCalendar,$D64,B65,"f",FALSE)</f>
        <v>42580</v>
      </c>
      <c r="E65" s="49">
        <f>_xll.qlInterestRateIndexValueDate(IndexON,D65)</f>
        <v>42580</v>
      </c>
      <c r="F65" s="52">
        <f>IFERROR(_xll.qlIndexFixing(IndexON,D65,TRUE,_xll.ohTrigger(RecalcTrigger,TriggerON)),NA())</f>
        <v>4.1220339477199275E-3</v>
      </c>
      <c r="H65" s="49">
        <f>_xll.qlCalendarAdvance(IborCalendar,$H64,B65,"f",FALSE)</f>
        <v>42579</v>
      </c>
      <c r="I65" s="49">
        <f>_xll.qlInterestRateIndexValueDate(Index1M,$H65)</f>
        <v>42583</v>
      </c>
      <c r="J65" s="52">
        <f>IFERROR(_xll.qlIndexFixing(Index1M,$H65,TRUE,_xll.ohTrigger(RecalcTrigger,Trigger1M)),NA())</f>
        <v>5.093263341454048E-3</v>
      </c>
      <c r="K65" s="52">
        <f>IFERROR(_xll.qlIndexFixing(ONIndex1M,I65,TRUE,_xll.ohTrigger(RecalcTrigger,Trigger1M)),NA())</f>
        <v>4.932866383287049E-3</v>
      </c>
      <c r="L65" s="52">
        <f>IFERROR(_xll.qlIndexFixing(Index3M,H65,TRUE,_xll.ohTrigger(RecalcTrigger,Trigger3M)),NA())</f>
        <v>7.1673844384182988E-3</v>
      </c>
      <c r="M65" s="52">
        <f>IFERROR(_xll.qlIndexFixing(ONIndex3M,I65,TRUE,_xll.ohTrigger(RecalcTrigger,Trigger3M)),NA())</f>
        <v>6.5184261319828352E-3</v>
      </c>
      <c r="N65" s="52">
        <f>IFERROR(_xll.qlIndexFixing(Index6M,$H65,TRUE,_xll.ohTrigger(RecalcTrigger,Trigger6M)),NA())</f>
        <v>9.7648140837975038E-3</v>
      </c>
      <c r="O65" s="52">
        <f>IFERROR(_xll.qlIndexFixing(ONIndex6M,I65,TRUE,_xll.ohTrigger(RecalcTrigger,Trigger6M)),NA())</f>
        <v>8.8439544925833502E-3</v>
      </c>
      <c r="P65" s="52">
        <f>IFERROR(_xll.qlIndexFixing(Index1Y,$H65,TRUE,_xll.ohTrigger(RecalcTrigger,Trigger1Y)),NA())</f>
        <v>1.1895526824554491E-2</v>
      </c>
      <c r="Q65" s="52">
        <f>IFERROR(_xll.qlIndexFixing(ONIndex1Y,I65,TRUE,_xll.ohTrigger(RecalcTrigger,Trigger1Y)),NA())</f>
        <v>1.2791552124884475E-2</v>
      </c>
    </row>
    <row r="66" spans="2:17" x14ac:dyDescent="0.2">
      <c r="B66" s="46" t="s">
        <v>20</v>
      </c>
      <c r="D66" s="49">
        <f>_xll.qlCalendarAdvance(LocalCalendar,$D65,B66,"f",FALSE)</f>
        <v>42583</v>
      </c>
      <c r="E66" s="49">
        <f>_xll.qlInterestRateIndexValueDate(IndexON,D66)</f>
        <v>42583</v>
      </c>
      <c r="F66" s="52">
        <f>IFERROR(_xll.qlIndexFixing(IndexON,D66,TRUE,_xll.ohTrigger(RecalcTrigger,TriggerON)),NA())</f>
        <v>4.1451696523253645E-3</v>
      </c>
      <c r="H66" s="49">
        <f>_xll.qlCalendarAdvance(IborCalendar,$H65,B66,"f",FALSE)</f>
        <v>42580</v>
      </c>
      <c r="I66" s="49">
        <f>_xll.qlInterestRateIndexValueDate(Index1M,$H66)</f>
        <v>42584</v>
      </c>
      <c r="J66" s="52">
        <f>IFERROR(_xll.qlIndexFixing(Index1M,$H66,TRUE,_xll.ohTrigger(RecalcTrigger,Trigger1M)),NA())</f>
        <v>5.1038485137282347E-3</v>
      </c>
      <c r="K66" s="52">
        <f>IFERROR(_xll.qlIndexFixing(ONIndex1M,I66,TRUE,_xll.ohTrigger(RecalcTrigger,Trigger1M)),NA())</f>
        <v>4.9436103868938375E-3</v>
      </c>
      <c r="L66" s="52">
        <f>IFERROR(_xll.qlIndexFixing(Index3M,H66,TRUE,_xll.ohTrigger(RecalcTrigger,Trigger3M)),NA())</f>
        <v>7.1785747024545668E-3</v>
      </c>
      <c r="M66" s="52">
        <f>IFERROR(_xll.qlIndexFixing(ONIndex3M,I66,TRUE,_xll.ohTrigger(RecalcTrigger,Trigger3M)),NA())</f>
        <v>6.5090440838844188E-3</v>
      </c>
      <c r="N66" s="52">
        <f>IFERROR(_xll.qlIndexFixing(Index6M,$H66,TRUE,_xll.ohTrigger(RecalcTrigger,Trigger6M)),NA())</f>
        <v>9.7728381289314929E-3</v>
      </c>
      <c r="O66" s="52">
        <f>IFERROR(_xll.qlIndexFixing(ONIndex6M,I66,TRUE,_xll.ohTrigger(RecalcTrigger,Trigger6M)),NA())</f>
        <v>8.8511245512101766E-3</v>
      </c>
      <c r="P66" s="52">
        <f>IFERROR(_xll.qlIndexFixing(Index1Y,$H66,TRUE,_xll.ohTrigger(RecalcTrigger,Trigger1Y)),NA())</f>
        <v>1.1894052358201204E-2</v>
      </c>
      <c r="Q66" s="52">
        <f>IFERROR(_xll.qlIndexFixing(ONIndex1Y,I66,TRUE,_xll.ohTrigger(RecalcTrigger,Trigger1Y)),NA())</f>
        <v>1.2790475310087146E-2</v>
      </c>
    </row>
    <row r="67" spans="2:17" x14ac:dyDescent="0.2">
      <c r="B67" s="46" t="s">
        <v>20</v>
      </c>
      <c r="D67" s="49">
        <f>_xll.qlCalendarAdvance(LocalCalendar,$D66,B67,"f",FALSE)</f>
        <v>42584</v>
      </c>
      <c r="E67" s="49">
        <f>_xll.qlInterestRateIndexValueDate(IndexON,D67)</f>
        <v>42584</v>
      </c>
      <c r="F67" s="52">
        <f>IFERROR(_xll.qlIndexFixing(IndexON,D67,TRUE,_xll.ohTrigger(RecalcTrigger,TriggerON)),NA())</f>
        <v>4.1572231037623197E-3</v>
      </c>
      <c r="H67" s="49">
        <f>_xll.qlCalendarAdvance(IborCalendar,$H66,B67,"f",FALSE)</f>
        <v>42583</v>
      </c>
      <c r="I67" s="49">
        <f>_xll.qlInterestRateIndexValueDate(Index1M,$H67)</f>
        <v>42585</v>
      </c>
      <c r="J67" s="52">
        <f>IFERROR(_xll.qlIndexFixing(Index1M,$H67,TRUE,_xll.ohTrigger(RecalcTrigger,Trigger1M)),NA())</f>
        <v>5.1303275081170845E-3</v>
      </c>
      <c r="K67" s="52">
        <f>IFERROR(_xll.qlIndexFixing(ONIndex1M,I67,TRUE,_xll.ohTrigger(RecalcTrigger,Trigger1M)),NA())</f>
        <v>4.9543257025685961E-3</v>
      </c>
      <c r="L67" s="52">
        <f>IFERROR(_xll.qlIndexFixing(Index3M,H67,TRUE,_xll.ohTrigger(RecalcTrigger,Trigger3M)),NA())</f>
        <v>7.1899427185178446E-3</v>
      </c>
      <c r="M67" s="52">
        <f>IFERROR(_xll.qlIndexFixing(ONIndex3M,I67,TRUE,_xll.ohTrigger(RecalcTrigger,Trigger3M)),NA())</f>
        <v>6.4988468183724279E-3</v>
      </c>
      <c r="N67" s="52">
        <f>IFERROR(_xll.qlIndexFixing(Index6M,$H67,TRUE,_xll.ohTrigger(RecalcTrigger,Trigger6M)),NA())</f>
        <v>9.7808446147162886E-3</v>
      </c>
      <c r="O67" s="52">
        <f>IFERROR(_xll.qlIndexFixing(ONIndex6M,I67,TRUE,_xll.ohTrigger(RecalcTrigger,Trigger6M)),NA())</f>
        <v>8.8585420761244649E-3</v>
      </c>
      <c r="P67" s="52">
        <f>IFERROR(_xll.qlIndexFixing(Index1Y,$H67,TRUE,_xll.ohTrigger(RecalcTrigger,Trigger1Y)),NA())</f>
        <v>1.1893050668777194E-2</v>
      </c>
      <c r="Q67" s="52">
        <f>IFERROR(_xll.qlIndexFixing(ONIndex1Y,I67,TRUE,_xll.ohTrigger(RecalcTrigger,Trigger1Y)),NA())</f>
        <v>1.2789593989310788E-2</v>
      </c>
    </row>
    <row r="68" spans="2:17" x14ac:dyDescent="0.2">
      <c r="B68" s="46" t="s">
        <v>20</v>
      </c>
      <c r="D68" s="49">
        <f>_xll.qlCalendarAdvance(LocalCalendar,$D67,B68,"f",FALSE)</f>
        <v>42585</v>
      </c>
      <c r="E68" s="49">
        <f>_xll.qlInterestRateIndexValueDate(IndexON,D68)</f>
        <v>42585</v>
      </c>
      <c r="F68" s="52">
        <f>IFERROR(_xll.qlIndexFixing(IndexON,D68,TRUE,_xll.ohTrigger(RecalcTrigger,TriggerON)),NA())</f>
        <v>4.169553755781763E-3</v>
      </c>
      <c r="H68" s="49">
        <f>_xll.qlCalendarAdvance(IborCalendar,$H67,B68,"f",FALSE)</f>
        <v>42584</v>
      </c>
      <c r="I68" s="49">
        <f>_xll.qlInterestRateIndexValueDate(Index1M,$H68)</f>
        <v>42586</v>
      </c>
      <c r="J68" s="52">
        <f>IFERROR(_xll.qlIndexFixing(Index1M,$H68,TRUE,_xll.ohTrigger(RecalcTrigger,Trigger1M)),NA())</f>
        <v>5.1355902200905298E-3</v>
      </c>
      <c r="K68" s="52">
        <f>IFERROR(_xll.qlIndexFixing(ONIndex1M,I68,TRUE,_xll.ohTrigger(RecalcTrigger,Trigger1M)),NA())</f>
        <v>4.9650123302313887E-3</v>
      </c>
      <c r="L68" s="52">
        <f>IFERROR(_xll.qlIndexFixing(Index3M,H68,TRUE,_xll.ohTrigger(RecalcTrigger,Trigger3M)),NA())</f>
        <v>7.2014985070717229E-3</v>
      </c>
      <c r="M68" s="52">
        <f>IFERROR(_xll.qlIndexFixing(ONIndex3M,I68,TRUE,_xll.ohTrigger(RecalcTrigger,Trigger3M)),NA())</f>
        <v>6.4878343356067347E-3</v>
      </c>
      <c r="N68" s="52">
        <f>IFERROR(_xll.qlIndexFixing(Index6M,$H68,TRUE,_xll.ohTrigger(RecalcTrigger,Trigger6M)),NA())</f>
        <v>9.7952196681257361E-3</v>
      </c>
      <c r="O68" s="52">
        <f>IFERROR(_xll.qlIndexFixing(ONIndex6M,I68,TRUE,_xll.ohTrigger(RecalcTrigger,Trigger6M)),NA())</f>
        <v>8.8662070676459592E-3</v>
      </c>
      <c r="P68" s="52">
        <f>IFERROR(_xll.qlIndexFixing(Index1Y,$H68,TRUE,_xll.ohTrigger(RecalcTrigger,Trigger1Y)),NA())</f>
        <v>1.1892547494942321E-2</v>
      </c>
      <c r="Q68" s="52">
        <f>IFERROR(_xll.qlIndexFixing(ONIndex1Y,I68,TRUE,_xll.ohTrigger(RecalcTrigger,Trigger1Y)),NA())</f>
        <v>1.2788908162715273E-2</v>
      </c>
    </row>
    <row r="69" spans="2:17" x14ac:dyDescent="0.2">
      <c r="B69" s="46" t="s">
        <v>20</v>
      </c>
      <c r="D69" s="49">
        <f>_xll.qlCalendarAdvance(LocalCalendar,$D68,B69,"f",FALSE)</f>
        <v>42586</v>
      </c>
      <c r="E69" s="49">
        <f>_xll.qlInterestRateIndexValueDate(IndexON,D69)</f>
        <v>42586</v>
      </c>
      <c r="F69" s="52">
        <f>IFERROR(_xll.qlIndexFixing(IndexON,D69,TRUE,_xll.ohTrigger(RecalcTrigger,TriggerON)),NA())</f>
        <v>4.1821616082238222E-3</v>
      </c>
      <c r="H69" s="49">
        <f>_xll.qlCalendarAdvance(IborCalendar,$H68,B69,"f",FALSE)</f>
        <v>42585</v>
      </c>
      <c r="I69" s="49">
        <f>_xll.qlInterestRateIndexValueDate(Index1M,$H69)</f>
        <v>42587</v>
      </c>
      <c r="J69" s="52">
        <f>IFERROR(_xll.qlIndexFixing(Index1M,$H69,TRUE,_xll.ohTrigger(RecalcTrigger,Trigger1M)),NA())</f>
        <v>5.1408498780836087E-3</v>
      </c>
      <c r="K69" s="52">
        <f>IFERROR(_xll.qlIndexFixing(ONIndex1M,I69,TRUE,_xll.ohTrigger(RecalcTrigger,Trigger1M)),NA())</f>
        <v>4.9863918540626884E-3</v>
      </c>
      <c r="L69" s="52">
        <f>IFERROR(_xll.qlIndexFixing(Index3M,H69,TRUE,_xll.ohTrigger(RecalcTrigger,Trigger3M)),NA())</f>
        <v>7.2213143474397536E-3</v>
      </c>
      <c r="M69" s="52">
        <f>IFERROR(_xll.qlIndexFixing(ONIndex3M,I69,TRUE,_xll.ohTrigger(RecalcTrigger,Trigger3M)),NA())</f>
        <v>6.470891865646422E-3</v>
      </c>
      <c r="N69" s="52">
        <f>IFERROR(_xll.qlIndexFixing(Index6M,$H69,TRUE,_xll.ohTrigger(RecalcTrigger,Trigger6M)),NA())</f>
        <v>9.7999999999989571E-3</v>
      </c>
      <c r="O69" s="52">
        <f>IFERROR(_xll.qlIndexFixing(ONIndex6M,I69,TRUE,_xll.ohTrigger(RecalcTrigger,Trigger6M)),NA())</f>
        <v>8.8821800574301335E-3</v>
      </c>
      <c r="P69" s="52">
        <f>IFERROR(_xll.qlIndexFixing(Index1Y,$H69,TRUE,_xll.ohTrigger(RecalcTrigger,Trigger1Y)),NA())</f>
        <v>1.1900000000000093E-2</v>
      </c>
      <c r="Q69" s="52">
        <f>IFERROR(_xll.qlIndexFixing(ONIndex1Y,I69,TRUE,_xll.ohTrigger(RecalcTrigger,Trigger1Y)),NA())</f>
        <v>1.2787979898769564E-2</v>
      </c>
    </row>
    <row r="70" spans="2:17" x14ac:dyDescent="0.2">
      <c r="B70" s="46" t="s">
        <v>20</v>
      </c>
      <c r="D70" s="49">
        <f>_xll.qlCalendarAdvance(LocalCalendar,$D69,B70,"f",FALSE)</f>
        <v>42587</v>
      </c>
      <c r="E70" s="49">
        <f>_xll.qlInterestRateIndexValueDate(IndexON,D70)</f>
        <v>42587</v>
      </c>
      <c r="F70" s="52">
        <f>IFERROR(_xll.qlIndexFixing(IndexON,D70,TRUE,_xll.ohTrigger(RecalcTrigger,TriggerON)),NA())</f>
        <v>4.207606938306796E-3</v>
      </c>
      <c r="H70" s="49">
        <f>_xll.qlCalendarAdvance(IborCalendar,$H69,B70,"f",FALSE)</f>
        <v>42586</v>
      </c>
      <c r="I70" s="49">
        <f>_xll.qlInterestRateIndexValueDate(Index1M,$H70)</f>
        <v>42590</v>
      </c>
      <c r="J70" s="52">
        <f>IFERROR(_xll.qlIndexFixing(Index1M,$H70,TRUE,_xll.ohTrigger(RecalcTrigger,Trigger1M)),NA())</f>
        <v>5.1671938971030763E-3</v>
      </c>
      <c r="K70" s="52">
        <f>IFERROR(_xll.qlIndexFixing(ONIndex1M,I70,TRUE,_xll.ohTrigger(RecalcTrigger,Trigger1M)),NA())</f>
        <v>5.0076069283200297E-3</v>
      </c>
      <c r="L70" s="52">
        <f>IFERROR(_xll.qlIndexFixing(Index3M,H70,TRUE,_xll.ohTrigger(RecalcTrigger,Trigger3M)),NA())</f>
        <v>7.249548789445572E-3</v>
      </c>
      <c r="M70" s="52">
        <f>IFERROR(_xll.qlIndexFixing(ONIndex3M,I70,TRUE,_xll.ohTrigger(RecalcTrigger,Trigger3M)),NA())</f>
        <v>6.4672202726701045E-3</v>
      </c>
      <c r="N70" s="52">
        <f>IFERROR(_xll.qlIndexFixing(Index6M,$H70,TRUE,_xll.ohTrigger(RecalcTrigger,Trigger6M)),NA())</f>
        <v>9.8207240878865568E-3</v>
      </c>
      <c r="O70" s="52">
        <f>IFERROR(_xll.qlIndexFixing(ONIndex6M,I70,TRUE,_xll.ohTrigger(RecalcTrigger,Trigger6M)),NA())</f>
        <v>8.8976930608986038E-3</v>
      </c>
      <c r="P70" s="52">
        <f>IFERROR(_xll.qlIndexFixing(Index1Y,$H70,TRUE,_xll.ohTrigger(RecalcTrigger,Trigger1Y)),NA())</f>
        <v>1.1896031347321508E-2</v>
      </c>
      <c r="Q70" s="52">
        <f>IFERROR(_xll.qlIndexFixing(ONIndex1Y,I70,TRUE,_xll.ohTrigger(RecalcTrigger,Trigger1Y)),NA())</f>
        <v>1.2785396237164903E-2</v>
      </c>
    </row>
    <row r="71" spans="2:17" x14ac:dyDescent="0.2">
      <c r="B71" s="46" t="s">
        <v>20</v>
      </c>
      <c r="D71" s="49">
        <f>_xll.qlCalendarAdvance(LocalCalendar,$D70,B71,"f",FALSE)</f>
        <v>42590</v>
      </c>
      <c r="E71" s="49">
        <f>_xll.qlInterestRateIndexValueDate(IndexON,D71)</f>
        <v>42590</v>
      </c>
      <c r="F71" s="52">
        <f>IFERROR(_xll.qlIndexFixing(IndexON,D71,TRUE,_xll.ohTrigger(RecalcTrigger,TriggerON)),NA())</f>
        <v>4.2323081929485085E-3</v>
      </c>
      <c r="H71" s="49">
        <f>_xll.qlCalendarAdvance(IborCalendar,$H70,B71,"f",FALSE)</f>
        <v>42587</v>
      </c>
      <c r="I71" s="49">
        <f>_xll.qlInterestRateIndexValueDate(Index1M,$H71)</f>
        <v>42591</v>
      </c>
      <c r="J71" s="52">
        <f>IFERROR(_xll.qlIndexFixing(Index1M,$H71,TRUE,_xll.ohTrigger(RecalcTrigger,Trigger1M)),NA())</f>
        <v>5.1777271485999076E-3</v>
      </c>
      <c r="K71" s="52">
        <f>IFERROR(_xll.qlIndexFixing(ONIndex1M,I71,TRUE,_xll.ohTrigger(RecalcTrigger,Trigger1M)),NA())</f>
        <v>5.0182376624530178E-3</v>
      </c>
      <c r="L71" s="52">
        <f>IFERROR(_xll.qlIndexFixing(Index3M,H71,TRUE,_xll.ohTrigger(RecalcTrigger,Trigger3M)),NA())</f>
        <v>7.2618497724968633E-3</v>
      </c>
      <c r="M71" s="52">
        <f>IFERROR(_xll.qlIndexFixing(ONIndex3M,I71,TRUE,_xll.ohTrigger(RecalcTrigger,Trigger3M)),NA())</f>
        <v>6.4726212430610275E-3</v>
      </c>
      <c r="N71" s="52">
        <f>IFERROR(_xll.qlIndexFixing(Index6M,$H71,TRUE,_xll.ohTrigger(RecalcTrigger,Trigger6M)),NA())</f>
        <v>9.8286848816429313E-3</v>
      </c>
      <c r="O71" s="52">
        <f>IFERROR(_xll.qlIndexFixing(ONIndex6M,I71,TRUE,_xll.ohTrigger(RecalcTrigger,Trigger6M)),NA())</f>
        <v>8.9055259983972235E-3</v>
      </c>
      <c r="P71" s="52">
        <f>IFERROR(_xll.qlIndexFixing(Index1Y,$H71,TRUE,_xll.ohTrigger(RecalcTrigger,Trigger1Y)),NA())</f>
        <v>1.1898351983351367E-2</v>
      </c>
      <c r="Q71" s="52">
        <f>IFERROR(_xll.qlIndexFixing(ONIndex1Y,I71,TRUE,_xll.ohTrigger(RecalcTrigger,Trigger1Y)),NA())</f>
        <v>1.2783921247434549E-2</v>
      </c>
    </row>
    <row r="72" spans="2:17" x14ac:dyDescent="0.2">
      <c r="B72" s="46" t="s">
        <v>20</v>
      </c>
      <c r="D72" s="49">
        <f>_xll.qlCalendarAdvance(LocalCalendar,$D71,B72,"f",FALSE)</f>
        <v>42591</v>
      </c>
      <c r="E72" s="49">
        <f>_xll.qlInterestRateIndexValueDate(IndexON,D72)</f>
        <v>42591</v>
      </c>
      <c r="F72" s="52">
        <f>IFERROR(_xll.qlIndexFixing(IndexON,D72,TRUE,_xll.ohTrigger(RecalcTrigger,TriggerON)),NA())</f>
        <v>4.2443192390262396E-3</v>
      </c>
      <c r="H72" s="49">
        <f>_xll.qlCalendarAdvance(IborCalendar,$H71,B72,"f",FALSE)</f>
        <v>42590</v>
      </c>
      <c r="I72" s="49">
        <f>_xll.qlInterestRateIndexValueDate(Index1M,$H72)</f>
        <v>42592</v>
      </c>
      <c r="J72" s="52">
        <f>IFERROR(_xll.qlIndexFixing(Index1M,$H72,TRUE,_xll.ohTrigger(RecalcTrigger,Trigger1M)),NA())</f>
        <v>5.1988120389760573E-3</v>
      </c>
      <c r="K72" s="52">
        <f>IFERROR(_xll.qlIndexFixing(ONIndex1M,I72,TRUE,_xll.ohTrigger(RecalcTrigger,Trigger1M)),NA())</f>
        <v>5.0288615952265303E-3</v>
      </c>
      <c r="L72" s="52">
        <f>IFERROR(_xll.qlIndexFixing(Index3M,H72,TRUE,_xll.ohTrigger(RecalcTrigger,Trigger3M)),NA())</f>
        <v>7.274175529367672E-3</v>
      </c>
      <c r="M72" s="52">
        <f>IFERROR(_xll.qlIndexFixing(ONIndex3M,I72,TRUE,_xll.ohTrigger(RecalcTrigger,Trigger3M)),NA())</f>
        <v>6.4823293812743543E-3</v>
      </c>
      <c r="N72" s="52">
        <f>IFERROR(_xll.qlIndexFixing(Index6M,$H72,TRUE,_xll.ohTrigger(RecalcTrigger,Trigger6M)),NA())</f>
        <v>9.8366412644146847E-3</v>
      </c>
      <c r="O72" s="52">
        <f>IFERROR(_xll.qlIndexFixing(ONIndex6M,I72,TRUE,_xll.ohTrigger(RecalcTrigger,Trigger6M)),NA())</f>
        <v>8.913339055718339E-3</v>
      </c>
      <c r="P72" s="52">
        <f>IFERROR(_xll.qlIndexFixing(Index1Y,$H72,TRUE,_xll.ohTrigger(RecalcTrigger,Trigger1Y)),NA())</f>
        <v>1.1901223464548187E-2</v>
      </c>
      <c r="Q72" s="52">
        <f>IFERROR(_xll.qlIndexFixing(ONIndex1Y,I72,TRUE,_xll.ohTrigger(RecalcTrigger,Trigger1Y)),NA())</f>
        <v>1.2782200093335305E-2</v>
      </c>
    </row>
    <row r="73" spans="2:17" x14ac:dyDescent="0.2">
      <c r="B73" s="46" t="s">
        <v>20</v>
      </c>
      <c r="D73" s="49">
        <f>_xll.qlCalendarAdvance(LocalCalendar,$D72,B73,"f",FALSE)</f>
        <v>42592</v>
      </c>
      <c r="E73" s="49">
        <f>_xll.qlInterestRateIndexValueDate(IndexON,D73)</f>
        <v>42592</v>
      </c>
      <c r="F73" s="52">
        <f>IFERROR(_xll.qlIndexFixing(IndexON,D73,TRUE,_xll.ohTrigger(RecalcTrigger,TriggerON)),NA())</f>
        <v>4.2561117830874906E-3</v>
      </c>
      <c r="H73" s="49">
        <f>_xll.qlCalendarAdvance(IborCalendar,$H72,B73,"f",FALSE)</f>
        <v>42591</v>
      </c>
      <c r="I73" s="49">
        <f>_xll.qlInterestRateIndexValueDate(Index1M,$H73)</f>
        <v>42593</v>
      </c>
      <c r="J73" s="52">
        <f>IFERROR(_xll.qlIndexFixing(Index1M,$H73,TRUE,_xll.ohTrigger(RecalcTrigger,Trigger1M)),NA())</f>
        <v>5.2040502946537615E-3</v>
      </c>
      <c r="K73" s="52">
        <f>IFERROR(_xll.qlIndexFixing(ONIndex1M,I73,TRUE,_xll.ohTrigger(RecalcTrigger,Trigger1M)),NA())</f>
        <v>5.0394787265606311E-3</v>
      </c>
      <c r="L73" s="52">
        <f>IFERROR(_xll.qlIndexFixing(Index3M,H73,TRUE,_xll.ohTrigger(RecalcTrigger,Trigger3M)),NA())</f>
        <v>7.2977248729030391E-3</v>
      </c>
      <c r="M73" s="52">
        <f>IFERROR(_xll.qlIndexFixing(ONIndex3M,I73,TRUE,_xll.ohTrigger(RecalcTrigger,Trigger3M)),NA())</f>
        <v>6.4963446874699571E-3</v>
      </c>
      <c r="N73" s="52">
        <f>IFERROR(_xll.qlIndexFixing(Index6M,$H73,TRUE,_xll.ohTrigger(RecalcTrigger,Trigger6M)),NA())</f>
        <v>9.8509069617223471E-3</v>
      </c>
      <c r="O73" s="52">
        <f>IFERROR(_xll.qlIndexFixing(ONIndex6M,I73,TRUE,_xll.ohTrigger(RecalcTrigger,Trigger6M)),NA())</f>
        <v>8.9211322329418863E-3</v>
      </c>
      <c r="P73" s="52">
        <f>IFERROR(_xll.qlIndexFixing(Index1Y,$H73,TRUE,_xll.ohTrigger(RecalcTrigger,Trigger1Y)),NA())</f>
        <v>1.1904619250821076E-2</v>
      </c>
      <c r="Q73" s="52">
        <f>IFERROR(_xll.qlIndexFixing(ONIndex1Y,I73,TRUE,_xll.ohTrigger(RecalcTrigger,Trigger1Y)),NA())</f>
        <v>1.2780232775027045E-2</v>
      </c>
    </row>
    <row r="74" spans="2:17" x14ac:dyDescent="0.2">
      <c r="B74" s="46" t="s">
        <v>20</v>
      </c>
      <c r="D74" s="49">
        <f>_xll.qlCalendarAdvance(LocalCalendar,$D73,B74,"f",FALSE)</f>
        <v>42593</v>
      </c>
      <c r="E74" s="49">
        <f>_xll.qlInterestRateIndexValueDate(IndexON,D74)</f>
        <v>42593</v>
      </c>
      <c r="F74" s="52">
        <f>IFERROR(_xll.qlIndexFixing(IndexON,D74,TRUE,_xll.ohTrigger(RecalcTrigger,TriggerON)),NA())</f>
        <v>4.2676858253720695E-3</v>
      </c>
      <c r="H74" s="49">
        <f>_xll.qlCalendarAdvance(IborCalendar,$H73,B74,"f",FALSE)</f>
        <v>42592</v>
      </c>
      <c r="I74" s="49">
        <f>_xll.qlInterestRateIndexValueDate(Index1M,$H74)</f>
        <v>42594</v>
      </c>
      <c r="J74" s="52">
        <f>IFERROR(_xll.qlIndexFixing(Index1M,$H74,TRUE,_xll.ohTrigger(RecalcTrigger,Trigger1M)),NA())</f>
        <v>5.2092861324545018E-3</v>
      </c>
      <c r="K74" s="52">
        <f>IFERROR(_xll.qlIndexFixing(ONIndex1M,I74,TRUE,_xll.ohTrigger(RecalcTrigger,Trigger1M)),NA())</f>
        <v>5.0607614586972716E-3</v>
      </c>
      <c r="L74" s="52">
        <f>IFERROR(_xll.qlIndexFixing(Index3M,H74,TRUE,_xll.ohTrigger(RecalcTrigger,Trigger3M)),NA())</f>
        <v>7.3061183521825421E-3</v>
      </c>
      <c r="M74" s="52">
        <f>IFERROR(_xll.qlIndexFixing(ONIndex3M,I74,TRUE,_xll.ohTrigger(RecalcTrigger,Trigger3M)),NA())</f>
        <v>6.538851293784731E-3</v>
      </c>
      <c r="N74" s="52">
        <f>IFERROR(_xll.qlIndexFixing(Index6M,$H74,TRUE,_xll.ohTrigger(RecalcTrigger,Trigger6M)),NA())</f>
        <v>9.8556885380095462E-3</v>
      </c>
      <c r="O74" s="52">
        <f>IFERROR(_xll.qlIndexFixing(ONIndex6M,I74,TRUE,_xll.ohTrigger(RecalcTrigger,Trigger6M)),NA())</f>
        <v>8.9368741658191198E-3</v>
      </c>
      <c r="P74" s="52">
        <f>IFERROR(_xll.qlIndexFixing(Index1Y,$H74,TRUE,_xll.ohTrigger(RecalcTrigger,Trigger1Y)),NA())</f>
        <v>1.1923211386541743E-2</v>
      </c>
      <c r="Q74" s="52">
        <f>IFERROR(_xll.qlIndexFixing(ONIndex1Y,I74,TRUE,_xll.ohTrigger(RecalcTrigger,Trigger1Y)),NA())</f>
        <v>1.2775930965025495E-2</v>
      </c>
    </row>
    <row r="75" spans="2:17" x14ac:dyDescent="0.2">
      <c r="B75" s="46" t="s">
        <v>20</v>
      </c>
      <c r="D75" s="49">
        <f>_xll.qlCalendarAdvance(LocalCalendar,$D74,B75,"f",FALSE)</f>
        <v>42594</v>
      </c>
      <c r="E75" s="49">
        <f>_xll.qlInterestRateIndexValueDate(IndexON,D75)</f>
        <v>42594</v>
      </c>
      <c r="F75" s="52">
        <f>IFERROR(_xll.qlIndexFixing(IndexON,D75,TRUE,_xll.ohTrigger(RecalcTrigger,TriggerON)),NA())</f>
        <v>4.2901566952835424E-3</v>
      </c>
      <c r="H75" s="49">
        <f>_xll.qlCalendarAdvance(IborCalendar,$H74,B75,"f",FALSE)</f>
        <v>42593</v>
      </c>
      <c r="I75" s="49">
        <f>_xll.qlInterestRateIndexValueDate(Index1M,$H75)</f>
        <v>42597</v>
      </c>
      <c r="J75" s="52">
        <f>IFERROR(_xll.qlIndexFixing(Index1M,$H75,TRUE,_xll.ohTrigger(RecalcTrigger,Trigger1M)),NA())</f>
        <v>5.2407839599568559E-3</v>
      </c>
      <c r="K75" s="52">
        <f>IFERROR(_xll.qlIndexFixing(ONIndex1M,I75,TRUE,_xll.ohTrigger(RecalcTrigger,Trigger1M)),NA())</f>
        <v>5.08187923806247E-3</v>
      </c>
      <c r="L75" s="52">
        <f>IFERROR(_xll.qlIndexFixing(Index3M,H75,TRUE,_xll.ohTrigger(RecalcTrigger,Trigger3M)),NA())</f>
        <v>7.3345742517772414E-3</v>
      </c>
      <c r="M75" s="52">
        <f>IFERROR(_xll.qlIndexFixing(ONIndex3M,I75,TRUE,_xll.ohTrigger(RecalcTrigger,Trigger3M)),NA())</f>
        <v>6.5954776055043851E-3</v>
      </c>
      <c r="N75" s="52">
        <f>IFERROR(_xll.qlIndexFixing(Index6M,$H75,TRUE,_xll.ohTrigger(RecalcTrigger,Trigger6M)),NA())</f>
        <v>9.876346130631708E-3</v>
      </c>
      <c r="O75" s="52">
        <f>IFERROR(_xll.qlIndexFixing(ONIndex6M,I75,TRUE,_xll.ohTrigger(RecalcTrigger,Trigger6M)),NA())</f>
        <v>8.9521061404607138E-3</v>
      </c>
      <c r="P75" s="52">
        <f>IFERROR(_xll.qlIndexFixing(Index1Y,$H75,TRUE,_xll.ohTrigger(RecalcTrigger,Trigger1Y)),NA())</f>
        <v>1.1922914659316875E-2</v>
      </c>
      <c r="Q75" s="52">
        <f>IFERROR(_xll.qlIndexFixing(ONIndex1Y,I75,TRUE,_xll.ohTrigger(RecalcTrigger,Trigger1Y)),NA())</f>
        <v>1.2769901858824539E-2</v>
      </c>
    </row>
    <row r="76" spans="2:17" x14ac:dyDescent="0.2">
      <c r="B76" s="46" t="s">
        <v>20</v>
      </c>
      <c r="D76" s="49">
        <f>_xll.qlCalendarAdvance(LocalCalendar,$D75,B76,"f",FALSE)</f>
        <v>42597</v>
      </c>
      <c r="E76" s="49">
        <f>_xll.qlInterestRateIndexValueDate(IndexON,D76)</f>
        <v>42597</v>
      </c>
      <c r="F76" s="52">
        <f>IFERROR(_xll.qlIndexFixing(IndexON,D76,TRUE,_xll.ohTrigger(RecalcTrigger,TriggerON)),NA())</f>
        <v>4.3117969753048158E-3</v>
      </c>
      <c r="H76" s="49">
        <f>_xll.qlCalendarAdvance(IborCalendar,$H75,B76,"f",FALSE)</f>
        <v>42594</v>
      </c>
      <c r="I76" s="49">
        <f>_xll.qlInterestRateIndexValueDate(Index1M,$H76)</f>
        <v>42598</v>
      </c>
      <c r="J76" s="52">
        <f>IFERROR(_xll.qlIndexFixing(Index1M,$H76,TRUE,_xll.ohTrigger(RecalcTrigger,Trigger1M)),NA())</f>
        <v>5.2512696454045226E-3</v>
      </c>
      <c r="K76" s="52">
        <f>IFERROR(_xll.qlIndexFixing(ONIndex1M,I76,TRUE,_xll.ohTrigger(RecalcTrigger,Trigger1M)),NA())</f>
        <v>5.0924623624393206E-3</v>
      </c>
      <c r="L76" s="52">
        <f>IFERROR(_xll.qlIndexFixing(Index3M,H76,TRUE,_xll.ohTrigger(RecalcTrigger,Trigger3M)),NA())</f>
        <v>7.3460876421904695E-3</v>
      </c>
      <c r="M76" s="52">
        <f>IFERROR(_xll.qlIndexFixing(ONIndex3M,I76,TRUE,_xll.ohTrigger(RecalcTrigger,Trigger3M)),NA())</f>
        <v>6.6310287628024156E-3</v>
      </c>
      <c r="N76" s="52">
        <f>IFERROR(_xll.qlIndexFixing(Index6M,$H76,TRUE,_xll.ohTrigger(RecalcTrigger,Trigger6M)),NA())</f>
        <v>9.8842695177016396E-3</v>
      </c>
      <c r="O76" s="52">
        <f>IFERROR(_xll.qlIndexFixing(ONIndex6M,I76,TRUE,_xll.ohTrigger(RecalcTrigger,Trigger6M)),NA())</f>
        <v>8.9597999170365483E-3</v>
      </c>
      <c r="P76" s="52">
        <f>IFERROR(_xll.qlIndexFixing(Index1Y,$H76,TRUE,_xll.ohTrigger(RecalcTrigger,Trigger1Y)),NA())</f>
        <v>1.1928533882267493E-2</v>
      </c>
      <c r="Q76" s="52">
        <f>IFERROR(_xll.qlIndexFixing(ONIndex1Y,I76,TRUE,_xll.ohTrigger(RecalcTrigger,Trigger1Y)),NA())</f>
        <v>1.2766703718991579E-2</v>
      </c>
    </row>
    <row r="77" spans="2:17" x14ac:dyDescent="0.2">
      <c r="B77" s="46" t="s">
        <v>20</v>
      </c>
      <c r="D77" s="49">
        <f>_xll.qlCalendarAdvance(LocalCalendar,$D76,B77,"f",FALSE)</f>
        <v>42598</v>
      </c>
      <c r="E77" s="49">
        <f>_xll.qlInterestRateIndexValueDate(IndexON,D77)</f>
        <v>42598</v>
      </c>
      <c r="F77" s="52">
        <f>IFERROR(_xll.qlIndexFixing(IndexON,D77,TRUE,_xll.ohTrigger(RecalcTrigger,TriggerON)),NA())</f>
        <v>4.3222785079066739E-3</v>
      </c>
      <c r="H77" s="49">
        <f>_xll.qlCalendarAdvance(IborCalendar,$H76,B77,"f",FALSE)</f>
        <v>42597</v>
      </c>
      <c r="I77" s="49">
        <f>_xll.qlInterestRateIndexValueDate(Index1M,$H77)</f>
        <v>42599</v>
      </c>
      <c r="J77" s="52">
        <f>IFERROR(_xll.qlIndexFixing(Index1M,$H77,TRUE,_xll.ohTrigger(RecalcTrigger,Trigger1M)),NA())</f>
        <v>5.2722615388982198E-3</v>
      </c>
      <c r="K77" s="52">
        <f>IFERROR(_xll.qlIndexFixing(ONIndex1M,I77,TRUE,_xll.ohTrigger(RecalcTrigger,Trigger1M)),NA())</f>
        <v>5.1030386854566956E-3</v>
      </c>
      <c r="L77" s="52">
        <f>IFERROR(_xll.qlIndexFixing(Index3M,H77,TRUE,_xll.ohTrigger(RecalcTrigger,Trigger3M)),NA())</f>
        <v>7.3573054648751433E-3</v>
      </c>
      <c r="M77" s="52">
        <f>IFERROR(_xll.qlIndexFixing(ONIndex3M,I77,TRUE,_xll.ohTrigger(RecalcTrigger,Trigger3M)),NA())</f>
        <v>6.6708870934384379E-3</v>
      </c>
      <c r="N77" s="52">
        <f>IFERROR(_xll.qlIndexFixing(Index6M,$H77,TRUE,_xll.ohTrigger(RecalcTrigger,Trigger6M)),NA())</f>
        <v>9.8921863171415637E-3</v>
      </c>
      <c r="O77" s="52">
        <f>IFERROR(_xll.qlIndexFixing(ONIndex6M,I77,TRUE,_xll.ohTrigger(RecalcTrigger,Trigger6M)),NA())</f>
        <v>8.9674738135148147E-3</v>
      </c>
      <c r="P77" s="52">
        <f>IFERROR(_xll.qlIndexFixing(Index1Y,$H77,TRUE,_xll.ohTrigger(RecalcTrigger,Trigger1Y)),NA())</f>
        <v>1.1934518175602118E-2</v>
      </c>
      <c r="Q77" s="52">
        <f>IFERROR(_xll.qlIndexFixing(ONIndex1Y,I77,TRUE,_xll.ohTrigger(RecalcTrigger,Trigger1Y)),NA())</f>
        <v>1.2763259415029538E-2</v>
      </c>
    </row>
    <row r="78" spans="2:17" x14ac:dyDescent="0.2">
      <c r="B78" s="46" t="s">
        <v>20</v>
      </c>
      <c r="D78" s="49">
        <f>_xll.qlCalendarAdvance(LocalCalendar,$D77,B78,"f",FALSE)</f>
        <v>42599</v>
      </c>
      <c r="E78" s="49">
        <f>_xll.qlInterestRateIndexValueDate(IndexON,D78)</f>
        <v>42599</v>
      </c>
      <c r="F78" s="52">
        <f>IFERROR(_xll.qlIndexFixing(IndexON,D78,TRUE,_xll.ohTrigger(RecalcTrigger,TriggerON)),NA())</f>
        <v>4.3325415384920518E-3</v>
      </c>
      <c r="H78" s="49">
        <f>_xll.qlCalendarAdvance(IborCalendar,$H77,B78,"f",FALSE)</f>
        <v>42598</v>
      </c>
      <c r="I78" s="49">
        <f>_xll.qlInterestRateIndexValueDate(Index1M,$H78)</f>
        <v>42600</v>
      </c>
      <c r="J78" s="52">
        <f>IFERROR(_xll.qlIndexFixing(Index1M,$H78,TRUE,_xll.ohTrigger(RecalcTrigger,Trigger1M)),NA())</f>
        <v>5.2774749442940916E-3</v>
      </c>
      <c r="K78" s="52">
        <f>IFERROR(_xll.qlIndexFixing(ONIndex1M,I78,TRUE,_xll.ohTrigger(RecalcTrigger,Trigger1M)),NA())</f>
        <v>5.1136082070346589E-3</v>
      </c>
      <c r="L78" s="52">
        <f>IFERROR(_xll.qlIndexFixing(Index3M,H78,TRUE,_xll.ohTrigger(RecalcTrigger,Trigger3M)),NA())</f>
        <v>7.3681819546995812E-3</v>
      </c>
      <c r="M78" s="52">
        <f>IFERROR(_xll.qlIndexFixing(ONIndex3M,I78,TRUE,_xll.ohTrigger(RecalcTrigger,Trigger3M)),NA())</f>
        <v>6.7140831918965915E-3</v>
      </c>
      <c r="N78" s="52">
        <f>IFERROR(_xll.qlIndexFixing(Index6M,$H78,TRUE,_xll.ohTrigger(RecalcTrigger,Trigger6M)),NA())</f>
        <v>9.9094192981488277E-3</v>
      </c>
      <c r="O78" s="52">
        <f>IFERROR(_xll.qlIndexFixing(ONIndex6M,I78,TRUE,_xll.ohTrigger(RecalcTrigger,Trigger6M)),NA())</f>
        <v>8.9751278297356407E-3</v>
      </c>
      <c r="P78" s="52">
        <f>IFERROR(_xll.qlIndexFixing(Index1Y,$H78,TRUE,_xll.ohTrigger(RecalcTrigger,Trigger1Y)),NA())</f>
        <v>1.1940841000078273E-2</v>
      </c>
      <c r="Q78" s="52">
        <f>IFERROR(_xll.qlIndexFixing(ONIndex1Y,I78,TRUE,_xll.ohTrigger(RecalcTrigger,Trigger1Y)),NA())</f>
        <v>1.2759568946698607E-2</v>
      </c>
    </row>
    <row r="79" spans="2:17" x14ac:dyDescent="0.2">
      <c r="B79" s="46" t="s">
        <v>20</v>
      </c>
      <c r="D79" s="49">
        <f>_xll.qlCalendarAdvance(LocalCalendar,$D78,B79,"f",FALSE)</f>
        <v>42600</v>
      </c>
      <c r="E79" s="49">
        <f>_xll.qlInterestRateIndexValueDate(IndexON,D79)</f>
        <v>42600</v>
      </c>
      <c r="F79" s="52">
        <f>IFERROR(_xll.qlIndexFixing(IndexON,D79,TRUE,_xll.ohTrigger(RecalcTrigger,TriggerON)),NA())</f>
        <v>4.3425860672208216E-3</v>
      </c>
      <c r="H79" s="49">
        <f>_xll.qlCalendarAdvance(IborCalendar,$H78,B79,"f",FALSE)</f>
        <v>42599</v>
      </c>
      <c r="I79" s="49">
        <f>_xll.qlInterestRateIndexValueDate(Index1M,$H79)</f>
        <v>42601</v>
      </c>
      <c r="J79" s="52">
        <f>IFERROR(_xll.qlIndexFixing(Index1M,$H79,TRUE,_xll.ohTrigger(RecalcTrigger,Trigger1M)),NA())</f>
        <v>5.2826859303354724E-3</v>
      </c>
      <c r="K79" s="52">
        <f>IFERROR(_xll.qlIndexFixing(ONIndex1M,I79,TRUE,_xll.ohTrigger(RecalcTrigger,Trigger1M)),NA())</f>
        <v>5.1347978164617558E-3</v>
      </c>
      <c r="L79" s="52">
        <f>IFERROR(_xll.qlIndexFixing(Index3M,H79,TRUE,_xll.ohTrigger(RecalcTrigger,Trigger3M)),NA())</f>
        <v>7.3856461262882533E-3</v>
      </c>
      <c r="M79" s="52">
        <f>IFERROR(_xll.qlIndexFixing(ONIndex3M,I79,TRUE,_xll.ohTrigger(RecalcTrigger,Trigger3M)),NA())</f>
        <v>6.797511658405142E-3</v>
      </c>
      <c r="N79" s="52">
        <f>IFERROR(_xll.qlIndexFixing(Index6M,$H79,TRUE,_xll.ohTrigger(RecalcTrigger,Trigger6M)),NA())</f>
        <v>9.9141952006450082E-3</v>
      </c>
      <c r="O79" s="52">
        <f>IFERROR(_xll.qlIndexFixing(ONIndex6M,I79,TRUE,_xll.ohTrigger(RecalcTrigger,Trigger6M)),NA())</f>
        <v>8.9905941157475411E-3</v>
      </c>
      <c r="P79" s="52">
        <f>IFERROR(_xll.qlIndexFixing(Index1Y,$H79,TRUE,_xll.ohTrigger(RecalcTrigger,Trigger1Y)),NA())</f>
        <v>1.1966735292869247E-2</v>
      </c>
      <c r="Q79" s="52">
        <f>IFERROR(_xll.qlIndexFixing(ONIndex1Y,I79,TRUE,_xll.ohTrigger(RecalcTrigger,Trigger1Y)),NA())</f>
        <v>1.2751819127325703E-2</v>
      </c>
    </row>
    <row r="80" spans="2:17" x14ac:dyDescent="0.2">
      <c r="B80" s="46" t="s">
        <v>20</v>
      </c>
      <c r="D80" s="49">
        <f>_xll.qlCalendarAdvance(LocalCalendar,$D79,B80,"f",FALSE)</f>
        <v>42601</v>
      </c>
      <c r="E80" s="49">
        <f>_xll.qlInterestRateIndexValueDate(IndexON,D80)</f>
        <v>42601</v>
      </c>
      <c r="F80" s="52">
        <f>IFERROR(_xll.qlIndexFixing(IndexON,D80,TRUE,_xll.ohTrigger(RecalcTrigger,TriggerON)),NA())</f>
        <v>4.3619996360799718E-3</v>
      </c>
      <c r="H80" s="49">
        <f>_xll.qlCalendarAdvance(IborCalendar,$H79,B80,"f",FALSE)</f>
        <v>42600</v>
      </c>
      <c r="I80" s="49">
        <f>_xll.qlInterestRateIndexValueDate(Index1M,$H80)</f>
        <v>42604</v>
      </c>
      <c r="J80" s="52">
        <f>IFERROR(_xll.qlIndexFixing(Index1M,$H80,TRUE,_xll.ohTrigger(RecalcTrigger,Trigger1M)),NA())</f>
        <v>5.3140410577589758E-3</v>
      </c>
      <c r="K80" s="52">
        <f>IFERROR(_xll.qlIndexFixing(ONIndex1M,I80,TRUE,_xll.ohTrigger(RecalcTrigger,Trigger1M)),NA())</f>
        <v>5.1558182795918839E-3</v>
      </c>
      <c r="L80" s="52">
        <f>IFERROR(_xll.qlIndexFixing(Index3M,H80,TRUE,_xll.ohTrigger(RecalcTrigger,Trigger3M)),NA())</f>
        <v>7.4080349028898098E-3</v>
      </c>
      <c r="M80" s="52">
        <f>IFERROR(_xll.qlIndexFixing(ONIndex3M,I80,TRUE,_xll.ohTrigger(RecalcTrigger,Trigger3M)),NA())</f>
        <v>6.8756525433943949E-3</v>
      </c>
      <c r="N80" s="52">
        <f>IFERROR(_xll.qlIndexFixing(Index6M,$H80,TRUE,_xll.ohTrigger(RecalcTrigger,Trigger6M)),NA())</f>
        <v>9.9316606158070132E-3</v>
      </c>
      <c r="O80" s="52">
        <f>IFERROR(_xll.qlIndexFixing(ONIndex6M,I80,TRUE,_xll.ohTrigger(RecalcTrigger,Trigger6M)),NA())</f>
        <v>9.0055450934833914E-3</v>
      </c>
      <c r="P80" s="52">
        <f>IFERROR(_xll.qlIndexFixing(Index1Y,$H80,TRUE,_xll.ohTrigger(RecalcTrigger,Trigger1Y)),NA())</f>
        <v>1.1968986811941138E-2</v>
      </c>
      <c r="Q80" s="52">
        <f>IFERROR(_xll.qlIndexFixing(ONIndex1Y,I80,TRUE,_xll.ohTrigger(RecalcTrigger,Trigger1Y)),NA())</f>
        <v>1.2742345431124846E-2</v>
      </c>
    </row>
    <row r="81" spans="2:17" x14ac:dyDescent="0.2">
      <c r="B81" s="46" t="s">
        <v>20</v>
      </c>
      <c r="D81" s="49">
        <f>_xll.qlCalendarAdvance(LocalCalendar,$D80,B81,"f",FALSE)</f>
        <v>42604</v>
      </c>
      <c r="E81" s="49">
        <f>_xll.qlInterestRateIndexValueDate(IndexON,D81)</f>
        <v>42604</v>
      </c>
      <c r="F81" s="52">
        <f>IFERROR(_xll.qlIndexFixing(IndexON,D81,TRUE,_xll.ohTrigger(RecalcTrigger,TriggerON)),NA())</f>
        <v>4.3805791613316103E-3</v>
      </c>
      <c r="H81" s="49">
        <f>_xll.qlCalendarAdvance(IborCalendar,$H80,B81,"f",FALSE)</f>
        <v>42601</v>
      </c>
      <c r="I81" s="49">
        <f>_xll.qlInterestRateIndexValueDate(Index1M,$H81)</f>
        <v>42605</v>
      </c>
      <c r="J81" s="52">
        <f>IFERROR(_xll.qlIndexFixing(Index1M,$H81,TRUE,_xll.ohTrigger(RecalcTrigger,Trigger1M)),NA())</f>
        <v>5.324479176254975E-3</v>
      </c>
      <c r="K81" s="52">
        <f>IFERROR(_xll.qlIndexFixing(ONIndex1M,I81,TRUE,_xll.ohTrigger(RecalcTrigger,Trigger1M)),NA())</f>
        <v>5.1663537942925331E-3</v>
      </c>
      <c r="L81" s="52">
        <f>IFERROR(_xll.qlIndexFixing(Index3M,H81,TRUE,_xll.ohTrigger(RecalcTrigger,Trigger3M)),NA())</f>
        <v>7.417162204858818E-3</v>
      </c>
      <c r="M81" s="52">
        <f>IFERROR(_xll.qlIndexFixing(ONIndex3M,I81,TRUE,_xll.ohTrigger(RecalcTrigger,Trigger3M)),NA())</f>
        <v>6.9122717111724796E-3</v>
      </c>
      <c r="N81" s="52">
        <f>IFERROR(_xll.qlIndexFixing(Index6M,$H81,TRUE,_xll.ohTrigger(RecalcTrigger,Trigger6M)),NA())</f>
        <v>9.9395313589459907E-3</v>
      </c>
      <c r="O81" s="52">
        <f>IFERROR(_xll.qlIndexFixing(ONIndex6M,I81,TRUE,_xll.ohTrigger(RecalcTrigger,Trigger6M)),NA())</f>
        <v>9.0130997091364407E-3</v>
      </c>
      <c r="P81" s="52">
        <f>IFERROR(_xll.qlIndexFixing(Index1Y,$H81,TRUE,_xll.ohTrigger(RecalcTrigger,Trigger1Y)),NA())</f>
        <v>1.1976604189771452E-2</v>
      </c>
      <c r="Q81" s="52">
        <f>IFERROR(_xll.qlIndexFixing(ONIndex1Y,I81,TRUE,_xll.ohTrigger(RecalcTrigger,Trigger1Y)),NA())</f>
        <v>1.2737424141668896E-2</v>
      </c>
    </row>
    <row r="82" spans="2:17" x14ac:dyDescent="0.2">
      <c r="B82" s="46" t="s">
        <v>20</v>
      </c>
      <c r="D82" s="49">
        <f>_xll.qlCalendarAdvance(LocalCalendar,$D81,B82,"f",FALSE)</f>
        <v>42605</v>
      </c>
      <c r="E82" s="49">
        <f>_xll.qlInterestRateIndexValueDate(IndexON,D82)</f>
        <v>42605</v>
      </c>
      <c r="F82" s="52">
        <f>IFERROR(_xll.qlIndexFixing(IndexON,D82,TRUE,_xll.ohTrigger(RecalcTrigger,TriggerON)),NA())</f>
        <v>4.3895311796582348E-3</v>
      </c>
      <c r="H82" s="49">
        <f>_xll.qlCalendarAdvance(IborCalendar,$H81,B82,"f",FALSE)</f>
        <v>42604</v>
      </c>
      <c r="I82" s="49">
        <f>_xll.qlInterestRateIndexValueDate(Index1M,$H82)</f>
        <v>42606</v>
      </c>
      <c r="J82" s="52">
        <f>IFERROR(_xll.qlIndexFixing(Index1M,$H82,TRUE,_xll.ohTrigger(RecalcTrigger,Trigger1M)),NA())</f>
        <v>5.3453780911339914E-3</v>
      </c>
      <c r="K82" s="52">
        <f>IFERROR(_xll.qlIndexFixing(ONIndex1M,I82,TRUE,_xll.ohTrigger(RecalcTrigger,Trigger1M)),NA())</f>
        <v>5.1768825075537706E-3</v>
      </c>
      <c r="L82" s="52">
        <f>IFERROR(_xll.qlIndexFixing(Index3M,H82,TRUE,_xll.ohTrigger(RecalcTrigger,Trigger3M)),NA())</f>
        <v>7.4294404185352046E-3</v>
      </c>
      <c r="M82" s="52">
        <f>IFERROR(_xll.qlIndexFixing(ONIndex3M,I82,TRUE,_xll.ohTrigger(RecalcTrigger,Trigger3M)),NA())</f>
        <v>6.9473816100806829E-3</v>
      </c>
      <c r="N82" s="52">
        <f>IFERROR(_xll.qlIndexFixing(Index6M,$H82,TRUE,_xll.ohTrigger(RecalcTrigger,Trigger6M)),NA())</f>
        <v>9.9473933375680296E-3</v>
      </c>
      <c r="O82" s="52">
        <f>IFERROR(_xll.qlIndexFixing(ONIndex6M,I82,TRUE,_xll.ohTrigger(RecalcTrigger,Trigger6M)),NA())</f>
        <v>9.0206344445320497E-3</v>
      </c>
      <c r="P82" s="52">
        <f>IFERROR(_xll.qlIndexFixing(Index1Y,$H82,TRUE,_xll.ohTrigger(RecalcTrigger,Trigger1Y)),NA())</f>
        <v>1.198440085400776E-2</v>
      </c>
      <c r="Q82" s="52">
        <f>IFERROR(_xll.qlIndexFixing(ONIndex1Y,I82,TRUE,_xll.ohTrigger(RecalcTrigger,Trigger1Y)),NA())</f>
        <v>1.2732256688003929E-2</v>
      </c>
    </row>
    <row r="83" spans="2:17" x14ac:dyDescent="0.2">
      <c r="B83" s="46" t="s">
        <v>20</v>
      </c>
      <c r="D83" s="49">
        <f>_xll.qlCalendarAdvance(LocalCalendar,$D82,B83,"f",FALSE)</f>
        <v>42606</v>
      </c>
      <c r="E83" s="49">
        <f>_xll.qlInterestRateIndexValueDate(IndexON,D83)</f>
        <v>42606</v>
      </c>
      <c r="F83" s="52">
        <f>IFERROR(_xll.qlIndexFixing(IndexON,D83,TRUE,_xll.ohTrigger(RecalcTrigger,TriggerON)),NA())</f>
        <v>4.3982646959683791E-3</v>
      </c>
      <c r="H83" s="49">
        <f>_xll.qlCalendarAdvance(IborCalendar,$H82,B83,"f",FALSE)</f>
        <v>42605</v>
      </c>
      <c r="I83" s="49">
        <f>_xll.qlInterestRateIndexValueDate(Index1M,$H83)</f>
        <v>42607</v>
      </c>
      <c r="J83" s="52">
        <f>IFERROR(_xll.qlIndexFixing(Index1M,$H83,TRUE,_xll.ohTrigger(RecalcTrigger,Trigger1M)),NA())</f>
        <v>5.3505666357459014E-3</v>
      </c>
      <c r="K83" s="52">
        <f>IFERROR(_xll.qlIndexFixing(ONIndex1M,I83,TRUE,_xll.ohTrigger(RecalcTrigger,Trigger1M)),NA())</f>
        <v>5.1874044193755964E-3</v>
      </c>
      <c r="L83" s="52">
        <f>IFERROR(_xll.qlIndexFixing(Index3M,H83,TRUE,_xll.ohTrigger(RecalcTrigger,Trigger3M)),NA())</f>
        <v>7.4345367144046867E-3</v>
      </c>
      <c r="M83" s="52">
        <f>IFERROR(_xll.qlIndexFixing(ONIndex3M,I83,TRUE,_xll.ohTrigger(RecalcTrigger,Trigger3M)),NA())</f>
        <v>6.9809822395594523E-3</v>
      </c>
      <c r="N83" s="52">
        <f>IFERROR(_xll.qlIndexFixing(Index6M,$H83,TRUE,_xll.ohTrigger(RecalcTrigger,Trigger6M)),NA())</f>
        <v>9.9613226718646905E-3</v>
      </c>
      <c r="O83" s="52">
        <f>IFERROR(_xll.qlIndexFixing(ONIndex6M,I83,TRUE,_xll.ohTrigger(RecalcTrigger,Trigger6M)),NA())</f>
        <v>9.0281492998300905E-3</v>
      </c>
      <c r="P83" s="52">
        <f>IFERROR(_xll.qlIndexFixing(Index1Y,$H83,TRUE,_xll.ohTrigger(RecalcTrigger,Trigger1Y)),NA())</f>
        <v>1.1992350261671838E-2</v>
      </c>
      <c r="Q83" s="52">
        <f>IFERROR(_xll.qlIndexFixing(ONIndex1Y,I83,TRUE,_xll.ohTrigger(RecalcTrigger,Trigger1Y)),NA())</f>
        <v>1.2726843070129945E-2</v>
      </c>
    </row>
    <row r="84" spans="2:17" x14ac:dyDescent="0.2">
      <c r="B84" s="46" t="s">
        <v>20</v>
      </c>
      <c r="D84" s="49">
        <f>_xll.qlCalendarAdvance(LocalCalendar,$D83,B84,"f",FALSE)</f>
        <v>42607</v>
      </c>
      <c r="E84" s="49">
        <f>_xll.qlInterestRateIndexValueDate(IndexON,D84)</f>
        <v>42607</v>
      </c>
      <c r="F84" s="52">
        <f>IFERROR(_xll.qlIndexFixing(IndexON,D84,TRUE,_xll.ohTrigger(RecalcTrigger,TriggerON)),NA())</f>
        <v>4.4067797101021711E-3</v>
      </c>
      <c r="H84" s="49">
        <f>_xll.qlCalendarAdvance(IborCalendar,$H83,B84,"f",FALSE)</f>
        <v>42606</v>
      </c>
      <c r="I84" s="49">
        <f>_xll.qlInterestRateIndexValueDate(Index1M,$H84)</f>
        <v>42608</v>
      </c>
      <c r="J84" s="52">
        <f>IFERROR(_xll.qlIndexFixing(Index1M,$H84,TRUE,_xll.ohTrigger(RecalcTrigger,Trigger1M)),NA())</f>
        <v>5.3557527595625033E-3</v>
      </c>
      <c r="K84" s="52">
        <f>IFERROR(_xll.qlIndexFixing(ONIndex1M,I84,TRUE,_xll.ohTrigger(RecalcTrigger,Trigger1M)),NA())</f>
        <v>5.2137884530134571E-3</v>
      </c>
      <c r="L84" s="52">
        <f>IFERROR(_xll.qlIndexFixing(Index3M,H84,TRUE,_xll.ohTrigger(RecalcTrigger,Trigger3M)),NA())</f>
        <v>7.449793122144637E-3</v>
      </c>
      <c r="M84" s="52">
        <f>IFERROR(_xll.qlIndexFixing(ONIndex3M,I84,TRUE,_xll.ohTrigger(RecalcTrigger,Trigger3M)),NA())</f>
        <v>7.0576449947234998E-3</v>
      </c>
      <c r="N84" s="52">
        <f>IFERROR(_xll.qlIndexFixing(Index6M,$H84,TRUE,_xll.ohTrigger(RecalcTrigger,Trigger6M)),NA())</f>
        <v>9.966116920055456E-3</v>
      </c>
      <c r="O84" s="52">
        <f>IFERROR(_xll.qlIndexFixing(ONIndex6M,I84,TRUE,_xll.ohTrigger(RecalcTrigger,Trigger6M)),NA())</f>
        <v>9.0471780648937461E-3</v>
      </c>
      <c r="P84" s="52">
        <f>IFERROR(_xll.qlIndexFixing(Index1Y,$H84,TRUE,_xll.ohTrigger(RecalcTrigger,Trigger1Y)),NA())</f>
        <v>1.2032037356290897E-2</v>
      </c>
      <c r="Q84" s="52">
        <f>IFERROR(_xll.qlIndexFixing(ONIndex1Y,I84,TRUE,_xll.ohTrigger(RecalcTrigger,Trigger1Y)),NA())</f>
        <v>1.2712751540946421E-2</v>
      </c>
    </row>
    <row r="85" spans="2:17" x14ac:dyDescent="0.2">
      <c r="B85" s="46" t="s">
        <v>20</v>
      </c>
      <c r="D85" s="49">
        <f>_xll.qlCalendarAdvance(LocalCalendar,$D84,B85,"f",FALSE)</f>
        <v>42608</v>
      </c>
      <c r="E85" s="49">
        <f>_xll.qlInterestRateIndexValueDate(IndexON,D85)</f>
        <v>42608</v>
      </c>
      <c r="F85" s="52">
        <f>IFERROR(_xll.qlIndexFixing(IndexON,D85,TRUE,_xll.ohTrigger(RecalcTrigger,TriggerON)),NA())</f>
        <v>4.4231357414581396E-3</v>
      </c>
      <c r="H85" s="49">
        <f>_xll.qlCalendarAdvance(IborCalendar,$H84,B85,"f",FALSE)</f>
        <v>42607</v>
      </c>
      <c r="I85" s="49">
        <f>_xll.qlInterestRateIndexValueDate(Index1M,$H85)</f>
        <v>42612</v>
      </c>
      <c r="J85" s="52">
        <f>IFERROR(_xll.qlIndexFixing(Index1M,$H85,TRUE,_xll.ohTrigger(RecalcTrigger,Trigger1M)),NA())</f>
        <v>5.3973557348492079E-3</v>
      </c>
      <c r="K85" s="52">
        <f>IFERROR(_xll.qlIndexFixing(ONIndex1M,I85,TRUE,_xll.ohTrigger(RecalcTrigger,Trigger1M)),NA())</f>
        <v>5.239911957772847E-3</v>
      </c>
      <c r="L85" s="52">
        <f>IFERROR(_xll.qlIndexFixing(Index3M,H85,TRUE,_xll.ohTrigger(RecalcTrigger,Trigger3M)),NA())</f>
        <v>7.4736593201570846E-3</v>
      </c>
      <c r="M85" s="52">
        <f>IFERROR(_xll.qlIndexFixing(ONIndex3M,I85,TRUE,_xll.ohTrigger(RecalcTrigger,Trigger3M)),NA())</f>
        <v>7.1263463316029174E-3</v>
      </c>
      <c r="N85" s="52">
        <f>IFERROR(_xll.qlIndexFixing(Index6M,$H85,TRUE,_xll.ohTrigger(RecalcTrigger,Trigger6M)),NA())</f>
        <v>9.9884025439728984E-3</v>
      </c>
      <c r="O85" s="52">
        <f>IFERROR(_xll.qlIndexFixing(ONIndex6M,I85,TRUE,_xll.ohTrigger(RecalcTrigger,Trigger6M)),NA())</f>
        <v>9.0654253741373481E-3</v>
      </c>
      <c r="P85" s="52">
        <f>IFERROR(_xll.qlIndexFixing(Index1Y,$H85,TRUE,_xll.ohTrigger(RecalcTrigger,Trigger1Y)),NA())</f>
        <v>1.203345939162973E-2</v>
      </c>
      <c r="Q85" s="52">
        <f>IFERROR(_xll.qlIndexFixing(ONIndex1Y,I85,TRUE,_xll.ohTrigger(RecalcTrigger,Trigger1Y)),NA())</f>
        <v>1.2696082518344198E-2</v>
      </c>
    </row>
    <row r="86" spans="2:17" x14ac:dyDescent="0.2">
      <c r="B86" s="46" t="s">
        <v>20</v>
      </c>
      <c r="D86" s="49">
        <f>_xll.qlCalendarAdvance(LocalCalendar,$D85,B86,"f",FALSE)</f>
        <v>42611</v>
      </c>
      <c r="E86" s="49">
        <f>_xll.qlInterestRateIndexValueDate(IndexON,D86)</f>
        <v>42611</v>
      </c>
      <c r="F86" s="52">
        <f>IFERROR(_xll.qlIndexFixing(IndexON,D86,TRUE,_xll.ohTrigger(RecalcTrigger,TriggerON)),NA())</f>
        <v>4.4386547450336877E-3</v>
      </c>
      <c r="H86" s="49">
        <f>_xll.qlCalendarAdvance(IborCalendar,$H85,B86,"f",FALSE)</f>
        <v>42608</v>
      </c>
      <c r="I86" s="49">
        <f>_xll.qlInterestRateIndexValueDate(Index1M,$H86)</f>
        <v>42613</v>
      </c>
      <c r="J86" s="52">
        <f>IFERROR(_xll.qlIndexFixing(Index1M,$H86,TRUE,_xll.ohTrigger(RecalcTrigger,Trigger1M)),NA())</f>
        <v>5.4025252253175893E-3</v>
      </c>
      <c r="K86" s="52">
        <f>IFERROR(_xll.qlIndexFixing(ONIndex1M,I86,TRUE,_xll.ohTrigger(RecalcTrigger,Trigger1M)),NA())</f>
        <v>5.250393061198011E-3</v>
      </c>
      <c r="L86" s="52">
        <f>IFERROR(_xll.qlIndexFixing(Index3M,H86,TRUE,_xll.ohTrigger(RecalcTrigger,Trigger3M)),NA())</f>
        <v>7.4773279296588193E-3</v>
      </c>
      <c r="M86" s="52">
        <f>IFERROR(_xll.qlIndexFixing(ONIndex3M,I86,TRUE,_xll.ohTrigger(RecalcTrigger,Trigger3M)),NA())</f>
        <v>7.1508913364315418E-3</v>
      </c>
      <c r="N86" s="52">
        <f>IFERROR(_xll.qlIndexFixing(Index6M,$H86,TRUE,_xll.ohTrigger(RecalcTrigger,Trigger6M)),NA())</f>
        <v>9.9932502179532704E-3</v>
      </c>
      <c r="O86" s="52">
        <f>IFERROR(_xll.qlIndexFixing(ONIndex6M,I86,TRUE,_xll.ohTrigger(RecalcTrigger,Trigger6M)),NA())</f>
        <v>9.0728209485302358E-3</v>
      </c>
      <c r="P86" s="52">
        <f>IFERROR(_xll.qlIndexFixing(Index1Y,$H86,TRUE,_xll.ohTrigger(RecalcTrigger,Trigger1Y)),NA())</f>
        <v>1.2041767812186865E-2</v>
      </c>
      <c r="Q86" s="52">
        <f>IFERROR(_xll.qlIndexFixing(ONIndex1Y,I86,TRUE,_xll.ohTrigger(RecalcTrigger,Trigger1Y)),NA())</f>
        <v>1.2689191915535858E-2</v>
      </c>
    </row>
    <row r="87" spans="2:17" x14ac:dyDescent="0.2">
      <c r="B87" s="46" t="s">
        <v>20</v>
      </c>
      <c r="D87" s="49">
        <f>_xll.qlCalendarAdvance(LocalCalendar,$D86,B87,"f",FALSE)</f>
        <v>42612</v>
      </c>
      <c r="E87" s="49">
        <f>_xll.qlInterestRateIndexValueDate(IndexON,D87)</f>
        <v>42612</v>
      </c>
      <c r="F87" s="52">
        <f>IFERROR(_xll.qlIndexFixing(IndexON,D87,TRUE,_xll.ohTrigger(RecalcTrigger,TriggerON)),NA())</f>
        <v>4.4460772483656541E-3</v>
      </c>
      <c r="H87" s="49">
        <f>_xll.qlCalendarAdvance(IborCalendar,$H86,B87,"f",FALSE)</f>
        <v>42612</v>
      </c>
      <c r="I87" s="49">
        <f>_xll.qlInterestRateIndexValueDate(Index1M,$H87)</f>
        <v>42614</v>
      </c>
      <c r="J87" s="52">
        <f>IFERROR(_xll.qlIndexFixing(Index1M,$H87,TRUE,_xll.ohTrigger(RecalcTrigger,Trigger1M)),NA())</f>
        <v>5.4233253625193822E-3</v>
      </c>
      <c r="K87" s="52">
        <f>IFERROR(_xll.qlIndexFixing(ONIndex1M,I87,TRUE,_xll.ohTrigger(RecalcTrigger,Trigger1M)),NA())</f>
        <v>5.2608673632636993E-3</v>
      </c>
      <c r="L87" s="52">
        <f>IFERROR(_xll.qlIndexFixing(Index3M,H87,TRUE,_xll.ohTrigger(RecalcTrigger,Trigger3M)),NA())</f>
        <v>7.484362604569101E-3</v>
      </c>
      <c r="M87" s="52">
        <f>IFERROR(_xll.qlIndexFixing(ONIndex3M,I87,TRUE,_xll.ohTrigger(RecalcTrigger,Trigger3M)),NA())</f>
        <v>7.1739270693527146E-3</v>
      </c>
      <c r="N87" s="52">
        <f>IFERROR(_xll.qlIndexFixing(Index6M,$H87,TRUE,_xll.ohTrigger(RecalcTrigger,Trigger6M)),NA())</f>
        <v>1.0001069091682073E-2</v>
      </c>
      <c r="O87" s="52">
        <f>IFERROR(_xll.qlIndexFixing(ONIndex6M,I87,TRUE,_xll.ohTrigger(RecalcTrigger,Trigger6M)),NA())</f>
        <v>9.0801966428255554E-3</v>
      </c>
      <c r="P87" s="52">
        <f>IFERROR(_xll.qlIndexFixing(Index1Y,$H87,TRUE,_xll.ohTrigger(RecalcTrigger,Trigger1Y)),NA())</f>
        <v>1.205004315227632E-2</v>
      </c>
      <c r="Q87" s="52">
        <f>IFERROR(_xll.qlIndexFixing(ONIndex1Y,I87,TRUE,_xll.ohTrigger(RecalcTrigger,Trigger1Y)),NA())</f>
        <v>1.2682055148678373E-2</v>
      </c>
    </row>
    <row r="88" spans="2:17" x14ac:dyDescent="0.2">
      <c r="B88" s="46" t="s">
        <v>20</v>
      </c>
      <c r="D88" s="49">
        <f>_xll.qlCalendarAdvance(LocalCalendar,$D87,B88,"f",FALSE)</f>
        <v>42613</v>
      </c>
      <c r="E88" s="49">
        <f>_xll.qlInterestRateIndexValueDate(IndexON,D88)</f>
        <v>42613</v>
      </c>
      <c r="F88" s="52">
        <f>IFERROR(_xll.qlIndexFixing(IndexON,D88,TRUE,_xll.ohTrigger(RecalcTrigger,TriggerON)),NA())</f>
        <v>4.453281249361396E-3</v>
      </c>
      <c r="H88" s="49">
        <f>_xll.qlCalendarAdvance(IborCalendar,$H87,B88,"f",FALSE)</f>
        <v>42613</v>
      </c>
      <c r="I88" s="49">
        <f>_xll.qlInterestRateIndexValueDate(Index1M,$H88)</f>
        <v>42615</v>
      </c>
      <c r="J88" s="52">
        <f>IFERROR(_xll.qlIndexFixing(Index1M,$H88,TRUE,_xll.ohTrigger(RecalcTrigger,Trigger1M)),NA())</f>
        <v>5.4284866138386957E-3</v>
      </c>
      <c r="K88" s="52">
        <f>IFERROR(_xll.qlIndexFixing(ONIndex1M,I88,TRUE,_xll.ohTrigger(RecalcTrigger,Trigger1M)),NA())</f>
        <v>5.2871355815042875E-3</v>
      </c>
      <c r="L88" s="52">
        <f>IFERROR(_xll.qlIndexFixing(Index3M,H88,TRUE,_xll.ohTrigger(RecalcTrigger,Trigger3M)),NA())</f>
        <v>7.4912535432090236E-3</v>
      </c>
      <c r="M88" s="52">
        <f>IFERROR(_xll.qlIndexFixing(ONIndex3M,I88,TRUE,_xll.ohTrigger(RecalcTrigger,Trigger3M)),NA())</f>
        <v>7.224187482084421E-3</v>
      </c>
      <c r="N88" s="52">
        <f>IFERROR(_xll.qlIndexFixing(Index6M,$H88,TRUE,_xll.ohTrigger(RecalcTrigger,Trigger6M)),NA())</f>
        <v>1.0008877489604134E-2</v>
      </c>
      <c r="O88" s="52">
        <f>IFERROR(_xll.qlIndexFixing(ONIndex6M,I88,TRUE,_xll.ohTrigger(RecalcTrigger,Trigger6M)),NA())</f>
        <v>9.0988814140358087E-3</v>
      </c>
      <c r="P88" s="52">
        <f>IFERROR(_xll.qlIndexFixing(Index1Y,$H88,TRUE,_xll.ohTrigger(RecalcTrigger,Trigger1Y)),NA())</f>
        <v>1.2088317762288659E-2</v>
      </c>
      <c r="Q88" s="52">
        <f>IFERROR(_xll.qlIndexFixing(ONIndex1Y,I88,TRUE,_xll.ohTrigger(RecalcTrigger,Trigger1Y)),NA())</f>
        <v>1.2663650556228312E-2</v>
      </c>
    </row>
    <row r="89" spans="2:17" x14ac:dyDescent="0.2">
      <c r="B89" s="46" t="s">
        <v>20</v>
      </c>
      <c r="D89" s="49">
        <f>_xll.qlCalendarAdvance(LocalCalendar,$D88,B89,"f",FALSE)</f>
        <v>42614</v>
      </c>
      <c r="E89" s="49">
        <f>_xll.qlInterestRateIndexValueDate(IndexON,D89)</f>
        <v>42614</v>
      </c>
      <c r="F89" s="52">
        <f>IFERROR(_xll.qlIndexFixing(IndexON,D89,TRUE,_xll.ohTrigger(RecalcTrigger,TriggerON)),NA())</f>
        <v>4.4602667482607217E-3</v>
      </c>
      <c r="H89" s="49">
        <f>_xll.qlCalendarAdvance(IborCalendar,$H88,B89,"f",FALSE)</f>
        <v>42614</v>
      </c>
      <c r="I89" s="49">
        <f>_xll.qlInterestRateIndexValueDate(Index1M,$H89)</f>
        <v>42619</v>
      </c>
      <c r="J89" s="52">
        <f>IFERROR(_xll.qlIndexFixing(Index1M,$H89,TRUE,_xll.ohTrigger(RecalcTrigger,Trigger1M)),NA())</f>
        <v>5.4647044986664284E-3</v>
      </c>
      <c r="K89" s="52">
        <f>IFERROR(_xll.qlIndexFixing(ONIndex1M,I89,TRUE,_xll.ohTrigger(RecalcTrigger,Trigger1M)),NA())</f>
        <v>5.3131368527203904E-3</v>
      </c>
      <c r="L89" s="52">
        <f>IFERROR(_xll.qlIndexFixing(Index3M,H89,TRUE,_xll.ohTrigger(RecalcTrigger,Trigger3M)),NA())</f>
        <v>7.5177353389692383E-3</v>
      </c>
      <c r="M89" s="52">
        <f>IFERROR(_xll.qlIndexFixing(ONIndex3M,I89,TRUE,_xll.ohTrigger(RecalcTrigger,Trigger3M)),NA())</f>
        <v>7.2664666446353721E-3</v>
      </c>
      <c r="N89" s="52">
        <f>IFERROR(_xll.qlIndexFixing(Index6M,$H89,TRUE,_xll.ohTrigger(RecalcTrigger,Trigger6M)),NA())</f>
        <v>1.0039999999999265E-2</v>
      </c>
      <c r="O89" s="52">
        <f>IFERROR(_xll.qlIndexFixing(ONIndex6M,I89,TRUE,_xll.ohTrigger(RecalcTrigger,Trigger6M)),NA())</f>
        <v>9.1168065779090313E-3</v>
      </c>
      <c r="P89" s="52">
        <f>IFERROR(_xll.qlIndexFixing(Index1Y,$H89,TRUE,_xll.ohTrigger(RecalcTrigger,Trigger1Y)),NA())</f>
        <v>1.2090000000006002E-2</v>
      </c>
      <c r="Q89" s="52">
        <f>IFERROR(_xll.qlIndexFixing(ONIndex1Y,I89,TRUE,_xll.ohTrigger(RecalcTrigger,Trigger1Y)),NA())</f>
        <v>1.2642738468606751E-2</v>
      </c>
    </row>
    <row r="90" spans="2:17" x14ac:dyDescent="0.2">
      <c r="B90" s="46" t="s">
        <v>20</v>
      </c>
      <c r="D90" s="49">
        <f>_xll.qlCalendarAdvance(LocalCalendar,$D89,B90,"f",FALSE)</f>
        <v>42615</v>
      </c>
      <c r="E90" s="49">
        <f>_xll.qlInterestRateIndexValueDate(IndexON,D90)</f>
        <v>42615</v>
      </c>
      <c r="F90" s="52">
        <f>IFERROR(_xll.qlIndexFixing(IndexON,D90,TRUE,_xll.ohTrigger(RecalcTrigger,TriggerON)),NA())</f>
        <v>4.47672148601308E-3</v>
      </c>
      <c r="H90" s="49">
        <f>_xll.qlCalendarAdvance(IborCalendar,$H89,B90,"f",FALSE)</f>
        <v>42615</v>
      </c>
      <c r="I90" s="49">
        <f>_xll.qlInterestRateIndexValueDate(Index1M,$H90)</f>
        <v>42619</v>
      </c>
      <c r="J90" s="52">
        <f>IFERROR(_xll.qlIndexFixing(Index1M,$H90,TRUE,_xll.ohTrigger(RecalcTrigger,Trigger1M)),NA())</f>
        <v>5.4647044986664284E-3</v>
      </c>
      <c r="K90" s="52">
        <f>IFERROR(_xll.qlIndexFixing(ONIndex1M,I90,TRUE,_xll.ohTrigger(RecalcTrigger,Trigger1M)),NA())</f>
        <v>5.3131368527203904E-3</v>
      </c>
      <c r="L90" s="52">
        <f>IFERROR(_xll.qlIndexFixing(Index3M,H90,TRUE,_xll.ohTrigger(RecalcTrigger,Trigger3M)),NA())</f>
        <v>7.5177353389692383E-3</v>
      </c>
      <c r="M90" s="52">
        <f>IFERROR(_xll.qlIndexFixing(ONIndex3M,I90,TRUE,_xll.ohTrigger(RecalcTrigger,Trigger3M)),NA())</f>
        <v>7.2664666446353721E-3</v>
      </c>
      <c r="N90" s="52">
        <f>IFERROR(_xll.qlIndexFixing(Index6M,$H90,TRUE,_xll.ohTrigger(RecalcTrigger,Trigger6M)),NA())</f>
        <v>1.0039999999999265E-2</v>
      </c>
      <c r="O90" s="52">
        <f>IFERROR(_xll.qlIndexFixing(ONIndex6M,I90,TRUE,_xll.ohTrigger(RecalcTrigger,Trigger6M)),NA())</f>
        <v>9.1168065779090313E-3</v>
      </c>
      <c r="P90" s="52">
        <f>IFERROR(_xll.qlIndexFixing(Index1Y,$H90,TRUE,_xll.ohTrigger(RecalcTrigger,Trigger1Y)),NA())</f>
        <v>1.2090000000006002E-2</v>
      </c>
      <c r="Q90" s="52">
        <f>IFERROR(_xll.qlIndexFixing(ONIndex1Y,I90,TRUE,_xll.ohTrigger(RecalcTrigger,Trigger1Y)),NA())</f>
        <v>1.2642738468606751E-2</v>
      </c>
    </row>
    <row r="91" spans="2:17" x14ac:dyDescent="0.2">
      <c r="B91" s="46" t="s">
        <v>20</v>
      </c>
      <c r="D91" s="49">
        <f>_xll.qlCalendarAdvance(LocalCalendar,$D90,B91,"f",FALSE)</f>
        <v>42619</v>
      </c>
      <c r="E91" s="49">
        <f>_xll.qlInterestRateIndexValueDate(IndexON,D91)</f>
        <v>42619</v>
      </c>
      <c r="F91" s="52">
        <f>IFERROR(_xll.qlIndexFixing(IndexON,D91,TRUE,_xll.ohTrigger(RecalcTrigger,TriggerON)),NA())</f>
        <v>4.4919668880538666E-3</v>
      </c>
      <c r="H91" s="49">
        <f>_xll.qlCalendarAdvance(IborCalendar,$H90,B91,"f",FALSE)</f>
        <v>42618</v>
      </c>
      <c r="I91" s="49">
        <f>_xll.qlInterestRateIndexValueDate(Index1M,$H91)</f>
        <v>42620</v>
      </c>
      <c r="J91" s="52">
        <f>IFERROR(_xll.qlIndexFixing(Index1M,$H91,TRUE,_xll.ohTrigger(RecalcTrigger,Trigger1M)),NA())</f>
        <v>5.4750439257222894E-3</v>
      </c>
      <c r="K91" s="52">
        <f>IFERROR(_xll.qlIndexFixing(ONIndex1M,I91,TRUE,_xll.ohTrigger(RecalcTrigger,Trigger1M)),NA())</f>
        <v>5.3235703463094808E-3</v>
      </c>
      <c r="L91" s="52">
        <f>IFERROR(_xll.qlIndexFixing(Index3M,H91,TRUE,_xll.ohTrigger(RecalcTrigger,Trigger3M)),NA())</f>
        <v>7.5241741503082873E-3</v>
      </c>
      <c r="M91" s="52">
        <f>IFERROR(_xll.qlIndexFixing(ONIndex3M,I91,TRUE,_xll.ohTrigger(RecalcTrigger,Trigger3M)),NA())</f>
        <v>7.2804467402765027E-3</v>
      </c>
      <c r="N91" s="52">
        <f>IFERROR(_xll.qlIndexFixing(Index6M,$H91,TRUE,_xll.ohTrigger(RecalcTrigger,Trigger6M)),NA())</f>
        <v>1.004775122569106E-2</v>
      </c>
      <c r="O91" s="52">
        <f>IFERROR(_xll.qlIndexFixing(ONIndex6M,I91,TRUE,_xll.ohTrigger(RecalcTrigger,Trigger6M)),NA())</f>
        <v>9.1242409887559717E-3</v>
      </c>
      <c r="P91" s="52">
        <f>IFERROR(_xll.qlIndexFixing(Index1Y,$H91,TRUE,_xll.ohTrigger(RecalcTrigger,Trigger1Y)),NA())</f>
        <v>1.2097558496816804E-2</v>
      </c>
      <c r="Q91" s="52">
        <f>IFERROR(_xll.qlIndexFixing(ONIndex1Y,I91,TRUE,_xll.ohTrigger(RecalcTrigger,Trigger1Y)),NA())</f>
        <v>1.2634482410449621E-2</v>
      </c>
    </row>
    <row r="92" spans="2:17" x14ac:dyDescent="0.2">
      <c r="B92" s="46" t="s">
        <v>20</v>
      </c>
      <c r="D92" s="49">
        <f>_xll.qlCalendarAdvance(LocalCalendar,$D91,B92,"f",FALSE)</f>
        <v>42620</v>
      </c>
      <c r="E92" s="49">
        <f>_xll.qlInterestRateIndexValueDate(IndexON,D92)</f>
        <v>42620</v>
      </c>
      <c r="F92" s="52">
        <f>IFERROR(_xll.qlIndexFixing(IndexON,D92,TRUE,_xll.ohTrigger(RecalcTrigger,TriggerON)),NA())</f>
        <v>4.4979424490598774E-3</v>
      </c>
      <c r="H92" s="49">
        <f>_xll.qlCalendarAdvance(IborCalendar,$H91,B92,"f",FALSE)</f>
        <v>42619</v>
      </c>
      <c r="I92" s="49">
        <f>_xll.qlInterestRateIndexValueDate(Index1M,$H92)</f>
        <v>42621</v>
      </c>
      <c r="J92" s="52">
        <f>IFERROR(_xll.qlIndexFixing(Index1M,$H92,TRUE,_xll.ohTrigger(RecalcTrigger,Trigger1M)),NA())</f>
        <v>5.5009352358751078E-3</v>
      </c>
      <c r="K92" s="52">
        <f>IFERROR(_xll.qlIndexFixing(ONIndex1M,I92,TRUE,_xll.ohTrigger(RecalcTrigger,Trigger1M)),NA())</f>
        <v>5.3339970386190316E-3</v>
      </c>
      <c r="L92" s="52">
        <f>IFERROR(_xll.qlIndexFixing(Index3M,H92,TRUE,_xll.ohTrigger(RecalcTrigger,Trigger3M)),NA())</f>
        <v>7.5305758478759408E-3</v>
      </c>
      <c r="M92" s="52">
        <f>IFERROR(_xll.qlIndexFixing(ONIndex3M,I92,TRUE,_xll.ohTrigger(RecalcTrigger,Trigger3M)),NA())</f>
        <v>7.2929175622515885E-3</v>
      </c>
      <c r="N92" s="52">
        <f>IFERROR(_xll.qlIndexFixing(Index6M,$H92,TRUE,_xll.ohTrigger(RecalcTrigger,Trigger6M)),NA())</f>
        <v>1.0055489774138851E-2</v>
      </c>
      <c r="O92" s="52">
        <f>IFERROR(_xll.qlIndexFixing(ONIndex6M,I92,TRUE,_xll.ohTrigger(RecalcTrigger,Trigger6M)),NA())</f>
        <v>9.1318335168821818E-3</v>
      </c>
      <c r="P92" s="52">
        <f>IFERROR(_xll.qlIndexFixing(Index1Y,$H92,TRUE,_xll.ohTrigger(RecalcTrigger,Trigger1Y)),NA())</f>
        <v>1.2104964563803226E-2</v>
      </c>
      <c r="Q92" s="52">
        <f>IFERROR(_xll.qlIndexFixing(ONIndex1Y,I92,TRUE,_xll.ohTrigger(RecalcTrigger,Trigger1Y)),NA())</f>
        <v>1.2626337881398442E-2</v>
      </c>
    </row>
    <row r="93" spans="2:17" x14ac:dyDescent="0.2">
      <c r="B93" s="46" t="s">
        <v>20</v>
      </c>
      <c r="D93" s="49">
        <f>_xll.qlCalendarAdvance(LocalCalendar,$D92,B93,"f",FALSE)</f>
        <v>42621</v>
      </c>
      <c r="E93" s="49">
        <f>_xll.qlInterestRateIndexValueDate(IndexON,D93)</f>
        <v>42621</v>
      </c>
      <c r="F93" s="52">
        <f>IFERROR(_xll.qlIndexFixing(IndexON,D93,TRUE,_xll.ohTrigger(RecalcTrigger,TriggerON)),NA())</f>
        <v>4.5040005835339514E-3</v>
      </c>
      <c r="H93" s="49">
        <f>_xll.qlCalendarAdvance(IborCalendar,$H92,B93,"f",FALSE)</f>
        <v>42620</v>
      </c>
      <c r="I93" s="49">
        <f>_xll.qlInterestRateIndexValueDate(Index1M,$H93)</f>
        <v>42622</v>
      </c>
      <c r="J93" s="52">
        <f>IFERROR(_xll.qlIndexFixing(Index1M,$H93,TRUE,_xll.ohTrigger(RecalcTrigger,Trigger1M)),NA())</f>
        <v>5.5060704729753551E-3</v>
      </c>
      <c r="K93" s="52">
        <f>IFERROR(_xll.qlIndexFixing(ONIndex1M,I93,TRUE,_xll.ohTrigger(RecalcTrigger,Trigger1M)),NA())</f>
        <v>5.3549074025927013E-3</v>
      </c>
      <c r="L93" s="52">
        <f>IFERROR(_xll.qlIndexFixing(Index3M,H93,TRUE,_xll.ohTrigger(RecalcTrigger,Trigger3M)),NA())</f>
        <v>7.5369582025119411E-3</v>
      </c>
      <c r="M93" s="52">
        <f>IFERROR(_xll.qlIndexFixing(ONIndex3M,I93,TRUE,_xll.ohTrigger(RecalcTrigger,Trigger3M)),NA())</f>
        <v>7.312976843101282E-3</v>
      </c>
      <c r="N93" s="52">
        <f>IFERROR(_xll.qlIndexFixing(Index6M,$H93,TRUE,_xll.ohTrigger(RecalcTrigger,Trigger6M)),NA())</f>
        <v>1.0063215024732773E-2</v>
      </c>
      <c r="O93" s="52">
        <f>IFERROR(_xll.qlIndexFixing(ONIndex6M,I93,TRUE,_xll.ohTrigger(RecalcTrigger,Trigger6M)),NA())</f>
        <v>9.1477780706394896E-3</v>
      </c>
      <c r="P93" s="52">
        <f>IFERROR(_xll.qlIndexFixing(Index1Y,$H93,TRUE,_xll.ohTrigger(RecalcTrigger,Trigger1Y)),NA())</f>
        <v>1.212983614369114E-2</v>
      </c>
      <c r="Q93" s="52">
        <f>IFERROR(_xll.qlIndexFixing(ONIndex1Y,I93,TRUE,_xll.ohTrigger(RecalcTrigger,Trigger1Y)),NA())</f>
        <v>1.261086232165809E-2</v>
      </c>
    </row>
    <row r="94" spans="2:17" x14ac:dyDescent="0.2">
      <c r="B94" s="46" t="s">
        <v>20</v>
      </c>
      <c r="D94" s="49">
        <f>_xll.qlCalendarAdvance(LocalCalendar,$D93,B94,"f",FALSE)</f>
        <v>42622</v>
      </c>
      <c r="E94" s="49">
        <f>_xll.qlInterestRateIndexValueDate(IndexON,D94)</f>
        <v>42622</v>
      </c>
      <c r="F94" s="52">
        <f>IFERROR(_xll.qlIndexFixing(IndexON,D94,TRUE,_xll.ohTrigger(RecalcTrigger,TriggerON)),NA())</f>
        <v>4.5164487581583757E-3</v>
      </c>
      <c r="H94" s="49">
        <f>_xll.qlCalendarAdvance(IborCalendar,$H93,B94,"f",FALSE)</f>
        <v>42621</v>
      </c>
      <c r="I94" s="49">
        <f>_xll.qlInterestRateIndexValueDate(Index1M,$H94)</f>
        <v>42625</v>
      </c>
      <c r="J94" s="52">
        <f>IFERROR(_xll.qlIndexFixing(Index1M,$H94,TRUE,_xll.ohTrigger(RecalcTrigger,Trigger1M)),NA())</f>
        <v>5.5266391234924939E-3</v>
      </c>
      <c r="K94" s="52">
        <f>IFERROR(_xll.qlIndexFixing(ONIndex1M,I94,TRUE,_xll.ohTrigger(RecalcTrigger,Trigger1M)),NA())</f>
        <v>5.3756357936229904E-3</v>
      </c>
      <c r="L94" s="52">
        <f>IFERROR(_xll.qlIndexFixing(Index3M,H94,TRUE,_xll.ohTrigger(RecalcTrigger,Trigger3M)),NA())</f>
        <v>7.5561669189465443E-3</v>
      </c>
      <c r="M94" s="52">
        <f>IFERROR(_xll.qlIndexFixing(ONIndex3M,I94,TRUE,_xll.ohTrigger(RecalcTrigger,Trigger3M)),NA())</f>
        <v>7.327708111652953E-3</v>
      </c>
      <c r="N94" s="52">
        <f>IFERROR(_xll.qlIndexFixing(Index6M,$H94,TRUE,_xll.ohTrigger(RecalcTrigger,Trigger6M)),NA())</f>
        <v>1.0089115254702668E-2</v>
      </c>
      <c r="O94" s="52">
        <f>IFERROR(_xll.qlIndexFixing(ONIndex6M,I94,TRUE,_xll.ohTrigger(RecalcTrigger,Trigger6M)),NA())</f>
        <v>9.1637848030590163E-3</v>
      </c>
      <c r="P94" s="52">
        <f>IFERROR(_xll.qlIndexFixing(Index1Y,$H94,TRUE,_xll.ohTrigger(RecalcTrigger,Trigger1Y)),NA())</f>
        <v>1.2133188703072241E-2</v>
      </c>
      <c r="Q94" s="52">
        <f>IFERROR(_xll.qlIndexFixing(ONIndex1Y,I94,TRUE,_xll.ohTrigger(RecalcTrigger,Trigger1Y)),NA())</f>
        <v>1.2594875055693677E-2</v>
      </c>
    </row>
    <row r="95" spans="2:17" x14ac:dyDescent="0.2">
      <c r="B95" s="46" t="s">
        <v>20</v>
      </c>
      <c r="D95" s="49">
        <f>_xll.qlCalendarAdvance(LocalCalendar,$D94,B95,"f",FALSE)</f>
        <v>42625</v>
      </c>
      <c r="E95" s="49">
        <f>_xll.qlInterestRateIndexValueDate(IndexON,D95)</f>
        <v>42625</v>
      </c>
      <c r="F95" s="52">
        <f>IFERROR(_xll.qlIndexFixing(IndexON,D95,TRUE,_xll.ohTrigger(RecalcTrigger,TriggerON)),NA())</f>
        <v>4.5290588561908152E-3</v>
      </c>
      <c r="H95" s="49">
        <f>_xll.qlCalendarAdvance(IborCalendar,$H94,B95,"f",FALSE)</f>
        <v>42622</v>
      </c>
      <c r="I95" s="49">
        <f>_xll.qlInterestRateIndexValueDate(Index1M,$H95)</f>
        <v>42626</v>
      </c>
      <c r="J95" s="52">
        <f>IFERROR(_xll.qlIndexFixing(Index1M,$H95,TRUE,_xll.ohTrigger(RecalcTrigger,Trigger1M)),NA())</f>
        <v>5.5369377754237448E-3</v>
      </c>
      <c r="K95" s="52">
        <f>IFERROR(_xll.qlIndexFixing(ONIndex1M,I95,TRUE,_xll.ohTrigger(RecalcTrigger,Trigger1M)),NA())</f>
        <v>5.386028478895355E-3</v>
      </c>
      <c r="L95" s="52">
        <f>IFERROR(_xll.qlIndexFixing(Index3M,H95,TRUE,_xll.ohTrigger(RecalcTrigger,Trigger3M)),NA())</f>
        <v>7.5626496125495704E-3</v>
      </c>
      <c r="M95" s="52">
        <f>IFERROR(_xll.qlIndexFixing(ONIndex3M,I95,TRUE,_xll.ohTrigger(RecalcTrigger,Trigger3M)),NA())</f>
        <v>7.3326325637790291E-3</v>
      </c>
      <c r="N95" s="52">
        <f>IFERROR(_xll.qlIndexFixing(Index6M,$H95,TRUE,_xll.ohTrigger(RecalcTrigger,Trigger6M)),NA())</f>
        <v>1.0093970636043529E-2</v>
      </c>
      <c r="O95" s="52">
        <f>IFERROR(_xll.qlIndexFixing(ONIndex6M,I95,TRUE,_xll.ohTrigger(RecalcTrigger,Trigger6M)),NA())</f>
        <v>9.1721679180611915E-3</v>
      </c>
      <c r="P95" s="52">
        <f>IFERROR(_xll.qlIndexFixing(Index1Y,$H95,TRUE,_xll.ohTrigger(RecalcTrigger,Trigger1Y)),NA())</f>
        <v>1.21399257501807E-2</v>
      </c>
      <c r="Q95" s="52">
        <f>IFERROR(_xll.qlIndexFixing(ONIndex1Y,I95,TRUE,_xll.ohTrigger(RecalcTrigger,Trigger1Y)),NA())</f>
        <v>1.2587288171932443E-2</v>
      </c>
    </row>
    <row r="96" spans="2:17" x14ac:dyDescent="0.2">
      <c r="B96" s="46" t="s">
        <v>20</v>
      </c>
      <c r="D96" s="49">
        <f>_xll.qlCalendarAdvance(LocalCalendar,$D95,B96,"f",FALSE)</f>
        <v>42626</v>
      </c>
      <c r="E96" s="49">
        <f>_xll.qlInterestRateIndexValueDate(IndexON,D96)</f>
        <v>42626</v>
      </c>
      <c r="F96" s="52">
        <f>IFERROR(_xll.qlIndexFixing(IndexON,D96,TRUE,_xll.ohTrigger(RecalcTrigger,TriggerON)),NA())</f>
        <v>4.5355298580851411E-3</v>
      </c>
      <c r="H96" s="49">
        <f>_xll.qlCalendarAdvance(IborCalendar,$H95,B96,"f",FALSE)</f>
        <v>42625</v>
      </c>
      <c r="I96" s="49">
        <f>_xll.qlInterestRateIndexValueDate(Index1M,$H96)</f>
        <v>42627</v>
      </c>
      <c r="J96" s="52">
        <f>IFERROR(_xll.qlIndexFixing(Index1M,$H96,TRUE,_xll.ohTrigger(RecalcTrigger,Trigger1M)),NA())</f>
        <v>5.5472296314391656E-3</v>
      </c>
      <c r="K96" s="52">
        <f>IFERROR(_xll.qlIndexFixing(ONIndex1M,I96,TRUE,_xll.ohTrigger(RecalcTrigger,Trigger1M)),NA())</f>
        <v>5.3964143627283079E-3</v>
      </c>
      <c r="L96" s="52">
        <f>IFERROR(_xll.qlIndexFixing(Index3M,H96,TRUE,_xll.ohTrigger(RecalcTrigger,Trigger3M)),NA())</f>
        <v>7.5692018191475165E-3</v>
      </c>
      <c r="M96" s="52">
        <f>IFERROR(_xll.qlIndexFixing(ONIndex3M,I96,TRUE,_xll.ohTrigger(RecalcTrigger,Trigger3M)),NA())</f>
        <v>7.3360477415995717E-3</v>
      </c>
      <c r="N96" s="52">
        <f>IFERROR(_xll.qlIndexFixing(Index6M,$H96,TRUE,_xll.ohTrigger(RecalcTrigger,Trigger6M)),NA())</f>
        <v>1.010162008789205E-2</v>
      </c>
      <c r="O96" s="52">
        <f>IFERROR(_xll.qlIndexFixing(ONIndex6M,I96,TRUE,_xll.ohTrigger(RecalcTrigger,Trigger6M)),NA())</f>
        <v>9.1807091504225724E-3</v>
      </c>
      <c r="P96" s="52">
        <f>IFERROR(_xll.qlIndexFixing(Index1Y,$H96,TRUE,_xll.ohTrigger(RecalcTrigger,Trigger1Y)),NA())</f>
        <v>1.2146547620770316E-2</v>
      </c>
      <c r="Q96" s="52">
        <f>IFERROR(_xll.qlIndexFixing(ONIndex1Y,I96,TRUE,_xll.ohTrigger(RecalcTrigger,Trigger1Y)),NA())</f>
        <v>1.257981281703735E-2</v>
      </c>
    </row>
    <row r="97" spans="2:17" x14ac:dyDescent="0.2">
      <c r="B97" s="46" t="s">
        <v>20</v>
      </c>
      <c r="D97" s="49">
        <f>_xll.qlCalendarAdvance(LocalCalendar,$D96,B97,"f",FALSE)</f>
        <v>42627</v>
      </c>
      <c r="E97" s="49">
        <f>_xll.qlInterestRateIndexValueDate(IndexON,D97)</f>
        <v>42627</v>
      </c>
      <c r="F97" s="52">
        <f>IFERROR(_xll.qlIndexFixing(IndexON,D97,TRUE,_xll.ohTrigger(RecalcTrigger,TriggerON)),NA())</f>
        <v>4.5420834333675941E-3</v>
      </c>
      <c r="H97" s="49">
        <f>_xll.qlCalendarAdvance(IborCalendar,$H96,B97,"f",FALSE)</f>
        <v>42626</v>
      </c>
      <c r="I97" s="49">
        <f>_xll.qlInterestRateIndexValueDate(Index1M,$H97)</f>
        <v>42628</v>
      </c>
      <c r="J97" s="52">
        <f>IFERROR(_xll.qlIndexFixing(Index1M,$H97,TRUE,_xll.ohTrigger(RecalcTrigger,Trigger1M)),NA())</f>
        <v>5.5678438962020183E-3</v>
      </c>
      <c r="K97" s="52">
        <f>IFERROR(_xll.qlIndexFixing(ONIndex1M,I97,TRUE,_xll.ohTrigger(RecalcTrigger,Trigger1M)),NA())</f>
        <v>5.4067934450419131E-3</v>
      </c>
      <c r="L97" s="52">
        <f>IFERROR(_xll.qlIndexFixing(Index3M,H97,TRUE,_xll.ohTrigger(RecalcTrigger,Trigger3M)),NA())</f>
        <v>7.5758413102793498E-3</v>
      </c>
      <c r="M97" s="52">
        <f>IFERROR(_xll.qlIndexFixing(ONIndex3M,I97,TRUE,_xll.ohTrigger(RecalcTrigger,Trigger3M)),NA())</f>
        <v>7.3382226652807248E-3</v>
      </c>
      <c r="N97" s="52">
        <f>IFERROR(_xll.qlIndexFixing(Index6M,$H97,TRUE,_xll.ohTrigger(RecalcTrigger,Trigger6M)),NA())</f>
        <v>1.0109252518032328E-2</v>
      </c>
      <c r="O97" s="52">
        <f>IFERROR(_xll.qlIndexFixing(ONIndex6M,I97,TRUE,_xll.ohTrigger(RecalcTrigger,Trigger6M)),NA())</f>
        <v>9.1894085002230952E-3</v>
      </c>
      <c r="P97" s="52">
        <f>IFERROR(_xll.qlIndexFixing(Index1Y,$H97,TRUE,_xll.ohTrigger(RecalcTrigger,Trigger1Y)),NA())</f>
        <v>1.2153060524492403E-2</v>
      </c>
      <c r="Q97" s="52">
        <f>IFERROR(_xll.qlIndexFixing(ONIndex1Y,I97,TRUE,_xll.ohTrigger(RecalcTrigger,Trigger1Y)),NA())</f>
        <v>1.2572448991328145E-2</v>
      </c>
    </row>
    <row r="98" spans="2:17" x14ac:dyDescent="0.2">
      <c r="B98" s="46" t="s">
        <v>20</v>
      </c>
      <c r="D98" s="49">
        <f>_xll.qlCalendarAdvance(LocalCalendar,$D97,B98,"f",FALSE)</f>
        <v>42628</v>
      </c>
      <c r="E98" s="49">
        <f>_xll.qlInterestRateIndexValueDate(IndexON,D98)</f>
        <v>42628</v>
      </c>
      <c r="F98" s="52">
        <f>IFERROR(_xll.qlIndexFixing(IndexON,D98,TRUE,_xll.ohTrigger(RecalcTrigger,TriggerON)),NA())</f>
        <v>4.5487195821980464E-3</v>
      </c>
      <c r="H98" s="49">
        <f>_xll.qlCalendarAdvance(IborCalendar,$H97,B98,"f",FALSE)</f>
        <v>42627</v>
      </c>
      <c r="I98" s="49">
        <f>_xll.qlInterestRateIndexValueDate(Index1M,$H98)</f>
        <v>42629</v>
      </c>
      <c r="J98" s="52">
        <f>IFERROR(_xll.qlIndexFixing(Index1M,$H98,TRUE,_xll.ohTrigger(RecalcTrigger,Trigger1M)),NA())</f>
        <v>5.5729553725495269E-3</v>
      </c>
      <c r="K98" s="52">
        <f>IFERROR(_xll.qlIndexFixing(ONIndex1M,I98,TRUE,_xll.ohTrigger(RecalcTrigger,Trigger1M)),NA())</f>
        <v>5.42761076685494E-3</v>
      </c>
      <c r="L98" s="52">
        <f>IFERROR(_xll.qlIndexFixing(Index3M,H98,TRUE,_xll.ohTrigger(RecalcTrigger,Trigger3M)),NA())</f>
        <v>7.5825828957371433E-3</v>
      </c>
      <c r="M98" s="52">
        <f>IFERROR(_xll.qlIndexFixing(ONIndex3M,I98,TRUE,_xll.ohTrigger(RecalcTrigger,Trigger3M)),NA())</f>
        <v>7.3425337126398205E-3</v>
      </c>
      <c r="N98" s="52">
        <f>IFERROR(_xll.qlIndexFixing(Index6M,$H98,TRUE,_xll.ohTrigger(RecalcTrigger,Trigger6M)),NA())</f>
        <v>1.01168673057887E-2</v>
      </c>
      <c r="O98" s="52">
        <f>IFERROR(_xll.qlIndexFixing(ONIndex6M,I98,TRUE,_xll.ohTrigger(RecalcTrigger,Trigger6M)),NA())</f>
        <v>9.2075697460103356E-3</v>
      </c>
      <c r="P98" s="52">
        <f>IFERROR(_xll.qlIndexFixing(Index1Y,$H98,TRUE,_xll.ohTrigger(RecalcTrigger,Trigger1Y)),NA())</f>
        <v>1.2174976822542679E-2</v>
      </c>
      <c r="Q98" s="52">
        <f>IFERROR(_xll.qlIndexFixing(ONIndex1Y,I98,TRUE,_xll.ohTrigger(RecalcTrigger,Trigger1Y)),NA())</f>
        <v>1.2558531179545085E-2</v>
      </c>
    </row>
    <row r="99" spans="2:17" x14ac:dyDescent="0.2">
      <c r="B99" s="46" t="s">
        <v>20</v>
      </c>
      <c r="D99" s="49">
        <f>_xll.qlCalendarAdvance(LocalCalendar,$D98,B99,"f",FALSE)</f>
        <v>42629</v>
      </c>
      <c r="E99" s="49">
        <f>_xll.qlInterestRateIndexValueDate(IndexON,D99)</f>
        <v>42629</v>
      </c>
      <c r="F99" s="52">
        <f>IFERROR(_xll.qlIndexFixing(IndexON,D99,TRUE,_xll.ohTrigger(RecalcTrigger,TriggerON)),NA())</f>
        <v>4.5623249425030821E-3</v>
      </c>
      <c r="H99" s="49">
        <f>_xll.qlCalendarAdvance(IborCalendar,$H98,B99,"f",FALSE)</f>
        <v>42628</v>
      </c>
      <c r="I99" s="49">
        <f>_xll.qlInterestRateIndexValueDate(Index1M,$H99)</f>
        <v>42632</v>
      </c>
      <c r="J99" s="52">
        <f>IFERROR(_xll.qlIndexFixing(Index1M,$H99,TRUE,_xll.ohTrigger(RecalcTrigger,Trigger1M)),NA())</f>
        <v>5.598586972179298E-3</v>
      </c>
      <c r="K99" s="52">
        <f>IFERROR(_xll.qlIndexFixing(ONIndex1M,I99,TRUE,_xll.ohTrigger(RecalcTrigger,Trigger1M)),NA())</f>
        <v>5.4482417607015776E-3</v>
      </c>
      <c r="L99" s="52">
        <f>IFERROR(_xll.qlIndexFixing(Index3M,H99,TRUE,_xll.ohTrigger(RecalcTrigger,Trigger3M)),NA())</f>
        <v>7.6034379946298032E-3</v>
      </c>
      <c r="M99" s="52">
        <f>IFERROR(_xll.qlIndexFixing(ONIndex3M,I99,TRUE,_xll.ohTrigger(RecalcTrigger,Trigger3M)),NA())</f>
        <v>7.3468947421773123E-3</v>
      </c>
      <c r="N99" s="52">
        <f>IFERROR(_xll.qlIndexFixing(Index6M,$H99,TRUE,_xll.ohTrigger(RecalcTrigger,Trigger6M)),NA())</f>
        <v>1.014233386732755E-2</v>
      </c>
      <c r="O99" s="52">
        <f>IFERROR(_xll.qlIndexFixing(ONIndex6M,I99,TRUE,_xll.ohTrigger(RecalcTrigger,Trigger6M)),NA())</f>
        <v>9.2257870738965408E-3</v>
      </c>
      <c r="P99" s="52">
        <f>IFERROR(_xll.qlIndexFixing(Index1Y,$H99,TRUE,_xll.ohTrigger(RecalcTrigger,Trigger1Y)),NA())</f>
        <v>1.2178146670554111E-2</v>
      </c>
      <c r="Q99" s="52">
        <f>IFERROR(_xll.qlIndexFixing(ONIndex1Y,I99,TRUE,_xll.ohTrigger(RecalcTrigger,Trigger1Y)),NA())</f>
        <v>1.2544108978191915E-2</v>
      </c>
    </row>
    <row r="100" spans="2:17" x14ac:dyDescent="0.2">
      <c r="B100" s="46" t="s">
        <v>20</v>
      </c>
      <c r="D100" s="49">
        <f>_xll.qlCalendarAdvance(LocalCalendar,$D99,B100,"f",FALSE)</f>
        <v>42632</v>
      </c>
      <c r="E100" s="49">
        <f>_xll.qlInterestRateIndexValueDate(IndexON,D100)</f>
        <v>42632</v>
      </c>
      <c r="F100" s="52">
        <f>IFERROR(_xll.qlIndexFixing(IndexON,D100,TRUE,_xll.ohTrigger(RecalcTrigger,TriggerON)),NA())</f>
        <v>4.5760899125202315E-3</v>
      </c>
      <c r="H100" s="49">
        <f>_xll.qlCalendarAdvance(IborCalendar,$H99,B100,"f",FALSE)</f>
        <v>42629</v>
      </c>
      <c r="I100" s="49">
        <f>_xll.qlInterestRateIndexValueDate(Index1M,$H100)</f>
        <v>42633</v>
      </c>
      <c r="J100" s="52">
        <f>IFERROR(_xll.qlIndexFixing(Index1M,$H100,TRUE,_xll.ohTrigger(RecalcTrigger,Trigger1M)),NA())</f>
        <v>5.6088380523373615E-3</v>
      </c>
      <c r="K100" s="52">
        <f>IFERROR(_xll.qlIndexFixing(ONIndex1M,I100,TRUE,_xll.ohTrigger(RecalcTrigger,Trigger1M)),NA())</f>
        <v>5.4585868360579326E-3</v>
      </c>
      <c r="L100" s="52">
        <f>IFERROR(_xll.qlIndexFixing(Index3M,H100,TRUE,_xll.ohTrigger(RecalcTrigger,Trigger3M)),NA())</f>
        <v>7.6105998102767042E-3</v>
      </c>
      <c r="M100" s="52">
        <f>IFERROR(_xll.qlIndexFixing(ONIndex3M,I100,TRUE,_xll.ohTrigger(RecalcTrigger,Trigger3M)),NA())</f>
        <v>7.3493248771505648E-3</v>
      </c>
      <c r="N100" s="52">
        <f>IFERROR(_xll.qlIndexFixing(Index6M,$H100,TRUE,_xll.ohTrigger(RecalcTrigger,Trigger6M)),NA())</f>
        <v>1.0147137619180036E-2</v>
      </c>
      <c r="O100" s="52">
        <f>IFERROR(_xll.qlIndexFixing(ONIndex6M,I100,TRUE,_xll.ohTrigger(RecalcTrigger,Trigger6M)),NA())</f>
        <v>9.2352770108927729E-3</v>
      </c>
      <c r="P100" s="52">
        <f>IFERROR(_xll.qlIndexFixing(Index1Y,$H100,TRUE,_xll.ohTrigger(RecalcTrigger,Trigger1Y)),NA())</f>
        <v>1.2184207891448291E-2</v>
      </c>
      <c r="Q100" s="52">
        <f>IFERROR(_xll.qlIndexFixing(ONIndex1Y,I100,TRUE,_xll.ohTrigger(RecalcTrigger,Trigger1Y)),NA())</f>
        <v>1.2537302797452909E-2</v>
      </c>
    </row>
    <row r="101" spans="2:17" x14ac:dyDescent="0.2">
      <c r="B101" s="46" t="s">
        <v>20</v>
      </c>
      <c r="D101" s="49">
        <f>_xll.qlCalendarAdvance(LocalCalendar,$D100,B101,"f",FALSE)</f>
        <v>42633</v>
      </c>
      <c r="E101" s="49">
        <f>_xll.qlInterestRateIndexValueDate(IndexON,D101)</f>
        <v>42633</v>
      </c>
      <c r="F101" s="52">
        <f>IFERROR(_xll.qlIndexFixing(IndexON,D101,TRUE,_xll.ohTrigger(RecalcTrigger,TriggerON)),NA())</f>
        <v>4.5831389288508717E-3</v>
      </c>
      <c r="H101" s="49">
        <f>_xll.qlCalendarAdvance(IborCalendar,$H100,B101,"f",FALSE)</f>
        <v>42632</v>
      </c>
      <c r="I101" s="49">
        <f>_xll.qlInterestRateIndexValueDate(Index1M,$H101)</f>
        <v>42634</v>
      </c>
      <c r="J101" s="52">
        <f>IFERROR(_xll.qlIndexFixing(Index1M,$H101,TRUE,_xll.ohTrigger(RecalcTrigger,Trigger1M)),NA())</f>
        <v>5.6190823364570264E-3</v>
      </c>
      <c r="K101" s="52">
        <f>IFERROR(_xll.qlIndexFixing(ONIndex1M,I101,TRUE,_xll.ohTrigger(RecalcTrigger,Trigger1M)),NA())</f>
        <v>5.468925110054812E-3</v>
      </c>
      <c r="L101" s="52">
        <f>IFERROR(_xll.qlIndexFixing(Index3M,H101,TRUE,_xll.ohTrigger(RecalcTrigger,Trigger3M)),NA())</f>
        <v>7.6178666848741557E-3</v>
      </c>
      <c r="M101" s="52">
        <f>IFERROR(_xll.qlIndexFixing(ONIndex3M,I101,TRUE,_xll.ohTrigger(RecalcTrigger,Trigger3M)),NA())</f>
        <v>7.3518598583355299E-3</v>
      </c>
      <c r="N101" s="52">
        <f>IFERROR(_xll.qlIndexFixing(Index6M,$H101,TRUE,_xll.ohTrigger(RecalcTrigger,Trigger6M)),NA())</f>
        <v>1.0154654884590849E-2</v>
      </c>
      <c r="O101" s="52">
        <f>IFERROR(_xll.qlIndexFixing(ONIndex6M,I101,TRUE,_xll.ohTrigger(RecalcTrigger,Trigger6M)),NA())</f>
        <v>9.2449250654880188E-3</v>
      </c>
      <c r="P101" s="52">
        <f>IFERROR(_xll.qlIndexFixing(Index1Y,$H101,TRUE,_xll.ohTrigger(RecalcTrigger,Trigger1Y)),NA())</f>
        <v>1.2190197407345463E-2</v>
      </c>
      <c r="Q101" s="52">
        <f>IFERROR(_xll.qlIndexFixing(ONIndex1Y,I101,TRUE,_xll.ohTrigger(RecalcTrigger,Trigger1Y)),NA())</f>
        <v>1.2530608145659983E-2</v>
      </c>
    </row>
    <row r="102" spans="2:17" x14ac:dyDescent="0.2">
      <c r="B102" s="46" t="s">
        <v>20</v>
      </c>
      <c r="D102" s="49">
        <f>_xll.qlCalendarAdvance(LocalCalendar,$D101,B102,"f",FALSE)</f>
        <v>42634</v>
      </c>
      <c r="E102" s="49">
        <f>_xll.qlInterestRateIndexValueDate(IndexON,D102)</f>
        <v>42634</v>
      </c>
      <c r="F102" s="52">
        <f>IFERROR(_xll.qlIndexFixing(IndexON,D102,TRUE,_xll.ohTrigger(RecalcTrigger,TriggerON)),NA())</f>
        <v>4.5902705188094473E-3</v>
      </c>
      <c r="H102" s="49">
        <f>_xll.qlCalendarAdvance(IborCalendar,$H101,B102,"f",FALSE)</f>
        <v>42633</v>
      </c>
      <c r="I102" s="49">
        <f>_xll.qlInterestRateIndexValueDate(Index1M,$H102)</f>
        <v>42635</v>
      </c>
      <c r="J102" s="52">
        <f>IFERROR(_xll.qlIndexFixing(Index1M,$H102,TRUE,_xll.ohTrigger(RecalcTrigger,Trigger1M)),NA())</f>
        <v>5.6396036902739421E-3</v>
      </c>
      <c r="K102" s="52">
        <f>IFERROR(_xll.qlIndexFixing(ONIndex1M,I102,TRUE,_xll.ohTrigger(RecalcTrigger,Trigger1M)),NA())</f>
        <v>5.4792565825323436E-3</v>
      </c>
      <c r="L102" s="52">
        <f>IFERROR(_xll.qlIndexFixing(Index3M,H102,TRUE,_xll.ohTrigger(RecalcTrigger,Trigger3M)),NA())</f>
        <v>7.6252382804867635E-3</v>
      </c>
      <c r="M102" s="52">
        <f>IFERROR(_xll.qlIndexFixing(ONIndex3M,I102,TRUE,_xll.ohTrigger(RecalcTrigger,Trigger3M)),NA())</f>
        <v>7.3544996857322076E-3</v>
      </c>
      <c r="N102" s="52">
        <f>IFERROR(_xll.qlIndexFixing(Index6M,$H102,TRUE,_xll.ohTrigger(RecalcTrigger,Trigger6M)),NA())</f>
        <v>1.01621507833849E-2</v>
      </c>
      <c r="O102" s="52">
        <f>IFERROR(_xll.qlIndexFixing(ONIndex6M,I102,TRUE,_xll.ohTrigger(RecalcTrigger,Trigger6M)),NA())</f>
        <v>9.2547312375224067E-3</v>
      </c>
      <c r="P102" s="52">
        <f>IFERROR(_xll.qlIndexFixing(Index1Y,$H102,TRUE,_xll.ohTrigger(RecalcTrigger,Trigger1Y)),NA())</f>
        <v>1.2196121429165622E-2</v>
      </c>
      <c r="Q102" s="52">
        <f>IFERROR(_xll.qlIndexFixing(ONIndex1Y,I102,TRUE,_xll.ohTrigger(RecalcTrigger,Trigger1Y)),NA())</f>
        <v>1.2524025022813134E-2</v>
      </c>
    </row>
    <row r="103" spans="2:17" x14ac:dyDescent="0.2">
      <c r="B103" s="46" t="s">
        <v>20</v>
      </c>
      <c r="D103" s="49">
        <f>_xll.qlCalendarAdvance(LocalCalendar,$D102,B103,"f",FALSE)</f>
        <v>42635</v>
      </c>
      <c r="E103" s="49">
        <f>_xll.qlInterestRateIndexValueDate(IndexON,D103)</f>
        <v>42635</v>
      </c>
      <c r="F103" s="52">
        <f>IFERROR(_xll.qlIndexFixing(IndexON,D103,TRUE,_xll.ohTrigger(RecalcTrigger,TriggerON)),NA())</f>
        <v>4.5974846821561499E-3</v>
      </c>
      <c r="H103" s="49">
        <f>_xll.qlCalendarAdvance(IborCalendar,$H102,B103,"f",FALSE)</f>
        <v>42634</v>
      </c>
      <c r="I103" s="49">
        <f>_xll.qlInterestRateIndexValueDate(Index1M,$H103)</f>
        <v>42636</v>
      </c>
      <c r="J103" s="52">
        <f>IFERROR(_xll.qlIndexFixing(Index1M,$H103,TRUE,_xll.ohTrigger(RecalcTrigger,Trigger1M)),NA())</f>
        <v>5.644690264545082E-3</v>
      </c>
      <c r="K103" s="52">
        <f>IFERROR(_xll.qlIndexFixing(ONIndex1M,I103,TRUE,_xll.ohTrigger(RecalcTrigger,Trigger1M)),NA())</f>
        <v>5.499980881236155E-3</v>
      </c>
      <c r="L103" s="52">
        <f>IFERROR(_xll.qlIndexFixing(Index3M,H103,TRUE,_xll.ohTrigger(RecalcTrigger,Trigger3M)),NA())</f>
        <v>7.6327129051387372E-3</v>
      </c>
      <c r="M103" s="52">
        <f>IFERROR(_xll.qlIndexFixing(ONIndex3M,I103,TRUE,_xll.ohTrigger(RecalcTrigger,Trigger3M)),NA())</f>
        <v>7.3602793057414573E-3</v>
      </c>
      <c r="N103" s="52">
        <f>IFERROR(_xll.qlIndexFixing(Index6M,$H103,TRUE,_xll.ohTrigger(RecalcTrigger,Trigger6M)),NA())</f>
        <v>1.0169624694825134E-2</v>
      </c>
      <c r="O103" s="52">
        <f>IFERROR(_xll.qlIndexFixing(ONIndex6M,I103,TRUE,_xll.ohTrigger(RecalcTrigger,Trigger6M)),NA())</f>
        <v>9.2751095954035634E-3</v>
      </c>
      <c r="P103" s="52">
        <f>IFERROR(_xll.qlIndexFixing(Index1Y,$H103,TRUE,_xll.ohTrigger(RecalcTrigger,Trigger1Y)),NA())</f>
        <v>1.2216047649354097E-2</v>
      </c>
      <c r="Q103" s="52">
        <f>IFERROR(_xll.qlIndexFixing(ONIndex1Y,I103,TRUE,_xll.ohTrigger(RecalcTrigger,Trigger1Y)),NA())</f>
        <v>1.2511665353338586E-2</v>
      </c>
    </row>
    <row r="104" spans="2:17" x14ac:dyDescent="0.2">
      <c r="B104" s="46" t="s">
        <v>20</v>
      </c>
      <c r="D104" s="49">
        <f>_xll.qlCalendarAdvance(LocalCalendar,$D103,B104,"f",FALSE)</f>
        <v>42636</v>
      </c>
      <c r="E104" s="49">
        <f>_xll.qlInterestRateIndexValueDate(IndexON,D104)</f>
        <v>42636</v>
      </c>
      <c r="F104" s="52">
        <f>IFERROR(_xll.qlIndexFixing(IndexON,D104,TRUE,_xll.ohTrigger(RecalcTrigger,TriggerON)),NA())</f>
        <v>4.6122473439424994E-3</v>
      </c>
      <c r="H104" s="49">
        <f>_xll.qlCalendarAdvance(IborCalendar,$H103,B104,"f",FALSE)</f>
        <v>42635</v>
      </c>
      <c r="I104" s="49">
        <f>_xll.qlInterestRateIndexValueDate(Index1M,$H104)</f>
        <v>42639</v>
      </c>
      <c r="J104" s="52">
        <f>IFERROR(_xll.qlIndexFixing(Index1M,$H104,TRUE,_xll.ohTrigger(RecalcTrigger,Trigger1M)),NA())</f>
        <v>5.6702018158878431E-3</v>
      </c>
      <c r="K104" s="52">
        <f>IFERROR(_xll.qlIndexFixing(ONIndex1M,I104,TRUE,_xll.ohTrigger(RecalcTrigger,Trigger1M)),NA())</f>
        <v>5.5205144586079058E-3</v>
      </c>
      <c r="L104" s="52">
        <f>IFERROR(_xll.qlIndexFixing(Index3M,H104,TRUE,_xll.ohTrigger(RecalcTrigger,Trigger3M)),NA())</f>
        <v>7.6653344190283799E-3</v>
      </c>
      <c r="M104" s="52">
        <f>IFERROR(_xll.qlIndexFixing(ONIndex3M,I104,TRUE,_xll.ohTrigger(RecalcTrigger,Trigger3M)),NA())</f>
        <v>7.3661074585551489E-3</v>
      </c>
      <c r="N104" s="52">
        <f>IFERROR(_xll.qlIndexFixing(Index6M,$H104,TRUE,_xll.ohTrigger(RecalcTrigger,Trigger6M)),NA())</f>
        <v>1.0194584295629389E-2</v>
      </c>
      <c r="O104" s="52">
        <f>IFERROR(_xll.qlIndexFixing(ONIndex6M,I104,TRUE,_xll.ohTrigger(RecalcTrigger,Trigger6M)),NA())</f>
        <v>9.2955371010106091E-3</v>
      </c>
      <c r="P104" s="52">
        <f>IFERROR(_xll.qlIndexFixing(Index1Y,$H104,TRUE,_xll.ohTrigger(RecalcTrigger,Trigger1Y)),NA())</f>
        <v>1.2219286799643814E-2</v>
      </c>
      <c r="Q104" s="52">
        <f>IFERROR(_xll.qlIndexFixing(ONIndex1Y,I104,TRUE,_xll.ohTrigger(RecalcTrigger,Trigger1Y)),NA())</f>
        <v>1.2498807821046398E-2</v>
      </c>
    </row>
    <row r="105" spans="2:17" x14ac:dyDescent="0.2">
      <c r="B105" s="46" t="s">
        <v>20</v>
      </c>
      <c r="D105" s="49">
        <f>_xll.qlCalendarAdvance(LocalCalendar,$D104,B105,"f",FALSE)</f>
        <v>42639</v>
      </c>
      <c r="E105" s="49">
        <f>_xll.qlInterestRateIndexValueDate(IndexON,D105)</f>
        <v>42639</v>
      </c>
      <c r="F105" s="52">
        <f>IFERROR(_xll.qlIndexFixing(IndexON,D105,TRUE,_xll.ohTrigger(RecalcTrigger,TriggerON)),NA())</f>
        <v>4.6271670711028889E-3</v>
      </c>
      <c r="H105" s="49">
        <f>_xll.qlCalendarAdvance(IborCalendar,$H104,B105,"f",FALSE)</f>
        <v>42636</v>
      </c>
      <c r="I105" s="49">
        <f>_xll.qlInterestRateIndexValueDate(Index1M,$H105)</f>
        <v>42640</v>
      </c>
      <c r="J105" s="52">
        <f>IFERROR(_xll.qlIndexFixing(Index1M,$H105,TRUE,_xll.ohTrigger(RecalcTrigger,Trigger1M)),NA())</f>
        <v>5.680405323420068E-3</v>
      </c>
      <c r="K105" s="52">
        <f>IFERROR(_xll.qlIndexFixing(ONIndex1M,I105,TRUE,_xll.ohTrigger(RecalcTrigger,Trigger1M)),NA())</f>
        <v>5.5308119241281872E-3</v>
      </c>
      <c r="L105" s="52">
        <f>IFERROR(_xll.qlIndexFixing(Index3M,H105,TRUE,_xll.ohTrigger(RecalcTrigger,Trigger3M)),NA())</f>
        <v>7.6684299791034329E-3</v>
      </c>
      <c r="M105" s="52">
        <f>IFERROR(_xll.qlIndexFixing(ONIndex3M,I105,TRUE,_xll.ohTrigger(RecalcTrigger,Trigger3M)),NA())</f>
        <v>7.3692715174100698E-3</v>
      </c>
      <c r="N105" s="52">
        <f>IFERROR(_xll.qlIndexFixing(Index6M,$H105,TRUE,_xll.ohTrigger(RecalcTrigger,Trigger6M)),NA())</f>
        <v>1.019928805203436E-2</v>
      </c>
      <c r="O105" s="52">
        <f>IFERROR(_xll.qlIndexFixing(ONIndex6M,I105,TRUE,_xll.ohTrigger(RecalcTrigger,Trigger6M)),NA())</f>
        <v>9.3061338607203226E-3</v>
      </c>
      <c r="P105" s="52">
        <f>IFERROR(_xll.qlIndexFixing(Index1Y,$H105,TRUE,_xll.ohTrigger(RecalcTrigger,Trigger1Y)),NA())</f>
        <v>1.2224976520395782E-2</v>
      </c>
      <c r="Q105" s="52">
        <f>IFERROR(_xll.qlIndexFixing(ONIndex1Y,I105,TRUE,_xll.ohTrigger(RecalcTrigger,Trigger1Y)),NA())</f>
        <v>1.2492782342929942E-2</v>
      </c>
    </row>
    <row r="106" spans="2:17" x14ac:dyDescent="0.2">
      <c r="B106" s="46" t="s">
        <v>20</v>
      </c>
      <c r="D106" s="49">
        <f>_xll.qlCalendarAdvance(LocalCalendar,$D105,B106,"f",FALSE)</f>
        <v>42640</v>
      </c>
      <c r="E106" s="49">
        <f>_xll.qlInterestRateIndexValueDate(IndexON,D106)</f>
        <v>42640</v>
      </c>
      <c r="F106" s="52">
        <f>IFERROR(_xll.qlIndexFixing(IndexON,D106,TRUE,_xll.ohTrigger(RecalcTrigger,TriggerON)),NA())</f>
        <v>4.6347941021895878E-3</v>
      </c>
      <c r="H106" s="49">
        <f>_xll.qlCalendarAdvance(IborCalendar,$H105,B106,"f",FALSE)</f>
        <v>42639</v>
      </c>
      <c r="I106" s="49">
        <f>_xll.qlInterestRateIndexValueDate(Index1M,$H106)</f>
        <v>42641</v>
      </c>
      <c r="J106" s="52">
        <f>IFERROR(_xll.qlIndexFixing(Index1M,$H106,TRUE,_xll.ohTrigger(RecalcTrigger,Trigger1M)),NA())</f>
        <v>5.6906020347913255E-3</v>
      </c>
      <c r="K106" s="52">
        <f>IFERROR(_xll.qlIndexFixing(ONIndex1M,I106,TRUE,_xll.ohTrigger(RecalcTrigger,Trigger1M)),NA())</f>
        <v>5.541102588209057E-3</v>
      </c>
      <c r="L106" s="52">
        <f>IFERROR(_xll.qlIndexFixing(Index3M,H106,TRUE,_xll.ohTrigger(RecalcTrigger,Trigger3M)),NA())</f>
        <v>7.6715603963608279E-3</v>
      </c>
      <c r="M106" s="52">
        <f>IFERROR(_xll.qlIndexFixing(ONIndex3M,I106,TRUE,_xll.ohTrigger(RecalcTrigger,Trigger3M)),NA())</f>
        <v>7.3725404226365754E-3</v>
      </c>
      <c r="N106" s="52">
        <f>IFERROR(_xll.qlIndexFixing(Index6M,$H106,TRUE,_xll.ohTrigger(RecalcTrigger,Trigger6M)),NA())</f>
        <v>1.0206642715368841E-2</v>
      </c>
      <c r="O106" s="52">
        <f>IFERROR(_xll.qlIndexFixing(ONIndex6M,I106,TRUE,_xll.ohTrigger(RecalcTrigger,Trigger6M)),NA())</f>
        <v>9.3168887380290499E-3</v>
      </c>
      <c r="P106" s="52">
        <f>IFERROR(_xll.qlIndexFixing(Index1Y,$H106,TRUE,_xll.ohTrigger(RecalcTrigger,Trigger1Y)),NA())</f>
        <v>1.2230638015854526E-2</v>
      </c>
      <c r="Q106" s="52">
        <f>IFERROR(_xll.qlIndexFixing(ONIndex1Y,I106,TRUE,_xll.ohTrigger(RecalcTrigger,Trigger1Y)),NA())</f>
        <v>1.2486868393839501E-2</v>
      </c>
    </row>
    <row r="107" spans="2:17" x14ac:dyDescent="0.2">
      <c r="B107" s="46" t="s">
        <v>20</v>
      </c>
      <c r="D107" s="49">
        <f>_xll.qlCalendarAdvance(LocalCalendar,$D106,B107,"f",FALSE)</f>
        <v>42641</v>
      </c>
      <c r="E107" s="49">
        <f>_xll.qlInterestRateIndexValueDate(IndexON,D107)</f>
        <v>42641</v>
      </c>
      <c r="F107" s="52">
        <f>IFERROR(_xll.qlIndexFixing(IndexON,D107,TRUE,_xll.ohTrigger(RecalcTrigger,TriggerON)),NA())</f>
        <v>4.6425037069042219E-3</v>
      </c>
      <c r="H107" s="49">
        <f>_xll.qlCalendarAdvance(IborCalendar,$H106,B107,"f",FALSE)</f>
        <v>42640</v>
      </c>
      <c r="I107" s="49">
        <f>_xll.qlInterestRateIndexValueDate(Index1M,$H107)</f>
        <v>42642</v>
      </c>
      <c r="J107" s="52">
        <f>IFERROR(_xll.qlIndexFixing(Index1M,$H107,TRUE,_xll.ohTrigger(RecalcTrigger,Trigger1M)),NA())</f>
        <v>5.7110304939880785E-3</v>
      </c>
      <c r="K107" s="52">
        <f>IFERROR(_xll.qlIndexFixing(ONIndex1M,I107,TRUE,_xll.ohTrigger(RecalcTrigger,Trigger1M)),NA())</f>
        <v>5.551386450770579E-3</v>
      </c>
      <c r="L107" s="52">
        <f>IFERROR(_xll.qlIndexFixing(Index3M,H107,TRUE,_xll.ohTrigger(RecalcTrigger,Trigger3M)),NA())</f>
        <v>7.6796105545553842E-3</v>
      </c>
      <c r="M107" s="52">
        <f>IFERROR(_xll.qlIndexFixing(ONIndex3M,I107,TRUE,_xll.ohTrigger(RecalcTrigger,Trigger3M)),NA())</f>
        <v>7.3759141741547296E-3</v>
      </c>
      <c r="N107" s="52">
        <f>IFERROR(_xll.qlIndexFixing(Index6M,$H107,TRUE,_xll.ohTrigger(RecalcTrigger,Trigger6M)),NA())</f>
        <v>1.0213971666755389E-2</v>
      </c>
      <c r="O107" s="52">
        <f>IFERROR(_xll.qlIndexFixing(ONIndex6M,I107,TRUE,_xll.ohTrigger(RecalcTrigger,Trigger6M)),NA())</f>
        <v>9.3278017329367913E-3</v>
      </c>
      <c r="P107" s="52">
        <f>IFERROR(_xll.qlIndexFixing(Index1Y,$H107,TRUE,_xll.ohTrigger(RecalcTrigger,Trigger1Y)),NA())</f>
        <v>1.2236277498000233E-2</v>
      </c>
      <c r="Q107" s="52">
        <f>IFERROR(_xll.qlIndexFixing(ONIndex1Y,I107,TRUE,_xll.ohTrigger(RecalcTrigger,Trigger1Y)),NA())</f>
        <v>1.2481065973695138E-2</v>
      </c>
    </row>
    <row r="108" spans="2:17" x14ac:dyDescent="0.2">
      <c r="B108" s="46" t="s">
        <v>20</v>
      </c>
      <c r="D108" s="49">
        <f>_xll.qlCalendarAdvance(LocalCalendar,$D107,B108,"f",FALSE)</f>
        <v>42642</v>
      </c>
      <c r="E108" s="49">
        <f>_xll.qlInterestRateIndexValueDate(IndexON,D108)</f>
        <v>42642</v>
      </c>
      <c r="F108" s="52">
        <f>IFERROR(_xll.qlIndexFixing(IndexON,D108,TRUE,_xll.ohTrigger(RecalcTrigger,TriggerON)),NA())</f>
        <v>4.6502958850869192E-3</v>
      </c>
      <c r="H108" s="49">
        <f>_xll.qlCalendarAdvance(IborCalendar,$H107,B108,"f",FALSE)</f>
        <v>42641</v>
      </c>
      <c r="I108" s="49">
        <f>_xll.qlInterestRateIndexValueDate(Index1M,$H108)</f>
        <v>42643</v>
      </c>
      <c r="J108" s="52">
        <f>IFERROR(_xll.qlIndexFixing(Index1M,$H108,TRUE,_xll.ohTrigger(RecalcTrigger,Trigger1M)),NA())</f>
        <v>5.7160921567322642E-3</v>
      </c>
      <c r="K108" s="52">
        <f>IFERROR(_xll.qlIndexFixing(ONIndex1M,I108,TRUE,_xll.ohTrigger(RecalcTrigger,Trigger1M)),NA())</f>
        <v>5.5720177451235031E-3</v>
      </c>
      <c r="L108" s="52">
        <f>IFERROR(_xll.qlIndexFixing(Index3M,H108,TRUE,_xll.ohTrigger(RecalcTrigger,Trigger3M)),NA())</f>
        <v>7.6877495281427819E-3</v>
      </c>
      <c r="M108" s="52">
        <f>IFERROR(_xll.qlIndexFixing(ONIndex3M,I108,TRUE,_xll.ohTrigger(RecalcTrigger,Trigger3M)),NA())</f>
        <v>7.3831625793374656E-3</v>
      </c>
      <c r="N108" s="52">
        <f>IFERROR(_xll.qlIndexFixing(Index6M,$H108,TRUE,_xll.ohTrigger(RecalcTrigger,Trigger6M)),NA())</f>
        <v>1.0223925498854255E-2</v>
      </c>
      <c r="O108" s="52">
        <f>IFERROR(_xll.qlIndexFixing(ONIndex6M,I108,TRUE,_xll.ohTrigger(RecalcTrigger,Trigger6M)),NA())</f>
        <v>9.3503976318487503E-3</v>
      </c>
      <c r="P108" s="52">
        <f>IFERROR(_xll.qlIndexFixing(Index1Y,$H108,TRUE,_xll.ohTrigger(RecalcTrigger,Trigger1Y)),NA())</f>
        <v>1.2235180813024091E-2</v>
      </c>
      <c r="Q108" s="52">
        <f>IFERROR(_xll.qlIndexFixing(ONIndex1Y,I108,TRUE,_xll.ohTrigger(RecalcTrigger,Trigger1Y)),NA())</f>
        <v>1.2470264836670353E-2</v>
      </c>
    </row>
    <row r="109" spans="2:17" x14ac:dyDescent="0.2">
      <c r="B109" s="46" t="s">
        <v>20</v>
      </c>
      <c r="D109" s="49">
        <f>_xll.qlCalendarAdvance(LocalCalendar,$D108,B109,"f",FALSE)</f>
        <v>42643</v>
      </c>
      <c r="E109" s="49">
        <f>_xll.qlInterestRateIndexValueDate(IndexON,D109)</f>
        <v>42643</v>
      </c>
      <c r="F109" s="52">
        <f>IFERROR(_xll.qlIndexFixing(IndexON,D109,TRUE,_xll.ohTrigger(RecalcTrigger,TriggerON)),NA())</f>
        <v>4.6662159675125991E-3</v>
      </c>
      <c r="H109" s="49">
        <f>_xll.qlCalendarAdvance(IborCalendar,$H108,B109,"f",FALSE)</f>
        <v>42642</v>
      </c>
      <c r="I109" s="49">
        <f>_xll.qlInterestRateIndexValueDate(Index1M,$H109)</f>
        <v>42646</v>
      </c>
      <c r="J109" s="52">
        <f>IFERROR(_xll.qlIndexFixing(Index1M,$H109,TRUE,_xll.ohTrigger(RecalcTrigger,Trigger1M)),NA())</f>
        <v>5.7465910274283102E-3</v>
      </c>
      <c r="K109" s="52">
        <f>IFERROR(_xll.qlIndexFixing(ONIndex1M,I109,TRUE,_xll.ohTrigger(RecalcTrigger,Trigger1M)),NA())</f>
        <v>5.5924538872620388E-3</v>
      </c>
      <c r="L109" s="52">
        <f>IFERROR(_xll.qlIndexFixing(Index3M,H109,TRUE,_xll.ohTrigger(RecalcTrigger,Trigger3M)),NA())</f>
        <v>7.7177152356992986E-3</v>
      </c>
      <c r="M109" s="52">
        <f>IFERROR(_xll.qlIndexFixing(ONIndex3M,I109,TRUE,_xll.ohTrigger(RecalcTrigger,Trigger3M)),NA())</f>
        <v>7.3904576431438329E-3</v>
      </c>
      <c r="N109" s="52">
        <f>IFERROR(_xll.qlIndexFixing(Index6M,$H109,TRUE,_xll.ohTrigger(RecalcTrigger,Trigger6M)),NA())</f>
        <v>1.0245654788535246E-2</v>
      </c>
      <c r="O109" s="52">
        <f>IFERROR(_xll.qlIndexFixing(ONIndex6M,I109,TRUE,_xll.ohTrigger(RecalcTrigger,Trigger6M)),NA())</f>
        <v>9.3730348888776405E-3</v>
      </c>
      <c r="P109" s="52">
        <f>IFERROR(_xll.qlIndexFixing(Index1Y,$H109,TRUE,_xll.ohTrigger(RecalcTrigger,Trigger1Y)),NA())</f>
        <v>1.2258739538013213E-2</v>
      </c>
      <c r="Q109" s="52">
        <f>IFERROR(_xll.qlIndexFixing(ONIndex1Y,I109,TRUE,_xll.ohTrigger(RecalcTrigger,Trigger1Y)),NA())</f>
        <v>1.2458971582098854E-2</v>
      </c>
    </row>
    <row r="110" spans="2:17" x14ac:dyDescent="0.2">
      <c r="B110" s="46" t="s">
        <v>20</v>
      </c>
      <c r="D110" s="49">
        <f>_xll.qlCalendarAdvance(LocalCalendar,$D109,B110,"f",FALSE)</f>
        <v>42646</v>
      </c>
      <c r="E110" s="49">
        <f>_xll.qlInterestRateIndexValueDate(IndexON,D110)</f>
        <v>42646</v>
      </c>
      <c r="F110" s="52">
        <f>IFERROR(_xll.qlIndexFixing(IndexON,D110,TRUE,_xll.ohTrigger(RecalcTrigger,TriggerON)),NA())</f>
        <v>4.6822903336973809E-3</v>
      </c>
      <c r="H110" s="49">
        <f>_xll.qlCalendarAdvance(IborCalendar,$H109,B110,"f",FALSE)</f>
        <v>42643</v>
      </c>
      <c r="I110" s="49">
        <f>_xll.qlInterestRateIndexValueDate(Index1M,$H110)</f>
        <v>42647</v>
      </c>
      <c r="J110" s="52">
        <f>IFERROR(_xll.qlIndexFixing(Index1M,$H110,TRUE,_xll.ohTrigger(RecalcTrigger,Trigger1M)),NA())</f>
        <v>5.7567437254963721E-3</v>
      </c>
      <c r="K110" s="52">
        <f>IFERROR(_xll.qlIndexFixing(ONIndex1M,I110,TRUE,_xll.ohTrigger(RecalcTrigger,Trigger1M)),NA())</f>
        <v>5.6027037427064386E-3</v>
      </c>
      <c r="L110" s="52">
        <f>IFERROR(_xll.qlIndexFixing(Index3M,H110,TRUE,_xll.ohTrigger(RecalcTrigger,Trigger3M)),NA())</f>
        <v>7.7262174905038446E-3</v>
      </c>
      <c r="M110" s="52">
        <f>IFERROR(_xll.qlIndexFixing(ONIndex3M,I110,TRUE,_xll.ohTrigger(RecalcTrigger,Trigger3M)),NA())</f>
        <v>7.3943556262001664E-3</v>
      </c>
      <c r="N110" s="52">
        <f>IFERROR(_xll.qlIndexFixing(Index6M,$H110,TRUE,_xll.ohTrigger(RecalcTrigger,Trigger6M)),NA())</f>
        <v>1.025284190405687E-2</v>
      </c>
      <c r="O110" s="52">
        <f>IFERROR(_xll.qlIndexFixing(ONIndex6M,I110,TRUE,_xll.ohTrigger(RecalcTrigger,Trigger6M)),NA())</f>
        <v>9.3847384720202598E-3</v>
      </c>
      <c r="P110" s="52">
        <f>IFERROR(_xll.qlIndexFixing(Index1Y,$H110,TRUE,_xll.ohTrigger(RecalcTrigger,Trigger1Y)),NA())</f>
        <v>1.2264362138241249E-2</v>
      </c>
      <c r="Q110" s="52">
        <f>IFERROR(_xll.qlIndexFixing(ONIndex1Y,I110,TRUE,_xll.ohTrigger(RecalcTrigger,Trigger1Y)),NA())</f>
        <v>1.2453726806445076E-2</v>
      </c>
    </row>
    <row r="111" spans="2:17" x14ac:dyDescent="0.2">
      <c r="B111" s="46" t="s">
        <v>20</v>
      </c>
      <c r="D111" s="49">
        <f>_xll.qlCalendarAdvance(LocalCalendar,$D110,B111,"f",FALSE)</f>
        <v>42647</v>
      </c>
      <c r="E111" s="49">
        <f>_xll.qlInterestRateIndexValueDate(IndexON,D111)</f>
        <v>42647</v>
      </c>
      <c r="F111" s="52">
        <f>IFERROR(_xll.qlIndexFixing(IndexON,D111,TRUE,_xll.ohTrigger(RecalcTrigger,TriggerON)),NA())</f>
        <v>4.6904953797799465E-3</v>
      </c>
      <c r="H111" s="49">
        <f>_xll.qlCalendarAdvance(IborCalendar,$H110,B111,"f",FALSE)</f>
        <v>42646</v>
      </c>
      <c r="I111" s="49">
        <f>_xll.qlInterestRateIndexValueDate(Index1M,$H111)</f>
        <v>42648</v>
      </c>
      <c r="J111" s="52">
        <f>IFERROR(_xll.qlIndexFixing(Index1M,$H111,TRUE,_xll.ohTrigger(RecalcTrigger,Trigger1M)),NA())</f>
        <v>5.7770851301891021E-3</v>
      </c>
      <c r="K111" s="52">
        <f>IFERROR(_xll.qlIndexFixing(ONIndex1M,I111,TRUE,_xll.ohTrigger(RecalcTrigger,Trigger1M)),NA())</f>
        <v>5.6129467969512348E-3</v>
      </c>
      <c r="L111" s="52">
        <f>IFERROR(_xll.qlIndexFixing(Index3M,H111,TRUE,_xll.ohTrigger(RecalcTrigger,Trigger3M)),NA())</f>
        <v>7.7347966878172775E-3</v>
      </c>
      <c r="M111" s="52">
        <f>IFERROR(_xll.qlIndexFixing(ONIndex3M,I111,TRUE,_xll.ohTrigger(RecalcTrigger,Trigger3M)),NA())</f>
        <v>7.3983584556280846E-3</v>
      </c>
      <c r="N111" s="52">
        <f>IFERROR(_xll.qlIndexFixing(Index6M,$H111,TRUE,_xll.ohTrigger(RecalcTrigger,Trigger6M)),NA())</f>
        <v>1.0259999999999226E-2</v>
      </c>
      <c r="O111" s="52">
        <f>IFERROR(_xll.qlIndexFixing(ONIndex6M,I111,TRUE,_xll.ohTrigger(RecalcTrigger,Trigger6M)),NA())</f>
        <v>9.3965530088890858E-3</v>
      </c>
      <c r="P111" s="52">
        <f>IFERROR(_xll.qlIndexFixing(Index1Y,$H111,TRUE,_xll.ohTrigger(RecalcTrigger,Trigger1Y)),NA())</f>
        <v>1.2269999999995247E-2</v>
      </c>
      <c r="Q111" s="52">
        <f>IFERROR(_xll.qlIndexFixing(ONIndex1Y,I111,TRUE,_xll.ohTrigger(RecalcTrigger,Trigger1Y)),NA())</f>
        <v>1.2448562924003426E-2</v>
      </c>
    </row>
    <row r="112" spans="2:17" x14ac:dyDescent="0.2">
      <c r="B112" s="46" t="s">
        <v>20</v>
      </c>
      <c r="D112" s="49">
        <f>_xll.qlCalendarAdvance(LocalCalendar,$D111,B112,"f",FALSE)</f>
        <v>42648</v>
      </c>
      <c r="E112" s="49">
        <f>_xll.qlInterestRateIndexValueDate(IndexON,D112)</f>
        <v>42648</v>
      </c>
      <c r="F112" s="52">
        <f>IFERROR(_xll.qlIndexFixing(IndexON,D112,TRUE,_xll.ohTrigger(RecalcTrigger,TriggerON)),NA())</f>
        <v>4.6987435253065257E-3</v>
      </c>
      <c r="H112" s="49">
        <f>_xll.qlCalendarAdvance(IborCalendar,$H111,B112,"f",FALSE)</f>
        <v>42647</v>
      </c>
      <c r="I112" s="49">
        <f>_xll.qlInterestRateIndexValueDate(Index1M,$H112)</f>
        <v>42649</v>
      </c>
      <c r="J112" s="52">
        <f>IFERROR(_xll.qlIndexFixing(Index1M,$H112,TRUE,_xll.ohTrigger(RecalcTrigger,Trigger1M)),NA())</f>
        <v>5.7821243010044987E-3</v>
      </c>
      <c r="K112" s="52">
        <f>IFERROR(_xll.qlIndexFixing(ONIndex1M,I112,TRUE,_xll.ohTrigger(RecalcTrigger,Trigger1M)),NA())</f>
        <v>5.6231830496766833E-3</v>
      </c>
      <c r="L112" s="52">
        <f>IFERROR(_xll.qlIndexFixing(Index3M,H112,TRUE,_xll.ohTrigger(RecalcTrigger,Trigger3M)),NA())</f>
        <v>7.7434508190480419E-3</v>
      </c>
      <c r="M112" s="52">
        <f>IFERROR(_xll.qlIndexFixing(ONIndex3M,I112,TRUE,_xll.ohTrigger(RecalcTrigger,Trigger3M)),NA())</f>
        <v>7.4024661312677154E-3</v>
      </c>
      <c r="N112" s="52">
        <f>IFERROR(_xll.qlIndexFixing(Index6M,$H112,TRUE,_xll.ohTrigger(RecalcTrigger,Trigger6M)),NA())</f>
        <v>1.0267128572395777E-2</v>
      </c>
      <c r="O112" s="52">
        <f>IFERROR(_xll.qlIndexFixing(ONIndex6M,I112,TRUE,_xll.ohTrigger(RecalcTrigger,Trigger6M)),NA())</f>
        <v>9.4082898437530815E-3</v>
      </c>
      <c r="P112" s="52">
        <f>IFERROR(_xll.qlIndexFixing(Index1Y,$H112,TRUE,_xll.ohTrigger(RecalcTrigger,Trigger1Y)),NA())</f>
        <v>1.2275658076405493E-2</v>
      </c>
      <c r="Q112" s="52">
        <f>IFERROR(_xll.qlIndexFixing(ONIndex1Y,I112,TRUE,_xll.ohTrigger(RecalcTrigger,Trigger1Y)),NA())</f>
        <v>1.244335739175817E-2</v>
      </c>
    </row>
    <row r="113" spans="2:17" x14ac:dyDescent="0.2">
      <c r="B113" s="46" t="s">
        <v>20</v>
      </c>
      <c r="D113" s="49">
        <f>_xll.qlCalendarAdvance(LocalCalendar,$D112,B113,"f",FALSE)</f>
        <v>42649</v>
      </c>
      <c r="E113" s="49">
        <f>_xll.qlInterestRateIndexValueDate(IndexON,D113)</f>
        <v>42649</v>
      </c>
      <c r="F113" s="52">
        <f>IFERROR(_xll.qlIndexFixing(IndexON,D113,TRUE,_xll.ohTrigger(RecalcTrigger,TriggerON)),NA())</f>
        <v>4.7068768735414324E-3</v>
      </c>
      <c r="H113" s="49">
        <f>_xll.qlCalendarAdvance(IborCalendar,$H112,B113,"f",FALSE)</f>
        <v>42648</v>
      </c>
      <c r="I113" s="49">
        <f>_xll.qlInterestRateIndexValueDate(Index1M,$H113)</f>
        <v>42650</v>
      </c>
      <c r="J113" s="52">
        <f>IFERROR(_xll.qlIndexFixing(Index1M,$H113,TRUE,_xll.ohTrigger(RecalcTrigger,Trigger1M)),NA())</f>
        <v>5.7871610429611536E-3</v>
      </c>
      <c r="K113" s="52">
        <f>IFERROR(_xll.qlIndexFixing(ONIndex1M,I113,TRUE,_xll.ohTrigger(RecalcTrigger,Trigger1M)),NA())</f>
        <v>5.6488726266024081E-3</v>
      </c>
      <c r="L113" s="52">
        <f>IFERROR(_xll.qlIndexFixing(Index3M,H113,TRUE,_xll.ohTrigger(RecalcTrigger,Trigger3M)),NA())</f>
        <v>7.7624763935210369E-3</v>
      </c>
      <c r="M113" s="52">
        <f>IFERROR(_xll.qlIndexFixing(ONIndex3M,I113,TRUE,_xll.ohTrigger(RecalcTrigger,Trigger3M)),NA())</f>
        <v>7.4134885402532547E-3</v>
      </c>
      <c r="N113" s="52">
        <f>IFERROR(_xll.qlIndexFixing(Index6M,$H113,TRUE,_xll.ohTrigger(RecalcTrigger,Trigger6M)),NA())</f>
        <v>1.0274227571197767E-2</v>
      </c>
      <c r="O113" s="52">
        <f>IFERROR(_xll.qlIndexFixing(ONIndex6M,I113,TRUE,_xll.ohTrigger(RecalcTrigger,Trigger6M)),NA())</f>
        <v>9.4373786788337632E-3</v>
      </c>
      <c r="P113" s="52">
        <f>IFERROR(_xll.qlIndexFixing(Index1Y,$H113,TRUE,_xll.ohTrigger(RecalcTrigger,Trigger1Y)),NA())</f>
        <v>1.2300839801873688E-2</v>
      </c>
      <c r="Q113" s="52">
        <f>IFERROR(_xll.qlIndexFixing(ONIndex1Y,I113,TRUE,_xll.ohTrigger(RecalcTrigger,Trigger1Y)),NA())</f>
        <v>1.2430625916624027E-2</v>
      </c>
    </row>
    <row r="114" spans="2:17" x14ac:dyDescent="0.2">
      <c r="B114" s="46" t="s">
        <v>20</v>
      </c>
      <c r="D114" s="49">
        <f>_xll.qlCalendarAdvance(LocalCalendar,$D113,B114,"f",FALSE)</f>
        <v>42650</v>
      </c>
      <c r="E114" s="49">
        <f>_xll.qlInterestRateIndexValueDate(IndexON,D114)</f>
        <v>42650</v>
      </c>
      <c r="F114" s="52">
        <f>IFERROR(_xll.qlIndexFixing(IndexON,D114,TRUE,_xll.ohTrigger(RecalcTrigger,TriggerON)),NA())</f>
        <v>4.7265319677336493E-3</v>
      </c>
      <c r="H114" s="49">
        <f>_xll.qlCalendarAdvance(IborCalendar,$H113,B114,"f",FALSE)</f>
        <v>42649</v>
      </c>
      <c r="I114" s="49">
        <f>_xll.qlInterestRateIndexValueDate(Index1M,$H114)</f>
        <v>42654</v>
      </c>
      <c r="J114" s="52">
        <f>IFERROR(_xll.qlIndexFixing(Index1M,$H114,TRUE,_xll.ohTrigger(RecalcTrigger,Trigger1M)),NA())</f>
        <v>5.8428213495771951E-3</v>
      </c>
      <c r="K114" s="52">
        <f>IFERROR(_xll.qlIndexFixing(ONIndex1M,I114,TRUE,_xll.ohTrigger(RecalcTrigger,Trigger1M)),NA())</f>
        <v>5.6742622919525587E-3</v>
      </c>
      <c r="L114" s="52">
        <f>IFERROR(_xll.qlIndexFixing(Index3M,H114,TRUE,_xll.ohTrigger(RecalcTrigger,Trigger3M)),NA())</f>
        <v>7.7877751823017E-3</v>
      </c>
      <c r="M114" s="52">
        <f>IFERROR(_xll.qlIndexFixing(ONIndex3M,I114,TRUE,_xll.ohTrigger(RecalcTrigger,Trigger3M)),NA())</f>
        <v>7.4245772045600233E-3</v>
      </c>
      <c r="N114" s="52">
        <f>IFERROR(_xll.qlIndexFixing(Index6M,$H114,TRUE,_xll.ohTrigger(RecalcTrigger,Trigger6M)),NA())</f>
        <v>1.0302329099178855E-2</v>
      </c>
      <c r="O114" s="52">
        <f>IFERROR(_xll.qlIndexFixing(ONIndex6M,I114,TRUE,_xll.ohTrigger(RecalcTrigger,Trigger6M)),NA())</f>
        <v>9.4651010290291993E-3</v>
      </c>
      <c r="P114" s="52">
        <f>IFERROR(_xll.qlIndexFixing(Index1Y,$H114,TRUE,_xll.ohTrigger(RecalcTrigger,Trigger1Y)),NA())</f>
        <v>1.2304223466581714E-2</v>
      </c>
      <c r="Q114" s="52">
        <f>IFERROR(_xll.qlIndexFixing(ONIndex1Y,I114,TRUE,_xll.ohTrigger(RecalcTrigger,Trigger1Y)),NA())</f>
        <v>1.241624544714881E-2</v>
      </c>
    </row>
    <row r="115" spans="2:17" x14ac:dyDescent="0.2">
      <c r="B115" s="46" t="s">
        <v>20</v>
      </c>
      <c r="D115" s="49">
        <f>_xll.qlCalendarAdvance(LocalCalendar,$D114,B115,"f",FALSE)</f>
        <v>42654</v>
      </c>
      <c r="E115" s="49">
        <f>_xll.qlInterestRateIndexValueDate(IndexON,D115)</f>
        <v>42654</v>
      </c>
      <c r="F115" s="52">
        <f>IFERROR(_xll.qlIndexFixing(IndexON,D115,TRUE,_xll.ohTrigger(RecalcTrigger,TriggerON)),NA())</f>
        <v>4.7452295429017965E-3</v>
      </c>
      <c r="H115" s="49">
        <f>_xll.qlCalendarAdvance(IborCalendar,$H114,B115,"f",FALSE)</f>
        <v>42650</v>
      </c>
      <c r="I115" s="49">
        <f>_xll.qlInterestRateIndexValueDate(Index1M,$H115)</f>
        <v>42654</v>
      </c>
      <c r="J115" s="52">
        <f>IFERROR(_xll.qlIndexFixing(Index1M,$H115,TRUE,_xll.ohTrigger(RecalcTrigger,Trigger1M)),NA())</f>
        <v>5.8428213495771951E-3</v>
      </c>
      <c r="K115" s="52">
        <f>IFERROR(_xll.qlIndexFixing(ONIndex1M,I115,TRUE,_xll.ohTrigger(RecalcTrigger,Trigger1M)),NA())</f>
        <v>5.6742622919525587E-3</v>
      </c>
      <c r="L115" s="52">
        <f>IFERROR(_xll.qlIndexFixing(Index3M,H115,TRUE,_xll.ohTrigger(RecalcTrigger,Trigger3M)),NA())</f>
        <v>7.7877751823017E-3</v>
      </c>
      <c r="M115" s="52">
        <f>IFERROR(_xll.qlIndexFixing(ONIndex3M,I115,TRUE,_xll.ohTrigger(RecalcTrigger,Trigger3M)),NA())</f>
        <v>7.4245772045600233E-3</v>
      </c>
      <c r="N115" s="52">
        <f>IFERROR(_xll.qlIndexFixing(Index6M,$H115,TRUE,_xll.ohTrigger(RecalcTrigger,Trigger6M)),NA())</f>
        <v>1.0302329099178855E-2</v>
      </c>
      <c r="O115" s="52">
        <f>IFERROR(_xll.qlIndexFixing(ONIndex6M,I115,TRUE,_xll.ohTrigger(RecalcTrigger,Trigger6M)),NA())</f>
        <v>9.4651010290291993E-3</v>
      </c>
      <c r="P115" s="52">
        <f>IFERROR(_xll.qlIndexFixing(Index1Y,$H115,TRUE,_xll.ohTrigger(RecalcTrigger,Trigger1Y)),NA())</f>
        <v>1.2304223466581714E-2</v>
      </c>
      <c r="Q115" s="52">
        <f>IFERROR(_xll.qlIndexFixing(ONIndex1Y,I115,TRUE,_xll.ohTrigger(RecalcTrigger,Trigger1Y)),NA())</f>
        <v>1.241624544714881E-2</v>
      </c>
    </row>
    <row r="116" spans="2:17" x14ac:dyDescent="0.2">
      <c r="B116" s="46" t="s">
        <v>20</v>
      </c>
      <c r="D116" s="49">
        <f>_xll.qlCalendarAdvance(LocalCalendar,$D115,B116,"f",FALSE)</f>
        <v>42655</v>
      </c>
      <c r="E116" s="49">
        <f>_xll.qlInterestRateIndexValueDate(IndexON,D116)</f>
        <v>42655</v>
      </c>
      <c r="F116" s="52">
        <f>IFERROR(_xll.qlIndexFixing(IndexON,D116,TRUE,_xll.ohTrigger(RecalcTrigger,TriggerON)),NA())</f>
        <v>4.752437262363074E-3</v>
      </c>
      <c r="H116" s="49">
        <f>_xll.qlCalendarAdvance(IborCalendar,$H115,B116,"f",FALSE)</f>
        <v>42653</v>
      </c>
      <c r="I116" s="49">
        <f>_xll.qlInterestRateIndexValueDate(Index1M,$H116)</f>
        <v>42655</v>
      </c>
      <c r="J116" s="52">
        <f>IFERROR(_xll.qlIndexFixing(Index1M,$H116,TRUE,_xll.ohTrigger(RecalcTrigger,Trigger1M)),NA())</f>
        <v>5.8478370271387485E-3</v>
      </c>
      <c r="K116" s="52">
        <f>IFERROR(_xll.qlIndexFixing(ONIndex1M,I116,TRUE,_xll.ohTrigger(RecalcTrigger,Trigger1M)),NA())</f>
        <v>5.6844577360415371E-3</v>
      </c>
      <c r="L116" s="52">
        <f>IFERROR(_xll.qlIndexFixing(Index3M,H116,TRUE,_xll.ohTrigger(RecalcTrigger,Trigger3M)),NA())</f>
        <v>7.7968367358379224E-3</v>
      </c>
      <c r="M116" s="52">
        <f>IFERROR(_xll.qlIndexFixing(ONIndex3M,I116,TRUE,_xll.ohTrigger(RecalcTrigger,Trigger3M)),NA())</f>
        <v>7.4293139582692902E-3</v>
      </c>
      <c r="N116" s="52">
        <f>IFERROR(_xll.qlIndexFixing(Index6M,$H116,TRUE,_xll.ohTrigger(RecalcTrigger,Trigger6M)),NA())</f>
        <v>1.0309281181565547E-2</v>
      </c>
      <c r="O116" s="52">
        <f>IFERROR(_xll.qlIndexFixing(ONIndex6M,I116,TRUE,_xll.ohTrigger(RecalcTrigger,Trigger6M)),NA())</f>
        <v>9.476088668147753E-3</v>
      </c>
      <c r="P116" s="52">
        <f>IFERROR(_xll.qlIndexFixing(Index1Y,$H116,TRUE,_xll.ohTrigger(RecalcTrigger,Trigger1Y)),NA())</f>
        <v>1.2309982124022368E-2</v>
      </c>
      <c r="Q116" s="52">
        <f>IFERROR(_xll.qlIndexFixing(ONIndex1Y,I116,TRUE,_xll.ohTrigger(RecalcTrigger,Trigger1Y)),NA())</f>
        <v>1.2410606201598284E-2</v>
      </c>
    </row>
    <row r="117" spans="2:17" x14ac:dyDescent="0.2">
      <c r="B117" s="46" t="s">
        <v>20</v>
      </c>
      <c r="D117" s="49">
        <f>_xll.qlCalendarAdvance(LocalCalendar,$D116,B117,"f",FALSE)</f>
        <v>42656</v>
      </c>
      <c r="E117" s="49">
        <f>_xll.qlInterestRateIndexValueDate(IndexON,D117)</f>
        <v>42656</v>
      </c>
      <c r="F117" s="52">
        <f>IFERROR(_xll.qlIndexFixing(IndexON,D117,TRUE,_xll.ohTrigger(RecalcTrigger,TriggerON)),NA())</f>
        <v>4.7594907102688211E-3</v>
      </c>
      <c r="H117" s="49">
        <f>_xll.qlCalendarAdvance(IborCalendar,$H116,B117,"f",FALSE)</f>
        <v>42654</v>
      </c>
      <c r="I117" s="49">
        <f>_xll.qlInterestRateIndexValueDate(Index1M,$H117)</f>
        <v>42656</v>
      </c>
      <c r="J117" s="52">
        <f>IFERROR(_xll.qlIndexFixing(Index1M,$H117,TRUE,_xll.ohTrigger(RecalcTrigger,Trigger1M)),NA())</f>
        <v>5.852850212541838E-3</v>
      </c>
      <c r="K117" s="52">
        <f>IFERROR(_xll.qlIndexFixing(ONIndex1M,I117,TRUE,_xll.ohTrigger(RecalcTrigger,Trigger1M)),NA())</f>
        <v>5.694646378850976E-3</v>
      </c>
      <c r="L117" s="52">
        <f>IFERROR(_xll.qlIndexFixing(Index3M,H117,TRUE,_xll.ohTrigger(RecalcTrigger,Trigger3M)),NA())</f>
        <v>7.8059591627570018E-3</v>
      </c>
      <c r="M117" s="52">
        <f>IFERROR(_xll.qlIndexFixing(ONIndex3M,I117,TRUE,_xll.ohTrigger(RecalcTrigger,Trigger3M)),NA())</f>
        <v>7.4341555582702057E-3</v>
      </c>
      <c r="N117" s="52">
        <f>IFERROR(_xll.qlIndexFixing(Index6M,$H117,TRUE,_xll.ohTrigger(RecalcTrigger,Trigger6M)),NA())</f>
        <v>1.0316204070995616E-2</v>
      </c>
      <c r="O117" s="52">
        <f>IFERROR(_xll.qlIndexFixing(ONIndex6M,I117,TRUE,_xll.ohTrigger(RecalcTrigger,Trigger6M)),NA())</f>
        <v>9.486951441308733E-3</v>
      </c>
      <c r="P117" s="52">
        <f>IFERROR(_xll.qlIndexFixing(Index1Y,$H117,TRUE,_xll.ohTrigger(RecalcTrigger,Trigger1Y)),NA())</f>
        <v>1.2315752833717889E-2</v>
      </c>
      <c r="Q117" s="52">
        <f>IFERROR(_xll.qlIndexFixing(ONIndex1Y,I117,TRUE,_xll.ohTrigger(RecalcTrigger,Trigger1Y)),NA())</f>
        <v>1.2404894670510203E-2</v>
      </c>
    </row>
    <row r="118" spans="2:17" x14ac:dyDescent="0.2">
      <c r="B118" s="46" t="s">
        <v>20</v>
      </c>
      <c r="D118" s="49">
        <f>_xll.qlCalendarAdvance(LocalCalendar,$D117,B118,"f",FALSE)</f>
        <v>42657</v>
      </c>
      <c r="E118" s="49">
        <f>_xll.qlInterestRateIndexValueDate(IndexON,D118)</f>
        <v>42657</v>
      </c>
      <c r="F118" s="52">
        <f>IFERROR(_xll.qlIndexFixing(IndexON,D118,TRUE,_xll.ohTrigger(RecalcTrigger,TriggerON)),NA())</f>
        <v>4.7731466521394594E-3</v>
      </c>
      <c r="H118" s="49">
        <f>_xll.qlCalendarAdvance(IborCalendar,$H117,B118,"f",FALSE)</f>
        <v>42655</v>
      </c>
      <c r="I118" s="49">
        <f>_xll.qlInterestRateIndexValueDate(Index1M,$H118)</f>
        <v>42657</v>
      </c>
      <c r="J118" s="52">
        <f>IFERROR(_xll.qlIndexFixing(Index1M,$H118,TRUE,_xll.ohTrigger(RecalcTrigger,Trigger1M)),NA())</f>
        <v>5.857860899665686E-3</v>
      </c>
      <c r="K118" s="52">
        <f>IFERROR(_xll.qlIndexFixing(ONIndex1M,I118,TRUE,_xll.ohTrigger(RecalcTrigger,Trigger1M)),NA())</f>
        <v>5.7150917189652262E-3</v>
      </c>
      <c r="L118" s="52">
        <f>IFERROR(_xll.qlIndexFixing(Index3M,H118,TRUE,_xll.ohTrigger(RecalcTrigger,Trigger3M)),NA())</f>
        <v>7.8308988712273136E-3</v>
      </c>
      <c r="M118" s="52">
        <f>IFERROR(_xll.qlIndexFixing(ONIndex3M,I118,TRUE,_xll.ohTrigger(RecalcTrigger,Trigger3M)),NA())</f>
        <v>7.4443421803760401E-3</v>
      </c>
      <c r="N118" s="52">
        <f>IFERROR(_xll.qlIndexFixing(Index6M,$H118,TRUE,_xll.ohTrigger(RecalcTrigger,Trigger6M)),NA())</f>
        <v>1.0333463735624672E-2</v>
      </c>
      <c r="O118" s="52">
        <f>IFERROR(_xll.qlIndexFixing(ONIndex6M,I118,TRUE,_xll.ohTrigger(RecalcTrigger,Trigger6M)),NA())</f>
        <v>9.5085119002735752E-3</v>
      </c>
      <c r="P118" s="52">
        <f>IFERROR(_xll.qlIndexFixing(Index1Y,$H118,TRUE,_xll.ohTrigger(RecalcTrigger,Trigger1Y)),NA())</f>
        <v>1.2334313363002732E-2</v>
      </c>
      <c r="Q118" s="52">
        <f>IFERROR(_xll.qlIndexFixing(ONIndex1Y,I118,TRUE,_xll.ohTrigger(RecalcTrigger,Trigger1Y)),NA())</f>
        <v>1.2393657306377648E-2</v>
      </c>
    </row>
    <row r="119" spans="2:17" x14ac:dyDescent="0.2">
      <c r="B119" s="46" t="s">
        <v>20</v>
      </c>
      <c r="D119" s="49">
        <f>_xll.qlCalendarAdvance(LocalCalendar,$D118,B119,"f",FALSE)</f>
        <v>42660</v>
      </c>
      <c r="E119" s="49">
        <f>_xll.qlInterestRateIndexValueDate(IndexON,D119)</f>
        <v>42660</v>
      </c>
      <c r="F119" s="52">
        <f>IFERROR(_xll.qlIndexFixing(IndexON,D119,TRUE,_xll.ohTrigger(RecalcTrigger,TriggerON)),NA())</f>
        <v>4.7861617866562511E-3</v>
      </c>
      <c r="H119" s="49">
        <f>_xll.qlCalendarAdvance(IborCalendar,$H118,B119,"f",FALSE)</f>
        <v>42656</v>
      </c>
      <c r="I119" s="49">
        <f>_xll.qlInterestRateIndexValueDate(Index1M,$H119)</f>
        <v>42660</v>
      </c>
      <c r="J119" s="52">
        <f>IFERROR(_xll.qlIndexFixing(Index1M,$H119,TRUE,_xll.ohTrigger(RecalcTrigger,Trigger1M)),NA())</f>
        <v>5.8880053403512298E-3</v>
      </c>
      <c r="K119" s="52">
        <f>IFERROR(_xll.qlIndexFixing(ONIndex1M,I119,TRUE,_xll.ohTrigger(RecalcTrigger,Trigger1M)),NA())</f>
        <v>5.7353329356146787E-3</v>
      </c>
      <c r="L119" s="52">
        <f>IFERROR(_xll.qlIndexFixing(Index3M,H119,TRUE,_xll.ohTrigger(RecalcTrigger,Trigger3M)),NA())</f>
        <v>7.8430174298328784E-3</v>
      </c>
      <c r="M119" s="52">
        <f>IFERROR(_xll.qlIndexFixing(ONIndex3M,I119,TRUE,_xll.ohTrigger(RecalcTrigger,Trigger3M)),NA())</f>
        <v>7.4545704219897146E-3</v>
      </c>
      <c r="N119" s="52">
        <f>IFERROR(_xll.qlIndexFixing(Index6M,$H119,TRUE,_xll.ohTrigger(RecalcTrigger,Trigger6M)),NA())</f>
        <v>1.0346167730712074E-2</v>
      </c>
      <c r="O119" s="52">
        <f>IFERROR(_xll.qlIndexFixing(ONIndex6M,I119,TRUE,_xll.ohTrigger(RecalcTrigger,Trigger6M)),NA())</f>
        <v>9.5291538737374282E-3</v>
      </c>
      <c r="P119" s="52">
        <f>IFERROR(_xll.qlIndexFixing(Index1Y,$H119,TRUE,_xll.ohTrigger(RecalcTrigger,Trigger1Y)),NA())</f>
        <v>1.2338929271530089E-2</v>
      </c>
      <c r="Q119" s="52">
        <f>IFERROR(_xll.qlIndexFixing(ONIndex1Y,I119,TRUE,_xll.ohTrigger(RecalcTrigger,Trigger1Y)),NA())</f>
        <v>1.2381325690942191E-2</v>
      </c>
    </row>
    <row r="120" spans="2:17" x14ac:dyDescent="0.2">
      <c r="B120" s="46" t="s">
        <v>20</v>
      </c>
      <c r="D120" s="49">
        <f>_xll.qlCalendarAdvance(LocalCalendar,$D119,B120,"f",FALSE)</f>
        <v>42661</v>
      </c>
      <c r="E120" s="49">
        <f>_xll.qlInterestRateIndexValueDate(IndexON,D120)</f>
        <v>42661</v>
      </c>
      <c r="F120" s="52">
        <f>IFERROR(_xll.qlIndexFixing(IndexON,D120,TRUE,_xll.ohTrigger(RecalcTrigger,TriggerON)),NA())</f>
        <v>4.792443876864283E-3</v>
      </c>
      <c r="H120" s="49">
        <f>_xll.qlCalendarAdvance(IborCalendar,$H119,B120,"f",FALSE)</f>
        <v>42657</v>
      </c>
      <c r="I120" s="49">
        <f>_xll.qlInterestRateIndexValueDate(Index1M,$H120)</f>
        <v>42661</v>
      </c>
      <c r="J120" s="52">
        <f>IFERROR(_xll.qlIndexFixing(Index1M,$H120,TRUE,_xll.ohTrigger(RecalcTrigger,Trigger1M)),NA())</f>
        <v>5.8980281336665306E-3</v>
      </c>
      <c r="K120" s="52">
        <f>IFERROR(_xll.qlIndexFixing(ONIndex1M,I120,TRUE,_xll.ohTrigger(RecalcTrigger,Trigger1M)),NA())</f>
        <v>5.7454875713069953E-3</v>
      </c>
      <c r="L120" s="52">
        <f>IFERROR(_xll.qlIndexFixing(Index3M,H120,TRUE,_xll.ohTrigger(RecalcTrigger,Trigger3M)),NA())</f>
        <v>7.8524140927050332E-3</v>
      </c>
      <c r="M120" s="52">
        <f>IFERROR(_xll.qlIndexFixing(ONIndex3M,I120,TRUE,_xll.ohTrigger(RecalcTrigger,Trigger3M)),NA())</f>
        <v>7.4599362537686176E-3</v>
      </c>
      <c r="N120" s="52">
        <f>IFERROR(_xll.qlIndexFixing(Index6M,$H120,TRUE,_xll.ohTrigger(RecalcTrigger,Trigger6M)),NA())</f>
        <v>1.0350382844530531E-2</v>
      </c>
      <c r="O120" s="52">
        <f>IFERROR(_xll.qlIndexFixing(ONIndex6M,I120,TRUE,_xll.ohTrigger(RecalcTrigger,Trigger6M)),NA())</f>
        <v>9.5393923167108596E-3</v>
      </c>
      <c r="P120" s="52">
        <f>IFERROR(_xll.qlIndexFixing(Index1Y,$H120,TRUE,_xll.ohTrigger(RecalcTrigger,Trigger1Y)),NA())</f>
        <v>1.2344740049590673E-2</v>
      </c>
      <c r="Q120" s="52">
        <f>IFERROR(_xll.qlIndexFixing(ONIndex1Y,I120,TRUE,_xll.ohTrigger(RecalcTrigger,Trigger1Y)),NA())</f>
        <v>1.2375252732246267E-2</v>
      </c>
    </row>
    <row r="121" spans="2:17" x14ac:dyDescent="0.2">
      <c r="B121" s="46" t="s">
        <v>20</v>
      </c>
      <c r="D121" s="49">
        <f>_xll.qlCalendarAdvance(LocalCalendar,$D120,B121,"f",FALSE)</f>
        <v>42662</v>
      </c>
      <c r="E121" s="49">
        <f>_xll.qlInterestRateIndexValueDate(IndexON,D121)</f>
        <v>42662</v>
      </c>
      <c r="F121" s="52">
        <f>IFERROR(_xll.qlIndexFixing(IndexON,D121,TRUE,_xll.ohTrigger(RecalcTrigger,TriggerON)),NA())</f>
        <v>4.7985716955967206E-3</v>
      </c>
      <c r="H121" s="49">
        <f>_xll.qlCalendarAdvance(IborCalendar,$H120,B121,"f",FALSE)</f>
        <v>42660</v>
      </c>
      <c r="I121" s="49">
        <f>_xll.qlInterestRateIndexValueDate(Index1M,$H121)</f>
        <v>42662</v>
      </c>
      <c r="J121" s="52">
        <f>IFERROR(_xll.qlIndexFixing(Index1M,$H121,TRUE,_xll.ohTrigger(RecalcTrigger,Trigger1M)),NA())</f>
        <v>5.9180529080471445E-3</v>
      </c>
      <c r="K121" s="52">
        <f>IFERROR(_xll.qlIndexFixing(ONIndex1M,I121,TRUE,_xll.ohTrigger(RecalcTrigger,Trigger1M)),NA())</f>
        <v>5.755635405400028E-3</v>
      </c>
      <c r="L121" s="52">
        <f>IFERROR(_xll.qlIndexFixing(Index3M,H121,TRUE,_xll.ohTrigger(RecalcTrigger,Trigger3M)),NA())</f>
        <v>7.8618595764593079E-3</v>
      </c>
      <c r="M121" s="52">
        <f>IFERROR(_xll.qlIndexFixing(ONIndex3M,I121,TRUE,_xll.ohTrigger(RecalcTrigger,Trigger3M)),NA())</f>
        <v>7.4654069319990413E-3</v>
      </c>
      <c r="N121" s="52">
        <f>IFERROR(_xll.qlIndexFixing(Index6M,$H121,TRUE,_xll.ohTrigger(RecalcTrigger,Trigger6M)),NA())</f>
        <v>1.0357131908690816E-2</v>
      </c>
      <c r="O121" s="52">
        <f>IFERROR(_xll.qlIndexFixing(ONIndex6M,I121,TRUE,_xll.ohTrigger(RecalcTrigger,Trigger6M)),NA())</f>
        <v>9.5495058936467814E-3</v>
      </c>
      <c r="P121" s="52">
        <f>IFERROR(_xll.qlIndexFixing(Index1Y,$H121,TRUE,_xll.ohTrigger(RecalcTrigger,Trigger1Y)),NA())</f>
        <v>1.2350554802525168E-2</v>
      </c>
      <c r="Q121" s="52">
        <f>IFERROR(_xll.qlIndexFixing(ONIndex1Y,I121,TRUE,_xll.ohTrigger(RecalcTrigger,Trigger1Y)),NA())</f>
        <v>1.2369107488012787E-2</v>
      </c>
    </row>
    <row r="122" spans="2:17" x14ac:dyDescent="0.2">
      <c r="B122" s="46" t="s">
        <v>20</v>
      </c>
      <c r="D122" s="49">
        <f>_xll.qlCalendarAdvance(LocalCalendar,$D121,B122,"f",FALSE)</f>
        <v>42663</v>
      </c>
      <c r="E122" s="49">
        <f>_xll.qlInterestRateIndexValueDate(IndexON,D122)</f>
        <v>42663</v>
      </c>
      <c r="F122" s="52">
        <f>IFERROR(_xll.qlIndexFixing(IndexON,D122,TRUE,_xll.ohTrigger(RecalcTrigger,TriggerON)),NA())</f>
        <v>4.8045452426936919E-3</v>
      </c>
      <c r="H122" s="49">
        <f>_xll.qlCalendarAdvance(IborCalendar,$H121,B122,"f",FALSE)</f>
        <v>42661</v>
      </c>
      <c r="I122" s="49">
        <f>_xll.qlInterestRateIndexValueDate(Index1M,$H122)</f>
        <v>42663</v>
      </c>
      <c r="J122" s="52">
        <f>IFERROR(_xll.qlIndexFixing(Index1M,$H122,TRUE,_xll.ohTrigger(RecalcTrigger,Trigger1M)),NA())</f>
        <v>5.9230337582744097E-3</v>
      </c>
      <c r="K122" s="52">
        <f>IFERROR(_xll.qlIndexFixing(ONIndex1M,I122,TRUE,_xll.ohTrigger(RecalcTrigger,Trigger1M)),NA())</f>
        <v>5.7657764382135213E-3</v>
      </c>
      <c r="L122" s="52">
        <f>IFERROR(_xll.qlIndexFixing(Index3M,H122,TRUE,_xll.ohTrigger(RecalcTrigger,Trigger3M)),NA())</f>
        <v>7.8713518722869323E-3</v>
      </c>
      <c r="M122" s="52">
        <f>IFERROR(_xll.qlIndexFixing(ONIndex3M,I122,TRUE,_xll.ohTrigger(RecalcTrigger,Trigger3M)),NA())</f>
        <v>7.4709824565211136E-3</v>
      </c>
      <c r="N122" s="52">
        <f>IFERROR(_xll.qlIndexFixing(Index6M,$H122,TRUE,_xll.ohTrigger(RecalcTrigger,Trigger6M)),NA())</f>
        <v>1.0363852224070604E-2</v>
      </c>
      <c r="O122" s="52">
        <f>IFERROR(_xll.qlIndexFixing(ONIndex6M,I122,TRUE,_xll.ohTrigger(RecalcTrigger,Trigger6M)),NA())</f>
        <v>9.5594946045451934E-3</v>
      </c>
      <c r="P122" s="52">
        <f>IFERROR(_xll.qlIndexFixing(Index1Y,$H122,TRUE,_xll.ohTrigger(RecalcTrigger,Trigger1Y)),NA())</f>
        <v>1.2356372183995079E-2</v>
      </c>
      <c r="Q122" s="52">
        <f>IFERROR(_xll.qlIndexFixing(ONIndex1Y,I122,TRUE,_xll.ohTrigger(RecalcTrigger,Trigger1Y)),NA())</f>
        <v>1.2362889958401624E-2</v>
      </c>
    </row>
    <row r="123" spans="2:17" x14ac:dyDescent="0.2">
      <c r="B123" s="46" t="s">
        <v>20</v>
      </c>
      <c r="D123" s="49">
        <f>_xll.qlCalendarAdvance(LocalCalendar,$D122,B123,"f",FALSE)</f>
        <v>42664</v>
      </c>
      <c r="E123" s="49">
        <f>_xll.qlInterestRateIndexValueDate(IndexON,D123)</f>
        <v>42664</v>
      </c>
      <c r="F123" s="52">
        <f>IFERROR(_xll.qlIndexFixing(IndexON,D123,TRUE,_xll.ohTrigger(RecalcTrigger,TriggerON)),NA())</f>
        <v>4.8160425253929162E-3</v>
      </c>
      <c r="H123" s="49">
        <f>_xll.qlCalendarAdvance(IborCalendar,$H122,B123,"f",FALSE)</f>
        <v>42662</v>
      </c>
      <c r="I123" s="49">
        <f>_xll.qlInterestRateIndexValueDate(Index1M,$H123)</f>
        <v>42664</v>
      </c>
      <c r="J123" s="52">
        <f>IFERROR(_xll.qlIndexFixing(Index1M,$H123,TRUE,_xll.ohTrigger(RecalcTrigger,Trigger1M)),NA())</f>
        <v>5.9280116317457368E-3</v>
      </c>
      <c r="K123" s="52">
        <f>IFERROR(_xll.qlIndexFixing(ONIndex1M,I123,TRUE,_xll.ohTrigger(RecalcTrigger,Trigger1M)),NA())</f>
        <v>5.786128827773851E-3</v>
      </c>
      <c r="L123" s="52">
        <f>IFERROR(_xll.qlIndexFixing(Index3M,H123,TRUE,_xll.ohTrigger(RecalcTrigger,Trigger3M)),NA())</f>
        <v>7.8914649547335916E-3</v>
      </c>
      <c r="M123" s="52">
        <f>IFERROR(_xll.qlIndexFixing(ONIndex3M,I123,TRUE,_xll.ohTrigger(RecalcTrigger,Trigger3M)),NA())</f>
        <v>7.4826385157322761E-3</v>
      </c>
      <c r="N123" s="52">
        <f>IFERROR(_xll.qlIndexFixing(Index6M,$H123,TRUE,_xll.ohTrigger(RecalcTrigger,Trigger6M)),NA())</f>
        <v>1.0370543854132533E-2</v>
      </c>
      <c r="O123" s="52">
        <f>IFERROR(_xll.qlIndexFixing(ONIndex6M,I123,TRUE,_xll.ohTrigger(RecalcTrigger,Trigger6M)),NA())</f>
        <v>9.5793106923558469E-3</v>
      </c>
      <c r="P123" s="52">
        <f>IFERROR(_xll.qlIndexFixing(Index1Y,$H123,TRUE,_xll.ohTrigger(RecalcTrigger,Trigger1Y)),NA())</f>
        <v>1.2374561181686889E-2</v>
      </c>
      <c r="Q123" s="52">
        <f>IFERROR(_xll.qlIndexFixing(ONIndex1Y,I123,TRUE,_xll.ohTrigger(RecalcTrigger,Trigger1Y)),NA())</f>
        <v>1.2350637640308193E-2</v>
      </c>
    </row>
    <row r="124" spans="2:17" x14ac:dyDescent="0.2">
      <c r="B124" s="46" t="s">
        <v>20</v>
      </c>
      <c r="D124" s="49">
        <f>_xll.qlCalendarAdvance(LocalCalendar,$D123,B124,"f",FALSE)</f>
        <v>42667</v>
      </c>
      <c r="E124" s="49">
        <f>_xll.qlInterestRateIndexValueDate(IndexON,D124)</f>
        <v>42667</v>
      </c>
      <c r="F124" s="52">
        <f>IFERROR(_xll.qlIndexFixing(IndexON,D124,TRUE,_xll.ohTrigger(RecalcTrigger,TriggerON)),NA())</f>
        <v>4.8268967153664022E-3</v>
      </c>
      <c r="H124" s="49">
        <f>_xll.qlCalendarAdvance(IborCalendar,$H123,B124,"f",FALSE)</f>
        <v>42663</v>
      </c>
      <c r="I124" s="49">
        <f>_xll.qlInterestRateIndexValueDate(Index1M,$H124)</f>
        <v>42667</v>
      </c>
      <c r="J124" s="52">
        <f>IFERROR(_xll.qlIndexFixing(Index1M,$H124,TRUE,_xll.ohTrigger(RecalcTrigger,Trigger1M)),NA())</f>
        <v>5.962814557664009E-3</v>
      </c>
      <c r="K124" s="52">
        <f>IFERROR(_xll.qlIndexFixing(ONIndex1M,I124,TRUE,_xll.ohTrigger(RecalcTrigger,Trigger1M)),NA())</f>
        <v>5.8062725550733774E-3</v>
      </c>
      <c r="L124" s="52">
        <f>IFERROR(_xll.qlIndexFixing(Index3M,H124,TRUE,_xll.ohTrigger(RecalcTrigger,Trigger3M)),NA())</f>
        <v>7.9097489995220687E-3</v>
      </c>
      <c r="M124" s="52">
        <f>IFERROR(_xll.qlIndexFixing(ONIndex3M,I124,TRUE,_xll.ohTrigger(RecalcTrigger,Trigger3M)),NA())</f>
        <v>7.4943330188048662E-3</v>
      </c>
      <c r="N124" s="52">
        <f>IFERROR(_xll.qlIndexFixing(Index6M,$H124,TRUE,_xll.ohTrigger(RecalcTrigger,Trigger6M)),NA())</f>
        <v>1.0390447267063946E-2</v>
      </c>
      <c r="O124" s="52">
        <f>IFERROR(_xll.qlIndexFixing(ONIndex6M,I124,TRUE,_xll.ohTrigger(RecalcTrigger,Trigger6M)),NA())</f>
        <v>9.5982007871242558E-3</v>
      </c>
      <c r="P124" s="52">
        <f>IFERROR(_xll.qlIndexFixing(Index1Y,$H124,TRUE,_xll.ohTrigger(RecalcTrigger,Trigger1Y)),NA())</f>
        <v>1.2379641067343216E-2</v>
      </c>
      <c r="Q124" s="52">
        <f>IFERROR(_xll.qlIndexFixing(ONIndex1Y,I124,TRUE,_xll.ohTrigger(RecalcTrigger,Trigger1Y)),NA())</f>
        <v>1.2337296984421542E-2</v>
      </c>
    </row>
    <row r="125" spans="2:17" x14ac:dyDescent="0.2">
      <c r="B125" s="46" t="s">
        <v>20</v>
      </c>
      <c r="D125" s="49">
        <f>_xll.qlCalendarAdvance(LocalCalendar,$D124,B125,"f",FALSE)</f>
        <v>42668</v>
      </c>
      <c r="E125" s="49">
        <f>_xll.qlInterestRateIndexValueDate(IndexON,D125)</f>
        <v>42668</v>
      </c>
      <c r="F125" s="52">
        <f>IFERROR(_xll.qlIndexFixing(IndexON,D125,TRUE,_xll.ohTrigger(RecalcTrigger,TriggerON)),NA())</f>
        <v>4.83209890452585E-3</v>
      </c>
      <c r="H125" s="49">
        <f>_xll.qlCalendarAdvance(IborCalendar,$H124,B125,"f",FALSE)</f>
        <v>42664</v>
      </c>
      <c r="I125" s="49">
        <f>_xll.qlInterestRateIndexValueDate(Index1M,$H125)</f>
        <v>42668</v>
      </c>
      <c r="J125" s="52">
        <f>IFERROR(_xll.qlIndexFixing(Index1M,$H125,TRUE,_xll.ohTrigger(RecalcTrigger,Trigger1M)),NA())</f>
        <v>5.9677680483277889E-3</v>
      </c>
      <c r="K125" s="52">
        <f>IFERROR(_xll.qlIndexFixing(ONIndex1M,I125,TRUE,_xll.ohTrigger(RecalcTrigger,Trigger1M)),NA())</f>
        <v>5.8163795806098761E-3</v>
      </c>
      <c r="L125" s="52">
        <f>IFERROR(_xll.qlIndexFixing(Index3M,H125,TRUE,_xll.ohTrigger(RecalcTrigger,Trigger3M)),NA())</f>
        <v>7.9194452229488475E-3</v>
      </c>
      <c r="M125" s="52">
        <f>IFERROR(_xll.qlIndexFixing(ONIndex3M,I125,TRUE,_xll.ohTrigger(RecalcTrigger,Trigger3M)),NA())</f>
        <v>7.5004327753447342E-3</v>
      </c>
      <c r="N125" s="52">
        <f>IFERROR(_xll.qlIndexFixing(Index6M,$H125,TRUE,_xll.ohTrigger(RecalcTrigger,Trigger6M)),NA())</f>
        <v>1.0397024790518197E-2</v>
      </c>
      <c r="O125" s="52">
        <f>IFERROR(_xll.qlIndexFixing(ONIndex6M,I125,TRUE,_xll.ohTrigger(RecalcTrigger,Trigger6M)),NA())</f>
        <v>9.607565167435439E-3</v>
      </c>
      <c r="P125" s="52">
        <f>IFERROR(_xll.qlIndexFixing(Index1Y,$H125,TRUE,_xll.ohTrigger(RecalcTrigger,Trigger1Y)),NA())</f>
        <v>1.2385451395302914E-2</v>
      </c>
      <c r="Q125" s="52">
        <f>IFERROR(_xll.qlIndexFixing(ONIndex1Y,I125,TRUE,_xll.ohTrigger(RecalcTrigger,Trigger1Y)),NA())</f>
        <v>1.2330718027282472E-2</v>
      </c>
    </row>
    <row r="126" spans="2:17" x14ac:dyDescent="0.2">
      <c r="B126" s="46" t="s">
        <v>20</v>
      </c>
      <c r="D126" s="49">
        <f>_xll.qlCalendarAdvance(LocalCalendar,$D125,B126,"f",FALSE)</f>
        <v>42669</v>
      </c>
      <c r="E126" s="49">
        <f>_xll.qlInterestRateIndexValueDate(IndexON,D126)</f>
        <v>42669</v>
      </c>
      <c r="F126" s="52">
        <f>IFERROR(_xll.qlIndexFixing(IndexON,D126,TRUE,_xll.ohTrigger(RecalcTrigger,TriggerON)),NA())</f>
        <v>4.8371468221297675E-3</v>
      </c>
      <c r="H126" s="49">
        <f>_xll.qlCalendarAdvance(IborCalendar,$H125,B126,"f",FALSE)</f>
        <v>42667</v>
      </c>
      <c r="I126" s="49">
        <f>_xll.qlInterestRateIndexValueDate(Index1M,$H126)</f>
        <v>42669</v>
      </c>
      <c r="J126" s="52">
        <f>IFERROR(_xll.qlIndexFixing(Index1M,$H126,TRUE,_xll.ohTrigger(RecalcTrigger,Trigger1M)),NA())</f>
        <v>5.9875297460850038E-3</v>
      </c>
      <c r="K126" s="52">
        <f>IFERROR(_xll.qlIndexFixing(ONIndex1M,I126,TRUE,_xll.ohTrigger(RecalcTrigger,Trigger1M)),NA())</f>
        <v>5.8264798048668354E-3</v>
      </c>
      <c r="L126" s="52">
        <f>IFERROR(_xll.qlIndexFixing(Index3M,H126,TRUE,_xll.ohTrigger(RecalcTrigger,Trigger3M)),NA())</f>
        <v>7.9291762052123033E-3</v>
      </c>
      <c r="M126" s="52">
        <f>IFERROR(_xll.qlIndexFixing(ONIndex3M,I126,TRUE,_xll.ohTrigger(RecalcTrigger,Trigger3M)),NA())</f>
        <v>7.5066373783361229E-3</v>
      </c>
      <c r="N126" s="52">
        <f>IFERROR(_xll.qlIndexFixing(Index6M,$H126,TRUE,_xll.ohTrigger(RecalcTrigger,Trigger6M)),NA())</f>
        <v>1.0403573945997226E-2</v>
      </c>
      <c r="O126" s="52">
        <f>IFERROR(_xll.qlIndexFixing(ONIndex6M,I126,TRUE,_xll.ohTrigger(RecalcTrigger,Trigger6M)),NA())</f>
        <v>9.6168046816291763E-3</v>
      </c>
      <c r="P126" s="52">
        <f>IFERROR(_xll.qlIndexFixing(Index1Y,$H126,TRUE,_xll.ohTrigger(RecalcTrigger,Trigger1Y)),NA())</f>
        <v>1.2391256273104148E-2</v>
      </c>
      <c r="Q126" s="52">
        <f>IFERROR(_xll.qlIndexFixing(ONIndex1Y,I126,TRUE,_xll.ohTrigger(RecalcTrigger,Trigger1Y)),NA())</f>
        <v>1.2324066784525911E-2</v>
      </c>
    </row>
    <row r="127" spans="2:17" x14ac:dyDescent="0.2">
      <c r="B127" s="46" t="s">
        <v>20</v>
      </c>
      <c r="D127" s="49">
        <f>_xll.qlCalendarAdvance(LocalCalendar,$D126,B127,"f",FALSE)</f>
        <v>42670</v>
      </c>
      <c r="E127" s="49">
        <f>_xll.qlInterestRateIndexValueDate(IndexON,D127)</f>
        <v>42670</v>
      </c>
      <c r="F127" s="52">
        <f>IFERROR(_xll.qlIndexFixing(IndexON,D127,TRUE,_xll.ohTrigger(RecalcTrigger,TriggerON)),NA())</f>
        <v>4.8420404680982188E-3</v>
      </c>
      <c r="H127" s="49">
        <f>_xll.qlCalendarAdvance(IborCalendar,$H126,B127,"f",FALSE)</f>
        <v>42668</v>
      </c>
      <c r="I127" s="49">
        <f>_xll.qlInterestRateIndexValueDate(Index1M,$H127)</f>
        <v>42670</v>
      </c>
      <c r="J127" s="52">
        <f>IFERROR(_xll.qlIndexFixing(Index1M,$H127,TRUE,_xll.ohTrigger(RecalcTrigger,Trigger1M)),NA())</f>
        <v>5.9924655706938834E-3</v>
      </c>
      <c r="K127" s="52">
        <f>IFERROR(_xll.qlIndexFixing(ONIndex1M,I127,TRUE,_xll.ohTrigger(RecalcTrigger,Trigger1M)),NA())</f>
        <v>5.8365732276044469E-3</v>
      </c>
      <c r="L127" s="52">
        <f>IFERROR(_xll.qlIndexFixing(Index3M,H127,TRUE,_xll.ohTrigger(RecalcTrigger,Trigger3M)),NA())</f>
        <v>7.938939937373336E-3</v>
      </c>
      <c r="M127" s="52">
        <f>IFERROR(_xll.qlIndexFixing(ONIndex3M,I127,TRUE,_xll.ohTrigger(RecalcTrigger,Trigger3M)),NA())</f>
        <v>7.5129468276990963E-3</v>
      </c>
      <c r="N127" s="52">
        <f>IFERROR(_xll.qlIndexFixing(Index6M,$H127,TRUE,_xll.ohTrigger(RecalcTrigger,Trigger6M)),NA())</f>
        <v>1.0410094796975534E-2</v>
      </c>
      <c r="O127" s="52">
        <f>IFERROR(_xll.qlIndexFixing(ONIndex6M,I127,TRUE,_xll.ohTrigger(RecalcTrigger,Trigger6M)),NA())</f>
        <v>9.6259193297054679E-3</v>
      </c>
      <c r="P127" s="52">
        <f>IFERROR(_xll.qlIndexFixing(Index1Y,$H127,TRUE,_xll.ohTrigger(RecalcTrigger,Trigger1Y)),NA())</f>
        <v>1.2397054354188333E-2</v>
      </c>
      <c r="Q127" s="52">
        <f>IFERROR(_xll.qlIndexFixing(ONIndex1Y,I127,TRUE,_xll.ohTrigger(RecalcTrigger,Trigger1Y)),NA())</f>
        <v>1.2317343256391666E-2</v>
      </c>
    </row>
    <row r="128" spans="2:17" x14ac:dyDescent="0.2">
      <c r="B128" s="46" t="s">
        <v>20</v>
      </c>
      <c r="D128" s="49">
        <f>_xll.qlCalendarAdvance(LocalCalendar,$D127,B128,"f",FALSE)</f>
        <v>42671</v>
      </c>
      <c r="E128" s="49">
        <f>_xll.qlInterestRateIndexValueDate(IndexON,D128)</f>
        <v>42671</v>
      </c>
      <c r="F128" s="52">
        <f>IFERROR(_xll.qlIndexFixing(IndexON,D128,TRUE,_xll.ohTrigger(RecalcTrigger,TriggerON)),NA())</f>
        <v>4.8513788971948912E-3</v>
      </c>
      <c r="H128" s="49">
        <f>_xll.qlCalendarAdvance(IborCalendar,$H127,B128,"f",FALSE)</f>
        <v>42669</v>
      </c>
      <c r="I128" s="49">
        <f>_xll.qlInterestRateIndexValueDate(Index1M,$H128)</f>
        <v>42671</v>
      </c>
      <c r="J128" s="52">
        <f>IFERROR(_xll.qlIndexFixing(Index1M,$H128,TRUE,_xll.ohTrigger(RecalcTrigger,Trigger1M)),NA())</f>
        <v>5.9973971219352872E-3</v>
      </c>
      <c r="K128" s="52">
        <f>IFERROR(_xll.qlIndexFixing(ONIndex1M,I128,TRUE,_xll.ohTrigger(RecalcTrigger,Trigger1M)),NA())</f>
        <v>5.8568326836638818E-3</v>
      </c>
      <c r="L128" s="52">
        <f>IFERROR(_xll.qlIndexFixing(Index3M,H128,TRUE,_xll.ohTrigger(RecalcTrigger,Trigger3M)),NA())</f>
        <v>7.9592503255682939E-3</v>
      </c>
      <c r="M128" s="52">
        <f>IFERROR(_xll.qlIndexFixing(ONIndex3M,I128,TRUE,_xll.ohTrigger(RecalcTrigger,Trigger3M)),NA())</f>
        <v>7.5260725472503509E-3</v>
      </c>
      <c r="N128" s="52">
        <f>IFERROR(_xll.qlIndexFixing(Index6M,$H128,TRUE,_xll.ohTrigger(RecalcTrigger,Trigger6M)),NA())</f>
        <v>1.0416587406930255E-2</v>
      </c>
      <c r="O128" s="52">
        <f>IFERROR(_xll.qlIndexFixing(ONIndex6M,I128,TRUE,_xll.ohTrigger(RecalcTrigger,Trigger6M)),NA())</f>
        <v>9.6439907453227391E-3</v>
      </c>
      <c r="P128" s="52">
        <f>IFERROR(_xll.qlIndexFixing(Index1Y,$H128,TRUE,_xll.ohTrigger(RecalcTrigger,Trigger1Y)),NA())</f>
        <v>1.2414655056461438E-2</v>
      </c>
      <c r="Q128" s="52">
        <f>IFERROR(_xll.qlIndexFixing(ONIndex1Y,I128,TRUE,_xll.ohTrigger(RecalcTrigger,Trigger1Y)),NA())</f>
        <v>1.2304075753029053E-2</v>
      </c>
    </row>
    <row r="129" spans="2:17" x14ac:dyDescent="0.2">
      <c r="B129" s="46" t="s">
        <v>20</v>
      </c>
      <c r="D129" s="49">
        <f>_xll.qlCalendarAdvance(LocalCalendar,$D128,B129,"f",FALSE)</f>
        <v>42674</v>
      </c>
      <c r="E129" s="49">
        <f>_xll.qlInterestRateIndexValueDate(IndexON,D129)</f>
        <v>42674</v>
      </c>
      <c r="F129" s="52">
        <f>IFERROR(_xll.qlIndexFixing(IndexON,D129,TRUE,_xll.ohTrigger(RecalcTrigger,TriggerON)),NA())</f>
        <v>4.8600723356173603E-3</v>
      </c>
      <c r="H129" s="49">
        <f>_xll.qlCalendarAdvance(IborCalendar,$H128,B129,"f",FALSE)</f>
        <v>42670</v>
      </c>
      <c r="I129" s="49">
        <f>_xll.qlInterestRateIndexValueDate(Index1M,$H129)</f>
        <v>42674</v>
      </c>
      <c r="J129" s="52">
        <f>IFERROR(_xll.qlIndexFixing(Index1M,$H129,TRUE,_xll.ohTrigger(RecalcTrigger,Trigger1M)),NA())</f>
        <v>6.0219605459570502E-3</v>
      </c>
      <c r="K129" s="52">
        <f>IFERROR(_xll.qlIndexFixing(ONIndex1M,I129,TRUE,_xll.ohTrigger(RecalcTrigger,Trigger1M)),NA())</f>
        <v>5.8768789043206482E-3</v>
      </c>
      <c r="L129" s="52">
        <f>IFERROR(_xll.qlIndexFixing(Index3M,H129,TRUE,_xll.ohTrigger(RecalcTrigger,Trigger3M)),NA())</f>
        <v>7.9782821855734418E-3</v>
      </c>
      <c r="M129" s="52">
        <f>IFERROR(_xll.qlIndexFixing(ONIndex3M,I129,TRUE,_xll.ohTrigger(RecalcTrigger,Trigger3M)),NA())</f>
        <v>7.5392330895063253E-3</v>
      </c>
      <c r="N129" s="52">
        <f>IFERROR(_xll.qlIndexFixing(Index6M,$H129,TRUE,_xll.ohTrigger(RecalcTrigger,Trigger6M)),NA())</f>
        <v>1.0428697835453511E-2</v>
      </c>
      <c r="O129" s="52">
        <f>IFERROR(_xll.qlIndexFixing(ONIndex6M,I129,TRUE,_xll.ohTrigger(RecalcTrigger,Trigger6M)),NA())</f>
        <v>9.6611292604364962E-3</v>
      </c>
      <c r="P129" s="52">
        <f>IFERROR(_xll.qlIndexFixing(Index1Y,$H129,TRUE,_xll.ohTrigger(RecalcTrigger,Trigger1Y)),NA())</f>
        <v>1.2420151779099104E-2</v>
      </c>
      <c r="Q129" s="52">
        <f>IFERROR(_xll.qlIndexFixing(ONIndex1Y,I129,TRUE,_xll.ohTrigger(RecalcTrigger,Trigger1Y)),NA())</f>
        <v>1.2289726288958747E-2</v>
      </c>
    </row>
    <row r="130" spans="2:17" x14ac:dyDescent="0.2">
      <c r="B130" s="46" t="s">
        <v>20</v>
      </c>
      <c r="D130" s="49">
        <f>_xll.qlCalendarAdvance(LocalCalendar,$D129,B130,"f",FALSE)</f>
        <v>42675</v>
      </c>
      <c r="E130" s="49">
        <f>_xll.qlInterestRateIndexValueDate(IndexON,D130)</f>
        <v>42675</v>
      </c>
      <c r="F130" s="52">
        <f>IFERROR(_xll.qlIndexFixing(IndexON,D130,TRUE,_xll.ohTrigger(RecalcTrigger,TriggerON)),NA())</f>
        <v>4.8641946234084799E-3</v>
      </c>
      <c r="H130" s="49">
        <f>_xll.qlCalendarAdvance(IborCalendar,$H129,B130,"f",FALSE)</f>
        <v>42671</v>
      </c>
      <c r="I130" s="49">
        <f>_xll.qlInterestRateIndexValueDate(Index1M,$H130)</f>
        <v>42675</v>
      </c>
      <c r="J130" s="52">
        <f>IFERROR(_xll.qlIndexFixing(Index1M,$H130,TRUE,_xll.ohTrigger(RecalcTrigger,Trigger1M)),NA())</f>
        <v>6.0317463801613513E-3</v>
      </c>
      <c r="K130" s="52">
        <f>IFERROR(_xll.qlIndexFixing(ONIndex1M,I130,TRUE,_xll.ohTrigger(RecalcTrigger,Trigger1M)),NA())</f>
        <v>5.8869383198612013E-3</v>
      </c>
      <c r="L130" s="52">
        <f>IFERROR(_xll.qlIndexFixing(Index3M,H130,TRUE,_xll.ohTrigger(RecalcTrigger,Trigger3M)),NA())</f>
        <v>7.9881795324815673E-3</v>
      </c>
      <c r="M130" s="52">
        <f>IFERROR(_xll.qlIndexFixing(ONIndex3M,I130,TRUE,_xll.ohTrigger(RecalcTrigger,Trigger3M)),NA())</f>
        <v>7.5460667710469664E-3</v>
      </c>
      <c r="N130" s="52">
        <f>IFERROR(_xll.qlIndexFixing(Index6M,$H130,TRUE,_xll.ohTrigger(RecalcTrigger,Trigger6M)),NA())</f>
        <v>1.0442276706117049E-2</v>
      </c>
      <c r="O130" s="52">
        <f>IFERROR(_xll.qlIndexFixing(ONIndex6M,I130,TRUE,_xll.ohTrigger(RecalcTrigger,Trigger6M)),NA())</f>
        <v>9.6696195776058147E-3</v>
      </c>
      <c r="P130" s="52">
        <f>IFERROR(_xll.qlIndexFixing(Index1Y,$H130,TRUE,_xll.ohTrigger(RecalcTrigger,Trigger1Y)),NA())</f>
        <v>1.242589567713554E-2</v>
      </c>
      <c r="Q130" s="52">
        <f>IFERROR(_xll.qlIndexFixing(ONIndex1Y,I130,TRUE,_xll.ohTrigger(RecalcTrigger,Trigger1Y)),NA())</f>
        <v>1.2282641333456468E-2</v>
      </c>
    </row>
    <row r="131" spans="2:17" x14ac:dyDescent="0.2">
      <c r="B131" s="46" t="s">
        <v>20</v>
      </c>
      <c r="D131" s="49">
        <f>_xll.qlCalendarAdvance(LocalCalendar,$D130,B131,"f",FALSE)</f>
        <v>42676</v>
      </c>
      <c r="E131" s="49">
        <f>_xll.qlInterestRateIndexValueDate(IndexON,D131)</f>
        <v>42676</v>
      </c>
      <c r="F131" s="52">
        <f>IFERROR(_xll.qlIndexFixing(IndexON,D131,TRUE,_xll.ohTrigger(RecalcTrigger,TriggerON)),NA())</f>
        <v>4.8681626395641331E-3</v>
      </c>
      <c r="H131" s="49">
        <f>_xll.qlCalendarAdvance(IborCalendar,$H130,B131,"f",FALSE)</f>
        <v>42674</v>
      </c>
      <c r="I131" s="49">
        <f>_xll.qlInterestRateIndexValueDate(Index1M,$H131)</f>
        <v>42676</v>
      </c>
      <c r="J131" s="52">
        <f>IFERROR(_xll.qlIndexFixing(Index1M,$H131,TRUE,_xll.ohTrigger(RecalcTrigger,Trigger1M)),NA())</f>
        <v>6.0415097922668082E-3</v>
      </c>
      <c r="K131" s="52">
        <f>IFERROR(_xll.qlIndexFixing(ONIndex1M,I131,TRUE,_xll.ohTrigger(RecalcTrigger,Trigger1M)),NA())</f>
        <v>5.8969909340422788E-3</v>
      </c>
      <c r="L131" s="52">
        <f>IFERROR(_xll.qlIndexFixing(Index3M,H131,TRUE,_xll.ohTrigger(RecalcTrigger,Trigger3M)),NA())</f>
        <v>7.998097575252109E-3</v>
      </c>
      <c r="M131" s="52">
        <f>IFERROR(_xll.qlIndexFixing(ONIndex3M,I131,TRUE,_xll.ohTrigger(RecalcTrigger,Trigger3M)),NA())</f>
        <v>7.5530052989591923E-3</v>
      </c>
      <c r="N131" s="52">
        <f>IFERROR(_xll.qlIndexFixing(Index6M,$H131,TRUE,_xll.ohTrigger(RecalcTrigger,Trigger6M)),NA())</f>
        <v>1.0446264942786988E-2</v>
      </c>
      <c r="O131" s="52">
        <f>IFERROR(_xll.qlIndexFixing(ONIndex6M,I131,TRUE,_xll.ohTrigger(RecalcTrigger,Trigger6M)),NA())</f>
        <v>9.6779850286576874E-3</v>
      </c>
      <c r="P131" s="52">
        <f>IFERROR(_xll.qlIndexFixing(Index1Y,$H131,TRUE,_xll.ohTrigger(RecalcTrigger,Trigger1Y)),NA())</f>
        <v>1.2431624698454255E-2</v>
      </c>
      <c r="Q131" s="52">
        <f>IFERROR(_xll.qlIndexFixing(ONIndex1Y,I131,TRUE,_xll.ohTrigger(RecalcTrigger,Trigger1Y)),NA())</f>
        <v>1.2275484092496569E-2</v>
      </c>
    </row>
    <row r="132" spans="2:17" x14ac:dyDescent="0.2">
      <c r="B132" s="46" t="s">
        <v>20</v>
      </c>
      <c r="D132" s="49">
        <f>_xll.qlCalendarAdvance(LocalCalendar,$D131,B132,"f",FALSE)</f>
        <v>42677</v>
      </c>
      <c r="E132" s="49">
        <f>_xll.qlInterestRateIndexValueDate(IndexON,D132)</f>
        <v>42677</v>
      </c>
      <c r="F132" s="52">
        <f>IFERROR(_xll.qlIndexFixing(IndexON,D132,TRUE,_xll.ohTrigger(RecalcTrigger,TriggerON)),NA())</f>
        <v>4.8719763840043839E-3</v>
      </c>
      <c r="H132" s="49">
        <f>_xll.qlCalendarAdvance(IborCalendar,$H131,B132,"f",FALSE)</f>
        <v>42675</v>
      </c>
      <c r="I132" s="49">
        <f>_xll.qlInterestRateIndexValueDate(Index1M,$H132)</f>
        <v>42677</v>
      </c>
      <c r="J132" s="52">
        <f>IFERROR(_xll.qlIndexFixing(Index1M,$H132,TRUE,_xll.ohTrigger(RecalcTrigger,Trigger1M)),NA())</f>
        <v>6.0609362772534592E-3</v>
      </c>
      <c r="K132" s="52">
        <f>IFERROR(_xll.qlIndexFixing(ONIndex1M,I132,TRUE,_xll.ohTrigger(RecalcTrigger,Trigger1M)),NA())</f>
        <v>5.9070367467040086E-3</v>
      </c>
      <c r="L132" s="52">
        <f>IFERROR(_xll.qlIndexFixing(Index3M,H132,TRUE,_xll.ohTrigger(RecalcTrigger,Trigger3M)),NA())</f>
        <v>8.008034304811288E-3</v>
      </c>
      <c r="M132" s="52">
        <f>IFERROR(_xll.qlIndexFixing(ONIndex3M,I132,TRUE,_xll.ohTrigger(RecalcTrigger,Trigger3M)),NA())</f>
        <v>7.560048673482811E-3</v>
      </c>
      <c r="N132" s="52">
        <f>IFERROR(_xll.qlIndexFixing(Index6M,$H132,TRUE,_xll.ohTrigger(RecalcTrigger,Trigger6M)),NA())</f>
        <v>1.0452605764573294E-2</v>
      </c>
      <c r="O132" s="52">
        <f>IFERROR(_xll.qlIndexFixing(ONIndex6M,I132,TRUE,_xll.ohTrigger(RecalcTrigger,Trigger6M)),NA())</f>
        <v>9.6862256135121783E-3</v>
      </c>
      <c r="P132" s="52">
        <f>IFERROR(_xll.qlIndexFixing(Index1Y,$H132,TRUE,_xll.ohTrigger(RecalcTrigger,Trigger1Y)),NA())</f>
        <v>1.243733749628138E-2</v>
      </c>
      <c r="Q132" s="52">
        <f>IFERROR(_xll.qlIndexFixing(ONIndex1Y,I132,TRUE,_xll.ohTrigger(RecalcTrigger,Trigger1Y)),NA())</f>
        <v>1.2268254566079051E-2</v>
      </c>
    </row>
    <row r="133" spans="2:17" x14ac:dyDescent="0.2">
      <c r="B133" s="46" t="s">
        <v>20</v>
      </c>
      <c r="D133" s="49">
        <f>_xll.qlCalendarAdvance(LocalCalendar,$D132,B133,"f",FALSE)</f>
        <v>42678</v>
      </c>
      <c r="E133" s="49">
        <f>_xll.qlInterestRateIndexValueDate(IndexON,D133)</f>
        <v>42678</v>
      </c>
      <c r="F133" s="52">
        <f>IFERROR(_xll.qlIndexFixing(IndexON,D133,TRUE,_xll.ohTrigger(RecalcTrigger,TriggerON)),NA())</f>
        <v>4.8791557608307556E-3</v>
      </c>
      <c r="H133" s="49">
        <f>_xll.qlCalendarAdvance(IborCalendar,$H132,B133,"f",FALSE)</f>
        <v>42676</v>
      </c>
      <c r="I133" s="49">
        <f>_xll.qlInterestRateIndexValueDate(Index1M,$H133)</f>
        <v>42678</v>
      </c>
      <c r="J133" s="52">
        <f>IFERROR(_xll.qlIndexFixing(Index1M,$H133,TRUE,_xll.ohTrigger(RecalcTrigger,Trigger1M)),NA())</f>
        <v>6.0658012479297696E-3</v>
      </c>
      <c r="K133" s="52">
        <f>IFERROR(_xll.qlIndexFixing(ONIndex1M,I133,TRUE,_xll.ohTrigger(RecalcTrigger,Trigger1M)),NA())</f>
        <v>5.9272032861024115E-3</v>
      </c>
      <c r="L133" s="52">
        <f>IFERROR(_xll.qlIndexFixing(Index3M,H133,TRUE,_xll.ohTrigger(RecalcTrigger,Trigger3M)),NA())</f>
        <v>8.0283305274547381E-3</v>
      </c>
      <c r="M133" s="52">
        <f>IFERROR(_xll.qlIndexFixing(ONIndex3M,I133,TRUE,_xll.ohTrigger(RecalcTrigger,Trigger3M)),NA())</f>
        <v>7.5746442805790792E-3</v>
      </c>
      <c r="N133" s="52">
        <f>IFERROR(_xll.qlIndexFixing(Index6M,$H133,TRUE,_xll.ohTrigger(RecalcTrigger,Trigger6M)),NA())</f>
        <v>1.0458919266252319E-2</v>
      </c>
      <c r="O133" s="52">
        <f>IFERROR(_xll.qlIndexFixing(ONIndex6M,I133,TRUE,_xll.ohTrigger(RecalcTrigger,Trigger6M)),NA())</f>
        <v>9.7025520492621808E-3</v>
      </c>
      <c r="P133" s="52">
        <f>IFERROR(_xll.qlIndexFixing(Index1Y,$H133,TRUE,_xll.ohTrigger(RecalcTrigger,Trigger1Y)),NA())</f>
        <v>1.245413559080686E-2</v>
      </c>
      <c r="Q133" s="52">
        <f>IFERROR(_xll.qlIndexFixing(ONIndex1Y,I133,TRUE,_xll.ohTrigger(RecalcTrigger,Trigger1Y)),NA())</f>
        <v>1.2253971648616968E-2</v>
      </c>
    </row>
    <row r="134" spans="2:17" x14ac:dyDescent="0.2">
      <c r="B134" s="46" t="s">
        <v>20</v>
      </c>
      <c r="D134" s="49">
        <f>_xll.qlCalendarAdvance(LocalCalendar,$D133,B134,"f",FALSE)</f>
        <v>42681</v>
      </c>
      <c r="E134" s="49">
        <f>_xll.qlInterestRateIndexValueDate(IndexON,D134)</f>
        <v>42681</v>
      </c>
      <c r="F134" s="52">
        <f>IFERROR(_xll.qlIndexFixing(IndexON,D134,TRUE,_xll.ohTrigger(RecalcTrigger,TriggerON)),NA())</f>
        <v>4.8857573373428664E-3</v>
      </c>
      <c r="H134" s="49">
        <f>_xll.qlCalendarAdvance(IborCalendar,$H133,B134,"f",FALSE)</f>
        <v>42677</v>
      </c>
      <c r="I134" s="49">
        <f>_xll.qlInterestRateIndexValueDate(Index1M,$H134)</f>
        <v>42681</v>
      </c>
      <c r="J134" s="52">
        <f>IFERROR(_xll.qlIndexFixing(Index1M,$H134,TRUE,_xll.ohTrigger(RecalcTrigger,Trigger1M)),NA())</f>
        <v>6.0899677327030943E-3</v>
      </c>
      <c r="K134" s="52">
        <f>IFERROR(_xll.qlIndexFixing(ONIndex1M,I134,TRUE,_xll.ohTrigger(RecalcTrigger,Trigger1M)),NA())</f>
        <v>5.9471487295592596E-3</v>
      </c>
      <c r="L134" s="52">
        <f>IFERROR(_xll.qlIndexFixing(Index3M,H134,TRUE,_xll.ohTrigger(RecalcTrigger,Trigger3M)),NA())</f>
        <v>8.0479279087081433E-3</v>
      </c>
      <c r="M134" s="52">
        <f>IFERROR(_xll.qlIndexFixing(ONIndex3M,I134,TRUE,_xll.ohTrigger(RecalcTrigger,Trigger3M)),NA())</f>
        <v>7.5892706358526851E-3</v>
      </c>
      <c r="N134" s="52">
        <f>IFERROR(_xll.qlIndexFixing(Index6M,$H134,TRUE,_xll.ohTrigger(RecalcTrigger,Trigger6M)),NA())</f>
        <v>1.0480000000556444E-2</v>
      </c>
      <c r="O134" s="52">
        <f>IFERROR(_xll.qlIndexFixing(ONIndex6M,I134,TRUE,_xll.ohTrigger(RecalcTrigger,Trigger6M)),NA())</f>
        <v>9.7181162561188472E-3</v>
      </c>
      <c r="P134" s="52">
        <f>IFERROR(_xll.qlIndexFixing(Index1Y,$H134,TRUE,_xll.ohTrigger(RecalcTrigger,Trigger1Y)),NA())</f>
        <v>1.2459999999888359E-2</v>
      </c>
      <c r="Q134" s="52">
        <f>IFERROR(_xll.qlIndexFixing(ONIndex1Y,I134,TRUE,_xll.ohTrigger(RecalcTrigger,Trigger1Y)),NA())</f>
        <v>1.2238634770902479E-2</v>
      </c>
    </row>
    <row r="135" spans="2:17" x14ac:dyDescent="0.2">
      <c r="B135" s="46" t="s">
        <v>20</v>
      </c>
      <c r="D135" s="49">
        <f>_xll.qlCalendarAdvance(LocalCalendar,$D134,B135,"f",FALSE)</f>
        <v>42682</v>
      </c>
      <c r="E135" s="49">
        <f>_xll.qlInterestRateIndexValueDate(IndexON,D135)</f>
        <v>42682</v>
      </c>
      <c r="F135" s="52">
        <f>IFERROR(_xll.qlIndexFixing(IndexON,D135,TRUE,_xll.ohTrigger(RecalcTrigger,TriggerON)),NA())</f>
        <v>4.8892118759980008E-3</v>
      </c>
      <c r="H135" s="49">
        <f>_xll.qlCalendarAdvance(IborCalendar,$H134,B135,"f",FALSE)</f>
        <v>42678</v>
      </c>
      <c r="I135" s="49">
        <f>_xll.qlInterestRateIndexValueDate(Index1M,$H135)</f>
        <v>42682</v>
      </c>
      <c r="J135" s="52">
        <f>IFERROR(_xll.qlIndexFixing(Index1M,$H135,TRUE,_xll.ohTrigger(RecalcTrigger,Trigger1M)),NA())</f>
        <v>6.0995830475487622E-3</v>
      </c>
      <c r="K135" s="52">
        <f>IFERROR(_xll.qlIndexFixing(ONIndex1M,I135,TRUE,_xll.ohTrigger(RecalcTrigger,Trigger1M)),NA())</f>
        <v>5.9571410132797098E-3</v>
      </c>
      <c r="L135" s="52">
        <f>IFERROR(_xll.qlIndexFixing(Index3M,H135,TRUE,_xll.ohTrigger(RecalcTrigger,Trigger3M)),NA())</f>
        <v>8.0579279353687958E-3</v>
      </c>
      <c r="M135" s="52">
        <f>IFERROR(_xll.qlIndexFixing(ONIndex3M,I135,TRUE,_xll.ohTrigger(RecalcTrigger,Trigger3M)),NA())</f>
        <v>7.5968382427937797E-3</v>
      </c>
      <c r="N135" s="52">
        <f>IFERROR(_xll.qlIndexFixing(Index6M,$H135,TRUE,_xll.ohTrigger(RecalcTrigger,Trigger6M)),NA())</f>
        <v>1.0483926291860148E-2</v>
      </c>
      <c r="O135" s="52">
        <f>IFERROR(_xll.qlIndexFixing(ONIndex6M,I135,TRUE,_xll.ohTrigger(RecalcTrigger,Trigger6M)),NA())</f>
        <v>9.7267943033596538E-3</v>
      </c>
      <c r="P135" s="52">
        <f>IFERROR(_xll.qlIndexFixing(Index1Y,$H135,TRUE,_xll.ohTrigger(RecalcTrigger,Trigger1Y)),NA())</f>
        <v>1.2465614805053607E-2</v>
      </c>
      <c r="Q135" s="52">
        <f>IFERROR(_xll.qlIndexFixing(ONIndex1Y,I135,TRUE,_xll.ohTrigger(RecalcTrigger,Trigger1Y)),NA())</f>
        <v>1.2231170807215364E-2</v>
      </c>
    </row>
    <row r="136" spans="2:17" x14ac:dyDescent="0.2">
      <c r="B136" s="46" t="s">
        <v>20</v>
      </c>
      <c r="D136" s="49">
        <f>_xll.qlCalendarAdvance(LocalCalendar,$D135,B136,"f",FALSE)</f>
        <v>42683</v>
      </c>
      <c r="E136" s="49">
        <f>_xll.qlInterestRateIndexValueDate(IndexON,D136)</f>
        <v>42683</v>
      </c>
      <c r="F136" s="52">
        <f>IFERROR(_xll.qlIndexFixing(IndexON,D136,TRUE,_xll.ohTrigger(RecalcTrigger,TriggerON)),NA())</f>
        <v>4.8929242955697561E-3</v>
      </c>
      <c r="H136" s="49">
        <f>_xll.qlCalendarAdvance(IborCalendar,$H135,B136,"f",FALSE)</f>
        <v>42681</v>
      </c>
      <c r="I136" s="49">
        <f>_xll.qlInterestRateIndexValueDate(Index1M,$H136)</f>
        <v>42683</v>
      </c>
      <c r="J136" s="52">
        <f>IFERROR(_xll.qlIndexFixing(Index1M,$H136,TRUE,_xll.ohTrigger(RecalcTrigger,Trigger1M)),NA())</f>
        <v>6.1091720336072797E-3</v>
      </c>
      <c r="K136" s="52">
        <f>IFERROR(_xll.qlIndexFixing(ONIndex1M,I136,TRUE,_xll.ohTrigger(RecalcTrigger,Trigger1M)),NA())</f>
        <v>5.9671069738165272E-3</v>
      </c>
      <c r="L136" s="52">
        <f>IFERROR(_xll.qlIndexFixing(Index3M,H136,TRUE,_xll.ohTrigger(RecalcTrigger,Trigger3M)),NA())</f>
        <v>8.0679345939409907E-3</v>
      </c>
      <c r="M136" s="52">
        <f>IFERROR(_xll.qlIndexFixing(ONIndex3M,I136,TRUE,_xll.ohTrigger(RecalcTrigger,Trigger3M)),NA())</f>
        <v>7.604510696026523E-3</v>
      </c>
      <c r="N136" s="52">
        <f>IFERROR(_xll.qlIndexFixing(Index6M,$H136,TRUE,_xll.ohTrigger(RecalcTrigger,Trigger6M)),NA())</f>
        <v>1.0490132799027359E-2</v>
      </c>
      <c r="O136" s="52">
        <f>IFERROR(_xll.qlIndexFixing(ONIndex6M,I136,TRUE,_xll.ohTrigger(RecalcTrigger,Trigger6M)),NA())</f>
        <v>9.7364092779361755E-3</v>
      </c>
      <c r="P136" s="52">
        <f>IFERROR(_xll.qlIndexFixing(Index1Y,$H136,TRUE,_xll.ohTrigger(RecalcTrigger,Trigger1Y)),NA())</f>
        <v>1.2471210758072273E-2</v>
      </c>
      <c r="Q136" s="52">
        <f>IFERROR(_xll.qlIndexFixing(ONIndex1Y,I136,TRUE,_xll.ohTrigger(RecalcTrigger,Trigger1Y)),NA())</f>
        <v>1.2223761548009193E-2</v>
      </c>
    </row>
    <row r="137" spans="2:17" x14ac:dyDescent="0.2">
      <c r="B137" s="46" t="s">
        <v>20</v>
      </c>
      <c r="D137" s="49">
        <f>_xll.qlCalendarAdvance(LocalCalendar,$D136,B137,"f",FALSE)</f>
        <v>42684</v>
      </c>
      <c r="E137" s="49">
        <f>_xll.qlInterestRateIndexValueDate(IndexON,D137)</f>
        <v>42684</v>
      </c>
      <c r="F137" s="52">
        <f>IFERROR(_xll.qlIndexFixing(IndexON,D137,TRUE,_xll.ohTrigger(RecalcTrigger,TriggerON)),NA())</f>
        <v>4.9035949339626406E-3</v>
      </c>
      <c r="H137" s="49">
        <f>_xll.qlCalendarAdvance(IborCalendar,$H136,B137,"f",FALSE)</f>
        <v>42682</v>
      </c>
      <c r="I137" s="49">
        <f>_xll.qlInterestRateIndexValueDate(Index1M,$H137)</f>
        <v>42684</v>
      </c>
      <c r="J137" s="52">
        <f>IFERROR(_xll.qlIndexFixing(Index1M,$H137,TRUE,_xll.ohTrigger(RecalcTrigger,Trigger1M)),NA())</f>
        <v>6.1282392472256086E-3</v>
      </c>
      <c r="K137" s="52">
        <f>IFERROR(_xll.qlIndexFixing(ONIndex1M,I137,TRUE,_xll.ohTrigger(RecalcTrigger,Trigger1M)),NA())</f>
        <v>5.9920398549762055E-3</v>
      </c>
      <c r="L137" s="52">
        <f>IFERROR(_xll.qlIndexFixing(Index3M,H137,TRUE,_xll.ohTrigger(RecalcTrigger,Trigger3M)),NA())</f>
        <v>8.0779458752067157E-3</v>
      </c>
      <c r="M137" s="52">
        <f>IFERROR(_xll.qlIndexFixing(ONIndex3M,I137,TRUE,_xll.ohTrigger(RecalcTrigger,Trigger3M)),NA())</f>
        <v>7.6244582679607653E-3</v>
      </c>
      <c r="N137" s="52">
        <f>IFERROR(_xll.qlIndexFixing(Index6M,$H137,TRUE,_xll.ohTrigger(RecalcTrigger,Trigger6M)),NA())</f>
        <v>1.0496323620563654E-2</v>
      </c>
      <c r="O137" s="52">
        <f>IFERROR(_xll.qlIndexFixing(ONIndex6M,I137,TRUE,_xll.ohTrigger(RecalcTrigger,Trigger6M)),NA())</f>
        <v>9.7655286827036392E-3</v>
      </c>
      <c r="P137" s="52">
        <f>IFERROR(_xll.qlIndexFixing(Index1Y,$H137,TRUE,_xll.ohTrigger(RecalcTrigger,Trigger1Y)),NA())</f>
        <v>1.2492376584059961E-2</v>
      </c>
      <c r="Q137" s="52">
        <f>IFERROR(_xll.qlIndexFixing(ONIndex1Y,I137,TRUE,_xll.ohTrigger(RecalcTrigger,Trigger1Y)),NA())</f>
        <v>1.2206132663596936E-2</v>
      </c>
    </row>
    <row r="138" spans="2:17" x14ac:dyDescent="0.2">
      <c r="B138" s="46" t="s">
        <v>20</v>
      </c>
      <c r="D138" s="49">
        <f>_xll.qlCalendarAdvance(LocalCalendar,$D137,B138,"f",FALSE)</f>
        <v>42688</v>
      </c>
      <c r="E138" s="49">
        <f>_xll.qlInterestRateIndexValueDate(IndexON,D138)</f>
        <v>42688</v>
      </c>
      <c r="F138" s="52">
        <f>IFERROR(_xll.qlIndexFixing(IndexON,D138,TRUE,_xll.ohTrigger(RecalcTrigger,TriggerON)),NA())</f>
        <v>4.9153546062186138E-3</v>
      </c>
      <c r="H138" s="49">
        <f>_xll.qlCalendarAdvance(IborCalendar,$H137,B138,"f",FALSE)</f>
        <v>42683</v>
      </c>
      <c r="I138" s="49">
        <f>_xll.qlInterestRateIndexValueDate(Index1M,$H138)</f>
        <v>42688</v>
      </c>
      <c r="J138" s="52">
        <f>IFERROR(_xll.qlIndexFixing(Index1M,$H138,TRUE,_xll.ohTrigger(RecalcTrigger,Trigger1M)),NA())</f>
        <v>6.1567220298570646E-3</v>
      </c>
      <c r="K138" s="52">
        <f>IFERROR(_xll.qlIndexFixing(ONIndex1M,I138,TRUE,_xll.ohTrigger(RecalcTrigger,Trigger1M)),NA())</f>
        <v>6.0165419273072729E-3</v>
      </c>
      <c r="L138" s="52">
        <f>IFERROR(_xll.qlIndexFixing(Index3M,H138,TRUE,_xll.ohTrigger(RecalcTrigger,Trigger3M)),NA())</f>
        <v>8.1179970421461859E-3</v>
      </c>
      <c r="M138" s="52">
        <f>IFERROR(_xll.qlIndexFixing(ONIndex3M,I138,TRUE,_xll.ohTrigger(RecalcTrigger,Trigger3M)),NA())</f>
        <v>7.6444456603219635E-3</v>
      </c>
      <c r="N138" s="52">
        <f>IFERROR(_xll.qlIndexFixing(Index6M,$H138,TRUE,_xll.ohTrigger(RecalcTrigger,Trigger6M)),NA())</f>
        <v>1.0523322126541912E-2</v>
      </c>
      <c r="O138" s="52">
        <f>IFERROR(_xll.qlIndexFixing(ONIndex6M,I138,TRUE,_xll.ohTrigger(RecalcTrigger,Trigger6M)),NA())</f>
        <v>9.7985380637322095E-3</v>
      </c>
      <c r="P138" s="52">
        <f>IFERROR(_xll.qlIndexFixing(Index1Y,$H138,TRUE,_xll.ohTrigger(RecalcTrigger,Trigger1Y)),NA())</f>
        <v>1.2498949856047584E-2</v>
      </c>
      <c r="Q138" s="52">
        <f>IFERROR(_xll.qlIndexFixing(ONIndex1Y,I138,TRUE,_xll.ohTrigger(RecalcTrigger,Trigger1Y)),NA())</f>
        <v>1.2187535819432327E-2</v>
      </c>
    </row>
    <row r="139" spans="2:17" x14ac:dyDescent="0.2">
      <c r="B139" s="46" t="s">
        <v>20</v>
      </c>
      <c r="D139" s="49">
        <f>_xll.qlCalendarAdvance(LocalCalendar,$D138,B139,"f",FALSE)</f>
        <v>42689</v>
      </c>
      <c r="E139" s="49">
        <f>_xll.qlInterestRateIndexValueDate(IndexON,D139)</f>
        <v>42689</v>
      </c>
      <c r="F139" s="52">
        <f>IFERROR(_xll.qlIndexFixing(IndexON,D139,TRUE,_xll.ohTrigger(RecalcTrigger,TriggerON)),NA())</f>
        <v>4.9206143110502865E-3</v>
      </c>
      <c r="H139" s="49">
        <f>_xll.qlCalendarAdvance(IborCalendar,$H138,B139,"f",FALSE)</f>
        <v>42684</v>
      </c>
      <c r="I139" s="49">
        <f>_xll.qlInterestRateIndexValueDate(Index1M,$H139)</f>
        <v>42688</v>
      </c>
      <c r="J139" s="52">
        <f>IFERROR(_xll.qlIndexFixing(Index1M,$H139,TRUE,_xll.ohTrigger(RecalcTrigger,Trigger1M)),NA())</f>
        <v>6.1567220298570646E-3</v>
      </c>
      <c r="K139" s="52">
        <f>IFERROR(_xll.qlIndexFixing(ONIndex1M,I139,TRUE,_xll.ohTrigger(RecalcTrigger,Trigger1M)),NA())</f>
        <v>6.0165419273072729E-3</v>
      </c>
      <c r="L139" s="52">
        <f>IFERROR(_xll.qlIndexFixing(Index3M,H139,TRUE,_xll.ohTrigger(RecalcTrigger,Trigger3M)),NA())</f>
        <v>8.1179970421461859E-3</v>
      </c>
      <c r="M139" s="52">
        <f>IFERROR(_xll.qlIndexFixing(ONIndex3M,I139,TRUE,_xll.ohTrigger(RecalcTrigger,Trigger3M)),NA())</f>
        <v>7.6444456603219635E-3</v>
      </c>
      <c r="N139" s="52">
        <f>IFERROR(_xll.qlIndexFixing(Index6M,$H139,TRUE,_xll.ohTrigger(RecalcTrigger,Trigger6M)),NA())</f>
        <v>1.0523322126541912E-2</v>
      </c>
      <c r="O139" s="52">
        <f>IFERROR(_xll.qlIndexFixing(ONIndex6M,I139,TRUE,_xll.ohTrigger(RecalcTrigger,Trigger6M)),NA())</f>
        <v>9.7985380637322095E-3</v>
      </c>
      <c r="P139" s="52">
        <f>IFERROR(_xll.qlIndexFixing(Index1Y,$H139,TRUE,_xll.ohTrigger(RecalcTrigger,Trigger1Y)),NA())</f>
        <v>1.2498949856047584E-2</v>
      </c>
      <c r="Q139" s="52">
        <f>IFERROR(_xll.qlIndexFixing(ONIndex1Y,I139,TRUE,_xll.ohTrigger(RecalcTrigger,Trigger1Y)),NA())</f>
        <v>1.2187535819432327E-2</v>
      </c>
    </row>
    <row r="140" spans="2:17" x14ac:dyDescent="0.2">
      <c r="B140" s="46" t="s">
        <v>20</v>
      </c>
      <c r="D140" s="49">
        <f>_xll.qlCalendarAdvance(LocalCalendar,$D139,B140,"f",FALSE)</f>
        <v>42690</v>
      </c>
      <c r="E140" s="49">
        <f>_xll.qlInterestRateIndexValueDate(IndexON,D140)</f>
        <v>42690</v>
      </c>
      <c r="F140" s="52">
        <f>IFERROR(_xll.qlIndexFixing(IndexON,D140,TRUE,_xll.ohTrigger(RecalcTrigger,TriggerON)),NA())</f>
        <v>4.9261318967985801E-3</v>
      </c>
      <c r="H140" s="49">
        <f>_xll.qlCalendarAdvance(IborCalendar,$H139,B140,"f",FALSE)</f>
        <v>42685</v>
      </c>
      <c r="I140" s="49">
        <f>_xll.qlInterestRateIndexValueDate(Index1M,$H140)</f>
        <v>42689</v>
      </c>
      <c r="J140" s="52">
        <f>IFERROR(_xll.qlIndexFixing(Index1M,$H140,TRUE,_xll.ohTrigger(RecalcTrigger,Trigger1M)),NA())</f>
        <v>6.1661530418604116E-3</v>
      </c>
      <c r="K140" s="52">
        <f>IFERROR(_xll.qlIndexFixing(ONIndex1M,I140,TRUE,_xll.ohTrigger(RecalcTrigger,Trigger1M)),NA())</f>
        <v>6.026349948262677E-3</v>
      </c>
      <c r="L140" s="52">
        <f>IFERROR(_xll.qlIndexFixing(Index3M,H140,TRUE,_xll.ohTrigger(RecalcTrigger,Trigger3M)),NA())</f>
        <v>8.1280012979039109E-3</v>
      </c>
      <c r="M140" s="52">
        <f>IFERROR(_xll.qlIndexFixing(ONIndex3M,I140,TRUE,_xll.ohTrigger(RecalcTrigger,Trigger3M)),NA())</f>
        <v>7.6527471926635116E-3</v>
      </c>
      <c r="N140" s="52">
        <f>IFERROR(_xll.qlIndexFixing(Index6M,$H140,TRUE,_xll.ohTrigger(RecalcTrigger,Trigger6M)),NA())</f>
        <v>1.0527039931709961E-2</v>
      </c>
      <c r="O140" s="52">
        <f>IFERROR(_xll.qlIndexFixing(ONIndex6M,I140,TRUE,_xll.ohTrigger(RecalcTrigger,Trigger6M)),NA())</f>
        <v>9.8137746041615515E-3</v>
      </c>
      <c r="P140" s="52">
        <f>IFERROR(_xll.qlIndexFixing(Index1Y,$H140,TRUE,_xll.ohTrigger(RecalcTrigger,Trigger1Y)),NA())</f>
        <v>1.250445796562173E-2</v>
      </c>
      <c r="Q140" s="52">
        <f>IFERROR(_xll.qlIndexFixing(ONIndex1Y,I140,TRUE,_xll.ohTrigger(RecalcTrigger,Trigger1Y)),NA())</f>
        <v>1.2180454787111827E-2</v>
      </c>
    </row>
    <row r="141" spans="2:17" x14ac:dyDescent="0.2">
      <c r="B141" s="46" t="s">
        <v>20</v>
      </c>
      <c r="D141" s="49">
        <f>_xll.qlCalendarAdvance(LocalCalendar,$D140,B141,"f",FALSE)</f>
        <v>42691</v>
      </c>
      <c r="E141" s="49">
        <f>_xll.qlInterestRateIndexValueDate(IndexON,D141)</f>
        <v>42691</v>
      </c>
      <c r="F141" s="52">
        <f>IFERROR(_xll.qlIndexFixing(IndexON,D141,TRUE,_xll.ohTrigger(RecalcTrigger,TriggerON)),NA())</f>
        <v>4.9319073634634947E-3</v>
      </c>
      <c r="H141" s="49">
        <f>_xll.qlCalendarAdvance(IborCalendar,$H140,B141,"f",FALSE)</f>
        <v>42688</v>
      </c>
      <c r="I141" s="49">
        <f>_xll.qlInterestRateIndexValueDate(Index1M,$H141)</f>
        <v>42690</v>
      </c>
      <c r="J141" s="52">
        <f>IFERROR(_xll.qlIndexFixing(Index1M,$H141,TRUE,_xll.ohTrigger(RecalcTrigger,Trigger1M)),NA())</f>
        <v>6.1755577246396243E-3</v>
      </c>
      <c r="K141" s="52">
        <f>IFERROR(_xll.qlIndexFixing(ONIndex1M,I141,TRUE,_xll.ohTrigger(RecalcTrigger,Trigger1M)),NA())</f>
        <v>6.0361316459545122E-3</v>
      </c>
      <c r="L141" s="52">
        <f>IFERROR(_xll.qlIndexFixing(Index3M,H141,TRUE,_xll.ohTrigger(RecalcTrigger,Trigger3M)),NA())</f>
        <v>8.1379981206204967E-3</v>
      </c>
      <c r="M141" s="52">
        <f>IFERROR(_xll.qlIndexFixing(ONIndex3M,I141,TRUE,_xll.ohTrigger(RecalcTrigger,Trigger3M)),NA())</f>
        <v>7.6611535716963886E-3</v>
      </c>
      <c r="N141" s="52">
        <f>IFERROR(_xll.qlIndexFixing(Index6M,$H141,TRUE,_xll.ohTrigger(RecalcTrigger,Trigger6M)),NA())</f>
        <v>1.0533135132209423E-2</v>
      </c>
      <c r="O141" s="52">
        <f>IFERROR(_xll.qlIndexFixing(ONIndex6M,I141,TRUE,_xll.ohTrigger(RecalcTrigger,Trigger6M)),NA())</f>
        <v>9.8299480726460331E-3</v>
      </c>
      <c r="P141" s="52">
        <f>IFERROR(_xll.qlIndexFixing(Index1Y,$H141,TRUE,_xll.ohTrigger(RecalcTrigger,Trigger1Y)),NA())</f>
        <v>1.2509955646450011E-2</v>
      </c>
      <c r="Q141" s="52">
        <f>IFERROR(_xll.qlIndexFixing(ONIndex1Y,I141,TRUE,_xll.ohTrigger(RecalcTrigger,Trigger1Y)),NA())</f>
        <v>1.2173428459352209E-2</v>
      </c>
    </row>
    <row r="142" spans="2:17" x14ac:dyDescent="0.2">
      <c r="B142" s="46" t="s">
        <v>20</v>
      </c>
      <c r="D142" s="49">
        <f>_xll.qlCalendarAdvance(LocalCalendar,$D141,B142,"f",FALSE)</f>
        <v>42692</v>
      </c>
      <c r="E142" s="49">
        <f>_xll.qlInterestRateIndexValueDate(IndexON,D142)</f>
        <v>42692</v>
      </c>
      <c r="F142" s="52">
        <f>IFERROR(_xll.qlIndexFixing(IndexON,D142,TRUE,_xll.ohTrigger(RecalcTrigger,TriggerON)),NA())</f>
        <v>4.9443858066755553E-3</v>
      </c>
      <c r="H142" s="49">
        <f>_xll.qlCalendarAdvance(IborCalendar,$H141,B142,"f",FALSE)</f>
        <v>42689</v>
      </c>
      <c r="I142" s="49">
        <f>_xll.qlInterestRateIndexValueDate(Index1M,$H142)</f>
        <v>42691</v>
      </c>
      <c r="J142" s="52">
        <f>IFERROR(_xll.qlIndexFixing(Index1M,$H142,TRUE,_xll.ohTrigger(RecalcTrigger,Trigger1M)),NA())</f>
        <v>6.1942585887692081E-3</v>
      </c>
      <c r="K142" s="52">
        <f>IFERROR(_xll.qlIndexFixing(ONIndex1M,I142,TRUE,_xll.ohTrigger(RecalcTrigger,Trigger1M)),NA())</f>
        <v>6.0458870203827786E-3</v>
      </c>
      <c r="L142" s="52">
        <f>IFERROR(_xll.qlIndexFixing(Index3M,H142,TRUE,_xll.ohTrigger(RecalcTrigger,Trigger3M)),NA())</f>
        <v>8.1479855009354389E-3</v>
      </c>
      <c r="M142" s="52">
        <f>IFERROR(_xll.qlIndexFixing(ONIndex3M,I142,TRUE,_xll.ohTrigger(RecalcTrigger,Trigger3M)),NA())</f>
        <v>7.6696647971807863E-3</v>
      </c>
      <c r="N142" s="52">
        <f>IFERROR(_xll.qlIndexFixing(Index6M,$H142,TRUE,_xll.ohTrigger(RecalcTrigger,Trigger6M)),NA())</f>
        <v>1.053921414465688E-2</v>
      </c>
      <c r="O142" s="52">
        <f>IFERROR(_xll.qlIndexFixing(ONIndex6M,I142,TRUE,_xll.ohTrigger(RecalcTrigger,Trigger6M)),NA())</f>
        <v>9.8470584692655905E-3</v>
      </c>
      <c r="P142" s="52">
        <f>IFERROR(_xll.qlIndexFixing(Index1Y,$H142,TRUE,_xll.ohTrigger(RecalcTrigger,Trigger1Y)),NA())</f>
        <v>1.2515444101984227E-2</v>
      </c>
      <c r="Q142" s="52">
        <f>IFERROR(_xll.qlIndexFixing(ONIndex1Y,I142,TRUE,_xll.ohTrigger(RecalcTrigger,Trigger1Y)),NA())</f>
        <v>1.21664568359936E-2</v>
      </c>
    </row>
    <row r="143" spans="2:17" x14ac:dyDescent="0.2">
      <c r="B143" s="46" t="s">
        <v>20</v>
      </c>
      <c r="D143" s="49">
        <f>_xll.qlCalendarAdvance(LocalCalendar,$D142,B143,"f",FALSE)</f>
        <v>42695</v>
      </c>
      <c r="E143" s="49">
        <f>_xll.qlInterestRateIndexValueDate(IndexON,D143)</f>
        <v>42695</v>
      </c>
      <c r="F143" s="52">
        <f>IFERROR(_xll.qlIndexFixing(IndexON,D143,TRUE,_xll.ohTrigger(RecalcTrigger,TriggerON)),NA())</f>
        <v>4.9575880398489147E-3</v>
      </c>
      <c r="H143" s="49">
        <f>_xll.qlCalendarAdvance(IborCalendar,$H142,B143,"f",FALSE)</f>
        <v>42690</v>
      </c>
      <c r="I143" s="49">
        <f>_xll.qlInterestRateIndexValueDate(Index1M,$H143)</f>
        <v>42692</v>
      </c>
      <c r="J143" s="52">
        <f>IFERROR(_xll.qlIndexFixing(Index1M,$H143,TRUE,_xll.ohTrigger(RecalcTrigger,Trigger1M)),NA())</f>
        <v>6.1989406625738387E-3</v>
      </c>
      <c r="K143" s="52">
        <f>IFERROR(_xll.qlIndexFixing(ONIndex1M,I143,TRUE,_xll.ohTrigger(RecalcTrigger,Trigger1M)),NA())</f>
        <v>6.065412214297794E-3</v>
      </c>
      <c r="L143" s="52">
        <f>IFERROR(_xll.qlIndexFixing(Index3M,H143,TRUE,_xll.ohTrigger(RecalcTrigger,Trigger3M)),NA())</f>
        <v>8.1724999510368011E-3</v>
      </c>
      <c r="M143" s="52">
        <f>IFERROR(_xll.qlIndexFixing(ONIndex3M,I143,TRUE,_xll.ohTrigger(RecalcTrigger,Trigger3M)),NA())</f>
        <v>7.6872008782213896E-3</v>
      </c>
      <c r="N143" s="52">
        <f>IFERROR(_xll.qlIndexFixing(Index6M,$H143,TRUE,_xll.ohTrigger(RecalcTrigger,Trigger6M)),NA())</f>
        <v>1.0545276897274612E-2</v>
      </c>
      <c r="O143" s="52">
        <f>IFERROR(_xll.qlIndexFixing(ONIndex6M,I143,TRUE,_xll.ohTrigger(RecalcTrigger,Trigger6M)),NA())</f>
        <v>9.8846737520474903E-3</v>
      </c>
      <c r="P143" s="52">
        <f>IFERROR(_xll.qlIndexFixing(Index1Y,$H143,TRUE,_xll.ohTrigger(RecalcTrigger,Trigger1Y)),NA())</f>
        <v>1.2530661274613863E-2</v>
      </c>
      <c r="Q143" s="52">
        <f>IFERROR(_xll.qlIndexFixing(ONIndex1Y,I143,TRUE,_xll.ohTrigger(RecalcTrigger,Trigger1Y)),NA())</f>
        <v>1.2153106186607587E-2</v>
      </c>
    </row>
    <row r="144" spans="2:17" x14ac:dyDescent="0.2">
      <c r="B144" s="46" t="s">
        <v>20</v>
      </c>
      <c r="D144" s="49">
        <f>_xll.qlCalendarAdvance(LocalCalendar,$D143,B144,"f",FALSE)</f>
        <v>42696</v>
      </c>
      <c r="E144" s="49">
        <f>_xll.qlInterestRateIndexValueDate(IndexON,D144)</f>
        <v>42696</v>
      </c>
      <c r="F144" s="52">
        <f>IFERROR(_xll.qlIndexFixing(IndexON,D144,TRUE,_xll.ohTrigger(RecalcTrigger,TriggerON)),NA())</f>
        <v>4.9646529114166782E-3</v>
      </c>
      <c r="H144" s="49">
        <f>_xll.qlCalendarAdvance(IborCalendar,$H143,B144,"f",FALSE)</f>
        <v>42691</v>
      </c>
      <c r="I144" s="49">
        <f>_xll.qlInterestRateIndexValueDate(Index1M,$H144)</f>
        <v>42695</v>
      </c>
      <c r="J144" s="52">
        <f>IFERROR(_xll.qlIndexFixing(Index1M,$H144,TRUE,_xll.ohTrigger(RecalcTrigger,Trigger1M)),NA())</f>
        <v>6.2221861979567805E-3</v>
      </c>
      <c r="K144" s="52">
        <f>IFERROR(_xll.qlIndexFixing(ONIndex1M,I144,TRUE,_xll.ohTrigger(RecalcTrigger,Trigger1M)),NA())</f>
        <v>6.0846452853802191E-3</v>
      </c>
      <c r="L144" s="52">
        <f>IFERROR(_xll.qlIndexFixing(Index3M,H144,TRUE,_xll.ohTrigger(RecalcTrigger,Trigger3M)),NA())</f>
        <v>8.1878004102492706E-3</v>
      </c>
      <c r="M144" s="52">
        <f>IFERROR(_xll.qlIndexFixing(ONIndex3M,I144,TRUE,_xll.ohTrigger(RecalcTrigger,Trigger3M)),NA())</f>
        <v>7.7047581649125618E-3</v>
      </c>
      <c r="N144" s="52">
        <f>IFERROR(_xll.qlIndexFixing(Index6M,$H144,TRUE,_xll.ohTrigger(RecalcTrigger,Trigger6M)),NA())</f>
        <v>1.0566112481770281E-2</v>
      </c>
      <c r="O144" s="52">
        <f>IFERROR(_xll.qlIndexFixing(ONIndex6M,I144,TRUE,_xll.ohTrigger(RecalcTrigger,Trigger6M)),NA())</f>
        <v>9.9248693402120836E-3</v>
      </c>
      <c r="P144" s="52">
        <f>IFERROR(_xll.qlIndexFixing(Index1Y,$H144,TRUE,_xll.ohTrigger(RecalcTrigger,Trigger1Y)),NA())</f>
        <v>1.2537329741145995E-2</v>
      </c>
      <c r="Q144" s="52">
        <f>IFERROR(_xll.qlIndexFixing(ONIndex1Y,I144,TRUE,_xll.ohTrigger(RecalcTrigger,Trigger1Y)),NA())</f>
        <v>1.2139117387288678E-2</v>
      </c>
    </row>
    <row r="145" spans="2:17" x14ac:dyDescent="0.2">
      <c r="B145" s="46" t="s">
        <v>20</v>
      </c>
      <c r="D145" s="49">
        <f>_xll.qlCalendarAdvance(LocalCalendar,$D144,B145,"f",FALSE)</f>
        <v>42697</v>
      </c>
      <c r="E145" s="49">
        <f>_xll.qlInterestRateIndexValueDate(IndexON,D145)</f>
        <v>42697</v>
      </c>
      <c r="F145" s="52">
        <f>IFERROR(_xll.qlIndexFixing(IndexON,D145,TRUE,_xll.ohTrigger(RecalcTrigger,TriggerON)),NA())</f>
        <v>4.9758003672151219E-3</v>
      </c>
      <c r="H145" s="49">
        <f>_xll.qlCalendarAdvance(IborCalendar,$H144,B145,"f",FALSE)</f>
        <v>42692</v>
      </c>
      <c r="I145" s="49">
        <f>_xll.qlInterestRateIndexValueDate(Index1M,$H145)</f>
        <v>42696</v>
      </c>
      <c r="J145" s="52">
        <f>IFERROR(_xll.qlIndexFixing(Index1M,$H145,TRUE,_xll.ohTrigger(RecalcTrigger,Trigger1M)),NA())</f>
        <v>6.2314329040775718E-3</v>
      </c>
      <c r="K145" s="52">
        <f>IFERROR(_xll.qlIndexFixing(ONIndex1M,I145,TRUE,_xll.ohTrigger(RecalcTrigger,Trigger1M)),NA())</f>
        <v>6.094269043410705E-3</v>
      </c>
      <c r="L145" s="52">
        <f>IFERROR(_xll.qlIndexFixing(Index3M,H145,TRUE,_xll.ohTrigger(RecalcTrigger,Trigger3M)),NA())</f>
        <v>8.1977104374298809E-3</v>
      </c>
      <c r="M145" s="52">
        <f>IFERROR(_xll.qlIndexFixing(ONIndex3M,I145,TRUE,_xll.ohTrigger(RecalcTrigger,Trigger3M)),NA())</f>
        <v>7.7137936232141158E-3</v>
      </c>
      <c r="N145" s="52">
        <f>IFERROR(_xll.qlIndexFixing(Index6M,$H145,TRUE,_xll.ohTrigger(RecalcTrigger,Trigger6M)),NA())</f>
        <v>1.0569363873904001E-2</v>
      </c>
      <c r="O145" s="52">
        <f>IFERROR(_xll.qlIndexFixing(ONIndex6M,I145,TRUE,_xll.ohTrigger(RecalcTrigger,Trigger6M)),NA())</f>
        <v>9.9466643797452292E-3</v>
      </c>
      <c r="P145" s="52">
        <f>IFERROR(_xll.qlIndexFixing(Index1Y,$H145,TRUE,_xll.ohTrigger(RecalcTrigger,Trigger1Y)),NA())</f>
        <v>1.2542790122916406E-2</v>
      </c>
      <c r="Q145" s="52">
        <f>IFERROR(_xll.qlIndexFixing(ONIndex1Y,I145,TRUE,_xll.ohTrigger(RecalcTrigger,Trigger1Y)),NA())</f>
        <v>1.2132419286254859E-2</v>
      </c>
    </row>
    <row r="146" spans="2:17" x14ac:dyDescent="0.2">
      <c r="B146" s="46" t="s">
        <v>20</v>
      </c>
      <c r="D146" s="49">
        <f>_xll.qlCalendarAdvance(LocalCalendar,$D145,B146,"f",FALSE)</f>
        <v>42699</v>
      </c>
      <c r="E146" s="49">
        <f>_xll.qlInterestRateIndexValueDate(IndexON,D146)</f>
        <v>42699</v>
      </c>
      <c r="F146" s="52">
        <f>IFERROR(_xll.qlIndexFixing(IndexON,D146,TRUE,_xll.ohTrigger(RecalcTrigger,TriggerON)),NA())</f>
        <v>4.9956464902134456E-3</v>
      </c>
      <c r="H146" s="49">
        <f>_xll.qlCalendarAdvance(IborCalendar,$H145,B146,"f",FALSE)</f>
        <v>42695</v>
      </c>
      <c r="I146" s="49">
        <f>_xll.qlInterestRateIndexValueDate(Index1M,$H146)</f>
        <v>42697</v>
      </c>
      <c r="J146" s="52">
        <f>IFERROR(_xll.qlIndexFixing(Index1M,$H146,TRUE,_xll.ohTrigger(RecalcTrigger,Trigger1M)),NA())</f>
        <v>6.2406532805425741E-3</v>
      </c>
      <c r="K146" s="52">
        <f>IFERROR(_xll.qlIndexFixing(ONIndex1M,I146,TRUE,_xll.ohTrigger(RecalcTrigger,Trigger1M)),NA())</f>
        <v>6.1087038611518096E-3</v>
      </c>
      <c r="L146" s="52">
        <f>IFERROR(_xll.qlIndexFixing(Index3M,H146,TRUE,_xll.ohTrigger(RecalcTrigger,Trigger3M)),NA())</f>
        <v>8.2075989656183387E-3</v>
      </c>
      <c r="M146" s="52">
        <f>IFERROR(_xll.qlIndexFixing(ONIndex3M,I146,TRUE,_xll.ohTrigger(RecalcTrigger,Trigger3M)),NA())</f>
        <v>7.7276394417058469E-3</v>
      </c>
      <c r="N146" s="52">
        <f>IFERROR(_xll.qlIndexFixing(Index6M,$H146,TRUE,_xll.ohTrigger(RecalcTrigger,Trigger6M)),NA())</f>
        <v>1.0575344250709925E-2</v>
      </c>
      <c r="O146" s="52">
        <f>IFERROR(_xll.qlIndexFixing(ONIndex6M,I146,TRUE,_xll.ohTrigger(RecalcTrigger,Trigger6M)),NA())</f>
        <v>9.9813691651107206E-3</v>
      </c>
      <c r="P146" s="52">
        <f>IFERROR(_xll.qlIndexFixing(Index1Y,$H146,TRUE,_xll.ohTrigger(RecalcTrigger,Trigger1Y)),NA())</f>
        <v>1.2552958557394035E-2</v>
      </c>
      <c r="Q146" s="52">
        <f>IFERROR(_xll.qlIndexFixing(ONIndex1Y,I146,TRUE,_xll.ohTrigger(RecalcTrigger,Trigger1Y)),NA())</f>
        <v>1.2122685647200093E-2</v>
      </c>
    </row>
    <row r="147" spans="2:17" x14ac:dyDescent="0.2">
      <c r="B147" s="46" t="s">
        <v>20</v>
      </c>
      <c r="D147" s="49">
        <f>_xll.qlCalendarAdvance(LocalCalendar,$D146,B147,"f",FALSE)</f>
        <v>42702</v>
      </c>
      <c r="E147" s="49">
        <f>_xll.qlInterestRateIndexValueDate(IndexON,D147)</f>
        <v>42702</v>
      </c>
      <c r="F147" s="52">
        <f>IFERROR(_xll.qlIndexFixing(IndexON,D147,TRUE,_xll.ohTrigger(RecalcTrigger,TriggerON)),NA())</f>
        <v>5.0124576427101886E-3</v>
      </c>
      <c r="H147" s="49">
        <f>_xll.qlCalendarAdvance(IborCalendar,$H146,B147,"f",FALSE)</f>
        <v>42696</v>
      </c>
      <c r="I147" s="49">
        <f>_xll.qlInterestRateIndexValueDate(Index1M,$H147)</f>
        <v>42699</v>
      </c>
      <c r="J147" s="52">
        <f>IFERROR(_xll.qlIndexFixing(Index1M,$H147,TRUE,_xll.ohTrigger(RecalcTrigger,Trigger1M)),NA())</f>
        <v>6.272673757781985E-3</v>
      </c>
      <c r="K147" s="52">
        <f>IFERROR(_xll.qlIndexFixing(ONIndex1M,I147,TRUE,_xll.ohTrigger(RecalcTrigger,Trigger1M)),NA())</f>
        <v>6.1325965340852662E-3</v>
      </c>
      <c r="L147" s="52">
        <f>IFERROR(_xll.qlIndexFixing(Index3M,H147,TRUE,_xll.ohTrigger(RecalcTrigger,Trigger3M)),NA())</f>
        <v>8.2365950825074308E-3</v>
      </c>
      <c r="M147" s="52">
        <f>IFERROR(_xll.qlIndexFixing(ONIndex3M,I147,TRUE,_xll.ohTrigger(RecalcTrigger,Trigger3M)),NA())</f>
        <v>7.7511857569767528E-3</v>
      </c>
      <c r="N147" s="52">
        <f>IFERROR(_xll.qlIndexFixing(Index6M,$H147,TRUE,_xll.ohTrigger(RecalcTrigger,Trigger6M)),NA())</f>
        <v>1.0587254861046606E-2</v>
      </c>
      <c r="O147" s="52">
        <f>IFERROR(_xll.qlIndexFixing(ONIndex6M,I147,TRUE,_xll.ohTrigger(RecalcTrigger,Trigger6M)),NA())</f>
        <v>1.0043806343524864E-2</v>
      </c>
      <c r="P147" s="52">
        <f>IFERROR(_xll.qlIndexFixing(Index1Y,$H147,TRUE,_xll.ohTrigger(RecalcTrigger,Trigger1Y)),NA())</f>
        <v>1.2568417729907336E-2</v>
      </c>
      <c r="Q147" s="52">
        <f>IFERROR(_xll.qlIndexFixing(ONIndex1Y,I147,TRUE,_xll.ohTrigger(RecalcTrigger,Trigger1Y)),NA())</f>
        <v>1.2106599276817676E-2</v>
      </c>
    </row>
    <row r="148" spans="2:17" x14ac:dyDescent="0.2">
      <c r="B148" s="46" t="s">
        <v>20</v>
      </c>
      <c r="D148" s="49">
        <f>_xll.qlCalendarAdvance(LocalCalendar,$D147,B148,"f",FALSE)</f>
        <v>42703</v>
      </c>
      <c r="E148" s="49">
        <f>_xll.qlInterestRateIndexValueDate(IndexON,D148)</f>
        <v>42703</v>
      </c>
      <c r="F148" s="52">
        <f>IFERROR(_xll.qlIndexFixing(IndexON,D148,TRUE,_xll.ohTrigger(RecalcTrigger,TriggerON)),NA())</f>
        <v>5.0213276816535313E-3</v>
      </c>
      <c r="H148" s="49">
        <f>_xll.qlCalendarAdvance(IborCalendar,$H147,B148,"f",FALSE)</f>
        <v>42697</v>
      </c>
      <c r="I148" s="49">
        <f>_xll.qlInterestRateIndexValueDate(Index1M,$H148)</f>
        <v>42699</v>
      </c>
      <c r="J148" s="52">
        <f>IFERROR(_xll.qlIndexFixing(Index1M,$H148,TRUE,_xll.ohTrigger(RecalcTrigger,Trigger1M)),NA())</f>
        <v>6.272673757781985E-3</v>
      </c>
      <c r="K148" s="52">
        <f>IFERROR(_xll.qlIndexFixing(ONIndex1M,I148,TRUE,_xll.ohTrigger(RecalcTrigger,Trigger1M)),NA())</f>
        <v>6.1325965340852662E-3</v>
      </c>
      <c r="L148" s="52">
        <f>IFERROR(_xll.qlIndexFixing(Index3M,H148,TRUE,_xll.ohTrigger(RecalcTrigger,Trigger3M)),NA())</f>
        <v>8.2365950825074308E-3</v>
      </c>
      <c r="M148" s="52">
        <f>IFERROR(_xll.qlIndexFixing(ONIndex3M,I148,TRUE,_xll.ohTrigger(RecalcTrigger,Trigger3M)),NA())</f>
        <v>7.7511857569767528E-3</v>
      </c>
      <c r="N148" s="52">
        <f>IFERROR(_xll.qlIndexFixing(Index6M,$H148,TRUE,_xll.ohTrigger(RecalcTrigger,Trigger6M)),NA())</f>
        <v>1.0587254861046606E-2</v>
      </c>
      <c r="O148" s="52">
        <f>IFERROR(_xll.qlIndexFixing(ONIndex6M,I148,TRUE,_xll.ohTrigger(RecalcTrigger,Trigger6M)),NA())</f>
        <v>1.0043806343524864E-2</v>
      </c>
      <c r="P148" s="52">
        <f>IFERROR(_xll.qlIndexFixing(Index1Y,$H148,TRUE,_xll.ohTrigger(RecalcTrigger,Trigger1Y)),NA())</f>
        <v>1.2568417729907336E-2</v>
      </c>
      <c r="Q148" s="52">
        <f>IFERROR(_xll.qlIndexFixing(ONIndex1Y,I148,TRUE,_xll.ohTrigger(RecalcTrigger,Trigger1Y)),NA())</f>
        <v>1.2106599276817676E-2</v>
      </c>
    </row>
    <row r="149" spans="2:17" x14ac:dyDescent="0.2">
      <c r="B149" s="46" t="s">
        <v>20</v>
      </c>
      <c r="D149" s="49">
        <f>_xll.qlCalendarAdvance(LocalCalendar,$D148,B149,"f",FALSE)</f>
        <v>42704</v>
      </c>
      <c r="E149" s="49">
        <f>_xll.qlInterestRateIndexValueDate(IndexON,D149)</f>
        <v>42704</v>
      </c>
      <c r="F149" s="52">
        <f>IFERROR(_xll.qlIndexFixing(IndexON,D149,TRUE,_xll.ohTrigger(RecalcTrigger,TriggerON)),NA())</f>
        <v>5.0304556019131752E-3</v>
      </c>
      <c r="H149" s="49">
        <f>_xll.qlCalendarAdvance(IborCalendar,$H148,B149,"f",FALSE)</f>
        <v>42698</v>
      </c>
      <c r="I149" s="49">
        <f>_xll.qlInterestRateIndexValueDate(Index1M,$H149)</f>
        <v>42702</v>
      </c>
      <c r="J149" s="52">
        <f>IFERROR(_xll.qlIndexFixing(Index1M,$H149,TRUE,_xll.ohTrigger(RecalcTrigger,Trigger1M)),NA())</f>
        <v>6.2863602158964582E-3</v>
      </c>
      <c r="K149" s="52">
        <f>IFERROR(_xll.qlIndexFixing(ONIndex1M,I149,TRUE,_xll.ohTrigger(RecalcTrigger,Trigger1M)),NA())</f>
        <v>6.1514588028188655E-3</v>
      </c>
      <c r="L149" s="52">
        <f>IFERROR(_xll.qlIndexFixing(Index3M,H149,TRUE,_xll.ohTrigger(RecalcTrigger,Trigger3M)),NA())</f>
        <v>8.2566487883887259E-3</v>
      </c>
      <c r="M149" s="52">
        <f>IFERROR(_xll.qlIndexFixing(ONIndex3M,I149,TRUE,_xll.ohTrigger(RecalcTrigger,Trigger3M)),NA())</f>
        <v>7.7702081523423061E-3</v>
      </c>
      <c r="N149" s="52">
        <f>IFERROR(_xll.qlIndexFixing(Index6M,$H149,TRUE,_xll.ohTrigger(RecalcTrigger,Trigger6M)),NA())</f>
        <v>1.0611802930858238E-2</v>
      </c>
      <c r="O149" s="52">
        <f>IFERROR(_xll.qlIndexFixing(ONIndex6M,I149,TRUE,_xll.ohTrigger(RecalcTrigger,Trigger6M)),NA())</f>
        <v>1.0097110133919784E-2</v>
      </c>
      <c r="P149" s="52">
        <f>IFERROR(_xll.qlIndexFixing(Index1Y,$H149,TRUE,_xll.ohTrigger(RecalcTrigger,Trigger1Y)),NA())</f>
        <v>1.2575552457209141E-2</v>
      </c>
      <c r="Q149" s="52">
        <f>IFERROR(_xll.qlIndexFixing(ONIndex1Y,I149,TRUE,_xll.ohTrigger(RecalcTrigger,Trigger1Y)),NA())</f>
        <v>1.2093379473592236E-2</v>
      </c>
    </row>
    <row r="150" spans="2:17" x14ac:dyDescent="0.2">
      <c r="B150" s="46" t="s">
        <v>20</v>
      </c>
      <c r="D150" s="49">
        <f>_xll.qlCalendarAdvance(LocalCalendar,$D149,B150,"f",FALSE)</f>
        <v>42705</v>
      </c>
      <c r="E150" s="49">
        <f>_xll.qlInterestRateIndexValueDate(IndexON,D150)</f>
        <v>42705</v>
      </c>
      <c r="F150" s="52">
        <f>IFERROR(_xll.qlIndexFixing(IndexON,D150,TRUE,_xll.ohTrigger(RecalcTrigger,TriggerON)),NA())</f>
        <v>5.0398414031693761E-3</v>
      </c>
      <c r="H150" s="49">
        <f>_xll.qlCalendarAdvance(IborCalendar,$H149,B150,"f",FALSE)</f>
        <v>42699</v>
      </c>
      <c r="I150" s="49">
        <f>_xll.qlInterestRateIndexValueDate(Index1M,$H150)</f>
        <v>42703</v>
      </c>
      <c r="J150" s="52">
        <f>IFERROR(_xll.qlIndexFixing(Index1M,$H150,TRUE,_xll.ohTrigger(RecalcTrigger,Trigger1M)),NA())</f>
        <v>6.2954226131530788E-3</v>
      </c>
      <c r="K150" s="52">
        <f>IFERROR(_xll.qlIndexFixing(ONIndex1M,I150,TRUE,_xll.ohTrigger(RecalcTrigger,Trigger1M)),NA())</f>
        <v>6.1608982978444971E-3</v>
      </c>
      <c r="L150" s="52">
        <f>IFERROR(_xll.qlIndexFixing(Index3M,H150,TRUE,_xll.ohTrigger(RecalcTrigger,Trigger3M)),NA())</f>
        <v>8.2618159675791267E-3</v>
      </c>
      <c r="M150" s="52">
        <f>IFERROR(_xll.qlIndexFixing(ONIndex3M,I150,TRUE,_xll.ohTrigger(RecalcTrigger,Trigger3M)),NA())</f>
        <v>7.7799775370834823E-3</v>
      </c>
      <c r="N150" s="52">
        <f>IFERROR(_xll.qlIndexFixing(Index6M,$H150,TRUE,_xll.ohTrigger(RecalcTrigger,Trigger6M)),NA())</f>
        <v>1.0614333207449983E-2</v>
      </c>
      <c r="O150" s="52">
        <f>IFERROR(_xll.qlIndexFixing(ONIndex6M,I150,TRUE,_xll.ohTrigger(RecalcTrigger,Trigger6M)),NA())</f>
        <v>1.012546368095002E-2</v>
      </c>
      <c r="P150" s="52">
        <f>IFERROR(_xll.qlIndexFixing(Index1Y,$H150,TRUE,_xll.ohTrigger(RecalcTrigger,Trigger1Y)),NA())</f>
        <v>1.2581024088096476E-2</v>
      </c>
      <c r="Q150" s="52">
        <f>IFERROR(_xll.qlIndexFixing(ONIndex1Y,I150,TRUE,_xll.ohTrigger(RecalcTrigger,Trigger1Y)),NA())</f>
        <v>1.2087064303605288E-2</v>
      </c>
    </row>
    <row r="151" spans="2:17" x14ac:dyDescent="0.2">
      <c r="B151" s="46" t="s">
        <v>20</v>
      </c>
      <c r="D151" s="49">
        <f>_xll.qlCalendarAdvance(LocalCalendar,$D150,B151,"f",FALSE)</f>
        <v>42706</v>
      </c>
      <c r="E151" s="49">
        <f>_xll.qlInterestRateIndexValueDate(IndexON,D151)</f>
        <v>42706</v>
      </c>
      <c r="F151" s="52">
        <f>IFERROR(_xll.qlIndexFixing(IndexON,D151,TRUE,_xll.ohTrigger(RecalcTrigger,TriggerON)),NA())</f>
        <v>5.0595437163369894E-3</v>
      </c>
      <c r="H151" s="49">
        <f>_xll.qlCalendarAdvance(IborCalendar,$H150,B151,"f",FALSE)</f>
        <v>42702</v>
      </c>
      <c r="I151" s="49">
        <f>_xll.qlInterestRateIndexValueDate(Index1M,$H151)</f>
        <v>42704</v>
      </c>
      <c r="J151" s="52">
        <f>IFERROR(_xll.qlIndexFixing(Index1M,$H151,TRUE,_xll.ohTrigger(RecalcTrigger,Trigger1M)),NA())</f>
        <v>6.3044586803329139E-3</v>
      </c>
      <c r="K151" s="52">
        <f>IFERROR(_xll.qlIndexFixing(ONIndex1M,I151,TRUE,_xll.ohTrigger(RecalcTrigger,Trigger1M)),NA())</f>
        <v>6.1703114696864958E-3</v>
      </c>
      <c r="L151" s="52">
        <f>IFERROR(_xll.qlIndexFixing(Index3M,H151,TRUE,_xll.ohTrigger(RecalcTrigger,Trigger3M)),NA())</f>
        <v>8.2669910695711835E-3</v>
      </c>
      <c r="M151" s="52">
        <f>IFERROR(_xll.qlIndexFixing(ONIndex3M,I151,TRUE,_xll.ohTrigger(RecalcTrigger,Trigger3M)),NA())</f>
        <v>7.7898517684360513E-3</v>
      </c>
      <c r="N151" s="52">
        <f>IFERROR(_xll.qlIndexFixing(Index6M,$H151,TRUE,_xll.ohTrigger(RecalcTrigger,Trigger6M)),NA())</f>
        <v>1.0620307895599481E-2</v>
      </c>
      <c r="O151" s="52">
        <f>IFERROR(_xll.qlIndexFixing(ONIndex6M,I151,TRUE,_xll.ohTrigger(RecalcTrigger,Trigger6M)),NA())</f>
        <v>1.0154754158353541E-2</v>
      </c>
      <c r="P151" s="52">
        <f>IFERROR(_xll.qlIndexFixing(Index1Y,$H151,TRUE,_xll.ohTrigger(RecalcTrigger,Trigger1Y)),NA())</f>
        <v>1.25865021409707E-2</v>
      </c>
      <c r="Q151" s="52">
        <f>IFERROR(_xll.qlIndexFixing(ONIndex1Y,I151,TRUE,_xll.ohTrigger(RecalcTrigger,Trigger1Y)),NA())</f>
        <v>1.2080803838179222E-2</v>
      </c>
    </row>
    <row r="152" spans="2:17" x14ac:dyDescent="0.2">
      <c r="B152" s="46" t="s">
        <v>20</v>
      </c>
      <c r="D152" s="49">
        <f>_xll.qlCalendarAdvance(LocalCalendar,$D151,B152,"f",FALSE)</f>
        <v>42709</v>
      </c>
      <c r="E152" s="49">
        <f>_xll.qlInterestRateIndexValueDate(IndexON,D152)</f>
        <v>42709</v>
      </c>
      <c r="F152" s="52">
        <f>IFERROR(_xll.qlIndexFixing(IndexON,D152,TRUE,_xll.ohTrigger(RecalcTrigger,TriggerON)),NA())</f>
        <v>5.0799283726732369E-3</v>
      </c>
      <c r="H152" s="49">
        <f>_xll.qlCalendarAdvance(IborCalendar,$H151,B152,"f",FALSE)</f>
        <v>42703</v>
      </c>
      <c r="I152" s="49">
        <f>_xll.qlInterestRateIndexValueDate(Index1M,$H152)</f>
        <v>42705</v>
      </c>
      <c r="J152" s="52">
        <f>IFERROR(_xll.qlIndexFixing(Index1M,$H152,TRUE,_xll.ohTrigger(RecalcTrigger,Trigger1M)),NA())</f>
        <v>6.3268930049152003E-3</v>
      </c>
      <c r="K152" s="52">
        <f>IFERROR(_xll.qlIndexFixing(ONIndex1M,I152,TRUE,_xll.ohTrigger(RecalcTrigger,Trigger1M)),NA())</f>
        <v>6.1796983181849896E-3</v>
      </c>
      <c r="L152" s="52">
        <f>IFERROR(_xll.qlIndexFixing(Index3M,H152,TRUE,_xll.ohTrigger(RecalcTrigger,Trigger3M)),NA())</f>
        <v>8.2767052059606883E-3</v>
      </c>
      <c r="M152" s="52">
        <f>IFERROR(_xll.qlIndexFixing(ONIndex3M,I152,TRUE,_xll.ohTrigger(RecalcTrigger,Trigger3M)),NA())</f>
        <v>7.7998308464799493E-3</v>
      </c>
      <c r="N152" s="52">
        <f>IFERROR(_xll.qlIndexFixing(Index6M,$H152,TRUE,_xll.ohTrigger(RecalcTrigger,Trigger6M)),NA())</f>
        <v>1.0626270589802924E-2</v>
      </c>
      <c r="O152" s="52">
        <f>IFERROR(_xll.qlIndexFixing(ONIndex6M,I152,TRUE,_xll.ohTrigger(RecalcTrigger,Trigger6M)),NA())</f>
        <v>1.0184981566530027E-2</v>
      </c>
      <c r="P152" s="52">
        <f>IFERROR(_xll.qlIndexFixing(Index1Y,$H152,TRUE,_xll.ohTrigger(RecalcTrigger,Trigger1Y)),NA())</f>
        <v>1.2591987819652853E-2</v>
      </c>
      <c r="Q152" s="52">
        <f>IFERROR(_xll.qlIndexFixing(ONIndex1Y,I152,TRUE,_xll.ohTrigger(RecalcTrigger,Trigger1Y)),NA())</f>
        <v>1.2074598077074228E-2</v>
      </c>
    </row>
    <row r="153" spans="2:17" x14ac:dyDescent="0.2">
      <c r="B153" s="46" t="s">
        <v>20</v>
      </c>
      <c r="D153" s="49">
        <f>_xll.qlCalendarAdvance(LocalCalendar,$D152,B153,"f",FALSE)</f>
        <v>42710</v>
      </c>
      <c r="E153" s="49">
        <f>_xll.qlInterestRateIndexValueDate(IndexON,D153)</f>
        <v>42710</v>
      </c>
      <c r="F153" s="52">
        <f>IFERROR(_xll.qlIndexFixing(IndexON,D153,TRUE,_xll.ohTrigger(RecalcTrigger,TriggerON)),NA())</f>
        <v>5.0903932932033769E-3</v>
      </c>
      <c r="H153" s="49">
        <f>_xll.qlCalendarAdvance(IborCalendar,$H152,B153,"f",FALSE)</f>
        <v>42704</v>
      </c>
      <c r="I153" s="49">
        <f>_xll.qlInterestRateIndexValueDate(Index1M,$H153)</f>
        <v>42706</v>
      </c>
      <c r="J153" s="52">
        <f>IFERROR(_xll.qlIndexFixing(Index1M,$H153,TRUE,_xll.ohTrigger(RecalcTrigger,Trigger1M)),NA())</f>
        <v>6.3313841554207828E-3</v>
      </c>
      <c r="K153" s="52">
        <f>IFERROR(_xll.qlIndexFixing(ONIndex1M,I153,TRUE,_xll.ohTrigger(RecalcTrigger,Trigger1M)),NA())</f>
        <v>6.1984909934675869E-3</v>
      </c>
      <c r="L153" s="52">
        <f>IFERROR(_xll.qlIndexFixing(Index3M,H153,TRUE,_xll.ohTrigger(RecalcTrigger,Trigger3M)),NA())</f>
        <v>8.2863806518824745E-3</v>
      </c>
      <c r="M153" s="52">
        <f>IFERROR(_xll.qlIndexFixing(ONIndex3M,I153,TRUE,_xll.ohTrigger(RecalcTrigger,Trigger3M)),NA())</f>
        <v>7.8203083663996864E-3</v>
      </c>
      <c r="N153" s="52">
        <f>IFERROR(_xll.qlIndexFixing(Index6M,$H153,TRUE,_xll.ohTrigger(RecalcTrigger,Trigger6M)),NA())</f>
        <v>1.0632221218711229E-2</v>
      </c>
      <c r="O153" s="52">
        <f>IFERROR(_xll.qlIndexFixing(ONIndex6M,I153,TRUE,_xll.ohTrigger(RecalcTrigger,Trigger6M)),NA())</f>
        <v>1.0248851246341673E-2</v>
      </c>
      <c r="P153" s="52">
        <f>IFERROR(_xll.qlIndexFixing(Index1Y,$H153,TRUE,_xll.ohTrigger(RecalcTrigger,Trigger1Y)),NA())</f>
        <v>1.2606384613463743E-2</v>
      </c>
      <c r="Q153" s="52">
        <f>IFERROR(_xll.qlIndexFixing(ONIndex1Y,I153,TRUE,_xll.ohTrigger(RecalcTrigger,Trigger1Y)),NA())</f>
        <v>1.206277307628234E-2</v>
      </c>
    </row>
    <row r="154" spans="2:17" x14ac:dyDescent="0.2">
      <c r="B154" s="46" t="s">
        <v>20</v>
      </c>
      <c r="D154" s="49">
        <f>_xll.qlCalendarAdvance(LocalCalendar,$D153,B154,"f",FALSE)</f>
        <v>42711</v>
      </c>
      <c r="E154" s="49">
        <f>_xll.qlInterestRateIndexValueDate(IndexON,D154)</f>
        <v>42711</v>
      </c>
      <c r="F154" s="52">
        <f>IFERROR(_xll.qlIndexFixing(IndexON,D154,TRUE,_xll.ohTrigger(RecalcTrigger,TriggerON)),NA())</f>
        <v>5.1009058081419312E-3</v>
      </c>
      <c r="H154" s="49">
        <f>_xll.qlCalendarAdvance(IborCalendar,$H153,B154,"f",FALSE)</f>
        <v>42705</v>
      </c>
      <c r="I154" s="49">
        <f>_xll.qlInterestRateIndexValueDate(Index1M,$H154)</f>
        <v>42709</v>
      </c>
      <c r="J154" s="52">
        <f>IFERROR(_xll.qlIndexFixing(Index1M,$H154,TRUE,_xll.ohTrigger(RecalcTrigger,Trigger1M)),NA())</f>
        <v>6.35367551485733E-3</v>
      </c>
      <c r="K154" s="52">
        <f>IFERROR(_xll.qlIndexFixing(ONIndex1M,I154,TRUE,_xll.ohTrigger(RecalcTrigger,Trigger1M)),NA())</f>
        <v>6.2169824791435957E-3</v>
      </c>
      <c r="L154" s="52">
        <f>IFERROR(_xll.qlIndexFixing(Index3M,H154,TRUE,_xll.ohTrigger(RecalcTrigger,Trigger3M)),NA())</f>
        <v>8.3195166347895064E-3</v>
      </c>
      <c r="M154" s="52">
        <f>IFERROR(_xll.qlIndexFixing(ONIndex3M,I154,TRUE,_xll.ohTrigger(RecalcTrigger,Trigger3M)),NA())</f>
        <v>7.8407956254888944E-3</v>
      </c>
      <c r="N154" s="52">
        <f>IFERROR(_xll.qlIndexFixing(Index6M,$H154,TRUE,_xll.ohTrigger(RecalcTrigger,Trigger6M)),NA())</f>
        <v>1.0650000000171448E-2</v>
      </c>
      <c r="O154" s="52">
        <f>IFERROR(_xll.qlIndexFixing(ONIndex6M,I154,TRUE,_xll.ohTrigger(RecalcTrigger,Trigger6M)),NA())</f>
        <v>1.0314818705170481E-2</v>
      </c>
      <c r="P154" s="52">
        <f>IFERROR(_xll.qlIndexFixing(Index1Y,$H154,TRUE,_xll.ohTrigger(RecalcTrigger,Trigger1Y)),NA())</f>
        <v>1.2614030869831663E-2</v>
      </c>
      <c r="Q154" s="52">
        <f>IFERROR(_xll.qlIndexFixing(ONIndex1Y,I154,TRUE,_xll.ohTrigger(RecalcTrigger,Trigger1Y)),NA())</f>
        <v>1.205032207714396E-2</v>
      </c>
    </row>
    <row r="155" spans="2:17" x14ac:dyDescent="0.2">
      <c r="B155" s="46" t="s">
        <v>20</v>
      </c>
      <c r="D155" s="49">
        <f>_xll.qlCalendarAdvance(LocalCalendar,$D154,B155,"f",FALSE)</f>
        <v>42712</v>
      </c>
      <c r="E155" s="49">
        <f>_xll.qlInterestRateIndexValueDate(IndexON,D155)</f>
        <v>42712</v>
      </c>
      <c r="F155" s="52">
        <f>IFERROR(_xll.qlIndexFixing(IndexON,D155,TRUE,_xll.ohTrigger(RecalcTrigger,TriggerON)),NA())</f>
        <v>5.1114659174089638E-3</v>
      </c>
      <c r="H155" s="49">
        <f>_xll.qlCalendarAdvance(IborCalendar,$H154,B155,"f",FALSE)</f>
        <v>42706</v>
      </c>
      <c r="I155" s="49">
        <f>_xll.qlInterestRateIndexValueDate(Index1M,$H155)</f>
        <v>42710</v>
      </c>
      <c r="J155" s="52">
        <f>IFERROR(_xll.qlIndexFixing(Index1M,$H155,TRUE,_xll.ohTrigger(RecalcTrigger,Trigger1M)),NA())</f>
        <v>6.3625405915636001E-3</v>
      </c>
      <c r="K155" s="52">
        <f>IFERROR(_xll.qlIndexFixing(ONIndex1M,I155,TRUE,_xll.ohTrigger(RecalcTrigger,Trigger1M)),NA())</f>
        <v>6.2262377110844369E-3</v>
      </c>
      <c r="L155" s="52">
        <f>IFERROR(_xll.qlIndexFixing(Index3M,H155,TRUE,_xll.ohTrigger(RecalcTrigger,Trigger3M)),NA())</f>
        <v>8.3246544462420857E-3</v>
      </c>
      <c r="M155" s="52">
        <f>IFERROR(_xll.qlIndexFixing(ONIndex3M,I155,TRUE,_xll.ohTrigger(RecalcTrigger,Trigger3M)),NA())</f>
        <v>7.851298936909501E-3</v>
      </c>
      <c r="N155" s="52">
        <f>IFERROR(_xll.qlIndexFixing(Index6M,$H155,TRUE,_xll.ohTrigger(RecalcTrigger,Trigger6M)),NA())</f>
        <v>1.0655901558272556E-2</v>
      </c>
      <c r="O155" s="52">
        <f>IFERROR(_xll.qlIndexFixing(ONIndex6M,I155,TRUE,_xll.ohTrigger(RecalcTrigger,Trigger6M)),NA())</f>
        <v>1.0347079936536829E-2</v>
      </c>
      <c r="P155" s="52">
        <f>IFERROR(_xll.qlIndexFixing(Index1Y,$H155,TRUE,_xll.ohTrigger(RecalcTrigger,Trigger1Y)),NA())</f>
        <v>1.2619572735815642E-2</v>
      </c>
      <c r="Q155" s="52">
        <f>IFERROR(_xll.qlIndexFixing(ONIndex1Y,I155,TRUE,_xll.ohTrigger(RecalcTrigger,Trigger1Y)),NA())</f>
        <v>1.2044389838123948E-2</v>
      </c>
    </row>
    <row r="156" spans="2:17" x14ac:dyDescent="0.2">
      <c r="B156" s="46" t="s">
        <v>20</v>
      </c>
      <c r="D156" s="49">
        <f>_xll.qlCalendarAdvance(LocalCalendar,$D155,B156,"f",FALSE)</f>
        <v>42713</v>
      </c>
      <c r="E156" s="49">
        <f>_xll.qlInterestRateIndexValueDate(IndexON,D156)</f>
        <v>42713</v>
      </c>
      <c r="F156" s="52">
        <f>IFERROR(_xll.qlIndexFixing(IndexON,D156,TRUE,_xll.ohTrigger(RecalcTrigger,TriggerON)),NA())</f>
        <v>5.132817964952352E-3</v>
      </c>
      <c r="H156" s="49">
        <f>_xll.qlCalendarAdvance(IborCalendar,$H155,B156,"f",FALSE)</f>
        <v>42709</v>
      </c>
      <c r="I156" s="49">
        <f>_xll.qlInterestRateIndexValueDate(Index1M,$H156)</f>
        <v>42711</v>
      </c>
      <c r="J156" s="52">
        <f>IFERROR(_xll.qlIndexFixing(Index1M,$H156,TRUE,_xll.ohTrigger(RecalcTrigger,Trigger1M)),NA())</f>
        <v>6.3801643359125268E-3</v>
      </c>
      <c r="K156" s="52">
        <f>IFERROR(_xll.qlIndexFixing(ONIndex1M,I156,TRUE,_xll.ohTrigger(RecalcTrigger,Trigger1M)),NA())</f>
        <v>6.2354666197617092E-3</v>
      </c>
      <c r="L156" s="52">
        <f>IFERROR(_xll.qlIndexFixing(Index3M,H156,TRUE,_xll.ohTrigger(RecalcTrigger,Trigger3M)),NA())</f>
        <v>8.3341056261794222E-3</v>
      </c>
      <c r="M156" s="52">
        <f>IFERROR(_xll.qlIndexFixing(ONIndex3M,I156,TRUE,_xll.ohTrigger(RecalcTrigger,Trigger3M)),NA())</f>
        <v>7.8619070951013725E-3</v>
      </c>
      <c r="N156" s="52">
        <f>IFERROR(_xll.qlIndexFixing(Index6M,$H156,TRUE,_xll.ohTrigger(RecalcTrigger,Trigger6M)),NA())</f>
        <v>1.0661790117543519E-2</v>
      </c>
      <c r="O156" s="52">
        <f>IFERROR(_xll.qlIndexFixing(ONIndex6M,I156,TRUE,_xll.ohTrigger(RecalcTrigger,Trigger6M)),NA())</f>
        <v>1.0377627265443223E-2</v>
      </c>
      <c r="P156" s="52">
        <f>IFERROR(_xll.qlIndexFixing(Index1Y,$H156,TRUE,_xll.ohTrigger(RecalcTrigger,Trigger1Y)),NA())</f>
        <v>1.2625129451100807E-2</v>
      </c>
      <c r="Q156" s="52">
        <f>IFERROR(_xll.qlIndexFixing(ONIndex1Y,I156,TRUE,_xll.ohTrigger(RecalcTrigger,Trigger1Y)),NA())</f>
        <v>1.2038512303584881E-2</v>
      </c>
    </row>
    <row r="157" spans="2:17" x14ac:dyDescent="0.2">
      <c r="B157" s="46" t="s">
        <v>20</v>
      </c>
      <c r="D157" s="49">
        <f>_xll.qlCalendarAdvance(LocalCalendar,$D156,B157,"f",FALSE)</f>
        <v>42716</v>
      </c>
      <c r="E157" s="49">
        <f>_xll.qlInterestRateIndexValueDate(IndexON,D157)</f>
        <v>42716</v>
      </c>
      <c r="F157" s="52">
        <f>IFERROR(_xll.qlIndexFixing(IndexON,D157,TRUE,_xll.ohTrigger(RecalcTrigger,TriggerON)),NA())</f>
        <v>5.1541822984813024E-3</v>
      </c>
      <c r="H157" s="49">
        <f>_xll.qlCalendarAdvance(IborCalendar,$H156,B157,"f",FALSE)</f>
        <v>42710</v>
      </c>
      <c r="I157" s="49">
        <f>_xll.qlInterestRateIndexValueDate(Index1M,$H157)</f>
        <v>42712</v>
      </c>
      <c r="J157" s="52">
        <f>IFERROR(_xll.qlIndexFixing(Index1M,$H157,TRUE,_xll.ohTrigger(RecalcTrigger,Trigger1M)),NA())</f>
        <v>6.3845755539665427E-3</v>
      </c>
      <c r="K157" s="52">
        <f>IFERROR(_xll.qlIndexFixing(ONIndex1M,I157,TRUE,_xll.ohTrigger(RecalcTrigger,Trigger1M)),NA())</f>
        <v>6.2446692050954766E-3</v>
      </c>
      <c r="L157" s="52">
        <f>IFERROR(_xll.qlIndexFixing(Index3M,H157,TRUE,_xll.ohTrigger(RecalcTrigger,Trigger3M)),NA())</f>
        <v>8.3435057900649312E-3</v>
      </c>
      <c r="M157" s="52">
        <f>IFERROR(_xll.qlIndexFixing(ONIndex3M,I157,TRUE,_xll.ohTrigger(RecalcTrigger,Trigger3M)),NA())</f>
        <v>7.8726201000645091E-3</v>
      </c>
      <c r="N157" s="52">
        <f>IFERROR(_xll.qlIndexFixing(Index6M,$H157,TRUE,_xll.ohTrigger(RecalcTrigger,Trigger6M)),NA())</f>
        <v>1.0667665029842139E-2</v>
      </c>
      <c r="O157" s="52">
        <f>IFERROR(_xll.qlIndexFixing(ONIndex6M,I157,TRUE,_xll.ohTrigger(RecalcTrigger,Trigger6M)),NA())</f>
        <v>1.0406460691410047E-2</v>
      </c>
      <c r="P157" s="52">
        <f>IFERROR(_xll.qlIndexFixing(Index1Y,$H157,TRUE,_xll.ohTrigger(RecalcTrigger,Trigger1Y)),NA())</f>
        <v>1.2630702219697637E-2</v>
      </c>
      <c r="Q157" s="52">
        <f>IFERROR(_xll.qlIndexFixing(ONIndex1Y,I157,TRUE,_xll.ohTrigger(RecalcTrigger,Trigger1Y)),NA())</f>
        <v>1.2032689473446823E-2</v>
      </c>
    </row>
    <row r="158" spans="2:17" x14ac:dyDescent="0.2">
      <c r="B158" s="46" t="s">
        <v>20</v>
      </c>
      <c r="D158" s="49">
        <f>_xll.qlCalendarAdvance(LocalCalendar,$D157,B158,"f",FALSE)</f>
        <v>42717</v>
      </c>
      <c r="E158" s="49">
        <f>_xll.qlInterestRateIndexValueDate(IndexON,D158)</f>
        <v>42717</v>
      </c>
      <c r="F158" s="52">
        <f>IFERROR(_xll.qlIndexFixing(IndexON,D158,TRUE,_xll.ohTrigger(RecalcTrigger,TriggerON)),NA())</f>
        <v>5.164980379790407E-3</v>
      </c>
      <c r="H158" s="49">
        <f>_xll.qlCalendarAdvance(IborCalendar,$H157,B158,"f",FALSE)</f>
        <v>42711</v>
      </c>
      <c r="I158" s="49">
        <f>_xll.qlInterestRateIndexValueDate(Index1M,$H158)</f>
        <v>42713</v>
      </c>
      <c r="J158" s="52">
        <f>IFERROR(_xll.qlIndexFixing(Index1M,$H158,TRUE,_xll.ohTrigger(RecalcTrigger,Trigger1M)),NA())</f>
        <v>6.3889778368468736E-3</v>
      </c>
      <c r="K158" s="52">
        <f>IFERROR(_xll.qlIndexFixing(ONIndex1M,I158,TRUE,_xll.ohTrigger(RecalcTrigger,Trigger1M)),NA())</f>
        <v>6.2630955903664187E-3</v>
      </c>
      <c r="L158" s="52">
        <f>IFERROR(_xll.qlIndexFixing(Index3M,H158,TRUE,_xll.ohTrigger(RecalcTrigger,Trigger3M)),NA())</f>
        <v>8.3528528835703497E-3</v>
      </c>
      <c r="M158" s="52">
        <f>IFERROR(_xll.qlIndexFixing(ONIndex3M,I158,TRUE,_xll.ohTrigger(RecalcTrigger,Trigger3M)),NA())</f>
        <v>7.8945687154430289E-3</v>
      </c>
      <c r="N158" s="52">
        <f>IFERROR(_xll.qlIndexFixing(Index6M,$H158,TRUE,_xll.ohTrigger(RecalcTrigger,Trigger6M)),NA())</f>
        <v>1.0673525647020069E-2</v>
      </c>
      <c r="O158" s="52">
        <f>IFERROR(_xll.qlIndexFixing(ONIndex6M,I158,TRUE,_xll.ohTrigger(RecalcTrigger,Trigger6M)),NA())</f>
        <v>1.0458718363173247E-2</v>
      </c>
      <c r="P158" s="52">
        <f>IFERROR(_xll.qlIndexFixing(Index1Y,$H158,TRUE,_xll.ohTrigger(RecalcTrigger,Trigger1Y)),NA())</f>
        <v>1.2644972624203409E-2</v>
      </c>
      <c r="Q158" s="52">
        <f>IFERROR(_xll.qlIndexFixing(ONIndex1Y,I158,TRUE,_xll.ohTrigger(RecalcTrigger,Trigger1Y)),NA())</f>
        <v>1.2021627582017302E-2</v>
      </c>
    </row>
    <row r="159" spans="2:17" x14ac:dyDescent="0.2">
      <c r="B159" s="46" t="s">
        <v>20</v>
      </c>
      <c r="D159" s="49">
        <f>_xll.qlCalendarAdvance(LocalCalendar,$D158,B159,"f",FALSE)</f>
        <v>42718</v>
      </c>
      <c r="E159" s="49">
        <f>_xll.qlInterestRateIndexValueDate(IndexON,D159)</f>
        <v>42718</v>
      </c>
      <c r="F159" s="52">
        <f>IFERROR(_xll.qlIndexFixing(IndexON,D159,TRUE,_xll.ohTrigger(RecalcTrigger,TriggerON)),NA())</f>
        <v>5.17582605542799E-3</v>
      </c>
      <c r="H159" s="49">
        <f>_xll.qlCalendarAdvance(IborCalendar,$H158,B159,"f",FALSE)</f>
        <v>42712</v>
      </c>
      <c r="I159" s="49">
        <f>_xll.qlInterestRateIndexValueDate(Index1M,$H159)</f>
        <v>42716</v>
      </c>
      <c r="J159" s="52">
        <f>IFERROR(_xll.qlIndexFixing(Index1M,$H159,TRUE,_xll.ohTrigger(RecalcTrigger,Trigger1M)),NA())</f>
        <v>6.415178103608179E-3</v>
      </c>
      <c r="K159" s="52">
        <f>IFERROR(_xll.qlIndexFixing(ONIndex1M,I159,TRUE,_xll.ohTrigger(RecalcTrigger,Trigger1M)),NA())</f>
        <v>6.2812163134751131E-3</v>
      </c>
      <c r="L159" s="52">
        <f>IFERROR(_xll.qlIndexFixing(Index3M,H159,TRUE,_xll.ohTrigger(RecalcTrigger,Trigger3M)),NA())</f>
        <v>8.3846524927135464E-3</v>
      </c>
      <c r="M159" s="52">
        <f>IFERROR(_xll.qlIndexFixing(ONIndex3M,I159,TRUE,_xll.ohTrigger(RecalcTrigger,Trigger3M)),NA())</f>
        <v>7.9165205872300248E-3</v>
      </c>
      <c r="N159" s="52">
        <f>IFERROR(_xll.qlIndexFixing(Index6M,$H159,TRUE,_xll.ohTrigger(RecalcTrigger,Trigger6M)),NA())</f>
        <v>1.0691015246221928E-2</v>
      </c>
      <c r="O159" s="52">
        <f>IFERROR(_xll.qlIndexFixing(ONIndex6M,I159,TRUE,_xll.ohTrigger(RecalcTrigger,Trigger6M)),NA())</f>
        <v>1.0504655358767323E-2</v>
      </c>
      <c r="P159" s="52">
        <f>IFERROR(_xll.qlIndexFixing(Index1Y,$H159,TRUE,_xll.ohTrigger(RecalcTrigger,Trigger1Y)),NA())</f>
        <v>1.2653177908382071E-2</v>
      </c>
      <c r="Q159" s="52">
        <f>IFERROR(_xll.qlIndexFixing(ONIndex1Y,I159,TRUE,_xll.ohTrigger(RecalcTrigger,Trigger1Y)),NA())</f>
        <v>1.2009945196984617E-2</v>
      </c>
    </row>
    <row r="160" spans="2:17" x14ac:dyDescent="0.2">
      <c r="B160" s="46" t="s">
        <v>20</v>
      </c>
      <c r="D160" s="49">
        <f>_xll.qlCalendarAdvance(LocalCalendar,$D159,B160,"f",FALSE)</f>
        <v>42719</v>
      </c>
      <c r="E160" s="49">
        <f>_xll.qlInterestRateIndexValueDate(IndexON,D160)</f>
        <v>42719</v>
      </c>
      <c r="F160" s="52">
        <f>IFERROR(_xll.qlIndexFixing(IndexON,D160,TRUE,_xll.ohTrigger(RecalcTrigger,TriggerON)),NA())</f>
        <v>5.1867193255539235E-3</v>
      </c>
      <c r="H160" s="49">
        <f>_xll.qlCalendarAdvance(IborCalendar,$H159,B160,"f",FALSE)</f>
        <v>42713</v>
      </c>
      <c r="I160" s="49">
        <f>_xll.qlInterestRateIndexValueDate(Index1M,$H160)</f>
        <v>42717</v>
      </c>
      <c r="J160" s="52">
        <f>IFERROR(_xll.qlIndexFixing(Index1M,$H160,TRUE,_xll.ohTrigger(RecalcTrigger,Trigger1M)),NA())</f>
        <v>6.4238588636905498E-3</v>
      </c>
      <c r="K160" s="52">
        <f>IFERROR(_xll.qlIndexFixing(ONIndex1M,I160,TRUE,_xll.ohTrigger(RecalcTrigger,Trigger1M)),NA())</f>
        <v>6.2902872822512279E-3</v>
      </c>
      <c r="L160" s="52">
        <f>IFERROR(_xll.qlIndexFixing(Index3M,H160,TRUE,_xll.ohTrigger(RecalcTrigger,Trigger3M)),NA())</f>
        <v>8.3896694666885097E-3</v>
      </c>
      <c r="M160" s="52">
        <f>IFERROR(_xll.qlIndexFixing(ONIndex3M,I160,TRUE,_xll.ohTrigger(RecalcTrigger,Trigger3M)),NA())</f>
        <v>7.9277578259695503E-3</v>
      </c>
      <c r="N160" s="52">
        <f>IFERROR(_xll.qlIndexFixing(Index6M,$H160,TRUE,_xll.ohTrigger(RecalcTrigger,Trigger6M)),NA())</f>
        <v>1.0696812201275493E-2</v>
      </c>
      <c r="O160" s="52">
        <f>IFERROR(_xll.qlIndexFixing(ONIndex6M,I160,TRUE,_xll.ohTrigger(RecalcTrigger,Trigger6M)),NA())</f>
        <v>1.0524919264680577E-2</v>
      </c>
      <c r="P160" s="52">
        <f>IFERROR(_xll.qlIndexFixing(Index1Y,$H160,TRUE,_xll.ohTrigger(RecalcTrigger,Trigger1Y)),NA())</f>
        <v>1.2658849004668344E-2</v>
      </c>
      <c r="Q160" s="52">
        <f>IFERROR(_xll.qlIndexFixing(ONIndex1Y,I160,TRUE,_xll.ohTrigger(RecalcTrigger,Trigger1Y)),NA())</f>
        <v>1.2004395888931541E-2</v>
      </c>
    </row>
    <row r="161" spans="2:17" x14ac:dyDescent="0.2">
      <c r="B161" s="46" t="s">
        <v>20</v>
      </c>
      <c r="D161" s="49">
        <f>_xll.qlCalendarAdvance(LocalCalendar,$D160,B161,"f",FALSE)</f>
        <v>42720</v>
      </c>
      <c r="E161" s="49">
        <f>_xll.qlInterestRateIndexValueDate(IndexON,D161)</f>
        <v>42720</v>
      </c>
      <c r="F161" s="52">
        <f>IFERROR(_xll.qlIndexFixing(IndexON,D161,TRUE,_xll.ohTrigger(RecalcTrigger,TriggerON)),NA())</f>
        <v>5.2087398756572867E-3</v>
      </c>
      <c r="H161" s="49">
        <f>_xll.qlCalendarAdvance(IborCalendar,$H160,B161,"f",FALSE)</f>
        <v>42716</v>
      </c>
      <c r="I161" s="49">
        <f>_xll.qlInterestRateIndexValueDate(Index1M,$H161)</f>
        <v>42718</v>
      </c>
      <c r="J161" s="52">
        <f>IFERROR(_xll.qlIndexFixing(Index1M,$H161,TRUE,_xll.ohTrigger(RecalcTrigger,Trigger1M)),NA())</f>
        <v>6.4454046296697912E-3</v>
      </c>
      <c r="K161" s="52">
        <f>IFERROR(_xll.qlIndexFixing(ONIndex1M,I161,TRUE,_xll.ohTrigger(RecalcTrigger,Trigger1M)),NA())</f>
        <v>6.2993319276838378E-3</v>
      </c>
      <c r="L161" s="52">
        <f>IFERROR(_xll.qlIndexFixing(Index3M,H161,TRUE,_xll.ohTrigger(RecalcTrigger,Trigger3M)),NA())</f>
        <v>8.3987203928170828E-3</v>
      </c>
      <c r="M161" s="52">
        <f>IFERROR(_xll.qlIndexFixing(ONIndex3M,I161,TRUE,_xll.ohTrigger(RecalcTrigger,Trigger3M)),NA())</f>
        <v>7.9390999114004046E-3</v>
      </c>
      <c r="N161" s="52">
        <f>IFERROR(_xll.qlIndexFixing(Index6M,$H161,TRUE,_xll.ohTrigger(RecalcTrigger,Trigger6M)),NA())</f>
        <v>1.0702591620351554E-2</v>
      </c>
      <c r="O161" s="52">
        <f>IFERROR(_xll.qlIndexFixing(ONIndex6M,I161,TRUE,_xll.ohTrigger(RecalcTrigger,Trigger6M)),NA())</f>
        <v>1.0543469265655858E-2</v>
      </c>
      <c r="P161" s="52">
        <f>IFERROR(_xll.qlIndexFixing(Index1Y,$H161,TRUE,_xll.ohTrigger(RecalcTrigger,Trigger1Y)),NA())</f>
        <v>1.2664543378916314E-2</v>
      </c>
      <c r="Q161" s="52">
        <f>IFERROR(_xll.qlIndexFixing(ONIndex1Y,I161,TRUE,_xll.ohTrigger(RecalcTrigger,Trigger1Y)),NA())</f>
        <v>1.1998901285119601E-2</v>
      </c>
    </row>
    <row r="162" spans="2:17" x14ac:dyDescent="0.2">
      <c r="B162" s="46" t="s">
        <v>20</v>
      </c>
      <c r="D162" s="49">
        <f>_xll.qlCalendarAdvance(LocalCalendar,$D161,B162,"f",FALSE)</f>
        <v>42723</v>
      </c>
      <c r="E162" s="49">
        <f>_xll.qlInterestRateIndexValueDate(IndexON,D162)</f>
        <v>42723</v>
      </c>
      <c r="F162" s="52">
        <f>IFERROR(_xll.qlIndexFixing(IndexON,D162,TRUE,_xll.ohTrigger(RecalcTrigger,TriggerON)),NA())</f>
        <v>5.2307683500618651E-3</v>
      </c>
      <c r="H162" s="49">
        <f>_xll.qlCalendarAdvance(IborCalendar,$H161,B162,"f",FALSE)</f>
        <v>42717</v>
      </c>
      <c r="I162" s="49">
        <f>_xll.qlInterestRateIndexValueDate(Index1M,$H162)</f>
        <v>42719</v>
      </c>
      <c r="J162" s="52">
        <f>IFERROR(_xll.qlIndexFixing(Index1M,$H162,TRUE,_xll.ohTrigger(RecalcTrigger,Trigger1M)),NA())</f>
        <v>6.4497182170834711E-3</v>
      </c>
      <c r="K162" s="52">
        <f>IFERROR(_xll.qlIndexFixing(ONIndex1M,I162,TRUE,_xll.ohTrigger(RecalcTrigger,Trigger1M)),NA())</f>
        <v>6.3083502498528787E-3</v>
      </c>
      <c r="L162" s="52">
        <f>IFERROR(_xll.qlIndexFixing(Index3M,H162,TRUE,_xll.ohTrigger(RecalcTrigger,Trigger3M)),NA())</f>
        <v>8.4077059222602557E-3</v>
      </c>
      <c r="M162" s="52">
        <f>IFERROR(_xll.qlIndexFixing(ONIndex3M,I162,TRUE,_xll.ohTrigger(RecalcTrigger,Trigger3M)),NA())</f>
        <v>7.95054684368246E-3</v>
      </c>
      <c r="N162" s="52">
        <f>IFERROR(_xll.qlIndexFixing(Index6M,$H162,TRUE,_xll.ohTrigger(RecalcTrigger,Trigger6M)),NA())</f>
        <v>1.0708352855258717E-2</v>
      </c>
      <c r="O162" s="52">
        <f>IFERROR(_xll.qlIndexFixing(ONIndex6M,I162,TRUE,_xll.ohTrigger(RecalcTrigger,Trigger6M)),NA())</f>
        <v>1.0560305361373423E-2</v>
      </c>
      <c r="P162" s="52">
        <f>IFERROR(_xll.qlIndexFixing(Index1Y,$H162,TRUE,_xll.ohTrigger(RecalcTrigger,Trigger1Y)),NA())</f>
        <v>1.2670262235334654E-2</v>
      </c>
      <c r="Q162" s="52">
        <f>IFERROR(_xll.qlIndexFixing(ONIndex1Y,I162,TRUE,_xll.ohTrigger(RecalcTrigger,Trigger1Y)),NA())</f>
        <v>1.1993461385868542E-2</v>
      </c>
    </row>
    <row r="163" spans="2:17" x14ac:dyDescent="0.2">
      <c r="B163" s="46" t="s">
        <v>20</v>
      </c>
      <c r="D163" s="49">
        <f>_xll.qlCalendarAdvance(LocalCalendar,$D162,B163,"f",FALSE)</f>
        <v>42724</v>
      </c>
      <c r="E163" s="49">
        <f>_xll.qlInterestRateIndexValueDate(IndexON,D163)</f>
        <v>42724</v>
      </c>
      <c r="F163" s="52">
        <f>IFERROR(_xll.qlIndexFixing(IndexON,D163,TRUE,_xll.ohTrigger(RecalcTrigger,TriggerON)),NA())</f>
        <v>5.2418995923098066E-3</v>
      </c>
      <c r="H163" s="49">
        <f>_xll.qlCalendarAdvance(IborCalendar,$H162,B163,"f",FALSE)</f>
        <v>42718</v>
      </c>
      <c r="I163" s="49">
        <f>_xll.qlInterestRateIndexValueDate(Index1M,$H163)</f>
        <v>42720</v>
      </c>
      <c r="J163" s="52">
        <f>IFERROR(_xll.qlIndexFixing(Index1M,$H163,TRUE,_xll.ohTrigger(RecalcTrigger,Trigger1M)),NA())</f>
        <v>6.4540228709561442E-3</v>
      </c>
      <c r="K163" s="52">
        <f>IFERROR(_xll.qlIndexFixing(ONIndex1M,I163,TRUE,_xll.ohTrigger(RecalcTrigger,Trigger1M)),NA())</f>
        <v>6.3264103227034241E-3</v>
      </c>
      <c r="L163" s="52">
        <f>IFERROR(_xll.qlIndexFixing(Index3M,H163,TRUE,_xll.ohTrigger(RecalcTrigger,Trigger3M)),NA())</f>
        <v>8.4166240005787429E-3</v>
      </c>
      <c r="M163" s="52">
        <f>IFERROR(_xll.qlIndexFixing(ONIndex3M,I163,TRUE,_xll.ohTrigger(RecalcTrigger,Trigger3M)),NA())</f>
        <v>7.9739668135925257E-3</v>
      </c>
      <c r="N163" s="52">
        <f>IFERROR(_xll.qlIndexFixing(Index6M,$H163,TRUE,_xll.ohTrigger(RecalcTrigger,Trigger6M)),NA())</f>
        <v>1.0714095257795932E-2</v>
      </c>
      <c r="O163" s="52">
        <f>IFERROR(_xll.qlIndexFixing(ONIndex6M,I163,TRUE,_xll.ohTrigger(RecalcTrigger,Trigger6M)),NA())</f>
        <v>1.0588575957450885E-2</v>
      </c>
      <c r="P163" s="52">
        <f>IFERROR(_xll.qlIndexFixing(Index1Y,$H163,TRUE,_xll.ohTrigger(RecalcTrigger,Trigger1Y)),NA())</f>
        <v>1.2684592525666132E-2</v>
      </c>
      <c r="Q163" s="52">
        <f>IFERROR(_xll.qlIndexFixing(ONIndex1Y,I163,TRUE,_xll.ohTrigger(RecalcTrigger,Trigger1Y)),NA())</f>
        <v>1.1983162791304736E-2</v>
      </c>
    </row>
    <row r="164" spans="2:17" x14ac:dyDescent="0.2">
      <c r="B164" s="46" t="s">
        <v>20</v>
      </c>
      <c r="D164" s="49">
        <f>_xll.qlCalendarAdvance(LocalCalendar,$D163,B164,"f",FALSE)</f>
        <v>42725</v>
      </c>
      <c r="E164" s="49">
        <f>_xll.qlInterestRateIndexValueDate(IndexON,D164)</f>
        <v>42725</v>
      </c>
      <c r="F164" s="52">
        <f>IFERROR(_xll.qlIndexFixing(IndexON,D164,TRUE,_xll.ohTrigger(RecalcTrigger,TriggerON)),NA())</f>
        <v>5.2530784289661625E-3</v>
      </c>
      <c r="H164" s="49">
        <f>_xll.qlCalendarAdvance(IborCalendar,$H163,B164,"f",FALSE)</f>
        <v>42719</v>
      </c>
      <c r="I164" s="49">
        <f>_xll.qlInterestRateIndexValueDate(Index1M,$H164)</f>
        <v>42723</v>
      </c>
      <c r="J164" s="52">
        <f>IFERROR(_xll.qlIndexFixing(Index1M,$H164,TRUE,_xll.ohTrigger(RecalcTrigger,Trigger1M)),NA())</f>
        <v>6.4753904672735481E-3</v>
      </c>
      <c r="K164" s="52">
        <f>IFERROR(_xll.qlIndexFixing(ONIndex1M,I164,TRUE,_xll.ohTrigger(RecalcTrigger,Trigger1M)),NA())</f>
        <v>6.3441603051739293E-3</v>
      </c>
      <c r="L164" s="52">
        <f>IFERROR(_xll.qlIndexFixing(Index3M,H164,TRUE,_xll.ohTrigger(RecalcTrigger,Trigger3M)),NA())</f>
        <v>8.4467752183330427E-3</v>
      </c>
      <c r="M164" s="52">
        <f>IFERROR(_xll.qlIndexFixing(ONIndex3M,I164,TRUE,_xll.ohTrigger(RecalcTrigger,Trigger3M)),NA())</f>
        <v>7.9973830409230118E-3</v>
      </c>
      <c r="N164" s="52">
        <f>IFERROR(_xll.qlIndexFixing(Index6M,$H164,TRUE,_xll.ohTrigger(RecalcTrigger,Trigger6M)),NA())</f>
        <v>1.0731202989093901E-2</v>
      </c>
      <c r="O164" s="52">
        <f>IFERROR(_xll.qlIndexFixing(ONIndex6M,I164,TRUE,_xll.ohTrigger(RecalcTrigger,Trigger6M)),NA())</f>
        <v>1.0610510687270036E-2</v>
      </c>
      <c r="P164" s="52">
        <f>IFERROR(_xll.qlIndexFixing(Index1Y,$H164,TRUE,_xll.ohTrigger(RecalcTrigger,Trigger1Y)),NA())</f>
        <v>1.2693406567912E-2</v>
      </c>
      <c r="Q164" s="52">
        <f>IFERROR(_xll.qlIndexFixing(ONIndex1Y,I164,TRUE,_xll.ohTrigger(RecalcTrigger,Trigger1Y)),NA())</f>
        <v>1.1972248832394783E-2</v>
      </c>
    </row>
    <row r="165" spans="2:17" x14ac:dyDescent="0.2">
      <c r="B165" s="46" t="s">
        <v>20</v>
      </c>
      <c r="D165" s="49">
        <f>_xll.qlCalendarAdvance(LocalCalendar,$D164,B165,"f",FALSE)</f>
        <v>42726</v>
      </c>
      <c r="E165" s="49">
        <f>_xll.qlInterestRateIndexValueDate(IndexON,D165)</f>
        <v>42726</v>
      </c>
      <c r="F165" s="52">
        <f>IFERROR(_xll.qlIndexFixing(IndexON,D165,TRUE,_xll.ohTrigger(RecalcTrigger,TriggerON)),NA())</f>
        <v>5.2643048600309328E-3</v>
      </c>
      <c r="H165" s="49">
        <f>_xll.qlCalendarAdvance(IborCalendar,$H164,B165,"f",FALSE)</f>
        <v>42720</v>
      </c>
      <c r="I165" s="49">
        <f>_xll.qlInterestRateIndexValueDate(Index1M,$H165)</f>
        <v>42724</v>
      </c>
      <c r="J165" s="52">
        <f>IFERROR(_xll.qlIndexFixing(Index1M,$H165,TRUE,_xll.ohTrigger(RecalcTrigger,Trigger1M)),NA())</f>
        <v>6.4838869078414291E-3</v>
      </c>
      <c r="K165" s="52">
        <f>IFERROR(_xll.qlIndexFixing(ONIndex1M,I165,TRUE,_xll.ohTrigger(RecalcTrigger,Trigger1M)),NA())</f>
        <v>6.3530470106254455E-3</v>
      </c>
      <c r="L165" s="52">
        <f>IFERROR(_xll.qlIndexFixing(Index3M,H165,TRUE,_xll.ohTrigger(RecalcTrigger,Trigger3M)),NA())</f>
        <v>8.4515807132818921E-3</v>
      </c>
      <c r="M165" s="52">
        <f>IFERROR(_xll.qlIndexFixing(ONIndex3M,I165,TRUE,_xll.ohTrigger(RecalcTrigger,Trigger3M)),NA())</f>
        <v>8.0093542073012003E-3</v>
      </c>
      <c r="N165" s="52">
        <f>IFERROR(_xll.qlIndexFixing(Index6M,$H165,TRUE,_xll.ohTrigger(RecalcTrigger,Trigger6M)),NA())</f>
        <v>1.0736863580020442E-2</v>
      </c>
      <c r="O165" s="52">
        <f>IFERROR(_xll.qlIndexFixing(ONIndex6M,I165,TRUE,_xll.ohTrigger(RecalcTrigger,Trigger6M)),NA())</f>
        <v>1.0618777253661449E-2</v>
      </c>
      <c r="P165" s="52">
        <f>IFERROR(_xll.qlIndexFixing(Index1Y,$H165,TRUE,_xll.ohTrigger(RecalcTrigger,Trigger1Y)),NA())</f>
        <v>1.2699265899344976E-2</v>
      </c>
      <c r="Q165" s="52">
        <f>IFERROR(_xll.qlIndexFixing(ONIndex1Y,I165,TRUE,_xll.ohTrigger(RecalcTrigger,Trigger1Y)),NA())</f>
        <v>1.1967082454988898E-2</v>
      </c>
    </row>
    <row r="166" spans="2:17" x14ac:dyDescent="0.2">
      <c r="B166" s="46" t="s">
        <v>20</v>
      </c>
      <c r="D166" s="49">
        <f>_xll.qlCalendarAdvance(LocalCalendar,$D165,B166,"f",FALSE)</f>
        <v>42727</v>
      </c>
      <c r="E166" s="49">
        <f>_xll.qlInterestRateIndexValueDate(IndexON,D166)</f>
        <v>42727</v>
      </c>
      <c r="F166" s="52">
        <f>IFERROR(_xll.qlIndexFixing(IndexON,D166,TRUE,_xll.ohTrigger(RecalcTrigger,TriggerON)),NA())</f>
        <v>5.2927256264112543E-3</v>
      </c>
      <c r="H166" s="49">
        <f>_xll.qlCalendarAdvance(IborCalendar,$H165,B166,"f",FALSE)</f>
        <v>42723</v>
      </c>
      <c r="I166" s="49">
        <f>_xll.qlInterestRateIndexValueDate(Index1M,$H166)</f>
        <v>42725</v>
      </c>
      <c r="J166" s="52">
        <f>IFERROR(_xll.qlIndexFixing(Index1M,$H166,TRUE,_xll.ohTrigger(RecalcTrigger,Trigger1M)),NA())</f>
        <v>6.5007776902178708E-3</v>
      </c>
      <c r="K166" s="52">
        <f>IFERROR(_xll.qlIndexFixing(ONIndex1M,I166,TRUE,_xll.ohTrigger(RecalcTrigger,Trigger1M)),NA())</f>
        <v>6.3619073928133929E-3</v>
      </c>
      <c r="L166" s="52">
        <f>IFERROR(_xll.qlIndexFixing(Index3M,H166,TRUE,_xll.ohTrigger(RecalcTrigger,Trigger3M)),NA())</f>
        <v>8.4601307188636454E-3</v>
      </c>
      <c r="M166" s="52">
        <f>IFERROR(_xll.qlIndexFixing(ONIndex3M,I166,TRUE,_xll.ohTrigger(RecalcTrigger,Trigger3M)),NA())</f>
        <v>8.0213994745648165E-3</v>
      </c>
      <c r="N166" s="52">
        <f>IFERROR(_xll.qlIndexFixing(Index6M,$H166,TRUE,_xll.ohTrigger(RecalcTrigger,Trigger6M)),NA())</f>
        <v>1.074250209747646E-2</v>
      </c>
      <c r="O166" s="52">
        <f>IFERROR(_xll.qlIndexFixing(ONIndex6M,I166,TRUE,_xll.ohTrigger(RecalcTrigger,Trigger6M)),NA())</f>
        <v>1.0625329913755976E-2</v>
      </c>
      <c r="P166" s="52">
        <f>IFERROR(_xll.qlIndexFixing(Index1Y,$H166,TRUE,_xll.ohTrigger(RecalcTrigger,Trigger1Y)),NA())</f>
        <v>1.2705156938825209E-2</v>
      </c>
      <c r="Q166" s="52">
        <f>IFERROR(_xll.qlIndexFixing(ONIndex1Y,I166,TRUE,_xll.ohTrigger(RecalcTrigger,Trigger1Y)),NA())</f>
        <v>1.1961970781904085E-2</v>
      </c>
    </row>
    <row r="167" spans="2:17" x14ac:dyDescent="0.2">
      <c r="B167" s="46" t="s">
        <v>20</v>
      </c>
      <c r="D167" s="49">
        <f>_xll.qlCalendarAdvance(LocalCalendar,$D166,B167,"f",FALSE)</f>
        <v>42731</v>
      </c>
      <c r="E167" s="49">
        <f>_xll.qlInterestRateIndexValueDate(IndexON,D167)</f>
        <v>42731</v>
      </c>
      <c r="F167" s="52">
        <f>IFERROR(_xll.qlIndexFixing(IndexON,D167,TRUE,_xll.ohTrigger(RecalcTrigger,TriggerON)),NA())</f>
        <v>5.3211509323602968E-3</v>
      </c>
      <c r="H167" s="49">
        <f>_xll.qlCalendarAdvance(IborCalendar,$H166,B167,"f",FALSE)</f>
        <v>42724</v>
      </c>
      <c r="I167" s="49">
        <f>_xll.qlInterestRateIndexValueDate(Index1M,$H167)</f>
        <v>42726</v>
      </c>
      <c r="J167" s="52">
        <f>IFERROR(_xll.qlIndexFixing(Index1M,$H167,TRUE,_xll.ohTrigger(RecalcTrigger,Trigger1M)),NA())</f>
        <v>6.5050024308371812E-3</v>
      </c>
      <c r="K167" s="52">
        <f>IFERROR(_xll.qlIndexFixing(ONIndex1M,I167,TRUE,_xll.ohTrigger(RecalcTrigger,Trigger1M)),NA())</f>
        <v>6.3707414516578353E-3</v>
      </c>
      <c r="L167" s="52">
        <f>IFERROR(_xll.qlIndexFixing(Index3M,H167,TRUE,_xll.ohTrigger(RecalcTrigger,Trigger3M)),NA())</f>
        <v>8.4686014595183323E-3</v>
      </c>
      <c r="M167" s="52">
        <f>IFERROR(_xll.qlIndexFixing(ONIndex3M,I167,TRUE,_xll.ohTrigger(RecalcTrigger,Trigger3M)),NA())</f>
        <v>8.0333958586908949E-3</v>
      </c>
      <c r="N167" s="52">
        <f>IFERROR(_xll.qlIndexFixing(Index6M,$H167,TRUE,_xll.ohTrigger(RecalcTrigger,Trigger6M)),NA())</f>
        <v>1.0748117893221812E-2</v>
      </c>
      <c r="O167" s="52">
        <f>IFERROR(_xll.qlIndexFixing(ONIndex6M,I167,TRUE,_xll.ohTrigger(RecalcTrigger,Trigger6M)),NA())</f>
        <v>1.0630168667393747E-2</v>
      </c>
      <c r="P167" s="52">
        <f>IFERROR(_xll.qlIndexFixing(Index1Y,$H167,TRUE,_xll.ohTrigger(RecalcTrigger,Trigger1Y)),NA())</f>
        <v>1.2711080890773588E-2</v>
      </c>
      <c r="Q167" s="52">
        <f>IFERROR(_xll.qlIndexFixing(ONIndex1Y,I167,TRUE,_xll.ohTrigger(RecalcTrigger,Trigger1Y)),NA())</f>
        <v>1.1956913813300218E-2</v>
      </c>
    </row>
    <row r="168" spans="2:17" x14ac:dyDescent="0.2">
      <c r="B168" s="46" t="s">
        <v>20</v>
      </c>
      <c r="D168" s="49">
        <f>_xll.qlCalendarAdvance(LocalCalendar,$D167,B168,"f",FALSE)</f>
        <v>42732</v>
      </c>
      <c r="E168" s="49">
        <f>_xll.qlInterestRateIndexValueDate(IndexON,D168)</f>
        <v>42732</v>
      </c>
      <c r="F168" s="52">
        <f>IFERROR(_xll.qlIndexFixing(IndexON,D168,TRUE,_xll.ohTrigger(RecalcTrigger,TriggerON)),NA())</f>
        <v>5.3326629301153616E-3</v>
      </c>
      <c r="H168" s="49">
        <f>_xll.qlCalendarAdvance(IborCalendar,$H167,B168,"f",FALSE)</f>
        <v>42725</v>
      </c>
      <c r="I168" s="49">
        <f>_xll.qlInterestRateIndexValueDate(Index1M,$H168)</f>
        <v>42727</v>
      </c>
      <c r="J168" s="52">
        <f>IFERROR(_xll.qlIndexFixing(Index1M,$H168,TRUE,_xll.ohTrigger(RecalcTrigger,Trigger1M)),NA())</f>
        <v>6.5092182397560785E-3</v>
      </c>
      <c r="K168" s="52">
        <f>IFERROR(_xll.qlIndexFixing(ONIndex1M,I168,TRUE,_xll.ohTrigger(RecalcTrigger,Trigger1M)),NA())</f>
        <v>6.3972867151171897E-3</v>
      </c>
      <c r="L168" s="52">
        <f>IFERROR(_xll.qlIndexFixing(Index3M,H168,TRUE,_xll.ohTrigger(RecalcTrigger,Trigger3M)),NA())</f>
        <v>8.4769934464050678E-3</v>
      </c>
      <c r="M168" s="52">
        <f>IFERROR(_xll.qlIndexFixing(ONIndex3M,I168,TRUE,_xll.ohTrigger(RecalcTrigger,Trigger3M)),NA())</f>
        <v>8.0691893150497407E-3</v>
      </c>
      <c r="N168" s="52">
        <f>IFERROR(_xll.qlIndexFixing(Index6M,$H168,TRUE,_xll.ohTrigger(RecalcTrigger,Trigger6M)),NA())</f>
        <v>1.0753710319009766E-2</v>
      </c>
      <c r="O168" s="52">
        <f>IFERROR(_xll.qlIndexFixing(ONIndex6M,I168,TRUE,_xll.ohTrigger(RecalcTrigger,Trigger6M)),NA())</f>
        <v>1.0633315679244859E-2</v>
      </c>
      <c r="P168" s="52">
        <f>IFERROR(_xll.qlIndexFixing(Index1Y,$H168,TRUE,_xll.ohTrigger(RecalcTrigger,Trigger1Y)),NA())</f>
        <v>1.2734279449253269E-2</v>
      </c>
      <c r="Q168" s="52">
        <f>IFERROR(_xll.qlIndexFixing(ONIndex1Y,I168,TRUE,_xll.ohTrigger(RecalcTrigger,Trigger1Y)),NA())</f>
        <v>1.1942918166178984E-2</v>
      </c>
    </row>
    <row r="169" spans="2:17" x14ac:dyDescent="0.2">
      <c r="B169" s="46" t="s">
        <v>20</v>
      </c>
      <c r="D169" s="49">
        <f>_xll.qlCalendarAdvance(LocalCalendar,$D168,B169,"f",FALSE)</f>
        <v>42733</v>
      </c>
      <c r="E169" s="49">
        <f>_xll.qlInterestRateIndexValueDate(IndexON,D169)</f>
        <v>42733</v>
      </c>
      <c r="F169" s="52">
        <f>IFERROR(_xll.qlIndexFixing(IndexON,D169,TRUE,_xll.ohTrigger(RecalcTrigger,TriggerON)),NA())</f>
        <v>5.344222522518649E-3</v>
      </c>
      <c r="H169" s="49">
        <f>_xll.qlCalendarAdvance(IborCalendar,$H168,B169,"f",FALSE)</f>
        <v>42726</v>
      </c>
      <c r="I169" s="49">
        <f>_xll.qlInterestRateIndexValueDate(Index1M,$H169)</f>
        <v>42732</v>
      </c>
      <c r="J169" s="52">
        <f>IFERROR(_xll.qlIndexFixing(Index1M,$H169,TRUE,_xll.ohTrigger(RecalcTrigger,Trigger1M)),NA())</f>
        <v>6.5591489566879154E-3</v>
      </c>
      <c r="K169" s="52">
        <f>IFERROR(_xll.qlIndexFixing(ONIndex1M,I169,TRUE,_xll.ohTrigger(RecalcTrigger,Trigger1M)),NA())</f>
        <v>6.4231930145108862E-3</v>
      </c>
      <c r="L169" s="52">
        <f>IFERROR(_xll.qlIndexFixing(Index3M,H169,TRUE,_xll.ohTrigger(RecalcTrigger,Trigger3M)),NA())</f>
        <v>8.5178079256369443E-3</v>
      </c>
      <c r="M169" s="52">
        <f>IFERROR(_xll.qlIndexFixing(ONIndex3M,I169,TRUE,_xll.ohTrigger(RecalcTrigger,Trigger3M)),NA())</f>
        <v>8.1037019523577669E-3</v>
      </c>
      <c r="N169" s="52">
        <f>IFERROR(_xll.qlIndexFixing(Index6M,$H169,TRUE,_xll.ohTrigger(RecalcTrigger,Trigger6M)),NA())</f>
        <v>1.0781299209489616E-2</v>
      </c>
      <c r="O169" s="52">
        <f>IFERROR(_xll.qlIndexFixing(ONIndex6M,I169,TRUE,_xll.ohTrigger(RecalcTrigger,Trigger6M)),NA())</f>
        <v>1.0623209152349489E-2</v>
      </c>
      <c r="P169" s="52">
        <f>IFERROR(_xll.qlIndexFixing(Index1Y,$H169,TRUE,_xll.ohTrigger(RecalcTrigger,Trigger1Y)),NA())</f>
        <v>1.2747383215884721E-2</v>
      </c>
      <c r="Q169" s="52">
        <f>IFERROR(_xll.qlIndexFixing(ONIndex1Y,I169,TRUE,_xll.ohTrigger(RecalcTrigger,Trigger1Y)),NA())</f>
        <v>1.1927720793138974E-2</v>
      </c>
    </row>
    <row r="170" spans="2:17" x14ac:dyDescent="0.2">
      <c r="B170" s="46" t="s">
        <v>20</v>
      </c>
      <c r="D170" s="49">
        <f>_xll.qlCalendarAdvance(LocalCalendar,$D169,B170,"f",FALSE)</f>
        <v>42734</v>
      </c>
      <c r="E170" s="49">
        <f>_xll.qlInterestRateIndexValueDate(IndexON,D170)</f>
        <v>42734</v>
      </c>
      <c r="F170" s="52">
        <f>IFERROR(_xll.qlIndexFixing(IndexON,D170,TRUE,_xll.ohTrigger(RecalcTrigger,TriggerON)),NA())</f>
        <v>5.373479780774737E-3</v>
      </c>
      <c r="H170" s="49">
        <f>_xll.qlCalendarAdvance(IborCalendar,$H169,B170,"f",FALSE)</f>
        <v>42727</v>
      </c>
      <c r="I170" s="49">
        <f>_xll.qlInterestRateIndexValueDate(Index1M,$H170)</f>
        <v>42733</v>
      </c>
      <c r="J170" s="52">
        <f>IFERROR(_xll.qlIndexFixing(Index1M,$H170,TRUE,_xll.ohTrigger(RecalcTrigger,Trigger1M)),NA())</f>
        <v>6.5632804764989561E-3</v>
      </c>
      <c r="K170" s="52">
        <f>IFERROR(_xll.qlIndexFixing(ONIndex1M,I170,TRUE,_xll.ohTrigger(RecalcTrigger,Trigger1M)),NA())</f>
        <v>6.431842809950794E-3</v>
      </c>
      <c r="L170" s="52">
        <f>IFERROR(_xll.qlIndexFixing(Index3M,H170,TRUE,_xll.ohTrigger(RecalcTrigger,Trigger3M)),NA())</f>
        <v>8.5257489008805365E-3</v>
      </c>
      <c r="M170" s="52">
        <f>IFERROR(_xll.qlIndexFixing(ONIndex3M,I170,TRUE,_xll.ohTrigger(RecalcTrigger,Trigger3M)),NA())</f>
        <v>8.1151409326007951E-3</v>
      </c>
      <c r="N170" s="52">
        <f>IFERROR(_xll.qlIndexFixing(Index6M,$H170,TRUE,_xll.ohTrigger(RecalcTrigger,Trigger6M)),NA())</f>
        <v>1.0786737801987287E-2</v>
      </c>
      <c r="O170" s="52">
        <f>IFERROR(_xll.qlIndexFixing(ONIndex6M,I170,TRUE,_xll.ohTrigger(RecalcTrigger,Trigger6M)),NA())</f>
        <v>1.061605056055015E-2</v>
      </c>
      <c r="P170" s="52">
        <f>IFERROR(_xll.qlIndexFixing(Index1Y,$H170,TRUE,_xll.ohTrigger(RecalcTrigger,Trigger1Y)),NA())</f>
        <v>1.2753571281598699E-2</v>
      </c>
      <c r="Q170" s="52">
        <f>IFERROR(_xll.qlIndexFixing(ONIndex1Y,I170,TRUE,_xll.ohTrigger(RecalcTrigger,Trigger1Y)),NA())</f>
        <v>1.1923046755022426E-2</v>
      </c>
    </row>
    <row r="171" spans="2:17" x14ac:dyDescent="0.2">
      <c r="B171" s="46" t="s">
        <v>20</v>
      </c>
      <c r="D171" s="49">
        <f>_xll.qlCalendarAdvance(LocalCalendar,$D170,B171,"f",FALSE)</f>
        <v>42738</v>
      </c>
      <c r="E171" s="49">
        <f>_xll.qlInterestRateIndexValueDate(IndexON,D171)</f>
        <v>42738</v>
      </c>
      <c r="F171" s="52">
        <f>IFERROR(_xll.qlIndexFixing(IndexON,D171,TRUE,_xll.ohTrigger(RecalcTrigger,TriggerON)),NA())</f>
        <v>5.4027344013007905E-3</v>
      </c>
      <c r="H171" s="49">
        <f>_xll.qlCalendarAdvance(IborCalendar,$H170,B171,"f",FALSE)</f>
        <v>42732</v>
      </c>
      <c r="I171" s="49">
        <f>_xll.qlInterestRateIndexValueDate(Index1M,$H171)</f>
        <v>42734</v>
      </c>
      <c r="J171" s="52">
        <f>IFERROR(_xll.qlIndexFixing(Index1M,$H171,TRUE,_xll.ohTrigger(RecalcTrigger,Trigger1M)),NA())</f>
        <v>6.5715005823649419E-3</v>
      </c>
      <c r="K171" s="52">
        <f>IFERROR(_xll.qlIndexFixing(ONIndex1M,I171,TRUE,_xll.ohTrigger(RecalcTrigger,Trigger1M)),NA())</f>
        <v>6.4535092067674604E-3</v>
      </c>
      <c r="L171" s="52">
        <f>IFERROR(_xll.qlIndexFixing(Index3M,H171,TRUE,_xll.ohTrigger(RecalcTrigger,Trigger3M)),NA())</f>
        <v>8.5370482918760045E-3</v>
      </c>
      <c r="M171" s="52">
        <f>IFERROR(_xll.qlIndexFixing(ONIndex3M,I171,TRUE,_xll.ohTrigger(RecalcTrigger,Trigger3M)),NA())</f>
        <v>8.1436165498449675E-3</v>
      </c>
      <c r="N171" s="52">
        <f>IFERROR(_xll.qlIndexFixing(Index6M,$H171,TRUE,_xll.ohTrigger(RecalcTrigger,Trigger6M)),NA())</f>
        <v>1.0792148486621685E-2</v>
      </c>
      <c r="O171" s="52">
        <f>IFERROR(_xll.qlIndexFixing(ONIndex6M,I171,TRUE,_xll.ohTrigger(RecalcTrigger,Trigger6M)),NA())</f>
        <v>1.059005180604089E-2</v>
      </c>
      <c r="P171" s="52">
        <f>IFERROR(_xll.qlIndexFixing(Index1Y,$H171,TRUE,_xll.ohTrigger(RecalcTrigger,Trigger1Y)),NA())</f>
        <v>1.2755430487958073E-2</v>
      </c>
      <c r="Q171" s="52">
        <f>IFERROR(_xll.qlIndexFixing(ONIndex1Y,I171,TRUE,_xll.ohTrigger(RecalcTrigger,Trigger1Y)),NA())</f>
        <v>1.1912226390597969E-2</v>
      </c>
    </row>
    <row r="172" spans="2:17" x14ac:dyDescent="0.2">
      <c r="B172" s="46" t="s">
        <v>20</v>
      </c>
      <c r="D172" s="49">
        <f>_xll.qlCalendarAdvance(LocalCalendar,$D171,B172,"f",FALSE)</f>
        <v>42739</v>
      </c>
      <c r="E172" s="49">
        <f>_xll.qlInterestRateIndexValueDate(IndexON,D172)</f>
        <v>42739</v>
      </c>
      <c r="F172" s="52">
        <f>IFERROR(_xll.qlIndexFixing(IndexON,D172,TRUE,_xll.ohTrigger(RecalcTrigger,TriggerON)),NA())</f>
        <v>5.4145795605542446E-3</v>
      </c>
      <c r="H172" s="49">
        <f>_xll.qlCalendarAdvance(IborCalendar,$H171,B172,"f",FALSE)</f>
        <v>42733</v>
      </c>
      <c r="I172" s="49">
        <f>_xll.qlInterestRateIndexValueDate(Index1M,$H172)</f>
        <v>42738</v>
      </c>
      <c r="J172" s="52">
        <f>IFERROR(_xll.qlIndexFixing(Index1M,$H172,TRUE,_xll.ohTrigger(RecalcTrigger,Trigger1M)),NA())</f>
        <v>6.6000722326373376E-3</v>
      </c>
      <c r="K172" s="52">
        <f>IFERROR(_xll.qlIndexFixing(ONIndex1M,I172,TRUE,_xll.ohTrigger(RecalcTrigger,Trigger1M)),NA())</f>
        <v>6.474696936757951E-3</v>
      </c>
      <c r="L172" s="52">
        <f>IFERROR(_xll.qlIndexFixing(Index3M,H172,TRUE,_xll.ohTrigger(RecalcTrigger,Trigger3M)),NA())</f>
        <v>8.5644005152660796E-3</v>
      </c>
      <c r="M172" s="52">
        <f>IFERROR(_xll.qlIndexFixing(ONIndex3M,I172,TRUE,_xll.ohTrigger(RecalcTrigger,Trigger3M)),NA())</f>
        <v>8.1711413967067159E-3</v>
      </c>
      <c r="N172" s="52">
        <f>IFERROR(_xll.qlIndexFixing(Index6M,$H172,TRUE,_xll.ohTrigger(RecalcTrigger,Trigger6M)),NA())</f>
        <v>1.0809203759302185E-2</v>
      </c>
      <c r="O172" s="52">
        <f>IFERROR(_xll.qlIndexFixing(ONIndex6M,I172,TRUE,_xll.ohTrigger(RecalcTrigger,Trigger6M)),NA())</f>
        <v>1.0554549010057812E-2</v>
      </c>
      <c r="P172" s="52">
        <f>IFERROR(_xll.qlIndexFixing(Index1Y,$H172,TRUE,_xll.ohTrigger(RecalcTrigger,Trigger1Y)),NA())</f>
        <v>1.2785173940288982E-2</v>
      </c>
      <c r="Q172" s="52">
        <f>IFERROR(_xll.qlIndexFixing(ONIndex1Y,I172,TRUE,_xll.ohTrigger(RecalcTrigger,Trigger1Y)),NA())</f>
        <v>1.1900497129815335E-2</v>
      </c>
    </row>
    <row r="173" spans="2:17" x14ac:dyDescent="0.2">
      <c r="B173" s="46" t="s">
        <v>20</v>
      </c>
      <c r="D173" s="49">
        <f>_xll.qlCalendarAdvance(LocalCalendar,$D172,B173,"f",FALSE)</f>
        <v>42740</v>
      </c>
      <c r="E173" s="49">
        <f>_xll.qlInterestRateIndexValueDate(IndexON,D173)</f>
        <v>42740</v>
      </c>
      <c r="F173" s="52">
        <f>IFERROR(_xll.qlIndexFixing(IndexON,D173,TRUE,_xll.ohTrigger(RecalcTrigger,TriggerON)),NA())</f>
        <v>5.426392596703522E-3</v>
      </c>
      <c r="H173" s="49">
        <f>_xll.qlCalendarAdvance(IborCalendar,$H172,B173,"f",FALSE)</f>
        <v>42734</v>
      </c>
      <c r="I173" s="49">
        <f>_xll.qlInterestRateIndexValueDate(Index1M,$H173)</f>
        <v>42739</v>
      </c>
      <c r="J173" s="52">
        <f>IFERROR(_xll.qlIndexFixing(Index1M,$H173,TRUE,_xll.ohTrigger(RecalcTrigger,Trigger1M)),NA())</f>
        <v>6.6162299216123511E-3</v>
      </c>
      <c r="K173" s="52">
        <f>IFERROR(_xll.qlIndexFixing(ONIndex1M,I173,TRUE,_xll.ohTrigger(RecalcTrigger,Trigger1M)),NA())</f>
        <v>6.4831887920568931E-3</v>
      </c>
      <c r="L173" s="52">
        <f>IFERROR(_xll.qlIndexFixing(Index3M,H173,TRUE,_xll.ohTrigger(RecalcTrigger,Trigger3M)),NA())</f>
        <v>8.5719273567201881E-3</v>
      </c>
      <c r="M173" s="52">
        <f>IFERROR(_xll.qlIndexFixing(ONIndex3M,I173,TRUE,_xll.ohTrigger(RecalcTrigger,Trigger3M)),NA())</f>
        <v>8.1821026020101328E-3</v>
      </c>
      <c r="N173" s="52">
        <f>IFERROR(_xll.qlIndexFixing(Index6M,$H173,TRUE,_xll.ohTrigger(RecalcTrigger,Trigger6M)),NA())</f>
        <v>1.0818760601262861E-2</v>
      </c>
      <c r="O173" s="52">
        <f>IFERROR(_xll.qlIndexFixing(ONIndex6M,I173,TRUE,_xll.ohTrigger(RecalcTrigger,Trigger6M)),NA())</f>
        <v>1.053710698295518E-2</v>
      </c>
      <c r="P173" s="52">
        <f>IFERROR(_xll.qlIndexFixing(Index1Y,$H173,TRUE,_xll.ohTrigger(RecalcTrigger,Trigger1Y)),NA())</f>
        <v>1.2791635371612563E-2</v>
      </c>
      <c r="Q173" s="52">
        <f>IFERROR(_xll.qlIndexFixing(ONIndex1Y,I173,TRUE,_xll.ohTrigger(RecalcTrigger,Trigger1Y)),NA())</f>
        <v>1.1896151317865034E-2</v>
      </c>
    </row>
    <row r="174" spans="2:17" x14ac:dyDescent="0.2">
      <c r="B174" s="46" t="s">
        <v>20</v>
      </c>
      <c r="D174" s="49">
        <f>_xll.qlCalendarAdvance(LocalCalendar,$D173,B174,"f",FALSE)</f>
        <v>42741</v>
      </c>
      <c r="E174" s="49">
        <f>_xll.qlInterestRateIndexValueDate(IndexON,D174)</f>
        <v>42741</v>
      </c>
      <c r="F174" s="52">
        <f>IFERROR(_xll.qlIndexFixing(IndexON,D174,TRUE,_xll.ohTrigger(RecalcTrigger,TriggerON)),NA())</f>
        <v>5.4488248696493713E-3</v>
      </c>
      <c r="H174" s="49">
        <f>_xll.qlCalendarAdvance(IborCalendar,$H173,B174,"f",FALSE)</f>
        <v>42738</v>
      </c>
      <c r="I174" s="49">
        <f>_xll.qlInterestRateIndexValueDate(Index1M,$H174)</f>
        <v>42740</v>
      </c>
      <c r="J174" s="52">
        <f>IFERROR(_xll.qlIndexFixing(Index1M,$H174,TRUE,_xll.ohTrigger(RecalcTrigger,Trigger1M)),NA())</f>
        <v>6.6202682334423613E-3</v>
      </c>
      <c r="K174" s="52">
        <f>IFERROR(_xll.qlIndexFixing(ONIndex1M,I174,TRUE,_xll.ohTrigger(RecalcTrigger,Trigger1M)),NA())</f>
        <v>6.4916543239323943E-3</v>
      </c>
      <c r="L174" s="52">
        <f>IFERROR(_xll.qlIndexFixing(Index3M,H174,TRUE,_xll.ohTrigger(RecalcTrigger,Trigger3M)),NA())</f>
        <v>8.5793887614000752E-3</v>
      </c>
      <c r="M174" s="52">
        <f>IFERROR(_xll.qlIndexFixing(ONIndex3M,I174,TRUE,_xll.ohTrigger(RecalcTrigger,Trigger3M)),NA())</f>
        <v>8.1929841781303026E-3</v>
      </c>
      <c r="N174" s="52">
        <f>IFERROR(_xll.qlIndexFixing(Index6M,$H174,TRUE,_xll.ohTrigger(RecalcTrigger,Trigger6M)),NA())</f>
        <v>1.0819999999996999E-2</v>
      </c>
      <c r="O174" s="52">
        <f>IFERROR(_xll.qlIndexFixing(ONIndex6M,I174,TRUE,_xll.ohTrigger(RecalcTrigger,Trigger6M)),NA())</f>
        <v>1.051837423192481E-2</v>
      </c>
      <c r="P174" s="52">
        <f>IFERROR(_xll.qlIndexFixing(Index1Y,$H174,TRUE,_xll.ohTrigger(RecalcTrigger,Trigger1Y)),NA())</f>
        <v>1.2798146580825568E-2</v>
      </c>
      <c r="Q174" s="52">
        <f>IFERROR(_xll.qlIndexFixing(ONIndex1Y,I174,TRUE,_xll.ohTrigger(RecalcTrigger,Trigger1Y)),NA())</f>
        <v>1.1891860210235805E-2</v>
      </c>
    </row>
    <row r="175" spans="2:17" x14ac:dyDescent="0.2">
      <c r="B175" s="46" t="s">
        <v>20</v>
      </c>
      <c r="D175" s="49">
        <f>_xll.qlCalendarAdvance(LocalCalendar,$D174,B175,"f",FALSE)</f>
        <v>42744</v>
      </c>
      <c r="E175" s="49">
        <f>_xll.qlInterestRateIndexValueDate(IndexON,D175)</f>
        <v>42744</v>
      </c>
      <c r="F175" s="52">
        <f>IFERROR(_xll.qlIndexFixing(IndexON,D175,TRUE,_xll.ohTrigger(RecalcTrigger,TriggerON)),NA())</f>
        <v>5.4696565002831932E-3</v>
      </c>
      <c r="H175" s="49">
        <f>_xll.qlCalendarAdvance(IborCalendar,$H174,B175,"f",FALSE)</f>
        <v>42739</v>
      </c>
      <c r="I175" s="49">
        <f>_xll.qlInterestRateIndexValueDate(Index1M,$H175)</f>
        <v>42741</v>
      </c>
      <c r="J175" s="52">
        <f>IFERROR(_xll.qlIndexFixing(Index1M,$H175,TRUE,_xll.ohTrigger(RecalcTrigger,Trigger1M)),NA())</f>
        <v>6.6242976174271393E-3</v>
      </c>
      <c r="K175" s="52">
        <f>IFERROR(_xll.qlIndexFixing(ONIndex1M,I175,TRUE,_xll.ohTrigger(RecalcTrigger,Trigger1M)),NA())</f>
        <v>6.5086153120663681E-3</v>
      </c>
      <c r="L175" s="52">
        <f>IFERROR(_xll.qlIndexFixing(Index3M,H175,TRUE,_xll.ohTrigger(RecalcTrigger,Trigger3M)),NA())</f>
        <v>8.5867857537706982E-3</v>
      </c>
      <c r="M175" s="52">
        <f>IFERROR(_xll.qlIndexFixing(ONIndex3M,I175,TRUE,_xll.ohTrigger(RecalcTrigger,Trigger3M)),NA())</f>
        <v>8.2146693389706371E-3</v>
      </c>
      <c r="N175" s="52">
        <f>IFERROR(_xll.qlIndexFixing(Index6M,$H175,TRUE,_xll.ohTrigger(RecalcTrigger,Trigger6M)),NA())</f>
        <v>1.0825364822615853E-2</v>
      </c>
      <c r="O175" s="52">
        <f>IFERROR(_xll.qlIndexFixing(ONIndex6M,I175,TRUE,_xll.ohTrigger(RecalcTrigger,Trigger6M)),NA())</f>
        <v>1.0483118226769506E-2</v>
      </c>
      <c r="P175" s="52">
        <f>IFERROR(_xll.qlIndexFixing(Index1Y,$H175,TRUE,_xll.ohTrigger(RecalcTrigger,Trigger1Y)),NA())</f>
        <v>1.2813752262736108E-2</v>
      </c>
      <c r="Q175" s="52">
        <f>IFERROR(_xll.qlIndexFixing(ONIndex1Y,I175,TRUE,_xll.ohTrigger(RecalcTrigger,Trigger1Y)),NA())</f>
        <v>1.1883852615461876E-2</v>
      </c>
    </row>
    <row r="176" spans="2:17" x14ac:dyDescent="0.2">
      <c r="B176" s="46" t="s">
        <v>20</v>
      </c>
      <c r="D176" s="49">
        <f>_xll.qlCalendarAdvance(LocalCalendar,$D175,B176,"f",FALSE)</f>
        <v>42745</v>
      </c>
      <c r="E176" s="49">
        <f>_xll.qlInterestRateIndexValueDate(IndexON,D176)</f>
        <v>42745</v>
      </c>
      <c r="F176" s="52">
        <f>IFERROR(_xll.qlIndexFixing(IndexON,D176,TRUE,_xll.ohTrigger(RecalcTrigger,TriggerON)),NA())</f>
        <v>5.479395698051448E-3</v>
      </c>
      <c r="H176" s="49">
        <f>_xll.qlCalendarAdvance(IborCalendar,$H175,B176,"f",FALSE)</f>
        <v>42740</v>
      </c>
      <c r="I176" s="49">
        <f>_xll.qlInterestRateIndexValueDate(Index1M,$H176)</f>
        <v>42744</v>
      </c>
      <c r="J176" s="52">
        <f>IFERROR(_xll.qlIndexFixing(Index1M,$H176,TRUE,_xll.ohTrigger(RecalcTrigger,Trigger1M)),NA())</f>
        <v>6.6482862036155686E-3</v>
      </c>
      <c r="K176" s="52">
        <f>IFERROR(_xll.qlIndexFixing(ONIndex1M,I176,TRUE,_xll.ohTrigger(RecalcTrigger,Trigger1M)),NA())</f>
        <v>6.5252532179993494E-3</v>
      </c>
      <c r="L176" s="52">
        <f>IFERROR(_xll.qlIndexFixing(Index3M,H176,TRUE,_xll.ohTrigger(RecalcTrigger,Trigger3M)),NA())</f>
        <v>8.6117688075760673E-3</v>
      </c>
      <c r="M176" s="52">
        <f>IFERROR(_xll.qlIndexFixing(ONIndex3M,I176,TRUE,_xll.ohTrigger(RecalcTrigger,Trigger3M)),NA())</f>
        <v>8.2357141902988928E-3</v>
      </c>
      <c r="N176" s="52">
        <f>IFERROR(_xll.qlIndexFixing(Index6M,$H176,TRUE,_xll.ohTrigger(RecalcTrigger,Trigger6M)),NA())</f>
        <v>1.0844727065266907E-2</v>
      </c>
      <c r="O176" s="52">
        <f>IFERROR(_xll.qlIndexFixing(ONIndex6M,I176,TRUE,_xll.ohTrigger(RecalcTrigger,Trigger6M)),NA())</f>
        <v>1.0450002327626606E-2</v>
      </c>
      <c r="P176" s="52">
        <f>IFERROR(_xll.qlIndexFixing(Index1Y,$H176,TRUE,_xll.ohTrigger(RecalcTrigger,Trigger1Y)),NA())</f>
        <v>1.2824713296073433E-2</v>
      </c>
      <c r="Q176" s="52">
        <f>IFERROR(_xll.qlIndexFixing(ONIndex1Y,I176,TRUE,_xll.ohTrigger(RecalcTrigger,Trigger1Y)),NA())</f>
        <v>1.1875242823089494E-2</v>
      </c>
    </row>
    <row r="177" spans="2:17" x14ac:dyDescent="0.2">
      <c r="B177" s="46" t="s">
        <v>20</v>
      </c>
      <c r="D177" s="49">
        <f>_xll.qlCalendarAdvance(LocalCalendar,$D176,B177,"f",FALSE)</f>
        <v>42746</v>
      </c>
      <c r="E177" s="49">
        <f>_xll.qlInterestRateIndexValueDate(IndexON,D177)</f>
        <v>42746</v>
      </c>
      <c r="F177" s="52">
        <f>IFERROR(_xll.qlIndexFixing(IndexON,D177,TRUE,_xll.ohTrigger(RecalcTrigger,TriggerON)),NA())</f>
        <v>5.4887041845130824E-3</v>
      </c>
      <c r="H177" s="49">
        <f>_xll.qlCalendarAdvance(IborCalendar,$H176,B177,"f",FALSE)</f>
        <v>42741</v>
      </c>
      <c r="I177" s="49">
        <f>_xll.qlInterestRateIndexValueDate(Index1M,$H177)</f>
        <v>42745</v>
      </c>
      <c r="J177" s="52">
        <f>IFERROR(_xll.qlIndexFixing(Index1M,$H177,TRUE,_xll.ohTrigger(RecalcTrigger,Trigger1M)),NA())</f>
        <v>6.6562299351771445E-3</v>
      </c>
      <c r="K177" s="52">
        <f>IFERROR(_xll.qlIndexFixing(ONIndex1M,I177,TRUE,_xll.ohTrigger(RecalcTrigger,Trigger1M)),NA())</f>
        <v>6.5335871330773898E-3</v>
      </c>
      <c r="L177" s="52">
        <f>IFERROR(_xll.qlIndexFixing(Index3M,H177,TRUE,_xll.ohTrigger(RecalcTrigger,Trigger3M)),NA())</f>
        <v>8.6157500898362827E-3</v>
      </c>
      <c r="M177" s="52">
        <f>IFERROR(_xll.qlIndexFixing(ONIndex3M,I177,TRUE,_xll.ohTrigger(RecalcTrigger,Trigger3M)),NA())</f>
        <v>8.2461976203429543E-3</v>
      </c>
      <c r="N177" s="52">
        <f>IFERROR(_xll.qlIndexFixing(Index6M,$H177,TRUE,_xll.ohTrigger(RecalcTrigger,Trigger6M)),NA())</f>
        <v>1.0846593012360675E-2</v>
      </c>
      <c r="O177" s="52">
        <f>IFERROR(_xll.qlIndexFixing(ONIndex6M,I177,TRUE,_xll.ohTrigger(RecalcTrigger,Trigger6M)),NA())</f>
        <v>1.0434972307118429E-2</v>
      </c>
      <c r="P177" s="52">
        <f>IFERROR(_xll.qlIndexFixing(Index1Y,$H177,TRUE,_xll.ohTrigger(RecalcTrigger,Trigger1Y)),NA())</f>
        <v>1.2831491469710484E-2</v>
      </c>
      <c r="Q177" s="52">
        <f>IFERROR(_xll.qlIndexFixing(ONIndex1Y,I177,TRUE,_xll.ohTrigger(RecalcTrigger,Trigger1Y)),NA())</f>
        <v>1.1871225237145566E-2</v>
      </c>
    </row>
    <row r="178" spans="2:17" x14ac:dyDescent="0.2">
      <c r="B178" s="46" t="s">
        <v>20</v>
      </c>
      <c r="D178" s="49">
        <f>_xll.qlCalendarAdvance(LocalCalendar,$D177,B178,"f",FALSE)</f>
        <v>42747</v>
      </c>
      <c r="E178" s="49">
        <f>_xll.qlInterestRateIndexValueDate(IndexON,D178)</f>
        <v>42747</v>
      </c>
      <c r="F178" s="52">
        <f>IFERROR(_xll.qlIndexFixing(IndexON,D178,TRUE,_xll.ohTrigger(RecalcTrigger,TriggerON)),NA())</f>
        <v>5.4975819596680964E-3</v>
      </c>
      <c r="H178" s="49">
        <f>_xll.qlCalendarAdvance(IborCalendar,$H177,B178,"f",FALSE)</f>
        <v>42744</v>
      </c>
      <c r="I178" s="49">
        <f>_xll.qlInterestRateIndexValueDate(Index1M,$H178)</f>
        <v>42746</v>
      </c>
      <c r="J178" s="52">
        <f>IFERROR(_xll.qlIndexFixing(Index1M,$H178,TRUE,_xll.ohTrigger(RecalcTrigger,Trigger1M)),NA())</f>
        <v>6.6720228837777937E-3</v>
      </c>
      <c r="K178" s="52">
        <f>IFERROR(_xll.qlIndexFixing(ONIndex1M,I178,TRUE,_xll.ohTrigger(RecalcTrigger,Trigger1M)),NA())</f>
        <v>6.5418947247319892E-3</v>
      </c>
      <c r="L178" s="52">
        <f>IFERROR(_xll.qlIndexFixing(Index3M,H178,TRUE,_xll.ohTrigger(RecalcTrigger,Trigger3M)),NA())</f>
        <v>8.6228403880070914E-3</v>
      </c>
      <c r="M178" s="52">
        <f>IFERROR(_xll.qlIndexFixing(ONIndex3M,I178,TRUE,_xll.ohTrigger(RecalcTrigger,Trigger3M)),NA())</f>
        <v>8.2566014210438965E-3</v>
      </c>
      <c r="N178" s="52">
        <f>IFERROR(_xll.qlIndexFixing(Index6M,$H178,TRUE,_xll.ohTrigger(RecalcTrigger,Trigger6M)),NA())</f>
        <v>1.0851840638409733E-2</v>
      </c>
      <c r="O178" s="52">
        <f>IFERROR(_xll.qlIndexFixing(ONIndex6M,I178,TRUE,_xll.ohTrigger(RecalcTrigger,Trigger6M)),NA())</f>
        <v>1.0420767468692915E-2</v>
      </c>
      <c r="P178" s="52">
        <f>IFERROR(_xll.qlIndexFixing(Index1Y,$H178,TRUE,_xll.ohTrigger(RecalcTrigger,Trigger1Y)),NA())</f>
        <v>1.2838326651511644E-2</v>
      </c>
      <c r="Q178" s="52">
        <f>IFERROR(_xll.qlIndexFixing(ONIndex1Y,I178,TRUE,_xll.ohTrigger(RecalcTrigger,Trigger1Y)),NA())</f>
        <v>1.1867262355522712E-2</v>
      </c>
    </row>
    <row r="179" spans="2:17" x14ac:dyDescent="0.2">
      <c r="B179" s="46" t="s">
        <v>20</v>
      </c>
      <c r="D179" s="49">
        <f>_xll.qlCalendarAdvance(LocalCalendar,$D178,B179,"f",FALSE)</f>
        <v>42748</v>
      </c>
      <c r="E179" s="49">
        <f>_xll.qlInterestRateIndexValueDate(IndexON,D179)</f>
        <v>42748</v>
      </c>
      <c r="F179" s="52">
        <f>IFERROR(_xll.qlIndexFixing(IndexON,D179,TRUE,_xll.ohTrigger(RecalcTrigger,TriggerON)),NA())</f>
        <v>5.5177496924718739E-3</v>
      </c>
      <c r="H179" s="49">
        <f>_xll.qlCalendarAdvance(IborCalendar,$H178,B179,"f",FALSE)</f>
        <v>42745</v>
      </c>
      <c r="I179" s="49">
        <f>_xll.qlInterestRateIndexValueDate(Index1M,$H179)</f>
        <v>42747</v>
      </c>
      <c r="J179" s="52">
        <f>IFERROR(_xll.qlIndexFixing(Index1M,$H179,TRUE,_xll.ohTrigger(RecalcTrigger,Trigger1M)),NA())</f>
        <v>6.675968073525107E-3</v>
      </c>
      <c r="K179" s="52">
        <f>IFERROR(_xll.qlIndexFixing(ONIndex1M,I179,TRUE,_xll.ohTrigger(RecalcTrigger,Trigger1M)),NA())</f>
        <v>6.5501759931230197E-3</v>
      </c>
      <c r="L179" s="52">
        <f>IFERROR(_xll.qlIndexFixing(Index3M,H179,TRUE,_xll.ohTrigger(RecalcTrigger,Trigger3M)),NA())</f>
        <v>8.6298724208795363E-3</v>
      </c>
      <c r="M179" s="52">
        <f>IFERROR(_xll.qlIndexFixing(ONIndex3M,I179,TRUE,_xll.ohTrigger(RecalcTrigger,Trigger3M)),NA())</f>
        <v>8.2669255925615914E-3</v>
      </c>
      <c r="N179" s="52">
        <f>IFERROR(_xll.qlIndexFixing(Index6M,$H179,TRUE,_xll.ohTrigger(RecalcTrigger,Trigger6M)),NA())</f>
        <v>1.0857063837412327E-2</v>
      </c>
      <c r="O179" s="52">
        <f>IFERROR(_xll.qlIndexFixing(ONIndex6M,I179,TRUE,_xll.ohTrigger(RecalcTrigger,Trigger6M)),NA())</f>
        <v>1.0407387812190194E-2</v>
      </c>
      <c r="P179" s="52">
        <f>IFERROR(_xll.qlIndexFixing(Index1Y,$H179,TRUE,_xll.ohTrigger(RecalcTrigger,Trigger1Y)),NA())</f>
        <v>1.2845220046668037E-2</v>
      </c>
      <c r="Q179" s="52">
        <f>IFERROR(_xll.qlIndexFixing(ONIndex1Y,I179,TRUE,_xll.ohTrigger(RecalcTrigger,Trigger1Y)),NA())</f>
        <v>1.1863354178220931E-2</v>
      </c>
    </row>
    <row r="180" spans="2:17" x14ac:dyDescent="0.2">
      <c r="B180" s="46" t="s">
        <v>20</v>
      </c>
      <c r="D180" s="49">
        <f>_xll.qlCalendarAdvance(LocalCalendar,$D179,B180,"f",FALSE)</f>
        <v>42752</v>
      </c>
      <c r="E180" s="49">
        <f>_xll.qlInterestRateIndexValueDate(IndexON,D180)</f>
        <v>42752</v>
      </c>
      <c r="F180" s="52">
        <f>IFERROR(_xll.qlIndexFixing(IndexON,D180,TRUE,_xll.ohTrigger(RecalcTrigger,TriggerON)),NA())</f>
        <v>5.5355101643250748E-3</v>
      </c>
      <c r="H180" s="49">
        <f>_xll.qlCalendarAdvance(IborCalendar,$H179,B180,"f",FALSE)</f>
        <v>42746</v>
      </c>
      <c r="I180" s="49">
        <f>_xll.qlInterestRateIndexValueDate(Index1M,$H180)</f>
        <v>42748</v>
      </c>
      <c r="J180" s="52">
        <f>IFERROR(_xll.qlIndexFixing(Index1M,$H180,TRUE,_xll.ohTrigger(RecalcTrigger,Trigger1M)),NA())</f>
        <v>6.6799043421564737E-3</v>
      </c>
      <c r="K180" s="52">
        <f>IFERROR(_xll.qlIndexFixing(ONIndex1M,I180,TRUE,_xll.ohTrigger(RecalcTrigger,Trigger1M)),NA())</f>
        <v>6.5709274437808496E-3</v>
      </c>
      <c r="L180" s="52">
        <f>IFERROR(_xll.qlIndexFixing(Index3M,H180,TRUE,_xll.ohTrigger(RecalcTrigger,Trigger3M)),NA())</f>
        <v>8.6368472129878526E-3</v>
      </c>
      <c r="M180" s="52">
        <f>IFERROR(_xll.qlIndexFixing(ONIndex3M,I180,TRUE,_xll.ohTrigger(RecalcTrigger,Trigger3M)),NA())</f>
        <v>8.2926243912107012E-3</v>
      </c>
      <c r="N180" s="52">
        <f>IFERROR(_xll.qlIndexFixing(Index6M,$H180,TRUE,_xll.ohTrigger(RecalcTrigger,Trigger6M)),NA())</f>
        <v>1.086226228011802E-2</v>
      </c>
      <c r="O180" s="52">
        <f>IFERROR(_xll.qlIndexFixing(ONIndex6M,I180,TRUE,_xll.ohTrigger(RecalcTrigger,Trigger6M)),NA())</f>
        <v>1.0378513355824293E-2</v>
      </c>
      <c r="P180" s="52">
        <f>IFERROR(_xll.qlIndexFixing(Index1Y,$H180,TRUE,_xll.ohTrigger(RecalcTrigger,Trigger1Y)),NA())</f>
        <v>1.2866368282289473E-2</v>
      </c>
      <c r="Q180" s="52">
        <f>IFERROR(_xll.qlIndexFixing(ONIndex1Y,I180,TRUE,_xll.ohTrigger(RecalcTrigger,Trigger1Y)),NA())</f>
        <v>1.1854442744250182E-2</v>
      </c>
    </row>
    <row r="181" spans="2:17" x14ac:dyDescent="0.2">
      <c r="B181" s="46" t="s">
        <v>20</v>
      </c>
      <c r="D181" s="49">
        <f>_xll.qlCalendarAdvance(LocalCalendar,$D180,B181,"f",FALSE)</f>
        <v>42753</v>
      </c>
      <c r="E181" s="49">
        <f>_xll.qlInterestRateIndexValueDate(IndexON,D181)</f>
        <v>42753</v>
      </c>
      <c r="F181" s="52">
        <f>IFERROR(_xll.qlIndexFixing(IndexON,D181,TRUE,_xll.ohTrigger(RecalcTrigger,TriggerON)),NA())</f>
        <v>5.5418036708410057E-3</v>
      </c>
      <c r="H181" s="49">
        <f>_xll.qlCalendarAdvance(IborCalendar,$H180,B181,"f",FALSE)</f>
        <v>42747</v>
      </c>
      <c r="I181" s="49">
        <f>_xll.qlInterestRateIndexValueDate(Index1M,$H181)</f>
        <v>42752</v>
      </c>
      <c r="J181" s="52">
        <f>IFERROR(_xll.qlIndexFixing(Index1M,$H181,TRUE,_xll.ohTrigger(RecalcTrigger,Trigger1M)),NA())</f>
        <v>6.7111059902861866E-3</v>
      </c>
      <c r="K181" s="52">
        <f>IFERROR(_xll.qlIndexFixing(ONIndex1M,I181,TRUE,_xll.ohTrigger(RecalcTrigger,Trigger1M)),NA())</f>
        <v>6.5911874840463014E-3</v>
      </c>
      <c r="L181" s="52">
        <f>IFERROR(_xll.qlIndexFixing(Index3M,H181,TRUE,_xll.ohTrigger(RecalcTrigger,Trigger3M)),NA())</f>
        <v>8.6672114250357507E-3</v>
      </c>
      <c r="M181" s="52">
        <f>IFERROR(_xll.qlIndexFixing(ONIndex3M,I181,TRUE,_xll.ohTrigger(RecalcTrigger,Trigger3M)),NA())</f>
        <v>8.3173520112023169E-3</v>
      </c>
      <c r="N181" s="52">
        <f>IFERROR(_xll.qlIndexFixing(Index6M,$H181,TRUE,_xll.ohTrigger(RecalcTrigger,Trigger6M)),NA())</f>
        <v>1.0882801902886588E-2</v>
      </c>
      <c r="O181" s="52">
        <f>IFERROR(_xll.qlIndexFixing(ONIndex6M,I181,TRUE,_xll.ohTrigger(RecalcTrigger,Trigger6M)),NA())</f>
        <v>1.0352867255640774E-2</v>
      </c>
      <c r="P181" s="52">
        <f>IFERROR(_xll.qlIndexFixing(Index1Y,$H181,TRUE,_xll.ohTrigger(RecalcTrigger,Trigger1Y)),NA())</f>
        <v>1.2880602407528637E-2</v>
      </c>
      <c r="Q181" s="52">
        <f>IFERROR(_xll.qlIndexFixing(ONIndex1Y,I181,TRUE,_xll.ohTrigger(RecalcTrigger,Trigger1Y)),NA())</f>
        <v>1.1844633856767928E-2</v>
      </c>
    </row>
    <row r="182" spans="2:17" x14ac:dyDescent="0.2">
      <c r="B182" s="46" t="s">
        <v>20</v>
      </c>
      <c r="D182" s="49">
        <f>_xll.qlCalendarAdvance(LocalCalendar,$D181,B182,"f",FALSE)</f>
        <v>42754</v>
      </c>
      <c r="E182" s="49">
        <f>_xll.qlInterestRateIndexValueDate(IndexON,D182)</f>
        <v>42754</v>
      </c>
      <c r="F182" s="52">
        <f>IFERROR(_xll.qlIndexFixing(IndexON,D182,TRUE,_xll.ohTrigger(RecalcTrigger,TriggerON)),NA())</f>
        <v>5.5476664658105079E-3</v>
      </c>
      <c r="H182" s="49">
        <f>_xll.qlCalendarAdvance(IborCalendar,$H181,B182,"f",FALSE)</f>
        <v>42748</v>
      </c>
      <c r="I182" s="49">
        <f>_xll.qlInterestRateIndexValueDate(Index1M,$H182)</f>
        <v>42752</v>
      </c>
      <c r="J182" s="52">
        <f>IFERROR(_xll.qlIndexFixing(Index1M,$H182,TRUE,_xll.ohTrigger(RecalcTrigger,Trigger1M)),NA())</f>
        <v>6.7111059902861866E-3</v>
      </c>
      <c r="K182" s="52">
        <f>IFERROR(_xll.qlIndexFixing(ONIndex1M,I182,TRUE,_xll.ohTrigger(RecalcTrigger,Trigger1M)),NA())</f>
        <v>6.5911874840463014E-3</v>
      </c>
      <c r="L182" s="52">
        <f>IFERROR(_xll.qlIndexFixing(Index3M,H182,TRUE,_xll.ohTrigger(RecalcTrigger,Trigger3M)),NA())</f>
        <v>8.6672114250357507E-3</v>
      </c>
      <c r="M182" s="52">
        <f>IFERROR(_xll.qlIndexFixing(ONIndex3M,I182,TRUE,_xll.ohTrigger(RecalcTrigger,Trigger3M)),NA())</f>
        <v>8.3173520112023169E-3</v>
      </c>
      <c r="N182" s="52">
        <f>IFERROR(_xll.qlIndexFixing(Index6M,$H182,TRUE,_xll.ohTrigger(RecalcTrigger,Trigger6M)),NA())</f>
        <v>1.0882801902886588E-2</v>
      </c>
      <c r="O182" s="52">
        <f>IFERROR(_xll.qlIndexFixing(ONIndex6M,I182,TRUE,_xll.ohTrigger(RecalcTrigger,Trigger6M)),NA())</f>
        <v>1.0352867255640774E-2</v>
      </c>
      <c r="P182" s="52">
        <f>IFERROR(_xll.qlIndexFixing(Index1Y,$H182,TRUE,_xll.ohTrigger(RecalcTrigger,Trigger1Y)),NA())</f>
        <v>1.2880602407528637E-2</v>
      </c>
      <c r="Q182" s="52">
        <f>IFERROR(_xll.qlIndexFixing(ONIndex1Y,I182,TRUE,_xll.ohTrigger(RecalcTrigger,Trigger1Y)),NA())</f>
        <v>1.1844633856767928E-2</v>
      </c>
    </row>
    <row r="183" spans="2:17" x14ac:dyDescent="0.2">
      <c r="B183" s="46" t="s">
        <v>20</v>
      </c>
      <c r="D183" s="49">
        <f>_xll.qlCalendarAdvance(LocalCalendar,$D182,B183,"f",FALSE)</f>
        <v>42755</v>
      </c>
      <c r="E183" s="49">
        <f>_xll.qlInterestRateIndexValueDate(IndexON,D183)</f>
        <v>42755</v>
      </c>
      <c r="F183" s="52">
        <f>IFERROR(_xll.qlIndexFixing(IndexON,D183,TRUE,_xll.ohTrigger(RecalcTrigger,TriggerON)),NA())</f>
        <v>5.5580421589951357E-3</v>
      </c>
      <c r="H183" s="49">
        <f>_xll.qlCalendarAdvance(IborCalendar,$H182,B183,"f",FALSE)</f>
        <v>42751</v>
      </c>
      <c r="I183" s="49">
        <f>_xll.qlInterestRateIndexValueDate(Index1M,$H183)</f>
        <v>42753</v>
      </c>
      <c r="J183" s="52">
        <f>IFERROR(_xll.qlIndexFixing(Index1M,$H183,TRUE,_xll.ohTrigger(RecalcTrigger,Trigger1M)),NA())</f>
        <v>6.7303758860950804E-3</v>
      </c>
      <c r="K183" s="52">
        <f>IFERROR(_xll.qlIndexFixing(ONIndex1M,I183,TRUE,_xll.ohTrigger(RecalcTrigger,Trigger1M)),NA())</f>
        <v>6.599310812056558E-3</v>
      </c>
      <c r="L183" s="52">
        <f>IFERROR(_xll.qlIndexFixing(Index3M,H183,TRUE,_xll.ohTrigger(RecalcTrigger,Trigger3M)),NA())</f>
        <v>8.6708984215384532E-3</v>
      </c>
      <c r="M183" s="52">
        <f>IFERROR(_xll.qlIndexFixing(ONIndex3M,I183,TRUE,_xll.ohTrigger(RecalcTrigger,Trigger3M)),NA())</f>
        <v>8.3271984070609761E-3</v>
      </c>
      <c r="N183" s="52">
        <f>IFERROR(_xll.qlIndexFixing(Index6M,$H183,TRUE,_xll.ohTrigger(RecalcTrigger,Trigger6M)),NA())</f>
        <v>1.0887871625270808E-2</v>
      </c>
      <c r="O183" s="52">
        <f>IFERROR(_xll.qlIndexFixing(ONIndex6M,I183,TRUE,_xll.ohTrigger(RecalcTrigger,Trigger6M)),NA())</f>
        <v>1.0344438688996149E-2</v>
      </c>
      <c r="P183" s="52">
        <f>IFERROR(_xll.qlIndexFixing(Index1Y,$H183,TRUE,_xll.ohTrigger(RecalcTrigger,Trigger1Y)),NA())</f>
        <v>1.2887870394298865E-2</v>
      </c>
      <c r="Q183" s="52">
        <f>IFERROR(_xll.qlIndexFixing(ONIndex1Y,I183,TRUE,_xll.ohTrigger(RecalcTrigger,Trigger1Y)),NA())</f>
        <v>1.1841053905472521E-2</v>
      </c>
    </row>
    <row r="184" spans="2:17" x14ac:dyDescent="0.2">
      <c r="B184" s="46" t="s">
        <v>20</v>
      </c>
      <c r="D184" s="49">
        <f>_xll.qlCalendarAdvance(LocalCalendar,$D183,B184,"f",FALSE)</f>
        <v>42758</v>
      </c>
      <c r="E184" s="49">
        <f>_xll.qlInterestRateIndexValueDate(IndexON,D184)</f>
        <v>42758</v>
      </c>
      <c r="F184" s="52">
        <f>IFERROR(_xll.qlIndexFixing(IndexON,D184,TRUE,_xll.ohTrigger(RecalcTrigger,TriggerON)),NA())</f>
        <v>5.5668105300643589E-3</v>
      </c>
      <c r="H184" s="49">
        <f>_xll.qlCalendarAdvance(IborCalendar,$H183,B184,"f",FALSE)</f>
        <v>42752</v>
      </c>
      <c r="I184" s="49">
        <f>_xll.qlInterestRateIndexValueDate(Index1M,$H184)</f>
        <v>42754</v>
      </c>
      <c r="J184" s="52">
        <f>IFERROR(_xll.qlIndexFixing(Index1M,$H184,TRUE,_xll.ohTrigger(RecalcTrigger,Trigger1M)),NA())</f>
        <v>6.7342241071206973E-3</v>
      </c>
      <c r="K184" s="52">
        <f>IFERROR(_xll.qlIndexFixing(ONIndex1M,I184,TRUE,_xll.ohTrigger(RecalcTrigger,Trigger1M)),NA())</f>
        <v>6.6074078167233097E-3</v>
      </c>
      <c r="L184" s="52">
        <f>IFERROR(_xll.qlIndexFixing(Index3M,H184,TRUE,_xll.ohTrigger(RecalcTrigger,Trigger3M)),NA())</f>
        <v>8.6775512848689118E-3</v>
      </c>
      <c r="M184" s="52">
        <f>IFERROR(_xll.qlIndexFixing(ONIndex3M,I184,TRUE,_xll.ohTrigger(RecalcTrigger,Trigger3M)),NA())</f>
        <v>8.3369651736564521E-3</v>
      </c>
      <c r="N184" s="52">
        <f>IFERROR(_xll.qlIndexFixing(Index6M,$H184,TRUE,_xll.ohTrigger(RecalcTrigger,Trigger6M)),NA())</f>
        <v>1.0892914615806911E-2</v>
      </c>
      <c r="O184" s="52">
        <f>IFERROR(_xll.qlIndexFixing(ONIndex6M,I184,TRUE,_xll.ohTrigger(RecalcTrigger,Trigger6M)),NA())</f>
        <v>1.03368353037947E-2</v>
      </c>
      <c r="P184" s="52">
        <f>IFERROR(_xll.qlIndexFixing(Index1Y,$H184,TRUE,_xll.ohTrigger(RecalcTrigger,Trigger1Y)),NA())</f>
        <v>1.2895205032012708E-2</v>
      </c>
      <c r="Q184" s="52">
        <f>IFERROR(_xll.qlIndexFixing(ONIndex1Y,I184,TRUE,_xll.ohTrigger(RecalcTrigger,Trigger1Y)),NA())</f>
        <v>1.1837528658498186E-2</v>
      </c>
    </row>
    <row r="185" spans="2:17" x14ac:dyDescent="0.2">
      <c r="B185" s="46" t="s">
        <v>20</v>
      </c>
      <c r="D185" s="49">
        <f>_xll.qlCalendarAdvance(LocalCalendar,$D184,B185,"f",FALSE)</f>
        <v>42759</v>
      </c>
      <c r="E185" s="49">
        <f>_xll.qlInterestRateIndexValueDate(IndexON,D185)</f>
        <v>42759</v>
      </c>
      <c r="F185" s="52">
        <f>IFERROR(_xll.qlIndexFixing(IndexON,D185,TRUE,_xll.ohTrigger(RecalcTrigger,TriggerON)),NA())</f>
        <v>5.570519767141846E-3</v>
      </c>
      <c r="H185" s="49">
        <f>_xll.qlCalendarAdvance(IborCalendar,$H184,B185,"f",FALSE)</f>
        <v>42753</v>
      </c>
      <c r="I185" s="49">
        <f>_xll.qlInterestRateIndexValueDate(Index1M,$H185)</f>
        <v>42755</v>
      </c>
      <c r="J185" s="52">
        <f>IFERROR(_xll.qlIndexFixing(Index1M,$H185,TRUE,_xll.ohTrigger(RecalcTrigger,Trigger1M)),NA())</f>
        <v>6.7380634463812261E-3</v>
      </c>
      <c r="K185" s="52">
        <f>IFERROR(_xll.qlIndexFixing(ONIndex1M,I185,TRUE,_xll.ohTrigger(RecalcTrigger,Trigger1M)),NA())</f>
        <v>6.6236359458038407E-3</v>
      </c>
      <c r="L185" s="52">
        <f>IFERROR(_xll.qlIndexFixing(Index3M,H185,TRUE,_xll.ohTrigger(RecalcTrigger,Trigger3M)),NA())</f>
        <v>8.6841540794546646E-3</v>
      </c>
      <c r="M185" s="52">
        <f>IFERROR(_xll.qlIndexFixing(ONIndex3M,I185,TRUE,_xll.ohTrigger(RecalcTrigger,Trigger3M)),NA())</f>
        <v>8.3564272401481787E-3</v>
      </c>
      <c r="N185" s="52">
        <f>IFERROR(_xll.qlIndexFixing(Index6M,$H185,TRUE,_xll.ohTrigger(RecalcTrigger,Trigger6M)),NA())</f>
        <v>1.089793054522635E-2</v>
      </c>
      <c r="O185" s="52">
        <f>IFERROR(_xll.qlIndexFixing(ONIndex6M,I185,TRUE,_xll.ohTrigger(RecalcTrigger,Trigger6M)),NA())</f>
        <v>1.0324675231725422E-2</v>
      </c>
      <c r="P185" s="52">
        <f>IFERROR(_xll.qlIndexFixing(Index1Y,$H185,TRUE,_xll.ohTrigger(RecalcTrigger,Trigger1Y)),NA())</f>
        <v>1.2912552214326583E-2</v>
      </c>
      <c r="Q185" s="52">
        <f>IFERROR(_xll.qlIndexFixing(ONIndex1Y,I185,TRUE,_xll.ohTrigger(RecalcTrigger,Trigger1Y)),NA())</f>
        <v>1.1831049306776364E-2</v>
      </c>
    </row>
    <row r="186" spans="2:17" x14ac:dyDescent="0.2">
      <c r="B186" s="46" t="s">
        <v>20</v>
      </c>
      <c r="D186" s="49">
        <f>_xll.qlCalendarAdvance(LocalCalendar,$D185,B186,"f",FALSE)</f>
        <v>42760</v>
      </c>
      <c r="E186" s="49">
        <f>_xll.qlInterestRateIndexValueDate(IndexON,D186)</f>
        <v>42760</v>
      </c>
      <c r="F186" s="52">
        <f>IFERROR(_xll.qlIndexFixing(IndexON,D186,TRUE,_xll.ohTrigger(RecalcTrigger,TriggerON)),NA())</f>
        <v>5.5737982925130325E-3</v>
      </c>
      <c r="H186" s="49">
        <f>_xll.qlCalendarAdvance(IborCalendar,$H185,B186,"f",FALSE)</f>
        <v>42754</v>
      </c>
      <c r="I186" s="49">
        <f>_xll.qlInterestRateIndexValueDate(Index1M,$H186)</f>
        <v>42758</v>
      </c>
      <c r="J186" s="52">
        <f>IFERROR(_xll.qlIndexFixing(Index1M,$H186,TRUE,_xll.ohTrigger(RecalcTrigger,Trigger1M)),NA())</f>
        <v>6.7571335811139428E-3</v>
      </c>
      <c r="K186" s="52">
        <f>IFERROR(_xll.qlIndexFixing(ONIndex1M,I186,TRUE,_xll.ohTrigger(RecalcTrigger,Trigger1M)),NA())</f>
        <v>6.6395326013957146E-3</v>
      </c>
      <c r="L186" s="52">
        <f>IFERROR(_xll.qlIndexFixing(Index3M,H186,TRUE,_xll.ohTrigger(RecalcTrigger,Trigger3M)),NA())</f>
        <v>8.7066058114445601E-3</v>
      </c>
      <c r="M186" s="52">
        <f>IFERROR(_xll.qlIndexFixing(ONIndex3M,I186,TRUE,_xll.ohTrigger(RecalcTrigger,Trigger3M)),NA())</f>
        <v>8.3752359470068427E-3</v>
      </c>
      <c r="N186" s="52">
        <f>IFERROR(_xll.qlIndexFixing(Index6M,$H186,TRUE,_xll.ohTrigger(RecalcTrigger,Trigger6M)),NA())</f>
        <v>1.0914714734833504E-2</v>
      </c>
      <c r="O186" s="52">
        <f>IFERROR(_xll.qlIndexFixing(ONIndex6M,I186,TRUE,_xll.ohTrigger(RecalcTrigger,Trigger6M)),NA())</f>
        <v>1.031467357606175E-2</v>
      </c>
      <c r="P186" s="52">
        <f>IFERROR(_xll.qlIndexFixing(Index1Y,$H186,TRUE,_xll.ohTrigger(RecalcTrigger,Trigger1Y)),NA())</f>
        <v>1.2925234204205292E-2</v>
      </c>
      <c r="Q186" s="52">
        <f>IFERROR(_xll.qlIndexFixing(ONIndex1Y,I186,TRUE,_xll.ohTrigger(RecalcTrigger,Trigger1Y)),NA())</f>
        <v>1.1823974713651708E-2</v>
      </c>
    </row>
    <row r="187" spans="2:17" x14ac:dyDescent="0.2">
      <c r="B187" s="46" t="s">
        <v>20</v>
      </c>
      <c r="D187" s="49">
        <f>_xll.qlCalendarAdvance(LocalCalendar,$D186,B187,"f",FALSE)</f>
        <v>42761</v>
      </c>
      <c r="E187" s="49">
        <f>_xll.qlInterestRateIndexValueDate(IndexON,D187)</f>
        <v>42761</v>
      </c>
      <c r="F187" s="52">
        <f>IFERROR(_xll.qlIndexFixing(IndexON,D187,TRUE,_xll.ohTrigger(RecalcTrigger,TriggerON)),NA())</f>
        <v>5.5766461063377903E-3</v>
      </c>
      <c r="H187" s="49">
        <f>_xll.qlCalendarAdvance(IborCalendar,$H186,B187,"f",FALSE)</f>
        <v>42755</v>
      </c>
      <c r="I187" s="49">
        <f>_xll.qlInterestRateIndexValueDate(Index1M,$H187)</f>
        <v>42759</v>
      </c>
      <c r="J187" s="52">
        <f>IFERROR(_xll.qlIndexFixing(Index1M,$H187,TRUE,_xll.ohTrigger(RecalcTrigger,Trigger1M)),NA())</f>
        <v>6.764714996934239E-3</v>
      </c>
      <c r="K187" s="52">
        <f>IFERROR(_xll.qlIndexFixing(ONIndex1M,I187,TRUE,_xll.ohTrigger(RecalcTrigger,Trigger1M)),NA())</f>
        <v>6.6474979890251973E-3</v>
      </c>
      <c r="L187" s="52">
        <f>IFERROR(_xll.qlIndexFixing(Index3M,H187,TRUE,_xll.ohTrigger(RecalcTrigger,Trigger3M)),NA())</f>
        <v>8.7100850626677939E-3</v>
      </c>
      <c r="M187" s="52">
        <f>IFERROR(_xll.qlIndexFixing(ONIndex3M,I187,TRUE,_xll.ohTrigger(RecalcTrigger,Trigger3M)),NA())</f>
        <v>8.3846045670465941E-3</v>
      </c>
      <c r="N187" s="52">
        <f>IFERROR(_xll.qlIndexFixing(Index6M,$H187,TRUE,_xll.ohTrigger(RecalcTrigger,Trigger6M)),NA())</f>
        <v>1.0917717066335653E-2</v>
      </c>
      <c r="O187" s="52">
        <f>IFERROR(_xll.qlIndexFixing(ONIndex6M,I187,TRUE,_xll.ohTrigger(RecalcTrigger,Trigger6M)),NA())</f>
        <v>1.0311196097196884E-2</v>
      </c>
      <c r="P187" s="52">
        <f>IFERROR(_xll.qlIndexFixing(Index1Y,$H187,TRUE,_xll.ohTrigger(RecalcTrigger,Trigger1Y)),NA())</f>
        <v>1.2932920181002989E-2</v>
      </c>
      <c r="Q187" s="52">
        <f>IFERROR(_xll.qlIndexFixing(ONIndex1Y,I187,TRUE,_xll.ohTrigger(RecalcTrigger,Trigger1Y)),NA())</f>
        <v>1.1820722988202803E-2</v>
      </c>
    </row>
    <row r="188" spans="2:17" x14ac:dyDescent="0.2">
      <c r="B188" s="46" t="s">
        <v>20</v>
      </c>
      <c r="D188" s="49">
        <f>_xll.qlCalendarAdvance(LocalCalendar,$D187,B188,"f",FALSE)</f>
        <v>42762</v>
      </c>
      <c r="E188" s="49">
        <f>_xll.qlInterestRateIndexValueDate(IndexON,D188)</f>
        <v>42762</v>
      </c>
      <c r="F188" s="52">
        <f>IFERROR(_xll.qlIndexFixing(IndexON,D188,TRUE,_xll.ohTrigger(RecalcTrigger,TriggerON)),NA())</f>
        <v>5.5809925469318955E-3</v>
      </c>
      <c r="H188" s="49">
        <f>_xll.qlCalendarAdvance(IborCalendar,$H187,B188,"f",FALSE)</f>
        <v>42758</v>
      </c>
      <c r="I188" s="49">
        <f>_xll.qlInterestRateIndexValueDate(Index1M,$H188)</f>
        <v>42760</v>
      </c>
      <c r="J188" s="52">
        <f>IFERROR(_xll.qlIndexFixing(Index1M,$H188,TRUE,_xll.ohTrigger(RecalcTrigger,Trigger1M)),NA())</f>
        <v>6.7797934214257217E-3</v>
      </c>
      <c r="K188" s="52">
        <f>IFERROR(_xll.qlIndexFixing(ONIndex1M,I188,TRUE,_xll.ohTrigger(RecalcTrigger,Trigger1M)),NA())</f>
        <v>6.6554370533911111E-3</v>
      </c>
      <c r="L188" s="52">
        <f>IFERROR(_xll.qlIndexFixing(Index3M,H188,TRUE,_xll.ohTrigger(RecalcTrigger,Trigger3M)),NA())</f>
        <v>8.7164528828420629E-3</v>
      </c>
      <c r="M188" s="52">
        <f>IFERROR(_xll.qlIndexFixing(ONIndex3M,I188,TRUE,_xll.ohTrigger(RecalcTrigger,Trigger3M)),NA())</f>
        <v>8.3938935577432261E-3</v>
      </c>
      <c r="N188" s="52">
        <f>IFERROR(_xll.qlIndexFixing(Index6M,$H188,TRUE,_xll.ohTrigger(RecalcTrigger,Trigger6M)),NA())</f>
        <v>1.09225927510981E-2</v>
      </c>
      <c r="O188" s="52">
        <f>IFERROR(_xll.qlIndexFixing(ONIndex6M,I188,TRUE,_xll.ohTrigger(RecalcTrigger,Trigger6M)),NA())</f>
        <v>1.0308543799615322E-2</v>
      </c>
      <c r="P188" s="52">
        <f>IFERROR(_xll.qlIndexFixing(Index1Y,$H188,TRUE,_xll.ohTrigger(RecalcTrigger,Trigger1Y)),NA())</f>
        <v>1.2940680042847588E-2</v>
      </c>
      <c r="Q188" s="52">
        <f>IFERROR(_xll.qlIndexFixing(ONIndex1Y,I188,TRUE,_xll.ohTrigger(RecalcTrigger,Trigger1Y)),NA())</f>
        <v>1.1817525967074971E-2</v>
      </c>
    </row>
    <row r="189" spans="2:17" x14ac:dyDescent="0.2">
      <c r="B189" s="46" t="s">
        <v>20</v>
      </c>
      <c r="D189" s="49">
        <f>_xll.qlCalendarAdvance(LocalCalendar,$D188,B189,"f",FALSE)</f>
        <v>42765</v>
      </c>
      <c r="E189" s="49">
        <f>_xll.qlInterestRateIndexValueDate(IndexON,D189)</f>
        <v>42765</v>
      </c>
      <c r="F189" s="52">
        <f>IFERROR(_xll.qlIndexFixing(IndexON,D189,TRUE,_xll.ohTrigger(RecalcTrigger,TriggerON)),NA())</f>
        <v>5.5837302448935588E-3</v>
      </c>
      <c r="H189" s="49">
        <f>_xll.qlCalendarAdvance(IborCalendar,$H188,B189,"f",FALSE)</f>
        <v>42759</v>
      </c>
      <c r="I189" s="49">
        <f>_xll.qlInterestRateIndexValueDate(Index1M,$H189)</f>
        <v>42761</v>
      </c>
      <c r="J189" s="52">
        <f>IFERROR(_xll.qlIndexFixing(Index1M,$H189,TRUE,_xll.ohTrigger(RecalcTrigger,Trigger1M)),NA())</f>
        <v>6.7835541481567341E-3</v>
      </c>
      <c r="K189" s="52">
        <f>IFERROR(_xll.qlIndexFixing(ONIndex1M,I189,TRUE,_xll.ohTrigger(RecalcTrigger,Trigger1M)),NA())</f>
        <v>6.6633497942536479E-3</v>
      </c>
      <c r="L189" s="52">
        <f>IFERROR(_xll.qlIndexFixing(Index3M,H189,TRUE,_xll.ohTrigger(RecalcTrigger,Trigger3M)),NA())</f>
        <v>8.7227767820552415E-3</v>
      </c>
      <c r="M189" s="52">
        <f>IFERROR(_xll.qlIndexFixing(ONIndex3M,I189,TRUE,_xll.ohTrigger(RecalcTrigger,Trigger3M)),NA())</f>
        <v>8.4031029190967388E-3</v>
      </c>
      <c r="N189" s="52">
        <f>IFERROR(_xll.qlIndexFixing(Index6M,$H189,TRUE,_xll.ohTrigger(RecalcTrigger,Trigger6M)),NA())</f>
        <v>1.0927439399099044E-2</v>
      </c>
      <c r="O189" s="52">
        <f>IFERROR(_xll.qlIndexFixing(ONIndex6M,I189,TRUE,_xll.ohTrigger(RecalcTrigger,Trigger6M)),NA())</f>
        <v>1.0306716683077255E-2</v>
      </c>
      <c r="P189" s="52">
        <f>IFERROR(_xll.qlIndexFixing(Index1Y,$H189,TRUE,_xll.ohTrigger(RecalcTrigger,Trigger1Y)),NA())</f>
        <v>1.29485149956054E-2</v>
      </c>
      <c r="Q189" s="52">
        <f>IFERROR(_xll.qlIndexFixing(ONIndex1Y,I189,TRUE,_xll.ohTrigger(RecalcTrigger,Trigger1Y)),NA())</f>
        <v>1.1814383650268212E-2</v>
      </c>
    </row>
    <row r="190" spans="2:17" x14ac:dyDescent="0.2">
      <c r="B190" s="46" t="s">
        <v>20</v>
      </c>
      <c r="D190" s="49">
        <f>_xll.qlCalendarAdvance(LocalCalendar,$D189,B190,"f",FALSE)</f>
        <v>42766</v>
      </c>
      <c r="E190" s="49">
        <f>_xll.qlInterestRateIndexValueDate(IndexON,D190)</f>
        <v>42766</v>
      </c>
      <c r="F190" s="52">
        <f>IFERROR(_xll.qlIndexFixing(IndexON,D190,TRUE,_xll.ohTrigger(RecalcTrigger,TriggerON)),NA())</f>
        <v>5.5844245003466852E-3</v>
      </c>
      <c r="H190" s="49">
        <f>_xll.qlCalendarAdvance(IborCalendar,$H189,B190,"f",FALSE)</f>
        <v>42760</v>
      </c>
      <c r="I190" s="49">
        <f>_xll.qlInterestRateIndexValueDate(Index1M,$H190)</f>
        <v>42762</v>
      </c>
      <c r="J190" s="52">
        <f>IFERROR(_xll.qlIndexFixing(Index1M,$H190,TRUE,_xll.ohTrigger(RecalcTrigger,Trigger1M)),NA())</f>
        <v>6.7873060796419882E-3</v>
      </c>
      <c r="K190" s="52">
        <f>IFERROR(_xll.qlIndexFixing(ONIndex1M,I190,TRUE,_xll.ohTrigger(RecalcTrigger,Trigger1M)),NA())</f>
        <v>6.6792114493097188E-3</v>
      </c>
      <c r="L190" s="52">
        <f>IFERROR(_xll.qlIndexFixing(Index3M,H190,TRUE,_xll.ohTrigger(RecalcTrigger,Trigger3M)),NA())</f>
        <v>8.7290577849650219E-3</v>
      </c>
      <c r="M190" s="52">
        <f>IFERROR(_xll.qlIndexFixing(ONIndex3M,I190,TRUE,_xll.ohTrigger(RecalcTrigger,Trigger3M)),NA())</f>
        <v>8.4214532053472624E-3</v>
      </c>
      <c r="N190" s="52">
        <f>IFERROR(_xll.qlIndexFixing(Index6M,$H190,TRUE,_xll.ohTrigger(RecalcTrigger,Trigger6M)),NA())</f>
        <v>1.0932256681057132E-2</v>
      </c>
      <c r="O190" s="52">
        <f>IFERROR(_xll.qlIndexFixing(ONIndex6M,I190,TRUE,_xll.ohTrigger(RecalcTrigger,Trigger6M)),NA())</f>
        <v>1.030610808387955E-2</v>
      </c>
      <c r="P190" s="52">
        <f>IFERROR(_xll.qlIndexFixing(Index1Y,$H190,TRUE,_xll.ohTrigger(RecalcTrigger,Trigger1Y)),NA())</f>
        <v>1.2966993757747973E-2</v>
      </c>
      <c r="Q190" s="52">
        <f>IFERROR(_xll.qlIndexFixing(ONIndex1Y,I190,TRUE,_xll.ohTrigger(RecalcTrigger,Trigger1Y)),NA())</f>
        <v>1.1808668689443635E-2</v>
      </c>
    </row>
    <row r="191" spans="2:17" x14ac:dyDescent="0.2">
      <c r="B191" s="46" t="s">
        <v>20</v>
      </c>
      <c r="D191" s="49">
        <f>_xll.qlCalendarAdvance(LocalCalendar,$D190,B191,"f",FALSE)</f>
        <v>42767</v>
      </c>
      <c r="E191" s="49">
        <f>_xll.qlInterestRateIndexValueDate(IndexON,D191)</f>
        <v>42767</v>
      </c>
      <c r="F191" s="52">
        <f>IFERROR(_xll.qlIndexFixing(IndexON,D191,TRUE,_xll.ohTrigger(RecalcTrigger,TriggerON)),NA())</f>
        <v>5.5846880440935109E-3</v>
      </c>
      <c r="H191" s="49">
        <f>_xll.qlCalendarAdvance(IborCalendar,$H190,B191,"f",FALSE)</f>
        <v>42761</v>
      </c>
      <c r="I191" s="49">
        <f>_xll.qlInterestRateIndexValueDate(Index1M,$H191)</f>
        <v>42765</v>
      </c>
      <c r="J191" s="52">
        <f>IFERROR(_xll.qlIndexFixing(Index1M,$H191,TRUE,_xll.ohTrigger(RecalcTrigger,Trigger1M)),NA())</f>
        <v>6.8022371336980466E-3</v>
      </c>
      <c r="K191" s="52">
        <f>IFERROR(_xll.qlIndexFixing(ONIndex1M,I191,TRUE,_xll.ohTrigger(RecalcTrigger,Trigger1M)),NA())</f>
        <v>6.6947375237091933E-3</v>
      </c>
      <c r="L191" s="52">
        <f>IFERROR(_xll.qlIndexFixing(Index3M,H191,TRUE,_xll.ohTrigger(RecalcTrigger,Trigger3M)),NA())</f>
        <v>8.7419202110758133E-3</v>
      </c>
      <c r="M191" s="52">
        <f>IFERROR(_xll.qlIndexFixing(ONIndex3M,I191,TRUE,_xll.ohTrigger(RecalcTrigger,Trigger3M)),NA())</f>
        <v>8.4391440710795962E-3</v>
      </c>
      <c r="N191" s="52">
        <f>IFERROR(_xll.qlIndexFixing(Index6M,$H191,TRUE,_xll.ohTrigger(RecalcTrigger,Trigger6M)),NA())</f>
        <v>1.0948001325294625E-2</v>
      </c>
      <c r="O191" s="52">
        <f>IFERROR(_xll.qlIndexFixing(ONIndex6M,I191,TRUE,_xll.ohTrigger(RecalcTrigger,Trigger6M)),NA())</f>
        <v>1.0307660028479049E-2</v>
      </c>
      <c r="P191" s="52">
        <f>IFERROR(_xll.qlIndexFixing(Index1Y,$H191,TRUE,_xll.ohTrigger(RecalcTrigger,Trigger1Y)),NA())</f>
        <v>1.298062983502595E-2</v>
      </c>
      <c r="Q191" s="52">
        <f>IFERROR(_xll.qlIndexFixing(ONIndex1Y,I191,TRUE,_xll.ohTrigger(RecalcTrigger,Trigger1Y)),NA())</f>
        <v>1.1802361426092034E-2</v>
      </c>
    </row>
    <row r="192" spans="2:17" x14ac:dyDescent="0.2">
      <c r="B192" s="46" t="s">
        <v>20</v>
      </c>
      <c r="D192" s="49">
        <f>_xll.qlCalendarAdvance(LocalCalendar,$D191,B192,"f",FALSE)</f>
        <v>42768</v>
      </c>
      <c r="E192" s="49">
        <f>_xll.qlInterestRateIndexValueDate(IndexON,D192)</f>
        <v>42768</v>
      </c>
      <c r="F192" s="52">
        <f>IFERROR(_xll.qlIndexFixing(IndexON,D192,TRUE,_xll.ohTrigger(RecalcTrigger,TriggerON)),NA())</f>
        <v>5.584520876213972E-3</v>
      </c>
      <c r="H192" s="49">
        <f>_xll.qlCalendarAdvance(IborCalendar,$H191,B192,"f",FALSE)</f>
        <v>42762</v>
      </c>
      <c r="I192" s="49">
        <f>_xll.qlInterestRateIndexValueDate(Index1M,$H192)</f>
        <v>42766</v>
      </c>
      <c r="J192" s="52">
        <f>IFERROR(_xll.qlIndexFixing(Index1M,$H192,TRUE,_xll.ohTrigger(RecalcTrigger,Trigger1M)),NA())</f>
        <v>6.8059498386834651E-3</v>
      </c>
      <c r="K192" s="52">
        <f>IFERROR(_xll.qlIndexFixing(ONIndex1M,I192,TRUE,_xll.ohTrigger(RecalcTrigger,Trigger1M)),NA())</f>
        <v>6.7025186476143972E-3</v>
      </c>
      <c r="L192" s="52">
        <f>IFERROR(_xll.qlIndexFixing(Index3M,H192,TRUE,_xll.ohTrigger(RecalcTrigger,Trigger3M)),NA())</f>
        <v>8.7451953911385581E-3</v>
      </c>
      <c r="M192" s="52">
        <f>IFERROR(_xll.qlIndexFixing(ONIndex3M,I192,TRUE,_xll.ohTrigger(RecalcTrigger,Trigger3M)),NA())</f>
        <v>8.4479552856375761E-3</v>
      </c>
      <c r="N192" s="52">
        <f>IFERROR(_xll.qlIndexFixing(Index6M,$H192,TRUE,_xll.ohTrigger(RecalcTrigger,Trigger6M)),NA())</f>
        <v>1.0951225562764504E-2</v>
      </c>
      <c r="O192" s="52">
        <f>IFERROR(_xll.qlIndexFixing(ONIndex6M,I192,TRUE,_xll.ohTrigger(RecalcTrigger,Trigger6M)),NA())</f>
        <v>1.0309958817718012E-2</v>
      </c>
      <c r="P192" s="52">
        <f>IFERROR(_xll.qlIndexFixing(Index1Y,$H192,TRUE,_xll.ohTrigger(RecalcTrigger,Trigger1Y)),NA())</f>
        <v>1.2988858332287268E-2</v>
      </c>
      <c r="Q192" s="52">
        <f>IFERROR(_xll.qlIndexFixing(ONIndex1Y,I192,TRUE,_xll.ohTrigger(RecalcTrigger,Trigger1Y)),NA())</f>
        <v>1.1799492630810704E-2</v>
      </c>
    </row>
    <row r="193" spans="2:17" x14ac:dyDescent="0.2">
      <c r="B193" s="46" t="s">
        <v>20</v>
      </c>
      <c r="D193" s="49">
        <f>_xll.qlCalendarAdvance(LocalCalendar,$D192,B193,"f",FALSE)</f>
        <v>42769</v>
      </c>
      <c r="E193" s="49">
        <f>_xll.qlInterestRateIndexValueDate(IndexON,D193)</f>
        <v>42769</v>
      </c>
      <c r="F193" s="52">
        <f>IFERROR(_xll.qlIndexFixing(IndexON,D193,TRUE,_xll.ohTrigger(RecalcTrigger,TriggerON)),NA())</f>
        <v>5.5828374104738288E-3</v>
      </c>
      <c r="H193" s="49">
        <f>_xll.qlCalendarAdvance(IborCalendar,$H192,B193,"f",FALSE)</f>
        <v>42765</v>
      </c>
      <c r="I193" s="49">
        <f>_xll.qlInterestRateIndexValueDate(Index1M,$H193)</f>
        <v>42767</v>
      </c>
      <c r="J193" s="52">
        <f>IFERROR(_xll.qlIndexFixing(Index1M,$H193,TRUE,_xll.ohTrigger(RecalcTrigger,Trigger1M)),NA())</f>
        <v>6.8133651548617025E-3</v>
      </c>
      <c r="K193" s="52">
        <f>IFERROR(_xll.qlIndexFixing(ONIndex1M,I193,TRUE,_xll.ohTrigger(RecalcTrigger,Trigger1M)),NA())</f>
        <v>6.7102734480162241E-3</v>
      </c>
      <c r="L193" s="52">
        <f>IFERROR(_xll.qlIndexFixing(Index3M,H193,TRUE,_xll.ohTrigger(RecalcTrigger,Trigger3M)),NA())</f>
        <v>8.7598552185870204E-3</v>
      </c>
      <c r="M193" s="52">
        <f>IFERROR(_xll.qlIndexFixing(ONIndex3M,I193,TRUE,_xll.ohTrigger(RecalcTrigger,Trigger3M)),NA())</f>
        <v>8.4566868708524368E-3</v>
      </c>
      <c r="N193" s="52">
        <f>IFERROR(_xll.qlIndexFixing(Index6M,$H193,TRUE,_xll.ohTrigger(RecalcTrigger,Trigger6M)),NA())</f>
        <v>1.0955891075221314E-2</v>
      </c>
      <c r="O193" s="52">
        <f>IFERROR(_xll.qlIndexFixing(ONIndex6M,I193,TRUE,_xll.ohTrigger(RecalcTrigger,Trigger6M)),NA())</f>
        <v>1.0313082788160344E-2</v>
      </c>
      <c r="P193" s="52">
        <f>IFERROR(_xll.qlIndexFixing(Index1Y,$H193,TRUE,_xll.ohTrigger(RecalcTrigger,Trigger1Y)),NA())</f>
        <v>1.29971691568379E-2</v>
      </c>
      <c r="Q193" s="52">
        <f>IFERROR(_xll.qlIndexFixing(ONIndex1Y,I193,TRUE,_xll.ohTrigger(RecalcTrigger,Trigger1Y)),NA())</f>
        <v>1.1796678539850447E-2</v>
      </c>
    </row>
    <row r="194" spans="2:17" x14ac:dyDescent="0.2">
      <c r="B194" s="46" t="s">
        <v>20</v>
      </c>
      <c r="D194" s="49">
        <f>_xll.qlCalendarAdvance(LocalCalendar,$D193,B194,"f",FALSE)</f>
        <v>42772</v>
      </c>
      <c r="E194" s="49">
        <f>_xll.qlInterestRateIndexValueDate(IndexON,D194)</f>
        <v>42772</v>
      </c>
      <c r="F194" s="52">
        <f>IFERROR(_xll.qlIndexFixing(IndexON,D194,TRUE,_xll.ohTrigger(RecalcTrigger,TriggerON)),NA())</f>
        <v>5.5797115716593737E-3</v>
      </c>
      <c r="H194" s="49">
        <f>_xll.qlCalendarAdvance(IborCalendar,$H193,B194,"f",FALSE)</f>
        <v>42766</v>
      </c>
      <c r="I194" s="49">
        <f>_xll.qlInterestRateIndexValueDate(Index1M,$H194)</f>
        <v>42768</v>
      </c>
      <c r="J194" s="52">
        <f>IFERROR(_xll.qlIndexFixing(Index1M,$H194,TRUE,_xll.ohTrigger(RecalcTrigger,Trigger1M)),NA())</f>
        <v>6.8207552378072933E-3</v>
      </c>
      <c r="K194" s="52">
        <f>IFERROR(_xll.qlIndexFixing(ONIndex1M,I194,TRUE,_xll.ohTrigger(RecalcTrigger,Trigger1M)),NA())</f>
        <v>6.718001925074546E-3</v>
      </c>
      <c r="L194" s="52">
        <f>IFERROR(_xll.qlIndexFixing(Index3M,H194,TRUE,_xll.ohTrigger(RecalcTrigger,Trigger3M)),NA())</f>
        <v>8.7630557533530922E-3</v>
      </c>
      <c r="M194" s="52">
        <f>IFERROR(_xll.qlIndexFixing(ONIndex3M,I194,TRUE,_xll.ohTrigger(RecalcTrigger,Trigger3M)),NA())</f>
        <v>8.465338826724178E-3</v>
      </c>
      <c r="N194" s="52">
        <f>IFERROR(_xll.qlIndexFixing(Index6M,$H194,TRUE,_xll.ohTrigger(RecalcTrigger,Trigger6M)),NA())</f>
        <v>1.0960525245909167E-2</v>
      </c>
      <c r="O194" s="52">
        <f>IFERROR(_xll.qlIndexFixing(ONIndex6M,I194,TRUE,_xll.ohTrigger(RecalcTrigger,Trigger6M)),NA())</f>
        <v>1.0317031939806043E-2</v>
      </c>
      <c r="P194" s="52">
        <f>IFERROR(_xll.qlIndexFixing(Index1Y,$H194,TRUE,_xll.ohTrigger(RecalcTrigger,Trigger1Y)),NA())</f>
        <v>1.3005563514945371E-2</v>
      </c>
      <c r="Q194" s="52">
        <f>IFERROR(_xll.qlIndexFixing(ONIndex1Y,I194,TRUE,_xll.ohTrigger(RecalcTrigger,Trigger1Y)),NA())</f>
        <v>1.1793919153131327E-2</v>
      </c>
    </row>
    <row r="195" spans="2:17" x14ac:dyDescent="0.2">
      <c r="B195" s="46" t="s">
        <v>20</v>
      </c>
      <c r="D195" s="49">
        <f>_xll.qlCalendarAdvance(LocalCalendar,$D194,B195,"f",FALSE)</f>
        <v>42773</v>
      </c>
      <c r="E195" s="49">
        <f>_xll.qlInterestRateIndexValueDate(IndexON,D195)</f>
        <v>42773</v>
      </c>
      <c r="F195" s="52">
        <f>IFERROR(_xll.qlIndexFixing(IndexON,D195,TRUE,_xll.ohTrigger(RecalcTrigger,TriggerON)),NA())</f>
        <v>5.5783897493277834E-3</v>
      </c>
      <c r="H195" s="49">
        <f>_xll.qlCalendarAdvance(IborCalendar,$H194,B195,"f",FALSE)</f>
        <v>42767</v>
      </c>
      <c r="I195" s="49">
        <f>_xll.qlInterestRateIndexValueDate(Index1M,$H195)</f>
        <v>42769</v>
      </c>
      <c r="J195" s="52">
        <f>IFERROR(_xll.qlIndexFixing(Index1M,$H195,TRUE,_xll.ohTrigger(RecalcTrigger,Trigger1M)),NA())</f>
        <v>6.8281201352763232E-3</v>
      </c>
      <c r="K195" s="52">
        <f>IFERROR(_xll.qlIndexFixing(ONIndex1M,I195,TRUE,_xll.ohTrigger(RecalcTrigger,Trigger1M)),NA())</f>
        <v>6.7334970747978673E-3</v>
      </c>
      <c r="L195" s="52">
        <f>IFERROR(_xll.qlIndexFixing(Index3M,H195,TRUE,_xll.ohTrigger(RecalcTrigger,Trigger3M)),NA())</f>
        <v>8.7690712546322127E-3</v>
      </c>
      <c r="M195" s="52">
        <f>IFERROR(_xll.qlIndexFixing(ONIndex3M,I195,TRUE,_xll.ohTrigger(RecalcTrigger,Trigger3M)),NA())</f>
        <v>8.4825771717422782E-3</v>
      </c>
      <c r="N195" s="52">
        <f>IFERROR(_xll.qlIndexFixing(Index6M,$H195,TRUE,_xll.ohTrigger(RecalcTrigger,Trigger6M)),NA())</f>
        <v>1.0965127745533898E-2</v>
      </c>
      <c r="O195" s="52">
        <f>IFERROR(_xll.qlIndexFixing(ONIndex6M,I195,TRUE,_xll.ohTrigger(RecalcTrigger,Trigger6M)),NA())</f>
        <v>1.0327977130453192E-2</v>
      </c>
      <c r="P195" s="52">
        <f>IFERROR(_xll.qlIndexFixing(Index1Y,$H195,TRUE,_xll.ohTrigger(RecalcTrigger,Trigger1Y)),NA())</f>
        <v>1.3025344847116723E-2</v>
      </c>
      <c r="Q195" s="52">
        <f>IFERROR(_xll.qlIndexFixing(ONIndex1Y,I195,TRUE,_xll.ohTrigger(RecalcTrigger,Trigger1Y)),NA())</f>
        <v>1.1788968761354823E-2</v>
      </c>
    </row>
    <row r="196" spans="2:17" x14ac:dyDescent="0.2">
      <c r="B196" s="46" t="s">
        <v>20</v>
      </c>
      <c r="D196" s="49">
        <f>_xll.qlCalendarAdvance(LocalCalendar,$D195,B196,"f",FALSE)</f>
        <v>42774</v>
      </c>
      <c r="E196" s="49">
        <f>_xll.qlInterestRateIndexValueDate(IndexON,D196)</f>
        <v>42774</v>
      </c>
      <c r="F196" s="52">
        <f>IFERROR(_xll.qlIndexFixing(IndexON,D196,TRUE,_xll.ohTrigger(RecalcTrigger,TriggerON)),NA())</f>
        <v>5.5776361191295365E-3</v>
      </c>
      <c r="H196" s="49">
        <f>_xll.qlCalendarAdvance(IborCalendar,$H195,B196,"f",FALSE)</f>
        <v>42768</v>
      </c>
      <c r="I196" s="49">
        <f>_xll.qlInterestRateIndexValueDate(Index1M,$H196)</f>
        <v>42772</v>
      </c>
      <c r="J196" s="52">
        <f>IFERROR(_xll.qlIndexFixing(Index1M,$H196,TRUE,_xll.ohTrigger(RecalcTrigger,Trigger1M)),NA())</f>
        <v>6.8500641924876659E-3</v>
      </c>
      <c r="K196" s="52">
        <f>IFERROR(_xll.qlIndexFixing(ONIndex1M,I196,TRUE,_xll.ohTrigger(RecalcTrigger,Trigger1M)),NA())</f>
        <v>6.7486528220150888E-3</v>
      </c>
      <c r="L196" s="52">
        <f>IFERROR(_xll.qlIndexFixing(Index3M,H196,TRUE,_xll.ohTrigger(RecalcTrigger,Trigger3M)),NA())</f>
        <v>8.7925582863807219E-3</v>
      </c>
      <c r="M196" s="52">
        <f>IFERROR(_xll.qlIndexFixing(ONIndex3M,I196,TRUE,_xll.ohTrigger(RecalcTrigger,Trigger3M)),NA())</f>
        <v>8.4991503561404613E-3</v>
      </c>
      <c r="N196" s="52">
        <f>IFERROR(_xll.qlIndexFixing(Index6M,$H196,TRUE,_xll.ohTrigger(RecalcTrigger,Trigger6M)),NA())</f>
        <v>1.0979999999997971E-2</v>
      </c>
      <c r="O196" s="52">
        <f>IFERROR(_xll.qlIndexFixing(ONIndex6M,I196,TRUE,_xll.ohTrigger(RecalcTrigger,Trigger6M)),NA())</f>
        <v>1.0340930028993611E-2</v>
      </c>
      <c r="P196" s="52">
        <f>IFERROR(_xll.qlIndexFixing(Index1Y,$H196,TRUE,_xll.ohTrigger(RecalcTrigger,Trigger1Y)),NA())</f>
        <v>1.3039999999899276E-2</v>
      </c>
      <c r="Q196" s="52">
        <f>IFERROR(_xll.qlIndexFixing(ONIndex1Y,I196,TRUE,_xll.ohTrigger(RecalcTrigger,Trigger1Y)),NA())</f>
        <v>1.1783381702619167E-2</v>
      </c>
    </row>
    <row r="197" spans="2:17" x14ac:dyDescent="0.2">
      <c r="B197" s="46" t="s">
        <v>20</v>
      </c>
      <c r="D197" s="49">
        <f>_xll.qlCalendarAdvance(LocalCalendar,$D196,B197,"f",FALSE)</f>
        <v>42775</v>
      </c>
      <c r="E197" s="49">
        <f>_xll.qlInterestRateIndexValueDate(IndexON,D197)</f>
        <v>42775</v>
      </c>
      <c r="F197" s="52">
        <f>IFERROR(_xll.qlIndexFixing(IndexON,D197,TRUE,_xll.ohTrigger(RecalcTrigger,TriggerON)),NA())</f>
        <v>5.577450681144569E-3</v>
      </c>
      <c r="H197" s="49">
        <f>_xll.qlCalendarAdvance(IborCalendar,$H196,B197,"f",FALSE)</f>
        <v>42769</v>
      </c>
      <c r="I197" s="49">
        <f>_xll.qlInterestRateIndexValueDate(Index1M,$H197)</f>
        <v>42773</v>
      </c>
      <c r="J197" s="52">
        <f>IFERROR(_xll.qlIndexFixing(Index1M,$H197,TRUE,_xll.ohTrigger(RecalcTrigger,Trigger1M)),NA())</f>
        <v>6.8573288177318859E-3</v>
      </c>
      <c r="K197" s="52">
        <f>IFERROR(_xll.qlIndexFixing(ONIndex1M,I197,TRUE,_xll.ohTrigger(RecalcTrigger,Trigger1M)),NA())</f>
        <v>6.7562510197660686E-3</v>
      </c>
      <c r="L197" s="52">
        <f>IFERROR(_xll.qlIndexFixing(Index3M,H197,TRUE,_xll.ohTrigger(RecalcTrigger,Trigger3M)),NA())</f>
        <v>8.7956107211111245E-3</v>
      </c>
      <c r="M197" s="52">
        <f>IFERROR(_xll.qlIndexFixing(ONIndex3M,I197,TRUE,_xll.ohTrigger(RecalcTrigger,Trigger3M)),NA())</f>
        <v>8.5074041650567978E-3</v>
      </c>
      <c r="N197" s="52">
        <f>IFERROR(_xll.qlIndexFixing(Index6M,$H197,TRUE,_xll.ohTrigger(RecalcTrigger,Trigger6M)),NA())</f>
        <v>1.0983215282594503E-2</v>
      </c>
      <c r="O197" s="52">
        <f>IFERROR(_xll.qlIndexFixing(ONIndex6M,I197,TRUE,_xll.ohTrigger(RecalcTrigger,Trigger6M)),NA())</f>
        <v>1.0348103108164253E-2</v>
      </c>
      <c r="P197" s="52">
        <f>IFERROR(_xll.qlIndexFixing(Index1Y,$H197,TRUE,_xll.ohTrigger(RecalcTrigger,Trigger1Y)),NA())</f>
        <v>1.3048827378326841E-2</v>
      </c>
      <c r="Q197" s="52">
        <f>IFERROR(_xll.qlIndexFixing(ONIndex1Y,I197,TRUE,_xll.ohTrigger(RecalcTrigger,Trigger1Y)),NA())</f>
        <v>1.178061415642695E-2</v>
      </c>
    </row>
    <row r="198" spans="2:17" x14ac:dyDescent="0.2">
      <c r="B198" s="46" t="s">
        <v>20</v>
      </c>
      <c r="D198" s="49">
        <f>_xll.qlCalendarAdvance(LocalCalendar,$D197,B198,"f",FALSE)</f>
        <v>42776</v>
      </c>
      <c r="E198" s="49">
        <f>_xll.qlInterestRateIndexValueDate(IndexON,D198)</f>
        <v>42776</v>
      </c>
      <c r="F198" s="52">
        <f>IFERROR(_xll.qlIndexFixing(IndexON,D198,TRUE,_xll.ohTrigger(RecalcTrigger,TriggerON)),NA())</f>
        <v>5.5790602378458232E-3</v>
      </c>
      <c r="H198" s="49">
        <f>_xll.qlCalendarAdvance(IborCalendar,$H197,B198,"f",FALSE)</f>
        <v>42772</v>
      </c>
      <c r="I198" s="49">
        <f>_xll.qlInterestRateIndexValueDate(Index1M,$H198)</f>
        <v>42774</v>
      </c>
      <c r="J198" s="52">
        <f>IFERROR(_xll.qlIndexFixing(Index1M,$H198,TRUE,_xll.ohTrigger(RecalcTrigger,Trigger1M)),NA())</f>
        <v>6.8645684485181746E-3</v>
      </c>
      <c r="K198" s="52">
        <f>IFERROR(_xll.qlIndexFixing(ONIndex1M,I198,TRUE,_xll.ohTrigger(RecalcTrigger,Trigger1M)),NA())</f>
        <v>6.7638242321432784E-3</v>
      </c>
      <c r="L198" s="52">
        <f>IFERROR(_xll.qlIndexFixing(Index3M,H198,TRUE,_xll.ohTrigger(RecalcTrigger,Trigger3M)),NA())</f>
        <v>8.7986410703670762E-3</v>
      </c>
      <c r="M198" s="52">
        <f>IFERROR(_xll.qlIndexFixing(ONIndex3M,I198,TRUE,_xll.ohTrigger(RecalcTrigger,Trigger3M)),NA())</f>
        <v>8.5155783444701427E-3</v>
      </c>
      <c r="N198" s="52">
        <f>IFERROR(_xll.qlIndexFixing(Index6M,$H198,TRUE,_xll.ohTrigger(RecalcTrigger,Trigger6M)),NA())</f>
        <v>1.0987659717528618E-2</v>
      </c>
      <c r="O198" s="52">
        <f>IFERROR(_xll.qlIndexFixing(ONIndex6M,I198,TRUE,_xll.ohTrigger(RecalcTrigger,Trigger6M)),NA())</f>
        <v>1.0355199389886494E-2</v>
      </c>
      <c r="P198" s="52">
        <f>IFERROR(_xll.qlIndexFixing(Index1Y,$H198,TRUE,_xll.ohTrigger(RecalcTrigger,Trigger1Y)),NA())</f>
        <v>1.3057741384254539E-2</v>
      </c>
      <c r="Q198" s="52">
        <f>IFERROR(_xll.qlIndexFixing(ONIndex1Y,I198,TRUE,_xll.ohTrigger(RecalcTrigger,Trigger1Y)),NA())</f>
        <v>1.1777619633717151E-2</v>
      </c>
    </row>
    <row r="199" spans="2:17" x14ac:dyDescent="0.2">
      <c r="B199" s="46" t="s">
        <v>20</v>
      </c>
      <c r="D199" s="49">
        <f>_xll.qlCalendarAdvance(LocalCalendar,$D198,B199,"f",FALSE)</f>
        <v>42779</v>
      </c>
      <c r="E199" s="49">
        <f>_xll.qlInterestRateIndexValueDate(IndexON,D199)</f>
        <v>42779</v>
      </c>
      <c r="F199" s="52">
        <f>IFERROR(_xll.qlIndexFixing(IndexON,D199,TRUE,_xll.ohTrigger(RecalcTrigger,TriggerON)),NA())</f>
        <v>5.5823908513374931E-3</v>
      </c>
      <c r="H199" s="49">
        <f>_xll.qlCalendarAdvance(IborCalendar,$H198,B199,"f",FALSE)</f>
        <v>42773</v>
      </c>
      <c r="I199" s="49">
        <f>_xll.qlInterestRateIndexValueDate(Index1M,$H199)</f>
        <v>42775</v>
      </c>
      <c r="J199" s="52">
        <f>IFERROR(_xll.qlIndexFixing(Index1M,$H199,TRUE,_xll.ohTrigger(RecalcTrigger,Trigger1M)),NA())</f>
        <v>6.8717830848008532E-3</v>
      </c>
      <c r="K199" s="52">
        <f>IFERROR(_xll.qlIndexFixing(ONIndex1M,I199,TRUE,_xll.ohTrigger(RecalcTrigger,Trigger1M)),NA())</f>
        <v>6.7713724588269741E-3</v>
      </c>
      <c r="L199" s="52">
        <f>IFERROR(_xll.qlIndexFixing(Index3M,H199,TRUE,_xll.ohTrigger(RecalcTrigger,Trigger3M)),NA())</f>
        <v>8.8044607489802511E-3</v>
      </c>
      <c r="M199" s="52">
        <f>IFERROR(_xll.qlIndexFixing(ONIndex3M,I199,TRUE,_xll.ohTrigger(RecalcTrigger,Trigger3M)),NA())</f>
        <v>8.5236728945403684E-3</v>
      </c>
      <c r="N199" s="52">
        <f>IFERROR(_xll.qlIndexFixing(Index6M,$H199,TRUE,_xll.ohTrigger(RecalcTrigger,Trigger6M)),NA())</f>
        <v>1.0992076832635889E-2</v>
      </c>
      <c r="O199" s="52">
        <f>IFERROR(_xll.qlIndexFixing(ONIndex6M,I199,TRUE,_xll.ohTrigger(RecalcTrigger,Trigger6M)),NA())</f>
        <v>1.0362218874000462E-2</v>
      </c>
      <c r="P199" s="52">
        <f>IFERROR(_xll.qlIndexFixing(Index1Y,$H199,TRUE,_xll.ohTrigger(RecalcTrigger,Trigger1Y)),NA())</f>
        <v>1.3066741542763414E-2</v>
      </c>
      <c r="Q199" s="52">
        <f>IFERROR(_xll.qlIndexFixing(ONIndex1Y,I199,TRUE,_xll.ohTrigger(RecalcTrigger,Trigger1Y)),NA())</f>
        <v>1.1774398134409836E-2</v>
      </c>
    </row>
    <row r="200" spans="2:17" x14ac:dyDescent="0.2">
      <c r="B200" s="46" t="s">
        <v>20</v>
      </c>
      <c r="D200" s="49">
        <f>_xll.qlCalendarAdvance(LocalCalendar,$D199,B200,"f",FALSE)</f>
        <v>42780</v>
      </c>
      <c r="E200" s="49">
        <f>_xll.qlInterestRateIndexValueDate(IndexON,D200)</f>
        <v>42780</v>
      </c>
      <c r="F200" s="52">
        <f>IFERROR(_xll.qlIndexFixing(IndexON,D200,TRUE,_xll.ohTrigger(RecalcTrigger,TriggerON)),NA())</f>
        <v>5.5850463744189227E-3</v>
      </c>
      <c r="H200" s="49">
        <f>_xll.qlCalendarAdvance(IborCalendar,$H199,B200,"f",FALSE)</f>
        <v>42774</v>
      </c>
      <c r="I200" s="49">
        <f>_xll.qlInterestRateIndexValueDate(Index1M,$H200)</f>
        <v>42776</v>
      </c>
      <c r="J200" s="52">
        <f>IFERROR(_xll.qlIndexFixing(Index1M,$H200,TRUE,_xll.ohTrigger(RecalcTrigger,Trigger1M)),NA())</f>
        <v>6.8789727265342448E-3</v>
      </c>
      <c r="K200" s="52">
        <f>IFERROR(_xll.qlIndexFixing(ONIndex1M,I200,TRUE,_xll.ohTrigger(RecalcTrigger,Trigger1M)),NA())</f>
        <v>6.7865135586409053E-3</v>
      </c>
      <c r="L200" s="52">
        <f>IFERROR(_xll.qlIndexFixing(Index3M,H200,TRUE,_xll.ohTrigger(RecalcTrigger,Trigger3M)),NA())</f>
        <v>8.8102514173116087E-3</v>
      </c>
      <c r="M200" s="52">
        <f>IFERROR(_xll.qlIndexFixing(ONIndex3M,I200,TRUE,_xll.ohTrigger(RecalcTrigger,Trigger3M)),NA())</f>
        <v>8.5397991333380219E-3</v>
      </c>
      <c r="N200" s="52">
        <f>IFERROR(_xll.qlIndexFixing(Index6M,$H200,TRUE,_xll.ohTrigger(RecalcTrigger,Trigger6M)),NA())</f>
        <v>1.0996467614957485E-2</v>
      </c>
      <c r="O200" s="52">
        <f>IFERROR(_xll.qlIndexFixing(ONIndex6M,I200,TRUE,_xll.ohTrigger(RecalcTrigger,Trigger6M)),NA())</f>
        <v>1.0376300912975367E-2</v>
      </c>
      <c r="P200" s="52">
        <f>IFERROR(_xll.qlIndexFixing(Index1Y,$H200,TRUE,_xll.ohTrigger(RecalcTrigger,Trigger1Y)),NA())</f>
        <v>1.3087885251745946E-2</v>
      </c>
      <c r="Q200" s="52">
        <f>IFERROR(_xll.qlIndexFixing(ONIndex1Y,I200,TRUE,_xll.ohTrigger(RecalcTrigger,Trigger1Y)),NA())</f>
        <v>1.1767583181567787E-2</v>
      </c>
    </row>
    <row r="201" spans="2:17" x14ac:dyDescent="0.2">
      <c r="B201" s="46" t="s">
        <v>20</v>
      </c>
      <c r="D201" s="49">
        <f>_xll.qlCalendarAdvance(LocalCalendar,$D200,B201,"f",FALSE)</f>
        <v>42781</v>
      </c>
      <c r="E201" s="49">
        <f>_xll.qlInterestRateIndexValueDate(IndexON,D201)</f>
        <v>42781</v>
      </c>
      <c r="F201" s="52">
        <f>IFERROR(_xll.qlIndexFixing(IndexON,D201,TRUE,_xll.ohTrigger(RecalcTrigger,TriggerON)),NA())</f>
        <v>5.5882700897935678E-3</v>
      </c>
      <c r="H201" s="49">
        <f>_xll.qlCalendarAdvance(IborCalendar,$H200,B201,"f",FALSE)</f>
        <v>42775</v>
      </c>
      <c r="I201" s="49">
        <f>_xll.qlInterestRateIndexValueDate(Index1M,$H201)</f>
        <v>42779</v>
      </c>
      <c r="J201" s="52">
        <f>IFERROR(_xll.qlIndexFixing(Index1M,$H201,TRUE,_xll.ohTrigger(RecalcTrigger,Trigger1M)),NA())</f>
        <v>6.9003916840504331E-3</v>
      </c>
      <c r="K201" s="52">
        <f>IFERROR(_xll.qlIndexFixing(ONIndex1M,I201,TRUE,_xll.ohTrigger(RecalcTrigger,Trigger1M)),NA())</f>
        <v>6.8013155105450807E-3</v>
      </c>
      <c r="L201" s="52">
        <f>IFERROR(_xll.qlIndexFixing(Index3M,H201,TRUE,_xll.ohTrigger(RecalcTrigger,Trigger3M)),NA())</f>
        <v>8.8330718522709305E-3</v>
      </c>
      <c r="M201" s="52">
        <f>IFERROR(_xll.qlIndexFixing(ONIndex3M,I201,TRUE,_xll.ohTrigger(RecalcTrigger,Trigger3M)),NA())</f>
        <v>8.5552548003509088E-3</v>
      </c>
      <c r="N201" s="52">
        <f>IFERROR(_xll.qlIndexFixing(Index6M,$H201,TRUE,_xll.ohTrigger(RecalcTrigger,Trigger6M)),NA())</f>
        <v>1.1010673276017322E-2</v>
      </c>
      <c r="O201" s="52">
        <f>IFERROR(_xll.qlIndexFixing(ONIndex6M,I201,TRUE,_xll.ohTrigger(RecalcTrigger,Trigger6M)),NA())</f>
        <v>1.0389528835492712E-2</v>
      </c>
      <c r="P201" s="52">
        <f>IFERROR(_xll.qlIndexFixing(Index1Y,$H201,TRUE,_xll.ohTrigger(RecalcTrigger,Trigger1Y)),NA())</f>
        <v>1.3103594204425672E-2</v>
      </c>
      <c r="Q201" s="52">
        <f>IFERROR(_xll.qlIndexFixing(ONIndex1Y,I201,TRUE,_xll.ohTrigger(RecalcTrigger,Trigger1Y)),NA())</f>
        <v>1.1759242370805723E-2</v>
      </c>
    </row>
    <row r="202" spans="2:17" x14ac:dyDescent="0.2">
      <c r="B202" s="46" t="s">
        <v>20</v>
      </c>
      <c r="D202" s="49">
        <f>_xll.qlCalendarAdvance(LocalCalendar,$D201,B202,"f",FALSE)</f>
        <v>42782</v>
      </c>
      <c r="E202" s="49">
        <f>_xll.qlInterestRateIndexValueDate(IndexON,D202)</f>
        <v>42782</v>
      </c>
      <c r="F202" s="52">
        <f>IFERROR(_xll.qlIndexFixing(IndexON,D202,TRUE,_xll.ohTrigger(RecalcTrigger,TriggerON)),NA())</f>
        <v>5.5920619973814922E-3</v>
      </c>
      <c r="H202" s="49">
        <f>_xll.qlCalendarAdvance(IborCalendar,$H201,B202,"f",FALSE)</f>
        <v>42776</v>
      </c>
      <c r="I202" s="49">
        <f>_xll.qlInterestRateIndexValueDate(Index1M,$H202)</f>
        <v>42780</v>
      </c>
      <c r="J202" s="52">
        <f>IFERROR(_xll.qlIndexFixing(Index1M,$H202,TRUE,_xll.ohTrigger(RecalcTrigger,Trigger1M)),NA())</f>
        <v>6.9074813471869945E-3</v>
      </c>
      <c r="K202" s="52">
        <f>IFERROR(_xll.qlIndexFixing(ONIndex1M,I202,TRUE,_xll.ohTrigger(RecalcTrigger,Trigger1M)),NA())</f>
        <v>6.8087388095605661E-3</v>
      </c>
      <c r="L202" s="52">
        <f>IFERROR(_xll.qlIndexFixing(Index3M,H202,TRUE,_xll.ohTrigger(RecalcTrigger,Trigger3M)),NA())</f>
        <v>8.8359487256450819E-3</v>
      </c>
      <c r="M202" s="52">
        <f>IFERROR(_xll.qlIndexFixing(ONIndex3M,I202,TRUE,_xll.ohTrigger(RecalcTrigger,Trigger3M)),NA())</f>
        <v>8.5629512032259214E-3</v>
      </c>
      <c r="N202" s="52">
        <f>IFERROR(_xll.qlIndexFixing(Index6M,$H202,TRUE,_xll.ohTrigger(RecalcTrigger,Trigger6M)),NA())</f>
        <v>1.1013787157537262E-2</v>
      </c>
      <c r="O202" s="52">
        <f>IFERROR(_xll.qlIndexFixing(ONIndex6M,I202,TRUE,_xll.ohTrigger(RecalcTrigger,Trigger6M)),NA())</f>
        <v>1.0396164332044933E-2</v>
      </c>
      <c r="P202" s="52">
        <f>IFERROR(_xll.qlIndexFixing(Index1Y,$H202,TRUE,_xll.ohTrigger(RecalcTrigger,Trigger1Y)),NA())</f>
        <v>1.311301800223813E-2</v>
      </c>
      <c r="Q202" s="52">
        <f>IFERROR(_xll.qlIndexFixing(ONIndex1Y,I202,TRUE,_xll.ohTrigger(RecalcTrigger,Trigger1Y)),NA())</f>
        <v>1.1754885988510821E-2</v>
      </c>
    </row>
    <row r="203" spans="2:17" x14ac:dyDescent="0.2">
      <c r="B203" s="46" t="s">
        <v>20</v>
      </c>
      <c r="D203" s="49">
        <f>_xll.qlCalendarAdvance(LocalCalendar,$D202,B203,"f",FALSE)</f>
        <v>42783</v>
      </c>
      <c r="E203" s="49">
        <f>_xll.qlInterestRateIndexValueDate(IndexON,D203)</f>
        <v>42783</v>
      </c>
      <c r="F203" s="52">
        <f>IFERROR(_xll.qlIndexFixing(IndexON,D203,TRUE,_xll.ohTrigger(RecalcTrigger,TriggerON)),NA())</f>
        <v>5.6045136004900797E-3</v>
      </c>
      <c r="H203" s="49">
        <f>_xll.qlCalendarAdvance(IborCalendar,$H202,B203,"f",FALSE)</f>
        <v>42779</v>
      </c>
      <c r="I203" s="49">
        <f>_xll.qlInterestRateIndexValueDate(Index1M,$H203)</f>
        <v>42781</v>
      </c>
      <c r="J203" s="52">
        <f>IFERROR(_xll.qlIndexFixing(Index1M,$H203,TRUE,_xll.ohTrigger(RecalcTrigger,Trigger1M)),NA())</f>
        <v>6.9145460155687188E-3</v>
      </c>
      <c r="K203" s="52">
        <f>IFERROR(_xll.qlIndexFixing(ONIndex1M,I203,TRUE,_xll.ohTrigger(RecalcTrigger,Trigger1M)),NA())</f>
        <v>6.8161371230424095E-3</v>
      </c>
      <c r="L203" s="52">
        <f>IFERROR(_xll.qlIndexFixing(Index3M,H203,TRUE,_xll.ohTrigger(RecalcTrigger,Trigger3M)),NA())</f>
        <v>8.8388058739166629E-3</v>
      </c>
      <c r="M203" s="52">
        <f>IFERROR(_xll.qlIndexFixing(ONIndex3M,I203,TRUE,_xll.ohTrigger(RecalcTrigger,Trigger3M)),NA())</f>
        <v>8.5705679765979426E-3</v>
      </c>
      <c r="N203" s="52">
        <f>IFERROR(_xll.qlIndexFixing(Index6M,$H203,TRUE,_xll.ohTrigger(RecalcTrigger,Trigger6M)),NA())</f>
        <v>1.101806108187656E-2</v>
      </c>
      <c r="O203" s="52">
        <f>IFERROR(_xll.qlIndexFixing(ONIndex6M,I203,TRUE,_xll.ohTrigger(RecalcTrigger,Trigger6M)),NA())</f>
        <v>1.0402723031068817E-2</v>
      </c>
      <c r="P203" s="52">
        <f>IFERROR(_xll.qlIndexFixing(Index1Y,$H203,TRUE,_xll.ohTrigger(RecalcTrigger,Trigger1Y)),NA())</f>
        <v>1.3122525103218131E-2</v>
      </c>
      <c r="Q203" s="52">
        <f>IFERROR(_xll.qlIndexFixing(ONIndex1Y,I203,TRUE,_xll.ohTrigger(RecalcTrigger,Trigger1Y)),NA())</f>
        <v>1.1750302629618403E-2</v>
      </c>
    </row>
    <row r="204" spans="2:17" x14ac:dyDescent="0.2">
      <c r="B204" s="46" t="s">
        <v>20</v>
      </c>
      <c r="D204" s="49">
        <f>_xll.qlCalendarAdvance(LocalCalendar,$D203,B204,"f",FALSE)</f>
        <v>42787</v>
      </c>
      <c r="E204" s="49">
        <f>_xll.qlInterestRateIndexValueDate(IndexON,D204)</f>
        <v>42787</v>
      </c>
      <c r="F204" s="52">
        <f>IFERROR(_xll.qlIndexFixing(IndexON,D204,TRUE,_xll.ohTrigger(RecalcTrigger,TriggerON)),NA())</f>
        <v>5.619544420119027E-3</v>
      </c>
      <c r="H204" s="49">
        <f>_xll.qlCalendarAdvance(IborCalendar,$H203,B204,"f",FALSE)</f>
        <v>42780</v>
      </c>
      <c r="I204" s="49">
        <f>_xll.qlInterestRateIndexValueDate(Index1M,$H204)</f>
        <v>42782</v>
      </c>
      <c r="J204" s="52">
        <f>IFERROR(_xll.qlIndexFixing(Index1M,$H204,TRUE,_xll.ohTrigger(RecalcTrigger,Trigger1M)),NA())</f>
        <v>6.9215856891584916E-3</v>
      </c>
      <c r="K204" s="52">
        <f>IFERROR(_xll.qlIndexFixing(ONIndex1M,I204,TRUE,_xll.ohTrigger(RecalcTrigger,Trigger1M)),NA())</f>
        <v>6.8235104510705469E-3</v>
      </c>
      <c r="L204" s="52">
        <f>IFERROR(_xll.qlIndexFixing(Index3M,H204,TRUE,_xll.ohTrigger(RecalcTrigger,Trigger3M)),NA())</f>
        <v>8.8444442421473993E-3</v>
      </c>
      <c r="M204" s="52">
        <f>IFERROR(_xll.qlIndexFixing(ONIndex3M,I204,TRUE,_xll.ohTrigger(RecalcTrigger,Trigger3M)),NA())</f>
        <v>8.5781051205469083E-3</v>
      </c>
      <c r="N204" s="52">
        <f>IFERROR(_xll.qlIndexFixing(Index6M,$H204,TRUE,_xll.ohTrigger(RecalcTrigger,Trigger6M)),NA())</f>
        <v>1.1022314595873715E-2</v>
      </c>
      <c r="O204" s="52">
        <f>IFERROR(_xll.qlIndexFixing(ONIndex6M,I204,TRUE,_xll.ohTrigger(RecalcTrigger,Trigger6M)),NA())</f>
        <v>1.0409204932484428E-2</v>
      </c>
      <c r="P204" s="52">
        <f>IFERROR(_xll.qlIndexFixing(Index1Y,$H204,TRUE,_xll.ohTrigger(RecalcTrigger,Trigger1Y)),NA())</f>
        <v>1.3132115032475409E-2</v>
      </c>
      <c r="Q204" s="52">
        <f>IFERROR(_xll.qlIndexFixing(ONIndex1Y,I204,TRUE,_xll.ohTrigger(RecalcTrigger,Trigger1Y)),NA())</f>
        <v>1.1745492294128468E-2</v>
      </c>
    </row>
    <row r="205" spans="2:17" x14ac:dyDescent="0.2">
      <c r="B205" s="46" t="s">
        <v>20</v>
      </c>
      <c r="D205" s="49">
        <f>_xll.qlCalendarAdvance(LocalCalendar,$D204,B205,"f",FALSE)</f>
        <v>42788</v>
      </c>
      <c r="E205" s="49">
        <f>_xll.qlInterestRateIndexValueDate(IndexON,D205)</f>
        <v>42788</v>
      </c>
      <c r="F205" s="52">
        <f>IFERROR(_xll.qlIndexFixing(IndexON,D205,TRUE,_xll.ohTrigger(RecalcTrigger,TriggerON)),NA())</f>
        <v>5.6267454817859885E-3</v>
      </c>
      <c r="H205" s="49">
        <f>_xll.qlCalendarAdvance(IborCalendar,$H204,B205,"f",FALSE)</f>
        <v>42781</v>
      </c>
      <c r="I205" s="49">
        <f>_xll.qlInterestRateIndexValueDate(Index1M,$H205)</f>
        <v>42783</v>
      </c>
      <c r="J205" s="52">
        <f>IFERROR(_xll.qlIndexFixing(Index1M,$H205,TRUE,_xll.ohTrigger(RecalcTrigger,Trigger1M)),NA())</f>
        <v>6.9286003679106378E-3</v>
      </c>
      <c r="K205" s="52">
        <f>IFERROR(_xll.qlIndexFixing(ONIndex1M,I205,TRUE,_xll.ohTrigger(RecalcTrigger,Trigger1M)),NA())</f>
        <v>6.8420138893321436E-3</v>
      </c>
      <c r="L205" s="52">
        <f>IFERROR(_xll.qlIndexFixing(Index3M,H205,TRUE,_xll.ohTrigger(RecalcTrigger,Trigger3M)),NA())</f>
        <v>8.8500608540160296E-3</v>
      </c>
      <c r="M205" s="52">
        <f>IFERROR(_xll.qlIndexFixing(ONIndex3M,I205,TRUE,_xll.ohTrigger(RecalcTrigger,Trigger3M)),NA())</f>
        <v>8.5968577574102589E-3</v>
      </c>
      <c r="N205" s="52">
        <f>IFERROR(_xll.qlIndexFixing(Index6M,$H205,TRUE,_xll.ohTrigger(RecalcTrigger,Trigger6M)),NA())</f>
        <v>1.1026548686636134E-2</v>
      </c>
      <c r="O205" s="52">
        <f>IFERROR(_xll.qlIndexFixing(ONIndex6M,I205,TRUE,_xll.ohTrigger(RecalcTrigger,Trigger6M)),NA())</f>
        <v>1.0425478545241784E-2</v>
      </c>
      <c r="P205" s="52">
        <f>IFERROR(_xll.qlIndexFixing(Index1Y,$H205,TRUE,_xll.ohTrigger(RecalcTrigger,Trigger1Y)),NA())</f>
        <v>1.3160866272741736E-2</v>
      </c>
      <c r="Q205" s="52">
        <f>IFERROR(_xll.qlIndexFixing(ONIndex1Y,I205,TRUE,_xll.ohTrigger(RecalcTrigger,Trigger1Y)),NA())</f>
        <v>1.1732905116708103E-2</v>
      </c>
    </row>
    <row r="206" spans="2:17" x14ac:dyDescent="0.2">
      <c r="B206" s="46" t="s">
        <v>20</v>
      </c>
      <c r="D206" s="49">
        <f>_xll.qlCalendarAdvance(LocalCalendar,$D205,B206,"f",FALSE)</f>
        <v>42789</v>
      </c>
      <c r="E206" s="49">
        <f>_xll.qlInterestRateIndexValueDate(IndexON,D206)</f>
        <v>42789</v>
      </c>
      <c r="F206" s="52">
        <f>IFERROR(_xll.qlIndexFixing(IndexON,D206,TRUE,_xll.ohTrigger(RecalcTrigger,TriggerON)),NA())</f>
        <v>5.6345147358261016E-3</v>
      </c>
      <c r="H206" s="49">
        <f>_xll.qlCalendarAdvance(IborCalendar,$H205,B206,"f",FALSE)</f>
        <v>42782</v>
      </c>
      <c r="I206" s="49">
        <f>_xll.qlInterestRateIndexValueDate(Index1M,$H206)</f>
        <v>42787</v>
      </c>
      <c r="J206" s="52">
        <f>IFERROR(_xll.qlIndexFixing(Index1M,$H206,TRUE,_xll.ohTrigger(RecalcTrigger,Trigger1M)),NA())</f>
        <v>6.9564091337435763E-3</v>
      </c>
      <c r="K206" s="52">
        <f>IFERROR(_xll.qlIndexFixing(ONIndex1M,I206,TRUE,_xll.ohTrigger(RecalcTrigger,Trigger1M)),NA())</f>
        <v>6.8600023077269867E-3</v>
      </c>
      <c r="L206" s="52">
        <f>IFERROR(_xll.qlIndexFixing(Index3M,H206,TRUE,_xll.ohTrigger(RecalcTrigger,Trigger3M)),NA())</f>
        <v>8.8751388375083451E-3</v>
      </c>
      <c r="M206" s="52">
        <f>IFERROR(_xll.qlIndexFixing(ONIndex3M,I206,TRUE,_xll.ohTrigger(RecalcTrigger,Trigger3M)),NA())</f>
        <v>8.6145963983863538E-3</v>
      </c>
      <c r="N206" s="52">
        <f>IFERROR(_xll.qlIndexFixing(Index6M,$H206,TRUE,_xll.ohTrigger(RecalcTrigger,Trigger6M)),NA())</f>
        <v>1.1043310559771586E-2</v>
      </c>
      <c r="O206" s="52">
        <f>IFERROR(_xll.qlIndexFixing(ONIndex6M,I206,TRUE,_xll.ohTrigger(RecalcTrigger,Trigger6M)),NA())</f>
        <v>1.0440462476477563E-2</v>
      </c>
      <c r="P206" s="52">
        <f>IFERROR(_xll.qlIndexFixing(Index1Y,$H206,TRUE,_xll.ohTrigger(RecalcTrigger,Trigger1Y)),NA())</f>
        <v>1.3181290481899701E-2</v>
      </c>
      <c r="Q206" s="52">
        <f>IFERROR(_xll.qlIndexFixing(ONIndex1Y,I206,TRUE,_xll.ohTrigger(RecalcTrigger,Trigger1Y)),NA())</f>
        <v>1.1718035968515395E-2</v>
      </c>
    </row>
    <row r="207" spans="2:17" x14ac:dyDescent="0.2">
      <c r="B207" s="46" t="s">
        <v>20</v>
      </c>
      <c r="D207" s="49">
        <f>_xll.qlCalendarAdvance(LocalCalendar,$D206,B207,"f",FALSE)</f>
        <v>42790</v>
      </c>
      <c r="E207" s="49">
        <f>_xll.qlInterestRateIndexValueDate(IndexON,D207)</f>
        <v>42790</v>
      </c>
      <c r="F207" s="52">
        <f>IFERROR(_xll.qlIndexFixing(IndexON,D207,TRUE,_xll.ohTrigger(RecalcTrigger,TriggerON)),NA())</f>
        <v>5.6520359541423204E-3</v>
      </c>
      <c r="H207" s="49">
        <f>_xll.qlCalendarAdvance(IborCalendar,$H206,B207,"f",FALSE)</f>
        <v>42783</v>
      </c>
      <c r="I207" s="49">
        <f>_xll.qlInterestRateIndexValueDate(Index1M,$H207)</f>
        <v>42787</v>
      </c>
      <c r="J207" s="52">
        <f>IFERROR(_xll.qlIndexFixing(Index1M,$H207,TRUE,_xll.ohTrigger(RecalcTrigger,Trigger1M)),NA())</f>
        <v>6.9564091337435763E-3</v>
      </c>
      <c r="K207" s="52">
        <f>IFERROR(_xll.qlIndexFixing(ONIndex1M,I207,TRUE,_xll.ohTrigger(RecalcTrigger,Trigger1M)),NA())</f>
        <v>6.8600023077269867E-3</v>
      </c>
      <c r="L207" s="52">
        <f>IFERROR(_xll.qlIndexFixing(Index3M,H207,TRUE,_xll.ohTrigger(RecalcTrigger,Trigger3M)),NA())</f>
        <v>8.8751388375083451E-3</v>
      </c>
      <c r="M207" s="52">
        <f>IFERROR(_xll.qlIndexFixing(ONIndex3M,I207,TRUE,_xll.ohTrigger(RecalcTrigger,Trigger3M)),NA())</f>
        <v>8.6145963983863538E-3</v>
      </c>
      <c r="N207" s="52">
        <f>IFERROR(_xll.qlIndexFixing(Index6M,$H207,TRUE,_xll.ohTrigger(RecalcTrigger,Trigger6M)),NA())</f>
        <v>1.1043310559771586E-2</v>
      </c>
      <c r="O207" s="52">
        <f>IFERROR(_xll.qlIndexFixing(ONIndex6M,I207,TRUE,_xll.ohTrigger(RecalcTrigger,Trigger6M)),NA())</f>
        <v>1.0440462476477563E-2</v>
      </c>
      <c r="P207" s="52">
        <f>IFERROR(_xll.qlIndexFixing(Index1Y,$H207,TRUE,_xll.ohTrigger(RecalcTrigger,Trigger1Y)),NA())</f>
        <v>1.3181290481899701E-2</v>
      </c>
      <c r="Q207" s="52">
        <f>IFERROR(_xll.qlIndexFixing(ONIndex1Y,I207,TRUE,_xll.ohTrigger(RecalcTrigger,Trigger1Y)),NA())</f>
        <v>1.1718035968515395E-2</v>
      </c>
    </row>
    <row r="208" spans="2:17" x14ac:dyDescent="0.2">
      <c r="B208" s="46" t="s">
        <v>20</v>
      </c>
      <c r="D208" s="49">
        <f>_xll.qlCalendarAdvance(LocalCalendar,$D207,B208,"f",FALSE)</f>
        <v>42793</v>
      </c>
      <c r="E208" s="49">
        <f>_xll.qlInterestRateIndexValueDate(IndexON,D208)</f>
        <v>42793</v>
      </c>
      <c r="F208" s="52">
        <f>IFERROR(_xll.qlIndexFixing(IndexON,D208,TRUE,_xll.ohTrigger(RecalcTrigger,TriggerON)),NA())</f>
        <v>5.6712736773967265E-3</v>
      </c>
      <c r="H208" s="49">
        <f>_xll.qlCalendarAdvance(IborCalendar,$H207,B208,"f",FALSE)</f>
        <v>42786</v>
      </c>
      <c r="I208" s="49">
        <f>_xll.qlInterestRateIndexValueDate(Index1M,$H208)</f>
        <v>42788</v>
      </c>
      <c r="J208" s="52">
        <f>IFERROR(_xll.qlIndexFixing(Index1M,$H208,TRUE,_xll.ohTrigger(RecalcTrigger,Trigger1M)),NA())</f>
        <v>6.9632988377052053E-3</v>
      </c>
      <c r="K208" s="52">
        <f>IFERROR(_xll.qlIndexFixing(ONIndex1M,I208,TRUE,_xll.ohTrigger(RecalcTrigger,Trigger1M)),NA())</f>
        <v>6.8672257223933997E-3</v>
      </c>
      <c r="L208" s="52">
        <f>IFERROR(_xll.qlIndexFixing(Index3M,H208,TRUE,_xll.ohTrigger(RecalcTrigger,Trigger3M)),NA())</f>
        <v>8.8778538386228203E-3</v>
      </c>
      <c r="M208" s="52">
        <f>IFERROR(_xll.qlIndexFixing(ONIndex3M,I208,TRUE,_xll.ohTrigger(RecalcTrigger,Trigger3M)),NA())</f>
        <v>8.621655765477243E-3</v>
      </c>
      <c r="N208" s="52">
        <f>IFERROR(_xll.qlIndexFixing(Index6M,$H208,TRUE,_xll.ohTrigger(RecalcTrigger,Trigger6M)),NA())</f>
        <v>1.1047462341262564E-2</v>
      </c>
      <c r="O208" s="52">
        <f>IFERROR(_xll.qlIndexFixing(ONIndex6M,I208,TRUE,_xll.ohTrigger(RecalcTrigger,Trigger6M)),NA())</f>
        <v>1.0446483592563283E-2</v>
      </c>
      <c r="P208" s="52">
        <f>IFERROR(_xll.qlIndexFixing(Index1Y,$H208,TRUE,_xll.ohTrigger(RecalcTrigger,Trigger1Y)),NA())</f>
        <v>1.3191367408226719E-2</v>
      </c>
      <c r="Q208" s="52">
        <f>IFERROR(_xll.qlIndexFixing(ONIndex1Y,I208,TRUE,_xll.ohTrigger(RecalcTrigger,Trigger1Y)),NA())</f>
        <v>1.1711863773840037E-2</v>
      </c>
    </row>
    <row r="209" spans="2:17" x14ac:dyDescent="0.2">
      <c r="B209" s="46" t="s">
        <v>20</v>
      </c>
      <c r="D209" s="49">
        <f>_xll.qlCalendarAdvance(LocalCalendar,$D208,B209,"f",FALSE)</f>
        <v>42794</v>
      </c>
      <c r="E209" s="49">
        <f>_xll.qlInterestRateIndexValueDate(IndexON,D209)</f>
        <v>42794</v>
      </c>
      <c r="F209" s="52">
        <f>IFERROR(_xll.qlIndexFixing(IndexON,D209,TRUE,_xll.ohTrigger(RecalcTrigger,TriggerON)),NA())</f>
        <v>5.6818838942618299E-3</v>
      </c>
      <c r="H209" s="49">
        <f>_xll.qlCalendarAdvance(IborCalendar,$H208,B209,"f",FALSE)</f>
        <v>42787</v>
      </c>
      <c r="I209" s="49">
        <f>_xll.qlInterestRateIndexValueDate(Index1M,$H209)</f>
        <v>42789</v>
      </c>
      <c r="J209" s="52">
        <f>IFERROR(_xll.qlIndexFixing(Index1M,$H209,TRUE,_xll.ohTrigger(RecalcTrigger,Trigger1M)),NA())</f>
        <v>6.9701635465893984E-3</v>
      </c>
      <c r="K209" s="52">
        <f>IFERROR(_xll.qlIndexFixing(ONIndex1M,I209,TRUE,_xll.ohTrigger(RecalcTrigger,Trigger1M)),NA())</f>
        <v>6.8744241515261706E-3</v>
      </c>
      <c r="L209" s="52">
        <f>IFERROR(_xll.qlIndexFixing(Index3M,H209,TRUE,_xll.ohTrigger(RecalcTrigger,Trigger3M)),NA())</f>
        <v>8.8833616748153436E-3</v>
      </c>
      <c r="M209" s="52">
        <f>IFERROR(_xll.qlIndexFixing(ONIndex3M,I209,TRUE,_xll.ohTrigger(RecalcTrigger,Trigger3M)),NA())</f>
        <v>8.6286355031450768E-3</v>
      </c>
      <c r="N209" s="52">
        <f>IFERROR(_xll.qlIndexFixing(Index6M,$H209,TRUE,_xll.ohTrigger(RecalcTrigger,Trigger6M)),NA())</f>
        <v>1.1051600622341702E-2</v>
      </c>
      <c r="O209" s="52">
        <f>IFERROR(_xll.qlIndexFixing(ONIndex6M,I209,TRUE,_xll.ohTrigger(RecalcTrigger,Trigger6M)),NA())</f>
        <v>1.0452427911120665E-2</v>
      </c>
      <c r="P209" s="52">
        <f>IFERROR(_xll.qlIndexFixing(Index1Y,$H209,TRUE,_xll.ohTrigger(RecalcTrigger,Trigger1Y)),NA())</f>
        <v>1.3201523838642528E-2</v>
      </c>
      <c r="Q209" s="52">
        <f>IFERROR(_xll.qlIndexFixing(ONIndex1Y,I209,TRUE,_xll.ohTrigger(RecalcTrigger,Trigger1Y)),NA())</f>
        <v>1.1705464602647098E-2</v>
      </c>
    </row>
    <row r="210" spans="2:17" x14ac:dyDescent="0.2">
      <c r="B210" s="46" t="s">
        <v>20</v>
      </c>
      <c r="D210" s="49">
        <f>_xll.qlCalendarAdvance(LocalCalendar,$D209,B210,"f",FALSE)</f>
        <v>42795</v>
      </c>
      <c r="E210" s="49">
        <f>_xll.qlInterestRateIndexValueDate(IndexON,D210)</f>
        <v>42795</v>
      </c>
      <c r="F210" s="52">
        <f>IFERROR(_xll.qlIndexFixing(IndexON,D210,TRUE,_xll.ohTrigger(RecalcTrigger,TriggerON)),NA())</f>
        <v>5.6930623038997652E-3</v>
      </c>
      <c r="H210" s="49">
        <f>_xll.qlCalendarAdvance(IborCalendar,$H209,B210,"f",FALSE)</f>
        <v>42788</v>
      </c>
      <c r="I210" s="49">
        <f>_xll.qlInterestRateIndexValueDate(Index1M,$H210)</f>
        <v>42790</v>
      </c>
      <c r="J210" s="52">
        <f>IFERROR(_xll.qlIndexFixing(Index1M,$H210,TRUE,_xll.ohTrigger(RecalcTrigger,Trigger1M)),NA())</f>
        <v>6.9770032603533316E-3</v>
      </c>
      <c r="K210" s="52">
        <f>IFERROR(_xll.qlIndexFixing(ONIndex1M,I210,TRUE,_xll.ohTrigger(RecalcTrigger,Trigger1M)),NA())</f>
        <v>6.8888695439550673E-3</v>
      </c>
      <c r="L210" s="52">
        <f>IFERROR(_xll.qlIndexFixing(Index3M,H210,TRUE,_xll.ohTrigger(RecalcTrigger,Trigger3M)),NA())</f>
        <v>8.8888550088672569E-3</v>
      </c>
      <c r="M210" s="52">
        <f>IFERROR(_xll.qlIndexFixing(ONIndex3M,I210,TRUE,_xll.ohTrigger(RecalcTrigger,Trigger3M)),NA())</f>
        <v>8.6425370202025675E-3</v>
      </c>
      <c r="N210" s="52">
        <f>IFERROR(_xll.qlIndexFixing(Index6M,$H210,TRUE,_xll.ohTrigger(RecalcTrigger,Trigger6M)),NA())</f>
        <v>1.1055726390175154E-2</v>
      </c>
      <c r="O210" s="52">
        <f>IFERROR(_xll.qlIndexFixing(ONIndex6M,I210,TRUE,_xll.ohTrigger(RecalcTrigger,Trigger6M)),NA())</f>
        <v>1.0464364716264996E-2</v>
      </c>
      <c r="P210" s="52">
        <f>IFERROR(_xll.qlIndexFixing(Index1Y,$H210,TRUE,_xll.ohTrigger(RecalcTrigger,Trigger1Y)),NA())</f>
        <v>1.3224945228905726E-2</v>
      </c>
      <c r="Q210" s="52">
        <f>IFERROR(_xll.qlIndexFixing(ONIndex1Y,I210,TRUE,_xll.ohTrigger(RecalcTrigger,Trigger1Y)),NA())</f>
        <v>1.1692289400411227E-2</v>
      </c>
    </row>
    <row r="211" spans="2:17" x14ac:dyDescent="0.2">
      <c r="B211" s="46" t="s">
        <v>20</v>
      </c>
      <c r="D211" s="49">
        <f>_xll.qlCalendarAdvance(LocalCalendar,$D210,B211,"f",FALSE)</f>
        <v>42796</v>
      </c>
      <c r="E211" s="49">
        <f>_xll.qlInterestRateIndexValueDate(IndexON,D211)</f>
        <v>42796</v>
      </c>
      <c r="F211" s="52">
        <f>IFERROR(_xll.qlIndexFixing(IndexON,D211,TRUE,_xll.ohTrigger(RecalcTrigger,TriggerON)),NA())</f>
        <v>5.7048089062305962E-3</v>
      </c>
      <c r="H211" s="49">
        <f>_xll.qlCalendarAdvance(IborCalendar,$H210,B211,"f",FALSE)</f>
        <v>42789</v>
      </c>
      <c r="I211" s="49">
        <f>_xll.qlInterestRateIndexValueDate(Index1M,$H211)</f>
        <v>42793</v>
      </c>
      <c r="J211" s="52">
        <f>IFERROR(_xll.qlIndexFixing(Index1M,$H211,TRUE,_xll.ohTrigger(RecalcTrigger,Trigger1M)),NA())</f>
        <v>6.9973724305353157E-3</v>
      </c>
      <c r="K211" s="52">
        <f>IFERROR(_xll.qlIndexFixing(ONIndex1M,I211,TRUE,_xll.ohTrigger(RecalcTrigger,Trigger1M)),NA())</f>
        <v>6.9029680124010895E-3</v>
      </c>
      <c r="L211" s="52">
        <f>IFERROR(_xll.qlIndexFixing(Index3M,H211,TRUE,_xll.ohTrigger(RecalcTrigger,Trigger3M)),NA())</f>
        <v>8.9137443497523255E-3</v>
      </c>
      <c r="M211" s="52">
        <f>IFERROR(_xll.qlIndexFixing(ONIndex3M,I211,TRUE,_xll.ohTrigger(RecalcTrigger,Trigger3M)),NA())</f>
        <v>8.6557581587065613E-3</v>
      </c>
      <c r="N211" s="52">
        <f>IFERROR(_xll.qlIndexFixing(Index6M,$H211,TRUE,_xll.ohTrigger(RecalcTrigger,Trigger6M)),NA())</f>
        <v>1.1070306130672452E-2</v>
      </c>
      <c r="O211" s="52">
        <f>IFERROR(_xll.qlIndexFixing(ONIndex6M,I211,TRUE,_xll.ohTrigger(RecalcTrigger,Trigger6M)),NA())</f>
        <v>1.0475437209427341E-2</v>
      </c>
      <c r="P211" s="52">
        <f>IFERROR(_xll.qlIndexFixing(Index1Y,$H211,TRUE,_xll.ohTrigger(RecalcTrigger,Trigger1Y)),NA())</f>
        <v>1.3242935103531632E-2</v>
      </c>
      <c r="Q211" s="52">
        <f>IFERROR(_xll.qlIndexFixing(ONIndex1Y,I211,TRUE,_xll.ohTrigger(RecalcTrigger,Trigger1Y)),NA())</f>
        <v>1.1677598153179147E-2</v>
      </c>
    </row>
    <row r="212" spans="2:17" x14ac:dyDescent="0.2">
      <c r="B212" s="46" t="s">
        <v>20</v>
      </c>
      <c r="D212" s="49">
        <f>_xll.qlCalendarAdvance(LocalCalendar,$D211,B212,"f",FALSE)</f>
        <v>42797</v>
      </c>
      <c r="E212" s="49">
        <f>_xll.qlInterestRateIndexValueDate(IndexON,D212)</f>
        <v>42797</v>
      </c>
      <c r="F212" s="52">
        <f>IFERROR(_xll.qlIndexFixing(IndexON,D212,TRUE,_xll.ohTrigger(RecalcTrigger,TriggerON)),NA())</f>
        <v>5.7302872962150531E-3</v>
      </c>
      <c r="H212" s="49">
        <f>_xll.qlCalendarAdvance(IborCalendar,$H211,B212,"f",FALSE)</f>
        <v>42790</v>
      </c>
      <c r="I212" s="49">
        <f>_xll.qlInterestRateIndexValueDate(Index1M,$H212)</f>
        <v>42794</v>
      </c>
      <c r="J212" s="52">
        <f>IFERROR(_xll.qlIndexFixing(Index1M,$H212,TRUE,_xll.ohTrigger(RecalcTrigger,Trigger1M)),NA())</f>
        <v>7.014195480302938E-3</v>
      </c>
      <c r="K212" s="52">
        <f>IFERROR(_xll.qlIndexFixing(ONIndex1M,I212,TRUE,_xll.ohTrigger(RecalcTrigger,Trigger1M)),NA())</f>
        <v>6.910041513705778E-3</v>
      </c>
      <c r="L212" s="52">
        <f>IFERROR(_xll.qlIndexFixing(Index3M,H212,TRUE,_xll.ohTrigger(RecalcTrigger,Trigger3M)),NA())</f>
        <v>8.9192012973999917E-3</v>
      </c>
      <c r="M212" s="52">
        <f>IFERROR(_xll.qlIndexFixing(ONIndex3M,I212,TRUE,_xll.ohTrigger(RecalcTrigger,Trigger3M)),NA())</f>
        <v>8.6623397487795017E-3</v>
      </c>
      <c r="N212" s="52">
        <f>IFERROR(_xll.qlIndexFixing(Index6M,$H212,TRUE,_xll.ohTrigger(RecalcTrigger,Trigger6M)),NA())</f>
        <v>1.1075549055648342E-2</v>
      </c>
      <c r="O212" s="52">
        <f>IFERROR(_xll.qlIndexFixing(ONIndex6M,I212,TRUE,_xll.ohTrigger(RecalcTrigger,Trigger6M)),NA())</f>
        <v>1.0480997540023296E-2</v>
      </c>
      <c r="P212" s="52">
        <f>IFERROR(_xll.qlIndexFixing(Index1Y,$H212,TRUE,_xll.ohTrigger(RecalcTrigger,Trigger1Y)),NA())</f>
        <v>1.3253481931134676E-2</v>
      </c>
      <c r="Q212" s="52">
        <f>IFERROR(_xll.qlIndexFixing(ONIndex1Y,I212,TRUE,_xll.ohTrigger(RecalcTrigger,Trigger1Y)),NA())</f>
        <v>1.1670064099797983E-2</v>
      </c>
    </row>
    <row r="213" spans="2:17" x14ac:dyDescent="0.2">
      <c r="B213" s="46" t="s">
        <v>20</v>
      </c>
      <c r="D213" s="49">
        <f>_xll.qlCalendarAdvance(LocalCalendar,$D212,B213,"f",FALSE)</f>
        <v>42800</v>
      </c>
      <c r="E213" s="49">
        <f>_xll.qlInterestRateIndexValueDate(IndexON,D213)</f>
        <v>42800</v>
      </c>
      <c r="F213" s="52">
        <f>IFERROR(_xll.qlIndexFixing(IndexON,D213,TRUE,_xll.ohTrigger(RecalcTrigger,TriggerON)),NA())</f>
        <v>5.7572749108913968E-3</v>
      </c>
      <c r="H213" s="49">
        <f>_xll.qlCalendarAdvance(IborCalendar,$H212,B213,"f",FALSE)</f>
        <v>42793</v>
      </c>
      <c r="I213" s="49">
        <f>_xll.qlInterestRateIndexValueDate(Index1M,$H213)</f>
        <v>42795</v>
      </c>
      <c r="J213" s="52">
        <f>IFERROR(_xll.qlIndexFixing(Index1M,$H213,TRUE,_xll.ohTrigger(RecalcTrigger,Trigger1M)),NA())</f>
        <v>7.0275295708191726E-3</v>
      </c>
      <c r="K213" s="52">
        <f>IFERROR(_xll.qlIndexFixing(ONIndex1M,I213,TRUE,_xll.ohTrigger(RecalcTrigger,Trigger1M)),NA())</f>
        <v>6.9170900293968884E-3</v>
      </c>
      <c r="L213" s="52">
        <f>IFERROR(_xll.qlIndexFixing(Index3M,H213,TRUE,_xll.ohTrigger(RecalcTrigger,Trigger3M)),NA())</f>
        <v>8.9246496339975244E-3</v>
      </c>
      <c r="M213" s="52">
        <f>IFERROR(_xll.qlIndexFixing(ONIndex3M,I213,TRUE,_xll.ohTrigger(RecalcTrigger,Trigger3M)),NA())</f>
        <v>8.6688417095093229E-3</v>
      </c>
      <c r="N213" s="52">
        <f>IFERROR(_xll.qlIndexFixing(Index6M,$H213,TRUE,_xll.ohTrigger(RecalcTrigger,Trigger6M)),NA())</f>
        <v>1.1079633040337902E-2</v>
      </c>
      <c r="O213" s="52">
        <f>IFERROR(_xll.qlIndexFixing(ONIndex6M,I213,TRUE,_xll.ohTrigger(RecalcTrigger,Trigger6M)),NA())</f>
        <v>1.0486481073010978E-2</v>
      </c>
      <c r="P213" s="52">
        <f>IFERROR(_xll.qlIndexFixing(Index1Y,$H213,TRUE,_xll.ohTrigger(RecalcTrigger,Trigger1Y)),NA())</f>
        <v>1.3264105413513399E-2</v>
      </c>
      <c r="Q213" s="52">
        <f>IFERROR(_xll.qlIndexFixing(ONIndex1Y,I213,TRUE,_xll.ohTrigger(RecalcTrigger,Trigger1Y)),NA())</f>
        <v>1.1662303069979174E-2</v>
      </c>
    </row>
    <row r="214" spans="2:17" x14ac:dyDescent="0.2">
      <c r="B214" s="46" t="s">
        <v>20</v>
      </c>
      <c r="D214" s="49">
        <f>_xll.qlCalendarAdvance(LocalCalendar,$D213,B214,"f",FALSE)</f>
        <v>42801</v>
      </c>
      <c r="E214" s="49">
        <f>_xll.qlInterestRateIndexValueDate(IndexON,D214)</f>
        <v>42801</v>
      </c>
      <c r="F214" s="52">
        <f>IFERROR(_xll.qlIndexFixing(IndexON,D214,TRUE,_xll.ohTrigger(RecalcTrigger,TriggerON)),NA())</f>
        <v>5.7706484765862598E-3</v>
      </c>
      <c r="H214" s="49">
        <f>_xll.qlCalendarAdvance(IborCalendar,$H213,B214,"f",FALSE)</f>
        <v>42794</v>
      </c>
      <c r="I214" s="49">
        <f>_xll.qlInterestRateIndexValueDate(Index1M,$H214)</f>
        <v>42796</v>
      </c>
      <c r="J214" s="52">
        <f>IFERROR(_xll.qlIndexFixing(Index1M,$H214,TRUE,_xll.ohTrigger(RecalcTrigger,Trigger1M)),NA())</f>
        <v>7.0308457148407499E-3</v>
      </c>
      <c r="K214" s="52">
        <f>IFERROR(_xll.qlIndexFixing(ONIndex1M,I214,TRUE,_xll.ohTrigger(RecalcTrigger,Trigger1M)),NA())</f>
        <v>6.9241135595543568E-3</v>
      </c>
      <c r="L214" s="52">
        <f>IFERROR(_xll.qlIndexFixing(Index3M,H214,TRUE,_xll.ohTrigger(RecalcTrigger,Trigger3M)),NA())</f>
        <v>8.9300903621950586E-3</v>
      </c>
      <c r="M214" s="52">
        <f>IFERROR(_xll.qlIndexFixing(ONIndex3M,I214,TRUE,_xll.ohTrigger(RecalcTrigger,Trigger3M)),NA())</f>
        <v>8.6752640405762804E-3</v>
      </c>
      <c r="N214" s="52">
        <f>IFERROR(_xll.qlIndexFixing(Index6M,$H214,TRUE,_xll.ohTrigger(RecalcTrigger,Trigger6M)),NA())</f>
        <v>1.1087284982242009E-2</v>
      </c>
      <c r="O214" s="52">
        <f>IFERROR(_xll.qlIndexFixing(ONIndex6M,I214,TRUE,_xll.ohTrigger(RecalcTrigger,Trigger6M)),NA())</f>
        <v>1.0491887808390388E-2</v>
      </c>
      <c r="P214" s="52">
        <f>IFERROR(_xll.qlIndexFixing(Index1Y,$H214,TRUE,_xll.ohTrigger(RecalcTrigger,Trigger1Y)),NA())</f>
        <v>1.3274805075775345E-2</v>
      </c>
      <c r="Q214" s="52">
        <f>IFERROR(_xll.qlIndexFixing(ONIndex1Y,I214,TRUE,_xll.ohTrigger(RecalcTrigger,Trigger1Y)),NA())</f>
        <v>1.1654315063642784E-2</v>
      </c>
    </row>
    <row r="215" spans="2:17" x14ac:dyDescent="0.2">
      <c r="B215" s="46" t="s">
        <v>20</v>
      </c>
      <c r="D215" s="49">
        <f>_xll.qlCalendarAdvance(LocalCalendar,$D214,B215,"f",FALSE)</f>
        <v>42802</v>
      </c>
      <c r="E215" s="49">
        <f>_xll.qlInterestRateIndexValueDate(IndexON,D215)</f>
        <v>42802</v>
      </c>
      <c r="F215" s="52">
        <f>IFERROR(_xll.qlIndexFixing(IndexON,D215,TRUE,_xll.ohTrigger(RecalcTrigger,TriggerON)),NA())</f>
        <v>5.783376233834403E-3</v>
      </c>
      <c r="H215" s="49">
        <f>_xll.qlCalendarAdvance(IborCalendar,$H214,B215,"f",FALSE)</f>
        <v>42795</v>
      </c>
      <c r="I215" s="49">
        <f>_xll.qlInterestRateIndexValueDate(Index1M,$H215)</f>
        <v>42797</v>
      </c>
      <c r="J215" s="52">
        <f>IFERROR(_xll.qlIndexFixing(Index1M,$H215,TRUE,_xll.ohTrigger(RecalcTrigger,Trigger1M)),NA())</f>
        <v>7.0341533951566049E-3</v>
      </c>
      <c r="K215" s="52">
        <f>IFERROR(_xll.qlIndexFixing(ONIndex1M,I215,TRUE,_xll.ohTrigger(RecalcTrigger,Trigger1M)),NA())</f>
        <v>6.9382110492099969E-3</v>
      </c>
      <c r="L215" s="52">
        <f>IFERROR(_xll.qlIndexFixing(Index3M,H215,TRUE,_xll.ohTrigger(RecalcTrigger,Trigger3M)),NA())</f>
        <v>8.9412348429074775E-3</v>
      </c>
      <c r="M215" s="52">
        <f>IFERROR(_xll.qlIndexFixing(ONIndex3M,I215,TRUE,_xll.ohTrigger(RecalcTrigger,Trigger3M)),NA())</f>
        <v>8.688052935452717E-3</v>
      </c>
      <c r="N215" s="52">
        <f>IFERROR(_xll.qlIndexFixing(Index6M,$H215,TRUE,_xll.ohTrigger(RecalcTrigger,Trigger6M)),NA())</f>
        <v>1.1090162829137679E-2</v>
      </c>
      <c r="O215" s="52">
        <f>IFERROR(_xll.qlIndexFixing(ONIndex6M,I215,TRUE,_xll.ohTrigger(RecalcTrigger,Trigger6M)),NA())</f>
        <v>1.0502751682830436E-2</v>
      </c>
      <c r="P215" s="52">
        <f>IFERROR(_xll.qlIndexFixing(Index1Y,$H215,TRUE,_xll.ohTrigger(RecalcTrigger,Trigger1Y)),NA())</f>
        <v>1.329913725298253E-2</v>
      </c>
      <c r="Q215" s="52">
        <f>IFERROR(_xll.qlIndexFixing(ONIndex1Y,I215,TRUE,_xll.ohTrigger(RecalcTrigger,Trigger1Y)),NA())</f>
        <v>1.1637958670869253E-2</v>
      </c>
    </row>
    <row r="216" spans="2:17" x14ac:dyDescent="0.2">
      <c r="B216" s="46" t="s">
        <v>20</v>
      </c>
      <c r="D216" s="49">
        <f>_xll.qlCalendarAdvance(LocalCalendar,$D215,B216,"f",FALSE)</f>
        <v>42803</v>
      </c>
      <c r="E216" s="49">
        <f>_xll.qlInterestRateIndexValueDate(IndexON,D216)</f>
        <v>42803</v>
      </c>
      <c r="F216" s="52">
        <f>IFERROR(_xll.qlIndexFixing(IndexON,D216,TRUE,_xll.ohTrigger(RecalcTrigger,TriggerON)),NA())</f>
        <v>5.7954581826358265E-3</v>
      </c>
      <c r="H216" s="49">
        <f>_xll.qlCalendarAdvance(IborCalendar,$H215,B216,"f",FALSE)</f>
        <v>42796</v>
      </c>
      <c r="I216" s="49">
        <f>_xll.qlInterestRateIndexValueDate(Index1M,$H216)</f>
        <v>42800</v>
      </c>
      <c r="J216" s="52">
        <f>IFERROR(_xll.qlIndexFixing(Index1M,$H216,TRUE,_xll.ohTrigger(RecalcTrigger,Trigger1M)),NA())</f>
        <v>7.0538863406819433E-3</v>
      </c>
      <c r="K216" s="52">
        <f>IFERROR(_xll.qlIndexFixing(ONIndex1M,I216,TRUE,_xll.ohTrigger(RecalcTrigger,Trigger1M)),NA())</f>
        <v>6.9519578246080016E-3</v>
      </c>
      <c r="L216" s="52">
        <f>IFERROR(_xll.qlIndexFixing(Index3M,H216,TRUE,_xll.ohTrigger(RecalcTrigger,Trigger3M)),NA())</f>
        <v>8.9517972442077903E-3</v>
      </c>
      <c r="M216" s="52">
        <f>IFERROR(_xll.qlIndexFixing(ONIndex3M,I216,TRUE,_xll.ohTrigger(RecalcTrigger,Trigger3M)),NA())</f>
        <v>8.700157069654324E-3</v>
      </c>
      <c r="N216" s="52">
        <f>IFERROR(_xll.qlIndexFixing(Index6M,$H216,TRUE,_xll.ohTrigger(RecalcTrigger,Trigger6M)),NA())</f>
        <v>1.1099999999708662E-2</v>
      </c>
      <c r="O216" s="52">
        <f>IFERROR(_xll.qlIndexFixing(ONIndex6M,I216,TRUE,_xll.ohTrigger(RecalcTrigger,Trigger6M)),NA())</f>
        <v>1.0512767303003656E-2</v>
      </c>
      <c r="P216" s="52">
        <f>IFERROR(_xll.qlIndexFixing(Index1Y,$H216,TRUE,_xll.ohTrigger(RecalcTrigger,Trigger1Y)),NA())</f>
        <v>1.3318356025699408E-2</v>
      </c>
      <c r="Q216" s="52">
        <f>IFERROR(_xll.qlIndexFixing(ONIndex1Y,I216,TRUE,_xll.ohTrigger(RecalcTrigger,Trigger1Y)),NA())</f>
        <v>1.1620093274959942E-2</v>
      </c>
    </row>
    <row r="217" spans="2:17" x14ac:dyDescent="0.2">
      <c r="B217" s="46" t="s">
        <v>20</v>
      </c>
      <c r="D217" s="49">
        <f>_xll.qlCalendarAdvance(LocalCalendar,$D216,B217,"f",FALSE)</f>
        <v>42804</v>
      </c>
      <c r="E217" s="49">
        <f>_xll.qlInterestRateIndexValueDate(IndexON,D217)</f>
        <v>42804</v>
      </c>
      <c r="F217" s="52">
        <f>IFERROR(_xll.qlIndexFixing(IndexON,D217,TRUE,_xll.ohTrigger(RecalcTrigger,TriggerON)),NA())</f>
        <v>5.8175633937906923E-3</v>
      </c>
      <c r="H217" s="49">
        <f>_xll.qlCalendarAdvance(IborCalendar,$H216,B217,"f",FALSE)</f>
        <v>42797</v>
      </c>
      <c r="I217" s="49">
        <f>_xll.qlInterestRateIndexValueDate(Index1M,$H217)</f>
        <v>42801</v>
      </c>
      <c r="J217" s="52">
        <f>IFERROR(_xll.qlIndexFixing(Index1M,$H217,TRUE,_xll.ohTrigger(RecalcTrigger,Trigger1M)),NA())</f>
        <v>7.060413995808053E-3</v>
      </c>
      <c r="K217" s="52">
        <f>IFERROR(_xll.qlIndexFixing(ONIndex1M,I217,TRUE,_xll.ohTrigger(RecalcTrigger,Trigger1M)),NA())</f>
        <v>6.9588564269373876E-3</v>
      </c>
      <c r="L217" s="52">
        <f>IFERROR(_xll.qlIndexFixing(Index3M,H217,TRUE,_xll.ohTrigger(RecalcTrigger,Trigger3M)),NA())</f>
        <v>8.9572149703711357E-3</v>
      </c>
      <c r="M217" s="52">
        <f>IFERROR(_xll.qlIndexFixing(ONIndex3M,I217,TRUE,_xll.ohTrigger(RecalcTrigger,Trigger3M)),NA())</f>
        <v>8.7061812531263882E-3</v>
      </c>
      <c r="N217" s="52">
        <f>IFERROR(_xll.qlIndexFixing(Index6M,$H217,TRUE,_xll.ohTrigger(RecalcTrigger,Trigger6M)),NA())</f>
        <v>1.1104069726155375E-2</v>
      </c>
      <c r="O217" s="52">
        <f>IFERROR(_xll.qlIndexFixing(ONIndex6M,I217,TRUE,_xll.ohTrigger(RecalcTrigger,Trigger6M)),NA())</f>
        <v>1.0517913224212805E-2</v>
      </c>
      <c r="P217" s="52">
        <f>IFERROR(_xll.qlIndexFixing(Index1Y,$H217,TRUE,_xll.ohTrigger(RecalcTrigger,Trigger1Y)),NA())</f>
        <v>1.3329429463876998E-2</v>
      </c>
      <c r="Q217" s="52">
        <f>IFERROR(_xll.qlIndexFixing(ONIndex1Y,I217,TRUE,_xll.ohTrigger(RecalcTrigger,Trigger1Y)),NA())</f>
        <v>1.1610970386914943E-2</v>
      </c>
    </row>
    <row r="218" spans="2:17" x14ac:dyDescent="0.2">
      <c r="B218" s="46" t="s">
        <v>20</v>
      </c>
      <c r="D218" s="49">
        <f>_xll.qlCalendarAdvance(LocalCalendar,$D217,B218,"f",FALSE)</f>
        <v>42807</v>
      </c>
      <c r="E218" s="49">
        <f>_xll.qlInterestRateIndexValueDate(IndexON,D218)</f>
        <v>42807</v>
      </c>
      <c r="F218" s="52">
        <f>IFERROR(_xll.qlIndexFixing(IndexON,D218,TRUE,_xll.ohTrigger(RecalcTrigger,TriggerON)),NA())</f>
        <v>5.8373278922552174E-3</v>
      </c>
      <c r="H218" s="49">
        <f>_xll.qlCalendarAdvance(IborCalendar,$H217,B218,"f",FALSE)</f>
        <v>42800</v>
      </c>
      <c r="I218" s="49">
        <f>_xll.qlInterestRateIndexValueDate(Index1M,$H218)</f>
        <v>42802</v>
      </c>
      <c r="J218" s="52">
        <f>IFERROR(_xll.qlIndexFixing(Index1M,$H218,TRUE,_xll.ohTrigger(RecalcTrigger,Trigger1M)),NA())</f>
        <v>7.0733999287142532E-3</v>
      </c>
      <c r="K218" s="52">
        <f>IFERROR(_xll.qlIndexFixing(ONIndex1M,I218,TRUE,_xll.ohTrigger(RecalcTrigger,Trigger1M)),NA())</f>
        <v>6.9657300437331315E-3</v>
      </c>
      <c r="L218" s="52">
        <f>IFERROR(_xll.qlIndexFixing(Index3M,H218,TRUE,_xll.ohTrigger(RecalcTrigger,Trigger3M)),NA())</f>
        <v>8.9626311041586838E-3</v>
      </c>
      <c r="M218" s="52">
        <f>IFERROR(_xll.qlIndexFixing(ONIndex3M,I218,TRUE,_xll.ohTrigger(RecalcTrigger,Trigger3M)),NA())</f>
        <v>8.7121258069355889E-3</v>
      </c>
      <c r="N218" s="52">
        <f>IFERROR(_xll.qlIndexFixing(Index6M,$H218,TRUE,_xll.ohTrigger(RecalcTrigger,Trigger6M)),NA())</f>
        <v>1.1108140216491039E-2</v>
      </c>
      <c r="O218" s="52">
        <f>IFERROR(_xll.qlIndexFixing(ONIndex6M,I218,TRUE,_xll.ohTrigger(RecalcTrigger,Trigger6M)),NA())</f>
        <v>1.0523105521604847E-2</v>
      </c>
      <c r="P218" s="52">
        <f>IFERROR(_xll.qlIndexFixing(Index1Y,$H218,TRUE,_xll.ohTrigger(RecalcTrigger,Trigger1Y)),NA())</f>
        <v>1.3340576232509281E-2</v>
      </c>
      <c r="Q218" s="52">
        <f>IFERROR(_xll.qlIndexFixing(ONIndex1Y,I218,TRUE,_xll.ohTrigger(RecalcTrigger,Trigger1Y)),NA())</f>
        <v>1.1601620522512235E-2</v>
      </c>
    </row>
    <row r="219" spans="2:17" x14ac:dyDescent="0.2">
      <c r="B219" s="46" t="s">
        <v>20</v>
      </c>
      <c r="D219" s="49">
        <f>_xll.qlCalendarAdvance(LocalCalendar,$D218,B219,"f",FALSE)</f>
        <v>42808</v>
      </c>
      <c r="E219" s="49">
        <f>_xll.qlInterestRateIndexValueDate(IndexON,D219)</f>
        <v>42808</v>
      </c>
      <c r="F219" s="52">
        <f>IFERROR(_xll.qlIndexFixing(IndexON,D219,TRUE,_xll.ohTrigger(RecalcTrigger,TriggerON)),NA())</f>
        <v>5.8461807979437452E-3</v>
      </c>
      <c r="H219" s="49">
        <f>_xll.qlCalendarAdvance(IborCalendar,$H218,B219,"f",FALSE)</f>
        <v>42801</v>
      </c>
      <c r="I219" s="49">
        <f>_xll.qlInterestRateIndexValueDate(Index1M,$H219)</f>
        <v>42803</v>
      </c>
      <c r="J219" s="52">
        <f>IFERROR(_xll.qlIndexFixing(Index1M,$H219,TRUE,_xll.ohTrigger(RecalcTrigger,Trigger1M)),NA())</f>
        <v>7.0766276851805254E-3</v>
      </c>
      <c r="K219" s="52">
        <f>IFERROR(_xll.qlIndexFixing(ONIndex1M,I219,TRUE,_xll.ohTrigger(RecalcTrigger,Trigger1M)),NA())</f>
        <v>6.9725786749152974E-3</v>
      </c>
      <c r="L219" s="52">
        <f>IFERROR(_xll.qlIndexFixing(Index3M,H219,TRUE,_xll.ohTrigger(RecalcTrigger,Trigger3M)),NA())</f>
        <v>8.9680466482614084E-3</v>
      </c>
      <c r="M219" s="52">
        <f>IFERROR(_xll.qlIndexFixing(ONIndex3M,I219,TRUE,_xll.ohTrigger(RecalcTrigger,Trigger3M)),NA())</f>
        <v>8.7179907313217342E-3</v>
      </c>
      <c r="N219" s="52">
        <f>IFERROR(_xll.qlIndexFixing(Index6M,$H219,TRUE,_xll.ohTrigger(RecalcTrigger,Trigger6M)),NA())</f>
        <v>1.1114669350741953E-2</v>
      </c>
      <c r="O219" s="52">
        <f>IFERROR(_xll.qlIndexFixing(ONIndex6M,I219,TRUE,_xll.ohTrigger(RecalcTrigger,Trigger6M)),NA())</f>
        <v>1.0528344195179784E-2</v>
      </c>
      <c r="P219" s="52">
        <f>IFERROR(_xll.qlIndexFixing(Index1Y,$H219,TRUE,_xll.ohTrigger(RecalcTrigger,Trigger1Y)),NA())</f>
        <v>1.3351795856675773E-2</v>
      </c>
      <c r="Q219" s="52">
        <f>IFERROR(_xll.qlIndexFixing(ONIndex1Y,I219,TRUE,_xll.ohTrigger(RecalcTrigger,Trigger1Y)),NA())</f>
        <v>1.159204368191169E-2</v>
      </c>
    </row>
    <row r="220" spans="2:17" x14ac:dyDescent="0.2">
      <c r="B220" s="46" t="s">
        <v>20</v>
      </c>
      <c r="D220" s="49">
        <f>_xll.qlCalendarAdvance(LocalCalendar,$D219,B220,"f",FALSE)</f>
        <v>42809</v>
      </c>
      <c r="E220" s="49">
        <f>_xll.qlInterestRateIndexValueDate(IndexON,D220)</f>
        <v>42809</v>
      </c>
      <c r="F220" s="52">
        <f>IFERROR(_xll.qlIndexFixing(IndexON,D220,TRUE,_xll.ohTrigger(RecalcTrigger,TriggerON)),NA())</f>
        <v>5.854387894865809E-3</v>
      </c>
      <c r="H220" s="49">
        <f>_xll.qlCalendarAdvance(IborCalendar,$H219,B220,"f",FALSE)</f>
        <v>42802</v>
      </c>
      <c r="I220" s="49">
        <f>_xll.qlInterestRateIndexValueDate(Index1M,$H220)</f>
        <v>42804</v>
      </c>
      <c r="J220" s="52">
        <f>IFERROR(_xll.qlIndexFixing(Index1M,$H220,TRUE,_xll.ohTrigger(RecalcTrigger,Trigger1M)),NA())</f>
        <v>7.0798469804514517E-3</v>
      </c>
      <c r="K220" s="52">
        <f>IFERROR(_xll.qlIndexFixing(ONIndex1M,I220,TRUE,_xll.ohTrigger(RecalcTrigger,Trigger1M)),NA())</f>
        <v>6.9863282274784666E-3</v>
      </c>
      <c r="L220" s="52">
        <f>IFERROR(_xll.qlIndexFixing(Index3M,H220,TRUE,_xll.ohTrigger(RecalcTrigger,Trigger3M)),NA())</f>
        <v>8.9792459680460013E-3</v>
      </c>
      <c r="M220" s="52">
        <f>IFERROR(_xll.qlIndexFixing(ONIndex3M,I220,TRUE,_xll.ohTrigger(RecalcTrigger,Trigger3M)),NA())</f>
        <v>8.7296668258929344E-3</v>
      </c>
      <c r="N220" s="52">
        <f>IFERROR(_xll.qlIndexFixing(Index6M,$H220,TRUE,_xll.ohTrigger(RecalcTrigger,Trigger6M)),NA())</f>
        <v>1.1117513539770765E-2</v>
      </c>
      <c r="O220" s="52">
        <f>IFERROR(_xll.qlIndexFixing(ONIndex6M,I220,TRUE,_xll.ohTrigger(RecalcTrigger,Trigger6M)),NA())</f>
        <v>1.0539284660726622E-2</v>
      </c>
      <c r="P220" s="52">
        <f>IFERROR(_xll.qlIndexFixing(Index1Y,$H220,TRUE,_xll.ohTrigger(RecalcTrigger,Trigger1Y)),NA())</f>
        <v>1.3376887929648074E-2</v>
      </c>
      <c r="Q220" s="52">
        <f>IFERROR(_xll.qlIndexFixing(ONIndex1Y,I220,TRUE,_xll.ohTrigger(RecalcTrigger,Trigger1Y)),NA())</f>
        <v>1.1572505401158395E-2</v>
      </c>
    </row>
    <row r="221" spans="2:17" x14ac:dyDescent="0.2">
      <c r="B221" s="46" t="s">
        <v>20</v>
      </c>
      <c r="D221" s="49">
        <f>_xll.qlCalendarAdvance(LocalCalendar,$D220,B221,"f",FALSE)</f>
        <v>42810</v>
      </c>
      <c r="E221" s="49">
        <f>_xll.qlInterestRateIndexValueDate(IndexON,D221)</f>
        <v>42810</v>
      </c>
      <c r="F221" s="52">
        <f>IFERROR(_xll.qlIndexFixing(IndexON,D221,TRUE,_xll.ohTrigger(RecalcTrigger,TriggerON)),NA())</f>
        <v>5.8619491828615367E-3</v>
      </c>
      <c r="H221" s="49">
        <f>_xll.qlCalendarAdvance(IborCalendar,$H220,B221,"f",FALSE)</f>
        <v>42803</v>
      </c>
      <c r="I221" s="49">
        <f>_xll.qlInterestRateIndexValueDate(Index1M,$H221)</f>
        <v>42807</v>
      </c>
      <c r="J221" s="52">
        <f>IFERROR(_xll.qlIndexFixing(Index1M,$H221,TRUE,_xll.ohTrigger(RecalcTrigger,Trigger1M)),NA())</f>
        <v>7.0990549931157412E-3</v>
      </c>
      <c r="K221" s="52">
        <f>IFERROR(_xll.qlIndexFixing(ONIndex1M,I221,TRUE,_xll.ohTrigger(RecalcTrigger,Trigger1M)),NA())</f>
        <v>6.9997233438279238E-3</v>
      </c>
      <c r="L221" s="52">
        <f>IFERROR(_xll.qlIndexFixing(Index3M,H221,TRUE,_xll.ohTrigger(RecalcTrigger,Trigger3M)),NA())</f>
        <v>8.9897229818190708E-3</v>
      </c>
      <c r="M221" s="52">
        <f>IFERROR(_xll.qlIndexFixing(ONIndex3M,I221,TRUE,_xll.ohTrigger(RecalcTrigger,Trigger3M)),NA())</f>
        <v>8.7406541331169763E-3</v>
      </c>
      <c r="N221" s="52">
        <f>IFERROR(_xll.qlIndexFixing(Index6M,$H221,TRUE,_xll.ohTrigger(RecalcTrigger,Trigger6M)),NA())</f>
        <v>1.112852222322472E-2</v>
      </c>
      <c r="O221" s="52">
        <f>IFERROR(_xll.qlIndexFixing(ONIndex6M,I221,TRUE,_xll.ohTrigger(RecalcTrigger,Trigger6M)),NA())</f>
        <v>1.0549762652027894E-2</v>
      </c>
      <c r="P221" s="52">
        <f>IFERROR(_xll.qlIndexFixing(Index1Y,$H221,TRUE,_xll.ohTrigger(RecalcTrigger,Trigger1Y)),NA())</f>
        <v>1.3397393410074804E-2</v>
      </c>
      <c r="Q221" s="52">
        <f>IFERROR(_xll.qlIndexFixing(ONIndex1Y,I221,TRUE,_xll.ohTrigger(RecalcTrigger,Trigger1Y)),NA())</f>
        <v>1.155146655697159E-2</v>
      </c>
    </row>
    <row r="222" spans="2:17" x14ac:dyDescent="0.2">
      <c r="B222" s="46" t="s">
        <v>20</v>
      </c>
      <c r="D222" s="49">
        <f>_xll.qlCalendarAdvance(LocalCalendar,$D221,B222,"f",FALSE)</f>
        <v>42811</v>
      </c>
      <c r="E222" s="49">
        <f>_xll.qlInterestRateIndexValueDate(IndexON,D222)</f>
        <v>42811</v>
      </c>
      <c r="F222" s="52">
        <f>IFERROR(_xll.qlIndexFixing(IndexON,D222,TRUE,_xll.ohTrigger(RecalcTrigger,TriggerON)),NA())</f>
        <v>5.8750149373132388E-3</v>
      </c>
      <c r="H222" s="49">
        <f>_xll.qlCalendarAdvance(IborCalendar,$H221,B222,"f",FALSE)</f>
        <v>42804</v>
      </c>
      <c r="I222" s="49">
        <f>_xll.qlInterestRateIndexValueDate(Index1M,$H222)</f>
        <v>42808</v>
      </c>
      <c r="J222" s="52">
        <f>IFERROR(_xll.qlIndexFixing(Index1M,$H222,TRUE,_xll.ohTrigger(RecalcTrigger,Trigger1M)),NA())</f>
        <v>7.1180444353079308E-3</v>
      </c>
      <c r="K222" s="52">
        <f>IFERROR(_xll.qlIndexFixing(ONIndex1M,I222,TRUE,_xll.ohTrigger(RecalcTrigger,Trigger1M)),NA())</f>
        <v>7.0064470470221352E-3</v>
      </c>
      <c r="L222" s="52">
        <f>IFERROR(_xll.qlIndexFixing(Index3M,H222,TRUE,_xll.ohTrigger(RecalcTrigger,Trigger3M)),NA())</f>
        <v>8.995150618043013E-3</v>
      </c>
      <c r="M222" s="52">
        <f>IFERROR(_xll.qlIndexFixing(ONIndex3M,I222,TRUE,_xll.ohTrigger(RecalcTrigger,Trigger3M)),NA())</f>
        <v>8.74612090966842E-3</v>
      </c>
      <c r="N222" s="52">
        <f>IFERROR(_xll.qlIndexFixing(Index6M,$H222,TRUE,_xll.ohTrigger(RecalcTrigger,Trigger6M)),NA())</f>
        <v>1.1132608154987652E-2</v>
      </c>
      <c r="O222" s="52">
        <f>IFERROR(_xll.qlIndexFixing(ONIndex6M,I222,TRUE,_xll.ohTrigger(RecalcTrigger,Trigger6M)),NA())</f>
        <v>1.0555233206837045E-2</v>
      </c>
      <c r="P222" s="52">
        <f>IFERROR(_xll.qlIndexFixing(Index1Y,$H222,TRUE,_xll.ohTrigger(RecalcTrigger,Trigger1Y)),NA())</f>
        <v>1.3408970187901806E-2</v>
      </c>
      <c r="Q222" s="52">
        <f>IFERROR(_xll.qlIndexFixing(ONIndex1Y,I222,TRUE,_xll.ohTrigger(RecalcTrigger,Trigger1Y)),NA())</f>
        <v>1.1540754835221989E-2</v>
      </c>
    </row>
    <row r="223" spans="2:17" x14ac:dyDescent="0.2">
      <c r="B223" s="46" t="s">
        <v>20</v>
      </c>
      <c r="D223" s="49">
        <f>_xll.qlCalendarAdvance(LocalCalendar,$D222,B223,"f",FALSE)</f>
        <v>42814</v>
      </c>
      <c r="E223" s="49">
        <f>_xll.qlInterestRateIndexValueDate(IndexON,D223)</f>
        <v>42814</v>
      </c>
      <c r="F223" s="52">
        <f>IFERROR(_xll.qlIndexFixing(IndexON,D223,TRUE,_xll.ohTrigger(RecalcTrigger,TriggerON)),NA())</f>
        <v>5.8857362460607021E-3</v>
      </c>
      <c r="H223" s="49">
        <f>_xll.qlCalendarAdvance(IborCalendar,$H222,B223,"f",FALSE)</f>
        <v>42807</v>
      </c>
      <c r="I223" s="49">
        <f>_xll.qlInterestRateIndexValueDate(Index1M,$H223)</f>
        <v>42809</v>
      </c>
      <c r="J223" s="52">
        <f>IFERROR(_xll.qlIndexFixing(Index1M,$H223,TRUE,_xll.ohTrigger(RecalcTrigger,Trigger1M)),NA())</f>
        <v>7.1211881163573921E-3</v>
      </c>
      <c r="K223" s="52">
        <f>IFERROR(_xll.qlIndexFixing(ONIndex1M,I223,TRUE,_xll.ohTrigger(RecalcTrigger,Trigger1M)),NA())</f>
        <v>7.0131457646827045E-3</v>
      </c>
      <c r="L223" s="52">
        <f>IFERROR(_xll.qlIndexFixing(Index3M,H223,TRUE,_xll.ohTrigger(RecalcTrigger,Trigger3M)),NA())</f>
        <v>9.0005836808400609E-3</v>
      </c>
      <c r="M223" s="52">
        <f>IFERROR(_xll.qlIndexFixing(ONIndex3M,I223,TRUE,_xll.ohTrigger(RecalcTrigger,Trigger3M)),NA())</f>
        <v>8.7515080565570003E-3</v>
      </c>
      <c r="N223" s="52">
        <f>IFERROR(_xll.qlIndexFixing(Index6M,$H223,TRUE,_xll.ohTrigger(RecalcTrigger,Trigger6M)),NA())</f>
        <v>1.1136698470044311E-2</v>
      </c>
      <c r="O223" s="52">
        <f>IFERROR(_xll.qlIndexFixing(ONIndex6M,I223,TRUE,_xll.ohTrigger(RecalcTrigger,Trigger6M)),NA())</f>
        <v>1.0560750137749153E-2</v>
      </c>
      <c r="P223" s="52">
        <f>IFERROR(_xll.qlIndexFixing(Index1Y,$H223,TRUE,_xll.ohTrigger(RecalcTrigger,Trigger1Y)),NA())</f>
        <v>1.3420616971613951E-2</v>
      </c>
      <c r="Q223" s="52">
        <f>IFERROR(_xll.qlIndexFixing(ONIndex1Y,I223,TRUE,_xll.ohTrigger(RecalcTrigger,Trigger1Y)),NA())</f>
        <v>1.1529816137354487E-2</v>
      </c>
    </row>
    <row r="224" spans="2:17" x14ac:dyDescent="0.2">
      <c r="B224" s="46" t="s">
        <v>20</v>
      </c>
      <c r="D224" s="49">
        <f>_xll.qlCalendarAdvance(LocalCalendar,$D223,B224,"f",FALSE)</f>
        <v>42815</v>
      </c>
      <c r="E224" s="49">
        <f>_xll.qlInterestRateIndexValueDate(IndexON,D224)</f>
        <v>42815</v>
      </c>
      <c r="F224" s="52">
        <f>IFERROR(_xll.qlIndexFixing(IndexON,D224,TRUE,_xll.ohTrigger(RecalcTrigger,TriggerON)),NA())</f>
        <v>5.8900684895046851E-3</v>
      </c>
      <c r="H224" s="49">
        <f>_xll.qlCalendarAdvance(IborCalendar,$H223,B224,"f",FALSE)</f>
        <v>42808</v>
      </c>
      <c r="I224" s="49">
        <f>_xll.qlInterestRateIndexValueDate(Index1M,$H224)</f>
        <v>42810</v>
      </c>
      <c r="J224" s="52">
        <f>IFERROR(_xll.qlIndexFixing(Index1M,$H224,TRUE,_xll.ohTrigger(RecalcTrigger,Trigger1M)),NA())</f>
        <v>7.1243233383512143E-3</v>
      </c>
      <c r="K224" s="52">
        <f>IFERROR(_xll.qlIndexFixing(ONIndex1M,I224,TRUE,_xll.ohTrigger(RecalcTrigger,Trigger1M)),NA())</f>
        <v>7.0198194968096317E-3</v>
      </c>
      <c r="L224" s="52">
        <f>IFERROR(_xll.qlIndexFixing(Index3M,H224,TRUE,_xll.ohTrigger(RecalcTrigger,Trigger3M)),NA())</f>
        <v>9.006023168342224E-3</v>
      </c>
      <c r="M224" s="52">
        <f>IFERROR(_xll.qlIndexFixing(ONIndex3M,I224,TRUE,_xll.ohTrigger(RecalcTrigger,Trigger3M)),NA())</f>
        <v>8.7568155740225251E-3</v>
      </c>
      <c r="N224" s="52">
        <f>IFERROR(_xll.qlIndexFixing(Index6M,$H224,TRUE,_xll.ohTrigger(RecalcTrigger,Trigger6M)),NA())</f>
        <v>1.1143414867108748E-2</v>
      </c>
      <c r="O224" s="52">
        <f>IFERROR(_xll.qlIndexFixing(ONIndex6M,I224,TRUE,_xll.ohTrigger(RecalcTrigger,Trigger6M)),NA())</f>
        <v>1.0566313445083964E-2</v>
      </c>
      <c r="P224" s="52">
        <f>IFERROR(_xll.qlIndexFixing(Index1Y,$H224,TRUE,_xll.ohTrigger(RecalcTrigger,Trigger1Y)),NA())</f>
        <v>1.3432333286244762E-2</v>
      </c>
      <c r="Q224" s="52">
        <f>IFERROR(_xll.qlIndexFixing(ONIndex1Y,I224,TRUE,_xll.ohTrigger(RecalcTrigger,Trigger1Y)),NA())</f>
        <v>1.1518650463209212E-2</v>
      </c>
    </row>
    <row r="225" spans="2:17" x14ac:dyDescent="0.2">
      <c r="B225" s="46" t="s">
        <v>20</v>
      </c>
      <c r="D225" s="49">
        <f>_xll.qlCalendarAdvance(LocalCalendar,$D224,B225,"f",FALSE)</f>
        <v>42816</v>
      </c>
      <c r="E225" s="49">
        <f>_xll.qlInterestRateIndexValueDate(IndexON,D225)</f>
        <v>42816</v>
      </c>
      <c r="F225" s="52">
        <f>IFERROR(_xll.qlIndexFixing(IndexON,D225,TRUE,_xll.ohTrigger(RecalcTrigger,TriggerON)),NA())</f>
        <v>5.8937549237825237E-3</v>
      </c>
      <c r="H225" s="49">
        <f>_xll.qlCalendarAdvance(IborCalendar,$H224,B225,"f",FALSE)</f>
        <v>42809</v>
      </c>
      <c r="I225" s="49">
        <f>_xll.qlInterestRateIndexValueDate(Index1M,$H225)</f>
        <v>42811</v>
      </c>
      <c r="J225" s="52">
        <f>IFERROR(_xll.qlIndexFixing(Index1M,$H225,TRUE,_xll.ohTrigger(RecalcTrigger,Trigger1M)),NA())</f>
        <v>7.1274501016957426E-3</v>
      </c>
      <c r="K225" s="52">
        <f>IFERROR(_xll.qlIndexFixing(ONIndex1M,I225,TRUE,_xll.ohTrigger(RecalcTrigger,Trigger1M)),NA())</f>
        <v>7.0332210773216275E-3</v>
      </c>
      <c r="L225" s="52">
        <f>IFERROR(_xll.qlIndexFixing(Index3M,H225,TRUE,_xll.ohTrigger(RecalcTrigger,Trigger3M)),NA())</f>
        <v>9.0173376889647865E-3</v>
      </c>
      <c r="M225" s="52">
        <f>IFERROR(_xll.qlIndexFixing(ONIndex3M,I225,TRUE,_xll.ohTrigger(RecalcTrigger,Trigger3M)),NA())</f>
        <v>8.7673786873931903E-3</v>
      </c>
      <c r="N225" s="52">
        <f>IFERROR(_xll.qlIndexFixing(Index6M,$H225,TRUE,_xll.ohTrigger(RecalcTrigger,Trigger6M)),NA())</f>
        <v>1.1146207183368988E-2</v>
      </c>
      <c r="O225" s="52">
        <f>IFERROR(_xll.qlIndexFixing(ONIndex6M,I225,TRUE,_xll.ohTrigger(RecalcTrigger,Trigger6M)),NA())</f>
        <v>1.0577905443085456E-2</v>
      </c>
      <c r="P225" s="52">
        <f>IFERROR(_xll.qlIndexFixing(Index1Y,$H225,TRUE,_xll.ohTrigger(RecalcTrigger,Trigger1Y)),NA())</f>
        <v>1.3458035217661767E-2</v>
      </c>
      <c r="Q225" s="52">
        <f>IFERROR(_xll.qlIndexFixing(ONIndex1Y,I225,TRUE,_xll.ohTrigger(RecalcTrigger,Trigger1Y)),NA())</f>
        <v>1.1495929609477429E-2</v>
      </c>
    </row>
    <row r="226" spans="2:17" x14ac:dyDescent="0.2">
      <c r="B226" s="46" t="s">
        <v>20</v>
      </c>
      <c r="D226" s="49">
        <f>_xll.qlCalendarAdvance(LocalCalendar,$D225,B226,"f",FALSE)</f>
        <v>42817</v>
      </c>
      <c r="E226" s="49">
        <f>_xll.qlInterestRateIndexValueDate(IndexON,D226)</f>
        <v>42817</v>
      </c>
      <c r="F226" s="52">
        <f>IFERROR(_xll.qlIndexFixing(IndexON,D226,TRUE,_xll.ohTrigger(RecalcTrigger,TriggerON)),NA())</f>
        <v>5.8967955491340263E-3</v>
      </c>
      <c r="H226" s="49">
        <f>_xll.qlCalendarAdvance(IborCalendar,$H225,B226,"f",FALSE)</f>
        <v>42810</v>
      </c>
      <c r="I226" s="49">
        <f>_xll.qlInterestRateIndexValueDate(Index1M,$H226)</f>
        <v>42814</v>
      </c>
      <c r="J226" s="52">
        <f>IFERROR(_xll.qlIndexFixing(Index1M,$H226,TRUE,_xll.ohTrigger(RecalcTrigger,Trigger1M)),NA())</f>
        <v>7.1429987920509112E-3</v>
      </c>
      <c r="K226" s="52">
        <f>IFERROR(_xll.qlIndexFixing(ONIndex1M,I226,TRUE,_xll.ohTrigger(RecalcTrigger,Trigger1M)),NA())</f>
        <v>7.0462645693414316E-3</v>
      </c>
      <c r="L226" s="52">
        <f>IFERROR(_xll.qlIndexFixing(Index3M,H226,TRUE,_xll.ohTrigger(RecalcTrigger,Trigger3M)),NA())</f>
        <v>9.0278649146642402E-3</v>
      </c>
      <c r="M226" s="52">
        <f>IFERROR(_xll.qlIndexFixing(ONIndex3M,I226,TRUE,_xll.ohTrigger(RecalcTrigger,Trigger3M)),NA())</f>
        <v>8.7772493478155411E-3</v>
      </c>
      <c r="N226" s="52">
        <f>IFERROR(_xll.qlIndexFixing(Index6M,$H226,TRUE,_xll.ohTrigger(RecalcTrigger,Trigger6M)),NA())</f>
        <v>1.1157233892516801E-2</v>
      </c>
      <c r="O226" s="52">
        <f>IFERROR(_xll.qlIndexFixing(ONIndex6M,I226,TRUE,_xll.ohTrigger(RecalcTrigger,Trigger6M)),NA())</f>
        <v>1.0589030436412017E-2</v>
      </c>
      <c r="P226" s="52">
        <f>IFERROR(_xll.qlIndexFixing(Index1Y,$H226,TRUE,_xll.ohTrigger(RecalcTrigger,Trigger1Y)),NA())</f>
        <v>1.3479884354365614E-2</v>
      </c>
      <c r="Q226" s="52">
        <f>IFERROR(_xll.qlIndexFixing(ONIndex1Y,I226,TRUE,_xll.ohTrigger(RecalcTrigger,Trigger1Y)),NA())</f>
        <v>1.1471718005848786E-2</v>
      </c>
    </row>
    <row r="227" spans="2:17" x14ac:dyDescent="0.2">
      <c r="B227" s="46" t="s">
        <v>20</v>
      </c>
      <c r="D227" s="49">
        <f>_xll.qlCalendarAdvance(LocalCalendar,$D226,B227,"f",FALSE)</f>
        <v>42818</v>
      </c>
      <c r="E227" s="49">
        <f>_xll.qlInterestRateIndexValueDate(IndexON,D227)</f>
        <v>42818</v>
      </c>
      <c r="F227" s="52">
        <f>IFERROR(_xll.qlIndexFixing(IndexON,D227,TRUE,_xll.ohTrigger(RecalcTrigger,TriggerON)),NA())</f>
        <v>5.9008208215427516E-3</v>
      </c>
      <c r="H227" s="49">
        <f>_xll.qlCalendarAdvance(IborCalendar,$H226,B227,"f",FALSE)</f>
        <v>42811</v>
      </c>
      <c r="I227" s="49">
        <f>_xll.qlInterestRateIndexValueDate(Index1M,$H227)</f>
        <v>42815</v>
      </c>
      <c r="J227" s="52">
        <f>IFERROR(_xll.qlIndexFixing(Index1M,$H227,TRUE,_xll.ohTrigger(RecalcTrigger,Trigger1M)),NA())</f>
        <v>7.1491764887560687E-3</v>
      </c>
      <c r="K227" s="52">
        <f>IFERROR(_xll.qlIndexFixing(ONIndex1M,I227,TRUE,_xll.ohTrigger(RecalcTrigger,Trigger1M)),NA())</f>
        <v>7.0528133734804044E-3</v>
      </c>
      <c r="L227" s="52">
        <f>IFERROR(_xll.qlIndexFixing(Index3M,H227,TRUE,_xll.ohTrigger(RecalcTrigger,Trigger3M)),NA())</f>
        <v>9.0333511761945314E-3</v>
      </c>
      <c r="M227" s="52">
        <f>IFERROR(_xll.qlIndexFixing(ONIndex3M,I227,TRUE,_xll.ohTrigger(RecalcTrigger,Trigger3M)),NA())</f>
        <v>8.782174057095915E-3</v>
      </c>
      <c r="N227" s="52">
        <f>IFERROR(_xll.qlIndexFixing(Index6M,$H227,TRUE,_xll.ohTrigger(RecalcTrigger,Trigger6M)),NA())</f>
        <v>1.116136136606583E-2</v>
      </c>
      <c r="O227" s="52">
        <f>IFERROR(_xll.qlIndexFixing(ONIndex6M,I227,TRUE,_xll.ohTrigger(RecalcTrigger,Trigger6M)),NA())</f>
        <v>1.0594825624901105E-2</v>
      </c>
      <c r="P227" s="52">
        <f>IFERROR(_xll.qlIndexFixing(Index1Y,$H227,TRUE,_xll.ohTrigger(RecalcTrigger,Trigger1Y)),NA())</f>
        <v>1.3491941198821696E-2</v>
      </c>
      <c r="Q227" s="52">
        <f>IFERROR(_xll.qlIndexFixing(ONIndex1Y,I227,TRUE,_xll.ohTrigger(RecalcTrigger,Trigger1Y)),NA())</f>
        <v>1.1459417451433751E-2</v>
      </c>
    </row>
    <row r="228" spans="2:17" x14ac:dyDescent="0.2">
      <c r="B228" s="46" t="s">
        <v>20</v>
      </c>
      <c r="D228" s="49">
        <f>_xll.qlCalendarAdvance(LocalCalendar,$D227,B228,"f",FALSE)</f>
        <v>42821</v>
      </c>
      <c r="E228" s="49">
        <f>_xll.qlInterestRateIndexValueDate(IndexON,D228)</f>
        <v>42821</v>
      </c>
      <c r="F228" s="52">
        <f>IFERROR(_xll.qlIndexFixing(IndexON,D228,TRUE,_xll.ohTrigger(RecalcTrigger,TriggerON)),NA())</f>
        <v>5.9024999595980177E-3</v>
      </c>
      <c r="H228" s="49">
        <f>_xll.qlCalendarAdvance(IborCalendar,$H227,B228,"f",FALSE)</f>
        <v>42814</v>
      </c>
      <c r="I228" s="49">
        <f>_xll.qlInterestRateIndexValueDate(Index1M,$H228)</f>
        <v>42816</v>
      </c>
      <c r="J228" s="52">
        <f>IFERROR(_xll.qlIndexFixing(Index1M,$H228,TRUE,_xll.ohTrigger(RecalcTrigger,Trigger1M)),NA())</f>
        <v>7.1614659831364955E-3</v>
      </c>
      <c r="K228" s="52">
        <f>IFERROR(_xll.qlIndexFixing(ONIndex1M,I228,TRUE,_xll.ohTrigger(RecalcTrigger,Trigger1M)),NA())</f>
        <v>7.0593371920857351E-3</v>
      </c>
      <c r="L228" s="52">
        <f>IFERROR(_xll.qlIndexFixing(Index3M,H228,TRUE,_xll.ohTrigger(RecalcTrigger,Trigger3M)),NA())</f>
        <v>9.038849550954374E-3</v>
      </c>
      <c r="M228" s="52">
        <f>IFERROR(_xll.qlIndexFixing(ONIndex3M,I228,TRUE,_xll.ohTrigger(RecalcTrigger,Trigger3M)),NA())</f>
        <v>8.7870958364000273E-3</v>
      </c>
      <c r="N228" s="52">
        <f>IFERROR(_xll.qlIndexFixing(Index6M,$H228,TRUE,_xll.ohTrigger(RecalcTrigger,Trigger6M)),NA())</f>
        <v>1.1165496842526237E-2</v>
      </c>
      <c r="O228" s="52">
        <f>IFERROR(_xll.qlIndexFixing(ONIndex6M,I228,TRUE,_xll.ohTrigger(RecalcTrigger,Trigger6M)),NA())</f>
        <v>1.0600667189493151E-2</v>
      </c>
      <c r="P228" s="52">
        <f>IFERROR(_xll.qlIndexFixing(Index1Y,$H228,TRUE,_xll.ohTrigger(RecalcTrigger,Trigger1Y)),NA())</f>
        <v>1.3504064724226977E-2</v>
      </c>
      <c r="Q228" s="52">
        <f>IFERROR(_xll.qlIndexFixing(ONIndex1Y,I228,TRUE,_xll.ohTrigger(RecalcTrigger,Trigger1Y)),NA())</f>
        <v>1.1446889920900816E-2</v>
      </c>
    </row>
    <row r="229" spans="2:17" x14ac:dyDescent="0.2">
      <c r="B229" s="46" t="s">
        <v>20</v>
      </c>
      <c r="D229" s="49">
        <f>_xll.qlCalendarAdvance(LocalCalendar,$D228,B229,"f",FALSE)</f>
        <v>42822</v>
      </c>
      <c r="E229" s="49">
        <f>_xll.qlInterestRateIndexValueDate(IndexON,D229)</f>
        <v>42822</v>
      </c>
      <c r="F229" s="52">
        <f>IFERROR(_xll.qlIndexFixing(IndexON,D229,TRUE,_xll.ohTrigger(RecalcTrigger,TriggerON)),NA())</f>
        <v>5.9023115395184789E-3</v>
      </c>
      <c r="H229" s="49">
        <f>_xll.qlCalendarAdvance(IborCalendar,$H228,B229,"f",FALSE)</f>
        <v>42815</v>
      </c>
      <c r="I229" s="49">
        <f>_xll.qlInterestRateIndexValueDate(Index1M,$H229)</f>
        <v>42817</v>
      </c>
      <c r="J229" s="52">
        <f>IFERROR(_xll.qlIndexFixing(Index1M,$H229,TRUE,_xll.ohTrigger(RecalcTrigger,Trigger1M)),NA())</f>
        <v>7.1645170169079564E-3</v>
      </c>
      <c r="K229" s="52">
        <f>IFERROR(_xll.qlIndexFixing(ONIndex1M,I229,TRUE,_xll.ohTrigger(RecalcTrigger,Trigger1M)),NA())</f>
        <v>7.0658360249975516E-3</v>
      </c>
      <c r="L229" s="52">
        <f>IFERROR(_xll.qlIndexFixing(Index3M,H229,TRUE,_xll.ohTrigger(RecalcTrigger,Trigger3M)),NA())</f>
        <v>9.0443601785390564E-3</v>
      </c>
      <c r="M229" s="52">
        <f>IFERROR(_xll.qlIndexFixing(ONIndex3M,I229,TRUE,_xll.ohTrigger(RecalcTrigger,Trigger3M)),NA())</f>
        <v>8.7920300255373007E-3</v>
      </c>
      <c r="N229" s="52">
        <f>IFERROR(_xll.qlIndexFixing(Index6M,$H229,TRUE,_xll.ohTrigger(RecalcTrigger,Trigger6M)),NA())</f>
        <v>1.1172497720073766E-2</v>
      </c>
      <c r="O229" s="52">
        <f>IFERROR(_xll.qlIndexFixing(ONIndex6M,I229,TRUE,_xll.ohTrigger(RecalcTrigger,Trigger6M)),NA())</f>
        <v>1.06065551305079E-2</v>
      </c>
      <c r="P229" s="52">
        <f>IFERROR(_xll.qlIndexFixing(Index1Y,$H229,TRUE,_xll.ohTrigger(RecalcTrigger,Trigger1Y)),NA())</f>
        <v>1.3516254455554537E-2</v>
      </c>
      <c r="Q229" s="52">
        <f>IFERROR(_xll.qlIndexFixing(ONIndex1Y,I229,TRUE,_xll.ohTrigger(RecalcTrigger,Trigger1Y)),NA())</f>
        <v>1.1434135414329916E-2</v>
      </c>
    </row>
    <row r="230" spans="2:17" x14ac:dyDescent="0.2">
      <c r="B230" s="46" t="s">
        <v>20</v>
      </c>
      <c r="D230" s="49">
        <f>_xll.qlCalendarAdvance(LocalCalendar,$D229,B230,"f",FALSE)</f>
        <v>42823</v>
      </c>
      <c r="E230" s="49">
        <f>_xll.qlInterestRateIndexValueDate(IndexON,D230)</f>
        <v>42823</v>
      </c>
      <c r="F230" s="52">
        <f>IFERROR(_xll.qlIndexFixing(IndexON,D230,TRUE,_xll.ohTrigger(RecalcTrigger,TriggerON)),NA())</f>
        <v>5.9014773103527318E-3</v>
      </c>
      <c r="H230" s="49">
        <f>_xll.qlCalendarAdvance(IborCalendar,$H229,B230,"f",FALSE)</f>
        <v>42816</v>
      </c>
      <c r="I230" s="49">
        <f>_xll.qlInterestRateIndexValueDate(Index1M,$H230)</f>
        <v>42818</v>
      </c>
      <c r="J230" s="52">
        <f>IFERROR(_xll.qlIndexFixing(Index1M,$H230,TRUE,_xll.ohTrigger(RecalcTrigger,Trigger1M)),NA())</f>
        <v>7.1675595947096769E-3</v>
      </c>
      <c r="K230" s="52">
        <f>IFERROR(_xll.qlIndexFixing(ONIndex1M,I230,TRUE,_xll.ohTrigger(RecalcTrigger,Trigger1M)),NA())</f>
        <v>7.0788895973006305E-3</v>
      </c>
      <c r="L230" s="52">
        <f>IFERROR(_xll.qlIndexFixing(Index3M,H230,TRUE,_xll.ohTrigger(RecalcTrigger,Trigger3M)),NA())</f>
        <v>9.0558371000826199E-3</v>
      </c>
      <c r="M230" s="52">
        <f>IFERROR(_xll.qlIndexFixing(ONIndex3M,I230,TRUE,_xll.ohTrigger(RecalcTrigger,Trigger3M)),NA())</f>
        <v>8.802154977560761E-3</v>
      </c>
      <c r="N230" s="52">
        <f>IFERROR(_xll.qlIndexFixing(Index6M,$H230,TRUE,_xll.ohTrigger(RecalcTrigger,Trigger6M)),NA())</f>
        <v>1.1175227617351804E-2</v>
      </c>
      <c r="O230" s="52">
        <f>IFERROR(_xll.qlIndexFixing(ONIndex6M,I230,TRUE,_xll.ohTrigger(RecalcTrigger,Trigger6M)),NA())</f>
        <v>1.0618798803623264E-2</v>
      </c>
      <c r="P230" s="52">
        <f>IFERROR(_xll.qlIndexFixing(Index1Y,$H230,TRUE,_xll.ohTrigger(RecalcTrigger,Trigger1Y)),NA())</f>
        <v>1.3542417058566059E-2</v>
      </c>
      <c r="Q230" s="52">
        <f>IFERROR(_xll.qlIndexFixing(ONIndex1Y,I230,TRUE,_xll.ohTrigger(RecalcTrigger,Trigger1Y)),NA())</f>
        <v>1.14082313170627E-2</v>
      </c>
    </row>
    <row r="231" spans="2:17" x14ac:dyDescent="0.2">
      <c r="B231" s="46" t="s">
        <v>20</v>
      </c>
      <c r="D231" s="49">
        <f>_xll.qlCalendarAdvance(LocalCalendar,$D230,B231,"f",FALSE)</f>
        <v>42824</v>
      </c>
      <c r="E231" s="49">
        <f>_xll.qlInterestRateIndexValueDate(IndexON,D231)</f>
        <v>42824</v>
      </c>
      <c r="F231" s="52">
        <f>IFERROR(_xll.qlIndexFixing(IndexON,D231,TRUE,_xll.ohTrigger(RecalcTrigger,TriggerON)),NA())</f>
        <v>5.8999972721007765E-3</v>
      </c>
      <c r="H231" s="49">
        <f>_xll.qlCalendarAdvance(IborCalendar,$H230,B231,"f",FALSE)</f>
        <v>42817</v>
      </c>
      <c r="I231" s="49">
        <f>_xll.qlInterestRateIndexValueDate(Index1M,$H231)</f>
        <v>42821</v>
      </c>
      <c r="J231" s="52">
        <f>IFERROR(_xll.qlIndexFixing(Index1M,$H231,TRUE,_xll.ohTrigger(RecalcTrigger,Trigger1M)),NA())</f>
        <v>7.1857177235914735E-3</v>
      </c>
      <c r="K231" s="52">
        <f>IFERROR(_xll.qlIndexFixing(ONIndex1M,I231,TRUE,_xll.ohTrigger(RecalcTrigger,Trigger1M)),NA())</f>
        <v>7.0915815008287808E-3</v>
      </c>
      <c r="L231" s="52">
        <f>IFERROR(_xll.qlIndexFixing(Index3M,H231,TRUE,_xll.ohTrigger(RecalcTrigger,Trigger3M)),NA())</f>
        <v>9.066524666680429E-3</v>
      </c>
      <c r="M231" s="52">
        <f>IFERROR(_xll.qlIndexFixing(ONIndex3M,I231,TRUE,_xll.ohTrigger(RecalcTrigger,Trigger3M)),NA())</f>
        <v>8.8118908802581331E-3</v>
      </c>
      <c r="N231" s="52">
        <f>IFERROR(_xll.qlIndexFixing(Index6M,$H231,TRUE,_xll.ohTrigger(RecalcTrigger,Trigger6M)),NA())</f>
        <v>1.1186312367356122E-2</v>
      </c>
      <c r="O231" s="52">
        <f>IFERROR(_xll.qlIndexFixing(ONIndex6M,I231,TRUE,_xll.ohTrigger(RecalcTrigger,Trigger6M)),NA())</f>
        <v>1.0630570656875449E-2</v>
      </c>
      <c r="P231" s="52">
        <f>IFERROR(_xll.qlIndexFixing(Index1Y,$H231,TRUE,_xll.ohTrigger(RecalcTrigger,Trigger1Y)),NA())</f>
        <v>1.3565665939182518E-2</v>
      </c>
      <c r="Q231" s="52">
        <f>IFERROR(_xll.qlIndexFixing(ONIndex1Y,I231,TRUE,_xll.ohTrigger(RecalcTrigger,Trigger1Y)),NA())</f>
        <v>1.1380847628945645E-2</v>
      </c>
    </row>
    <row r="232" spans="2:17" x14ac:dyDescent="0.2">
      <c r="B232" s="46" t="s">
        <v>20</v>
      </c>
      <c r="D232" s="49">
        <f>_xll.qlCalendarAdvance(LocalCalendar,$D231,B232,"f",FALSE)</f>
        <v>42825</v>
      </c>
      <c r="E232" s="49">
        <f>_xll.qlInterestRateIndexValueDate(IndexON,D232)</f>
        <v>42825</v>
      </c>
      <c r="F232" s="52">
        <f>IFERROR(_xll.qlIndexFixing(IndexON,D232,TRUE,_xll.ohTrigger(RecalcTrigger,TriggerON)),NA())</f>
        <v>5.8949810260688906E-3</v>
      </c>
      <c r="H232" s="49">
        <f>_xll.qlCalendarAdvance(IborCalendar,$H231,B232,"f",FALSE)</f>
        <v>42818</v>
      </c>
      <c r="I232" s="49">
        <f>_xll.qlInterestRateIndexValueDate(Index1M,$H232)</f>
        <v>42822</v>
      </c>
      <c r="J232" s="52">
        <f>IFERROR(_xll.qlIndexFixing(Index1M,$H232,TRUE,_xll.ohTrigger(RecalcTrigger,Trigger1M)),NA())</f>
        <v>7.1917204381285208E-3</v>
      </c>
      <c r="K232" s="52">
        <f>IFERROR(_xll.qlIndexFixing(ONIndex1M,I232,TRUE,_xll.ohTrigger(RecalcTrigger,Trigger1M)),NA())</f>
        <v>7.0979554057526428E-3</v>
      </c>
      <c r="L232" s="52">
        <f>IFERROR(_xll.qlIndexFixing(Index3M,H232,TRUE,_xll.ohTrigger(RecalcTrigger,Trigger3M)),NA())</f>
        <v>9.0720961455534686E-3</v>
      </c>
      <c r="M232" s="52">
        <f>IFERROR(_xll.qlIndexFixing(ONIndex3M,I232,TRUE,_xll.ohTrigger(RecalcTrigger,Trigger3M)),NA())</f>
        <v>8.8168871184812758E-3</v>
      </c>
      <c r="N232" s="52">
        <f>IFERROR(_xll.qlIndexFixing(Index6M,$H232,TRUE,_xll.ohTrigger(RecalcTrigger,Trigger6M)),NA())</f>
        <v>1.1190506720662536E-2</v>
      </c>
      <c r="O232" s="52">
        <f>IFERROR(_xll.qlIndexFixing(ONIndex6M,I232,TRUE,_xll.ohTrigger(RecalcTrigger,Trigger6M)),NA())</f>
        <v>1.0636690479044475E-2</v>
      </c>
      <c r="P232" s="52">
        <f>IFERROR(_xll.qlIndexFixing(Index1Y,$H232,TRUE,_xll.ohTrigger(RecalcTrigger,Trigger1Y)),NA())</f>
        <v>1.3578179574348842E-2</v>
      </c>
      <c r="Q232" s="52">
        <f>IFERROR(_xll.qlIndexFixing(ONIndex1Y,I232,TRUE,_xll.ohTrigger(RecalcTrigger,Trigger1Y)),NA())</f>
        <v>1.136695824282441E-2</v>
      </c>
    </row>
    <row r="233" spans="2:17" x14ac:dyDescent="0.2">
      <c r="B233" s="46" t="s">
        <v>20</v>
      </c>
      <c r="D233" s="49">
        <f>_xll.qlCalendarAdvance(LocalCalendar,$D232,B233,"f",FALSE)</f>
        <v>42828</v>
      </c>
      <c r="E233" s="49">
        <f>_xll.qlInterestRateIndexValueDate(IndexON,D233)</f>
        <v>42828</v>
      </c>
      <c r="F233" s="52">
        <f>IFERROR(_xll.qlIndexFixing(IndexON,D233,TRUE,_xll.ohTrigger(RecalcTrigger,TriggerON)),NA())</f>
        <v>5.8876190284706809E-3</v>
      </c>
      <c r="H233" s="49">
        <f>_xll.qlCalendarAdvance(IborCalendar,$H232,B233,"f",FALSE)</f>
        <v>42821</v>
      </c>
      <c r="I233" s="49">
        <f>_xll.qlInterestRateIndexValueDate(Index1M,$H233)</f>
        <v>42823</v>
      </c>
      <c r="J233" s="52">
        <f>IFERROR(_xll.qlIndexFixing(Index1M,$H233,TRUE,_xll.ohTrigger(RecalcTrigger,Trigger1M)),NA())</f>
        <v>7.1947040845170562E-3</v>
      </c>
      <c r="K233" s="52">
        <f>IFERROR(_xll.qlIndexFixing(ONIndex1M,I233,TRUE,_xll.ohTrigger(RecalcTrigger,Trigger1M)),NA())</f>
        <v>7.1043043251428628E-3</v>
      </c>
      <c r="L233" s="52">
        <f>IFERROR(_xll.qlIndexFixing(Index3M,H233,TRUE,_xll.ohTrigger(RecalcTrigger,Trigger3M)),NA())</f>
        <v>9.0776797121156182E-3</v>
      </c>
      <c r="M233" s="52">
        <f>IFERROR(_xll.qlIndexFixing(ONIndex3M,I233,TRUE,_xll.ohTrigger(RecalcTrigger,Trigger3M)),NA())</f>
        <v>8.8218957666175157E-3</v>
      </c>
      <c r="N233" s="52">
        <f>IFERROR(_xll.qlIndexFixing(Index6M,$H233,TRUE,_xll.ohTrigger(RecalcTrigger,Trigger6M)),NA())</f>
        <v>1.1194712696715629E-2</v>
      </c>
      <c r="O233" s="52">
        <f>IFERROR(_xll.qlIndexFixing(ONIndex6M,I233,TRUE,_xll.ohTrigger(RecalcTrigger,Trigger6M)),NA())</f>
        <v>1.0642856677556267E-2</v>
      </c>
      <c r="P233" s="52">
        <f>IFERROR(_xll.qlIndexFixing(Index1Y,$H233,TRUE,_xll.ohTrigger(RecalcTrigger,Trigger1Y)),NA())</f>
        <v>1.3590756565051655E-2</v>
      </c>
      <c r="Q233" s="52">
        <f>IFERROR(_xll.qlIndexFixing(ONIndex1Y,I233,TRUE,_xll.ohTrigger(RecalcTrigger,Trigger1Y)),NA())</f>
        <v>1.1352841880905018E-2</v>
      </c>
    </row>
    <row r="234" spans="2:17" x14ac:dyDescent="0.2">
      <c r="B234" s="46" t="s">
        <v>20</v>
      </c>
      <c r="D234" s="49">
        <f>_xll.qlCalendarAdvance(LocalCalendar,$D233,B234,"f",FALSE)</f>
        <v>42829</v>
      </c>
      <c r="E234" s="49">
        <f>_xll.qlInterestRateIndexValueDate(IndexON,D234)</f>
        <v>42829</v>
      </c>
      <c r="F234" s="52">
        <f>IFERROR(_xll.qlIndexFixing(IndexON,D234,TRUE,_xll.ohTrigger(RecalcTrigger,TriggerON)),NA())</f>
        <v>5.8829099449475564E-3</v>
      </c>
      <c r="H234" s="49">
        <f>_xll.qlCalendarAdvance(IborCalendar,$H233,B234,"f",FALSE)</f>
        <v>42822</v>
      </c>
      <c r="I234" s="49">
        <f>_xll.qlInterestRateIndexValueDate(Index1M,$H234)</f>
        <v>42824</v>
      </c>
      <c r="J234" s="52">
        <f>IFERROR(_xll.qlIndexFixing(Index1M,$H234,TRUE,_xll.ohTrigger(RecalcTrigger,Trigger1M)),NA())</f>
        <v>7.1976792773104283E-3</v>
      </c>
      <c r="K234" s="52">
        <f>IFERROR(_xll.qlIndexFixing(ONIndex1M,I234,TRUE,_xll.ohTrigger(RecalcTrigger,Trigger1M)),NA())</f>
        <v>7.1106282589195047E-3</v>
      </c>
      <c r="L234" s="52">
        <f>IFERROR(_xll.qlIndexFixing(Index3M,H234,TRUE,_xll.ohTrigger(RecalcTrigger,Trigger3M)),NA())</f>
        <v>9.0832753388445462E-3</v>
      </c>
      <c r="M234" s="52">
        <f>IFERROR(_xll.qlIndexFixing(ONIndex3M,I234,TRUE,_xll.ohTrigger(RecalcTrigger,Trigger3M)),NA())</f>
        <v>8.8269168245069807E-3</v>
      </c>
      <c r="N234" s="52">
        <f>IFERROR(_xll.qlIndexFixing(Index6M,$H234,TRUE,_xll.ohTrigger(RecalcTrigger,Trigger6M)),NA())</f>
        <v>1.119739726922679E-2</v>
      </c>
      <c r="O234" s="52">
        <f>IFERROR(_xll.qlIndexFixing(ONIndex6M,I234,TRUE,_xll.ohTrigger(RecalcTrigger,Trigger6M)),NA())</f>
        <v>1.0649069252330889E-2</v>
      </c>
      <c r="P234" s="52">
        <f>IFERROR(_xll.qlIndexFixing(Index1Y,$H234,TRUE,_xll.ohTrigger(RecalcTrigger,Trigger1Y)),NA())</f>
        <v>1.3596475908312679E-2</v>
      </c>
      <c r="Q234" s="52">
        <f>IFERROR(_xll.qlIndexFixing(ONIndex1Y,I234,TRUE,_xll.ohTrigger(RecalcTrigger,Trigger1Y)),NA())</f>
        <v>1.1338498543107534E-2</v>
      </c>
    </row>
    <row r="235" spans="2:17" x14ac:dyDescent="0.2">
      <c r="B235" s="46" t="s">
        <v>20</v>
      </c>
      <c r="D235" s="49">
        <f>_xll.qlCalendarAdvance(LocalCalendar,$D234,B235,"f",FALSE)</f>
        <v>42830</v>
      </c>
      <c r="E235" s="49">
        <f>_xll.qlInterestRateIndexValueDate(IndexON,D235)</f>
        <v>42830</v>
      </c>
      <c r="F235" s="52">
        <f>IFERROR(_xll.qlIndexFixing(IndexON,D235,TRUE,_xll.ohTrigger(RecalcTrigger,TriggerON)),NA())</f>
        <v>5.8777290068690036E-3</v>
      </c>
      <c r="H235" s="49">
        <f>_xll.qlCalendarAdvance(IborCalendar,$H234,B235,"f",FALSE)</f>
        <v>42823</v>
      </c>
      <c r="I235" s="49">
        <f>_xll.qlInterestRateIndexValueDate(Index1M,$H235)</f>
        <v>42825</v>
      </c>
      <c r="J235" s="52">
        <f>IFERROR(_xll.qlIndexFixing(Index1M,$H235,TRUE,_xll.ohTrigger(RecalcTrigger,Trigger1M)),NA())</f>
        <v>7.2006460169271591E-3</v>
      </c>
      <c r="K235" s="52">
        <f>IFERROR(_xll.qlIndexFixing(ONIndex1M,I235,TRUE,_xll.ohTrigger(RecalcTrigger,Trigger1M)),NA())</f>
        <v>7.1233337860032719E-3</v>
      </c>
      <c r="L235" s="52">
        <f>IFERROR(_xll.qlIndexFixing(Index3M,H235,TRUE,_xll.ohTrigger(RecalcTrigger,Trigger3M)),NA())</f>
        <v>9.0858696869980052E-3</v>
      </c>
      <c r="M235" s="52">
        <f>IFERROR(_xll.qlIndexFixing(ONIndex3M,I235,TRUE,_xll.ohTrigger(RecalcTrigger,Trigger3M)),NA())</f>
        <v>8.8372172319406417E-3</v>
      </c>
      <c r="N235" s="52">
        <f>IFERROR(_xll.qlIndexFixing(Index6M,$H235,TRUE,_xll.ohTrigger(RecalcTrigger,Trigger6M)),NA())</f>
        <v>1.1200078753821952E-2</v>
      </c>
      <c r="O235" s="52">
        <f>IFERROR(_xll.qlIndexFixing(ONIndex6M,I235,TRUE,_xll.ohTrigger(RecalcTrigger,Trigger6M)),NA())</f>
        <v>1.0661964744631547E-2</v>
      </c>
      <c r="P235" s="52">
        <f>IFERROR(_xll.qlIndexFixing(Index1Y,$H235,TRUE,_xll.ohTrigger(RecalcTrigger,Trigger1Y)),NA())</f>
        <v>1.3602267816927659E-2</v>
      </c>
      <c r="Q235" s="52">
        <f>IFERROR(_xll.qlIndexFixing(ONIndex1Y,I235,TRUE,_xll.ohTrigger(RecalcTrigger,Trigger1Y)),NA())</f>
        <v>1.1309410548374643E-2</v>
      </c>
    </row>
    <row r="236" spans="2:17" x14ac:dyDescent="0.2">
      <c r="B236" s="46" t="s">
        <v>20</v>
      </c>
      <c r="D236" s="49">
        <f>_xll.qlCalendarAdvance(LocalCalendar,$D235,B236,"f",FALSE)</f>
        <v>42831</v>
      </c>
      <c r="E236" s="49">
        <f>_xll.qlInterestRateIndexValueDate(IndexON,D236)</f>
        <v>42831</v>
      </c>
      <c r="F236" s="52">
        <f>IFERROR(_xll.qlIndexFixing(IndexON,D236,TRUE,_xll.ohTrigger(RecalcTrigger,TriggerON)),NA())</f>
        <v>5.8727720314788456E-3</v>
      </c>
      <c r="H236" s="49">
        <f>_xll.qlCalendarAdvance(IborCalendar,$H235,B236,"f",FALSE)</f>
        <v>42824</v>
      </c>
      <c r="I236" s="49">
        <f>_xll.qlInterestRateIndexValueDate(Index1M,$H236)</f>
        <v>42828</v>
      </c>
      <c r="J236" s="52">
        <f>IFERROR(_xll.qlIndexFixing(Index1M,$H236,TRUE,_xll.ohTrigger(RecalcTrigger,Trigger1M)),NA())</f>
        <v>7.2242796060608683E-3</v>
      </c>
      <c r="K236" s="52">
        <f>IFERROR(_xll.qlIndexFixing(ONIndex1M,I236,TRUE,_xll.ohTrigger(RecalcTrigger,Trigger1M)),NA())</f>
        <v>7.135674137810355E-3</v>
      </c>
      <c r="L236" s="52">
        <f>IFERROR(_xll.qlIndexFixing(Index3M,H236,TRUE,_xll.ohTrigger(RecalcTrigger,Trigger3M)),NA())</f>
        <v>9.1027467721340235E-3</v>
      </c>
      <c r="M236" s="52">
        <f>IFERROR(_xll.qlIndexFixing(ONIndex3M,I236,TRUE,_xll.ohTrigger(RecalcTrigger,Trigger3M)),NA())</f>
        <v>8.8471251543964513E-3</v>
      </c>
      <c r="N236" s="52">
        <f>IFERROR(_xll.qlIndexFixing(Index6M,$H236,TRUE,_xll.ohTrigger(RecalcTrigger,Trigger6M)),NA())</f>
        <v>1.1214301772217208E-2</v>
      </c>
      <c r="O236" s="52">
        <f>IFERROR(_xll.qlIndexFixing(ONIndex6M,I236,TRUE,_xll.ohTrigger(RecalcTrigger,Trigger6M)),NA())</f>
        <v>1.0674383314137614E-2</v>
      </c>
      <c r="P236" s="52">
        <f>IFERROR(_xll.qlIndexFixing(Index1Y,$H236,TRUE,_xll.ohTrigger(RecalcTrigger,Trigger1Y)),NA())</f>
        <v>1.3654575222530494E-2</v>
      </c>
      <c r="Q236" s="52">
        <f>IFERROR(_xll.qlIndexFixing(ONIndex1Y,I236,TRUE,_xll.ohTrigger(RecalcTrigger,Trigger1Y)),NA())</f>
        <v>1.1278855434575519E-2</v>
      </c>
    </row>
    <row r="237" spans="2:17" x14ac:dyDescent="0.2">
      <c r="B237" s="46" t="s">
        <v>20</v>
      </c>
      <c r="D237" s="49">
        <f>_xll.qlCalendarAdvance(LocalCalendar,$D236,B237,"f",FALSE)</f>
        <v>42832</v>
      </c>
      <c r="E237" s="49">
        <f>_xll.qlInterestRateIndexValueDate(IndexON,D237)</f>
        <v>42832</v>
      </c>
      <c r="F237" s="52">
        <f>IFERROR(_xll.qlIndexFixing(IndexON,D237,TRUE,_xll.ohTrigger(RecalcTrigger,TriggerON)),NA())</f>
        <v>5.8642799957109304E-3</v>
      </c>
      <c r="H237" s="49">
        <f>_xll.qlCalendarAdvance(IborCalendar,$H236,B237,"f",FALSE)</f>
        <v>42825</v>
      </c>
      <c r="I237" s="49">
        <f>_xll.qlInterestRateIndexValueDate(Index1M,$H237)</f>
        <v>42829</v>
      </c>
      <c r="J237" s="52">
        <f>IFERROR(_xll.qlIndexFixing(Index1M,$H237,TRUE,_xll.ohTrigger(RecalcTrigger,Trigger1M)),NA())</f>
        <v>7.2301197182786936E-3</v>
      </c>
      <c r="K237" s="52">
        <f>IFERROR(_xll.qlIndexFixing(ONIndex1M,I237,TRUE,_xll.ohTrigger(RecalcTrigger,Trigger1M)),NA())</f>
        <v>7.1418731435191063E-3</v>
      </c>
      <c r="L237" s="52">
        <f>IFERROR(_xll.qlIndexFixing(Index3M,H237,TRUE,_xll.ohTrigger(RecalcTrigger,Trigger3M)),NA())</f>
        <v>9.1114334116909855E-3</v>
      </c>
      <c r="M237" s="52">
        <f>IFERROR(_xll.qlIndexFixing(ONIndex3M,I237,TRUE,_xll.ohTrigger(RecalcTrigger,Trigger3M)),NA())</f>
        <v>8.8522082614517217E-3</v>
      </c>
      <c r="N237" s="52">
        <f>IFERROR(_xll.qlIndexFixing(Index6M,$H237,TRUE,_xll.ohTrigger(RecalcTrigger,Trigger6M)),NA())</f>
        <v>1.1218561674783422E-2</v>
      </c>
      <c r="O237" s="52">
        <f>IFERROR(_xll.qlIndexFixing(ONIndex6M,I237,TRUE,_xll.ohTrigger(RecalcTrigger,Trigger6M)),NA())</f>
        <v>1.0680827770226387E-2</v>
      </c>
      <c r="P237" s="52">
        <f>IFERROR(_xll.qlIndexFixing(Index1Y,$H237,TRUE,_xll.ohTrigger(RecalcTrigger,Trigger1Y)),NA())</f>
        <v>1.3667522368824965E-2</v>
      </c>
      <c r="Q237" s="52">
        <f>IFERROR(_xll.qlIndexFixing(ONIndex1Y,I237,TRUE,_xll.ohTrigger(RecalcTrigger,Trigger1Y)),NA())</f>
        <v>1.1263377218186932E-2</v>
      </c>
    </row>
    <row r="238" spans="2:17" x14ac:dyDescent="0.2">
      <c r="B238" s="46" t="s">
        <v>20</v>
      </c>
      <c r="D238" s="49">
        <f>_xll.qlCalendarAdvance(LocalCalendar,$D237,B238,"f",FALSE)</f>
        <v>42835</v>
      </c>
      <c r="E238" s="49">
        <f>_xll.qlInterestRateIndexValueDate(IndexON,D238)</f>
        <v>42835</v>
      </c>
      <c r="F238" s="52">
        <f>IFERROR(_xll.qlIndexFixing(IndexON,D238,TRUE,_xll.ohTrigger(RecalcTrigger,TriggerON)),NA())</f>
        <v>5.8569233010707933E-3</v>
      </c>
      <c r="H238" s="49">
        <f>_xll.qlCalendarAdvance(IborCalendar,$H237,B238,"f",FALSE)</f>
        <v>42828</v>
      </c>
      <c r="I238" s="49">
        <f>_xll.qlInterestRateIndexValueDate(Index1M,$H238)</f>
        <v>42830</v>
      </c>
      <c r="J238" s="52">
        <f>IFERROR(_xll.qlIndexFixing(Index1M,$H238,TRUE,_xll.ohTrigger(RecalcTrigger,Trigger1M)),NA())</f>
        <v>7.2359348330470752E-3</v>
      </c>
      <c r="K238" s="52">
        <f>IFERROR(_xll.qlIndexFixing(ONIndex1M,I238,TRUE,_xll.ohTrigger(RecalcTrigger,Trigger1M)),NA())</f>
        <v>7.1480471635343434E-3</v>
      </c>
      <c r="L238" s="52">
        <f>IFERROR(_xll.qlIndexFixing(Index3M,H238,TRUE,_xll.ohTrigger(RecalcTrigger,Trigger3M)),NA())</f>
        <v>9.1140579298851186E-3</v>
      </c>
      <c r="M238" s="52">
        <f>IFERROR(_xll.qlIndexFixing(ONIndex3M,I238,TRUE,_xll.ohTrigger(RecalcTrigger,Trigger3M)),NA())</f>
        <v>8.8573037782602171E-3</v>
      </c>
      <c r="N238" s="52">
        <f>IFERROR(_xll.qlIndexFixing(Index6M,$H238,TRUE,_xll.ohTrigger(RecalcTrigger,Trigger6M)),NA())</f>
        <v>1.1222836128008892E-2</v>
      </c>
      <c r="O238" s="52">
        <f>IFERROR(_xll.qlIndexFixing(ONIndex6M,I238,TRUE,_xll.ohTrigger(RecalcTrigger,Trigger6M)),NA())</f>
        <v>1.0687291986029024E-2</v>
      </c>
      <c r="P238" s="52">
        <f>IFERROR(_xll.qlIndexFixing(Index1Y,$H238,TRUE,_xll.ohTrigger(RecalcTrigger,Trigger1Y)),NA())</f>
        <v>1.3680529544659349E-2</v>
      </c>
      <c r="Q238" s="52">
        <f>IFERROR(_xll.qlIndexFixing(ONIndex1Y,I238,TRUE,_xll.ohTrigger(RecalcTrigger,Trigger1Y)),NA())</f>
        <v>1.1247672026080124E-2</v>
      </c>
    </row>
    <row r="239" spans="2:17" x14ac:dyDescent="0.2">
      <c r="B239" s="46" t="s">
        <v>20</v>
      </c>
      <c r="D239" s="49">
        <f>_xll.qlCalendarAdvance(LocalCalendar,$D238,B239,"f",FALSE)</f>
        <v>42836</v>
      </c>
      <c r="E239" s="49">
        <f>_xll.qlInterestRateIndexValueDate(IndexON,D239)</f>
        <v>42836</v>
      </c>
      <c r="F239" s="52">
        <f>IFERROR(_xll.qlIndexFixing(IndexON,D239,TRUE,_xll.ohTrigger(RecalcTrigger,TriggerON)),NA())</f>
        <v>5.853955911137021E-3</v>
      </c>
      <c r="H239" s="49">
        <f>_xll.qlCalendarAdvance(IborCalendar,$H238,B239,"f",FALSE)</f>
        <v>42829</v>
      </c>
      <c r="I239" s="49">
        <f>_xll.qlInterestRateIndexValueDate(Index1M,$H239)</f>
        <v>42831</v>
      </c>
      <c r="J239" s="52">
        <f>IFERROR(_xll.qlIndexFixing(Index1M,$H239,TRUE,_xll.ohTrigger(RecalcTrigger,Trigger1M)),NA())</f>
        <v>7.2475108559741375E-3</v>
      </c>
      <c r="K239" s="52">
        <f>IFERROR(_xll.qlIndexFixing(ONIndex1M,I239,TRUE,_xll.ohTrigger(RecalcTrigger,Trigger1M)),NA())</f>
        <v>7.1541961980159385E-3</v>
      </c>
      <c r="L239" s="52">
        <f>IFERROR(_xll.qlIndexFixing(Index3M,H239,TRUE,_xll.ohTrigger(RecalcTrigger,Trigger3M)),NA())</f>
        <v>9.1197313555818321E-3</v>
      </c>
      <c r="M239" s="52">
        <f>IFERROR(_xll.qlIndexFixing(ONIndex3M,I239,TRUE,_xll.ohTrigger(RecalcTrigger,Trigger3M)),NA())</f>
        <v>8.8624117049818096E-3</v>
      </c>
      <c r="N239" s="52">
        <f>IFERROR(_xll.qlIndexFixing(Index6M,$H239,TRUE,_xll.ohTrigger(RecalcTrigger,Trigger6M)),NA())</f>
        <v>1.1227125798139257E-2</v>
      </c>
      <c r="O239" s="52">
        <f>IFERROR(_xll.qlIndexFixing(ONIndex6M,I239,TRUE,_xll.ohTrigger(RecalcTrigger,Trigger6M)),NA())</f>
        <v>1.0693669494870051E-2</v>
      </c>
      <c r="P239" s="52">
        <f>IFERROR(_xll.qlIndexFixing(Index1Y,$H239,TRUE,_xll.ohTrigger(RecalcTrigger,Trigger1Y)),NA())</f>
        <v>1.3693596274837657E-2</v>
      </c>
      <c r="Q239" s="52">
        <f>IFERROR(_xll.qlIndexFixing(ONIndex1Y,I239,TRUE,_xll.ohTrigger(RecalcTrigger,Trigger1Y)),NA())</f>
        <v>1.1231739858414969E-2</v>
      </c>
    </row>
    <row r="240" spans="2:17" x14ac:dyDescent="0.2">
      <c r="B240" s="46" t="s">
        <v>20</v>
      </c>
      <c r="D240" s="49">
        <f>_xll.qlCalendarAdvance(LocalCalendar,$D239,B240,"f",FALSE)</f>
        <v>42837</v>
      </c>
      <c r="E240" s="49">
        <f>_xll.qlInterestRateIndexValueDate(IndexON,D240)</f>
        <v>42837</v>
      </c>
      <c r="F240" s="52">
        <f>IFERROR(_xll.qlIndexFixing(IndexON,D240,TRUE,_xll.ohTrigger(RecalcTrigger,TriggerON)),NA())</f>
        <v>5.8513864382625513E-3</v>
      </c>
      <c r="H240" s="49">
        <f>_xll.qlCalendarAdvance(IborCalendar,$H239,B240,"f",FALSE)</f>
        <v>42830</v>
      </c>
      <c r="I240" s="49">
        <f>_xll.qlInterestRateIndexValueDate(Index1M,$H240)</f>
        <v>42832</v>
      </c>
      <c r="J240" s="52">
        <f>IFERROR(_xll.qlIndexFixing(Index1M,$H240,TRUE,_xll.ohTrigger(RecalcTrigger,Trigger1M)),NA())</f>
        <v>7.2503769211772874E-3</v>
      </c>
      <c r="K240" s="52">
        <f>IFERROR(_xll.qlIndexFixing(ONIndex1M,I240,TRUE,_xll.ohTrigger(RecalcTrigger,Trigger1M)),NA())</f>
        <v>7.1665536420706388E-3</v>
      </c>
      <c r="L240" s="52">
        <f>IFERROR(_xll.qlIndexFixing(Index3M,H240,TRUE,_xll.ohTrigger(RecalcTrigger,Trigger3M)),NA())</f>
        <v>9.1254166420572762E-3</v>
      </c>
      <c r="M240" s="52">
        <f>IFERROR(_xll.qlIndexFixing(ONIndex3M,I240,TRUE,_xll.ohTrigger(RecalcTrigger,Trigger3M)),NA())</f>
        <v>8.87288760475613E-3</v>
      </c>
      <c r="N240" s="52">
        <f>IFERROR(_xll.qlIndexFixing(Index6M,$H240,TRUE,_xll.ohTrigger(RecalcTrigger,Trigger6M)),NA())</f>
        <v>1.1236771184403062E-2</v>
      </c>
      <c r="O240" s="52">
        <f>IFERROR(_xll.qlIndexFixing(ONIndex6M,I240,TRUE,_xll.ohTrigger(RecalcTrigger,Trigger6M)),NA())</f>
        <v>1.070636515760448E-2</v>
      </c>
      <c r="P240" s="52">
        <f>IFERROR(_xll.qlIndexFixing(Index1Y,$H240,TRUE,_xll.ohTrigger(RecalcTrigger,Trigger1Y)),NA())</f>
        <v>1.3720236046886684E-2</v>
      </c>
      <c r="Q240" s="52">
        <f>IFERROR(_xll.qlIndexFixing(ONIndex1Y,I240,TRUE,_xll.ohTrigger(RecalcTrigger,Trigger1Y)),NA())</f>
        <v>1.1199467330857971E-2</v>
      </c>
    </row>
    <row r="241" spans="2:17" x14ac:dyDescent="0.2">
      <c r="B241" s="46" t="s">
        <v>20</v>
      </c>
      <c r="D241" s="49">
        <f>_xll.qlCalendarAdvance(LocalCalendar,$D240,B241,"f",FALSE)</f>
        <v>42838</v>
      </c>
      <c r="E241" s="49">
        <f>_xll.qlInterestRateIndexValueDate(IndexON,D241)</f>
        <v>42838</v>
      </c>
      <c r="F241" s="52">
        <f>IFERROR(_xll.qlIndexFixing(IndexON,D241,TRUE,_xll.ohTrigger(RecalcTrigger,TriggerON)),NA())</f>
        <v>5.8492148823674484E-3</v>
      </c>
      <c r="H241" s="49">
        <f>_xll.qlCalendarAdvance(IborCalendar,$H240,B241,"f",FALSE)</f>
        <v>42831</v>
      </c>
      <c r="I241" s="49">
        <f>_xll.qlInterestRateIndexValueDate(Index1M,$H241)</f>
        <v>42835</v>
      </c>
      <c r="J241" s="52">
        <f>IFERROR(_xll.qlIndexFixing(Index1M,$H241,TRUE,_xll.ohTrigger(RecalcTrigger,Trigger1M)),NA())</f>
        <v>7.2646555957458503E-3</v>
      </c>
      <c r="K241" s="52">
        <f>IFERROR(_xll.qlIndexFixing(ONIndex1M,I241,TRUE,_xll.ohTrigger(RecalcTrigger,Trigger1M)),NA())</f>
        <v>7.1785424797266018E-3</v>
      </c>
      <c r="L241" s="52">
        <f>IFERROR(_xll.qlIndexFixing(Index3M,H241,TRUE,_xll.ohTrigger(RecalcTrigger,Trigger3M)),NA())</f>
        <v>9.1425433878977117E-3</v>
      </c>
      <c r="M241" s="52">
        <f>IFERROR(_xll.qlIndexFixing(ONIndex3M,I241,TRUE,_xll.ohTrigger(RecalcTrigger,Trigger3M)),NA())</f>
        <v>8.8829675101198546E-3</v>
      </c>
      <c r="N241" s="52">
        <f>IFERROR(_xll.qlIndexFixing(Index6M,$H241,TRUE,_xll.ohTrigger(RecalcTrigger,Trigger6M)),NA())</f>
        <v>1.1244463137434177E-2</v>
      </c>
      <c r="O241" s="52">
        <f>IFERROR(_xll.qlIndexFixing(ONIndex6M,I241,TRUE,_xll.ohTrigger(RecalcTrigger,Trigger6M)),NA())</f>
        <v>1.0718046294009298E-2</v>
      </c>
      <c r="P241" s="52">
        <f>IFERROR(_xll.qlIndexFixing(Index1Y,$H241,TRUE,_xll.ohTrigger(RecalcTrigger,Trigger1Y)),NA())</f>
        <v>1.3746449234565458E-2</v>
      </c>
      <c r="Q241" s="52">
        <f>IFERROR(_xll.qlIndexFixing(ONIndex1Y,I241,TRUE,_xll.ohTrigger(RecalcTrigger,Trigger1Y)),NA())</f>
        <v>1.1165741432250798E-2</v>
      </c>
    </row>
    <row r="242" spans="2:17" x14ac:dyDescent="0.2">
      <c r="B242" s="46" t="s">
        <v>20</v>
      </c>
      <c r="D242" s="49">
        <f>_xll.qlCalendarAdvance(LocalCalendar,$D241,B242,"f",FALSE)</f>
        <v>42839</v>
      </c>
      <c r="E242" s="49">
        <f>_xll.qlInterestRateIndexValueDate(IndexON,D242)</f>
        <v>42839</v>
      </c>
      <c r="F242" s="52">
        <f>IFERROR(_xll.qlIndexFixing(IndexON,D242,TRUE,_xll.ohTrigger(RecalcTrigger,TriggerON)),NA())</f>
        <v>5.8462931003244734E-3</v>
      </c>
      <c r="H242" s="49">
        <f>_xll.qlCalendarAdvance(IborCalendar,$H241,B242,"f",FALSE)</f>
        <v>42832</v>
      </c>
      <c r="I242" s="49">
        <f>_xll.qlInterestRateIndexValueDate(Index1M,$H242)</f>
        <v>42836</v>
      </c>
      <c r="J242" s="52">
        <f>IFERROR(_xll.qlIndexFixing(Index1M,$H242,TRUE,_xll.ohTrigger(RecalcTrigger,Trigger1M)),NA())</f>
        <v>7.2703353956349304E-3</v>
      </c>
      <c r="K242" s="52">
        <f>IFERROR(_xll.qlIndexFixing(ONIndex1M,I242,TRUE,_xll.ohTrigger(RecalcTrigger,Trigger1M)),NA())</f>
        <v>7.1845665861403063E-3</v>
      </c>
      <c r="L242" s="52">
        <f>IFERROR(_xll.qlIndexFixing(Index3M,H242,TRUE,_xll.ohTrigger(RecalcTrigger,Trigger3M)),NA())</f>
        <v>9.1482758392289146E-3</v>
      </c>
      <c r="M242" s="52">
        <f>IFERROR(_xll.qlIndexFixing(ONIndex3M,I242,TRUE,_xll.ohTrigger(RecalcTrigger,Trigger3M)),NA())</f>
        <v>8.8881374860072526E-3</v>
      </c>
      <c r="N242" s="52">
        <f>IFERROR(_xll.qlIndexFixing(Index6M,$H242,TRUE,_xll.ohTrigger(RecalcTrigger,Trigger6M)),NA())</f>
        <v>1.1248849125170674E-2</v>
      </c>
      <c r="O242" s="52">
        <f>IFERROR(_xll.qlIndexFixing(ONIndex6M,I242,TRUE,_xll.ohTrigger(RecalcTrigger,Trigger6M)),NA())</f>
        <v>1.0723857184897767E-2</v>
      </c>
      <c r="P242" s="52">
        <f>IFERROR(_xll.qlIndexFixing(Index1Y,$H242,TRUE,_xll.ohTrigger(RecalcTrigger,Trigger1Y)),NA())</f>
        <v>1.3759806608014969E-2</v>
      </c>
      <c r="Q242" s="52">
        <f>IFERROR(_xll.qlIndexFixing(ONIndex1Y,I242,TRUE,_xll.ohTrigger(RecalcTrigger,Trigger1Y)),NA())</f>
        <v>1.1148674386953772E-2</v>
      </c>
    </row>
    <row r="243" spans="2:17" x14ac:dyDescent="0.2">
      <c r="B243" s="46" t="s">
        <v>20</v>
      </c>
      <c r="D243" s="49">
        <f>_xll.qlCalendarAdvance(LocalCalendar,$D242,B243,"f",FALSE)</f>
        <v>42842</v>
      </c>
      <c r="E243" s="49">
        <f>_xll.qlInterestRateIndexValueDate(IndexON,D243)</f>
        <v>42842</v>
      </c>
      <c r="F243" s="52">
        <f>IFERROR(_xll.qlIndexFixing(IndexON,D243,TRUE,_xll.ohTrigger(RecalcTrigger,TriggerON)),NA())</f>
        <v>5.8445078293001274E-3</v>
      </c>
      <c r="H243" s="49">
        <f>_xll.qlCalendarAdvance(IborCalendar,$H242,B243,"f",FALSE)</f>
        <v>42835</v>
      </c>
      <c r="I243" s="49">
        <f>_xll.qlInterestRateIndexValueDate(Index1M,$H243)</f>
        <v>42837</v>
      </c>
      <c r="J243" s="52">
        <f>IFERROR(_xll.qlIndexFixing(Index1M,$H243,TRUE,_xll.ohTrigger(RecalcTrigger,Trigger1M)),NA())</f>
        <v>7.2759960015789105E-3</v>
      </c>
      <c r="K243" s="52">
        <f>IFERROR(_xll.qlIndexFixing(ONIndex1M,I243,TRUE,_xll.ohTrigger(RecalcTrigger,Trigger1M)),NA())</f>
        <v>7.1905657068604967E-3</v>
      </c>
      <c r="L243" s="52">
        <f>IFERROR(_xll.qlIndexFixing(Index3M,H243,TRUE,_xll.ohTrigger(RecalcTrigger,Trigger3M)),NA())</f>
        <v>9.1540200122088231E-3</v>
      </c>
      <c r="M243" s="52">
        <f>IFERROR(_xll.qlIndexFixing(ONIndex3M,I243,TRUE,_xll.ohTrigger(RecalcTrigger,Trigger3M)),NA())</f>
        <v>8.8933198717278117E-3</v>
      </c>
      <c r="N243" s="52">
        <f>IFERROR(_xll.qlIndexFixing(Index6M,$H243,TRUE,_xll.ohTrigger(RecalcTrigger,Trigger6M)),NA())</f>
        <v>1.1253258569405554E-2</v>
      </c>
      <c r="O243" s="52">
        <f>IFERROR(_xll.qlIndexFixing(ONIndex6M,I243,TRUE,_xll.ohTrigger(RecalcTrigger,Trigger6M)),NA())</f>
        <v>1.0729554751955916E-2</v>
      </c>
      <c r="P243" s="52">
        <f>IFERROR(_xll.qlIndexFixing(Index1Y,$H243,TRUE,_xll.ohTrigger(RecalcTrigger,Trigger1Y)),NA())</f>
        <v>1.3773220684322999E-2</v>
      </c>
      <c r="Q243" s="52">
        <f>IFERROR(_xll.qlIndexFixing(ONIndex1Y,I243,TRUE,_xll.ohTrigger(RecalcTrigger,Trigger1Y)),NA())</f>
        <v>1.113138036625827E-2</v>
      </c>
    </row>
    <row r="244" spans="2:17" x14ac:dyDescent="0.2">
      <c r="B244" s="46" t="s">
        <v>20</v>
      </c>
      <c r="D244" s="49">
        <f>_xll.qlCalendarAdvance(LocalCalendar,$D243,B244,"f",FALSE)</f>
        <v>42843</v>
      </c>
      <c r="E244" s="49">
        <f>_xll.qlInterestRateIndexValueDate(IndexON,D244)</f>
        <v>42843</v>
      </c>
      <c r="F244" s="52">
        <f>IFERROR(_xll.qlIndexFixing(IndexON,D244,TRUE,_xll.ohTrigger(RecalcTrigger,TriggerON)),NA())</f>
        <v>5.8443258586216018E-3</v>
      </c>
      <c r="H244" s="49">
        <f>_xll.qlCalendarAdvance(IborCalendar,$H243,B244,"f",FALSE)</f>
        <v>42836</v>
      </c>
      <c r="I244" s="49">
        <f>_xll.qlInterestRateIndexValueDate(Index1M,$H244)</f>
        <v>42838</v>
      </c>
      <c r="J244" s="52">
        <f>IFERROR(_xll.qlIndexFixing(Index1M,$H244,TRUE,_xll.ohTrigger(RecalcTrigger,Trigger1M)),NA())</f>
        <v>7.2873154253072503E-3</v>
      </c>
      <c r="K244" s="52">
        <f>IFERROR(_xll.qlIndexFixing(ONIndex1M,I244,TRUE,_xll.ohTrigger(RecalcTrigger,Trigger1M)),NA())</f>
        <v>7.2086768469361573E-3</v>
      </c>
      <c r="L244" s="52">
        <f>IFERROR(_xll.qlIndexFixing(Index3M,H244,TRUE,_xll.ohTrigger(RecalcTrigger,Trigger3M)),NA())</f>
        <v>9.1597758790100264E-3</v>
      </c>
      <c r="M244" s="52">
        <f>IFERROR(_xll.qlIndexFixing(ONIndex3M,I244,TRUE,_xll.ohTrigger(RecalcTrigger,Trigger3M)),NA())</f>
        <v>8.9093948499403552E-3</v>
      </c>
      <c r="N244" s="52">
        <f>IFERROR(_xll.qlIndexFixing(Index6M,$H244,TRUE,_xll.ohTrigger(RecalcTrigger,Trigger6M)),NA())</f>
        <v>1.1257692867828649E-2</v>
      </c>
      <c r="O244" s="52">
        <f>IFERROR(_xll.qlIndexFixing(ONIndex6M,I244,TRUE,_xll.ohTrigger(RecalcTrigger,Trigger6M)),NA())</f>
        <v>1.0746495725747707E-2</v>
      </c>
      <c r="P244" s="52">
        <f>IFERROR(_xll.qlIndexFixing(Index1Y,$H244,TRUE,_xll.ohTrigger(RecalcTrigger,Trigger1Y)),NA())</f>
        <v>1.378669098818865E-2</v>
      </c>
      <c r="Q244" s="52">
        <f>IFERROR(_xll.qlIndexFixing(ONIndex1Y,I244,TRUE,_xll.ohTrigger(RecalcTrigger,Trigger1Y)),NA())</f>
        <v>1.1078591274872096E-2</v>
      </c>
    </row>
    <row r="245" spans="2:17" x14ac:dyDescent="0.2">
      <c r="B245" s="46" t="s">
        <v>20</v>
      </c>
      <c r="D245" s="49">
        <f>_xll.qlCalendarAdvance(LocalCalendar,$D244,B245,"f",FALSE)</f>
        <v>42844</v>
      </c>
      <c r="E245" s="49">
        <f>_xll.qlInterestRateIndexValueDate(IndexON,D245)</f>
        <v>42844</v>
      </c>
      <c r="F245" s="52">
        <f>IFERROR(_xll.qlIndexFixing(IndexON,D245,TRUE,_xll.ohTrigger(RecalcTrigger,TriggerON)),NA())</f>
        <v>5.8445418049224429E-3</v>
      </c>
      <c r="H245" s="49">
        <f>_xll.qlCalendarAdvance(IborCalendar,$H244,B245,"f",FALSE)</f>
        <v>42837</v>
      </c>
      <c r="I245" s="49">
        <f>_xll.qlInterestRateIndexValueDate(Index1M,$H245)</f>
        <v>42843</v>
      </c>
      <c r="J245" s="52">
        <f>IFERROR(_xll.qlIndexFixing(Index1M,$H245,TRUE,_xll.ohTrigger(RecalcTrigger,Trigger1M)),NA())</f>
        <v>7.3096107313013192E-3</v>
      </c>
      <c r="K245" s="52">
        <f>IFERROR(_xll.qlIndexFixing(ONIndex1M,I245,TRUE,_xll.ohTrigger(RecalcTrigger,Trigger1M)),NA())</f>
        <v>7.2260357332964986E-3</v>
      </c>
      <c r="L245" s="52">
        <f>IFERROR(_xll.qlIndexFixing(Index3M,H245,TRUE,_xll.ohTrigger(RecalcTrigger,Trigger3M)),NA())</f>
        <v>9.1887296464244258E-3</v>
      </c>
      <c r="M245" s="52">
        <f>IFERROR(_xll.qlIndexFixing(ONIndex3M,I245,TRUE,_xll.ohTrigger(RecalcTrigger,Trigger3M)),NA())</f>
        <v>8.9246747924676129E-3</v>
      </c>
      <c r="N245" s="52">
        <f>IFERROR(_xll.qlIndexFixing(Index6M,$H245,TRUE,_xll.ohTrigger(RecalcTrigger,Trigger6M)),NA())</f>
        <v>1.1280286092848025E-2</v>
      </c>
      <c r="O245" s="52">
        <f>IFERROR(_xll.qlIndexFixing(ONIndex6M,I245,TRUE,_xll.ohTrigger(RecalcTrigger,Trigger6M)),NA())</f>
        <v>1.0761360358264582E-2</v>
      </c>
      <c r="P245" s="52">
        <f>IFERROR(_xll.qlIndexFixing(Index1Y,$H245,TRUE,_xll.ohTrigger(RecalcTrigger,Trigger1Y)),NA())</f>
        <v>1.3854869284167778E-2</v>
      </c>
      <c r="Q245" s="52">
        <f>IFERROR(_xll.qlIndexFixing(ONIndex1Y,I245,TRUE,_xll.ohTrigger(RecalcTrigger,Trigger1Y)),NA())</f>
        <v>1.1022849759836362E-2</v>
      </c>
    </row>
    <row r="246" spans="2:17" x14ac:dyDescent="0.2">
      <c r="B246" s="46" t="s">
        <v>20</v>
      </c>
      <c r="D246" s="49">
        <f>_xll.qlCalendarAdvance(LocalCalendar,$D245,B246,"f",FALSE)</f>
        <v>42845</v>
      </c>
      <c r="E246" s="49">
        <f>_xll.qlInterestRateIndexValueDate(IndexON,D246)</f>
        <v>42845</v>
      </c>
      <c r="F246" s="52">
        <f>IFERROR(_xll.qlIndexFixing(IndexON,D246,TRUE,_xll.ohTrigger(RecalcTrigger,TriggerON)),NA())</f>
        <v>5.8451556682026506E-3</v>
      </c>
      <c r="H246" s="49">
        <f>_xll.qlCalendarAdvance(IborCalendar,$H245,B246,"f",FALSE)</f>
        <v>42838</v>
      </c>
      <c r="I246" s="49">
        <f>_xll.qlInterestRateIndexValueDate(Index1M,$H246)</f>
        <v>42844</v>
      </c>
      <c r="J246" s="52">
        <f>IFERROR(_xll.qlIndexFixing(Index1M,$H246,TRUE,_xll.ohTrigger(RecalcTrigger,Trigger1M)),NA())</f>
        <v>7.3151640631223813E-3</v>
      </c>
      <c r="K246" s="52">
        <f>IFERROR(_xll.qlIndexFixing(ONIndex1M,I246,TRUE,_xll.ohTrigger(RecalcTrigger,Trigger1M)),NA())</f>
        <v>7.2318599546417062E-3</v>
      </c>
      <c r="L246" s="52">
        <f>IFERROR(_xll.qlIndexFixing(Index3M,H246,TRUE,_xll.ohTrigger(RecalcTrigger,Trigger3M)),NA())</f>
        <v>9.1945550918023766E-3</v>
      </c>
      <c r="M246" s="52">
        <f>IFERROR(_xll.qlIndexFixing(ONIndex3M,I246,TRUE,_xll.ohTrigger(RecalcTrigger,Trigger3M)),NA())</f>
        <v>8.9299440470202995E-3</v>
      </c>
      <c r="N246" s="52">
        <f>IFERROR(_xll.qlIndexFixing(Index6M,$H246,TRUE,_xll.ohTrigger(RecalcTrigger,Trigger6M)),NA())</f>
        <v>1.1284898868645202E-2</v>
      </c>
      <c r="O246" s="52">
        <f>IFERROR(_xll.qlIndexFixing(ONIndex6M,I246,TRUE,_xll.ohTrigger(RecalcTrigger,Trigger6M)),NA())</f>
        <v>1.0766264659869407E-2</v>
      </c>
      <c r="P246" s="52">
        <f>IFERROR(_xll.qlIndexFixing(Index1Y,$H246,TRUE,_xll.ohTrigger(RecalcTrigger,Trigger1Y)),NA())</f>
        <v>1.3868666971116703E-2</v>
      </c>
      <c r="Q246" s="52">
        <f>IFERROR(_xll.qlIndexFixing(ONIndex1Y,I246,TRUE,_xll.ohTrigger(RecalcTrigger,Trigger1Y)),NA())</f>
        <v>1.100396691207095E-2</v>
      </c>
    </row>
    <row r="247" spans="2:17" x14ac:dyDescent="0.2">
      <c r="B247" s="46" t="s">
        <v>20</v>
      </c>
      <c r="D247" s="49">
        <f>_xll.qlCalendarAdvance(LocalCalendar,$D246,B247,"f",FALSE)</f>
        <v>42846</v>
      </c>
      <c r="E247" s="49">
        <f>_xll.qlInterestRateIndexValueDate(IndexON,D247)</f>
        <v>42846</v>
      </c>
      <c r="F247" s="52">
        <f>IFERROR(_xll.qlIndexFixing(IndexON,D247,TRUE,_xll.ohTrigger(RecalcTrigger,TriggerON)),NA())</f>
        <v>5.8478047734844552E-3</v>
      </c>
      <c r="H247" s="49">
        <f>_xll.qlCalendarAdvance(IborCalendar,$H246,B247,"f",FALSE)</f>
        <v>42843</v>
      </c>
      <c r="I247" s="49">
        <f>_xll.qlInterestRateIndexValueDate(Index1M,$H247)</f>
        <v>42845</v>
      </c>
      <c r="J247" s="52">
        <f>IFERROR(_xll.qlIndexFixing(Index1M,$H247,TRUE,_xll.ohTrigger(RecalcTrigger,Trigger1M)),NA())</f>
        <v>7.3263394310441043E-3</v>
      </c>
      <c r="K247" s="52">
        <f>IFERROR(_xll.qlIndexFixing(ONIndex1M,I247,TRUE,_xll.ohTrigger(RecalcTrigger,Trigger1M)),NA())</f>
        <v>7.2376591904532717E-3</v>
      </c>
      <c r="L247" s="52">
        <f>IFERROR(_xll.qlIndexFixing(Index3M,H247,TRUE,_xll.ohTrigger(RecalcTrigger,Trigger3M)),NA())</f>
        <v>9.2003920362167761E-3</v>
      </c>
      <c r="M247" s="52">
        <f>IFERROR(_xll.qlIndexFixing(ONIndex3M,I247,TRUE,_xll.ohTrigger(RecalcTrigger,Trigger3M)),NA())</f>
        <v>8.9352257114061473E-3</v>
      </c>
      <c r="N247" s="52">
        <f>IFERROR(_xll.qlIndexFixing(Index6M,$H247,TRUE,_xll.ohTrigger(RecalcTrigger,Trigger6M)),NA())</f>
        <v>1.1289546282844252E-2</v>
      </c>
      <c r="O247" s="52">
        <f>IFERROR(_xll.qlIndexFixing(ONIndex6M,I247,TRUE,_xll.ohTrigger(RecalcTrigger,Trigger6M)),NA())</f>
        <v>1.0771055637723848E-2</v>
      </c>
      <c r="P247" s="52">
        <f>IFERROR(_xll.qlIndexFixing(Index1Y,$H247,TRUE,_xll.ohTrigger(RecalcTrigger,Trigger1Y)),NA())</f>
        <v>1.3882517558043067E-2</v>
      </c>
      <c r="Q247" s="52">
        <f>IFERROR(_xll.qlIndexFixing(ONIndex1Y,I247,TRUE,_xll.ohTrigger(RecalcTrigger,Trigger1Y)),NA())</f>
        <v>1.0984857089226807E-2</v>
      </c>
    </row>
    <row r="248" spans="2:17" x14ac:dyDescent="0.2">
      <c r="B248" s="46" t="s">
        <v>20</v>
      </c>
      <c r="D248" s="49">
        <f>_xll.qlCalendarAdvance(LocalCalendar,$D247,B248,"f",FALSE)</f>
        <v>42849</v>
      </c>
      <c r="E248" s="49">
        <f>_xll.qlInterestRateIndexValueDate(IndexON,D248)</f>
        <v>42849</v>
      </c>
      <c r="F248" s="52">
        <f>IFERROR(_xll.qlIndexFixing(IndexON,D248,TRUE,_xll.ohTrigger(RecalcTrigger,TriggerON)),NA())</f>
        <v>5.8515902916767004E-3</v>
      </c>
      <c r="H248" s="49">
        <f>_xll.qlCalendarAdvance(IborCalendar,$H247,B248,"f",FALSE)</f>
        <v>42844</v>
      </c>
      <c r="I248" s="49">
        <f>_xll.qlInterestRateIndexValueDate(Index1M,$H248)</f>
        <v>42846</v>
      </c>
      <c r="J248" s="52">
        <f>IFERROR(_xll.qlIndexFixing(Index1M,$H248,TRUE,_xll.ohTrigger(RecalcTrigger,Trigger1M)),NA())</f>
        <v>7.329052736227218E-3</v>
      </c>
      <c r="K248" s="52">
        <f>IFERROR(_xll.qlIndexFixing(ONIndex1M,I248,TRUE,_xll.ohTrigger(RecalcTrigger,Trigger1M)),NA())</f>
        <v>7.2493203510770599E-3</v>
      </c>
      <c r="L248" s="52">
        <f>IFERROR(_xll.qlIndexFixing(Index3M,H248,TRUE,_xll.ohTrigger(RecalcTrigger,Trigger3M)),NA())</f>
        <v>9.2062404518402138E-3</v>
      </c>
      <c r="M248" s="52">
        <f>IFERROR(_xll.qlIndexFixing(ONIndex3M,I248,TRUE,_xll.ohTrigger(RecalcTrigger,Trigger3M)),NA())</f>
        <v>8.9460527078522034E-3</v>
      </c>
      <c r="N248" s="52">
        <f>IFERROR(_xll.qlIndexFixing(Index6M,$H248,TRUE,_xll.ohTrigger(RecalcTrigger,Trigger6M)),NA())</f>
        <v>1.1298698425167149E-2</v>
      </c>
      <c r="O248" s="52">
        <f>IFERROR(_xll.qlIndexFixing(ONIndex6M,I248,TRUE,_xll.ohTrigger(RecalcTrigger,Trigger6M)),NA())</f>
        <v>1.0780582667822003E-2</v>
      </c>
      <c r="P248" s="52">
        <f>IFERROR(_xll.qlIndexFixing(Index1Y,$H248,TRUE,_xll.ohTrigger(RecalcTrigger,Trigger1Y)),NA())</f>
        <v>1.3909047883349266E-2</v>
      </c>
      <c r="Q248" s="52">
        <f>IFERROR(_xll.qlIndexFixing(ONIndex1Y,I248,TRUE,_xll.ohTrigger(RecalcTrigger,Trigger1Y)),NA())</f>
        <v>1.0946213674651872E-2</v>
      </c>
    </row>
    <row r="249" spans="2:17" x14ac:dyDescent="0.2">
      <c r="B249" s="46" t="s">
        <v>20</v>
      </c>
      <c r="D249" s="49">
        <f>_xll.qlCalendarAdvance(LocalCalendar,$D248,B249,"f",FALSE)</f>
        <v>42850</v>
      </c>
      <c r="E249" s="49">
        <f>_xll.qlInterestRateIndexValueDate(IndexON,D249)</f>
        <v>42850</v>
      </c>
      <c r="F249" s="52">
        <f>IFERROR(_xll.qlIndexFixing(IndexON,D249,TRUE,_xll.ohTrigger(RecalcTrigger,TriggerON)),NA())</f>
        <v>5.8541937400935495E-3</v>
      </c>
      <c r="H249" s="49">
        <f>_xll.qlCalendarAdvance(IborCalendar,$H248,B249,"f",FALSE)</f>
        <v>42845</v>
      </c>
      <c r="I249" s="49">
        <f>_xll.qlInterestRateIndexValueDate(Index1M,$H249)</f>
        <v>42849</v>
      </c>
      <c r="J249" s="52">
        <f>IFERROR(_xll.qlIndexFixing(Index1M,$H249,TRUE,_xll.ohTrigger(RecalcTrigger,Trigger1M)),NA())</f>
        <v>7.3427782310826473E-3</v>
      </c>
      <c r="K249" s="52">
        <f>IFERROR(_xll.qlIndexFixing(ONIndex1M,I249,TRUE,_xll.ohTrigger(RecalcTrigger,Trigger1M)),NA())</f>
        <v>7.2606062770042001E-3</v>
      </c>
      <c r="L249" s="52">
        <f>IFERROR(_xll.qlIndexFixing(Index3M,H249,TRUE,_xll.ohTrigger(RecalcTrigger,Trigger3M)),NA())</f>
        <v>9.2238542476985475E-3</v>
      </c>
      <c r="M249" s="52">
        <f>IFERROR(_xll.qlIndexFixing(ONIndex3M,I249,TRUE,_xll.ohTrigger(RecalcTrigger,Trigger3M)),NA())</f>
        <v>8.9564764674410213E-3</v>
      </c>
      <c r="N249" s="52">
        <f>IFERROR(_xll.qlIndexFixing(Index6M,$H249,TRUE,_xll.ohTrigger(RecalcTrigger,Trigger6M)),NA())</f>
        <v>1.1308510279944785E-2</v>
      </c>
      <c r="O249" s="52">
        <f>IFERROR(_xll.qlIndexFixing(ONIndex6M,I249,TRUE,_xll.ohTrigger(RecalcTrigger,Trigger6M)),NA())</f>
        <v>1.0789086312597007E-2</v>
      </c>
      <c r="P249" s="52">
        <f>IFERROR(_xll.qlIndexFixing(Index1Y,$H249,TRUE,_xll.ohTrigger(RecalcTrigger,Trigger1Y)),NA())</f>
        <v>1.3938439396477317E-2</v>
      </c>
      <c r="Q249" s="52">
        <f>IFERROR(_xll.qlIndexFixing(ONIndex1Y,I249,TRUE,_xll.ohTrigger(RecalcTrigger,Trigger1Y)),NA())</f>
        <v>1.0906148046663233E-2</v>
      </c>
    </row>
    <row r="250" spans="2:17" x14ac:dyDescent="0.2">
      <c r="B250" s="46" t="s">
        <v>20</v>
      </c>
      <c r="D250" s="49">
        <f>_xll.qlCalendarAdvance(LocalCalendar,$D249,B250,"f",FALSE)</f>
        <v>42851</v>
      </c>
      <c r="E250" s="49">
        <f>_xll.qlInterestRateIndexValueDate(IndexON,D250)</f>
        <v>42851</v>
      </c>
      <c r="F250" s="52">
        <f>IFERROR(_xll.qlIndexFixing(IndexON,D250,TRUE,_xll.ohTrigger(RecalcTrigger,TriggerON)),NA())</f>
        <v>5.8571951055697014E-3</v>
      </c>
      <c r="H250" s="49">
        <f>_xll.qlCalendarAdvance(IborCalendar,$H249,B250,"f",FALSE)</f>
        <v>42846</v>
      </c>
      <c r="I250" s="49">
        <f>_xll.qlInterestRateIndexValueDate(Index1M,$H250)</f>
        <v>42850</v>
      </c>
      <c r="J250" s="52">
        <f>IFERROR(_xll.qlIndexFixing(Index1M,$H250,TRUE,_xll.ohTrigger(RecalcTrigger,Trigger1M)),NA())</f>
        <v>7.3482773374209387E-3</v>
      </c>
      <c r="K250" s="52">
        <f>IFERROR(_xll.qlIndexFixing(ONIndex1M,I250,TRUE,_xll.ohTrigger(RecalcTrigger,Trigger1M)),NA())</f>
        <v>7.266280584588003E-3</v>
      </c>
      <c r="L250" s="52">
        <f>IFERROR(_xll.qlIndexFixing(Index3M,H250,TRUE,_xll.ohTrigger(RecalcTrigger,Trigger3M)),NA())</f>
        <v>9.2297482698910551E-3</v>
      </c>
      <c r="M250" s="52">
        <f>IFERROR(_xll.qlIndexFixing(ONIndex3M,I250,TRUE,_xll.ohTrigger(RecalcTrigger,Trigger3M)),NA())</f>
        <v>8.9618201809926745E-3</v>
      </c>
      <c r="N250" s="52">
        <f>IFERROR(_xll.qlIndexFixing(Index6M,$H250,TRUE,_xll.ohTrigger(RecalcTrigger,Trigger6M)),NA())</f>
        <v>1.1313351853501279E-2</v>
      </c>
      <c r="O250" s="52">
        <f>IFERROR(_xll.qlIndexFixing(ONIndex6M,I250,TRUE,_xll.ohTrigger(RecalcTrigger,Trigger6M)),NA())</f>
        <v>1.0793310672019274E-2</v>
      </c>
      <c r="P250" s="52">
        <f>IFERROR(_xll.qlIndexFixing(Index1Y,$H250,TRUE,_xll.ohTrigger(RecalcTrigger,Trigger1Y)),NA())</f>
        <v>1.3952547351344338E-2</v>
      </c>
      <c r="Q250" s="52">
        <f>IFERROR(_xll.qlIndexFixing(ONIndex1Y,I250,TRUE,_xll.ohTrigger(RecalcTrigger,Trigger1Y)),NA())</f>
        <v>1.0885903348585302E-2</v>
      </c>
    </row>
    <row r="251" spans="2:17" x14ac:dyDescent="0.2">
      <c r="B251" s="46" t="s">
        <v>20</v>
      </c>
      <c r="D251" s="49">
        <f>_xll.qlCalendarAdvance(LocalCalendar,$D250,B251,"f",FALSE)</f>
        <v>42852</v>
      </c>
      <c r="E251" s="49">
        <f>_xll.qlInterestRateIndexValueDate(IndexON,D251)</f>
        <v>42852</v>
      </c>
      <c r="F251" s="52">
        <f>IFERROR(_xll.qlIndexFixing(IndexON,D251,TRUE,_xll.ohTrigger(RecalcTrigger,TriggerON)),NA())</f>
        <v>5.8605943881850919E-3</v>
      </c>
      <c r="H251" s="49">
        <f>_xll.qlCalendarAdvance(IborCalendar,$H250,B251,"f",FALSE)</f>
        <v>42849</v>
      </c>
      <c r="I251" s="49">
        <f>_xll.qlInterestRateIndexValueDate(Index1M,$H251)</f>
        <v>42851</v>
      </c>
      <c r="J251" s="52">
        <f>IFERROR(_xll.qlIndexFixing(Index1M,$H251,TRUE,_xll.ohTrigger(RecalcTrigger,Trigger1M)),NA())</f>
        <v>7.3537707916750961E-3</v>
      </c>
      <c r="K251" s="52">
        <f>IFERROR(_xll.qlIndexFixing(ONIndex1M,I251,TRUE,_xll.ohTrigger(RecalcTrigger,Trigger1M)),NA())</f>
        <v>7.2719299064782916E-3</v>
      </c>
      <c r="L251" s="52">
        <f>IFERROR(_xll.qlIndexFixing(Index3M,H251,TRUE,_xll.ohTrigger(RecalcTrigger,Trigger3M)),NA())</f>
        <v>9.2356536241573039E-3</v>
      </c>
      <c r="M251" s="52">
        <f>IFERROR(_xll.qlIndexFixing(ONIndex3M,I251,TRUE,_xll.ohTrigger(RecalcTrigger,Trigger3M)),NA())</f>
        <v>8.9671763044574249E-3</v>
      </c>
      <c r="N251" s="52">
        <f>IFERROR(_xll.qlIndexFixing(Index6M,$H251,TRUE,_xll.ohTrigger(RecalcTrigger,Trigger6M)),NA())</f>
        <v>1.1318236452508955E-2</v>
      </c>
      <c r="O251" s="52">
        <f>IFERROR(_xll.qlIndexFixing(ONIndex6M,I251,TRUE,_xll.ohTrigger(RecalcTrigger,Trigger6M)),NA())</f>
        <v>1.0797421707851029E-2</v>
      </c>
      <c r="P251" s="52">
        <f>IFERROR(_xll.qlIndexFixing(Index1Y,$H251,TRUE,_xll.ohTrigger(RecalcTrigger,Trigger1Y)),NA())</f>
        <v>1.3966705353278782E-2</v>
      </c>
      <c r="Q251" s="52">
        <f>IFERROR(_xll.qlIndexFixing(ONIndex1Y,I251,TRUE,_xll.ohTrigger(RecalcTrigger,Trigger1Y)),NA())</f>
        <v>1.0865431675428638E-2</v>
      </c>
    </row>
    <row r="252" spans="2:17" x14ac:dyDescent="0.2">
      <c r="B252" s="46" t="s">
        <v>20</v>
      </c>
      <c r="D252" s="49">
        <f>_xll.qlCalendarAdvance(LocalCalendar,$D251,B252,"f",FALSE)</f>
        <v>42853</v>
      </c>
      <c r="E252" s="49">
        <f>_xll.qlInterestRateIndexValueDate(IndexON,D252)</f>
        <v>42853</v>
      </c>
      <c r="F252" s="52">
        <f>IFERROR(_xll.qlIndexFixing(IndexON,D252,TRUE,_xll.ohTrigger(RecalcTrigger,TriggerON)),NA())</f>
        <v>5.868815015883655E-3</v>
      </c>
      <c r="H252" s="49">
        <f>_xll.qlCalendarAdvance(IborCalendar,$H251,B252,"f",FALSE)</f>
        <v>42850</v>
      </c>
      <c r="I252" s="49">
        <f>_xll.qlInterestRateIndexValueDate(Index1M,$H252)</f>
        <v>42852</v>
      </c>
      <c r="J252" s="52">
        <f>IFERROR(_xll.qlIndexFixing(Index1M,$H252,TRUE,_xll.ohTrigger(RecalcTrigger,Trigger1M)),NA())</f>
        <v>7.3677130515494649E-3</v>
      </c>
      <c r="K252" s="52">
        <f>IFERROR(_xll.qlIndexFixing(ONIndex1M,I252,TRUE,_xll.ohTrigger(RecalcTrigger,Trigger1M)),NA())</f>
        <v>7.2775542427550022E-3</v>
      </c>
      <c r="L252" s="52">
        <f>IFERROR(_xll.qlIndexFixing(Index3M,H252,TRUE,_xll.ohTrigger(RecalcTrigger,Trigger3M)),NA())</f>
        <v>9.2415702826707611E-3</v>
      </c>
      <c r="M252" s="52">
        <f>IFERROR(_xll.qlIndexFixing(ONIndex3M,I252,TRUE,_xll.ohTrigger(RecalcTrigger,Trigger3M)),NA())</f>
        <v>8.9725448377553363E-3</v>
      </c>
      <c r="N252" s="52">
        <f>IFERROR(_xll.qlIndexFixing(Index6M,$H252,TRUE,_xll.ohTrigger(RecalcTrigger,Trigger6M)),NA())</f>
        <v>1.1323165474864253E-2</v>
      </c>
      <c r="O252" s="52">
        <f>IFERROR(_xll.qlIndexFixing(ONIndex6M,I252,TRUE,_xll.ohTrigger(RecalcTrigger,Trigger6M)),NA())</f>
        <v>1.0801419419932401E-2</v>
      </c>
      <c r="P252" s="52">
        <f>IFERROR(_xll.qlIndexFixing(Index1Y,$H252,TRUE,_xll.ohTrigger(RecalcTrigger,Trigger1Y)),NA())</f>
        <v>1.3980912926728995E-2</v>
      </c>
      <c r="Q252" s="52">
        <f>IFERROR(_xll.qlIndexFixing(ONIndex1Y,I252,TRUE,_xll.ohTrigger(RecalcTrigger,Trigger1Y)),NA())</f>
        <v>1.0844733027512987E-2</v>
      </c>
    </row>
    <row r="253" spans="2:17" x14ac:dyDescent="0.2">
      <c r="B253" s="46" t="s">
        <v>20</v>
      </c>
      <c r="D253" s="49">
        <f>_xll.qlCalendarAdvance(LocalCalendar,$D252,B253,"f",FALSE)</f>
        <v>42856</v>
      </c>
      <c r="E253" s="49">
        <f>_xll.qlInterestRateIndexValueDate(IndexON,D253)</f>
        <v>42856</v>
      </c>
      <c r="F253" s="52">
        <f>IFERROR(_xll.qlIndexFixing(IndexON,D253,TRUE,_xll.ohTrigger(RecalcTrigger,TriggerON)),NA())</f>
        <v>5.8781706892396812E-3</v>
      </c>
      <c r="H253" s="49">
        <f>_xll.qlCalendarAdvance(IborCalendar,$H252,B253,"f",FALSE)</f>
        <v>42851</v>
      </c>
      <c r="I253" s="49">
        <f>_xll.qlInterestRateIndexValueDate(Index1M,$H253)</f>
        <v>42853</v>
      </c>
      <c r="J253" s="52">
        <f>IFERROR(_xll.qlIndexFixing(Index1M,$H253,TRUE,_xll.ohTrigger(RecalcTrigger,Trigger1M)),NA())</f>
        <v>7.3732019949559269E-3</v>
      </c>
      <c r="K253" s="52">
        <f>IFERROR(_xll.qlIndexFixing(ONIndex1M,I253,TRUE,_xll.ohTrigger(RecalcTrigger,Trigger1M)),NA())</f>
        <v>7.2917116824755546E-3</v>
      </c>
      <c r="L253" s="52">
        <f>IFERROR(_xll.qlIndexFixing(Index3M,H253,TRUE,_xll.ohTrigger(RecalcTrigger,Trigger3M)),NA())</f>
        <v>9.2570272166917454E-3</v>
      </c>
      <c r="M253" s="52">
        <f>IFERROR(_xll.qlIndexFixing(ONIndex3M,I253,TRUE,_xll.ohTrigger(RecalcTrigger,Trigger3M)),NA())</f>
        <v>8.9863646786469964E-3</v>
      </c>
      <c r="N253" s="52">
        <f>IFERROR(_xll.qlIndexFixing(Index6M,$H253,TRUE,_xll.ohTrigger(RecalcTrigger,Trigger6M)),NA())</f>
        <v>1.1335746286661558E-2</v>
      </c>
      <c r="O253" s="52">
        <f>IFERROR(_xll.qlIndexFixing(ONIndex6M,I253,TRUE,_xll.ohTrigger(RecalcTrigger,Trigger6M)),NA())</f>
        <v>1.0811334068134837E-2</v>
      </c>
      <c r="P253" s="52">
        <f>IFERROR(_xll.qlIndexFixing(Index1Y,$H253,TRUE,_xll.ohTrigger(RecalcTrigger,Trigger1Y)),NA())</f>
        <v>1.4007170644824748E-2</v>
      </c>
      <c r="Q253" s="52">
        <f>IFERROR(_xll.qlIndexFixing(ONIndex1Y,I253,TRUE,_xll.ohTrigger(RecalcTrigger,Trigger1Y)),NA())</f>
        <v>1.07923368093088E-2</v>
      </c>
    </row>
    <row r="254" spans="2:17" x14ac:dyDescent="0.2">
      <c r="B254" s="46" t="s">
        <v>20</v>
      </c>
      <c r="D254" s="49">
        <f>_xll.qlCalendarAdvance(LocalCalendar,$D253,B254,"f",FALSE)</f>
        <v>42857</v>
      </c>
      <c r="E254" s="49">
        <f>_xll.qlInterestRateIndexValueDate(IndexON,D254)</f>
        <v>42857</v>
      </c>
      <c r="F254" s="52">
        <f>IFERROR(_xll.qlIndexFixing(IndexON,D254,TRUE,_xll.ohTrigger(RecalcTrigger,TriggerON)),NA())</f>
        <v>5.8835595573114574E-3</v>
      </c>
      <c r="H254" s="49">
        <f>_xll.qlCalendarAdvance(IborCalendar,$H253,B254,"f",FALSE)</f>
        <v>42852</v>
      </c>
      <c r="I254" s="49">
        <f>_xll.qlInterestRateIndexValueDate(Index1M,$H254)</f>
        <v>42857</v>
      </c>
      <c r="J254" s="52">
        <f>IFERROR(_xll.qlIndexFixing(Index1M,$H254,TRUE,_xll.ohTrigger(RecalcTrigger,Trigger1M)),NA())</f>
        <v>7.3894916213986554E-3</v>
      </c>
      <c r="K254" s="52">
        <f>IFERROR(_xll.qlIndexFixing(ONIndex1M,I254,TRUE,_xll.ohTrigger(RecalcTrigger,Trigger1M)),NA())</f>
        <v>7.305301139535203E-3</v>
      </c>
      <c r="L254" s="52">
        <f>IFERROR(_xll.qlIndexFixing(Index3M,H254,TRUE,_xll.ohTrigger(RecalcTrigger,Trigger3M)),NA())</f>
        <v>9.274516634810763E-3</v>
      </c>
      <c r="M254" s="52">
        <f>IFERROR(_xll.qlIndexFixing(ONIndex3M,I254,TRUE,_xll.ohTrigger(RecalcTrigger,Trigger3M)),NA())</f>
        <v>8.9995736518222458E-3</v>
      </c>
      <c r="N254" s="52">
        <f>IFERROR(_xll.qlIndexFixing(Index6M,$H254,TRUE,_xll.ohTrigger(RecalcTrigger,Trigger6M)),NA())</f>
        <v>1.1351187757542824E-2</v>
      </c>
      <c r="O254" s="52">
        <f>IFERROR(_xll.qlIndexFixing(ONIndex6M,I254,TRUE,_xll.ohTrigger(RecalcTrigger,Trigger6M)),NA())</f>
        <v>1.0819708124802929E-2</v>
      </c>
      <c r="P254" s="52">
        <f>IFERROR(_xll.qlIndexFixing(Index1Y,$H254,TRUE,_xll.ohTrigger(RecalcTrigger,Trigger1Y)),NA())</f>
        <v>1.4052677721008881E-2</v>
      </c>
      <c r="Q254" s="52">
        <f>IFERROR(_xll.qlIndexFixing(ONIndex1Y,I254,TRUE,_xll.ohTrigger(RecalcTrigger,Trigger1Y)),NA())</f>
        <v>1.0737835165670617E-2</v>
      </c>
    </row>
    <row r="255" spans="2:17" x14ac:dyDescent="0.2">
      <c r="B255" s="46" t="s">
        <v>20</v>
      </c>
      <c r="D255" s="49">
        <f>_xll.qlCalendarAdvance(LocalCalendar,$D254,B255,"f",FALSE)</f>
        <v>42858</v>
      </c>
      <c r="E255" s="49">
        <f>_xll.qlInterestRateIndexValueDate(IndexON,D255)</f>
        <v>42858</v>
      </c>
      <c r="F255" s="52">
        <f>IFERROR(_xll.qlIndexFixing(IndexON,D255,TRUE,_xll.ohTrigger(RecalcTrigger,TriggerON)),NA())</f>
        <v>5.8893463425224724E-3</v>
      </c>
      <c r="H255" s="49">
        <f>_xll.qlCalendarAdvance(IborCalendar,$H254,B255,"f",FALSE)</f>
        <v>42853</v>
      </c>
      <c r="I255" s="49">
        <f>_xll.qlInterestRateIndexValueDate(Index1M,$H255)</f>
        <v>42858</v>
      </c>
      <c r="J255" s="52">
        <f>IFERROR(_xll.qlIndexFixing(Index1M,$H255,TRUE,_xll.ohTrigger(RecalcTrigger,Trigger1M)),NA())</f>
        <v>7.4006322822411427E-3</v>
      </c>
      <c r="K255" s="52">
        <f>IFERROR(_xll.qlIndexFixing(ONIndex1M,I255,TRUE,_xll.ohTrigger(RecalcTrigger,Trigger1M)),NA())</f>
        <v>7.3107755619705728E-3</v>
      </c>
      <c r="L255" s="52">
        <f>IFERROR(_xll.qlIndexFixing(Index3M,H255,TRUE,_xll.ohTrigger(RecalcTrigger,Trigger3M)),NA())</f>
        <v>9.2805059307768997E-3</v>
      </c>
      <c r="M255" s="52">
        <f>IFERROR(_xll.qlIndexFixing(ONIndex3M,I255,TRUE,_xll.ohTrigger(RecalcTrigger,Trigger3M)),NA())</f>
        <v>9.0050166441990598E-3</v>
      </c>
      <c r="N255" s="52">
        <f>IFERROR(_xll.qlIndexFixing(Index6M,$H255,TRUE,_xll.ohTrigger(RecalcTrigger,Trigger6M)),NA())</f>
        <v>1.135645648828886E-2</v>
      </c>
      <c r="O255" s="52">
        <f>IFERROR(_xll.qlIndexFixing(ONIndex6M,I255,TRUE,_xll.ohTrigger(RecalcTrigger,Trigger6M)),NA())</f>
        <v>1.0823025894701743E-2</v>
      </c>
      <c r="P255" s="52">
        <f>IFERROR(_xll.qlIndexFixing(Index1Y,$H255,TRUE,_xll.ohTrigger(RecalcTrigger,Trigger1Y)),NA())</f>
        <v>1.4067172735844855E-2</v>
      </c>
      <c r="Q255" s="52">
        <f>IFERROR(_xll.qlIndexFixing(ONIndex1Y,I255,TRUE,_xll.ohTrigger(RecalcTrigger,Trigger1Y)),NA())</f>
        <v>1.0715774669201039E-2</v>
      </c>
    </row>
    <row r="256" spans="2:17" x14ac:dyDescent="0.2">
      <c r="B256" s="46" t="s">
        <v>20</v>
      </c>
      <c r="D256" s="49">
        <f>_xll.qlCalendarAdvance(LocalCalendar,$D255,B256,"f",FALSE)</f>
        <v>42859</v>
      </c>
      <c r="E256" s="49">
        <f>_xll.qlInterestRateIndexValueDate(IndexON,D256)</f>
        <v>42859</v>
      </c>
      <c r="F256" s="52">
        <f>IFERROR(_xll.qlIndexFixing(IndexON,D256,TRUE,_xll.ohTrigger(RecalcTrigger,TriggerON)),NA())</f>
        <v>5.8955310448727261E-3</v>
      </c>
      <c r="H256" s="49">
        <f>_xll.qlCalendarAdvance(IborCalendar,$H255,B256,"f",FALSE)</f>
        <v>42857</v>
      </c>
      <c r="I256" s="49">
        <f>_xll.qlInterestRateIndexValueDate(Index1M,$H256)</f>
        <v>42859</v>
      </c>
      <c r="J256" s="52">
        <f>IFERROR(_xll.qlIndexFixing(Index1M,$H256,TRUE,_xll.ohTrigger(RecalcTrigger,Trigger1M)),NA())</f>
        <v>7.4032899608847402E-3</v>
      </c>
      <c r="K256" s="52">
        <f>IFERROR(_xll.qlIndexFixing(ONIndex1M,I256,TRUE,_xll.ohTrigger(RecalcTrigger,Trigger1M)),NA())</f>
        <v>7.3162249987124284E-3</v>
      </c>
      <c r="L256" s="52">
        <f>IFERROR(_xll.qlIndexFixing(Index3M,H256,TRUE,_xll.ohTrigger(RecalcTrigger,Trigger3M)),NA())</f>
        <v>9.2865063235760548E-3</v>
      </c>
      <c r="M256" s="52">
        <f>IFERROR(_xll.qlIndexFixing(ONIndex3M,I256,TRUE,_xll.ohTrigger(RecalcTrigger,Trigger3M)),NA())</f>
        <v>9.0104720463290988E-3</v>
      </c>
      <c r="N256" s="52">
        <f>IFERROR(_xll.qlIndexFixing(Index6M,$H256,TRUE,_xll.ohTrigger(RecalcTrigger,Trigger6M)),NA())</f>
        <v>1.1367416597325E-2</v>
      </c>
      <c r="O256" s="52">
        <f>IFERROR(_xll.qlIndexFixing(ONIndex6M,I256,TRUE,_xll.ohTrigger(RecalcTrigger,Trigger6M)),NA())</f>
        <v>1.0826230340770238E-2</v>
      </c>
      <c r="P256" s="52">
        <f>IFERROR(_xll.qlIndexFixing(Index1Y,$H256,TRUE,_xll.ohTrigger(RecalcTrigger,Trigger1Y)),NA())</f>
        <v>1.4081713992768906E-2</v>
      </c>
      <c r="Q256" s="52">
        <f>IFERROR(_xll.qlIndexFixing(ONIndex1Y,I256,TRUE,_xll.ohTrigger(RecalcTrigger,Trigger1Y)),NA())</f>
        <v>1.0693487198132345E-2</v>
      </c>
    </row>
    <row r="257" spans="2:17" x14ac:dyDescent="0.2">
      <c r="B257" s="46" t="s">
        <v>20</v>
      </c>
      <c r="D257" s="49">
        <f>_xll.qlCalendarAdvance(LocalCalendar,$D256,B257,"f",FALSE)</f>
        <v>42860</v>
      </c>
      <c r="E257" s="49">
        <f>_xll.qlInterestRateIndexValueDate(IndexON,D257)</f>
        <v>42860</v>
      </c>
      <c r="F257" s="52">
        <f>IFERROR(_xll.qlIndexFixing(IndexON,D257,TRUE,_xll.ohTrigger(RecalcTrigger,TriggerON)),NA())</f>
        <v>5.9087216393294284E-3</v>
      </c>
      <c r="H257" s="49">
        <f>_xll.qlCalendarAdvance(IborCalendar,$H256,B257,"f",FALSE)</f>
        <v>42858</v>
      </c>
      <c r="I257" s="49">
        <f>_xll.qlInterestRateIndexValueDate(Index1M,$H257)</f>
        <v>42860</v>
      </c>
      <c r="J257" s="52">
        <f>IFERROR(_xll.qlIndexFixing(Index1M,$H257,TRUE,_xll.ohTrigger(RecalcTrigger,Trigger1M)),NA())</f>
        <v>7.4059479981038586E-3</v>
      </c>
      <c r="K257" s="52">
        <f>IFERROR(_xll.qlIndexFixing(ONIndex1M,I257,TRUE,_xll.ohTrigger(RecalcTrigger,Trigger1M)),NA())</f>
        <v>7.3272332185148059E-3</v>
      </c>
      <c r="L257" s="52">
        <f>IFERROR(_xll.qlIndexFixing(Index3M,H257,TRUE,_xll.ohTrigger(RecalcTrigger,Trigger3M)),NA())</f>
        <v>9.2989496446557202E-3</v>
      </c>
      <c r="M257" s="52">
        <f>IFERROR(_xll.qlIndexFixing(ONIndex3M,I257,TRUE,_xll.ohTrigger(RecalcTrigger,Trigger3M)),NA())</f>
        <v>9.0216502912454644E-3</v>
      </c>
      <c r="N257" s="52">
        <f>IFERROR(_xll.qlIndexFixing(Index6M,$H257,TRUE,_xll.ohTrigger(RecalcTrigger,Trigger6M)),NA())</f>
        <v>1.1370000000000061E-2</v>
      </c>
      <c r="O257" s="52">
        <f>IFERROR(_xll.qlIndexFixing(ONIndex6M,I257,TRUE,_xll.ohTrigger(RecalcTrigger,Trigger6M)),NA())</f>
        <v>1.0834143558104969E-2</v>
      </c>
      <c r="P257" s="52">
        <f>IFERROR(_xll.qlIndexFixing(Index1Y,$H257,TRUE,_xll.ohTrigger(RecalcTrigger,Trigger1Y)),NA())</f>
        <v>1.4113110211235591E-2</v>
      </c>
      <c r="Q257" s="52">
        <f>IFERROR(_xll.qlIndexFixing(ONIndex1Y,I257,TRUE,_xll.ohTrigger(RecalcTrigger,Trigger1Y)),NA())</f>
        <v>1.065374135117203E-2</v>
      </c>
    </row>
    <row r="258" spans="2:17" x14ac:dyDescent="0.2">
      <c r="B258" s="46" t="s">
        <v>20</v>
      </c>
      <c r="D258" s="49">
        <f>_xll.qlCalendarAdvance(LocalCalendar,$D257,B258,"f",FALSE)</f>
        <v>42863</v>
      </c>
      <c r="E258" s="49">
        <f>_xll.qlInterestRateIndexValueDate(IndexON,D258)</f>
        <v>42863</v>
      </c>
      <c r="F258" s="52">
        <f>IFERROR(_xll.qlIndexFixing(IndexON,D258,TRUE,_xll.ohTrigger(RecalcTrigger,TriggerON)),NA())</f>
        <v>5.9217734025995838E-3</v>
      </c>
      <c r="H258" s="49">
        <f>_xll.qlCalendarAdvance(IborCalendar,$H257,B258,"f",FALSE)</f>
        <v>42859</v>
      </c>
      <c r="I258" s="49">
        <f>_xll.qlInterestRateIndexValueDate(Index1M,$H258)</f>
        <v>42863</v>
      </c>
      <c r="J258" s="52">
        <f>IFERROR(_xll.qlIndexFixing(Index1M,$H258,TRUE,_xll.ohTrigger(RecalcTrigger,Trigger1M)),NA())</f>
        <v>7.4224363518030165E-3</v>
      </c>
      <c r="K258" s="52">
        <f>IFERROR(_xll.qlIndexFixing(ONIndex1M,I258,TRUE,_xll.ohTrigger(RecalcTrigger,Trigger1M)),NA())</f>
        <v>7.3379517332039512E-3</v>
      </c>
      <c r="L258" s="52">
        <f>IFERROR(_xll.qlIndexFixing(Index3M,H258,TRUE,_xll.ohTrigger(RecalcTrigger,Trigger3M)),NA())</f>
        <v>9.3106183126214492E-3</v>
      </c>
      <c r="M258" s="52">
        <f>IFERROR(_xll.qlIndexFixing(ONIndex3M,I258,TRUE,_xll.ohTrigger(RecalcTrigger,Trigger3M)),NA())</f>
        <v>9.0324177536604822E-3</v>
      </c>
      <c r="N258" s="52">
        <f>IFERROR(_xll.qlIndexFixing(Index6M,$H258,TRUE,_xll.ohTrigger(RecalcTrigger,Trigger6M)),NA())</f>
        <v>1.1383620577800528E-2</v>
      </c>
      <c r="O258" s="52">
        <f>IFERROR(_xll.qlIndexFixing(ONIndex6M,I258,TRUE,_xll.ohTrigger(RecalcTrigger,Trigger6M)),NA())</f>
        <v>1.0844311922362238E-2</v>
      </c>
      <c r="P258" s="52">
        <f>IFERROR(_xll.qlIndexFixing(Index1Y,$H258,TRUE,_xll.ohTrigger(RecalcTrigger,Trigger1Y)),NA())</f>
        <v>1.414028798852475E-2</v>
      </c>
      <c r="Q258" s="52">
        <f>IFERROR(_xll.qlIndexFixing(ONIndex1Y,I258,TRUE,_xll.ohTrigger(RecalcTrigger,Trigger1Y)),NA())</f>
        <v>1.0623734803871798E-2</v>
      </c>
    </row>
    <row r="259" spans="2:17" x14ac:dyDescent="0.2">
      <c r="B259" s="46" t="s">
        <v>20</v>
      </c>
      <c r="D259" s="49">
        <f>_xll.qlCalendarAdvance(LocalCalendar,$D258,B259,"f",FALSE)</f>
        <v>42864</v>
      </c>
      <c r="E259" s="49">
        <f>_xll.qlInterestRateIndexValueDate(IndexON,D259)</f>
        <v>42864</v>
      </c>
      <c r="F259" s="52">
        <f>IFERROR(_xll.qlIndexFixing(IndexON,D259,TRUE,_xll.ohTrigger(RecalcTrigger,TriggerON)),NA())</f>
        <v>5.9283418809208399E-3</v>
      </c>
      <c r="H259" s="49">
        <f>_xll.qlCalendarAdvance(IborCalendar,$H258,B259,"f",FALSE)</f>
        <v>42860</v>
      </c>
      <c r="I259" s="49">
        <f>_xll.qlInterestRateIndexValueDate(Index1M,$H259)</f>
        <v>42864</v>
      </c>
      <c r="J259" s="52">
        <f>IFERROR(_xll.qlIndexFixing(Index1M,$H259,TRUE,_xll.ohTrigger(RecalcTrigger,Trigger1M)),NA())</f>
        <v>7.427940511841734E-3</v>
      </c>
      <c r="K259" s="52">
        <f>IFERROR(_xll.qlIndexFixing(ONIndex1M,I259,TRUE,_xll.ohTrigger(RecalcTrigger,Trigger1M)),NA())</f>
        <v>7.343392248522207E-3</v>
      </c>
      <c r="L259" s="52">
        <f>IFERROR(_xll.qlIndexFixing(Index3M,H259,TRUE,_xll.ohTrigger(RecalcTrigger,Trigger3M)),NA())</f>
        <v>9.3166737767168221E-3</v>
      </c>
      <c r="M259" s="52">
        <f>IFERROR(_xll.qlIndexFixing(ONIndex3M,I259,TRUE,_xll.ohTrigger(RecalcTrigger,Trigger3M)),NA())</f>
        <v>9.0379352050362627E-3</v>
      </c>
      <c r="N259" s="52">
        <f>IFERROR(_xll.qlIndexFixing(Index6M,$H259,TRUE,_xll.ohTrigger(RecalcTrigger,Trigger6M)),NA())</f>
        <v>1.1389198176643316E-2</v>
      </c>
      <c r="O259" s="52">
        <f>IFERROR(_xll.qlIndexFixing(ONIndex6M,I259,TRUE,_xll.ohTrigger(RecalcTrigger,Trigger6M)),NA())</f>
        <v>1.0851099177839885E-2</v>
      </c>
      <c r="P259" s="52">
        <f>IFERROR(_xll.qlIndexFixing(Index1Y,$H259,TRUE,_xll.ohTrigger(RecalcTrigger,Trigger1Y)),NA())</f>
        <v>1.415499331407773E-2</v>
      </c>
      <c r="Q259" s="52">
        <f>IFERROR(_xll.qlIndexFixing(ONIndex1Y,I259,TRUE,_xll.ohTrigger(RecalcTrigger,Trigger1Y)),NA())</f>
        <v>1.0614366881673831E-2</v>
      </c>
    </row>
    <row r="260" spans="2:17" x14ac:dyDescent="0.2">
      <c r="B260" s="46" t="s">
        <v>20</v>
      </c>
      <c r="D260" s="49">
        <f>_xll.qlCalendarAdvance(LocalCalendar,$D259,B260,"f",FALSE)</f>
        <v>42865</v>
      </c>
      <c r="E260" s="49">
        <f>_xll.qlInterestRateIndexValueDate(IndexON,D260)</f>
        <v>42865</v>
      </c>
      <c r="F260" s="52">
        <f>IFERROR(_xll.qlIndexFixing(IndexON,D260,TRUE,_xll.ohTrigger(RecalcTrigger,TriggerON)),NA())</f>
        <v>5.934906824069941E-3</v>
      </c>
      <c r="H260" s="49">
        <f>_xll.qlCalendarAdvance(IborCalendar,$H259,B260,"f",FALSE)</f>
        <v>42863</v>
      </c>
      <c r="I260" s="49">
        <f>_xll.qlInterestRateIndexValueDate(Index1M,$H260)</f>
        <v>42865</v>
      </c>
      <c r="J260" s="52">
        <f>IFERROR(_xll.qlIndexFixing(Index1M,$H260,TRUE,_xll.ohTrigger(RecalcTrigger,Trigger1M)),NA())</f>
        <v>7.4391360142766032E-3</v>
      </c>
      <c r="K260" s="52">
        <f>IFERROR(_xll.qlIndexFixing(ONIndex1M,I260,TRUE,_xll.ohTrigger(RecalcTrigger,Trigger1M)),NA())</f>
        <v>7.3488367799878773E-3</v>
      </c>
      <c r="L260" s="52">
        <f>IFERROR(_xll.qlIndexFixing(Index3M,H260,TRUE,_xll.ohTrigger(RecalcTrigger,Trigger3M)),NA())</f>
        <v>9.322740172497318E-3</v>
      </c>
      <c r="M260" s="52">
        <f>IFERROR(_xll.qlIndexFixing(ONIndex3M,I260,TRUE,_xll.ohTrigger(RecalcTrigger,Trigger3M)),NA())</f>
        <v>9.0434650663251404E-3</v>
      </c>
      <c r="N260" s="52">
        <f>IFERROR(_xll.qlIndexFixing(Index6M,$H260,TRUE,_xll.ohTrigger(RecalcTrigger,Trigger6M)),NA())</f>
        <v>1.1404098396083988E-2</v>
      </c>
      <c r="O260" s="52">
        <f>IFERROR(_xll.qlIndexFixing(ONIndex6M,I260,TRUE,_xll.ohTrigger(RecalcTrigger,Trigger6M)),NA())</f>
        <v>1.0858810466567448E-2</v>
      </c>
      <c r="P260" s="52">
        <f>IFERROR(_xll.qlIndexFixing(Index1Y,$H260,TRUE,_xll.ohTrigger(RecalcTrigger,Trigger1Y)),NA())</f>
        <v>1.4169704212856319E-2</v>
      </c>
      <c r="Q260" s="52">
        <f>IFERROR(_xll.qlIndexFixing(ONIndex1Y,I260,TRUE,_xll.ohTrigger(RecalcTrigger,Trigger1Y)),NA())</f>
        <v>1.0608285589484012E-2</v>
      </c>
    </row>
    <row r="261" spans="2:17" x14ac:dyDescent="0.2">
      <c r="B261" s="46" t="s">
        <v>20</v>
      </c>
      <c r="D261" s="49">
        <f>_xll.qlCalendarAdvance(LocalCalendar,$D260,B261,"f",FALSE)</f>
        <v>42866</v>
      </c>
      <c r="E261" s="49">
        <f>_xll.qlInterestRateIndexValueDate(IndexON,D261)</f>
        <v>42866</v>
      </c>
      <c r="F261" s="52">
        <f>IFERROR(_xll.qlIndexFixing(IndexON,D261,TRUE,_xll.ohTrigger(RecalcTrigger,TriggerON)),NA())</f>
        <v>5.9414682318870149E-3</v>
      </c>
      <c r="H261" s="49">
        <f>_xll.qlCalendarAdvance(IborCalendar,$H260,B261,"f",FALSE)</f>
        <v>42864</v>
      </c>
      <c r="I261" s="49">
        <f>_xll.qlInterestRateIndexValueDate(Index1M,$H261)</f>
        <v>42866</v>
      </c>
      <c r="J261" s="52">
        <f>IFERROR(_xll.qlIndexFixing(Index1M,$H261,TRUE,_xll.ohTrigger(RecalcTrigger,Trigger1M)),NA())</f>
        <v>7.441805952523306E-3</v>
      </c>
      <c r="K261" s="52">
        <f>IFERROR(_xll.qlIndexFixing(ONIndex1M,I261,TRUE,_xll.ohTrigger(RecalcTrigger,Trigger1M)),NA())</f>
        <v>7.3542853275210263E-3</v>
      </c>
      <c r="L261" s="52">
        <f>IFERROR(_xll.qlIndexFixing(Index3M,H261,TRUE,_xll.ohTrigger(RecalcTrigger,Trigger3M)),NA())</f>
        <v>9.3288174724362582E-3</v>
      </c>
      <c r="M261" s="52">
        <f>IFERROR(_xll.qlIndexFixing(ONIndex3M,I261,TRUE,_xll.ohTrigger(RecalcTrigger,Trigger3M)),NA())</f>
        <v>9.0490073374471791E-3</v>
      </c>
      <c r="N261" s="52">
        <f>IFERROR(_xll.qlIndexFixing(Index6M,$H261,TRUE,_xll.ohTrigger(RecalcTrigger,Trigger6M)),NA())</f>
        <v>1.1406685987615928E-2</v>
      </c>
      <c r="O261" s="52">
        <f>IFERROR(_xll.qlIndexFixing(ONIndex6M,I261,TRUE,_xll.ohTrigger(RecalcTrigger,Trigger6M)),NA())</f>
        <v>1.0867445788704799E-2</v>
      </c>
      <c r="P261" s="52">
        <f>IFERROR(_xll.qlIndexFixing(Index1Y,$H261,TRUE,_xll.ohTrigger(RecalcTrigger,Trigger1Y)),NA())</f>
        <v>1.4184411687721043E-2</v>
      </c>
      <c r="Q261" s="52">
        <f>IFERROR(_xll.qlIndexFixing(ONIndex1Y,I261,TRUE,_xll.ohTrigger(RecalcTrigger,Trigger1Y)),NA())</f>
        <v>1.0605490927222405E-2</v>
      </c>
    </row>
    <row r="262" spans="2:17" x14ac:dyDescent="0.2">
      <c r="B262" s="46" t="s">
        <v>20</v>
      </c>
      <c r="D262" s="49">
        <f>_xll.qlCalendarAdvance(LocalCalendar,$D261,B262,"f",FALSE)</f>
        <v>42867</v>
      </c>
      <c r="E262" s="49">
        <f>_xll.qlInterestRateIndexValueDate(IndexON,D262)</f>
        <v>42867</v>
      </c>
      <c r="F262" s="52">
        <f>IFERROR(_xll.qlIndexFixing(IndexON,D262,TRUE,_xll.ohTrigger(RecalcTrigger,TriggerON)),NA())</f>
        <v>5.95467775536207E-3</v>
      </c>
      <c r="H262" s="49">
        <f>_xll.qlCalendarAdvance(IborCalendar,$H261,B262,"f",FALSE)</f>
        <v>42865</v>
      </c>
      <c r="I262" s="49">
        <f>_xll.qlInterestRateIndexValueDate(Index1M,$H262)</f>
        <v>42867</v>
      </c>
      <c r="J262" s="52">
        <f>IFERROR(_xll.qlIndexFixing(Index1M,$H262,TRUE,_xll.ohTrigger(RecalcTrigger,Trigger1M)),NA())</f>
        <v>7.4444771184651298E-3</v>
      </c>
      <c r="K262" s="52">
        <f>IFERROR(_xll.qlIndexFixing(ONIndex1M,I262,TRUE,_xll.ohTrigger(RecalcTrigger,Trigger1M)),NA())</f>
        <v>7.3653464940637292E-3</v>
      </c>
      <c r="L262" s="52">
        <f>IFERROR(_xll.qlIndexFixing(Index3M,H262,TRUE,_xll.ohTrigger(RecalcTrigger,Trigger3M)),NA())</f>
        <v>9.3414119814649865E-3</v>
      </c>
      <c r="M262" s="52">
        <f>IFERROR(_xll.qlIndexFixing(ONIndex3M,I262,TRUE,_xll.ohTrigger(RecalcTrigger,Trigger3M)),NA())</f>
        <v>9.0603612644990505E-3</v>
      </c>
      <c r="N262" s="52">
        <f>IFERROR(_xll.qlIndexFixing(Index6M,$H262,TRUE,_xll.ohTrigger(RecalcTrigger,Trigger6M)),NA())</f>
        <v>1.1409256384292934E-2</v>
      </c>
      <c r="O262" s="52">
        <f>IFERROR(_xll.qlIndexFixing(ONIndex6M,I262,TRUE,_xll.ohTrigger(RecalcTrigger,Trigger6M)),NA())</f>
        <v>1.0888125837205109E-2</v>
      </c>
      <c r="P262" s="52">
        <f>IFERROR(_xll.qlIndexFixing(Index1Y,$H262,TRUE,_xll.ohTrigger(RecalcTrigger,Trigger1Y)),NA())</f>
        <v>1.4209527876913404E-2</v>
      </c>
      <c r="Q262" s="52">
        <f>IFERROR(_xll.qlIndexFixing(ONIndex1Y,I262,TRUE,_xll.ohTrigger(RecalcTrigger,Trigger1Y)),NA())</f>
        <v>1.0611169788976582E-2</v>
      </c>
    </row>
    <row r="263" spans="2:17" x14ac:dyDescent="0.2">
      <c r="B263" s="46" t="s">
        <v>20</v>
      </c>
      <c r="D263" s="49">
        <f>_xll.qlCalendarAdvance(LocalCalendar,$D262,B263,"f",FALSE)</f>
        <v>42870</v>
      </c>
      <c r="E263" s="49">
        <f>_xll.qlInterestRateIndexValueDate(IndexON,D263)</f>
        <v>42870</v>
      </c>
      <c r="F263" s="52">
        <f>IFERROR(_xll.qlIndexFixing(IndexON,D263,TRUE,_xll.ohTrigger(RecalcTrigger,TriggerON)),NA())</f>
        <v>5.9676785102347196E-3</v>
      </c>
      <c r="H263" s="49">
        <f>_xll.qlCalendarAdvance(IborCalendar,$H262,B263,"f",FALSE)</f>
        <v>42866</v>
      </c>
      <c r="I263" s="49">
        <f>_xll.qlInterestRateIndexValueDate(Index1M,$H263)</f>
        <v>42870</v>
      </c>
      <c r="J263" s="52">
        <f>IFERROR(_xll.qlIndexFixing(Index1M,$H263,TRUE,_xll.ohTrigger(RecalcTrigger,Trigger1M)),NA())</f>
        <v>7.4610499149628485E-3</v>
      </c>
      <c r="K263" s="52">
        <f>IFERROR(_xll.qlIndexFixing(ONIndex1M,I263,TRUE,_xll.ohTrigger(RecalcTrigger,Trigger1M)),NA())</f>
        <v>7.3761196782484717E-3</v>
      </c>
      <c r="L263" s="52">
        <f>IFERROR(_xll.qlIndexFixing(Index3M,H263,TRUE,_xll.ohTrigger(RecalcTrigger,Trigger3M)),NA())</f>
        <v>9.3532351632603268E-3</v>
      </c>
      <c r="M263" s="52">
        <f>IFERROR(_xll.qlIndexFixing(ONIndex3M,I263,TRUE,_xll.ohTrigger(RecalcTrigger,Trigger3M)),NA())</f>
        <v>9.0713005205067532E-3</v>
      </c>
      <c r="N263" s="52">
        <f>IFERROR(_xll.qlIndexFixing(Index6M,$H263,TRUE,_xll.ohTrigger(RecalcTrigger,Trigger6M)),NA())</f>
        <v>1.1423202040371554E-2</v>
      </c>
      <c r="O263" s="52">
        <f>IFERROR(_xll.qlIndexFixing(ONIndex6M,I263,TRUE,_xll.ohTrigger(RecalcTrigger,Trigger6M)),NA())</f>
        <v>1.0911227412950808E-2</v>
      </c>
      <c r="P263" s="52">
        <f>IFERROR(_xll.qlIndexFixing(Index1Y,$H263,TRUE,_xll.ohTrigger(RecalcTrigger,Trigger1Y)),NA())</f>
        <v>1.4243027386741509E-2</v>
      </c>
      <c r="Q263" s="52">
        <f>IFERROR(_xll.qlIndexFixing(ONIndex1Y,I263,TRUE,_xll.ohTrigger(RecalcTrigger,Trigger1Y)),NA())</f>
        <v>1.0627178576099183E-2</v>
      </c>
    </row>
    <row r="264" spans="2:17" x14ac:dyDescent="0.2">
      <c r="B264" s="46" t="s">
        <v>20</v>
      </c>
      <c r="D264" s="49">
        <f>_xll.qlCalendarAdvance(LocalCalendar,$D263,B264,"f",FALSE)</f>
        <v>42871</v>
      </c>
      <c r="E264" s="49">
        <f>_xll.qlInterestRateIndexValueDate(IndexON,D264)</f>
        <v>42871</v>
      </c>
      <c r="F264" s="52">
        <f>IFERROR(_xll.qlIndexFixing(IndexON,D264,TRUE,_xll.ohTrigger(RecalcTrigger,TriggerON)),NA())</f>
        <v>5.97422224155153E-3</v>
      </c>
      <c r="H264" s="49">
        <f>_xll.qlCalendarAdvance(IborCalendar,$H263,B264,"f",FALSE)</f>
        <v>42867</v>
      </c>
      <c r="I264" s="49">
        <f>_xll.qlInterestRateIndexValueDate(Index1M,$H264)</f>
        <v>42871</v>
      </c>
      <c r="J264" s="52">
        <f>IFERROR(_xll.qlIndexFixing(Index1M,$H264,TRUE,_xll.ohTrigger(RecalcTrigger,Trigger1M)),NA())</f>
        <v>7.466582222681881E-3</v>
      </c>
      <c r="K264" s="52">
        <f>IFERROR(_xll.qlIndexFixing(ONIndex1M,I264,TRUE,_xll.ohTrigger(RecalcTrigger,Trigger1M)),NA())</f>
        <v>7.3815883060390775E-3</v>
      </c>
      <c r="L264" s="52">
        <f>IFERROR(_xll.qlIndexFixing(Index3M,H264,TRUE,_xll.ohTrigger(RecalcTrigger,Trigger3M)),NA())</f>
        <v>9.3593665711043817E-3</v>
      </c>
      <c r="M264" s="52">
        <f>IFERROR(_xll.qlIndexFixing(ONIndex3M,I264,TRUE,_xll.ohTrigger(RecalcTrigger,Trigger3M)),NA())</f>
        <v>9.0769048409544695E-3</v>
      </c>
      <c r="N264" s="52">
        <f>IFERROR(_xll.qlIndexFixing(Index6M,$H264,TRUE,_xll.ohTrigger(RecalcTrigger,Trigger6M)),NA())</f>
        <v>1.1428903947735644E-2</v>
      </c>
      <c r="O264" s="52">
        <f>IFERROR(_xll.qlIndexFixing(ONIndex6M,I264,TRUE,_xll.ohTrigger(RecalcTrigger,Trigger6M)),NA())</f>
        <v>1.0924482903496013E-2</v>
      </c>
      <c r="P264" s="52">
        <f>IFERROR(_xll.qlIndexFixing(Index1Y,$H264,TRUE,_xll.ohTrigger(RecalcTrigger,Trigger1Y)),NA())</f>
        <v>1.4257582766460986E-2</v>
      </c>
      <c r="Q264" s="52">
        <f>IFERROR(_xll.qlIndexFixing(ONIndex1Y,I264,TRUE,_xll.ohTrigger(RecalcTrigger,Trigger1Y)),NA())</f>
        <v>1.0640817063638508E-2</v>
      </c>
    </row>
    <row r="265" spans="2:17" x14ac:dyDescent="0.2">
      <c r="B265" s="46" t="s">
        <v>20</v>
      </c>
      <c r="D265" s="49">
        <f>_xll.qlCalendarAdvance(LocalCalendar,$D264,B265,"f",FALSE)</f>
        <v>42872</v>
      </c>
      <c r="E265" s="49">
        <f>_xll.qlInterestRateIndexValueDate(IndexON,D265)</f>
        <v>42872</v>
      </c>
      <c r="F265" s="52">
        <f>IFERROR(_xll.qlIndexFixing(IndexON,D265,TRUE,_xll.ohTrigger(RecalcTrigger,TriggerON)),NA())</f>
        <v>5.9807624375363133E-3</v>
      </c>
      <c r="H265" s="49">
        <f>_xll.qlCalendarAdvance(IborCalendar,$H264,B265,"f",FALSE)</f>
        <v>42870</v>
      </c>
      <c r="I265" s="49">
        <f>_xll.qlInterestRateIndexValueDate(Index1M,$H265)</f>
        <v>42872</v>
      </c>
      <c r="J265" s="52">
        <f>IFERROR(_xll.qlIndexFixing(Index1M,$H265,TRUE,_xll.ohTrigger(RecalcTrigger,Trigger1M)),NA())</f>
        <v>7.4778356236433882E-3</v>
      </c>
      <c r="K265" s="52">
        <f>IFERROR(_xll.qlIndexFixing(ONIndex1M,I265,TRUE,_xll.ohTrigger(RecalcTrigger,Trigger1M)),NA())</f>
        <v>7.3870609499770978E-3</v>
      </c>
      <c r="L265" s="52">
        <f>IFERROR(_xll.qlIndexFixing(Index3M,H265,TRUE,_xll.ohTrigger(RecalcTrigger,Trigger3M)),NA())</f>
        <v>9.3655087179546417E-3</v>
      </c>
      <c r="M265" s="52">
        <f>IFERROR(_xll.qlIndexFixing(ONIndex3M,I265,TRUE,_xll.ohTrigger(RecalcTrigger,Trigger3M)),NA())</f>
        <v>9.0825215711554108E-3</v>
      </c>
      <c r="N265" s="52">
        <f>IFERROR(_xll.qlIndexFixing(Index6M,$H265,TRUE,_xll.ohTrigger(RecalcTrigger,Trigger6M)),NA())</f>
        <v>1.1434599992322948E-2</v>
      </c>
      <c r="O265" s="52">
        <f>IFERROR(_xll.qlIndexFixing(ONIndex6M,I265,TRUE,_xll.ohTrigger(RecalcTrigger,Trigger6M)),NA())</f>
        <v>1.0938662427770751E-2</v>
      </c>
      <c r="P265" s="52">
        <f>IFERROR(_xll.qlIndexFixing(Index1Y,$H265,TRUE,_xll.ohTrigger(RecalcTrigger,Trigger1Y)),NA())</f>
        <v>1.4272080728369465E-2</v>
      </c>
      <c r="Q265" s="52">
        <f>IFERROR(_xll.qlIndexFixing(ONIndex1Y,I265,TRUE,_xll.ohTrigger(RecalcTrigger,Trigger1Y)),NA())</f>
        <v>1.0657742181905405E-2</v>
      </c>
    </row>
    <row r="266" spans="2:17" x14ac:dyDescent="0.2">
      <c r="B266" s="46" t="s">
        <v>20</v>
      </c>
      <c r="D266" s="49">
        <f>_xll.qlCalendarAdvance(LocalCalendar,$D265,B266,"f",FALSE)</f>
        <v>42873</v>
      </c>
      <c r="E266" s="49">
        <f>_xll.qlInterestRateIndexValueDate(IndexON,D266)</f>
        <v>42873</v>
      </c>
      <c r="F266" s="52">
        <f>IFERROR(_xll.qlIndexFixing(IndexON,D266,TRUE,_xll.ohTrigger(RecalcTrigger,TriggerON)),NA())</f>
        <v>5.9872990983489416E-3</v>
      </c>
      <c r="H266" s="49">
        <f>_xll.qlCalendarAdvance(IborCalendar,$H265,B266,"f",FALSE)</f>
        <v>42871</v>
      </c>
      <c r="I266" s="49">
        <f>_xll.qlInterestRateIndexValueDate(Index1M,$H266)</f>
        <v>42873</v>
      </c>
      <c r="J266" s="52">
        <f>IFERROR(_xll.qlIndexFixing(Index1M,$H266,TRUE,_xll.ohTrigger(RecalcTrigger,Trigger1M)),NA())</f>
        <v>7.4805188348381346E-3</v>
      </c>
      <c r="K266" s="52">
        <f>IFERROR(_xll.qlIndexFixing(ONIndex1M,I266,TRUE,_xll.ohTrigger(RecalcTrigger,Trigger1M)),NA())</f>
        <v>7.3925376099825968E-3</v>
      </c>
      <c r="L266" s="52">
        <f>IFERROR(_xll.qlIndexFixing(Index3M,H266,TRUE,_xll.ohTrigger(RecalcTrigger,Trigger3M)),NA())</f>
        <v>9.3716615762809551E-3</v>
      </c>
      <c r="M266" s="52">
        <f>IFERROR(_xll.qlIndexFixing(ONIndex3M,I266,TRUE,_xll.ohTrigger(RecalcTrigger,Trigger3M)),NA())</f>
        <v>9.0881507112694493E-3</v>
      </c>
      <c r="N266" s="52">
        <f>IFERROR(_xll.qlIndexFixing(Index6M,$H266,TRUE,_xll.ohTrigger(RecalcTrigger,Trigger6M)),NA())</f>
        <v>1.144701877006613E-2</v>
      </c>
      <c r="O266" s="52">
        <f>IFERROR(_xll.qlIndexFixing(ONIndex6M,I266,TRUE,_xll.ohTrigger(RecalcTrigger,Trigger6M)),NA())</f>
        <v>1.0953765986174702E-2</v>
      </c>
      <c r="P266" s="52">
        <f>IFERROR(_xll.qlIndexFixing(Index1Y,$H266,TRUE,_xll.ohTrigger(RecalcTrigger,Trigger1Y)),NA())</f>
        <v>1.4286512271667716E-2</v>
      </c>
      <c r="Q266" s="52">
        <f>IFERROR(_xll.qlIndexFixing(ONIndex1Y,I266,TRUE,_xll.ohTrigger(RecalcTrigger,Trigger1Y)),NA())</f>
        <v>1.0677953931379491E-2</v>
      </c>
    </row>
    <row r="267" spans="2:17" x14ac:dyDescent="0.2">
      <c r="B267" s="46" t="s">
        <v>20</v>
      </c>
      <c r="D267" s="49">
        <f>_xll.qlCalendarAdvance(LocalCalendar,$D266,B267,"f",FALSE)</f>
        <v>42874</v>
      </c>
      <c r="E267" s="49">
        <f>_xll.qlInterestRateIndexValueDate(IndexON,D267)</f>
        <v>42874</v>
      </c>
      <c r="F267" s="52">
        <f>IFERROR(_xll.qlIndexFixing(IndexON,D267,TRUE,_xll.ohTrigger(RecalcTrigger,TriggerON)),NA())</f>
        <v>6.0004606480923428E-3</v>
      </c>
      <c r="H267" s="49">
        <f>_xll.qlCalendarAdvance(IborCalendar,$H266,B267,"f",FALSE)</f>
        <v>42872</v>
      </c>
      <c r="I267" s="49">
        <f>_xll.qlInterestRateIndexValueDate(Index1M,$H267)</f>
        <v>42874</v>
      </c>
      <c r="J267" s="52">
        <f>IFERROR(_xll.qlIndexFixing(Index1M,$H267,TRUE,_xll.ohTrigger(RecalcTrigger,Trigger1M)),NA())</f>
        <v>7.4832032725834531E-3</v>
      </c>
      <c r="K267" s="52">
        <f>IFERROR(_xll.qlIndexFixing(ONIndex1M,I267,TRUE,_xll.ohTrigger(RecalcTrigger,Trigger1M)),NA())</f>
        <v>7.4036565730395409E-3</v>
      </c>
      <c r="L267" s="52">
        <f>IFERROR(_xll.qlIndexFixing(Index3M,H267,TRUE,_xll.ohTrigger(RecalcTrigger,Trigger3M)),NA())</f>
        <v>9.3844049870512574E-3</v>
      </c>
      <c r="M267" s="52">
        <f>IFERROR(_xll.qlIndexFixing(ONIndex3M,I267,TRUE,_xll.ohTrigger(RecalcTrigger,Trigger3M)),NA())</f>
        <v>9.0996803595722042E-3</v>
      </c>
      <c r="N267" s="52">
        <f>IFERROR(_xll.qlIndexFixing(Index6M,$H267,TRUE,_xll.ohTrigger(RecalcTrigger,Trigger6M)),NA())</f>
        <v>1.1449336630902553E-2</v>
      </c>
      <c r="O267" s="52">
        <f>IFERROR(_xll.qlIndexFixing(ONIndex6M,I267,TRUE,_xll.ohTrigger(RecalcTrigger,Trigger6M)),NA())</f>
        <v>1.0987388540488752E-2</v>
      </c>
      <c r="P267" s="52">
        <f>IFERROR(_xll.qlIndexFixing(Index1Y,$H267,TRUE,_xll.ohTrigger(RecalcTrigger,Trigger1Y)),NA())</f>
        <v>1.431047018408989E-2</v>
      </c>
      <c r="Q267" s="52">
        <f>IFERROR(_xll.qlIndexFixing(ONIndex1Y,I267,TRUE,_xll.ohTrigger(RecalcTrigger,Trigger1Y)),NA())</f>
        <v>1.0729652646874754E-2</v>
      </c>
    </row>
    <row r="268" spans="2:17" x14ac:dyDescent="0.2">
      <c r="B268" s="46" t="s">
        <v>20</v>
      </c>
      <c r="D268" s="49">
        <f>_xll.qlCalendarAdvance(LocalCalendar,$D267,B268,"f",FALSE)</f>
        <v>42877</v>
      </c>
      <c r="E268" s="49">
        <f>_xll.qlInterestRateIndexValueDate(IndexON,D268)</f>
        <v>42877</v>
      </c>
      <c r="F268" s="52">
        <f>IFERROR(_xll.qlIndexFixing(IndexON,D268,TRUE,_xll.ohTrigger(RecalcTrigger,TriggerON)),NA())</f>
        <v>6.0134103884390555E-3</v>
      </c>
      <c r="H268" s="49">
        <f>_xll.qlCalendarAdvance(IborCalendar,$H267,B268,"f",FALSE)</f>
        <v>42873</v>
      </c>
      <c r="I268" s="49">
        <f>_xll.qlInterestRateIndexValueDate(Index1M,$H268)</f>
        <v>42877</v>
      </c>
      <c r="J268" s="52">
        <f>IFERROR(_xll.qlIndexFixing(Index1M,$H268,TRUE,_xll.ohTrigger(RecalcTrigger,Trigger1M)),NA())</f>
        <v>7.4998605127203502E-3</v>
      </c>
      <c r="K268" s="52">
        <f>IFERROR(_xll.qlIndexFixing(ONIndex1M,I268,TRUE,_xll.ohTrigger(RecalcTrigger,Trigger1M)),NA())</f>
        <v>7.4144844105994423E-3</v>
      </c>
      <c r="L268" s="52">
        <f>IFERROR(_xll.qlIndexFixing(Index3M,H268,TRUE,_xll.ohTrigger(RecalcTrigger,Trigger3M)),NA())</f>
        <v>9.3963795738462377E-3</v>
      </c>
      <c r="M268" s="52">
        <f>IFERROR(_xll.qlIndexFixing(ONIndex3M,I268,TRUE,_xll.ohTrigger(RecalcTrigger,Trigger3M)),NA())</f>
        <v>9.1107913702170862E-3</v>
      </c>
      <c r="N268" s="52">
        <f>IFERROR(_xll.qlIndexFixing(Index6M,$H268,TRUE,_xll.ohTrigger(RecalcTrigger,Trigger6M)),NA())</f>
        <v>1.1462785579123981E-2</v>
      </c>
      <c r="O268" s="52">
        <f>IFERROR(_xll.qlIndexFixing(ONIndex6M,I268,TRUE,_xll.ohTrigger(RecalcTrigger,Trigger6M)),NA())</f>
        <v>1.1023420562441544E-2</v>
      </c>
      <c r="P268" s="52">
        <f>IFERROR(_xll.qlIndexFixing(Index1Y,$H268,TRUE,_xll.ohTrigger(RecalcTrigger,Trigger1Y)),NA())</f>
        <v>1.4343394225153974E-2</v>
      </c>
      <c r="Q268" s="52">
        <f>IFERROR(_xll.qlIndexFixing(ONIndex1Y,I268,TRUE,_xll.ohTrigger(RecalcTrigger,Trigger1Y)),NA())</f>
        <v>1.0791667253657877E-2</v>
      </c>
    </row>
    <row r="269" spans="2:17" x14ac:dyDescent="0.2">
      <c r="B269" s="46" t="s">
        <v>20</v>
      </c>
      <c r="D269" s="49">
        <f>_xll.qlCalendarAdvance(LocalCalendar,$D268,B269,"f",FALSE)</f>
        <v>42878</v>
      </c>
      <c r="E269" s="49">
        <f>_xll.qlInterestRateIndexValueDate(IndexON,D269)</f>
        <v>42878</v>
      </c>
      <c r="F269" s="52">
        <f>IFERROR(_xll.qlIndexFixing(IndexON,D269,TRUE,_xll.ohTrigger(RecalcTrigger,TriggerON)),NA())</f>
        <v>6.0199293727514203E-3</v>
      </c>
      <c r="H269" s="49">
        <f>_xll.qlCalendarAdvance(IborCalendar,$H268,B269,"f",FALSE)</f>
        <v>42874</v>
      </c>
      <c r="I269" s="49">
        <f>_xll.qlInterestRateIndexValueDate(Index1M,$H269)</f>
        <v>42878</v>
      </c>
      <c r="J269" s="52">
        <f>IFERROR(_xll.qlIndexFixing(Index1M,$H269,TRUE,_xll.ohTrigger(RecalcTrigger,Trigger1M)),NA())</f>
        <v>7.5054209684007637E-3</v>
      </c>
      <c r="K269" s="52">
        <f>IFERROR(_xll.qlIndexFixing(ONIndex1M,I269,TRUE,_xll.ohTrigger(RecalcTrigger,Trigger1M)),NA())</f>
        <v>7.4199811509423341E-3</v>
      </c>
      <c r="L269" s="52">
        <f>IFERROR(_xll.qlIndexFixing(Index3M,H269,TRUE,_xll.ohTrigger(RecalcTrigger,Trigger3M)),NA())</f>
        <v>9.4025855766709191E-3</v>
      </c>
      <c r="M269" s="52">
        <f>IFERROR(_xll.qlIndexFixing(ONIndex3M,I269,TRUE,_xll.ohTrigger(RecalcTrigger,Trigger3M)),NA())</f>
        <v>9.1164825596568022E-3</v>
      </c>
      <c r="N269" s="52">
        <f>IFERROR(_xll.qlIndexFixing(Index6M,$H269,TRUE,_xll.ohTrigger(RecalcTrigger,Trigger6M)),NA())</f>
        <v>1.1471834204418687E-2</v>
      </c>
      <c r="O269" s="52">
        <f>IFERROR(_xll.qlIndexFixing(ONIndex6M,I269,TRUE,_xll.ohTrigger(RecalcTrigger,Trigger6M)),NA())</f>
        <v>1.1043144292930407E-2</v>
      </c>
      <c r="P269" s="52">
        <f>IFERROR(_xll.qlIndexFixing(Index1Y,$H269,TRUE,_xll.ohTrigger(RecalcTrigger,Trigger1Y)),NA())</f>
        <v>1.4357358645897232E-2</v>
      </c>
      <c r="Q269" s="52">
        <f>IFERROR(_xll.qlIndexFixing(ONIndex1Y,I269,TRUE,_xll.ohTrigger(RecalcTrigger,Trigger1Y)),NA())</f>
        <v>1.0828312169239851E-2</v>
      </c>
    </row>
    <row r="270" spans="2:17" x14ac:dyDescent="0.2">
      <c r="B270" s="46" t="s">
        <v>20</v>
      </c>
      <c r="D270" s="49">
        <f>_xll.qlCalendarAdvance(LocalCalendar,$D269,B270,"f",FALSE)</f>
        <v>42879</v>
      </c>
      <c r="E270" s="49">
        <f>_xll.qlInterestRateIndexValueDate(IndexON,D270)</f>
        <v>42879</v>
      </c>
      <c r="F270" s="52">
        <f>IFERROR(_xll.qlIndexFixing(IndexON,D270,TRUE,_xll.ohTrigger(RecalcTrigger,TriggerON)),NA())</f>
        <v>6.0264448218116939E-3</v>
      </c>
      <c r="H270" s="49">
        <f>_xll.qlCalendarAdvance(IborCalendar,$H269,B270,"f",FALSE)</f>
        <v>42877</v>
      </c>
      <c r="I270" s="49">
        <f>_xll.qlInterestRateIndexValueDate(Index1M,$H270)</f>
        <v>42879</v>
      </c>
      <c r="J270" s="52">
        <f>IFERROR(_xll.qlIndexFixing(Index1M,$H270,TRUE,_xll.ohTrigger(RecalcTrigger,Trigger1M)),NA())</f>
        <v>7.5167322849945999E-3</v>
      </c>
      <c r="K270" s="52">
        <f>IFERROR(_xll.qlIndexFixing(ONIndex1M,I270,TRUE,_xll.ohTrigger(RecalcTrigger,Trigger1M)),NA())</f>
        <v>7.4254819072727685E-3</v>
      </c>
      <c r="L270" s="52">
        <f>IFERROR(_xll.qlIndexFixing(Index3M,H270,TRUE,_xll.ohTrigger(RecalcTrigger,Trigger3M)),NA())</f>
        <v>9.408802125815071E-3</v>
      </c>
      <c r="M270" s="52">
        <f>IFERROR(_xll.qlIndexFixing(ONIndex3M,I270,TRUE,_xll.ohTrigger(RecalcTrigger,Trigger3M)),NA())</f>
        <v>9.1221861588497433E-3</v>
      </c>
      <c r="N270" s="52">
        <f>IFERROR(_xll.qlIndexFixing(Index6M,$H270,TRUE,_xll.ohTrigger(RecalcTrigger,Trigger6M)),NA())</f>
        <v>1.1473812077109962E-2</v>
      </c>
      <c r="O270" s="52">
        <f>IFERROR(_xll.qlIndexFixing(ONIndex6M,I270,TRUE,_xll.ohTrigger(RecalcTrigger,Trigger6M)),NA())</f>
        <v>1.1063792058187971E-2</v>
      </c>
      <c r="P270" s="52">
        <f>IFERROR(_xll.qlIndexFixing(Index1Y,$H270,TRUE,_xll.ohTrigger(RecalcTrigger,Trigger1Y)),NA())</f>
        <v>1.4371202632835096E-2</v>
      </c>
      <c r="Q270" s="52">
        <f>IFERROR(_xll.qlIndexFixing(ONIndex1Y,I270,TRUE,_xll.ohTrigger(RecalcTrigger,Trigger1Y)),NA())</f>
        <v>1.0868243720665305E-2</v>
      </c>
    </row>
    <row r="271" spans="2:17" x14ac:dyDescent="0.2">
      <c r="B271" s="46" t="s">
        <v>20</v>
      </c>
      <c r="D271" s="49">
        <f>_xll.qlCalendarAdvance(LocalCalendar,$D270,B271,"f",FALSE)</f>
        <v>42880</v>
      </c>
      <c r="E271" s="49">
        <f>_xll.qlInterestRateIndexValueDate(IndexON,D271)</f>
        <v>42880</v>
      </c>
      <c r="F271" s="52">
        <f>IFERROR(_xll.qlIndexFixing(IndexON,D271,TRUE,_xll.ohTrigger(RecalcTrigger,TriggerON)),NA())</f>
        <v>6.0329567354600044E-3</v>
      </c>
      <c r="H271" s="49">
        <f>_xll.qlCalendarAdvance(IborCalendar,$H270,B271,"f",FALSE)</f>
        <v>42878</v>
      </c>
      <c r="I271" s="49">
        <f>_xll.qlInterestRateIndexValueDate(Index1M,$H271)</f>
        <v>42880</v>
      </c>
      <c r="J271" s="52">
        <f>IFERROR(_xll.qlIndexFixing(Index1M,$H271,TRUE,_xll.ohTrigger(RecalcTrigger,Trigger1M)),NA())</f>
        <v>7.5194287610141908E-3</v>
      </c>
      <c r="K271" s="52">
        <f>IFERROR(_xll.qlIndexFixing(ONIndex1M,I271,TRUE,_xll.ohTrigger(RecalcTrigger,Trigger1M)),NA())</f>
        <v>7.4309866797506174E-3</v>
      </c>
      <c r="L271" s="52">
        <f>IFERROR(_xll.qlIndexFixing(Index3M,H271,TRUE,_xll.ohTrigger(RecalcTrigger,Trigger3M)),NA())</f>
        <v>9.4150291937528836E-3</v>
      </c>
      <c r="M271" s="52">
        <f>IFERROR(_xll.qlIndexFixing(ONIndex3M,I271,TRUE,_xll.ohTrigger(RecalcTrigger,Trigger3M)),NA())</f>
        <v>9.1279021679557815E-3</v>
      </c>
      <c r="N271" s="52">
        <f>IFERROR(_xll.qlIndexFixing(Index6M,$H271,TRUE,_xll.ohTrigger(RecalcTrigger,Trigger6M)),NA())</f>
        <v>1.14864119857109E-2</v>
      </c>
      <c r="O271" s="52">
        <f>IFERROR(_xll.qlIndexFixing(ONIndex6M,I271,TRUE,_xll.ohTrigger(RecalcTrigger,Trigger6M)),NA())</f>
        <v>1.1085363858533981E-2</v>
      </c>
      <c r="P271" s="52">
        <f>IFERROR(_xll.qlIndexFixing(Index1Y,$H271,TRUE,_xll.ohTrigger(RecalcTrigger,Trigger1Y)),NA())</f>
        <v>1.438491718178102E-2</v>
      </c>
      <c r="Q271" s="52">
        <f>IFERROR(_xll.qlIndexFixing(ONIndex1Y,I271,TRUE,_xll.ohTrigger(RecalcTrigger,Trigger1Y)),NA())</f>
        <v>1.0911461909053344E-2</v>
      </c>
    </row>
    <row r="272" spans="2:17" x14ac:dyDescent="0.2">
      <c r="B272" s="46" t="s">
        <v>20</v>
      </c>
      <c r="D272" s="49">
        <f>_xll.qlCalendarAdvance(LocalCalendar,$D271,B272,"f",FALSE)</f>
        <v>42881</v>
      </c>
      <c r="E272" s="49">
        <f>_xll.qlInterestRateIndexValueDate(IndexON,D272)</f>
        <v>42881</v>
      </c>
      <c r="F272" s="52">
        <f>IFERROR(_xll.qlIndexFixing(IndexON,D272,TRUE,_xll.ohTrigger(RecalcTrigger,TriggerON)),NA())</f>
        <v>6.0493713159748275E-3</v>
      </c>
      <c r="H272" s="49">
        <f>_xll.qlCalendarAdvance(IborCalendar,$H271,B272,"f",FALSE)</f>
        <v>42879</v>
      </c>
      <c r="I272" s="49">
        <f>_xll.qlInterestRateIndexValueDate(Index1M,$H272)</f>
        <v>42881</v>
      </c>
      <c r="J272" s="52">
        <f>IFERROR(_xll.qlIndexFixing(Index1M,$H272,TRUE,_xll.ohTrigger(RecalcTrigger,Trigger1M)),NA())</f>
        <v>7.522126462426287E-3</v>
      </c>
      <c r="K272" s="52">
        <f>IFERROR(_xll.qlIndexFixing(ONIndex1M,I272,TRUE,_xll.ohTrigger(RecalcTrigger,Trigger1M)),NA())</f>
        <v>7.4449996301506616E-3</v>
      </c>
      <c r="L272" s="52">
        <f>IFERROR(_xll.qlIndexFixing(Index3M,H272,TRUE,_xll.ohTrigger(RecalcTrigger,Trigger3M)),NA())</f>
        <v>9.431250977685374E-3</v>
      </c>
      <c r="M272" s="52">
        <f>IFERROR(_xll.qlIndexFixing(ONIndex3M,I272,TRUE,_xll.ohTrigger(RecalcTrigger,Trigger3M)),NA())</f>
        <v>9.1426024992680155E-3</v>
      </c>
      <c r="N272" s="52">
        <f>IFERROR(_xll.qlIndexFixing(Index6M,$H272,TRUE,_xll.ohTrigger(RecalcTrigger,Trigger6M)),NA())</f>
        <v>1.1488226060186778E-2</v>
      </c>
      <c r="O272" s="52">
        <f>IFERROR(_xll.qlIndexFixing(ONIndex6M,I272,TRUE,_xll.ohTrigger(RecalcTrigger,Trigger6M)),NA())</f>
        <v>1.1144430990399634E-2</v>
      </c>
      <c r="P272" s="52">
        <f>IFERROR(_xll.qlIndexFixing(Index1Y,$H272,TRUE,_xll.ohTrigger(RecalcTrigger,Trigger1Y)),NA())</f>
        <v>1.4411660011638889E-2</v>
      </c>
      <c r="Q272" s="52">
        <f>IFERROR(_xll.qlIndexFixing(ONIndex1Y,I272,TRUE,_xll.ohTrigger(RecalcTrigger,Trigger1Y)),NA())</f>
        <v>1.1036448047772041E-2</v>
      </c>
    </row>
    <row r="273" spans="2:17" x14ac:dyDescent="0.2">
      <c r="B273" s="46" t="s">
        <v>20</v>
      </c>
      <c r="D273" s="49">
        <f>_xll.qlCalendarAdvance(LocalCalendar,$D272,B273,"f",FALSE)</f>
        <v>42885</v>
      </c>
      <c r="E273" s="49">
        <f>_xll.qlInterestRateIndexValueDate(IndexON,D273)</f>
        <v>42885</v>
      </c>
      <c r="F273" s="52">
        <f>IFERROR(_xll.qlIndexFixing(IndexON,D273,TRUE,_xll.ohTrigger(RecalcTrigger,TriggerON)),NA())</f>
        <v>6.0654632746803827E-3</v>
      </c>
      <c r="H273" s="49">
        <f>_xll.qlCalendarAdvance(IborCalendar,$H272,B273,"f",FALSE)</f>
        <v>42880</v>
      </c>
      <c r="I273" s="49">
        <f>_xll.qlInterestRateIndexValueDate(Index1M,$H273)</f>
        <v>42885</v>
      </c>
      <c r="J273" s="52">
        <f>IFERROR(_xll.qlIndexFixing(Index1M,$H273,TRUE,_xll.ohTrigger(RecalcTrigger,Trigger1M)),NA())</f>
        <v>7.5444567509735756E-3</v>
      </c>
      <c r="K273" s="52">
        <f>IFERROR(_xll.qlIndexFixing(ONIndex1M,I273,TRUE,_xll.ohTrigger(RecalcTrigger,Trigger1M)),NA())</f>
        <v>7.4585707831520409E-3</v>
      </c>
      <c r="L273" s="52">
        <f>IFERROR(_xll.qlIndexFixing(Index3M,H273,TRUE,_xll.ohTrigger(RecalcTrigger,Trigger3M)),NA())</f>
        <v>9.4463213519088585E-3</v>
      </c>
      <c r="M273" s="52">
        <f>IFERROR(_xll.qlIndexFixing(ONIndex3M,I273,TRUE,_xll.ohTrigger(RecalcTrigger,Trigger3M)),NA())</f>
        <v>9.1566683613830691E-3</v>
      </c>
      <c r="N273" s="52">
        <f>IFERROR(_xll.qlIndexFixing(Index6M,$H273,TRUE,_xll.ohTrigger(RecalcTrigger,Trigger6M)),NA())</f>
        <v>1.1505427971120584E-2</v>
      </c>
      <c r="O273" s="52">
        <f>IFERROR(_xll.qlIndexFixing(ONIndex6M,I273,TRUE,_xll.ohTrigger(RecalcTrigger,Trigger6M)),NA())</f>
        <v>1.1207083390987194E-2</v>
      </c>
      <c r="P273" s="52">
        <f>IFERROR(_xll.qlIndexFixing(Index1Y,$H273,TRUE,_xll.ohTrigger(RecalcTrigger,Trigger1Y)),NA())</f>
        <v>1.4451233179621105E-2</v>
      </c>
      <c r="Q273" s="52">
        <f>IFERROR(_xll.qlIndexFixing(ONIndex1Y,I273,TRUE,_xll.ohTrigger(RecalcTrigger,Trigger1Y)),NA())</f>
        <v>1.1176852450036634E-2</v>
      </c>
    </row>
    <row r="274" spans="2:17" x14ac:dyDescent="0.2">
      <c r="B274" s="46" t="s">
        <v>20</v>
      </c>
      <c r="D274" s="49">
        <f>_xll.qlCalendarAdvance(LocalCalendar,$D273,B274,"f",FALSE)</f>
        <v>42886</v>
      </c>
      <c r="E274" s="49">
        <f>_xll.qlInterestRateIndexValueDate(IndexON,D274)</f>
        <v>42886</v>
      </c>
      <c r="F274" s="52">
        <f>IFERROR(_xll.qlIndexFixing(IndexON,D274,TRUE,_xll.ohTrigger(RecalcTrigger,TriggerON)),NA())</f>
        <v>6.0719539765763386E-3</v>
      </c>
      <c r="H274" s="49">
        <f>_xll.qlCalendarAdvance(IborCalendar,$H273,B274,"f",FALSE)</f>
        <v>42881</v>
      </c>
      <c r="I274" s="49">
        <f>_xll.qlInterestRateIndexValueDate(Index1M,$H274)</f>
        <v>42886</v>
      </c>
      <c r="J274" s="52">
        <f>IFERROR(_xll.qlIndexFixing(Index1M,$H274,TRUE,_xll.ohTrigger(RecalcTrigger,Trigger1M)),NA())</f>
        <v>7.5471632525365706E-3</v>
      </c>
      <c r="K274" s="52">
        <f>IFERROR(_xll.qlIndexFixing(ONIndex1M,I274,TRUE,_xll.ohTrigger(RecalcTrigger,Trigger1M)),NA())</f>
        <v>7.4640996520347613E-3</v>
      </c>
      <c r="L274" s="52">
        <f>IFERROR(_xll.qlIndexFixing(Index3M,H274,TRUE,_xll.ohTrigger(RecalcTrigger,Trigger3M)),NA())</f>
        <v>9.4526109545449623E-3</v>
      </c>
      <c r="M274" s="52">
        <f>IFERROR(_xll.qlIndexFixing(ONIndex3M,I274,TRUE,_xll.ohTrigger(RecalcTrigger,Trigger3M)),NA())</f>
        <v>9.1624588296479459E-3</v>
      </c>
      <c r="N274" s="52">
        <f>IFERROR(_xll.qlIndexFixing(Index6M,$H274,TRUE,_xll.ohTrigger(RecalcTrigger,Trigger6M)),NA())</f>
        <v>1.1506700056741537E-2</v>
      </c>
      <c r="O274" s="52">
        <f>IFERROR(_xll.qlIndexFixing(ONIndex6M,I274,TRUE,_xll.ohTrigger(RecalcTrigger,Trigger6M)),NA())</f>
        <v>1.1234199405061318E-2</v>
      </c>
      <c r="P274" s="52">
        <f>IFERROR(_xll.qlIndexFixing(Index1Y,$H274,TRUE,_xll.ohTrigger(RecalcTrigger,Trigger1Y)),NA())</f>
        <v>1.4463981988644146E-2</v>
      </c>
      <c r="Q274" s="52">
        <f>IFERROR(_xll.qlIndexFixing(ONIndex1Y,I274,TRUE,_xll.ohTrigger(RecalcTrigger,Trigger1Y)),NA())</f>
        <v>1.1239790488257739E-2</v>
      </c>
    </row>
    <row r="275" spans="2:17" x14ac:dyDescent="0.2">
      <c r="B275" s="46" t="s">
        <v>20</v>
      </c>
      <c r="D275" s="49">
        <f>_xll.qlCalendarAdvance(LocalCalendar,$D274,B275,"f",FALSE)</f>
        <v>42887</v>
      </c>
      <c r="E275" s="49">
        <f>_xll.qlInterestRateIndexValueDate(IndexON,D275)</f>
        <v>42887</v>
      </c>
      <c r="F275" s="52">
        <f>IFERROR(_xll.qlIndexFixing(IndexON,D275,TRUE,_xll.ohTrigger(RecalcTrigger,TriggerON)),NA())</f>
        <v>6.0784411433001395E-3</v>
      </c>
      <c r="H275" s="49">
        <f>_xll.qlCalendarAdvance(IborCalendar,$H274,B275,"f",FALSE)</f>
        <v>42885</v>
      </c>
      <c r="I275" s="49">
        <f>_xll.qlInterestRateIndexValueDate(Index1M,$H275)</f>
        <v>42887</v>
      </c>
      <c r="J275" s="52">
        <f>IFERROR(_xll.qlIndexFixing(Index1M,$H275,TRUE,_xll.ohTrigger(RecalcTrigger,Trigger1M)),NA())</f>
        <v>7.5585357330873459E-3</v>
      </c>
      <c r="K275" s="52">
        <f>IFERROR(_xll.qlIndexFixing(ONIndex1M,I275,TRUE,_xll.ohTrigger(RecalcTrigger,Trigger1M)),NA())</f>
        <v>7.4696325369050243E-3</v>
      </c>
      <c r="L275" s="52">
        <f>IFERROR(_xll.qlIndexFixing(Index3M,H275,TRUE,_xll.ohTrigger(RecalcTrigger,Trigger3M)),NA())</f>
        <v>9.458910883285385E-3</v>
      </c>
      <c r="M275" s="52">
        <f>IFERROR(_xll.qlIndexFixing(ONIndex3M,I275,TRUE,_xll.ohTrigger(RecalcTrigger,Trigger3M)),NA())</f>
        <v>9.1682617078259199E-3</v>
      </c>
      <c r="N275" s="52">
        <f>IFERROR(_xll.qlIndexFixing(Index6M,$H275,TRUE,_xll.ohTrigger(RecalcTrigger,Trigger6M)),NA())</f>
        <v>1.1511572011447868E-2</v>
      </c>
      <c r="O275" s="52">
        <f>IFERROR(_xll.qlIndexFixing(ONIndex6M,I275,TRUE,_xll.ohTrigger(RecalcTrigger,Trigger6M)),NA())</f>
        <v>1.1262239455342993E-2</v>
      </c>
      <c r="P275" s="52">
        <f>IFERROR(_xll.qlIndexFixing(Index1Y,$H275,TRUE,_xll.ohTrigger(RecalcTrigger,Trigger1Y)),NA())</f>
        <v>1.4476538318629767E-2</v>
      </c>
      <c r="Q275" s="52">
        <f>IFERROR(_xll.qlIndexFixing(ONIndex1Y,I275,TRUE,_xll.ohTrigger(RecalcTrigger,Trigger1Y)),NA())</f>
        <v>1.1306015173513373E-2</v>
      </c>
    </row>
    <row r="276" spans="2:17" x14ac:dyDescent="0.2">
      <c r="B276" s="46" t="s">
        <v>20</v>
      </c>
      <c r="D276" s="49">
        <f>_xll.qlCalendarAdvance(LocalCalendar,$D275,B276,"f",FALSE)</f>
        <v>42888</v>
      </c>
      <c r="E276" s="49">
        <f>_xll.qlInterestRateIndexValueDate(IndexON,D276)</f>
        <v>42888</v>
      </c>
      <c r="F276" s="52">
        <f>IFERROR(_xll.qlIndexFixing(IndexON,D276,TRUE,_xll.ohTrigger(RecalcTrigger,TriggerON)),NA())</f>
        <v>6.0915067627931307E-3</v>
      </c>
      <c r="H276" s="49">
        <f>_xll.qlCalendarAdvance(IborCalendar,$H275,B276,"f",FALSE)</f>
        <v>42886</v>
      </c>
      <c r="I276" s="49">
        <f>_xll.qlInterestRateIndexValueDate(Index1M,$H276)</f>
        <v>42888</v>
      </c>
      <c r="J276" s="52">
        <f>IFERROR(_xll.qlIndexFixing(Index1M,$H276,TRUE,_xll.ohTrigger(RecalcTrigger,Trigger1M)),NA())</f>
        <v>7.5612466899739831E-3</v>
      </c>
      <c r="K276" s="52">
        <f>IFERROR(_xll.qlIndexFixing(ONIndex1M,I276,TRUE,_xll.ohTrigger(RecalcTrigger,Trigger1M)),NA())</f>
        <v>7.4808671421511264E-3</v>
      </c>
      <c r="L276" s="52">
        <f>IFERROR(_xll.qlIndexFixing(Index3M,H276,TRUE,_xll.ohTrigger(RecalcTrigger,Trigger3M)),NA())</f>
        <v>9.475313727262397E-3</v>
      </c>
      <c r="M276" s="52">
        <f>IFERROR(_xll.qlIndexFixing(ONIndex3M,I276,TRUE,_xll.ohTrigger(RecalcTrigger,Trigger3M)),NA())</f>
        <v>9.1801429175752958E-3</v>
      </c>
      <c r="N276" s="52">
        <f>IFERROR(_xll.qlIndexFixing(Index6M,$H276,TRUE,_xll.ohTrigger(RecalcTrigger,Trigger6M)),NA())</f>
        <v>1.1523909834189886E-2</v>
      </c>
      <c r="O276" s="52">
        <f>IFERROR(_xll.qlIndexFixing(ONIndex6M,I276,TRUE,_xll.ohTrigger(RecalcTrigger,Trigger6M)),NA())</f>
        <v>1.1321755720219429E-2</v>
      </c>
      <c r="P276" s="52">
        <f>IFERROR(_xll.qlIndexFixing(Index1Y,$H276,TRUE,_xll.ohTrigger(RecalcTrigger,Trigger1Y)),NA())</f>
        <v>1.4496979077413395E-2</v>
      </c>
      <c r="Q276" s="52">
        <f>IFERROR(_xll.qlIndexFixing(ONIndex1Y,I276,TRUE,_xll.ohTrigger(RecalcTrigger,Trigger1Y)),NA())</f>
        <v>1.1449784179360378E-2</v>
      </c>
    </row>
    <row r="277" spans="2:17" x14ac:dyDescent="0.2">
      <c r="B277" s="46" t="s">
        <v>20</v>
      </c>
      <c r="D277" s="49">
        <f>_xll.qlCalendarAdvance(LocalCalendar,$D276,B277,"f",FALSE)</f>
        <v>42891</v>
      </c>
      <c r="E277" s="49">
        <f>_xll.qlInterestRateIndexValueDate(IndexON,D277)</f>
        <v>42891</v>
      </c>
      <c r="F277" s="52">
        <f>IFERROR(_xll.qlIndexFixing(IndexON,D277,TRUE,_xll.ohTrigger(RecalcTrigger,TriggerON)),NA())</f>
        <v>6.1043544569550079E-3</v>
      </c>
      <c r="H277" s="49">
        <f>_xll.qlCalendarAdvance(IborCalendar,$H276,B277,"f",FALSE)</f>
        <v>42887</v>
      </c>
      <c r="I277" s="49">
        <f>_xll.qlInterestRateIndexValueDate(Index1M,$H277)</f>
        <v>42891</v>
      </c>
      <c r="J277" s="52">
        <f>IFERROR(_xll.qlIndexFixing(Index1M,$H277,TRUE,_xll.ohTrigger(RecalcTrigger,Trigger1M)),NA())</f>
        <v>7.5751760551208136E-3</v>
      </c>
      <c r="K277" s="52">
        <f>IFERROR(_xll.qlIndexFixing(ONIndex1M,I277,TRUE,_xll.ohTrigger(RecalcTrigger,Trigger1M)),NA())</f>
        <v>7.491804237460542E-3</v>
      </c>
      <c r="L277" s="52">
        <f>IFERROR(_xll.qlIndexFixing(Index3M,H277,TRUE,_xll.ohTrigger(RecalcTrigger,Trigger3M)),NA())</f>
        <v>9.4842133087471789E-3</v>
      </c>
      <c r="M277" s="52">
        <f>IFERROR(_xll.qlIndexFixing(ONIndex3M,I277,TRUE,_xll.ohTrigger(RecalcTrigger,Trigger3M)),NA())</f>
        <v>9.1915973189493627E-3</v>
      </c>
      <c r="N277" s="52">
        <f>IFERROR(_xll.qlIndexFixing(Index6M,$H277,TRUE,_xll.ohTrigger(RecalcTrigger,Trigger6M)),NA())</f>
        <v>1.1530000000336159E-2</v>
      </c>
      <c r="O277" s="52">
        <f>IFERROR(_xll.qlIndexFixing(ONIndex6M,I277,TRUE,_xll.ohTrigger(RecalcTrigger,Trigger6M)),NA())</f>
        <v>1.1383180814910077E-2</v>
      </c>
      <c r="P277" s="52">
        <f>IFERROR(_xll.qlIndexFixing(Index1Y,$H277,TRUE,_xll.ohTrigger(RecalcTrigger,Trigger1Y)),NA())</f>
        <v>1.4524658696083008E-2</v>
      </c>
      <c r="Q277" s="52">
        <f>IFERROR(_xll.qlIndexFixing(ONIndex1Y,I277,TRUE,_xll.ohTrigger(RecalcTrigger,Trigger1Y)),NA())</f>
        <v>1.1602258497944717E-2</v>
      </c>
    </row>
    <row r="278" spans="2:17" x14ac:dyDescent="0.2">
      <c r="B278" s="46" t="s">
        <v>20</v>
      </c>
      <c r="D278" s="49">
        <f>_xll.qlCalendarAdvance(LocalCalendar,$D277,B278,"f",FALSE)</f>
        <v>42892</v>
      </c>
      <c r="E278" s="49">
        <f>_xll.qlInterestRateIndexValueDate(IndexON,D278)</f>
        <v>42892</v>
      </c>
      <c r="F278" s="52">
        <f>IFERROR(_xll.qlIndexFixing(IndexON,D278,TRUE,_xll.ohTrigger(RecalcTrigger,TriggerON)),NA())</f>
        <v>6.1108239470986092E-3</v>
      </c>
      <c r="H278" s="49">
        <f>_xll.qlCalendarAdvance(IborCalendar,$H277,B278,"f",FALSE)</f>
        <v>42888</v>
      </c>
      <c r="I278" s="49">
        <f>_xll.qlInterestRateIndexValueDate(Index1M,$H278)</f>
        <v>42892</v>
      </c>
      <c r="J278" s="52">
        <f>IFERROR(_xll.qlIndexFixing(Index1M,$H278,TRUE,_xll.ohTrigger(RecalcTrigger,Trigger1M)),NA())</f>
        <v>7.5807906787961343E-3</v>
      </c>
      <c r="K278" s="52">
        <f>IFERROR(_xll.qlIndexFixing(ONIndex1M,I278,TRUE,_xll.ohTrigger(RecalcTrigger,Trigger1M)),NA())</f>
        <v>7.4973572027481339E-3</v>
      </c>
      <c r="L278" s="52">
        <f>IFERROR(_xll.qlIndexFixing(Index3M,H278,TRUE,_xll.ohTrigger(RecalcTrigger,Trigger3M)),NA())</f>
        <v>9.490564455099491E-3</v>
      </c>
      <c r="M278" s="52">
        <f>IFERROR(_xll.qlIndexFixing(ONIndex3M,I278,TRUE,_xll.ohTrigger(RecalcTrigger,Trigger3M)),NA())</f>
        <v>9.1974622463730782E-3</v>
      </c>
      <c r="N278" s="52">
        <f>IFERROR(_xll.qlIndexFixing(Index6M,$H278,TRUE,_xll.ohTrigger(RecalcTrigger,Trigger6M)),NA())</f>
        <v>1.1534314962854161E-2</v>
      </c>
      <c r="O278" s="52">
        <f>IFERROR(_xll.qlIndexFixing(ONIndex6M,I278,TRUE,_xll.ohTrigger(RecalcTrigger,Trigger6M)),NA())</f>
        <v>1.1413085793323674E-2</v>
      </c>
      <c r="P278" s="52">
        <f>IFERROR(_xll.qlIndexFixing(Index1Y,$H278,TRUE,_xll.ohTrigger(RecalcTrigger,Trigger1Y)),NA())</f>
        <v>1.4536121745114424E-2</v>
      </c>
      <c r="Q278" s="52">
        <f>IFERROR(_xll.qlIndexFixing(ONIndex1Y,I278,TRUE,_xll.ohTrigger(RecalcTrigger,Trigger1Y)),NA())</f>
        <v>1.1675784890199381E-2</v>
      </c>
    </row>
    <row r="279" spans="2:17" x14ac:dyDescent="0.2">
      <c r="B279" s="46" t="s">
        <v>20</v>
      </c>
      <c r="D279" s="49">
        <f>_xll.qlCalendarAdvance(LocalCalendar,$D278,B279,"f",FALSE)</f>
        <v>42893</v>
      </c>
      <c r="E279" s="49">
        <f>_xll.qlInterestRateIndexValueDate(IndexON,D279)</f>
        <v>42893</v>
      </c>
      <c r="F279" s="52">
        <f>IFERROR(_xll.qlIndexFixing(IndexON,D279,TRUE,_xll.ohTrigger(RecalcTrigger,TriggerON)),NA())</f>
        <v>6.1172899019901195E-3</v>
      </c>
      <c r="H279" s="49">
        <f>_xll.qlCalendarAdvance(IborCalendar,$H278,B279,"f",FALSE)</f>
        <v>42891</v>
      </c>
      <c r="I279" s="49">
        <f>_xll.qlInterestRateIndexValueDate(Index1M,$H279)</f>
        <v>42893</v>
      </c>
      <c r="J279" s="52">
        <f>IFERROR(_xll.qlIndexFixing(Index1M,$H279,TRUE,_xll.ohTrigger(RecalcTrigger,Trigger1M)),NA())</f>
        <v>7.5864093235402663E-3</v>
      </c>
      <c r="K279" s="52">
        <f>IFERROR(_xll.qlIndexFixing(ONIndex1M,I279,TRUE,_xll.ohTrigger(RecalcTrigger,Trigger1M)),NA())</f>
        <v>7.5029141841831404E-3</v>
      </c>
      <c r="L279" s="52">
        <f>IFERROR(_xll.qlIndexFixing(Index3M,H279,TRUE,_xll.ohTrigger(RecalcTrigger,Trigger3M)),NA())</f>
        <v>9.4969257623908499E-3</v>
      </c>
      <c r="M279" s="52">
        <f>IFERROR(_xll.qlIndexFixing(ONIndex3M,I279,TRUE,_xll.ohTrigger(RecalcTrigger,Trigger3M)),NA())</f>
        <v>9.2033395837098908E-3</v>
      </c>
      <c r="N279" s="52">
        <f>IFERROR(_xll.qlIndexFixing(Index6M,$H279,TRUE,_xll.ohTrigger(RecalcTrigger,Trigger6M)),NA())</f>
        <v>1.1538515881106113E-2</v>
      </c>
      <c r="O279" s="52">
        <f>IFERROR(_xll.qlIndexFixing(ONIndex6M,I279,TRUE,_xll.ohTrigger(RecalcTrigger,Trigger6M)),NA())</f>
        <v>1.1441159552001423E-2</v>
      </c>
      <c r="P279" s="52">
        <f>IFERROR(_xll.qlIndexFixing(Index1Y,$H279,TRUE,_xll.ohTrigger(RecalcTrigger,Trigger1Y)),NA())</f>
        <v>1.4547363652632848E-2</v>
      </c>
      <c r="Q279" s="52">
        <f>IFERROR(_xll.qlIndexFixing(ONIndex1Y,I279,TRUE,_xll.ohTrigger(RecalcTrigger,Trigger1Y)),NA())</f>
        <v>1.1743466378613121E-2</v>
      </c>
    </row>
    <row r="280" spans="2:17" x14ac:dyDescent="0.2">
      <c r="B280" s="46" t="s">
        <v>20</v>
      </c>
      <c r="D280" s="49">
        <f>_xll.qlCalendarAdvance(LocalCalendar,$D279,B280,"f",FALSE)</f>
        <v>42894</v>
      </c>
      <c r="E280" s="49">
        <f>_xll.qlInterestRateIndexValueDate(IndexON,D280)</f>
        <v>42894</v>
      </c>
      <c r="F280" s="52">
        <f>IFERROR(_xll.qlIndexFixing(IndexON,D280,TRUE,_xll.ohTrigger(RecalcTrigger,TriggerON)),NA())</f>
        <v>6.1237523215496026E-3</v>
      </c>
      <c r="H280" s="49">
        <f>_xll.qlCalendarAdvance(IborCalendar,$H279,B280,"f",FALSE)</f>
        <v>42892</v>
      </c>
      <c r="I280" s="49">
        <f>_xll.qlInterestRateIndexValueDate(Index1M,$H280)</f>
        <v>42894</v>
      </c>
      <c r="J280" s="52">
        <f>IFERROR(_xll.qlIndexFixing(Index1M,$H280,TRUE,_xll.ohTrigger(RecalcTrigger,Trigger1M)),NA())</f>
        <v>7.5978397531159536E-3</v>
      </c>
      <c r="K280" s="52">
        <f>IFERROR(_xll.qlIndexFixing(ONIndex1M,I280,TRUE,_xll.ohTrigger(RecalcTrigger,Trigger1M)),NA())</f>
        <v>7.5084751816056894E-3</v>
      </c>
      <c r="L280" s="52">
        <f>IFERROR(_xll.qlIndexFixing(Index3M,H280,TRUE,_xll.ohTrigger(RecalcTrigger,Trigger3M)),NA())</f>
        <v>9.5032972030945802E-3</v>
      </c>
      <c r="M280" s="52">
        <f>IFERROR(_xll.qlIndexFixing(ONIndex3M,I280,TRUE,_xll.ohTrigger(RecalcTrigger,Trigger3M)),NA())</f>
        <v>9.2092293308798645E-3</v>
      </c>
      <c r="N280" s="52">
        <f>IFERROR(_xll.qlIndexFixing(Index6M,$H280,TRUE,_xll.ohTrigger(RecalcTrigger,Trigger6M)),NA())</f>
        <v>1.1542612509573386E-2</v>
      </c>
      <c r="O280" s="52">
        <f>IFERROR(_xll.qlIndexFixing(ONIndex6M,I280,TRUE,_xll.ohTrigger(RecalcTrigger,Trigger6M)),NA())</f>
        <v>1.1467402090463708E-2</v>
      </c>
      <c r="P280" s="52">
        <f>IFERROR(_xll.qlIndexFixing(Index1Y,$H280,TRUE,_xll.ohTrigger(RecalcTrigger,Trigger1Y)),NA())</f>
        <v>1.4558400796862863E-2</v>
      </c>
      <c r="Q280" s="52">
        <f>IFERROR(_xll.qlIndexFixing(ONIndex1Y,I280,TRUE,_xll.ohTrigger(RecalcTrigger,Trigger1Y)),NA())</f>
        <v>1.1805302959908559E-2</v>
      </c>
    </row>
    <row r="281" spans="2:17" x14ac:dyDescent="0.2">
      <c r="B281" s="46" t="s">
        <v>20</v>
      </c>
      <c r="D281" s="49">
        <f>_xll.qlCalendarAdvance(LocalCalendar,$D280,B281,"f",FALSE)</f>
        <v>42895</v>
      </c>
      <c r="E281" s="49">
        <f>_xll.qlInterestRateIndexValueDate(IndexON,D281)</f>
        <v>42895</v>
      </c>
      <c r="F281" s="52">
        <f>IFERROR(_xll.qlIndexFixing(IndexON,D281,TRUE,_xll.ohTrigger(RecalcTrigger,TriggerON)),NA())</f>
        <v>6.1367699843639656E-3</v>
      </c>
      <c r="H281" s="49">
        <f>_xll.qlCalendarAdvance(IborCalendar,$H280,B281,"f",FALSE)</f>
        <v>42893</v>
      </c>
      <c r="I281" s="49">
        <f>_xll.qlInterestRateIndexValueDate(Index1M,$H281)</f>
        <v>42895</v>
      </c>
      <c r="J281" s="52">
        <f>IFERROR(_xll.qlIndexFixing(Index1M,$H281,TRUE,_xll.ohTrigger(RecalcTrigger,Trigger1M)),NA())</f>
        <v>7.6005639572146273E-3</v>
      </c>
      <c r="K281" s="52">
        <f>IFERROR(_xll.qlIndexFixing(ONIndex1M,I281,TRUE,_xll.ohTrigger(RecalcTrigger,Trigger1M)),NA())</f>
        <v>7.5197676326332896E-3</v>
      </c>
      <c r="L281" s="52">
        <f>IFERROR(_xll.qlIndexFixing(Index3M,H281,TRUE,_xll.ohTrigger(RecalcTrigger,Trigger3M)),NA())</f>
        <v>9.5164756128528882E-3</v>
      </c>
      <c r="M281" s="52">
        <f>IFERROR(_xll.qlIndexFixing(ONIndex3M,I281,TRUE,_xll.ohTrigger(RecalcTrigger,Trigger3M)),NA())</f>
        <v>9.2212863817042745E-3</v>
      </c>
      <c r="N281" s="52">
        <f>IFERROR(_xll.qlIndexFixing(Index6M,$H281,TRUE,_xll.ohTrigger(RecalcTrigger,Trigger6M)),NA())</f>
        <v>1.1554552335386652E-2</v>
      </c>
      <c r="O281" s="52">
        <f>IFERROR(_xll.qlIndexFixing(ONIndex6M,I281,TRUE,_xll.ohTrigger(RecalcTrigger,Trigger6M)),NA())</f>
        <v>1.1514151343812173E-2</v>
      </c>
      <c r="P281" s="52">
        <f>IFERROR(_xll.qlIndexFixing(Index1Y,$H281,TRUE,_xll.ohTrigger(RecalcTrigger,Trigger1Y)),NA())</f>
        <v>1.4576670637289166E-2</v>
      </c>
      <c r="Q281" s="52">
        <f>IFERROR(_xll.qlIndexFixing(ONIndex1Y,I281,TRUE,_xll.ohTrigger(RecalcTrigger,Trigger1Y)),NA())</f>
        <v>1.1909887075116643E-2</v>
      </c>
    </row>
    <row r="282" spans="2:17" x14ac:dyDescent="0.2">
      <c r="B282" s="46" t="s">
        <v>20</v>
      </c>
      <c r="D282" s="49">
        <f>_xll.qlCalendarAdvance(LocalCalendar,$D281,B282,"f",FALSE)</f>
        <v>42898</v>
      </c>
      <c r="E282" s="49">
        <f>_xll.qlInterestRateIndexValueDate(IndexON,D282)</f>
        <v>42898</v>
      </c>
      <c r="F282" s="52">
        <f>IFERROR(_xll.qlIndexFixing(IndexON,D282,TRUE,_xll.ohTrigger(RecalcTrigger,TriggerON)),NA())</f>
        <v>6.1495666469468802E-3</v>
      </c>
      <c r="H282" s="49">
        <f>_xll.qlCalendarAdvance(IborCalendar,$H281,B282,"f",FALSE)</f>
        <v>42894</v>
      </c>
      <c r="I282" s="49">
        <f>_xll.qlInterestRateIndexValueDate(Index1M,$H282)</f>
        <v>42898</v>
      </c>
      <c r="J282" s="52">
        <f>IFERROR(_xll.qlIndexFixing(Index1M,$H282,TRUE,_xll.ohTrigger(RecalcTrigger,Trigger1M)),NA())</f>
        <v>7.6145628634449736E-3</v>
      </c>
      <c r="K282" s="52">
        <f>IFERROR(_xll.qlIndexFixing(ONIndex1M,I282,TRUE,_xll.ohTrigger(RecalcTrigger,Trigger1M)),NA())</f>
        <v>7.5307593321305433E-3</v>
      </c>
      <c r="L282" s="52">
        <f>IFERROR(_xll.qlIndexFixing(Index3M,H282,TRUE,_xll.ohTrigger(RecalcTrigger,Trigger3M)),NA())</f>
        <v>9.5288837494570938E-3</v>
      </c>
      <c r="M282" s="52">
        <f>IFERROR(_xll.qlIndexFixing(ONIndex3M,I282,TRUE,_xll.ohTrigger(RecalcTrigger,Trigger3M)),NA())</f>
        <v>9.2329124182910505E-3</v>
      </c>
      <c r="N282" s="52">
        <f>IFERROR(_xll.qlIndexFixing(Index6M,$H282,TRUE,_xll.ohTrigger(RecalcTrigger,Trigger6M)),NA())</f>
        <v>1.1558151218615045E-2</v>
      </c>
      <c r="O282" s="52">
        <f>IFERROR(_xll.qlIndexFixing(ONIndex6M,I282,TRUE,_xll.ohTrigger(RecalcTrigger,Trigger6M)),NA())</f>
        <v>1.1554060034724145E-2</v>
      </c>
      <c r="P282" s="52">
        <f>IFERROR(_xll.qlIndexFixing(Index1Y,$H282,TRUE,_xll.ohTrigger(RecalcTrigger,Trigger1Y)),NA())</f>
        <v>1.4600829334663135E-2</v>
      </c>
      <c r="Q282" s="52">
        <f>IFERROR(_xll.qlIndexFixing(ONIndex1Y,I282,TRUE,_xll.ohTrigger(RecalcTrigger,Trigger1Y)),NA())</f>
        <v>1.1994200156992818E-2</v>
      </c>
    </row>
    <row r="283" spans="2:17" x14ac:dyDescent="0.2">
      <c r="B283" s="46" t="s">
        <v>20</v>
      </c>
      <c r="D283" s="49">
        <f>_xll.qlCalendarAdvance(LocalCalendar,$D282,B283,"f",FALSE)</f>
        <v>42899</v>
      </c>
      <c r="E283" s="49">
        <f>_xll.qlInterestRateIndexValueDate(IndexON,D283)</f>
        <v>42899</v>
      </c>
      <c r="F283" s="52">
        <f>IFERROR(_xll.qlIndexFixing(IndexON,D283,TRUE,_xll.ohTrigger(RecalcTrigger,TriggerON)),NA())</f>
        <v>6.1560113900860358E-3</v>
      </c>
      <c r="H283" s="49">
        <f>_xll.qlCalendarAdvance(IborCalendar,$H282,B283,"f",FALSE)</f>
        <v>42895</v>
      </c>
      <c r="I283" s="49">
        <f>_xll.qlInterestRateIndexValueDate(Index1M,$H283)</f>
        <v>42899</v>
      </c>
      <c r="J283" s="52">
        <f>IFERROR(_xll.qlIndexFixing(Index1M,$H283,TRUE,_xll.ohTrigger(RecalcTrigger,Trigger1M)),NA())</f>
        <v>7.62020563470589E-3</v>
      </c>
      <c r="K283" s="52">
        <f>IFERROR(_xll.qlIndexFixing(ONIndex1M,I283,TRUE,_xll.ohTrigger(RecalcTrigger,Trigger1M)),NA())</f>
        <v>7.5363404098904851E-3</v>
      </c>
      <c r="L283" s="52">
        <f>IFERROR(_xll.qlIndexFixing(Index3M,H283,TRUE,_xll.ohTrigger(RecalcTrigger,Trigger3M)),NA())</f>
        <v>9.5353054442947217E-3</v>
      </c>
      <c r="M283" s="52">
        <f>IFERROR(_xll.qlIndexFixing(ONIndex3M,I283,TRUE,_xll.ohTrigger(RecalcTrigger,Trigger3M)),NA())</f>
        <v>9.2388642148666378E-3</v>
      </c>
      <c r="N283" s="52">
        <f>IFERROR(_xll.qlIndexFixing(Index6M,$H283,TRUE,_xll.ohTrigger(RecalcTrigger,Trigger6M)),NA())</f>
        <v>1.1561872718694076E-2</v>
      </c>
      <c r="O283" s="52">
        <f>IFERROR(_xll.qlIndexFixing(ONIndex6M,I283,TRUE,_xll.ohTrigger(RecalcTrigger,Trigger6M)),NA())</f>
        <v>1.1571146466673454E-2</v>
      </c>
      <c r="P283" s="52">
        <f>IFERROR(_xll.qlIndexFixing(Index1Y,$H283,TRUE,_xll.ohTrigger(RecalcTrigger,Trigger1Y)),NA())</f>
        <v>1.4611088364682716E-2</v>
      </c>
      <c r="Q283" s="52">
        <f>IFERROR(_xll.qlIndexFixing(ONIndex1Y,I283,TRUE,_xll.ohTrigger(RecalcTrigger,Trigger1Y)),NA())</f>
        <v>1.2026812162888589E-2</v>
      </c>
    </row>
    <row r="284" spans="2:17" x14ac:dyDescent="0.2">
      <c r="B284" s="46" t="s">
        <v>20</v>
      </c>
      <c r="D284" s="49">
        <f>_xll.qlCalendarAdvance(LocalCalendar,$D283,B284,"f",FALSE)</f>
        <v>42900</v>
      </c>
      <c r="E284" s="49">
        <f>_xll.qlInterestRateIndexValueDate(IndexON,D284)</f>
        <v>42900</v>
      </c>
      <c r="F284" s="52">
        <f>IFERROR(_xll.qlIndexFixing(IndexON,D284,TRUE,_xll.ohTrigger(RecalcTrigger,TriggerON)),NA())</f>
        <v>6.1624525978132283E-3</v>
      </c>
      <c r="H284" s="49">
        <f>_xll.qlCalendarAdvance(IborCalendar,$H283,B284,"f",FALSE)</f>
        <v>42898</v>
      </c>
      <c r="I284" s="49">
        <f>_xll.qlInterestRateIndexValueDate(Index1M,$H284)</f>
        <v>42900</v>
      </c>
      <c r="J284" s="52">
        <f>IFERROR(_xll.qlIndexFixing(Index1M,$H284,TRUE,_xll.ohTrigger(RecalcTrigger,Trigger1M)),NA())</f>
        <v>7.6258524270702566E-3</v>
      </c>
      <c r="K284" s="52">
        <f>IFERROR(_xll.qlIndexFixing(ONIndex1M,I284,TRUE,_xll.ohTrigger(RecalcTrigger,Trigger1M)),NA())</f>
        <v>7.5419255037978417E-3</v>
      </c>
      <c r="L284" s="52">
        <f>IFERROR(_xll.qlIndexFixing(Index3M,H284,TRUE,_xll.ohTrigger(RecalcTrigger,Trigger3M)),NA())</f>
        <v>9.5417371073724944E-3</v>
      </c>
      <c r="M284" s="52">
        <f>IFERROR(_xll.qlIndexFixing(ONIndex3M,I284,TRUE,_xll.ohTrigger(RecalcTrigger,Trigger3M)),NA())</f>
        <v>9.2448284211954501E-3</v>
      </c>
      <c r="N284" s="52">
        <f>IFERROR(_xll.qlIndexFixing(Index6M,$H284,TRUE,_xll.ohTrigger(RecalcTrigger,Trigger6M)),NA())</f>
        <v>1.1565548457799953E-2</v>
      </c>
      <c r="O284" s="52">
        <f>IFERROR(_xll.qlIndexFixing(ONIndex6M,I284,TRUE,_xll.ohTrigger(RecalcTrigger,Trigger6M)),NA())</f>
        <v>1.1586401676488833E-2</v>
      </c>
      <c r="P284" s="52">
        <f>IFERROR(_xll.qlIndexFixing(Index1Y,$H284,TRUE,_xll.ohTrigger(RecalcTrigger,Trigger1Y)),NA())</f>
        <v>1.4621240917690761E-2</v>
      </c>
      <c r="Q284" s="52">
        <f>IFERROR(_xll.qlIndexFixing(ONIndex1Y,I284,TRUE,_xll.ohTrigger(RecalcTrigger,Trigger1Y)),NA())</f>
        <v>1.2053579247757185E-2</v>
      </c>
    </row>
    <row r="285" spans="2:17" x14ac:dyDescent="0.2">
      <c r="B285" s="46" t="s">
        <v>20</v>
      </c>
      <c r="D285" s="49">
        <f>_xll.qlCalendarAdvance(LocalCalendar,$D284,B285,"f",FALSE)</f>
        <v>42901</v>
      </c>
      <c r="E285" s="49">
        <f>_xll.qlInterestRateIndexValueDate(IndexON,D285)</f>
        <v>42901</v>
      </c>
      <c r="F285" s="52">
        <f>IFERROR(_xll.qlIndexFixing(IndexON,D285,TRUE,_xll.ohTrigger(RecalcTrigger,TriggerON)),NA())</f>
        <v>6.1688902703682658E-3</v>
      </c>
      <c r="H285" s="49">
        <f>_xll.qlCalendarAdvance(IborCalendar,$H284,B285,"f",FALSE)</f>
        <v>42899</v>
      </c>
      <c r="I285" s="49">
        <f>_xll.qlInterestRateIndexValueDate(Index1M,$H285)</f>
        <v>42901</v>
      </c>
      <c r="J285" s="52">
        <f>IFERROR(_xll.qlIndexFixing(Index1M,$H285,TRUE,_xll.ohTrigger(RecalcTrigger,Trigger1M)),NA())</f>
        <v>7.6373408231633633E-3</v>
      </c>
      <c r="K285" s="52">
        <f>IFERROR(_xll.qlIndexFixing(ONIndex1M,I285,TRUE,_xll.ohTrigger(RecalcTrigger,Trigger1M)),NA())</f>
        <v>7.5475146137726767E-3</v>
      </c>
      <c r="L285" s="52">
        <f>IFERROR(_xll.qlIndexFixing(Index3M,H285,TRUE,_xll.ohTrigger(RecalcTrigger,Trigger3M)),NA())</f>
        <v>9.5481787111646073E-3</v>
      </c>
      <c r="M285" s="52">
        <f>IFERROR(_xll.qlIndexFixing(ONIndex3M,I285,TRUE,_xll.ohTrigger(RecalcTrigger,Trigger3M)),NA())</f>
        <v>9.2508046156947188E-3</v>
      </c>
      <c r="N285" s="52">
        <f>IFERROR(_xll.qlIndexFixing(Index6M,$H285,TRUE,_xll.ohTrigger(RecalcTrigger,Trigger6M)),NA())</f>
        <v>1.1569188191017724E-2</v>
      </c>
      <c r="O285" s="52">
        <f>IFERROR(_xll.qlIndexFixing(ONIndex6M,I285,TRUE,_xll.ohTrigger(RecalcTrigger,Trigger6M)),NA())</f>
        <v>1.1599825663770602E-2</v>
      </c>
      <c r="P285" s="52">
        <f>IFERROR(_xll.qlIndexFixing(Index1Y,$H285,TRUE,_xll.ohTrigger(RecalcTrigger,Trigger1Y)),NA())</f>
        <v>1.4631303377317283E-2</v>
      </c>
      <c r="Q285" s="52">
        <f>IFERROR(_xll.qlIndexFixing(ONIndex1Y,I285,TRUE,_xll.ohTrigger(RecalcTrigger,Trigger1Y)),NA())</f>
        <v>1.2074501410399563E-2</v>
      </c>
    </row>
    <row r="286" spans="2:17" x14ac:dyDescent="0.2">
      <c r="B286" s="46" t="s">
        <v>20</v>
      </c>
      <c r="D286" s="49">
        <f>_xll.qlCalendarAdvance(LocalCalendar,$D285,B286,"f",FALSE)</f>
        <v>42902</v>
      </c>
      <c r="E286" s="49">
        <f>_xll.qlInterestRateIndexValueDate(IndexON,D286)</f>
        <v>42902</v>
      </c>
      <c r="F286" s="52">
        <f>IFERROR(_xll.qlIndexFixing(IndexON,D286,TRUE,_xll.ohTrigger(RecalcTrigger,TriggerON)),NA())</f>
        <v>6.1818599818330711E-3</v>
      </c>
      <c r="H286" s="49">
        <f>_xll.qlCalendarAdvance(IborCalendar,$H285,B286,"f",FALSE)</f>
        <v>42900</v>
      </c>
      <c r="I286" s="49">
        <f>_xll.qlInterestRateIndexValueDate(Index1M,$H286)</f>
        <v>42902</v>
      </c>
      <c r="J286" s="52">
        <f>IFERROR(_xll.qlIndexFixing(Index1M,$H286,TRUE,_xll.ohTrigger(RecalcTrigger,Trigger1M)),NA())</f>
        <v>7.6400782661466228E-3</v>
      </c>
      <c r="K286" s="52">
        <f>IFERROR(_xll.qlIndexFixing(ONIndex1M,I286,TRUE,_xll.ohTrigger(RecalcTrigger,Trigger1M)),NA())</f>
        <v>7.5588649273417019E-3</v>
      </c>
      <c r="L286" s="52">
        <f>IFERROR(_xll.qlIndexFixing(Index3M,H286,TRUE,_xll.ohTrigger(RecalcTrigger,Trigger3M)),NA())</f>
        <v>9.5614988933499043E-3</v>
      </c>
      <c r="M286" s="52">
        <f>IFERROR(_xll.qlIndexFixing(ONIndex3M,I286,TRUE,_xll.ohTrigger(RecalcTrigger,Trigger3M)),NA())</f>
        <v>9.2630291110307184E-3</v>
      </c>
      <c r="N286" s="52">
        <f>IFERROR(_xll.qlIndexFixing(Index6M,$H286,TRUE,_xll.ohTrigger(RecalcTrigger,Trigger6M)),NA())</f>
        <v>1.1581122724490706E-2</v>
      </c>
      <c r="O286" s="52">
        <f>IFERROR(_xll.qlIndexFixing(ONIndex6M,I286,TRUE,_xll.ohTrigger(RecalcTrigger,Trigger6M)),NA())</f>
        <v>1.1620944671353328E-2</v>
      </c>
      <c r="P286" s="52">
        <f>IFERROR(_xll.qlIndexFixing(Index1Y,$H286,TRUE,_xll.ohTrigger(RecalcTrigger,Trigger1Y)),NA())</f>
        <v>1.4648106216848535E-2</v>
      </c>
      <c r="Q286" s="52">
        <f>IFERROR(_xll.qlIndexFixing(ONIndex1Y,I286,TRUE,_xll.ohTrigger(RecalcTrigger,Trigger1Y)),NA())</f>
        <v>1.2097269144870637E-2</v>
      </c>
    </row>
    <row r="287" spans="2:17" x14ac:dyDescent="0.2">
      <c r="B287" s="46" t="s">
        <v>20</v>
      </c>
      <c r="D287" s="49">
        <f>_xll.qlCalendarAdvance(LocalCalendar,$D286,B287,"f",FALSE)</f>
        <v>42905</v>
      </c>
      <c r="E287" s="49">
        <f>_xll.qlInterestRateIndexValueDate(IndexON,D287)</f>
        <v>42905</v>
      </c>
      <c r="F287" s="52">
        <f>IFERROR(_xll.qlIndexFixing(IndexON,D287,TRUE,_xll.ohTrigger(RecalcTrigger,TriggerON)),NA())</f>
        <v>6.1946056074280165E-3</v>
      </c>
      <c r="H287" s="49">
        <f>_xll.qlCalendarAdvance(IborCalendar,$H286,B287,"f",FALSE)</f>
        <v>42901</v>
      </c>
      <c r="I287" s="49">
        <f>_xll.qlInterestRateIndexValueDate(Index1M,$H287)</f>
        <v>42905</v>
      </c>
      <c r="J287" s="52">
        <f>IFERROR(_xll.qlIndexFixing(Index1M,$H287,TRUE,_xll.ohTrigger(RecalcTrigger,Trigger1M)),NA())</f>
        <v>7.6541467056863155E-3</v>
      </c>
      <c r="K287" s="52">
        <f>IFERROR(_xll.qlIndexFixing(ONIndex1M,I287,TRUE,_xll.ohTrigger(RecalcTrigger,Trigger1M)),NA())</f>
        <v>7.5699112143468028E-3</v>
      </c>
      <c r="L287" s="52">
        <f>IFERROR(_xll.qlIndexFixing(Index3M,H287,TRUE,_xll.ohTrigger(RecalcTrigger,Trigger3M)),NA())</f>
        <v>9.5740442770467834E-3</v>
      </c>
      <c r="M287" s="52">
        <f>IFERROR(_xll.qlIndexFixing(ONIndex3M,I287,TRUE,_xll.ohTrigger(RecalcTrigger,Trigger3M)),NA())</f>
        <v>9.2748098690798031E-3</v>
      </c>
      <c r="N287" s="52">
        <f>IFERROR(_xll.qlIndexFixing(Index6M,$H287,TRUE,_xll.ohTrigger(RecalcTrigger,Trigger6M)),NA())</f>
        <v>1.1583582169292374E-2</v>
      </c>
      <c r="O287" s="52">
        <f>IFERROR(_xll.qlIndexFixing(ONIndex6M,I287,TRUE,_xll.ohTrigger(RecalcTrigger,Trigger6M)),NA())</f>
        <v>1.1635209385323364E-2</v>
      </c>
      <c r="P287" s="52">
        <f>IFERROR(_xll.qlIndexFixing(Index1Y,$H287,TRUE,_xll.ohTrigger(RecalcTrigger,Trigger1Y)),NA())</f>
        <v>1.4670979978379451E-2</v>
      </c>
      <c r="Q287" s="52">
        <f>IFERROR(_xll.qlIndexFixing(ONIndex1Y,I287,TRUE,_xll.ohTrigger(RecalcTrigger,Trigger1Y)),NA())</f>
        <v>1.2099740821840399E-2</v>
      </c>
    </row>
    <row r="288" spans="2:17" x14ac:dyDescent="0.2">
      <c r="B288" s="46" t="s">
        <v>20</v>
      </c>
      <c r="D288" s="49">
        <f>_xll.qlCalendarAdvance(LocalCalendar,$D287,B288,"f",FALSE)</f>
        <v>42906</v>
      </c>
      <c r="E288" s="49">
        <f>_xll.qlInterestRateIndexValueDate(IndexON,D288)</f>
        <v>42906</v>
      </c>
      <c r="F288" s="52">
        <f>IFERROR(_xll.qlIndexFixing(IndexON,D288,TRUE,_xll.ohTrigger(RecalcTrigger,TriggerON)),NA())</f>
        <v>6.2010256034028544E-3</v>
      </c>
      <c r="H288" s="49">
        <f>_xll.qlCalendarAdvance(IborCalendar,$H287,B288,"f",FALSE)</f>
        <v>42902</v>
      </c>
      <c r="I288" s="49">
        <f>_xll.qlInterestRateIndexValueDate(Index1M,$H288)</f>
        <v>42906</v>
      </c>
      <c r="J288" s="52">
        <f>IFERROR(_xll.qlIndexFixing(Index1M,$H288,TRUE,_xll.ohTrigger(RecalcTrigger,Trigger1M)),NA())</f>
        <v>7.6598176248046101E-3</v>
      </c>
      <c r="K288" s="52">
        <f>IFERROR(_xll.qlIndexFixing(ONIndex1M,I288,TRUE,_xll.ohTrigger(RecalcTrigger,Trigger1M)),NA())</f>
        <v>7.5755204046590308E-3</v>
      </c>
      <c r="L288" s="52">
        <f>IFERROR(_xll.qlIndexFixing(Index3M,H288,TRUE,_xll.ohTrigger(RecalcTrigger,Trigger3M)),NA())</f>
        <v>9.5805354518453262E-3</v>
      </c>
      <c r="M288" s="52">
        <f>IFERROR(_xll.qlIndexFixing(ONIndex3M,I288,TRUE,_xll.ohTrigger(RecalcTrigger,Trigger3M)),NA())</f>
        <v>9.2808358795704038E-3</v>
      </c>
      <c r="N288" s="52">
        <f>IFERROR(_xll.qlIndexFixing(Index6M,$H288,TRUE,_xll.ohTrigger(RecalcTrigger,Trigger6M)),NA())</f>
        <v>1.1587188201908055E-2</v>
      </c>
      <c r="O288" s="52">
        <f>IFERROR(_xll.qlIndexFixing(ONIndex6M,I288,TRUE,_xll.ohTrigger(RecalcTrigger,Trigger6M)),NA())</f>
        <v>1.1639477258098552E-2</v>
      </c>
      <c r="P288" s="52">
        <f>IFERROR(_xll.qlIndexFixing(Index1Y,$H288,TRUE,_xll.ohTrigger(RecalcTrigger,Trigger1Y)),NA())</f>
        <v>1.4680837749168039E-2</v>
      </c>
      <c r="Q288" s="52">
        <f>IFERROR(_xll.qlIndexFixing(ONIndex1Y,I288,TRUE,_xll.ohTrigger(RecalcTrigger,Trigger1Y)),NA())</f>
        <v>1.2091438363439622E-2</v>
      </c>
    </row>
    <row r="289" spans="2:17" x14ac:dyDescent="0.2">
      <c r="B289" s="46" t="s">
        <v>20</v>
      </c>
      <c r="D289" s="49">
        <f>_xll.qlCalendarAdvance(LocalCalendar,$D288,B289,"f",FALSE)</f>
        <v>42907</v>
      </c>
      <c r="E289" s="49">
        <f>_xll.qlInterestRateIndexValueDate(IndexON,D289)</f>
        <v>42907</v>
      </c>
      <c r="F289" s="52">
        <f>IFERROR(_xll.qlIndexFixing(IndexON,D289,TRUE,_xll.ohTrigger(RecalcTrigger,TriggerON)),NA())</f>
        <v>6.2074420641256012E-3</v>
      </c>
      <c r="H289" s="49">
        <f>_xll.qlCalendarAdvance(IborCalendar,$H288,B289,"f",FALSE)</f>
        <v>42905</v>
      </c>
      <c r="I289" s="49">
        <f>_xll.qlInterestRateIndexValueDate(Index1M,$H289)</f>
        <v>42907</v>
      </c>
      <c r="J289" s="52">
        <f>IFERROR(_xll.qlIndexFixing(Index1M,$H289,TRUE,_xll.ohTrigger(RecalcTrigger,Trigger1M)),NA())</f>
        <v>7.6654925650716521E-3</v>
      </c>
      <c r="K289" s="52">
        <f>IFERROR(_xll.qlIndexFixing(ONIndex1M,I289,TRUE,_xll.ohTrigger(RecalcTrigger,Trigger1M)),NA())</f>
        <v>7.5811336110387373E-3</v>
      </c>
      <c r="L289" s="52">
        <f>IFERROR(_xll.qlIndexFixing(Index3M,H289,TRUE,_xll.ohTrigger(RecalcTrigger,Trigger3M)),NA())</f>
        <v>9.5870365400722076E-3</v>
      </c>
      <c r="M289" s="52">
        <f>IFERROR(_xll.qlIndexFixing(ONIndex3M,I289,TRUE,_xll.ohTrigger(RecalcTrigger,Trigger3M)),NA())</f>
        <v>9.2868717688787683E-3</v>
      </c>
      <c r="N289" s="52">
        <f>IFERROR(_xll.qlIndexFixing(Index6M,$H289,TRUE,_xll.ohTrigger(RecalcTrigger,Trigger6M)),NA())</f>
        <v>1.1590816760670366E-2</v>
      </c>
      <c r="O289" s="52">
        <f>IFERROR(_xll.qlIndexFixing(ONIndex6M,I289,TRUE,_xll.ohTrigger(RecalcTrigger,Trigger6M)),NA())</f>
        <v>1.1641913907540768E-2</v>
      </c>
      <c r="P289" s="52">
        <f>IFERROR(_xll.qlIndexFixing(Index1Y,$H289,TRUE,_xll.ohTrigger(RecalcTrigger,Trigger1Y)),NA())</f>
        <v>1.4690703742398314E-2</v>
      </c>
      <c r="Q289" s="52">
        <f>IFERROR(_xll.qlIndexFixing(ONIndex1Y,I289,TRUE,_xll.ohTrigger(RecalcTrigger,Trigger1Y)),NA())</f>
        <v>1.2077290980974098E-2</v>
      </c>
    </row>
    <row r="290" spans="2:17" x14ac:dyDescent="0.2">
      <c r="B290" s="46" t="s">
        <v>20</v>
      </c>
      <c r="D290" s="49">
        <f>_xll.qlCalendarAdvance(LocalCalendar,$D289,B290,"f",FALSE)</f>
        <v>42908</v>
      </c>
      <c r="E290" s="49">
        <f>_xll.qlInterestRateIndexValueDate(IndexON,D290)</f>
        <v>42908</v>
      </c>
      <c r="F290" s="52">
        <f>IFERROR(_xll.qlIndexFixing(IndexON,D290,TRUE,_xll.ohTrigger(RecalcTrigger,TriggerON)),NA())</f>
        <v>6.2138549895163209E-3</v>
      </c>
      <c r="H290" s="49">
        <f>_xll.qlCalendarAdvance(IborCalendar,$H289,B290,"f",FALSE)</f>
        <v>42906</v>
      </c>
      <c r="I290" s="49">
        <f>_xll.qlInterestRateIndexValueDate(Index1M,$H290)</f>
        <v>42908</v>
      </c>
      <c r="J290" s="52">
        <f>IFERROR(_xll.qlIndexFixing(Index1M,$H290,TRUE,_xll.ohTrigger(RecalcTrigger,Trigger1M)),NA())</f>
        <v>7.6770389452979204E-3</v>
      </c>
      <c r="K290" s="52">
        <f>IFERROR(_xll.qlIndexFixing(ONIndex1M,I290,TRUE,_xll.ohTrigger(RecalcTrigger,Trigger1M)),NA())</f>
        <v>7.5867508335658584E-3</v>
      </c>
      <c r="L290" s="52">
        <f>IFERROR(_xll.qlIndexFixing(Index3M,H290,TRUE,_xll.ohTrigger(RecalcTrigger,Trigger3M)),NA())</f>
        <v>9.5935475498687417E-3</v>
      </c>
      <c r="M290" s="52">
        <f>IFERROR(_xll.qlIndexFixing(ONIndex3M,I290,TRUE,_xll.ohTrigger(RecalcTrigger,Trigger3M)),NA())</f>
        <v>9.2929175370848327E-3</v>
      </c>
      <c r="N290" s="52">
        <f>IFERROR(_xll.qlIndexFixing(Index6M,$H290,TRUE,_xll.ohTrigger(RecalcTrigger,Trigger6M)),NA())</f>
        <v>1.1594477601167994E-2</v>
      </c>
      <c r="O290" s="52">
        <f>IFERROR(_xll.qlIndexFixing(ONIndex6M,I290,TRUE,_xll.ohTrigger(RecalcTrigger,Trigger6M)),NA())</f>
        <v>1.1642519333809886E-2</v>
      </c>
      <c r="P290" s="52">
        <f>IFERROR(_xll.qlIndexFixing(Index1Y,$H290,TRUE,_xll.ohTrigger(RecalcTrigger,Trigger1Y)),NA())</f>
        <v>1.4700594346318185E-2</v>
      </c>
      <c r="Q290" s="52">
        <f>IFERROR(_xll.qlIndexFixing(ONIndex1Y,I290,TRUE,_xll.ohTrigger(RecalcTrigger,Trigger1Y)),NA())</f>
        <v>1.2057298675003381E-2</v>
      </c>
    </row>
    <row r="291" spans="2:17" x14ac:dyDescent="0.2">
      <c r="B291" s="46" t="s">
        <v>20</v>
      </c>
      <c r="D291" s="49">
        <f>_xll.qlCalendarAdvance(LocalCalendar,$D290,B291,"f",FALSE)</f>
        <v>42909</v>
      </c>
      <c r="E291" s="49">
        <f>_xll.qlInterestRateIndexValueDate(IndexON,D291)</f>
        <v>42909</v>
      </c>
      <c r="F291" s="52">
        <f>IFERROR(_xll.qlIndexFixing(IndexON,D291,TRUE,_xll.ohTrigger(RecalcTrigger,TriggerON)),NA())</f>
        <v>6.2267767550139297E-3</v>
      </c>
      <c r="H291" s="49">
        <f>_xll.qlCalendarAdvance(IborCalendar,$H290,B291,"f",FALSE)</f>
        <v>42907</v>
      </c>
      <c r="I291" s="49">
        <f>_xll.qlInterestRateIndexValueDate(Index1M,$H291)</f>
        <v>42909</v>
      </c>
      <c r="J291" s="52">
        <f>IFERROR(_xll.qlIndexFixing(Index1M,$H291,TRUE,_xll.ohTrigger(RecalcTrigger,Trigger1M)),NA())</f>
        <v>7.6797896187812626E-3</v>
      </c>
      <c r="K291" s="52">
        <f>IFERROR(_xll.qlIndexFixing(ONIndex1M,I291,TRUE,_xll.ohTrigger(RecalcTrigger,Trigger1M)),NA())</f>
        <v>7.5981590264362353E-3</v>
      </c>
      <c r="L291" s="52">
        <f>IFERROR(_xll.qlIndexFixing(Index3M,H291,TRUE,_xll.ohTrigger(RecalcTrigger,Trigger3M)),NA())</f>
        <v>9.6070094403617173E-3</v>
      </c>
      <c r="M291" s="52">
        <f>IFERROR(_xll.qlIndexFixing(ONIndex3M,I291,TRUE,_xll.ohTrigger(RecalcTrigger,Trigger3M)),NA())</f>
        <v>9.305282515406077E-3</v>
      </c>
      <c r="N291" s="52">
        <f>IFERROR(_xll.qlIndexFixing(Index6M,$H291,TRUE,_xll.ohTrigger(RecalcTrigger,Trigger6M)),NA())</f>
        <v>1.1615543826198697E-2</v>
      </c>
      <c r="O291" s="52">
        <f>IFERROR(_xll.qlIndexFixing(ONIndex6M,I291,TRUE,_xll.ohTrigger(RecalcTrigger,Trigger6M)),NA())</f>
        <v>1.1638002319234175E-2</v>
      </c>
      <c r="P291" s="52">
        <f>IFERROR(_xll.qlIndexFixing(Index1Y,$H291,TRUE,_xll.ohTrigger(RecalcTrigger,Trigger1Y)),NA())</f>
        <v>1.4716761373839104E-2</v>
      </c>
      <c r="Q291" s="52">
        <f>IFERROR(_xll.qlIndexFixing(ONIndex1Y,I291,TRUE,_xll.ohTrigger(RecalcTrigger,Trigger1Y)),NA())</f>
        <v>1.1998230849146196E-2</v>
      </c>
    </row>
    <row r="292" spans="2:17" x14ac:dyDescent="0.2">
      <c r="B292" s="46" t="s">
        <v>20</v>
      </c>
      <c r="D292" s="49">
        <f>_xll.qlCalendarAdvance(LocalCalendar,$D291,B292,"f",FALSE)</f>
        <v>42912</v>
      </c>
      <c r="E292" s="49">
        <f>_xll.qlInterestRateIndexValueDate(IndexON,D292)</f>
        <v>42912</v>
      </c>
      <c r="F292" s="52">
        <f>IFERROR(_xll.qlIndexFixing(IndexON,D292,TRUE,_xll.ohTrigger(RecalcTrigger,TriggerON)),NA())</f>
        <v>6.2394713382385447E-3</v>
      </c>
      <c r="H292" s="49">
        <f>_xll.qlCalendarAdvance(IborCalendar,$H291,B292,"f",FALSE)</f>
        <v>42908</v>
      </c>
      <c r="I292" s="49">
        <f>_xll.qlInterestRateIndexValueDate(Index1M,$H292)</f>
        <v>42912</v>
      </c>
      <c r="J292" s="52">
        <f>IFERROR(_xll.qlIndexFixing(Index1M,$H292,TRUE,_xll.ohTrigger(RecalcTrigger,Trigger1M)),NA())</f>
        <v>7.6939275837872856E-3</v>
      </c>
      <c r="K292" s="52">
        <f>IFERROR(_xll.qlIndexFixing(ONIndex1M,I292,TRUE,_xll.ohTrigger(RecalcTrigger,Trigger1M)),NA())</f>
        <v>7.6092598841093206E-3</v>
      </c>
      <c r="L292" s="52">
        <f>IFERROR(_xll.qlIndexFixing(Index3M,H292,TRUE,_xll.ohTrigger(RecalcTrigger,Trigger3M)),NA())</f>
        <v>9.6196916957265281E-3</v>
      </c>
      <c r="M292" s="52">
        <f>IFERROR(_xll.qlIndexFixing(ONIndex3M,I292,TRUE,_xll.ohTrigger(RecalcTrigger,Trigger3M)),NA())</f>
        <v>9.3171993980867285E-3</v>
      </c>
      <c r="N292" s="52">
        <f>IFERROR(_xll.qlIndexFixing(Index6M,$H292,TRUE,_xll.ohTrigger(RecalcTrigger,Trigger6M)),NA())</f>
        <v>1.1614051285485118E-2</v>
      </c>
      <c r="O292" s="52">
        <f>IFERROR(_xll.qlIndexFixing(ONIndex6M,I292,TRUE,_xll.ohTrigger(RecalcTrigger,Trigger6M)),NA())</f>
        <v>1.1626628806196138E-2</v>
      </c>
      <c r="P292" s="52">
        <f>IFERROR(_xll.qlIndexFixing(Index1Y,$H292,TRUE,_xll.ohTrigger(RecalcTrigger,Trigger1Y)),NA())</f>
        <v>1.4740730656705425E-2</v>
      </c>
      <c r="Q292" s="52">
        <f>IFERROR(_xll.qlIndexFixing(ONIndex1Y,I292,TRUE,_xll.ohTrigger(RecalcTrigger,Trigger1Y)),NA())</f>
        <v>1.1918880240608942E-2</v>
      </c>
    </row>
    <row r="293" spans="2:17" x14ac:dyDescent="0.2">
      <c r="B293" s="46" t="s">
        <v>20</v>
      </c>
      <c r="D293" s="49">
        <f>_xll.qlCalendarAdvance(LocalCalendar,$D292,B293,"f",FALSE)</f>
        <v>42913</v>
      </c>
      <c r="E293" s="49">
        <f>_xll.qlInterestRateIndexValueDate(IndexON,D293)</f>
        <v>42913</v>
      </c>
      <c r="F293" s="52">
        <f>IFERROR(_xll.qlIndexFixing(IndexON,D293,TRUE,_xll.ohTrigger(RecalcTrigger,TriggerON)),NA())</f>
        <v>6.2458665871290009E-3</v>
      </c>
      <c r="H293" s="49">
        <f>_xll.qlCalendarAdvance(IborCalendar,$H292,B293,"f",FALSE)</f>
        <v>42909</v>
      </c>
      <c r="I293" s="49">
        <f>_xll.qlInterestRateIndexValueDate(Index1M,$H293)</f>
        <v>42913</v>
      </c>
      <c r="J293" s="52">
        <f>IFERROR(_xll.qlIndexFixing(Index1M,$H293,TRUE,_xll.ohTrigger(RecalcTrigger,Trigger1M)),NA())</f>
        <v>7.6996266510480638E-3</v>
      </c>
      <c r="K293" s="52">
        <f>IFERROR(_xll.qlIndexFixing(ONIndex1M,I293,TRUE,_xll.ohTrigger(RecalcTrigger,Trigger1M)),NA())</f>
        <v>7.6148971869738347E-3</v>
      </c>
      <c r="L293" s="52">
        <f>IFERROR(_xll.qlIndexFixing(Index3M,H293,TRUE,_xll.ohTrigger(RecalcTrigger,Trigger3M)),NA())</f>
        <v>9.6262530018319196E-3</v>
      </c>
      <c r="M293" s="52">
        <f>IFERROR(_xll.qlIndexFixing(ONIndex3M,I293,TRUE,_xll.ohTrigger(RecalcTrigger,Trigger3M)),NA())</f>
        <v>9.323294560461548E-3</v>
      </c>
      <c r="N293" s="52">
        <f>IFERROR(_xll.qlIndexFixing(Index6M,$H293,TRUE,_xll.ohTrigger(RecalcTrigger,Trigger6M)),NA())</f>
        <v>1.1613607480576634E-2</v>
      </c>
      <c r="O293" s="52">
        <f>IFERROR(_xll.qlIndexFixing(ONIndex6M,I293,TRUE,_xll.ohTrigger(RecalcTrigger,Trigger6M)),NA())</f>
        <v>1.1618078116519825E-2</v>
      </c>
      <c r="P293" s="52">
        <f>IFERROR(_xll.qlIndexFixing(Index1Y,$H293,TRUE,_xll.ohTrigger(RecalcTrigger,Trigger1Y)),NA())</f>
        <v>1.4750990160755246E-2</v>
      </c>
      <c r="Q293" s="52">
        <f>IFERROR(_xll.qlIndexFixing(ONIndex1Y,I293,TRUE,_xll.ohTrigger(RecalcTrigger,Trigger1Y)),NA())</f>
        <v>1.1869663337735759E-2</v>
      </c>
    </row>
    <row r="294" spans="2:17" x14ac:dyDescent="0.2">
      <c r="B294" s="46" t="s">
        <v>20</v>
      </c>
      <c r="D294" s="49">
        <f>_xll.qlCalendarAdvance(LocalCalendar,$D293,B294,"f",FALSE)</f>
        <v>42914</v>
      </c>
      <c r="E294" s="49">
        <f>_xll.qlInterestRateIndexValueDate(IndexON,D294)</f>
        <v>42914</v>
      </c>
      <c r="F294" s="52">
        <f>IFERROR(_xll.qlIndexFixing(IndexON,D294,TRUE,_xll.ohTrigger(RecalcTrigger,TriggerON)),NA())</f>
        <v>6.252258300767366E-3</v>
      </c>
      <c r="H294" s="49">
        <f>_xll.qlCalendarAdvance(IborCalendar,$H293,B294,"f",FALSE)</f>
        <v>42912</v>
      </c>
      <c r="I294" s="49">
        <f>_xll.qlInterestRateIndexValueDate(Index1M,$H294)</f>
        <v>42914</v>
      </c>
      <c r="J294" s="52">
        <f>IFERROR(_xll.qlIndexFixing(Index1M,$H294,TRUE,_xll.ohTrigger(RecalcTrigger,Trigger1M)),NA())</f>
        <v>7.7053297394922282E-3</v>
      </c>
      <c r="K294" s="52">
        <f>IFERROR(_xll.qlIndexFixing(ONIndex1M,I294,TRUE,_xll.ohTrigger(RecalcTrigger,Trigger1M)),NA())</f>
        <v>7.6205385059857633E-3</v>
      </c>
      <c r="L294" s="52">
        <f>IFERROR(_xll.qlIndexFixing(Index3M,H294,TRUE,_xll.ohTrigger(RecalcTrigger,Trigger3M)),NA())</f>
        <v>9.6328245129862905E-3</v>
      </c>
      <c r="M294" s="52">
        <f>IFERROR(_xll.qlIndexFixing(ONIndex3M,I294,TRUE,_xll.ohTrigger(RecalcTrigger,Trigger3M)),NA())</f>
        <v>9.3293996016541314E-3</v>
      </c>
      <c r="N294" s="52">
        <f>IFERROR(_xll.qlIndexFixing(Index6M,$H294,TRUE,_xll.ohTrigger(RecalcTrigger,Trigger6M)),NA())</f>
        <v>1.1617666883133685E-2</v>
      </c>
      <c r="O294" s="52">
        <f>IFERROR(_xll.qlIndexFixing(ONIndex6M,I294,TRUE,_xll.ohTrigger(RecalcTrigger,Trigger6M)),NA())</f>
        <v>1.1607696203830287E-2</v>
      </c>
      <c r="P294" s="52">
        <f>IFERROR(_xll.qlIndexFixing(Index1Y,$H294,TRUE,_xll.ohTrigger(RecalcTrigger,Trigger1Y)),NA())</f>
        <v>1.4761372618894498E-2</v>
      </c>
      <c r="Q294" s="52">
        <f>IFERROR(_xll.qlIndexFixing(ONIndex1Y,I294,TRUE,_xll.ohTrigger(RecalcTrigger,Trigger1Y)),NA())</f>
        <v>1.1814601521589196E-2</v>
      </c>
    </row>
    <row r="295" spans="2:17" x14ac:dyDescent="0.2">
      <c r="B295" s="46" t="s">
        <v>20</v>
      </c>
      <c r="D295" s="49">
        <f>_xll.qlCalendarAdvance(LocalCalendar,$D294,B295,"f",FALSE)</f>
        <v>42915</v>
      </c>
      <c r="E295" s="49">
        <f>_xll.qlInterestRateIndexValueDate(IndexON,D295)</f>
        <v>42915</v>
      </c>
      <c r="F295" s="52">
        <f>IFERROR(_xll.qlIndexFixing(IndexON,D295,TRUE,_xll.ohTrigger(RecalcTrigger,TriggerON)),NA())</f>
        <v>6.258646479073704E-3</v>
      </c>
      <c r="H295" s="49">
        <f>_xll.qlCalendarAdvance(IborCalendar,$H294,B295,"f",FALSE)</f>
        <v>42913</v>
      </c>
      <c r="I295" s="49">
        <f>_xll.qlInterestRateIndexValueDate(Index1M,$H295)</f>
        <v>42915</v>
      </c>
      <c r="J295" s="52">
        <f>IFERROR(_xll.qlIndexFixing(Index1M,$H295,TRUE,_xll.ohTrigger(RecalcTrigger,Trigger1M)),NA())</f>
        <v>7.7169341216054566E-3</v>
      </c>
      <c r="K295" s="52">
        <f>IFERROR(_xll.qlIndexFixing(ONIndex1M,I295,TRUE,_xll.ohTrigger(RecalcTrigger,Trigger1M)),NA())</f>
        <v>7.6261838409052984E-3</v>
      </c>
      <c r="L295" s="52">
        <f>IFERROR(_xll.qlIndexFixing(Index3M,H295,TRUE,_xll.ohTrigger(RecalcTrigger,Trigger3M)),NA())</f>
        <v>9.639406277783813E-3</v>
      </c>
      <c r="M295" s="52">
        <f>IFERROR(_xll.qlIndexFixing(ONIndex3M,I295,TRUE,_xll.ohTrigger(RecalcTrigger,Trigger3M)),NA())</f>
        <v>9.3355145216644786E-3</v>
      </c>
      <c r="N295" s="52">
        <f>IFERROR(_xll.qlIndexFixing(Index6M,$H295,TRUE,_xll.ohTrigger(RecalcTrigger,Trigger6M)),NA())</f>
        <v>1.1621826858746192E-2</v>
      </c>
      <c r="O295" s="52">
        <f>IFERROR(_xll.qlIndexFixing(ONIndex6M,I295,TRUE,_xll.ohTrigger(RecalcTrigger,Trigger6M)),NA())</f>
        <v>1.1595483068527201E-2</v>
      </c>
      <c r="P295" s="52">
        <f>IFERROR(_xll.qlIndexFixing(Index1Y,$H295,TRUE,_xll.ohTrigger(RecalcTrigger,Trigger1Y)),NA())</f>
        <v>1.4771894424120606E-2</v>
      </c>
      <c r="Q295" s="52">
        <f>IFERROR(_xll.qlIndexFixing(ONIndex1Y,I295,TRUE,_xll.ohTrigger(RecalcTrigger,Trigger1Y)),NA())</f>
        <v>1.1753694794807146E-2</v>
      </c>
    </row>
    <row r="296" spans="2:17" x14ac:dyDescent="0.2">
      <c r="B296" s="46" t="s">
        <v>20</v>
      </c>
      <c r="D296" s="49">
        <f>_xll.qlCalendarAdvance(LocalCalendar,$D295,B296,"f",FALSE)</f>
        <v>42916</v>
      </c>
      <c r="E296" s="49">
        <f>_xll.qlInterestRateIndexValueDate(IndexON,D296)</f>
        <v>42916</v>
      </c>
      <c r="F296" s="52">
        <f>IFERROR(_xll.qlIndexFixing(IndexON,D296,TRUE,_xll.ohTrigger(RecalcTrigger,TriggerON)),NA())</f>
        <v>6.2715203036667333E-3</v>
      </c>
      <c r="H296" s="49">
        <f>_xll.qlCalendarAdvance(IborCalendar,$H295,B296,"f",FALSE)</f>
        <v>42914</v>
      </c>
      <c r="I296" s="49">
        <f>_xll.qlInterestRateIndexValueDate(Index1M,$H296)</f>
        <v>42916</v>
      </c>
      <c r="J296" s="52">
        <f>IFERROR(_xll.qlIndexFixing(Index1M,$H296,TRUE,_xll.ohTrigger(RecalcTrigger,Trigger1M)),NA())</f>
        <v>7.7196980171375766E-3</v>
      </c>
      <c r="K296" s="52">
        <f>IFERROR(_xll.qlIndexFixing(ONIndex1M,I296,TRUE,_xll.ohTrigger(RecalcTrigger,Trigger1M)),NA())</f>
        <v>7.6376499301300527E-3</v>
      </c>
      <c r="L296" s="52">
        <f>IFERROR(_xll.qlIndexFixing(Index3M,H296,TRUE,_xll.ohTrigger(RecalcTrigger,Trigger3M)),NA())</f>
        <v>9.6424956985790462E-3</v>
      </c>
      <c r="M296" s="52">
        <f>IFERROR(_xll.qlIndexFixing(ONIndex3M,I296,TRUE,_xll.ohTrigger(RecalcTrigger,Trigger3M)),NA())</f>
        <v>9.3480200181694784E-3</v>
      </c>
      <c r="N296" s="52">
        <f>IFERROR(_xll.qlIndexFixing(Index6M,$H296,TRUE,_xll.ohTrigger(RecalcTrigger,Trigger6M)),NA())</f>
        <v>1.1621597276972984E-2</v>
      </c>
      <c r="O296" s="52">
        <f>IFERROR(_xll.qlIndexFixing(ONIndex6M,I296,TRUE,_xll.ohTrigger(RecalcTrigger,Trigger6M)),NA())</f>
        <v>1.1565324249218634E-2</v>
      </c>
      <c r="P296" s="52">
        <f>IFERROR(_xll.qlIndexFixing(Index1Y,$H296,TRUE,_xll.ohTrigger(RecalcTrigger,Trigger1Y)),NA())</f>
        <v>1.477970363655042E-2</v>
      </c>
      <c r="Q296" s="52">
        <f>IFERROR(_xll.qlIndexFixing(ONIndex1Y,I296,TRUE,_xll.ohTrigger(RecalcTrigger,Trigger1Y)),NA())</f>
        <v>1.161277289710938E-2</v>
      </c>
    </row>
    <row r="297" spans="2:17" x14ac:dyDescent="0.2">
      <c r="B297" s="46" t="s">
        <v>20</v>
      </c>
      <c r="D297" s="49">
        <f>_xll.qlCalendarAdvance(LocalCalendar,$D296,B297,"f",FALSE)</f>
        <v>42919</v>
      </c>
      <c r="E297" s="49">
        <f>_xll.qlInterestRateIndexValueDate(IndexON,D297)</f>
        <v>42919</v>
      </c>
      <c r="F297" s="52">
        <f>IFERROR(_xll.qlIndexFixing(IndexON,D297,TRUE,_xll.ohTrigger(RecalcTrigger,TriggerON)),NA())</f>
        <v>6.2874039941229753E-3</v>
      </c>
      <c r="H297" s="49">
        <f>_xll.qlCalendarAdvance(IborCalendar,$H296,B297,"f",FALSE)</f>
        <v>42915</v>
      </c>
      <c r="I297" s="49">
        <f>_xll.qlInterestRateIndexValueDate(Index1M,$H297)</f>
        <v>42919</v>
      </c>
      <c r="J297" s="52">
        <f>IFERROR(_xll.qlIndexFixing(Index1M,$H297,TRUE,_xll.ohTrigger(RecalcTrigger,Trigger1M)),NA())</f>
        <v>7.7368619370538965E-3</v>
      </c>
      <c r="K297" s="52">
        <f>IFERROR(_xll.qlIndexFixing(ONIndex1M,I297,TRUE,_xll.ohTrigger(RecalcTrigger,Trigger1M)),NA())</f>
        <v>7.6517193654401794E-3</v>
      </c>
      <c r="L297" s="52">
        <f>IFERROR(_xll.qlIndexFixing(Index3M,H297,TRUE,_xll.ohTrigger(RecalcTrigger,Trigger3M)),NA())</f>
        <v>9.6658368453566412E-3</v>
      </c>
      <c r="M297" s="52">
        <f>IFERROR(_xll.qlIndexFixing(ONIndex3M,I297,TRUE,_xll.ohTrigger(RecalcTrigger,Trigger3M)),NA())</f>
        <v>9.3632769095330914E-3</v>
      </c>
      <c r="N297" s="52">
        <f>IFERROR(_xll.qlIndexFixing(Index6M,$H297,TRUE,_xll.ohTrigger(RecalcTrigger,Trigger6M)),NA())</f>
        <v>1.1644216374777205E-2</v>
      </c>
      <c r="O297" s="52">
        <f>IFERROR(_xll.qlIndexFixing(ONIndex6M,I297,TRUE,_xll.ohTrigger(RecalcTrigger,Trigger6M)),NA())</f>
        <v>1.1517817924930895E-2</v>
      </c>
      <c r="P297" s="52">
        <f>IFERROR(_xll.qlIndexFixing(Index1Y,$H297,TRUE,_xll.ohTrigger(RecalcTrigger,Trigger1Y)),NA())</f>
        <v>1.4815703002377145E-2</v>
      </c>
      <c r="Q297" s="52">
        <f>IFERROR(_xll.qlIndexFixing(ONIndex1Y,I297,TRUE,_xll.ohTrigger(RecalcTrigger,Trigger1Y)),NA())</f>
        <v>1.140673393468461E-2</v>
      </c>
    </row>
    <row r="298" spans="2:17" x14ac:dyDescent="0.2">
      <c r="B298" s="46" t="s">
        <v>20</v>
      </c>
      <c r="D298" s="49">
        <f>_xll.qlCalendarAdvance(LocalCalendar,$D297,B298,"f",FALSE)</f>
        <v>42921</v>
      </c>
      <c r="E298" s="49">
        <f>_xll.qlInterestRateIndexValueDate(IndexON,D298)</f>
        <v>42921</v>
      </c>
      <c r="F298" s="52">
        <f>IFERROR(_xll.qlIndexFixing(IndexON,D298,TRUE,_xll.ohTrigger(RecalcTrigger,TriggerON)),NA())</f>
        <v>6.2969013077385227E-3</v>
      </c>
      <c r="H298" s="49">
        <f>_xll.qlCalendarAdvance(IborCalendar,$H297,B298,"f",FALSE)</f>
        <v>42916</v>
      </c>
      <c r="I298" s="49">
        <f>_xll.qlInterestRateIndexValueDate(Index1M,$H298)</f>
        <v>42921</v>
      </c>
      <c r="J298" s="52">
        <f>IFERROR(_xll.qlIndexFixing(Index1M,$H298,TRUE,_xll.ohTrigger(RecalcTrigger,Trigger1M)),NA())</f>
        <v>7.7542504633975155E-3</v>
      </c>
      <c r="K298" s="52">
        <f>IFERROR(_xll.qlIndexFixing(ONIndex1M,I298,TRUE,_xll.ohTrigger(RecalcTrigger,Trigger1M)),NA())</f>
        <v>7.6601401884790477E-3</v>
      </c>
      <c r="L298" s="52">
        <f>IFERROR(_xll.qlIndexFixing(Index3M,H298,TRUE,_xll.ohTrigger(RecalcTrigger,Trigger3M)),NA())</f>
        <v>9.6791149145416741E-3</v>
      </c>
      <c r="M298" s="52">
        <f>IFERROR(_xll.qlIndexFixing(ONIndex3M,I298,TRUE,_xll.ohTrigger(RecalcTrigger,Trigger3M)),NA())</f>
        <v>9.3724114977788986E-3</v>
      </c>
      <c r="N298" s="52">
        <f>IFERROR(_xll.qlIndexFixing(Index6M,$H298,TRUE,_xll.ohTrigger(RecalcTrigger,Trigger6M)),NA())</f>
        <v>1.1654023581195475E-2</v>
      </c>
      <c r="O298" s="52">
        <f>IFERROR(_xll.qlIndexFixing(ONIndex6M,I298,TRUE,_xll.ohTrigger(RecalcTrigger,Trigger6M)),NA())</f>
        <v>1.1484181452363629E-2</v>
      </c>
      <c r="P298" s="52">
        <f>IFERROR(_xll.qlIndexFixing(Index1Y,$H298,TRUE,_xll.ohTrigger(RecalcTrigger,Trigger1Y)),NA())</f>
        <v>1.4838869649053331E-2</v>
      </c>
      <c r="Q298" s="52">
        <f>IFERROR(_xll.qlIndexFixing(ONIndex1Y,I298,TRUE,_xll.ohTrigger(RecalcTrigger,Trigger1Y)),NA())</f>
        <v>1.1268065478526879E-2</v>
      </c>
    </row>
    <row r="299" spans="2:17" x14ac:dyDescent="0.2">
      <c r="B299" s="46" t="s">
        <v>20</v>
      </c>
      <c r="D299" s="49">
        <f>_xll.qlCalendarAdvance(LocalCalendar,$D298,B299,"f",FALSE)</f>
        <v>42922</v>
      </c>
      <c r="E299" s="49">
        <f>_xll.qlInterestRateIndexValueDate(IndexON,D299)</f>
        <v>42922</v>
      </c>
      <c r="F299" s="52">
        <f>IFERROR(_xll.qlIndexFixing(IndexON,D299,TRUE,_xll.ohTrigger(RecalcTrigger,TriggerON)),NA())</f>
        <v>6.303264738960479E-3</v>
      </c>
      <c r="H299" s="49">
        <f>_xll.qlCalendarAdvance(IborCalendar,$H298,B299,"f",FALSE)</f>
        <v>42919</v>
      </c>
      <c r="I299" s="49">
        <f>_xll.qlInterestRateIndexValueDate(Index1M,$H299)</f>
        <v>42921</v>
      </c>
      <c r="J299" s="52">
        <f>IFERROR(_xll.qlIndexFixing(Index1M,$H299,TRUE,_xll.ohTrigger(RecalcTrigger,Trigger1M)),NA())</f>
        <v>7.7542504633975155E-3</v>
      </c>
      <c r="K299" s="52">
        <f>IFERROR(_xll.qlIndexFixing(ONIndex1M,I299,TRUE,_xll.ohTrigger(RecalcTrigger,Trigger1M)),NA())</f>
        <v>7.6601401884790477E-3</v>
      </c>
      <c r="L299" s="52">
        <f>IFERROR(_xll.qlIndexFixing(Index3M,H299,TRUE,_xll.ohTrigger(RecalcTrigger,Trigger3M)),NA())</f>
        <v>9.6791149145416741E-3</v>
      </c>
      <c r="M299" s="52">
        <f>IFERROR(_xll.qlIndexFixing(ONIndex3M,I299,TRUE,_xll.ohTrigger(RecalcTrigger,Trigger3M)),NA())</f>
        <v>9.3724114977788986E-3</v>
      </c>
      <c r="N299" s="52">
        <f>IFERROR(_xll.qlIndexFixing(Index6M,$H299,TRUE,_xll.ohTrigger(RecalcTrigger,Trigger6M)),NA())</f>
        <v>1.1654023581195475E-2</v>
      </c>
      <c r="O299" s="52">
        <f>IFERROR(_xll.qlIndexFixing(ONIndex6M,I299,TRUE,_xll.ohTrigger(RecalcTrigger,Trigger6M)),NA())</f>
        <v>1.1484181452363629E-2</v>
      </c>
      <c r="P299" s="52">
        <f>IFERROR(_xll.qlIndexFixing(Index1Y,$H299,TRUE,_xll.ohTrigger(RecalcTrigger,Trigger1Y)),NA())</f>
        <v>1.4838869649053331E-2</v>
      </c>
      <c r="Q299" s="52">
        <f>IFERROR(_xll.qlIndexFixing(ONIndex1Y,I299,TRUE,_xll.ohTrigger(RecalcTrigger,Trigger1Y)),NA())</f>
        <v>1.1268065478526879E-2</v>
      </c>
    </row>
    <row r="300" spans="2:17" x14ac:dyDescent="0.2">
      <c r="B300" s="46" t="s">
        <v>20</v>
      </c>
      <c r="D300" s="49">
        <f>_xll.qlCalendarAdvance(LocalCalendar,$D299,B300,"f",FALSE)</f>
        <v>42923</v>
      </c>
      <c r="E300" s="49">
        <f>_xll.qlInterestRateIndexValueDate(IndexON,D300)</f>
        <v>42923</v>
      </c>
      <c r="F300" s="52">
        <f>IFERROR(_xll.qlIndexFixing(IndexON,D300,TRUE,_xll.ohTrigger(RecalcTrigger,TriggerON)),NA())</f>
        <v>6.3160906276582551E-3</v>
      </c>
      <c r="H300" s="49">
        <f>_xll.qlCalendarAdvance(IborCalendar,$H299,B300,"f",FALSE)</f>
        <v>42920</v>
      </c>
      <c r="I300" s="49">
        <f>_xll.qlInterestRateIndexValueDate(Index1M,$H300)</f>
        <v>42922</v>
      </c>
      <c r="J300" s="52">
        <f>IFERROR(_xll.qlIndexFixing(Index1M,$H300,TRUE,_xll.ohTrigger(RecalcTrigger,Trigger1M)),NA())</f>
        <v>7.7570263541842932E-3</v>
      </c>
      <c r="K300" s="52">
        <f>IFERROR(_xll.qlIndexFixing(ONIndex1M,I300,TRUE,_xll.ohTrigger(RecalcTrigger,Trigger1M)),NA())</f>
        <v>7.6658136360308049E-3</v>
      </c>
      <c r="L300" s="52">
        <f>IFERROR(_xll.qlIndexFixing(Index3M,H300,TRUE,_xll.ohTrigger(RecalcTrigger,Trigger3M)),NA())</f>
        <v>9.6857698155780013E-3</v>
      </c>
      <c r="M300" s="52">
        <f>IFERROR(_xll.qlIndexFixing(ONIndex3M,I300,TRUE,_xll.ohTrigger(RecalcTrigger,Trigger3M)),NA())</f>
        <v>9.3785955697534007E-3</v>
      </c>
      <c r="N300" s="52">
        <f>IFERROR(_xll.qlIndexFixing(Index6M,$H300,TRUE,_xll.ohTrigger(RecalcTrigger,Trigger6M)),NA())</f>
        <v>1.1668333248576494E-2</v>
      </c>
      <c r="O300" s="52">
        <f>IFERROR(_xll.qlIndexFixing(ONIndex6M,I300,TRUE,_xll.ohTrigger(RecalcTrigger,Trigger6M)),NA())</f>
        <v>1.1461746932601713E-2</v>
      </c>
      <c r="P300" s="52">
        <f>IFERROR(_xll.qlIndexFixing(Index1Y,$H300,TRUE,_xll.ohTrigger(RecalcTrigger,Trigger1Y)),NA())</f>
        <v>1.4850818851266458E-2</v>
      </c>
      <c r="Q300" s="52">
        <f>IFERROR(_xll.qlIndexFixing(ONIndex1Y,I300,TRUE,_xll.ohTrigger(RecalcTrigger,Trigger1Y)),NA())</f>
        <v>1.1181568362896854E-2</v>
      </c>
    </row>
    <row r="301" spans="2:17" x14ac:dyDescent="0.2">
      <c r="B301" s="46" t="s">
        <v>20</v>
      </c>
      <c r="D301" s="49">
        <f>_xll.qlCalendarAdvance(LocalCalendar,$D300,B301,"f",FALSE)</f>
        <v>42926</v>
      </c>
      <c r="E301" s="49">
        <f>_xll.qlInterestRateIndexValueDate(IndexON,D301)</f>
        <v>42926</v>
      </c>
      <c r="F301" s="52">
        <f>IFERROR(_xll.qlIndexFixing(IndexON,D301,TRUE,_xll.ohTrigger(RecalcTrigger,TriggerON)),NA())</f>
        <v>6.328683110767841E-3</v>
      </c>
      <c r="H301" s="49">
        <f>_xll.qlCalendarAdvance(IborCalendar,$H300,B301,"f",FALSE)</f>
        <v>42921</v>
      </c>
      <c r="I301" s="49">
        <f>_xll.qlInterestRateIndexValueDate(Index1M,$H301)</f>
        <v>42923</v>
      </c>
      <c r="J301" s="52">
        <f>IFERROR(_xll.qlIndexFixing(Index1M,$H301,TRUE,_xll.ohTrigger(RecalcTrigger,Trigger1M)),NA())</f>
        <v>7.7598034632423325E-3</v>
      </c>
      <c r="K301" s="52">
        <f>IFERROR(_xll.qlIndexFixing(ONIndex1M,I301,TRUE,_xll.ohTrigger(RecalcTrigger,Trigger1M)),NA())</f>
        <v>7.6773376386363168E-3</v>
      </c>
      <c r="L301" s="52">
        <f>IFERROR(_xll.qlIndexFixing(Index3M,H301,TRUE,_xll.ohTrigger(RecalcTrigger,Trigger3M)),NA())</f>
        <v>9.7030875445021907E-3</v>
      </c>
      <c r="M301" s="52">
        <f>IFERROR(_xll.qlIndexFixing(ONIndex3M,I301,TRUE,_xll.ohTrigger(RecalcTrigger,Trigger3M)),NA())</f>
        <v>9.3912416197738935E-3</v>
      </c>
      <c r="N301" s="52">
        <f>IFERROR(_xll.qlIndexFixing(Index6M,$H301,TRUE,_xll.ohTrigger(RecalcTrigger,Trigger6M)),NA())</f>
        <v>1.1669078409077587E-2</v>
      </c>
      <c r="O301" s="52">
        <f>IFERROR(_xll.qlIndexFixing(ONIndex6M,I301,TRUE,_xll.ohTrigger(RecalcTrigger,Trigger6M)),NA())</f>
        <v>1.1419793285165625E-2</v>
      </c>
      <c r="P301" s="52">
        <f>IFERROR(_xll.qlIndexFixing(Index1Y,$H301,TRUE,_xll.ohTrigger(RecalcTrigger,Trigger1Y)),NA())</f>
        <v>1.4868038750939821E-2</v>
      </c>
      <c r="Q301" s="52">
        <f>IFERROR(_xll.qlIndexFixing(ONIndex1Y,I301,TRUE,_xll.ohTrigger(RecalcTrigger,Trigger1Y)),NA())</f>
        <v>1.104050934744194E-2</v>
      </c>
    </row>
    <row r="302" spans="2:17" x14ac:dyDescent="0.2">
      <c r="B302" s="46" t="s">
        <v>20</v>
      </c>
      <c r="D302" s="49">
        <f>_xll.qlCalendarAdvance(LocalCalendar,$D301,B302,"f",FALSE)</f>
        <v>42927</v>
      </c>
      <c r="E302" s="49">
        <f>_xll.qlInterestRateIndexValueDate(IndexON,D302)</f>
        <v>42927</v>
      </c>
      <c r="F302" s="52">
        <f>IFERROR(_xll.qlIndexFixing(IndexON,D302,TRUE,_xll.ohTrigger(RecalcTrigger,TriggerON)),NA())</f>
        <v>6.3350288654895337E-3</v>
      </c>
      <c r="H302" s="49">
        <f>_xll.qlCalendarAdvance(IborCalendar,$H301,B302,"f",FALSE)</f>
        <v>42922</v>
      </c>
      <c r="I302" s="49">
        <f>_xll.qlInterestRateIndexValueDate(Index1M,$H302)</f>
        <v>42926</v>
      </c>
      <c r="J302" s="52">
        <f>IFERROR(_xll.qlIndexFixing(Index1M,$H302,TRUE,_xll.ohTrigger(RecalcTrigger,Trigger1M)),NA())</f>
        <v>7.7770518328188201E-3</v>
      </c>
      <c r="K302" s="52">
        <f>IFERROR(_xll.qlIndexFixing(ONIndex1M,I302,TRUE,_xll.ohTrigger(RecalcTrigger,Trigger1M)),NA())</f>
        <v>7.6885475869925557E-3</v>
      </c>
      <c r="L302" s="52">
        <f>IFERROR(_xll.qlIndexFixing(Index3M,H302,TRUE,_xll.ohTrigger(RecalcTrigger,Trigger3M)),NA())</f>
        <v>9.7124963300204478E-3</v>
      </c>
      <c r="M302" s="52">
        <f>IFERROR(_xll.qlIndexFixing(ONIndex3M,I302,TRUE,_xll.ohTrigger(RecalcTrigger,Trigger3M)),NA())</f>
        <v>9.4034306461487915E-3</v>
      </c>
      <c r="N302" s="52">
        <f>IFERROR(_xll.qlIndexFixing(Index6M,$H302,TRUE,_xll.ohTrigger(RecalcTrigger,Trigger6M)),NA())</f>
        <v>1.1681349478913977E-2</v>
      </c>
      <c r="O302" s="52">
        <f>IFERROR(_xll.qlIndexFixing(ONIndex6M,I302,TRUE,_xll.ohTrigger(RecalcTrigger,Trigger6M)),NA())</f>
        <v>1.1379668323732162E-2</v>
      </c>
      <c r="P302" s="52">
        <f>IFERROR(_xll.qlIndexFixing(Index1Y,$H302,TRUE,_xll.ohTrigger(RecalcTrigger,Trigger1Y)),NA())</f>
        <v>1.4900632548986169E-2</v>
      </c>
      <c r="Q302" s="52">
        <f>IFERROR(_xll.qlIndexFixing(ONIndex1Y,I302,TRUE,_xll.ohTrigger(RecalcTrigger,Trigger1Y)),NA())</f>
        <v>1.0930369809498686E-2</v>
      </c>
    </row>
    <row r="303" spans="2:17" x14ac:dyDescent="0.2">
      <c r="B303" s="46" t="s">
        <v>20</v>
      </c>
      <c r="D303" s="49">
        <f>_xll.qlCalendarAdvance(LocalCalendar,$D302,B303,"f",FALSE)</f>
        <v>42928</v>
      </c>
      <c r="E303" s="49">
        <f>_xll.qlInterestRateIndexValueDate(IndexON,D303)</f>
        <v>42928</v>
      </c>
      <c r="F303" s="52">
        <f>IFERROR(_xll.qlIndexFixing(IndexON,D303,TRUE,_xll.ohTrigger(RecalcTrigger,TriggerON)),NA())</f>
        <v>6.3413710848791993E-3</v>
      </c>
      <c r="H303" s="49">
        <f>_xll.qlCalendarAdvance(IborCalendar,$H302,B303,"f",FALSE)</f>
        <v>42923</v>
      </c>
      <c r="I303" s="49">
        <f>_xll.qlInterestRateIndexValueDate(Index1M,$H303)</f>
        <v>42927</v>
      </c>
      <c r="J303" s="52">
        <f>IFERROR(_xll.qlIndexFixing(Index1M,$H303,TRUE,_xll.ohTrigger(RecalcTrigger,Trigger1M)),NA())</f>
        <v>7.7828093322199286E-3</v>
      </c>
      <c r="K303" s="52">
        <f>IFERROR(_xll.qlIndexFixing(ONIndex1M,I303,TRUE,_xll.ohTrigger(RecalcTrigger,Trigger1M)),NA())</f>
        <v>7.6942411148817058E-3</v>
      </c>
      <c r="L303" s="52">
        <f>IFERROR(_xll.qlIndexFixing(Index3M,H303,TRUE,_xll.ohTrigger(RecalcTrigger,Trigger3M)),NA())</f>
        <v>9.7192049292070485E-3</v>
      </c>
      <c r="M303" s="52">
        <f>IFERROR(_xll.qlIndexFixing(ONIndex3M,I303,TRUE,_xll.ohTrigger(RecalcTrigger,Trigger3M)),NA())</f>
        <v>9.4096641123719849E-3</v>
      </c>
      <c r="N303" s="52">
        <f>IFERROR(_xll.qlIndexFixing(Index6M,$H303,TRUE,_xll.ohTrigger(RecalcTrigger,Trigger6M)),NA())</f>
        <v>1.1687268168327335E-2</v>
      </c>
      <c r="O303" s="52">
        <f>IFERROR(_xll.qlIndexFixing(ONIndex6M,I303,TRUE,_xll.ohTrigger(RecalcTrigger,Trigger6M)),NA())</f>
        <v>1.1361063538419813E-2</v>
      </c>
      <c r="P303" s="52">
        <f>IFERROR(_xll.qlIndexFixing(Index1Y,$H303,TRUE,_xll.ohTrigger(RecalcTrigger,Trigger1Y)),NA())</f>
        <v>1.4913459106987973E-2</v>
      </c>
      <c r="Q303" s="52">
        <f>IFERROR(_xll.qlIndexFixing(ONIndex1Y,I303,TRUE,_xll.ohTrigger(RecalcTrigger,Trigger1Y)),NA())</f>
        <v>1.0891267623529544E-2</v>
      </c>
    </row>
    <row r="304" spans="2:17" x14ac:dyDescent="0.2">
      <c r="B304" s="46" t="s">
        <v>20</v>
      </c>
      <c r="D304" s="49">
        <f>_xll.qlCalendarAdvance(LocalCalendar,$D303,B304,"f",FALSE)</f>
        <v>42929</v>
      </c>
      <c r="E304" s="49">
        <f>_xll.qlInterestRateIndexValueDate(IndexON,D304)</f>
        <v>42929</v>
      </c>
      <c r="F304" s="52">
        <f>IFERROR(_xll.qlIndexFixing(IndexON,D304,TRUE,_xll.ohTrigger(RecalcTrigger,TriggerON)),NA())</f>
        <v>6.3477097690167739E-3</v>
      </c>
      <c r="H304" s="49">
        <f>_xll.qlCalendarAdvance(IborCalendar,$H303,B304,"f",FALSE)</f>
        <v>42926</v>
      </c>
      <c r="I304" s="49">
        <f>_xll.qlInterestRateIndexValueDate(Index1M,$H304)</f>
        <v>42928</v>
      </c>
      <c r="J304" s="52">
        <f>IFERROR(_xll.qlIndexFixing(Index1M,$H304,TRUE,_xll.ohTrigger(RecalcTrigger,Trigger1M)),NA())</f>
        <v>7.7945265481799654E-3</v>
      </c>
      <c r="K304" s="52">
        <f>IFERROR(_xll.qlIndexFixing(ONIndex1M,I304,TRUE,_xll.ohTrigger(RecalcTrigger,Trigger1M)),NA())</f>
        <v>7.6999386589182706E-3</v>
      </c>
      <c r="L304" s="52">
        <f>IFERROR(_xll.qlIndexFixing(Index3M,H304,TRUE,_xll.ohTrigger(RecalcTrigger,Trigger3M)),NA())</f>
        <v>9.7259244138270737E-3</v>
      </c>
      <c r="M304" s="52">
        <f>IFERROR(_xll.qlIndexFixing(ONIndex3M,I304,TRUE,_xll.ohTrigger(RecalcTrigger,Trigger3M)),NA())</f>
        <v>9.415907457412942E-3</v>
      </c>
      <c r="N304" s="52">
        <f>IFERROR(_xll.qlIndexFixing(Index6M,$H304,TRUE,_xll.ohTrigger(RecalcTrigger,Trigger6M)),NA())</f>
        <v>1.1693327540814145E-2</v>
      </c>
      <c r="O304" s="52">
        <f>IFERROR(_xll.qlIndexFixing(ONIndex6M,I304,TRUE,_xll.ohTrigger(RecalcTrigger,Trigger6M)),NA())</f>
        <v>1.1343224699453813E-2</v>
      </c>
      <c r="P304" s="52">
        <f>IFERROR(_xll.qlIndexFixing(Index1Y,$H304,TRUE,_xll.ohTrigger(RecalcTrigger,Trigger1Y)),NA())</f>
        <v>1.4926382478605532E-2</v>
      </c>
      <c r="Q304" s="52">
        <f>IFERROR(_xll.qlIndexFixing(ONIndex1Y,I304,TRUE,_xll.ohTrigger(RecalcTrigger,Trigger1Y)),NA())</f>
        <v>1.0861644411246374E-2</v>
      </c>
    </row>
    <row r="305" spans="2:17" x14ac:dyDescent="0.2">
      <c r="B305" s="46" t="s">
        <v>20</v>
      </c>
      <c r="D305" s="49">
        <f>_xll.qlCalendarAdvance(LocalCalendar,$D304,B305,"f",FALSE)</f>
        <v>42930</v>
      </c>
      <c r="E305" s="49">
        <f>_xll.qlInterestRateIndexValueDate(IndexON,D305)</f>
        <v>42930</v>
      </c>
      <c r="F305" s="52">
        <f>IFERROR(_xll.qlIndexFixing(IndexON,D305,TRUE,_xll.ohTrigger(RecalcTrigger,TriggerON)),NA())</f>
        <v>6.360487726748687E-3</v>
      </c>
      <c r="H305" s="49">
        <f>_xll.qlCalendarAdvance(IborCalendar,$H304,B305,"f",FALSE)</f>
        <v>42927</v>
      </c>
      <c r="I305" s="49">
        <f>_xll.qlInterestRateIndexValueDate(Index1M,$H305)</f>
        <v>42929</v>
      </c>
      <c r="J305" s="52">
        <f>IFERROR(_xll.qlIndexFixing(Index1M,$H305,TRUE,_xll.ohTrigger(RecalcTrigger,Trigger1M)),NA())</f>
        <v>7.7973156451327519E-3</v>
      </c>
      <c r="K305" s="52">
        <f>IFERROR(_xll.qlIndexFixing(ONIndex1M,I305,TRUE,_xll.ohTrigger(RecalcTrigger,Trigger1M)),NA())</f>
        <v>7.7056402189423778E-3</v>
      </c>
      <c r="L305" s="52">
        <f>IFERROR(_xll.qlIndexFixing(Index3M,H305,TRUE,_xll.ohTrigger(RecalcTrigger,Trigger3M)),NA())</f>
        <v>9.7326548324825155E-3</v>
      </c>
      <c r="M305" s="52">
        <f>IFERROR(_xll.qlIndexFixing(ONIndex3M,I305,TRUE,_xll.ohTrigger(RecalcTrigger,Trigger3M)),NA())</f>
        <v>9.4221606814315351E-3</v>
      </c>
      <c r="N305" s="52">
        <f>IFERROR(_xll.qlIndexFixing(Index6M,$H305,TRUE,_xll.ohTrigger(RecalcTrigger,Trigger6M)),NA())</f>
        <v>1.1713416505463313E-2</v>
      </c>
      <c r="O305" s="52">
        <f>IFERROR(_xll.qlIndexFixing(ONIndex6M,I305,TRUE,_xll.ohTrigger(RecalcTrigger,Trigger6M)),NA())</f>
        <v>1.1326151806994034E-2</v>
      </c>
      <c r="P305" s="52">
        <f>IFERROR(_xll.qlIndexFixing(Index1Y,$H305,TRUE,_xll.ohTrigger(RecalcTrigger,Trigger1Y)),NA())</f>
        <v>1.4939376441654093E-2</v>
      </c>
      <c r="Q305" s="52">
        <f>IFERROR(_xll.qlIndexFixing(ONIndex1Y,I305,TRUE,_xll.ohTrigger(RecalcTrigger,Trigger1Y)),NA())</f>
        <v>1.0841500170410967E-2</v>
      </c>
    </row>
    <row r="306" spans="2:17" x14ac:dyDescent="0.2">
      <c r="B306" s="46" t="s">
        <v>20</v>
      </c>
      <c r="D306" s="49">
        <f>_xll.qlCalendarAdvance(LocalCalendar,$D305,B306,"f",FALSE)</f>
        <v>42933</v>
      </c>
      <c r="E306" s="49">
        <f>_xll.qlInterestRateIndexValueDate(IndexON,D306)</f>
        <v>42933</v>
      </c>
      <c r="F306" s="52">
        <f>IFERROR(_xll.qlIndexFixing(IndexON,D306,TRUE,_xll.ohTrigger(RecalcTrigger,TriggerON)),NA())</f>
        <v>6.3730291523267368E-3</v>
      </c>
      <c r="H306" s="49">
        <f>_xll.qlCalendarAdvance(IborCalendar,$H305,B306,"f",FALSE)</f>
        <v>42928</v>
      </c>
      <c r="I306" s="49">
        <f>_xll.qlInterestRateIndexValueDate(Index1M,$H306)</f>
        <v>42930</v>
      </c>
      <c r="J306" s="52">
        <f>IFERROR(_xll.qlIndexFixing(Index1M,$H306,TRUE,_xll.ohTrigger(RecalcTrigger,Trigger1M)),NA())</f>
        <v>7.8001059591377656E-3</v>
      </c>
      <c r="K306" s="52">
        <f>IFERROR(_xll.qlIndexFixing(ONIndex1M,I306,TRUE,_xll.ohTrigger(RecalcTrigger,Trigger1M)),NA())</f>
        <v>7.7172221520882545E-3</v>
      </c>
      <c r="L306" s="52">
        <f>IFERROR(_xll.qlIndexFixing(Index3M,H306,TRUE,_xll.ohTrigger(RecalcTrigger,Trigger3M)),NA())</f>
        <v>9.7465776951873636E-3</v>
      </c>
      <c r="M306" s="52">
        <f>IFERROR(_xll.qlIndexFixing(ONIndex3M,I306,TRUE,_xll.ohTrigger(RecalcTrigger,Trigger3M)),NA())</f>
        <v>9.4349473208055201E-3</v>
      </c>
      <c r="N306" s="52">
        <f>IFERROR(_xll.qlIndexFixing(Index6M,$H306,TRUE,_xll.ohTrigger(RecalcTrigger,Trigger6M)),NA())</f>
        <v>1.1715129997787687E-2</v>
      </c>
      <c r="O306" s="52">
        <f>IFERROR(_xll.qlIndexFixing(ONIndex6M,I306,TRUE,_xll.ohTrigger(RecalcTrigger,Trigger6M)),NA())</f>
        <v>1.1294913532520212E-2</v>
      </c>
      <c r="P306" s="52">
        <f>IFERROR(_xll.qlIndexFixing(Index1Y,$H306,TRUE,_xll.ohTrigger(RecalcTrigger,Trigger1Y)),NA())</f>
        <v>1.4956810435970467E-2</v>
      </c>
      <c r="Q306" s="52">
        <f>IFERROR(_xll.qlIndexFixing(ONIndex1Y,I306,TRUE,_xll.ohTrigger(RecalcTrigger,Trigger1Y)),NA())</f>
        <v>1.0833134228018793E-2</v>
      </c>
    </row>
    <row r="307" spans="2:17" x14ac:dyDescent="0.2">
      <c r="B307" s="46" t="s">
        <v>20</v>
      </c>
      <c r="D307" s="49">
        <f>_xll.qlCalendarAdvance(LocalCalendar,$D306,B307,"f",FALSE)</f>
        <v>42934</v>
      </c>
      <c r="E307" s="49">
        <f>_xll.qlInterestRateIndexValueDate(IndexON,D307)</f>
        <v>42934</v>
      </c>
      <c r="F307" s="52">
        <f>IFERROR(_xll.qlIndexFixing(IndexON,D307,TRUE,_xll.ohTrigger(RecalcTrigger,TriggerON)),NA())</f>
        <v>6.3793501599640479E-3</v>
      </c>
      <c r="H307" s="49">
        <f>_xll.qlCalendarAdvance(IborCalendar,$H306,B307,"f",FALSE)</f>
        <v>42929</v>
      </c>
      <c r="I307" s="49">
        <f>_xll.qlInterestRateIndexValueDate(Index1M,$H307)</f>
        <v>42933</v>
      </c>
      <c r="J307" s="52">
        <f>IFERROR(_xll.qlIndexFixing(Index1M,$H307,TRUE,_xll.ohTrigger(RecalcTrigger,Trigger1M)),NA())</f>
        <v>7.8174387792511388E-3</v>
      </c>
      <c r="K307" s="52">
        <f>IFERROR(_xll.qlIndexFixing(ONIndex1M,I307,TRUE,_xll.ohTrigger(RecalcTrigger,Trigger1M)),NA())</f>
        <v>7.7284866200333369E-3</v>
      </c>
      <c r="L307" s="52">
        <f>IFERROR(_xll.qlIndexFixing(Index3M,H307,TRUE,_xll.ohTrigger(RecalcTrigger,Trigger3M)),NA())</f>
        <v>9.7596868195139255E-3</v>
      </c>
      <c r="M307" s="52">
        <f>IFERROR(_xll.qlIndexFixing(ONIndex3M,I307,TRUE,_xll.ohTrigger(RecalcTrigger,Trigger3M)),NA())</f>
        <v>9.4472723656835456E-3</v>
      </c>
      <c r="N307" s="52">
        <f>IFERROR(_xll.qlIndexFixing(Index6M,$H307,TRUE,_xll.ohTrigger(RecalcTrigger,Trigger6M)),NA())</f>
        <v>1.1725577343525081E-2</v>
      </c>
      <c r="O307" s="52">
        <f>IFERROR(_xll.qlIndexFixing(ONIndex6M,I307,TRUE,_xll.ohTrigger(RecalcTrigger,Trigger6M)),NA())</f>
        <v>1.1265519698779869E-2</v>
      </c>
      <c r="P307" s="52">
        <f>IFERROR(_xll.qlIndexFixing(Index1Y,$H307,TRUE,_xll.ohTrigger(RecalcTrigger,Trigger1Y)),NA())</f>
        <v>1.4991533717226571E-2</v>
      </c>
      <c r="Q307" s="52">
        <f>IFERROR(_xll.qlIndexFixing(ONIndex1Y,I307,TRUE,_xll.ohTrigger(RecalcTrigger,Trigger1Y)),NA())</f>
        <v>1.0855712899564551E-2</v>
      </c>
    </row>
    <row r="308" spans="2:17" x14ac:dyDescent="0.2">
      <c r="B308" s="46" t="s">
        <v>20</v>
      </c>
      <c r="D308" s="49">
        <f>_xll.qlCalendarAdvance(LocalCalendar,$D307,B308,"f",FALSE)</f>
        <v>42935</v>
      </c>
      <c r="E308" s="49">
        <f>_xll.qlInterestRateIndexValueDate(IndexON,D308)</f>
        <v>42935</v>
      </c>
      <c r="F308" s="52">
        <f>IFERROR(_xll.qlIndexFixing(IndexON,D308,TRUE,_xll.ohTrigger(RecalcTrigger,TriggerON)),NA())</f>
        <v>6.3856676321893957E-3</v>
      </c>
      <c r="H308" s="49">
        <f>_xll.qlCalendarAdvance(IborCalendar,$H307,B308,"f",FALSE)</f>
        <v>42930</v>
      </c>
      <c r="I308" s="49">
        <f>_xll.qlInterestRateIndexValueDate(Index1M,$H308)</f>
        <v>42934</v>
      </c>
      <c r="J308" s="52">
        <f>IFERROR(_xll.qlIndexFixing(Index1M,$H308,TRUE,_xll.ohTrigger(RecalcTrigger,Trigger1M)),NA())</f>
        <v>7.8232244289137241E-3</v>
      </c>
      <c r="K308" s="52">
        <f>IFERROR(_xll.qlIndexFixing(ONIndex1M,I308,TRUE,_xll.ohTrigger(RecalcTrigger,Trigger1M)),NA())</f>
        <v>7.7342082605547091E-3</v>
      </c>
      <c r="L308" s="52">
        <f>IFERROR(_xll.qlIndexFixing(Index3M,H308,TRUE,_xll.ohTrigger(RecalcTrigger,Trigger3M)),NA())</f>
        <v>9.7664726373928364E-3</v>
      </c>
      <c r="M308" s="52">
        <f>IFERROR(_xll.qlIndexFixing(ONIndex3M,I308,TRUE,_xll.ohTrigger(RecalcTrigger,Trigger3M)),NA())</f>
        <v>9.4535749838708938E-3</v>
      </c>
      <c r="N308" s="52">
        <f>IFERROR(_xll.qlIndexFixing(Index6M,$H308,TRUE,_xll.ohTrigger(RecalcTrigger,Trigger6M)),NA())</f>
        <v>1.1732386430504551E-2</v>
      </c>
      <c r="O308" s="52">
        <f>IFERROR(_xll.qlIndexFixing(ONIndex6M,I308,TRUE,_xll.ohTrigger(RecalcTrigger,Trigger6M)),NA())</f>
        <v>1.1252276536692918E-2</v>
      </c>
      <c r="P308" s="52">
        <f>IFERROR(_xll.qlIndexFixing(Index1Y,$H308,TRUE,_xll.ohTrigger(RecalcTrigger,Trigger1Y)),NA())</f>
        <v>1.5004487257306706E-2</v>
      </c>
      <c r="Q308" s="52">
        <f>IFERROR(_xll.qlIndexFixing(ONIndex1Y,I308,TRUE,_xll.ohTrigger(RecalcTrigger,Trigger1Y)),NA())</f>
        <v>1.0882963506455567E-2</v>
      </c>
    </row>
    <row r="309" spans="2:17" x14ac:dyDescent="0.2">
      <c r="B309" s="46" t="s">
        <v>20</v>
      </c>
      <c r="D309" s="49">
        <f>_xll.qlCalendarAdvance(LocalCalendar,$D308,B309,"f",FALSE)</f>
        <v>42936</v>
      </c>
      <c r="E309" s="49">
        <f>_xll.qlInterestRateIndexValueDate(IndexON,D309)</f>
        <v>42936</v>
      </c>
      <c r="F309" s="52">
        <f>IFERROR(_xll.qlIndexFixing(IndexON,D309,TRUE,_xll.ohTrigger(RecalcTrigger,TriggerON)),NA())</f>
        <v>6.3919815692425885E-3</v>
      </c>
      <c r="H309" s="49">
        <f>_xll.qlCalendarAdvance(IborCalendar,$H308,B309,"f",FALSE)</f>
        <v>42933</v>
      </c>
      <c r="I309" s="49">
        <f>_xll.qlInterestRateIndexValueDate(Index1M,$H309)</f>
        <v>42935</v>
      </c>
      <c r="J309" s="52">
        <f>IFERROR(_xll.qlIndexFixing(Index1M,$H309,TRUE,_xll.ohTrigger(RecalcTrigger,Trigger1M)),NA())</f>
        <v>7.8349997020894929E-3</v>
      </c>
      <c r="K309" s="52">
        <f>IFERROR(_xll.qlIndexFixing(ONIndex1M,I309,TRUE,_xll.ohTrigger(RecalcTrigger,Trigger1M)),NA())</f>
        <v>7.7399339170636239E-3</v>
      </c>
      <c r="L309" s="52">
        <f>IFERROR(_xll.qlIndexFixing(Index3M,H309,TRUE,_xll.ohTrigger(RecalcTrigger,Trigger3M)),NA())</f>
        <v>9.7732696809278048E-3</v>
      </c>
      <c r="M309" s="52">
        <f>IFERROR(_xll.qlIndexFixing(ONIndex3M,I309,TRUE,_xll.ohTrigger(RecalcTrigger,Trigger3M)),NA())</f>
        <v>9.4598874808760058E-3</v>
      </c>
      <c r="N309" s="52">
        <f>IFERROR(_xll.qlIndexFixing(Index6M,$H309,TRUE,_xll.ohTrigger(RecalcTrigger,Trigger6M)),NA())</f>
        <v>1.1739304738914182E-2</v>
      </c>
      <c r="O309" s="52">
        <f>IFERROR(_xll.qlIndexFixing(ONIndex6M,I309,TRUE,_xll.ohTrigger(RecalcTrigger,Trigger6M)),NA())</f>
        <v>1.1239799320232891E-2</v>
      </c>
      <c r="P309" s="52">
        <f>IFERROR(_xll.qlIndexFixing(Index1Y,$H309,TRUE,_xll.ohTrigger(RecalcTrigger,Trigger1Y)),NA())</f>
        <v>1.5017354027240486E-2</v>
      </c>
      <c r="Q309" s="52">
        <f>IFERROR(_xll.qlIndexFixing(ONIndex1Y,I309,TRUE,_xll.ohTrigger(RecalcTrigger,Trigger1Y)),NA())</f>
        <v>1.0919693086393067E-2</v>
      </c>
    </row>
    <row r="310" spans="2:17" x14ac:dyDescent="0.2">
      <c r="B310" s="46" t="s">
        <v>20</v>
      </c>
      <c r="D310" s="49">
        <f>_xll.qlCalendarAdvance(LocalCalendar,$D309,B310,"f",FALSE)</f>
        <v>42937</v>
      </c>
      <c r="E310" s="49">
        <f>_xll.qlInterestRateIndexValueDate(IndexON,D310)</f>
        <v>42937</v>
      </c>
      <c r="F310" s="52">
        <f>IFERROR(_xll.qlIndexFixing(IndexON,D310,TRUE,_xll.ohTrigger(RecalcTrigger,TriggerON)),NA())</f>
        <v>6.4047116007515115E-3</v>
      </c>
      <c r="H310" s="49">
        <f>_xll.qlCalendarAdvance(IborCalendar,$H309,B310,"f",FALSE)</f>
        <v>42934</v>
      </c>
      <c r="I310" s="49">
        <f>_xll.qlInterestRateIndexValueDate(Index1M,$H310)</f>
        <v>42936</v>
      </c>
      <c r="J310" s="52">
        <f>IFERROR(_xll.qlIndexFixing(Index1M,$H310,TRUE,_xll.ohTrigger(RecalcTrigger,Trigger1M)),NA())</f>
        <v>7.8378019965666401E-3</v>
      </c>
      <c r="K310" s="52">
        <f>IFERROR(_xll.qlIndexFixing(ONIndex1M,I310,TRUE,_xll.ohTrigger(RecalcTrigger,Trigger1M)),NA())</f>
        <v>7.7456635897199533E-3</v>
      </c>
      <c r="L310" s="52">
        <f>IFERROR(_xll.qlIndexFixing(Index3M,H310,TRUE,_xll.ohTrigger(RecalcTrigger,Trigger3M)),NA())</f>
        <v>9.7800779987242976E-3</v>
      </c>
      <c r="M310" s="52">
        <f>IFERROR(_xll.qlIndexFixing(ONIndex3M,I310,TRUE,_xll.ohTrigger(RecalcTrigger,Trigger3M)),NA())</f>
        <v>9.4662098568587538E-3</v>
      </c>
      <c r="N310" s="52">
        <f>IFERROR(_xll.qlIndexFixing(Index6M,$H310,TRUE,_xll.ohTrigger(RecalcTrigger,Trigger6M)),NA())</f>
        <v>1.1755611772205899E-2</v>
      </c>
      <c r="O310" s="52">
        <f>IFERROR(_xll.qlIndexFixing(ONIndex6M,I310,TRUE,_xll.ohTrigger(RecalcTrigger,Trigger6M)),NA())</f>
        <v>1.1228088049719531E-2</v>
      </c>
      <c r="P310" s="52">
        <f>IFERROR(_xll.qlIndexFixing(Index1Y,$H310,TRUE,_xll.ohTrigger(RecalcTrigger,Trigger1Y)),NA())</f>
        <v>1.5030107795372815E-2</v>
      </c>
      <c r="Q310" s="52">
        <f>IFERROR(_xll.qlIndexFixing(ONIndex1Y,I310,TRUE,_xll.ohTrigger(RecalcTrigger,Trigger1Y)),NA())</f>
        <v>1.096590164225475E-2</v>
      </c>
    </row>
    <row r="311" spans="2:17" x14ac:dyDescent="0.2">
      <c r="B311" s="46" t="s">
        <v>20</v>
      </c>
      <c r="D311" s="49">
        <f>_xll.qlCalendarAdvance(LocalCalendar,$D310,B311,"f",FALSE)</f>
        <v>42940</v>
      </c>
      <c r="E311" s="49">
        <f>_xll.qlInterestRateIndexValueDate(IndexON,D311)</f>
        <v>42940</v>
      </c>
      <c r="F311" s="52">
        <f>IFERROR(_xll.qlIndexFixing(IndexON,D311,TRUE,_xll.ohTrigger(RecalcTrigger,TriggerON)),NA())</f>
        <v>6.4172019640551525E-3</v>
      </c>
      <c r="H311" s="49">
        <f>_xll.qlCalendarAdvance(IborCalendar,$H310,B311,"f",FALSE)</f>
        <v>42935</v>
      </c>
      <c r="I311" s="49">
        <f>_xll.qlInterestRateIndexValueDate(Index1M,$H311)</f>
        <v>42937</v>
      </c>
      <c r="J311" s="52">
        <f>IFERROR(_xll.qlIndexFixing(Index1M,$H311,TRUE,_xll.ohTrigger(RecalcTrigger,Trigger1M)),NA())</f>
        <v>7.8406055068712711E-3</v>
      </c>
      <c r="K311" s="52">
        <f>IFERROR(_xll.qlIndexFixing(ONIndex1M,I311,TRUE,_xll.ohTrigger(RecalcTrigger,Trigger1M)),NA())</f>
        <v>7.7573034707256738E-3</v>
      </c>
      <c r="L311" s="52">
        <f>IFERROR(_xll.qlIndexFixing(Index3M,H311,TRUE,_xll.ohTrigger(RecalcTrigger,Trigger3M)),NA())</f>
        <v>9.7941668261756053E-3</v>
      </c>
      <c r="M311" s="52">
        <f>IFERROR(_xll.qlIndexFixing(ONIndex3M,I311,TRUE,_xll.ohTrigger(RecalcTrigger,Trigger3M)),NA())</f>
        <v>9.4791371217439746E-3</v>
      </c>
      <c r="N311" s="52">
        <f>IFERROR(_xll.qlIndexFixing(Index6M,$H311,TRUE,_xll.ohTrigger(RecalcTrigger,Trigger6M)),NA())</f>
        <v>1.1758096526944848E-2</v>
      </c>
      <c r="O311" s="52">
        <f>IFERROR(_xll.qlIndexFixing(ONIndex6M,I311,TRUE,_xll.ohTrigger(RecalcTrigger,Trigger6M)),NA())</f>
        <v>1.1207567557853793E-2</v>
      </c>
      <c r="P311" s="52">
        <f>IFERROR(_xll.qlIndexFixing(Index1Y,$H311,TRUE,_xll.ohTrigger(RecalcTrigger,Trigger1Y)),NA())</f>
        <v>1.5046479364789917E-2</v>
      </c>
      <c r="Q311" s="52">
        <f>IFERROR(_xll.qlIndexFixing(ONIndex1Y,I311,TRUE,_xll.ohTrigger(RecalcTrigger,Trigger1Y)),NA())</f>
        <v>1.109025698747601E-2</v>
      </c>
    </row>
    <row r="312" spans="2:17" x14ac:dyDescent="0.2">
      <c r="B312" s="46" t="s">
        <v>20</v>
      </c>
      <c r="D312" s="49">
        <f>_xll.qlCalendarAdvance(LocalCalendar,$D311,B312,"f",FALSE)</f>
        <v>42941</v>
      </c>
      <c r="E312" s="49">
        <f>_xll.qlInterestRateIndexValueDate(IndexON,D312)</f>
        <v>42941</v>
      </c>
      <c r="F312" s="52">
        <f>IFERROR(_xll.qlIndexFixing(IndexON,D312,TRUE,_xll.ohTrigger(RecalcTrigger,TriggerON)),NA())</f>
        <v>6.4234982245281458E-3</v>
      </c>
      <c r="H312" s="49">
        <f>_xll.qlCalendarAdvance(IborCalendar,$H311,B312,"f",FALSE)</f>
        <v>42936</v>
      </c>
      <c r="I312" s="49">
        <f>_xll.qlInterestRateIndexValueDate(Index1M,$H312)</f>
        <v>42940</v>
      </c>
      <c r="J312" s="52">
        <f>IFERROR(_xll.qlIndexFixing(Index1M,$H312,TRUE,_xll.ohTrigger(RecalcTrigger,Trigger1M)),NA())</f>
        <v>7.8580227784034069E-3</v>
      </c>
      <c r="K312" s="52">
        <f>IFERROR(_xll.qlIndexFixing(ONIndex1M,I312,TRUE,_xll.ohTrigger(RecalcTrigger,Trigger1M)),NA())</f>
        <v>7.7686224410200566E-3</v>
      </c>
      <c r="L312" s="52">
        <f>IFERROR(_xll.qlIndexFixing(Index3M,H312,TRUE,_xll.ohTrigger(RecalcTrigger,Trigger3M)),NA())</f>
        <v>9.8074249846487639E-3</v>
      </c>
      <c r="M312" s="52">
        <f>IFERROR(_xll.qlIndexFixing(ONIndex3M,I312,TRUE,_xll.ohTrigger(RecalcTrigger,Trigger3M)),NA())</f>
        <v>9.49159814904732E-3</v>
      </c>
      <c r="N312" s="52">
        <f>IFERROR(_xll.qlIndexFixing(Index6M,$H312,TRUE,_xll.ohTrigger(RecalcTrigger,Trigger6M)),NA())</f>
        <v>1.1775377287036207E-2</v>
      </c>
      <c r="O312" s="52">
        <f>IFERROR(_xll.qlIndexFixing(ONIndex6M,I312,TRUE,_xll.ohTrigger(RecalcTrigger,Trigger6M)),NA())</f>
        <v>1.1188902423135971E-2</v>
      </c>
      <c r="P312" s="52">
        <f>IFERROR(_xll.qlIndexFixing(Index1Y,$H312,TRUE,_xll.ohTrigger(RecalcTrigger,Trigger1Y)),NA())</f>
        <v>1.5079468171917298E-2</v>
      </c>
      <c r="Q312" s="52">
        <f>IFERROR(_xll.qlIndexFixing(ONIndex1Y,I312,TRUE,_xll.ohTrigger(RecalcTrigger,Trigger1Y)),NA())</f>
        <v>1.1245525709115967E-2</v>
      </c>
    </row>
    <row r="313" spans="2:17" x14ac:dyDescent="0.2">
      <c r="B313" s="46" t="s">
        <v>20</v>
      </c>
      <c r="D313" s="49">
        <f>_xll.qlCalendarAdvance(LocalCalendar,$D312,B313,"f",FALSE)</f>
        <v>42942</v>
      </c>
      <c r="E313" s="49">
        <f>_xll.qlInterestRateIndexValueDate(IndexON,D313)</f>
        <v>42942</v>
      </c>
      <c r="F313" s="52">
        <f>IFERROR(_xll.qlIndexFixing(IndexON,D313,TRUE,_xll.ohTrigger(RecalcTrigger,TriggerON)),NA())</f>
        <v>6.4297909496691119E-3</v>
      </c>
      <c r="H313" s="49">
        <f>_xll.qlCalendarAdvance(IborCalendar,$H312,B313,"f",FALSE)</f>
        <v>42937</v>
      </c>
      <c r="I313" s="49">
        <f>_xll.qlInterestRateIndexValueDate(Index1M,$H313)</f>
        <v>42941</v>
      </c>
      <c r="J313" s="52">
        <f>IFERROR(_xll.qlIndexFixing(Index1M,$H313,TRUE,_xll.ohTrigger(RecalcTrigger,Trigger1M)),NA())</f>
        <v>7.8638365786214276E-3</v>
      </c>
      <c r="K313" s="52">
        <f>IFERROR(_xll.qlIndexFixing(ONIndex1M,I313,TRUE,_xll.ohTrigger(RecalcTrigger,Trigger1M)),NA())</f>
        <v>7.7743721940937149E-3</v>
      </c>
      <c r="L313" s="52">
        <f>IFERROR(_xll.qlIndexFixing(Index3M,H313,TRUE,_xll.ohTrigger(RecalcTrigger,Trigger3M)),NA())</f>
        <v>9.814290402846185E-3</v>
      </c>
      <c r="M313" s="52">
        <f>IFERROR(_xll.qlIndexFixing(ONIndex3M,I313,TRUE,_xll.ohTrigger(RecalcTrigger,Trigger3M)),NA())</f>
        <v>9.4979699191988232E-3</v>
      </c>
      <c r="N313" s="52">
        <f>IFERROR(_xll.qlIndexFixing(Index6M,$H313,TRUE,_xll.ohTrigger(RecalcTrigger,Trigger6M)),NA())</f>
        <v>1.1782856534089199E-2</v>
      </c>
      <c r="O313" s="52">
        <f>IFERROR(_xll.qlIndexFixing(ONIndex6M,I313,TRUE,_xll.ohTrigger(RecalcTrigger,Trigger6M)),NA())</f>
        <v>1.1181020880117742E-2</v>
      </c>
      <c r="P313" s="52">
        <f>IFERROR(_xll.qlIndexFixing(Index1Y,$H313,TRUE,_xll.ohTrigger(RecalcTrigger,Trigger1Y)),NA())</f>
        <v>1.5091263411905758E-2</v>
      </c>
      <c r="Q313" s="52">
        <f>IFERROR(_xll.qlIndexFixing(ONIndex1Y,I313,TRUE,_xll.ohTrigger(RecalcTrigger,Trigger1Y)),NA())</f>
        <v>1.1339129214302801E-2</v>
      </c>
    </row>
    <row r="314" spans="2:17" x14ac:dyDescent="0.2">
      <c r="B314" s="46" t="s">
        <v>20</v>
      </c>
      <c r="D314" s="49">
        <f>_xll.qlCalendarAdvance(LocalCalendar,$D313,B314,"f",FALSE)</f>
        <v>42943</v>
      </c>
      <c r="E314" s="49">
        <f>_xll.qlInterestRateIndexValueDate(IndexON,D314)</f>
        <v>42943</v>
      </c>
      <c r="F314" s="52">
        <f>IFERROR(_xll.qlIndexFixing(IndexON,D314,TRUE,_xll.ohTrigger(RecalcTrigger,TriggerON)),NA())</f>
        <v>6.4360801394780509E-3</v>
      </c>
      <c r="H314" s="49">
        <f>_xll.qlCalendarAdvance(IborCalendar,$H313,B314,"f",FALSE)</f>
        <v>42940</v>
      </c>
      <c r="I314" s="49">
        <f>_xll.qlInterestRateIndexValueDate(Index1M,$H314)</f>
        <v>42942</v>
      </c>
      <c r="J314" s="52">
        <f>IFERROR(_xll.qlIndexFixing(Index1M,$H314,TRUE,_xll.ohTrigger(RecalcTrigger,Trigger1M)),NA())</f>
        <v>7.8786798949351099E-3</v>
      </c>
      <c r="K314" s="52">
        <f>IFERROR(_xll.qlIndexFixing(ONIndex1M,I314,TRUE,_xll.ohTrigger(RecalcTrigger,Trigger1M)),NA())</f>
        <v>7.7801259631549158E-3</v>
      </c>
      <c r="L314" s="52">
        <f>IFERROR(_xll.qlIndexFixing(Index3M,H314,TRUE,_xll.ohTrigger(RecalcTrigger,Trigger3M)),NA())</f>
        <v>9.8211673869457571E-3</v>
      </c>
      <c r="M314" s="52">
        <f>IFERROR(_xll.qlIndexFixing(ONIndex3M,I314,TRUE,_xll.ohTrigger(RecalcTrigger,Trigger3M)),NA())</f>
        <v>9.5043515683279622E-3</v>
      </c>
      <c r="N314" s="52">
        <f>IFERROR(_xll.qlIndexFixing(Index6M,$H314,TRUE,_xll.ohTrigger(RecalcTrigger,Trigger6M)),NA())</f>
        <v>1.1790413538769485E-2</v>
      </c>
      <c r="O314" s="52">
        <f>IFERROR(_xll.qlIndexFixing(ONIndex6M,I314,TRUE,_xll.ohTrigger(RecalcTrigger,Trigger6M)),NA())</f>
        <v>1.1173905282406693E-2</v>
      </c>
      <c r="P314" s="52">
        <f>IFERROR(_xll.qlIndexFixing(Index1Y,$H314,TRUE,_xll.ohTrigger(RecalcTrigger,Trigger1Y)),NA())</f>
        <v>1.5102788234191958E-2</v>
      </c>
      <c r="Q314" s="52">
        <f>IFERROR(_xll.qlIndexFixing(ONIndex1Y,I314,TRUE,_xll.ohTrigger(RecalcTrigger,Trigger1Y)),NA())</f>
        <v>1.1442211728507345E-2</v>
      </c>
    </row>
    <row r="315" spans="2:17" x14ac:dyDescent="0.2">
      <c r="B315" s="46" t="s">
        <v>20</v>
      </c>
      <c r="D315" s="49">
        <f>_xll.qlCalendarAdvance(LocalCalendar,$D314,B315,"f",FALSE)</f>
        <v>42944</v>
      </c>
      <c r="E315" s="49">
        <f>_xll.qlInterestRateIndexValueDate(IndexON,D315)</f>
        <v>42944</v>
      </c>
      <c r="F315" s="52">
        <f>IFERROR(_xll.qlIndexFixing(IndexON,D315,TRUE,_xll.ohTrigger(RecalcTrigger,TriggerON)),NA())</f>
        <v>6.4487622495068564E-3</v>
      </c>
      <c r="H315" s="49">
        <f>_xll.qlCalendarAdvance(IborCalendar,$H314,B315,"f",FALSE)</f>
        <v>42941</v>
      </c>
      <c r="I315" s="49">
        <f>_xll.qlInterestRateIndexValueDate(Index1M,$H315)</f>
        <v>42943</v>
      </c>
      <c r="J315" s="52">
        <f>IFERROR(_xll.qlIndexFixing(Index1M,$H315,TRUE,_xll.ohTrigger(RecalcTrigger,Trigger1M)),NA())</f>
        <v>7.8814960470721934E-3</v>
      </c>
      <c r="K315" s="52">
        <f>IFERROR(_xll.qlIndexFixing(ONIndex1M,I315,TRUE,_xll.ohTrigger(RecalcTrigger,Trigger1M)),NA())</f>
        <v>7.7858837483635313E-3</v>
      </c>
      <c r="L315" s="52">
        <f>IFERROR(_xll.qlIndexFixing(Index3M,H315,TRUE,_xll.ohTrigger(RecalcTrigger,Trigger3M)),NA())</f>
        <v>9.8280559855555508E-3</v>
      </c>
      <c r="M315" s="52">
        <f>IFERROR(_xll.qlIndexFixing(ONIndex3M,I315,TRUE,_xll.ohTrigger(RecalcTrigger,Trigger3M)),NA())</f>
        <v>9.5107430961949291E-3</v>
      </c>
      <c r="N315" s="52">
        <f>IFERROR(_xll.qlIndexFixing(Index6M,$H315,TRUE,_xll.ohTrigger(RecalcTrigger,Trigger6M)),NA())</f>
        <v>1.1807257167155765E-2</v>
      </c>
      <c r="O315" s="52">
        <f>IFERROR(_xll.qlIndexFixing(ONIndex6M,I315,TRUE,_xll.ohTrigger(RecalcTrigger,Trigger6M)),NA())</f>
        <v>1.1167555630082759E-2</v>
      </c>
      <c r="P315" s="52">
        <f>IFERROR(_xll.qlIndexFixing(Index1Y,$H315,TRUE,_xll.ohTrigger(RecalcTrigger,Trigger1Y)),NA())</f>
        <v>1.5114016398932945E-2</v>
      </c>
      <c r="Q315" s="52">
        <f>IFERROR(_xll.qlIndexFixing(ONIndex1Y,I315,TRUE,_xll.ohTrigger(RecalcTrigger,Trigger1Y)),NA())</f>
        <v>1.155477326004295E-2</v>
      </c>
    </row>
    <row r="316" spans="2:17" x14ac:dyDescent="0.2">
      <c r="B316" s="46" t="s">
        <v>20</v>
      </c>
      <c r="D316" s="49">
        <f>_xll.qlCalendarAdvance(LocalCalendar,$D315,B316,"f",FALSE)</f>
        <v>42947</v>
      </c>
      <c r="E316" s="49">
        <f>_xll.qlInterestRateIndexValueDate(IndexON,D316)</f>
        <v>42947</v>
      </c>
      <c r="F316" s="52">
        <f>IFERROR(_xll.qlIndexFixing(IndexON,D316,TRUE,_xll.ohTrigger(RecalcTrigger,TriggerON)),NA())</f>
        <v>6.4612015457932159E-3</v>
      </c>
      <c r="H316" s="49">
        <f>_xll.qlCalendarAdvance(IborCalendar,$H315,B316,"f",FALSE)</f>
        <v>42942</v>
      </c>
      <c r="I316" s="49">
        <f>_xll.qlInterestRateIndexValueDate(Index1M,$H316)</f>
        <v>42944</v>
      </c>
      <c r="J316" s="52">
        <f>IFERROR(_xll.qlIndexFixing(Index1M,$H316,TRUE,_xll.ohTrigger(RecalcTrigger,Trigger1M)),NA())</f>
        <v>7.8843134137743243E-3</v>
      </c>
      <c r="K316" s="52">
        <f>IFERROR(_xll.qlIndexFixing(ONIndex1M,I316,TRUE,_xll.ohTrigger(RecalcTrigger,Trigger1M)),NA())</f>
        <v>7.7975815947883831E-3</v>
      </c>
      <c r="L316" s="52">
        <f>IFERROR(_xll.qlIndexFixing(Index3M,H316,TRUE,_xll.ohTrigger(RecalcTrigger,Trigger3M)),NA())</f>
        <v>9.8423163436942192E-3</v>
      </c>
      <c r="M316" s="52">
        <f>IFERROR(_xll.qlIndexFixing(ONIndex3M,I316,TRUE,_xll.ohTrigger(RecalcTrigger,Trigger3M)),NA())</f>
        <v>9.5238110231488093E-3</v>
      </c>
      <c r="N316" s="52">
        <f>IFERROR(_xll.qlIndexFixing(Index6M,$H316,TRUE,_xll.ohTrigger(RecalcTrigger,Trigger6M)),NA())</f>
        <v>1.1810348644620119E-2</v>
      </c>
      <c r="O316" s="52">
        <f>IFERROR(_xll.qlIndexFixing(ONIndex6M,I316,TRUE,_xll.ohTrigger(RecalcTrigger,Trigger6M)),NA())</f>
        <v>1.1157755279125325E-2</v>
      </c>
      <c r="P316" s="52">
        <f>IFERROR(_xll.qlIndexFixing(Index1Y,$H316,TRUE,_xll.ohTrigger(RecalcTrigger,Trigger1Y)),NA())</f>
        <v>1.5128096839352271E-2</v>
      </c>
      <c r="Q316" s="52">
        <f>IFERROR(_xll.qlIndexFixing(ONIndex1Y,I316,TRUE,_xll.ohTrigger(RecalcTrigger,Trigger1Y)),NA())</f>
        <v>1.1811880611478642E-2</v>
      </c>
    </row>
    <row r="317" spans="2:17" x14ac:dyDescent="0.2">
      <c r="B317" s="46" t="s">
        <v>20</v>
      </c>
      <c r="D317" s="49">
        <f>_xll.qlCalendarAdvance(LocalCalendar,$D316,B317,"f",FALSE)</f>
        <v>42948</v>
      </c>
      <c r="E317" s="49">
        <f>_xll.qlInterestRateIndexValueDate(IndexON,D317)</f>
        <v>42948</v>
      </c>
      <c r="F317" s="52">
        <f>IFERROR(_xll.qlIndexFixing(IndexON,D317,TRUE,_xll.ohTrigger(RecalcTrigger,TriggerON)),NA())</f>
        <v>6.4674730591018914E-3</v>
      </c>
      <c r="H317" s="49">
        <f>_xll.qlCalendarAdvance(IborCalendar,$H316,B317,"f",FALSE)</f>
        <v>42943</v>
      </c>
      <c r="I317" s="49">
        <f>_xll.qlInterestRateIndexValueDate(Index1M,$H317)</f>
        <v>42947</v>
      </c>
      <c r="J317" s="52">
        <f>IFERROR(_xll.qlIndexFixing(Index1M,$H317,TRUE,_xll.ohTrigger(RecalcTrigger,Trigger1M)),NA())</f>
        <v>7.8988038323359096E-3</v>
      </c>
      <c r="K317" s="52">
        <f>IFERROR(_xll.qlIndexFixing(ONIndex1M,I317,TRUE,_xll.ohTrigger(RecalcTrigger,Trigger1M)),NA())</f>
        <v>7.8089550499527149E-3</v>
      </c>
      <c r="L317" s="52">
        <f>IFERROR(_xll.qlIndexFixing(Index3M,H317,TRUE,_xll.ohTrigger(RecalcTrigger,Trigger3M)),NA())</f>
        <v>9.8557274972679975E-3</v>
      </c>
      <c r="M317" s="52">
        <f>IFERROR(_xll.qlIndexFixing(ONIndex3M,I317,TRUE,_xll.ohTrigger(RecalcTrigger,Trigger3M)),NA())</f>
        <v>9.5364079964799231E-3</v>
      </c>
      <c r="N317" s="52">
        <f>IFERROR(_xll.qlIndexFixing(Index6M,$H317,TRUE,_xll.ohTrigger(RecalcTrigger,Trigger6M)),NA())</f>
        <v>1.1829207597603952E-2</v>
      </c>
      <c r="O317" s="52">
        <f>IFERROR(_xll.qlIndexFixing(ONIndex6M,I317,TRUE,_xll.ohTrigger(RecalcTrigger,Trigger6M)),NA())</f>
        <v>1.1149816472899587E-2</v>
      </c>
      <c r="P317" s="52">
        <f>IFERROR(_xll.qlIndexFixing(Index1Y,$H317,TRUE,_xll.ohTrigger(RecalcTrigger,Trigger1Y)),NA())</f>
        <v>1.5155437654863905E-2</v>
      </c>
      <c r="Q317" s="52">
        <f>IFERROR(_xll.qlIndexFixing(ONIndex1Y,I317,TRUE,_xll.ohTrigger(RecalcTrigger,Trigger1Y)),NA())</f>
        <v>1.209980974678615E-2</v>
      </c>
    </row>
    <row r="318" spans="2:17" x14ac:dyDescent="0.2">
      <c r="B318" s="46" t="s">
        <v>20</v>
      </c>
      <c r="D318" s="49">
        <f>_xll.qlCalendarAdvance(LocalCalendar,$D317,B318,"f",FALSE)</f>
        <v>42949</v>
      </c>
      <c r="E318" s="49">
        <f>_xll.qlInterestRateIndexValueDate(IndexON,D318)</f>
        <v>42949</v>
      </c>
      <c r="F318" s="52">
        <f>IFERROR(_xll.qlIndexFixing(IndexON,D318,TRUE,_xll.ohTrigger(RecalcTrigger,TriggerON)),NA())</f>
        <v>6.4737410371584758E-3</v>
      </c>
      <c r="H318" s="49">
        <f>_xll.qlCalendarAdvance(IborCalendar,$H317,B318,"f",FALSE)</f>
        <v>42944</v>
      </c>
      <c r="I318" s="49">
        <f>_xll.qlInterestRateIndexValueDate(Index1M,$H318)</f>
        <v>42948</v>
      </c>
      <c r="J318" s="52">
        <f>IFERROR(_xll.qlIndexFixing(Index1M,$H318,TRUE,_xll.ohTrigger(RecalcTrigger,Trigger1M)),NA())</f>
        <v>7.9046457834110583E-3</v>
      </c>
      <c r="K318" s="52">
        <f>IFERROR(_xll.qlIndexFixing(ONIndex1M,I318,TRUE,_xll.ohTrigger(RecalcTrigger,Trigger1M)),NA())</f>
        <v>7.8147329155786593E-3</v>
      </c>
      <c r="L318" s="52">
        <f>IFERROR(_xll.qlIndexFixing(Index3M,H318,TRUE,_xll.ohTrigger(RecalcTrigger,Trigger3M)),NA())</f>
        <v>9.8626748975639209E-3</v>
      </c>
      <c r="M318" s="52">
        <f>IFERROR(_xll.qlIndexFixing(ONIndex3M,I318,TRUE,_xll.ohTrigger(RecalcTrigger,Trigger3M)),NA())</f>
        <v>9.5428489187554533E-3</v>
      </c>
      <c r="N318" s="52">
        <f>IFERROR(_xll.qlIndexFixing(Index6M,$H318,TRUE,_xll.ohTrigger(RecalcTrigger,Trigger6M)),NA())</f>
        <v>1.1837136749772281E-2</v>
      </c>
      <c r="O318" s="52">
        <f>IFERROR(_xll.qlIndexFixing(ONIndex6M,I318,TRUE,_xll.ohTrigger(RecalcTrigger,Trigger6M)),NA())</f>
        <v>1.1147296546472063E-2</v>
      </c>
      <c r="P318" s="52">
        <f>IFERROR(_xll.qlIndexFixing(Index1Y,$H318,TRUE,_xll.ohTrigger(RecalcTrigger,Trigger1Y)),NA())</f>
        <v>1.5164788904747713E-2</v>
      </c>
      <c r="Q318" s="52">
        <f>IFERROR(_xll.qlIndexFixing(ONIndex1Y,I318,TRUE,_xll.ohTrigger(RecalcTrigger,Trigger1Y)),NA())</f>
        <v>1.2259766512618953E-2</v>
      </c>
    </row>
    <row r="319" spans="2:17" x14ac:dyDescent="0.2">
      <c r="B319" s="46" t="s">
        <v>20</v>
      </c>
      <c r="D319" s="49">
        <f>_xll.qlCalendarAdvance(LocalCalendar,$D318,B319,"f",FALSE)</f>
        <v>42950</v>
      </c>
      <c r="E319" s="49">
        <f>_xll.qlInterestRateIndexValueDate(IndexON,D319)</f>
        <v>42950</v>
      </c>
      <c r="F319" s="52">
        <f>IFERROR(_xll.qlIndexFixing(IndexON,D319,TRUE,_xll.ohTrigger(RecalcTrigger,TriggerON)),NA())</f>
        <v>6.4800054798830331E-3</v>
      </c>
      <c r="H319" s="49">
        <f>_xll.qlCalendarAdvance(IborCalendar,$H318,B319,"f",FALSE)</f>
        <v>42947</v>
      </c>
      <c r="I319" s="49">
        <f>_xll.qlInterestRateIndexValueDate(Index1M,$H319)</f>
        <v>42949</v>
      </c>
      <c r="J319" s="52">
        <f>IFERROR(_xll.qlIndexFixing(Index1M,$H319,TRUE,_xll.ohTrigger(RecalcTrigger,Trigger1M)),NA())</f>
        <v>7.9195621671779293E-3</v>
      </c>
      <c r="K319" s="52">
        <f>IFERROR(_xll.qlIndexFixing(ONIndex1M,I319,TRUE,_xll.ohTrigger(RecalcTrigger,Trigger1M)),NA())</f>
        <v>7.8205147971921463E-3</v>
      </c>
      <c r="L319" s="52">
        <f>IFERROR(_xll.qlIndexFixing(Index3M,H319,TRUE,_xll.ohTrigger(RecalcTrigger,Trigger3M)),NA())</f>
        <v>9.8696342040280691E-3</v>
      </c>
      <c r="M319" s="52">
        <f>IFERROR(_xll.qlIndexFixing(ONIndex3M,I319,TRUE,_xll.ohTrigger(RecalcTrigger,Trigger3M)),NA())</f>
        <v>9.5492997197688112E-3</v>
      </c>
      <c r="N319" s="52">
        <f>IFERROR(_xll.qlIndexFixing(Index6M,$H319,TRUE,_xll.ohTrigger(RecalcTrigger,Trigger6M)),NA())</f>
        <v>1.1845112192869961E-2</v>
      </c>
      <c r="O319" s="52">
        <f>IFERROR(_xll.qlIndexFixing(ONIndex6M,I319,TRUE,_xll.ohTrigger(RecalcTrigger,Trigger6M)),NA())</f>
        <v>1.1145542565271782E-2</v>
      </c>
      <c r="P319" s="52">
        <f>IFERROR(_xll.qlIndexFixing(Index1Y,$H319,TRUE,_xll.ohTrigger(RecalcTrigger,Trigger1Y)),NA())</f>
        <v>1.5173686041628101E-2</v>
      </c>
      <c r="Q319" s="52">
        <f>IFERROR(_xll.qlIndexFixing(ONIndex1Y,I319,TRUE,_xll.ohTrigger(RecalcTrigger,Trigger1Y)),NA())</f>
        <v>1.2429202360131342E-2</v>
      </c>
    </row>
    <row r="320" spans="2:17" x14ac:dyDescent="0.2">
      <c r="B320" s="46" t="s">
        <v>20</v>
      </c>
      <c r="D320" s="49">
        <f>_xll.qlCalendarAdvance(LocalCalendar,$D319,B320,"f",FALSE)</f>
        <v>42951</v>
      </c>
      <c r="E320" s="49">
        <f>_xll.qlInterestRateIndexValueDate(IndexON,D320)</f>
        <v>42951</v>
      </c>
      <c r="F320" s="52">
        <f>IFERROR(_xll.qlIndexFixing(IndexON,D320,TRUE,_xll.ohTrigger(RecalcTrigger,TriggerON)),NA())</f>
        <v>6.4926396727749136E-3</v>
      </c>
      <c r="H320" s="49">
        <f>_xll.qlCalendarAdvance(IborCalendar,$H319,B320,"f",FALSE)</f>
        <v>42948</v>
      </c>
      <c r="I320" s="49">
        <f>_xll.qlInterestRateIndexValueDate(Index1M,$H320)</f>
        <v>42950</v>
      </c>
      <c r="J320" s="52">
        <f>IFERROR(_xll.qlIndexFixing(Index1M,$H320,TRUE,_xll.ohTrigger(RecalcTrigger,Trigger1M)),NA())</f>
        <v>7.9223914993525376E-3</v>
      </c>
      <c r="K320" s="52">
        <f>IFERROR(_xll.qlIndexFixing(ONIndex1M,I320,TRUE,_xll.ohTrigger(RecalcTrigger,Trigger1M)),NA())</f>
        <v>7.8263006950329839E-3</v>
      </c>
      <c r="L320" s="52">
        <f>IFERROR(_xll.qlIndexFixing(Index3M,H320,TRUE,_xll.ohTrigger(RecalcTrigger,Trigger3M)),NA())</f>
        <v>9.8766054652702547E-3</v>
      </c>
      <c r="M320" s="52">
        <f>IFERROR(_xll.qlIndexFixing(ONIndex3M,I320,TRUE,_xll.ohTrigger(RecalcTrigger,Trigger3M)),NA())</f>
        <v>9.5557603997598051E-3</v>
      </c>
      <c r="N320" s="52">
        <f>IFERROR(_xll.qlIndexFixing(Index6M,$H320,TRUE,_xll.ohTrigger(RecalcTrigger,Trigger6M)),NA())</f>
        <v>1.1862206297939781E-2</v>
      </c>
      <c r="O320" s="52">
        <f>IFERROR(_xll.qlIndexFixing(ONIndex6M,I320,TRUE,_xll.ohTrigger(RecalcTrigger,Trigger6M)),NA())</f>
        <v>1.1144554529138873E-2</v>
      </c>
      <c r="P320" s="52">
        <f>IFERROR(_xll.qlIndexFixing(Index1Y,$H320,TRUE,_xll.ohTrigger(RecalcTrigger,Trigger1Y)),NA())</f>
        <v>1.5182102821112984E-2</v>
      </c>
      <c r="Q320" s="52">
        <f>IFERROR(_xll.qlIndexFixing(ONIndex1Y,I320,TRUE,_xll.ohTrigger(RecalcTrigger,Trigger1Y)),NA())</f>
        <v>1.2608117302832511E-2</v>
      </c>
    </row>
    <row r="321" spans="2:17" x14ac:dyDescent="0.2">
      <c r="B321" s="46" t="s">
        <v>20</v>
      </c>
      <c r="D321" s="49">
        <f>_xll.qlCalendarAdvance(LocalCalendar,$D320,B321,"f",FALSE)</f>
        <v>42954</v>
      </c>
      <c r="E321" s="49">
        <f>_xll.qlInterestRateIndexValueDate(IndexON,D321)</f>
        <v>42954</v>
      </c>
      <c r="F321" s="52">
        <f>IFERROR(_xll.qlIndexFixing(IndexON,D321,TRUE,_xll.ohTrigger(RecalcTrigger,TriggerON)),NA())</f>
        <v>6.505027897540927E-3</v>
      </c>
      <c r="H321" s="49">
        <f>_xll.qlCalendarAdvance(IborCalendar,$H320,B321,"f",FALSE)</f>
        <v>42949</v>
      </c>
      <c r="I321" s="49">
        <f>_xll.qlInterestRateIndexValueDate(Index1M,$H321)</f>
        <v>42951</v>
      </c>
      <c r="J321" s="52">
        <f>IFERROR(_xll.qlIndexFixing(Index1M,$H321,TRUE,_xll.ohTrigger(RecalcTrigger,Trigger1M)),NA())</f>
        <v>7.925222044849467E-3</v>
      </c>
      <c r="K321" s="52">
        <f>IFERROR(_xll.qlIndexFixing(ONIndex1M,I321,TRUE,_xll.ohTrigger(RecalcTrigger,Trigger1M)),NA())</f>
        <v>7.8380565243829636E-3</v>
      </c>
      <c r="L321" s="52">
        <f>IFERROR(_xll.qlIndexFixing(Index3M,H321,TRUE,_xll.ohTrigger(RecalcTrigger,Trigger3M)),NA())</f>
        <v>9.8910425674190259E-3</v>
      </c>
      <c r="M321" s="52">
        <f>IFERROR(_xll.qlIndexFixing(ONIndex3M,I321,TRUE,_xll.ohTrigger(RecalcTrigger,Trigger3M)),NA())</f>
        <v>9.5689690255529314E-3</v>
      </c>
      <c r="N321" s="52">
        <f>IFERROR(_xll.qlIndexFixing(Index6M,$H321,TRUE,_xll.ohTrigger(RecalcTrigger,Trigger6M)),NA())</f>
        <v>1.1865718168514398E-2</v>
      </c>
      <c r="O321" s="52">
        <f>IFERROR(_xll.qlIndexFixing(ONIndex6M,I321,TRUE,_xll.ohTrigger(RecalcTrigger,Trigger6M)),NA())</f>
        <v>1.1145476649625508E-2</v>
      </c>
      <c r="P321" s="52">
        <f>IFERROR(_xll.qlIndexFixing(Index1Y,$H321,TRUE,_xll.ohTrigger(RecalcTrigger,Trigger1Y)),NA())</f>
        <v>1.5192711359510846E-2</v>
      </c>
      <c r="Q321" s="52">
        <f>IFERROR(_xll.qlIndexFixing(ONIndex1Y,I321,TRUE,_xll.ohTrigger(RecalcTrigger,Trigger1Y)),NA())</f>
        <v>1.2998013479030845E-2</v>
      </c>
    </row>
    <row r="322" spans="2:17" x14ac:dyDescent="0.2">
      <c r="B322" s="46" t="s">
        <v>20</v>
      </c>
      <c r="D322" s="49">
        <f>_xll.qlCalendarAdvance(LocalCalendar,$D321,B322,"f",FALSE)</f>
        <v>42955</v>
      </c>
      <c r="E322" s="49">
        <f>_xll.qlInterestRateIndexValueDate(IndexON,D322)</f>
        <v>42955</v>
      </c>
      <c r="F322" s="52">
        <f>IFERROR(_xll.qlIndexFixing(IndexON,D322,TRUE,_xll.ohTrigger(RecalcTrigger,TriggerON)),NA())</f>
        <v>6.5112746636852847E-3</v>
      </c>
      <c r="H322" s="49">
        <f>_xll.qlCalendarAdvance(IborCalendar,$H321,B322,"f",FALSE)</f>
        <v>42950</v>
      </c>
      <c r="I322" s="49">
        <f>_xll.qlInterestRateIndexValueDate(Index1M,$H322)</f>
        <v>42954</v>
      </c>
      <c r="J322" s="52">
        <f>IFERROR(_xll.qlIndexFixing(Index1M,$H322,TRUE,_xll.ohTrigger(RecalcTrigger,Trigger1M)),NA())</f>
        <v>7.9397819431269844E-3</v>
      </c>
      <c r="K322" s="52">
        <f>IFERROR(_xll.qlIndexFixing(ONIndex1M,I322,TRUE,_xll.ohTrigger(RecalcTrigger,Trigger1M)),NA())</f>
        <v>7.8494844469112479E-3</v>
      </c>
      <c r="L322" s="52">
        <f>IFERROR(_xll.qlIndexFixing(Index3M,H322,TRUE,_xll.ohTrigger(RecalcTrigger,Trigger3M)),NA())</f>
        <v>9.9046110302781626E-3</v>
      </c>
      <c r="M322" s="52">
        <f>IFERROR(_xll.qlIndexFixing(ONIndex3M,I322,TRUE,_xll.ohTrigger(RecalcTrigger,Trigger3M)),NA())</f>
        <v>9.581701908221163E-3</v>
      </c>
      <c r="N322" s="52">
        <f>IFERROR(_xll.qlIndexFixing(Index6M,$H322,TRUE,_xll.ohTrigger(RecalcTrigger,Trigger6M)),NA())</f>
        <v>1.1885526426969679E-2</v>
      </c>
      <c r="O322" s="52">
        <f>IFERROR(_xll.qlIndexFixing(ONIndex6M,I322,TRUE,_xll.ohTrigger(RecalcTrigger,Trigger6M)),NA())</f>
        <v>1.1148150997062345E-2</v>
      </c>
      <c r="P322" s="52">
        <f>IFERROR(_xll.qlIndexFixing(Index1Y,$H322,TRUE,_xll.ohTrigger(RecalcTrigger,Trigger1Y)),NA())</f>
        <v>1.5210441472501895E-2</v>
      </c>
      <c r="Q322" s="52">
        <f>IFERROR(_xll.qlIndexFixing(ONIndex1Y,I322,TRUE,_xll.ohTrigger(RecalcTrigger,Trigger1Y)),NA())</f>
        <v>1.3415351839647371E-2</v>
      </c>
    </row>
    <row r="323" spans="2:17" x14ac:dyDescent="0.2">
      <c r="B323" s="46" t="s">
        <v>20</v>
      </c>
      <c r="D323" s="49">
        <f>_xll.qlCalendarAdvance(LocalCalendar,$D322,B323,"f",FALSE)</f>
        <v>42956</v>
      </c>
      <c r="E323" s="49">
        <f>_xll.qlInterestRateIndexValueDate(IndexON,D323)</f>
        <v>42956</v>
      </c>
      <c r="F323" s="52">
        <f>IFERROR(_xll.qlIndexFixing(IndexON,D323,TRUE,_xll.ohTrigger(RecalcTrigger,TriggerON)),NA())</f>
        <v>6.5175178945775514E-3</v>
      </c>
      <c r="H323" s="49">
        <f>_xll.qlCalendarAdvance(IborCalendar,$H322,B323,"f",FALSE)</f>
        <v>42951</v>
      </c>
      <c r="I323" s="49">
        <f>_xll.qlInterestRateIndexValueDate(Index1M,$H323)</f>
        <v>42955</v>
      </c>
      <c r="J323" s="52">
        <f>IFERROR(_xll.qlIndexFixing(Index1M,$H323,TRUE,_xll.ohTrigger(RecalcTrigger,Trigger1M)),NA())</f>
        <v>7.9456520453506426E-3</v>
      </c>
      <c r="K323" s="52">
        <f>IFERROR(_xll.qlIndexFixing(ONIndex1M,I323,TRUE,_xll.ohTrigger(RecalcTrigger,Trigger1M)),NA())</f>
        <v>7.8552904250894784E-3</v>
      </c>
      <c r="L323" s="52">
        <f>IFERROR(_xll.qlIndexFixing(Index3M,H323,TRUE,_xll.ohTrigger(RecalcTrigger,Trigger3M)),NA())</f>
        <v>9.9116427946028922E-3</v>
      </c>
      <c r="M323" s="52">
        <f>IFERROR(_xll.qlIndexFixing(ONIndex3M,I323,TRUE,_xll.ohTrigger(RecalcTrigger,Trigger3M)),NA())</f>
        <v>9.588211982380912E-3</v>
      </c>
      <c r="N323" s="52">
        <f>IFERROR(_xll.qlIndexFixing(Index6M,$H323,TRUE,_xll.ohTrigger(RecalcTrigger,Trigger6M)),NA())</f>
        <v>1.1893685813468304E-2</v>
      </c>
      <c r="O323" s="52">
        <f>IFERROR(_xll.qlIndexFixing(ONIndex6M,I323,TRUE,_xll.ohTrigger(RecalcTrigger,Trigger6M)),NA())</f>
        <v>1.1150327653677294E-2</v>
      </c>
      <c r="P323" s="52">
        <f>IFERROR(_xll.qlIndexFixing(Index1Y,$H323,TRUE,_xll.ohTrigger(RecalcTrigger,Trigger1Y)),NA())</f>
        <v>1.521607174416624E-2</v>
      </c>
      <c r="Q323" s="52">
        <f>IFERROR(_xll.qlIndexFixing(ONIndex1Y,I323,TRUE,_xll.ohTrigger(RecalcTrigger,Trigger1Y)),NA())</f>
        <v>1.3622363594505416E-2</v>
      </c>
    </row>
    <row r="324" spans="2:17" x14ac:dyDescent="0.2">
      <c r="B324" s="46" t="s">
        <v>20</v>
      </c>
      <c r="D324" s="49">
        <f>_xll.qlCalendarAdvance(LocalCalendar,$D323,B324,"f",FALSE)</f>
        <v>42957</v>
      </c>
      <c r="E324" s="49">
        <f>_xll.qlInterestRateIndexValueDate(IndexON,D324)</f>
        <v>42957</v>
      </c>
      <c r="F324" s="52">
        <f>IFERROR(_xll.qlIndexFixing(IndexON,D324,TRUE,_xll.ohTrigger(RecalcTrigger,TriggerON)),NA())</f>
        <v>6.5237575901377909E-3</v>
      </c>
      <c r="H324" s="49">
        <f>_xll.qlCalendarAdvance(IborCalendar,$H323,B324,"f",FALSE)</f>
        <v>42954</v>
      </c>
      <c r="I324" s="49">
        <f>_xll.qlInterestRateIndexValueDate(Index1M,$H324)</f>
        <v>42956</v>
      </c>
      <c r="J324" s="52">
        <f>IFERROR(_xll.qlIndexFixing(Index1M,$H324,TRUE,_xll.ohTrigger(RecalcTrigger,Trigger1M)),NA())</f>
        <v>7.9576016005290431E-3</v>
      </c>
      <c r="K324" s="52">
        <f>IFERROR(_xll.qlIndexFixing(ONIndex1M,I324,TRUE,_xll.ohTrigger(RecalcTrigger,Trigger1M)),NA())</f>
        <v>7.8611004193351874E-3</v>
      </c>
      <c r="L324" s="52">
        <f>IFERROR(_xll.qlIndexFixing(Index3M,H324,TRUE,_xll.ohTrigger(RecalcTrigger,Trigger3M)),NA())</f>
        <v>9.9186868053845138E-3</v>
      </c>
      <c r="M324" s="52">
        <f>IFERROR(_xll.qlIndexFixing(ONIndex3M,I324,TRUE,_xll.ohTrigger(RecalcTrigger,Trigger3M)),NA())</f>
        <v>9.594731935598233E-3</v>
      </c>
      <c r="N324" s="52">
        <f>IFERROR(_xll.qlIndexFixing(Index6M,$H324,TRUE,_xll.ohTrigger(RecalcTrigger,Trigger6M)),NA())</f>
        <v>1.1901863657007608E-2</v>
      </c>
      <c r="O324" s="52">
        <f>IFERROR(_xll.qlIndexFixing(ONIndex6M,I324,TRUE,_xll.ohTrigger(RecalcTrigger,Trigger6M)),NA())</f>
        <v>1.1152605222690681E-2</v>
      </c>
      <c r="P324" s="52">
        <f>IFERROR(_xll.qlIndexFixing(Index1Y,$H324,TRUE,_xll.ohTrigger(RecalcTrigger,Trigger1Y)),NA())</f>
        <v>1.5221117880029814E-2</v>
      </c>
      <c r="Q324" s="52">
        <f>IFERROR(_xll.qlIndexFixing(ONIndex1Y,I324,TRUE,_xll.ohTrigger(RecalcTrigger,Trigger1Y)),NA())</f>
        <v>1.3819555617056167E-2</v>
      </c>
    </row>
    <row r="325" spans="2:17" x14ac:dyDescent="0.2">
      <c r="B325" s="46" t="s">
        <v>20</v>
      </c>
      <c r="D325" s="49">
        <f>_xll.qlCalendarAdvance(LocalCalendar,$D324,B325,"f",FALSE)</f>
        <v>42958</v>
      </c>
      <c r="E325" s="49">
        <f>_xll.qlInterestRateIndexValueDate(IndexON,D325)</f>
        <v>42958</v>
      </c>
      <c r="F325" s="52">
        <f>IFERROR(_xll.qlIndexFixing(IndexON,D325,TRUE,_xll.ohTrigger(RecalcTrigger,TriggerON)),NA())</f>
        <v>6.5363438704224563E-3</v>
      </c>
      <c r="H325" s="49">
        <f>_xll.qlCalendarAdvance(IborCalendar,$H324,B325,"f",FALSE)</f>
        <v>42955</v>
      </c>
      <c r="I325" s="49">
        <f>_xll.qlInterestRateIndexValueDate(Index1M,$H325)</f>
        <v>42957</v>
      </c>
      <c r="J325" s="52">
        <f>IFERROR(_xll.qlIndexFixing(Index1M,$H325,TRUE,_xll.ohTrigger(RecalcTrigger,Trigger1M)),NA())</f>
        <v>7.9604434350938336E-3</v>
      </c>
      <c r="K325" s="52">
        <f>IFERROR(_xll.qlIndexFixing(ONIndex1M,I325,TRUE,_xll.ohTrigger(RecalcTrigger,Trigger1M)),NA())</f>
        <v>7.8669144296483751E-3</v>
      </c>
      <c r="L325" s="52">
        <f>IFERROR(_xll.qlIndexFixing(Index3M,H325,TRUE,_xll.ohTrigger(RecalcTrigger,Trigger3M)),NA())</f>
        <v>9.9370546644042806E-3</v>
      </c>
      <c r="M325" s="52">
        <f>IFERROR(_xll.qlIndexFixing(ONIndex3M,I325,TRUE,_xll.ohTrigger(RecalcTrigger,Trigger3M)),NA())</f>
        <v>9.6012617675533818E-3</v>
      </c>
      <c r="N325" s="52">
        <f>IFERROR(_xll.qlIndexFixing(Index6M,$H325,TRUE,_xll.ohTrigger(RecalcTrigger,Trigger6M)),NA())</f>
        <v>1.1918949909643354E-2</v>
      </c>
      <c r="O325" s="52">
        <f>IFERROR(_xll.qlIndexFixing(ONIndex6M,I325,TRUE,_xll.ohTrigger(RecalcTrigger,Trigger6M)),NA())</f>
        <v>1.1154983704102506E-2</v>
      </c>
      <c r="P325" s="52">
        <f>IFERROR(_xll.qlIndexFixing(Index1Y,$H325,TRUE,_xll.ohTrigger(RecalcTrigger,Trigger1Y)),NA())</f>
        <v>1.522560732568581E-2</v>
      </c>
      <c r="Q325" s="52">
        <f>IFERROR(_xll.qlIndexFixing(ONIndex1Y,I325,TRUE,_xll.ohTrigger(RecalcTrigger,Trigger1Y)),NA())</f>
        <v>1.4006927891152543E-2</v>
      </c>
    </row>
    <row r="326" spans="2:17" x14ac:dyDescent="0.2">
      <c r="B326" s="46" t="s">
        <v>20</v>
      </c>
      <c r="D326" s="49">
        <f>_xll.qlCalendarAdvance(LocalCalendar,$D325,B326,"f",FALSE)</f>
        <v>42961</v>
      </c>
      <c r="E326" s="49">
        <f>_xll.qlInterestRateIndexValueDate(IndexON,D326)</f>
        <v>42961</v>
      </c>
      <c r="F326" s="52">
        <f>IFERROR(_xll.qlIndexFixing(IndexON,D326,TRUE,_xll.ohTrigger(RecalcTrigger,TriggerON)),NA())</f>
        <v>6.5486810192183498E-3</v>
      </c>
      <c r="H326" s="49">
        <f>_xll.qlCalendarAdvance(IborCalendar,$H325,B326,"f",FALSE)</f>
        <v>42956</v>
      </c>
      <c r="I326" s="49">
        <f>_xll.qlInterestRateIndexValueDate(Index1M,$H326)</f>
        <v>42958</v>
      </c>
      <c r="J326" s="52">
        <f>IFERROR(_xll.qlIndexFixing(Index1M,$H326,TRUE,_xll.ohTrigger(RecalcTrigger,Trigger1M)),NA())</f>
        <v>7.963286481746934E-3</v>
      </c>
      <c r="K326" s="52">
        <f>IFERROR(_xll.qlIndexFixing(ONIndex1M,I326,TRUE,_xll.ohTrigger(RecalcTrigger,Trigger1M)),NA())</f>
        <v>7.878728259775869E-3</v>
      </c>
      <c r="L326" s="52">
        <f>IFERROR(_xll.qlIndexFixing(Index3M,H326,TRUE,_xll.ohTrigger(RecalcTrigger,Trigger3M)),NA())</f>
        <v>9.9403618181092401E-3</v>
      </c>
      <c r="M326" s="52">
        <f>IFERROR(_xll.qlIndexFixing(ONIndex3M,I326,TRUE,_xll.ohTrigger(RecalcTrigger,Trigger3M)),NA())</f>
        <v>9.6146111295158931E-3</v>
      </c>
      <c r="N326" s="52">
        <f>IFERROR(_xll.qlIndexFixing(Index6M,$H326,TRUE,_xll.ohTrigger(RecalcTrigger,Trigger6M)),NA())</f>
        <v>1.1922710018822854E-2</v>
      </c>
      <c r="O326" s="52">
        <f>IFERROR(_xll.qlIndexFixing(ONIndex6M,I326,TRUE,_xll.ohTrigger(RecalcTrigger,Trigger6M)),NA())</f>
        <v>1.1160423009695108E-2</v>
      </c>
      <c r="P326" s="52">
        <f>IFERROR(_xll.qlIndexFixing(Index1Y,$H326,TRUE,_xll.ohTrigger(RecalcTrigger,Trigger1Y)),NA())</f>
        <v>1.5231939349191197E-2</v>
      </c>
      <c r="Q326" s="52">
        <f>IFERROR(_xll.qlIndexFixing(ONIndex1Y,I326,TRUE,_xll.ohTrigger(RecalcTrigger,Trigger1Y)),NA())</f>
        <v>1.4349511774867096E-2</v>
      </c>
    </row>
    <row r="327" spans="2:17" x14ac:dyDescent="0.2">
      <c r="B327" s="46" t="s">
        <v>20</v>
      </c>
      <c r="D327" s="49">
        <f>_xll.qlCalendarAdvance(LocalCalendar,$D326,B327,"f",FALSE)</f>
        <v>42962</v>
      </c>
      <c r="E327" s="49">
        <f>_xll.qlInterestRateIndexValueDate(IndexON,D327)</f>
        <v>42962</v>
      </c>
      <c r="F327" s="52">
        <f>IFERROR(_xll.qlIndexFixing(IndexON,D327,TRUE,_xll.ohTrigger(RecalcTrigger,TriggerON)),NA())</f>
        <v>6.5549030381983897E-3</v>
      </c>
      <c r="H327" s="49">
        <f>_xll.qlCalendarAdvance(IborCalendar,$H326,B327,"f",FALSE)</f>
        <v>42957</v>
      </c>
      <c r="I327" s="49">
        <f>_xll.qlInterestRateIndexValueDate(Index1M,$H327)</f>
        <v>42961</v>
      </c>
      <c r="J327" s="52">
        <f>IFERROR(_xll.qlIndexFixing(Index1M,$H327,TRUE,_xll.ohTrigger(RecalcTrigger,Trigger1M)),NA())</f>
        <v>7.9809571128601261E-3</v>
      </c>
      <c r="K327" s="52">
        <f>IFERROR(_xll.qlIndexFixing(ONIndex1M,I327,TRUE,_xll.ohTrigger(RecalcTrigger,Trigger1M)),NA())</f>
        <v>7.8902106318956555E-3</v>
      </c>
      <c r="L327" s="52">
        <f>IFERROR(_xll.qlIndexFixing(Index3M,H327,TRUE,_xll.ohTrigger(RecalcTrigger,Trigger3M)),NA())</f>
        <v>9.954092257664927E-3</v>
      </c>
      <c r="M327" s="52">
        <f>IFERROR(_xll.qlIndexFixing(ONIndex3M,I327,TRUE,_xll.ohTrigger(RecalcTrigger,Trigger3M)),NA())</f>
        <v>9.6274798842710396E-3</v>
      </c>
      <c r="N327" s="52">
        <f>IFERROR(_xll.qlIndexFixing(Index6M,$H327,TRUE,_xll.ohTrigger(RecalcTrigger,Trigger6M)),NA())</f>
        <v>1.1942999637692433E-2</v>
      </c>
      <c r="O327" s="52">
        <f>IFERROR(_xll.qlIndexFixing(ONIndex6M,I327,TRUE,_xll.ohTrigger(RecalcTrigger,Trigger6M)),NA())</f>
        <v>1.1165506753094689E-2</v>
      </c>
      <c r="P327" s="52">
        <f>IFERROR(_xll.qlIndexFixing(Index1Y,$H327,TRUE,_xll.ohTrigger(RecalcTrigger,Trigger1Y)),NA())</f>
        <v>1.5238547165830075E-2</v>
      </c>
      <c r="Q327" s="52">
        <f>IFERROR(_xll.qlIndexFixing(ONIndex1Y,I327,TRUE,_xll.ohTrigger(RecalcTrigger,Trigger1Y)),NA())</f>
        <v>1.4658219208349976E-2</v>
      </c>
    </row>
    <row r="328" spans="2:17" x14ac:dyDescent="0.2">
      <c r="B328" s="46" t="s">
        <v>20</v>
      </c>
      <c r="D328" s="49">
        <f>_xll.qlCalendarAdvance(LocalCalendar,$D327,B328,"f",FALSE)</f>
        <v>42963</v>
      </c>
      <c r="E328" s="49">
        <f>_xll.qlInterestRateIndexValueDate(IndexON,D328)</f>
        <v>42963</v>
      </c>
      <c r="F328" s="52">
        <f>IFERROR(_xll.qlIndexFixing(IndexON,D328,TRUE,_xll.ohTrigger(RecalcTrigger,TriggerON)),NA())</f>
        <v>6.5611215219263386E-3</v>
      </c>
      <c r="H328" s="49">
        <f>_xll.qlCalendarAdvance(IborCalendar,$H327,B328,"f",FALSE)</f>
        <v>42958</v>
      </c>
      <c r="I328" s="49">
        <f>_xll.qlInterestRateIndexValueDate(Index1M,$H328)</f>
        <v>42962</v>
      </c>
      <c r="J328" s="52">
        <f>IFERROR(_xll.qlIndexFixing(Index1M,$H328,TRUE,_xll.ohTrigger(RecalcTrigger,Trigger1M)),NA())</f>
        <v>7.9868553665314104E-3</v>
      </c>
      <c r="K328" s="52">
        <f>IFERROR(_xll.qlIndexFixing(ONIndex1M,I328,TRUE,_xll.ohTrigger(RecalcTrigger,Trigger1M)),NA())</f>
        <v>7.8960447227061081E-3</v>
      </c>
      <c r="L328" s="52">
        <f>IFERROR(_xll.qlIndexFixing(Index3M,H328,TRUE,_xll.ohTrigger(RecalcTrigger,Trigger3M)),NA())</f>
        <v>9.9612107681069026E-3</v>
      </c>
      <c r="M328" s="52">
        <f>IFERROR(_xll.qlIndexFixing(ONIndex3M,I328,TRUE,_xll.ohTrigger(RecalcTrigger,Trigger3M)),NA())</f>
        <v>9.6340591105548157E-3</v>
      </c>
      <c r="N328" s="52">
        <f>IFERROR(_xll.qlIndexFixing(Index6M,$H328,TRUE,_xll.ohTrigger(RecalcTrigger,Trigger6M)),NA())</f>
        <v>1.1951270167708927E-2</v>
      </c>
      <c r="O328" s="52">
        <f>IFERROR(_xll.qlIndexFixing(ONIndex6M,I328,TRUE,_xll.ohTrigger(RecalcTrigger,Trigger6M)),NA())</f>
        <v>1.1168389796178957E-2</v>
      </c>
      <c r="P328" s="52">
        <f>IFERROR(_xll.qlIndexFixing(Index1Y,$H328,TRUE,_xll.ohTrigger(RecalcTrigger,Trigger1Y)),NA())</f>
        <v>1.5240664890103279E-2</v>
      </c>
      <c r="Q328" s="52">
        <f>IFERROR(_xll.qlIndexFixing(ONIndex1Y,I328,TRUE,_xll.ohTrigger(RecalcTrigger,Trigger1Y)),NA())</f>
        <v>1.4796492526345517E-2</v>
      </c>
    </row>
    <row r="329" spans="2:17" x14ac:dyDescent="0.2">
      <c r="B329" s="46" t="s">
        <v>20</v>
      </c>
      <c r="D329" s="49">
        <f>_xll.qlCalendarAdvance(LocalCalendar,$D328,B329,"f",FALSE)</f>
        <v>42964</v>
      </c>
      <c r="E329" s="49">
        <f>_xll.qlInterestRateIndexValueDate(IndexON,D329)</f>
        <v>42964</v>
      </c>
      <c r="F329" s="52">
        <f>IFERROR(_xll.qlIndexFixing(IndexON,D329,TRUE,_xll.ohTrigger(RecalcTrigger,TriggerON)),NA())</f>
        <v>6.5673364703222603E-3</v>
      </c>
      <c r="H329" s="49">
        <f>_xll.qlCalendarAdvance(IborCalendar,$H328,B329,"f",FALSE)</f>
        <v>42961</v>
      </c>
      <c r="I329" s="49">
        <f>_xll.qlInterestRateIndexValueDate(Index1M,$H329)</f>
        <v>42963</v>
      </c>
      <c r="J329" s="52">
        <f>IFERROR(_xll.qlIndexFixing(Index1M,$H329,TRUE,_xll.ohTrigger(RecalcTrigger,Trigger1M)),NA())</f>
        <v>7.9988630529535185E-3</v>
      </c>
      <c r="K329" s="52">
        <f>IFERROR(_xll.qlIndexFixing(ONIndex1M,I329,TRUE,_xll.ohTrigger(RecalcTrigger,Trigger1M)),NA())</f>
        <v>7.9018828295041033E-3</v>
      </c>
      <c r="L329" s="52">
        <f>IFERROR(_xll.qlIndexFixing(Index3M,H329,TRUE,_xll.ohTrigger(RecalcTrigger,Trigger3M)),NA())</f>
        <v>9.9683418653178976E-3</v>
      </c>
      <c r="M329" s="52">
        <f>IFERROR(_xll.qlIndexFixing(ONIndex3M,I329,TRUE,_xll.ohTrigger(RecalcTrigger,Trigger3M)),NA())</f>
        <v>9.6406482158162277E-3</v>
      </c>
      <c r="N329" s="52">
        <f>IFERROR(_xll.qlIndexFixing(Index6M,$H329,TRUE,_xll.ohTrigger(RecalcTrigger,Trigger6M)),NA())</f>
        <v>1.1959553136047097E-2</v>
      </c>
      <c r="O329" s="52">
        <f>IFERROR(_xll.qlIndexFixing(ONIndex6M,I329,TRUE,_xll.ohTrigger(RecalcTrigger,Trigger6M)),NA())</f>
        <v>1.1171373751741598E-2</v>
      </c>
      <c r="P329" s="52">
        <f>IFERROR(_xll.qlIndexFixing(Index1Y,$H329,TRUE,_xll.ohTrigger(RecalcTrigger,Trigger1Y)),NA())</f>
        <v>1.5242390623268855E-2</v>
      </c>
      <c r="Q329" s="52">
        <f>IFERROR(_xll.qlIndexFixing(ONIndex1Y,I329,TRUE,_xll.ohTrigger(RecalcTrigger,Trigger1Y)),NA())</f>
        <v>1.4924946015790752E-2</v>
      </c>
    </row>
    <row r="330" spans="2:17" x14ac:dyDescent="0.2">
      <c r="B330" s="46" t="s">
        <v>20</v>
      </c>
      <c r="D330" s="49">
        <f>_xll.qlCalendarAdvance(LocalCalendar,$D329,B330,"f",FALSE)</f>
        <v>42965</v>
      </c>
      <c r="E330" s="49">
        <f>_xll.qlInterestRateIndexValueDate(IndexON,D330)</f>
        <v>42965</v>
      </c>
      <c r="F330" s="52">
        <f>IFERROR(_xll.qlIndexFixing(IndexON,D330,TRUE,_xll.ohTrigger(RecalcTrigger,TriggerON)),NA())</f>
        <v>6.5798748422096764E-3</v>
      </c>
      <c r="H330" s="49">
        <f>_xll.qlCalendarAdvance(IborCalendar,$H329,B330,"f",FALSE)</f>
        <v>42962</v>
      </c>
      <c r="I330" s="49">
        <f>_xll.qlInterestRateIndexValueDate(Index1M,$H330)</f>
        <v>42964</v>
      </c>
      <c r="J330" s="52">
        <f>IFERROR(_xll.qlIndexFixing(Index1M,$H330,TRUE,_xll.ohTrigger(RecalcTrigger,Trigger1M)),NA())</f>
        <v>8.0017180498273555E-3</v>
      </c>
      <c r="K330" s="52">
        <f>IFERROR(_xll.qlIndexFixing(ONIndex1M,I330,TRUE,_xll.ohTrigger(RecalcTrigger,Trigger1M)),NA())</f>
        <v>7.907724952449513E-3</v>
      </c>
      <c r="L330" s="52">
        <f>IFERROR(_xll.qlIndexFixing(Index3M,H330,TRUE,_xll.ohTrigger(RecalcTrigger,Trigger3M)),NA())</f>
        <v>9.9754855979129337E-3</v>
      </c>
      <c r="M330" s="52">
        <f>IFERROR(_xll.qlIndexFixing(ONIndex3M,I330,TRUE,_xll.ohTrigger(RecalcTrigger,Trigger3M)),NA())</f>
        <v>9.6472471998954035E-3</v>
      </c>
      <c r="N330" s="52">
        <f>IFERROR(_xll.qlIndexFixing(Index6M,$H330,TRUE,_xll.ohTrigger(RecalcTrigger,Trigger6M)),NA())</f>
        <v>1.198082027423771E-2</v>
      </c>
      <c r="O330" s="52">
        <f>IFERROR(_xll.qlIndexFixing(ONIndex6M,I330,TRUE,_xll.ohTrigger(RecalcTrigger,Trigger6M)),NA())</f>
        <v>1.1174458619542804E-2</v>
      </c>
      <c r="P330" s="52">
        <f>IFERROR(_xll.qlIndexFixing(Index1Y,$H330,TRUE,_xll.ohTrigger(RecalcTrigger,Trigger1Y)),NA())</f>
        <v>1.5243751818220458E-2</v>
      </c>
      <c r="Q330" s="52">
        <f>IFERROR(_xll.qlIndexFixing(ONIndex1Y,I330,TRUE,_xll.ohTrigger(RecalcTrigger,Trigger1Y)),NA())</f>
        <v>1.5043579666453866E-2</v>
      </c>
    </row>
    <row r="331" spans="2:17" x14ac:dyDescent="0.2">
      <c r="B331" s="46" t="s">
        <v>20</v>
      </c>
      <c r="D331" s="49">
        <f>_xll.qlCalendarAdvance(LocalCalendar,$D330,B331,"f",FALSE)</f>
        <v>42968</v>
      </c>
      <c r="E331" s="49">
        <f>_xll.qlInterestRateIndexValueDate(IndexON,D331)</f>
        <v>42968</v>
      </c>
      <c r="F331" s="52">
        <f>IFERROR(_xll.qlIndexFixing(IndexON,D331,TRUE,_xll.ohTrigger(RecalcTrigger,TriggerON)),NA())</f>
        <v>6.5921609107455481E-3</v>
      </c>
      <c r="H331" s="49">
        <f>_xll.qlCalendarAdvance(IborCalendar,$H330,B331,"f",FALSE)</f>
        <v>42963</v>
      </c>
      <c r="I331" s="49">
        <f>_xll.qlInterestRateIndexValueDate(Index1M,$H331)</f>
        <v>42965</v>
      </c>
      <c r="J331" s="52">
        <f>IFERROR(_xll.qlIndexFixing(Index1M,$H331,TRUE,_xll.ohTrigger(RecalcTrigger,Trigger1M)),NA())</f>
        <v>8.004574257528433E-3</v>
      </c>
      <c r="K331" s="52">
        <f>IFERROR(_xll.qlIndexFixing(ONIndex1M,I331,TRUE,_xll.ohTrigger(RecalcTrigger,Trigger1M)),NA())</f>
        <v>7.9195968011536166E-3</v>
      </c>
      <c r="L331" s="52">
        <f>IFERROR(_xll.qlIndexFixing(Index3M,H331,TRUE,_xll.ohTrigger(RecalcTrigger,Trigger3M)),NA())</f>
        <v>9.9902904176321222E-3</v>
      </c>
      <c r="M331" s="52">
        <f>IFERROR(_xll.qlIndexFixing(ONIndex3M,I331,TRUE,_xll.ohTrigger(RecalcTrigger,Trigger3M)),NA())</f>
        <v>9.6607373355706017E-3</v>
      </c>
      <c r="N331" s="52">
        <f>IFERROR(_xll.qlIndexFixing(Index6M,$H331,TRUE,_xll.ohTrigger(RecalcTrigger,Trigger6M)),NA())</f>
        <v>1.1984783542318132E-2</v>
      </c>
      <c r="O331" s="52">
        <f>IFERROR(_xll.qlIndexFixing(ONIndex6M,I331,TRUE,_xll.ohTrigger(RecalcTrigger,Trigger6M)),NA())</f>
        <v>1.1181311994397092E-2</v>
      </c>
      <c r="P331" s="52">
        <f>IFERROR(_xll.qlIndexFixing(Index1Y,$H331,TRUE,_xll.ohTrigger(RecalcTrigger,Trigger1Y)),NA())</f>
        <v>1.5246965105707055E-2</v>
      </c>
      <c r="Q331" s="52">
        <f>IFERROR(_xll.qlIndexFixing(ONIndex1Y,I331,TRUE,_xll.ohTrigger(RecalcTrigger,Trigger1Y)),NA())</f>
        <v>1.5248759972559256E-2</v>
      </c>
    </row>
    <row r="332" spans="2:17" x14ac:dyDescent="0.2">
      <c r="B332" s="46" t="s">
        <v>20</v>
      </c>
      <c r="D332" s="49">
        <f>_xll.qlCalendarAdvance(LocalCalendar,$D331,B332,"f",FALSE)</f>
        <v>42969</v>
      </c>
      <c r="E332" s="49">
        <f>_xll.qlInterestRateIndexValueDate(IndexON,D332)</f>
        <v>42969</v>
      </c>
      <c r="F332" s="52">
        <f>IFERROR(_xll.qlIndexFixing(IndexON,D332,TRUE,_xll.ohTrigger(RecalcTrigger,TriggerON)),NA())</f>
        <v>6.5983581825612703E-3</v>
      </c>
      <c r="H332" s="49">
        <f>_xll.qlCalendarAdvance(IborCalendar,$H331,B332,"f",FALSE)</f>
        <v>42964</v>
      </c>
      <c r="I332" s="49">
        <f>_xll.qlInterestRateIndexValueDate(Index1M,$H332)</f>
        <v>42968</v>
      </c>
      <c r="J332" s="52">
        <f>IFERROR(_xll.qlIndexFixing(Index1M,$H332,TRUE,_xll.ohTrigger(RecalcTrigger,Trigger1M)),NA())</f>
        <v>8.0223293436265664E-3</v>
      </c>
      <c r="K332" s="52">
        <f>IFERROR(_xll.qlIndexFixing(ONIndex1M,I332,TRUE,_xll.ohTrigger(RecalcTrigger,Trigger1M)),NA())</f>
        <v>7.9311336050658099E-3</v>
      </c>
      <c r="L332" s="52">
        <f>IFERROR(_xll.qlIndexFixing(Index3M,H332,TRUE,_xll.ohTrigger(RecalcTrigger,Trigger3M)),NA())</f>
        <v>1.0004187854526118E-2</v>
      </c>
      <c r="M332" s="52">
        <f>IFERROR(_xll.qlIndexFixing(ONIndex3M,I332,TRUE,_xll.ohTrigger(RecalcTrigger,Trigger3M)),NA())</f>
        <v>9.6737419249492973E-3</v>
      </c>
      <c r="N332" s="52">
        <f>IFERROR(_xll.qlIndexFixing(Index6M,$H332,TRUE,_xll.ohTrigger(RecalcTrigger,Trigger6M)),NA())</f>
        <v>1.2001124456483995E-2</v>
      </c>
      <c r="O332" s="52">
        <f>IFERROR(_xll.qlIndexFixing(ONIndex6M,I332,TRUE,_xll.ohTrigger(RecalcTrigger,Trigger6M)),NA())</f>
        <v>1.1187807214572132E-2</v>
      </c>
      <c r="P332" s="52">
        <f>IFERROR(_xll.qlIndexFixing(Index1Y,$H332,TRUE,_xll.ohTrigger(RecalcTrigger,Trigger1Y)),NA())</f>
        <v>1.5246100291676711E-2</v>
      </c>
      <c r="Q332" s="52">
        <f>IFERROR(_xll.qlIndexFixing(ONIndex1Y,I332,TRUE,_xll.ohTrigger(RecalcTrigger,Trigger1Y)),NA())</f>
        <v>1.541991569791179E-2</v>
      </c>
    </row>
    <row r="333" spans="2:17" x14ac:dyDescent="0.2">
      <c r="B333" s="46" t="s">
        <v>20</v>
      </c>
      <c r="D333" s="49">
        <f>_xll.qlCalendarAdvance(LocalCalendar,$D332,B333,"f",FALSE)</f>
        <v>42970</v>
      </c>
      <c r="E333" s="49">
        <f>_xll.qlInterestRateIndexValueDate(IndexON,D333)</f>
        <v>42970</v>
      </c>
      <c r="F333" s="52">
        <f>IFERROR(_xll.qlIndexFixing(IndexON,D333,TRUE,_xll.ohTrigger(RecalcTrigger,TriggerON)),NA())</f>
        <v>6.6045519191249014E-3</v>
      </c>
      <c r="H333" s="49">
        <f>_xll.qlCalendarAdvance(IborCalendar,$H332,B333,"f",FALSE)</f>
        <v>42965</v>
      </c>
      <c r="I333" s="49">
        <f>_xll.qlInterestRateIndexValueDate(Index1M,$H333)</f>
        <v>42969</v>
      </c>
      <c r="J333" s="52">
        <f>IFERROR(_xll.qlIndexFixing(Index1M,$H333,TRUE,_xll.ohTrigger(RecalcTrigger,Trigger1M)),NA())</f>
        <v>8.02825574904459E-3</v>
      </c>
      <c r="K333" s="52">
        <f>IFERROR(_xll.qlIndexFixing(ONIndex1M,I333,TRUE,_xll.ohTrigger(RecalcTrigger,Trigger1M)),NA())</f>
        <v>7.9369958084285486E-3</v>
      </c>
      <c r="L333" s="52">
        <f>IFERROR(_xll.qlIndexFixing(Index3M,H333,TRUE,_xll.ohTrigger(RecalcTrigger,Trigger3M)),NA())</f>
        <v>1.0011395493334518E-2</v>
      </c>
      <c r="M333" s="52">
        <f>IFERROR(_xll.qlIndexFixing(ONIndex3M,I333,TRUE,_xll.ohTrigger(RecalcTrigger,Trigger3M)),NA())</f>
        <v>9.6803903034370364E-3</v>
      </c>
      <c r="N333" s="52">
        <f>IFERROR(_xll.qlIndexFixing(Index6M,$H333,TRUE,_xll.ohTrigger(RecalcTrigger,Trigger6M)),NA())</f>
        <v>1.2009463996906139E-2</v>
      </c>
      <c r="O333" s="52">
        <f>IFERROR(_xll.qlIndexFixing(ONIndex6M,I333,TRUE,_xll.ohTrigger(RecalcTrigger,Trigger6M)),NA())</f>
        <v>1.1191396644285589E-2</v>
      </c>
      <c r="P333" s="52">
        <f>IFERROR(_xll.qlIndexFixing(Index1Y,$H333,TRUE,_xll.ohTrigger(RecalcTrigger,Trigger1Y)),NA())</f>
        <v>1.5246050605638193E-2</v>
      </c>
      <c r="Q333" s="52">
        <f>IFERROR(_xll.qlIndexFixing(ONIndex1Y,I333,TRUE,_xll.ohTrigger(RecalcTrigger,Trigger1Y)),NA())</f>
        <v>1.5489450024448459E-2</v>
      </c>
    </row>
    <row r="334" spans="2:17" x14ac:dyDescent="0.2">
      <c r="B334" s="46" t="s">
        <v>20</v>
      </c>
      <c r="D334" s="49">
        <f>_xll.qlCalendarAdvance(LocalCalendar,$D333,B334,"f",FALSE)</f>
        <v>42971</v>
      </c>
      <c r="E334" s="49">
        <f>_xll.qlInterestRateIndexValueDate(IndexON,D334)</f>
        <v>42971</v>
      </c>
      <c r="F334" s="52">
        <f>IFERROR(_xll.qlIndexFixing(IndexON,D334,TRUE,_xll.ohTrigger(RecalcTrigger,TriggerON)),NA())</f>
        <v>6.6107421203565053E-3</v>
      </c>
      <c r="H334" s="49">
        <f>_xll.qlCalendarAdvance(IborCalendar,$H333,B334,"f",FALSE)</f>
        <v>42968</v>
      </c>
      <c r="I334" s="49">
        <f>_xll.qlInterestRateIndexValueDate(Index1M,$H334)</f>
        <v>42970</v>
      </c>
      <c r="J334" s="52">
        <f>IFERROR(_xll.qlIndexFixing(Index1M,$H334,TRUE,_xll.ohTrigger(RecalcTrigger,Trigger1M)),NA())</f>
        <v>8.0403215855628929E-3</v>
      </c>
      <c r="K334" s="52">
        <f>IFERROR(_xll.qlIndexFixing(ONIndex1M,I334,TRUE,_xll.ohTrigger(RecalcTrigger,Trigger1M)),NA())</f>
        <v>7.9428620279387019E-3</v>
      </c>
      <c r="L334" s="52">
        <f>IFERROR(_xll.qlIndexFixing(Index3M,H334,TRUE,_xll.ohTrigger(RecalcTrigger,Trigger3M)),NA())</f>
        <v>1.0022473458333179E-2</v>
      </c>
      <c r="M334" s="52">
        <f>IFERROR(_xll.qlIndexFixing(ONIndex3M,I334,TRUE,_xll.ohTrigger(RecalcTrigger,Trigger3M)),NA())</f>
        <v>9.6870485607425394E-3</v>
      </c>
      <c r="N334" s="52">
        <f>IFERROR(_xll.qlIndexFixing(Index6M,$H334,TRUE,_xll.ohTrigger(RecalcTrigger,Trigger6M)),NA())</f>
        <v>1.2017809956234124E-2</v>
      </c>
      <c r="O334" s="52">
        <f>IFERROR(_xll.qlIndexFixing(ONIndex6M,I334,TRUE,_xll.ohTrigger(RecalcTrigger,Trigger6M)),NA())</f>
        <v>1.1195086986317548E-2</v>
      </c>
      <c r="P334" s="52">
        <f>IFERROR(_xll.qlIndexFixing(Index1Y,$H334,TRUE,_xll.ohTrigger(RecalcTrigger,Trigger1Y)),NA())</f>
        <v>1.524580110757456E-2</v>
      </c>
      <c r="Q334" s="52">
        <f>IFERROR(_xll.qlIndexFixing(ONIndex1Y,I334,TRUE,_xll.ohTrigger(RecalcTrigger,Trigger1Y)),NA())</f>
        <v>1.5549164465920029E-2</v>
      </c>
    </row>
    <row r="335" spans="2:17" x14ac:dyDescent="0.2">
      <c r="B335" s="46" t="s">
        <v>20</v>
      </c>
      <c r="D335" s="49">
        <f>_xll.qlCalendarAdvance(LocalCalendar,$D334,B335,"f",FALSE)</f>
        <v>42972</v>
      </c>
      <c r="E335" s="49">
        <f>_xll.qlInterestRateIndexValueDate(IndexON,D335)</f>
        <v>42972</v>
      </c>
      <c r="F335" s="52">
        <f>IFERROR(_xll.qlIndexFixing(IndexON,D335,TRUE,_xll.ohTrigger(RecalcTrigger,TriggerON)),NA())</f>
        <v>6.6232325879767018E-3</v>
      </c>
      <c r="H335" s="49">
        <f>_xll.qlCalendarAdvance(IborCalendar,$H334,B335,"f",FALSE)</f>
        <v>42969</v>
      </c>
      <c r="I335" s="49">
        <f>_xll.qlInterestRateIndexValueDate(Index1M,$H335)</f>
        <v>42971</v>
      </c>
      <c r="J335" s="52">
        <f>IFERROR(_xll.qlIndexFixing(Index1M,$H335,TRUE,_xll.ohTrigger(RecalcTrigger,Trigger1M)),NA())</f>
        <v>8.0431897357752247E-3</v>
      </c>
      <c r="K335" s="52">
        <f>IFERROR(_xll.qlIndexFixing(ONIndex1M,I335,TRUE,_xll.ohTrigger(RecalcTrigger,Trigger1M)),NA())</f>
        <v>7.9487322634363977E-3</v>
      </c>
      <c r="L335" s="52">
        <f>IFERROR(_xll.qlIndexFixing(Index3M,H335,TRUE,_xll.ohTrigger(RecalcTrigger,Trigger3M)),NA())</f>
        <v>1.0025849600877554E-2</v>
      </c>
      <c r="M335" s="52">
        <f>IFERROR(_xll.qlIndexFixing(ONIndex3M,I335,TRUE,_xll.ohTrigger(RecalcTrigger,Trigger3M)),NA())</f>
        <v>9.6937166968658062E-3</v>
      </c>
      <c r="N335" s="52">
        <f>IFERROR(_xll.qlIndexFixing(Index6M,$H335,TRUE,_xll.ohTrigger(RecalcTrigger,Trigger6M)),NA())</f>
        <v>1.203456662692679E-2</v>
      </c>
      <c r="O335" s="52">
        <f>IFERROR(_xll.qlIndexFixing(ONIndex6M,I335,TRUE,_xll.ohTrigger(RecalcTrigger,Trigger6M)),NA())</f>
        <v>1.1198878240827881E-2</v>
      </c>
      <c r="P335" s="52">
        <f>IFERROR(_xll.qlIndexFixing(Index1Y,$H335,TRUE,_xll.ohTrigger(RecalcTrigger,Trigger1Y)),NA())</f>
        <v>1.5245379252599717E-2</v>
      </c>
      <c r="Q335" s="52">
        <f>IFERROR(_xll.qlIndexFixing(ONIndex1Y,I335,TRUE,_xll.ohTrigger(RecalcTrigger,Trigger1Y)),NA())</f>
        <v>1.5599059017450401E-2</v>
      </c>
    </row>
    <row r="336" spans="2:17" x14ac:dyDescent="0.2">
      <c r="B336" s="46" t="s">
        <v>20</v>
      </c>
      <c r="D336" s="49">
        <f>_xll.qlCalendarAdvance(LocalCalendar,$D335,B336,"f",FALSE)</f>
        <v>42975</v>
      </c>
      <c r="E336" s="49">
        <f>_xll.qlInterestRateIndexValueDate(IndexON,D336)</f>
        <v>42975</v>
      </c>
      <c r="F336" s="52">
        <f>IFERROR(_xll.qlIndexFixing(IndexON,D336,TRUE,_xll.ohTrigger(RecalcTrigger,TriggerON)),NA())</f>
        <v>6.635467572122522E-3</v>
      </c>
      <c r="H336" s="49">
        <f>_xll.qlCalendarAdvance(IborCalendar,$H335,B336,"f",FALSE)</f>
        <v>42970</v>
      </c>
      <c r="I336" s="49">
        <f>_xll.qlInterestRateIndexValueDate(Index1M,$H336)</f>
        <v>42972</v>
      </c>
      <c r="J336" s="52">
        <f>IFERROR(_xll.qlIndexFixing(Index1M,$H336,TRUE,_xll.ohTrigger(RecalcTrigger,Trigger1M)),NA())</f>
        <v>8.0460590955422715E-3</v>
      </c>
      <c r="K336" s="52">
        <f>IFERROR(_xll.qlIndexFixing(ONIndex1M,I336,TRUE,_xll.ohTrigger(RecalcTrigger,Trigger1M)),NA())</f>
        <v>7.9636921706693897E-3</v>
      </c>
      <c r="L336" s="52">
        <f>IFERROR(_xll.qlIndexFixing(Index3M,H336,TRUE,_xll.ohTrigger(RecalcTrigger,Trigger3M)),NA())</f>
        <v>1.0040844688986795E-2</v>
      </c>
      <c r="M336" s="52">
        <f>IFERROR(_xll.qlIndexFixing(ONIndex3M,I336,TRUE,_xll.ohTrigger(RecalcTrigger,Trigger3M)),NA())</f>
        <v>9.710829324480752E-3</v>
      </c>
      <c r="N336" s="52">
        <f>IFERROR(_xll.qlIndexFixing(Index6M,$H336,TRUE,_xll.ohTrigger(RecalcTrigger,Trigger6M)),NA())</f>
        <v>1.2038709361334027E-2</v>
      </c>
      <c r="O336" s="52">
        <f>IFERROR(_xll.qlIndexFixing(ONIndex6M,I336,TRUE,_xll.ohTrigger(RecalcTrigger,Trigger6M)),NA())</f>
        <v>1.1209384443715553E-2</v>
      </c>
      <c r="P336" s="52">
        <f>IFERROR(_xll.qlIndexFixing(Index1Y,$H336,TRUE,_xll.ohTrigger(RecalcTrigger,Trigger1Y)),NA())</f>
        <v>1.5247949956232852E-2</v>
      </c>
      <c r="Q336" s="52">
        <f>IFERROR(_xll.qlIndexFixing(ONIndex1Y,I336,TRUE,_xll.ohTrigger(RecalcTrigger,Trigger1Y)),NA())</f>
        <v>1.5675719677530342E-2</v>
      </c>
    </row>
    <row r="337" spans="2:17" x14ac:dyDescent="0.2">
      <c r="B337" s="46" t="s">
        <v>20</v>
      </c>
      <c r="D337" s="49">
        <f>_xll.qlCalendarAdvance(LocalCalendar,$D336,B337,"f",FALSE)</f>
        <v>42976</v>
      </c>
      <c r="E337" s="49">
        <f>_xll.qlInterestRateIndexValueDate(IndexON,D337)</f>
        <v>42976</v>
      </c>
      <c r="F337" s="52">
        <f>IFERROR(_xll.qlIndexFixing(IndexON,D337,TRUE,_xll.ohTrigger(RecalcTrigger,TriggerON)),NA())</f>
        <v>6.6416400966939904E-3</v>
      </c>
      <c r="H337" s="49">
        <f>_xll.qlCalendarAdvance(IborCalendar,$H336,B337,"f",FALSE)</f>
        <v>42971</v>
      </c>
      <c r="I337" s="49">
        <f>_xll.qlInterestRateIndexValueDate(Index1M,$H337)</f>
        <v>42976</v>
      </c>
      <c r="J337" s="52">
        <f>IFERROR(_xll.qlIndexFixing(Index1M,$H337,TRUE,_xll.ohTrigger(RecalcTrigger,Trigger1M)),NA())</f>
        <v>8.0698531949994646E-3</v>
      </c>
      <c r="K337" s="52">
        <f>IFERROR(_xll.qlIndexFixing(ONIndex1M,I337,TRUE,_xll.ohTrigger(RecalcTrigger,Trigger1M)),NA())</f>
        <v>7.9781436824166718E-3</v>
      </c>
      <c r="L337" s="52">
        <f>IFERROR(_xll.qlIndexFixing(Index3M,H337,TRUE,_xll.ohTrigger(RecalcTrigger,Trigger3M)),NA())</f>
        <v>1.0062213646676444E-2</v>
      </c>
      <c r="M337" s="52">
        <f>IFERROR(_xll.qlIndexFixing(ONIndex3M,I337,TRUE,_xll.ohTrigger(RecalcTrigger,Trigger3M)),NA())</f>
        <v>9.7272055609476382E-3</v>
      </c>
      <c r="N337" s="52">
        <f>IFERROR(_xll.qlIndexFixing(Index6M,$H337,TRUE,_xll.ohTrigger(RecalcTrigger,Trigger6M)),NA())</f>
        <v>1.2063845159553461E-2</v>
      </c>
      <c r="O337" s="52">
        <f>IFERROR(_xll.qlIndexFixing(ONIndex6M,I337,TRUE,_xll.ohTrigger(RecalcTrigger,Trigger6M)),NA())</f>
        <v>1.1219348198876489E-2</v>
      </c>
      <c r="P337" s="52">
        <f>IFERROR(_xll.qlIndexFixing(Index1Y,$H337,TRUE,_xll.ohTrigger(RecalcTrigger,Trigger1Y)),NA())</f>
        <v>1.5241645554527465E-2</v>
      </c>
      <c r="Q337" s="52">
        <f>IFERROR(_xll.qlIndexFixing(ONIndex1Y,I337,TRUE,_xll.ohTrigger(RecalcTrigger,Trigger1Y)),NA())</f>
        <v>1.5701233310556617E-2</v>
      </c>
    </row>
    <row r="338" spans="2:17" x14ac:dyDescent="0.2">
      <c r="B338" s="46" t="s">
        <v>20</v>
      </c>
      <c r="D338" s="49">
        <f>_xll.qlCalendarAdvance(LocalCalendar,$D337,B338,"f",FALSE)</f>
        <v>42977</v>
      </c>
      <c r="E338" s="49">
        <f>_xll.qlInterestRateIndexValueDate(IndexON,D338)</f>
        <v>42977</v>
      </c>
      <c r="F338" s="52">
        <f>IFERROR(_xll.qlIndexFixing(IndexON,D338,TRUE,_xll.ohTrigger(RecalcTrigger,TriggerON)),NA())</f>
        <v>6.6478090860933037E-3</v>
      </c>
      <c r="H338" s="49">
        <f>_xll.qlCalendarAdvance(IborCalendar,$H337,B338,"f",FALSE)</f>
        <v>42972</v>
      </c>
      <c r="I338" s="49">
        <f>_xll.qlInterestRateIndexValueDate(Index1M,$H338)</f>
        <v>42977</v>
      </c>
      <c r="J338" s="52">
        <f>IFERROR(_xll.qlIndexFixing(Index1M,$H338,TRUE,_xll.ohTrigger(RecalcTrigger,Trigger1M)),NA())</f>
        <v>8.0727312748338775E-3</v>
      </c>
      <c r="K338" s="52">
        <f>IFERROR(_xll.qlIndexFixing(ONIndex1M,I338,TRUE,_xll.ohTrigger(RecalcTrigger,Trigger1M)),NA())</f>
        <v>7.9840380145590473E-3</v>
      </c>
      <c r="L338" s="52">
        <f>IFERROR(_xll.qlIndexFixing(Index3M,H338,TRUE,_xll.ohTrigger(RecalcTrigger,Trigger3M)),NA())</f>
        <v>1.0069526063723975E-2</v>
      </c>
      <c r="M338" s="52">
        <f>IFERROR(_xll.qlIndexFixing(ONIndex3M,I338,TRUE,_xll.ohTrigger(RecalcTrigger,Trigger3M)),NA())</f>
        <v>9.7339329704571043E-3</v>
      </c>
      <c r="N338" s="52">
        <f>IFERROR(_xll.qlIndexFixing(Index6M,$H338,TRUE,_xll.ohTrigger(RecalcTrigger,Trigger6M)),NA())</f>
        <v>1.2068109151859054E-2</v>
      </c>
      <c r="O338" s="52">
        <f>IFERROR(_xll.qlIndexFixing(ONIndex6M,I338,TRUE,_xll.ohTrigger(RecalcTrigger,Trigger6M)),NA())</f>
        <v>1.122374492769751E-2</v>
      </c>
      <c r="P338" s="52">
        <f>IFERROR(_xll.qlIndexFixing(Index1Y,$H338,TRUE,_xll.ohTrigger(RecalcTrigger,Trigger1Y)),NA())</f>
        <v>1.5240766115820403E-2</v>
      </c>
      <c r="Q338" s="52">
        <f>IFERROR(_xll.qlIndexFixing(ONIndex1Y,I338,TRUE,_xll.ohTrigger(RecalcTrigger,Trigger1Y)),NA())</f>
        <v>1.5692208464566093E-2</v>
      </c>
    </row>
    <row r="339" spans="2:17" x14ac:dyDescent="0.2">
      <c r="B339" s="46" t="s">
        <v>20</v>
      </c>
      <c r="D339" s="49">
        <f>_xll.qlCalendarAdvance(LocalCalendar,$D338,B339,"f",FALSE)</f>
        <v>42978</v>
      </c>
      <c r="E339" s="49">
        <f>_xll.qlInterestRateIndexValueDate(IndexON,D339)</f>
        <v>42978</v>
      </c>
      <c r="F339" s="52">
        <f>IFERROR(_xll.qlIndexFixing(IndexON,D339,TRUE,_xll.ohTrigger(RecalcTrigger,TriggerON)),NA())</f>
        <v>6.6539745401605899E-3</v>
      </c>
      <c r="H339" s="49">
        <f>_xll.qlCalendarAdvance(IborCalendar,$H338,B339,"f",FALSE)</f>
        <v>42976</v>
      </c>
      <c r="I339" s="49">
        <f>_xll.qlInterestRateIndexValueDate(Index1M,$H339)</f>
        <v>42978</v>
      </c>
      <c r="J339" s="52">
        <f>IFERROR(_xll.qlIndexFixing(Index1M,$H339,TRUE,_xll.ohTrigger(RecalcTrigger,Trigger1M)),NA())</f>
        <v>8.075610563173307E-3</v>
      </c>
      <c r="K339" s="52">
        <f>IFERROR(_xll.qlIndexFixing(ONIndex1M,I339,TRUE,_xll.ohTrigger(RecalcTrigger,Trigger1M)),NA())</f>
        <v>7.9899363626090292E-3</v>
      </c>
      <c r="L339" s="52">
        <f>IFERROR(_xll.qlIndexFixing(Index3M,H339,TRUE,_xll.ohTrigger(RecalcTrigger,Trigger3M)),NA())</f>
        <v>1.007294154064188E-2</v>
      </c>
      <c r="M339" s="52">
        <f>IFERROR(_xll.qlIndexFixing(ONIndex3M,I339,TRUE,_xll.ohTrigger(RecalcTrigger,Trigger3M)),NA())</f>
        <v>9.7406702587843341E-3</v>
      </c>
      <c r="N339" s="52">
        <f>IFERROR(_xll.qlIndexFixing(Index6M,$H339,TRUE,_xll.ohTrigger(RecalcTrigger,Trigger6M)),NA())</f>
        <v>1.2072397765591601E-2</v>
      </c>
      <c r="O339" s="52">
        <f>IFERROR(_xll.qlIndexFixing(ONIndex6M,I339,TRUE,_xll.ohTrigger(RecalcTrigger,Trigger6M)),NA())</f>
        <v>1.1228242568916968E-2</v>
      </c>
      <c r="P339" s="52">
        <f>IFERROR(_xll.qlIndexFixing(Index1Y,$H339,TRUE,_xll.ohTrigger(RecalcTrigger,Trigger1Y)),NA())</f>
        <v>1.523990650557331E-2</v>
      </c>
      <c r="Q339" s="52">
        <f>IFERROR(_xll.qlIndexFixing(ONIndex1Y,I339,TRUE,_xll.ohTrigger(RecalcTrigger,Trigger1Y)),NA())</f>
        <v>1.567336371688377E-2</v>
      </c>
    </row>
    <row r="340" spans="2:17" x14ac:dyDescent="0.2">
      <c r="B340" s="46" t="s">
        <v>20</v>
      </c>
      <c r="D340" s="49">
        <f>_xll.qlCalendarAdvance(LocalCalendar,$D339,B340,"f",FALSE)</f>
        <v>42979</v>
      </c>
      <c r="E340" s="49">
        <f>_xll.qlInterestRateIndexValueDate(IndexON,D340)</f>
        <v>42979</v>
      </c>
      <c r="F340" s="52">
        <f>IFERROR(_xll.qlIndexFixing(IndexON,D340,TRUE,_xll.ohTrigger(RecalcTrigger,TriggerON)),NA())</f>
        <v>6.6695558363338847E-3</v>
      </c>
      <c r="H340" s="49">
        <f>_xll.qlCalendarAdvance(IborCalendar,$H339,B340,"f",FALSE)</f>
        <v>42977</v>
      </c>
      <c r="I340" s="49">
        <f>_xll.qlInterestRateIndexValueDate(Index1M,$H340)</f>
        <v>42979</v>
      </c>
      <c r="J340" s="52">
        <f>IFERROR(_xll.qlIndexFixing(Index1M,$H340,TRUE,_xll.ohTrigger(RecalcTrigger,Trigger1M)),NA())</f>
        <v>8.0877409979028848E-3</v>
      </c>
      <c r="K340" s="52">
        <f>IFERROR(_xll.qlIndexFixing(ONIndex1M,I340,TRUE,_xll.ohTrigger(RecalcTrigger,Trigger1M)),NA())</f>
        <v>8.0049692976058573E-3</v>
      </c>
      <c r="L340" s="52">
        <f>IFERROR(_xll.qlIndexFixing(Index3M,H340,TRUE,_xll.ohTrigger(RecalcTrigger,Trigger3M)),NA())</f>
        <v>1.0080273353308319E-2</v>
      </c>
      <c r="M340" s="52">
        <f>IFERROR(_xll.qlIndexFixing(ONIndex3M,I340,TRUE,_xll.ohTrigger(RecalcTrigger,Trigger3M)),NA())</f>
        <v>9.7579595895513904E-3</v>
      </c>
      <c r="N340" s="52">
        <f>IFERROR(_xll.qlIndexFixing(Index6M,$H340,TRUE,_xll.ohTrigger(RecalcTrigger,Trigger6M)),NA())</f>
        <v>1.208082873876954E-2</v>
      </c>
      <c r="O340" s="52">
        <f>IFERROR(_xll.qlIndexFixing(ONIndex6M,I340,TRUE,_xll.ohTrigger(RecalcTrigger,Trigger6M)),NA())</f>
        <v>1.1240517650747961E-2</v>
      </c>
      <c r="P340" s="52">
        <f>IFERROR(_xll.qlIndexFixing(Index1Y,$H340,TRUE,_xll.ohTrigger(RecalcTrigger,Trigger1Y)),NA())</f>
        <v>1.5242167561518066E-2</v>
      </c>
      <c r="Q340" s="52">
        <f>IFERROR(_xll.qlIndexFixing(ONIndex1Y,I340,TRUE,_xll.ohTrigger(RecalcTrigger,Trigger1Y)),NA())</f>
        <v>1.5578163414042834E-2</v>
      </c>
    </row>
    <row r="341" spans="2:17" x14ac:dyDescent="0.2">
      <c r="B341" s="46" t="s">
        <v>20</v>
      </c>
      <c r="D341" s="49">
        <f>_xll.qlCalendarAdvance(LocalCalendar,$D340,B341,"f",FALSE)</f>
        <v>42983</v>
      </c>
      <c r="E341" s="49">
        <f>_xll.qlInterestRateIndexValueDate(IndexON,D341)</f>
        <v>42983</v>
      </c>
      <c r="F341" s="52">
        <f>IFERROR(_xll.qlIndexFixing(IndexON,D341,TRUE,_xll.ohTrigger(RecalcTrigger,TriggerON)),NA())</f>
        <v>6.68474878059655E-3</v>
      </c>
      <c r="H341" s="49">
        <f>_xll.qlCalendarAdvance(IborCalendar,$H340,B341,"f",FALSE)</f>
        <v>42978</v>
      </c>
      <c r="I341" s="49">
        <f>_xll.qlInterestRateIndexValueDate(Index1M,$H341)</f>
        <v>42983</v>
      </c>
      <c r="J341" s="52">
        <f>IFERROR(_xll.qlIndexFixing(Index1M,$H341,TRUE,_xll.ohTrigger(RecalcTrigger,Trigger1M)),NA())</f>
        <v>8.1085543369638913E-3</v>
      </c>
      <c r="K341" s="52">
        <f>IFERROR(_xll.qlIndexFixing(ONIndex1M,I341,TRUE,_xll.ohTrigger(RecalcTrigger,Trigger1M)),NA())</f>
        <v>8.0194883447504139E-3</v>
      </c>
      <c r="L341" s="52">
        <f>IFERROR(_xll.qlIndexFixing(Index3M,H341,TRUE,_xll.ohTrigger(RecalcTrigger,Trigger3M)),NA())</f>
        <v>1.010973511657294E-2</v>
      </c>
      <c r="M341" s="52">
        <f>IFERROR(_xll.qlIndexFixing(ONIndex3M,I341,TRUE,_xll.ohTrigger(RecalcTrigger,Trigger3M)),NA())</f>
        <v>9.7745048836461734E-3</v>
      </c>
      <c r="N341" s="52">
        <f>IFERROR(_xll.qlIndexFixing(Index6M,$H341,TRUE,_xll.ohTrigger(RecalcTrigger,Trigger6M)),NA())</f>
        <v>1.2114531109062096E-2</v>
      </c>
      <c r="O341" s="52">
        <f>IFERROR(_xll.qlIndexFixing(ONIndex6M,I341,TRUE,_xll.ohTrigger(RecalcTrigger,Trigger6M)),NA())</f>
        <v>1.1252251138689218E-2</v>
      </c>
      <c r="P341" s="52">
        <f>IFERROR(_xll.qlIndexFixing(Index1Y,$H341,TRUE,_xll.ohTrigger(RecalcTrigger,Trigger1Y)),NA())</f>
        <v>1.523686679464366E-2</v>
      </c>
      <c r="Q341" s="52">
        <f>IFERROR(_xll.qlIndexFixing(ONIndex1Y,I341,TRUE,_xll.ohTrigger(RecalcTrigger,Trigger1Y)),NA())</f>
        <v>1.5433870082359746E-2</v>
      </c>
    </row>
    <row r="342" spans="2:17" x14ac:dyDescent="0.2">
      <c r="B342" s="46" t="s">
        <v>20</v>
      </c>
      <c r="D342" s="49">
        <f>_xll.qlCalendarAdvance(LocalCalendar,$D341,B342,"f",FALSE)</f>
        <v>42984</v>
      </c>
      <c r="E342" s="49">
        <f>_xll.qlInterestRateIndexValueDate(IndexON,D342)</f>
        <v>42984</v>
      </c>
      <c r="F342" s="52">
        <f>IFERROR(_xll.qlIndexFixing(IndexON,D342,TRUE,_xll.ohTrigger(RecalcTrigger,TriggerON)),NA())</f>
        <v>6.6908930228315455E-3</v>
      </c>
      <c r="H342" s="49">
        <f>_xll.qlCalendarAdvance(IborCalendar,$H341,B342,"f",FALSE)</f>
        <v>42979</v>
      </c>
      <c r="I342" s="49">
        <f>_xll.qlInterestRateIndexValueDate(Index1M,$H342)</f>
        <v>42983</v>
      </c>
      <c r="J342" s="52">
        <f>IFERROR(_xll.qlIndexFixing(Index1M,$H342,TRUE,_xll.ohTrigger(RecalcTrigger,Trigger1M)),NA())</f>
        <v>8.1085543369638913E-3</v>
      </c>
      <c r="K342" s="52">
        <f>IFERROR(_xll.qlIndexFixing(ONIndex1M,I342,TRUE,_xll.ohTrigger(RecalcTrigger,Trigger1M)),NA())</f>
        <v>8.0194883447504139E-3</v>
      </c>
      <c r="L342" s="52">
        <f>IFERROR(_xll.qlIndexFixing(Index3M,H342,TRUE,_xll.ohTrigger(RecalcTrigger,Trigger3M)),NA())</f>
        <v>1.010973511657294E-2</v>
      </c>
      <c r="M342" s="52">
        <f>IFERROR(_xll.qlIndexFixing(ONIndex3M,I342,TRUE,_xll.ohTrigger(RecalcTrigger,Trigger3M)),NA())</f>
        <v>9.7745048836461734E-3</v>
      </c>
      <c r="N342" s="52">
        <f>IFERROR(_xll.qlIndexFixing(Index6M,$H342,TRUE,_xll.ohTrigger(RecalcTrigger,Trigger6M)),NA())</f>
        <v>1.2114531109062096E-2</v>
      </c>
      <c r="O342" s="52">
        <f>IFERROR(_xll.qlIndexFixing(ONIndex6M,I342,TRUE,_xll.ohTrigger(RecalcTrigger,Trigger6M)),NA())</f>
        <v>1.1252251138689218E-2</v>
      </c>
      <c r="P342" s="52">
        <f>IFERROR(_xll.qlIndexFixing(Index1Y,$H342,TRUE,_xll.ohTrigger(RecalcTrigger,Trigger1Y)),NA())</f>
        <v>1.523686679464366E-2</v>
      </c>
      <c r="Q342" s="52">
        <f>IFERROR(_xll.qlIndexFixing(ONIndex1Y,I342,TRUE,_xll.ohTrigger(RecalcTrigger,Trigger1Y)),NA())</f>
        <v>1.5433870082359746E-2</v>
      </c>
    </row>
    <row r="343" spans="2:17" x14ac:dyDescent="0.2">
      <c r="B343" s="46" t="s">
        <v>20</v>
      </c>
      <c r="D343" s="49">
        <f>_xll.qlCalendarAdvance(LocalCalendar,$D342,B343,"f",FALSE)</f>
        <v>42985</v>
      </c>
      <c r="E343" s="49">
        <f>_xll.qlInterestRateIndexValueDate(IndexON,D343)</f>
        <v>42985</v>
      </c>
      <c r="F343" s="52">
        <f>IFERROR(_xll.qlIndexFixing(IndexON,D343,TRUE,_xll.ohTrigger(RecalcTrigger,TriggerON)),NA())</f>
        <v>6.6970337296545779E-3</v>
      </c>
      <c r="H343" s="49">
        <f>_xll.qlCalendarAdvance(IborCalendar,$H342,B343,"f",FALSE)</f>
        <v>42982</v>
      </c>
      <c r="I343" s="49">
        <f>_xll.qlInterestRateIndexValueDate(Index1M,$H343)</f>
        <v>42984</v>
      </c>
      <c r="J343" s="52">
        <f>IFERROR(_xll.qlIndexFixing(Index1M,$H343,TRUE,_xll.ohTrigger(RecalcTrigger,Trigger1M)),NA())</f>
        <v>8.1145389228707288E-3</v>
      </c>
      <c r="K343" s="52">
        <f>IFERROR(_xll.qlIndexFixing(ONIndex1M,I343,TRUE,_xll.ohTrigger(RecalcTrigger,Trigger1M)),NA())</f>
        <v>8.0254107893651394E-3</v>
      </c>
      <c r="L343" s="52">
        <f>IFERROR(_xll.qlIndexFixing(Index3M,H343,TRUE,_xll.ohTrigger(RecalcTrigger,Trigger3M)),NA())</f>
        <v>1.0117134431327694E-2</v>
      </c>
      <c r="M343" s="52">
        <f>IFERROR(_xll.qlIndexFixing(ONIndex3M,I343,TRUE,_xll.ohTrigger(RecalcTrigger,Trigger3M)),NA())</f>
        <v>9.7813014451997304E-3</v>
      </c>
      <c r="N343" s="52">
        <f>IFERROR(_xll.qlIndexFixing(Index6M,$H343,TRUE,_xll.ohTrigger(RecalcTrigger,Trigger6M)),NA())</f>
        <v>1.21229469124471E-2</v>
      </c>
      <c r="O343" s="52">
        <f>IFERROR(_xll.qlIndexFixing(ONIndex6M,I343,TRUE,_xll.ohTrigger(RecalcTrigger,Trigger6M)),NA())</f>
        <v>1.1257394319290626E-2</v>
      </c>
      <c r="P343" s="52">
        <f>IFERROR(_xll.qlIndexFixing(Index1Y,$H343,TRUE,_xll.ohTrigger(RecalcTrigger,Trigger1Y)),NA())</f>
        <v>1.5236697059242911E-2</v>
      </c>
      <c r="Q343" s="52">
        <f>IFERROR(_xll.qlIndexFixing(ONIndex1Y,I343,TRUE,_xll.ohTrigger(RecalcTrigger,Trigger1Y)),NA())</f>
        <v>1.5368277264462549E-2</v>
      </c>
    </row>
    <row r="344" spans="2:17" x14ac:dyDescent="0.2">
      <c r="B344" s="46" t="s">
        <v>20</v>
      </c>
      <c r="D344" s="49">
        <f>_xll.qlCalendarAdvance(LocalCalendar,$D343,B344,"f",FALSE)</f>
        <v>42986</v>
      </c>
      <c r="E344" s="49">
        <f>_xll.qlInterestRateIndexValueDate(IndexON,D344)</f>
        <v>42986</v>
      </c>
      <c r="F344" s="52">
        <f>IFERROR(_xll.qlIndexFixing(IndexON,D344,TRUE,_xll.ohTrigger(RecalcTrigger,TriggerON)),NA())</f>
        <v>6.7094284007040983E-3</v>
      </c>
      <c r="H344" s="49">
        <f>_xll.qlCalendarAdvance(IborCalendar,$H343,B344,"f",FALSE)</f>
        <v>42983</v>
      </c>
      <c r="I344" s="49">
        <f>_xll.qlInterestRateIndexValueDate(Index1M,$H344)</f>
        <v>42985</v>
      </c>
      <c r="J344" s="52">
        <f>IFERROR(_xll.qlIndexFixing(Index1M,$H344,TRUE,_xll.ohTrigger(RecalcTrigger,Trigger1M)),NA())</f>
        <v>8.129824946106529E-3</v>
      </c>
      <c r="K344" s="52">
        <f>IFERROR(_xll.qlIndexFixing(ONIndex1M,I344,TRUE,_xll.ohTrigger(RecalcTrigger,Trigger1M)),NA())</f>
        <v>8.0313372502072156E-3</v>
      </c>
      <c r="L344" s="52">
        <f>IFERROR(_xll.qlIndexFixing(Index3M,H344,TRUE,_xll.ohTrigger(RecalcTrigger,Trigger3M)),NA())</f>
        <v>1.0124547393976691E-2</v>
      </c>
      <c r="M344" s="52">
        <f>IFERROR(_xll.qlIndexFixing(ONIndex3M,I344,TRUE,_xll.ohTrigger(RecalcTrigger,Trigger3M)),NA())</f>
        <v>9.7881078857309234E-3</v>
      </c>
      <c r="N344" s="52">
        <f>IFERROR(_xll.qlIndexFixing(Index6M,$H344,TRUE,_xll.ohTrigger(RecalcTrigger,Trigger6M)),NA())</f>
        <v>1.2131356843668796E-2</v>
      </c>
      <c r="O344" s="52">
        <f>IFERROR(_xll.qlIndexFixing(ONIndex6M,I344,TRUE,_xll.ohTrigger(RecalcTrigger,Trigger6M)),NA())</f>
        <v>1.1262678477441668E-2</v>
      </c>
      <c r="P344" s="52">
        <f>IFERROR(_xll.qlIndexFixing(Index1Y,$H344,TRUE,_xll.ohTrigger(RecalcTrigger,Trigger1Y)),NA())</f>
        <v>1.5236705474904065E-2</v>
      </c>
      <c r="Q344" s="52">
        <f>IFERROR(_xll.qlIndexFixing(ONIndex1Y,I344,TRUE,_xll.ohTrigger(RecalcTrigger,Trigger1Y)),NA())</f>
        <v>1.5305035844681569E-2</v>
      </c>
    </row>
    <row r="345" spans="2:17" x14ac:dyDescent="0.2">
      <c r="B345" s="46" t="s">
        <v>20</v>
      </c>
      <c r="D345" s="49">
        <f>_xll.qlCalendarAdvance(LocalCalendar,$D344,B345,"f",FALSE)</f>
        <v>42989</v>
      </c>
      <c r="E345" s="49">
        <f>_xll.qlInterestRateIndexValueDate(IndexON,D345)</f>
        <v>42989</v>
      </c>
      <c r="F345" s="52">
        <f>IFERROR(_xll.qlIndexFixing(IndexON,D345,TRUE,_xll.ohTrigger(RecalcTrigger,TriggerON)),NA())</f>
        <v>6.7215612039461803E-3</v>
      </c>
      <c r="H345" s="49">
        <f>_xll.qlCalendarAdvance(IborCalendar,$H344,B345,"f",FALSE)</f>
        <v>42984</v>
      </c>
      <c r="I345" s="49">
        <f>_xll.qlInterestRateIndexValueDate(Index1M,$H345)</f>
        <v>42986</v>
      </c>
      <c r="J345" s="52">
        <f>IFERROR(_xll.qlIndexFixing(Index1M,$H345,TRUE,_xll.ohTrigger(RecalcTrigger,Trigger1M)),NA())</f>
        <v>8.1327212515289182E-3</v>
      </c>
      <c r="K345" s="52">
        <f>IFERROR(_xll.qlIndexFixing(ONIndex1M,I345,TRUE,_xll.ohTrigger(RecalcTrigger,Trigger1M)),NA())</f>
        <v>8.0433832631143787E-3</v>
      </c>
      <c r="L345" s="52">
        <f>IFERROR(_xll.qlIndexFixing(Index3M,H345,TRUE,_xll.ohTrigger(RecalcTrigger,Trigger3M)),NA())</f>
        <v>1.0131974053677972E-2</v>
      </c>
      <c r="M345" s="52">
        <f>IFERROR(_xll.qlIndexFixing(ONIndex3M,I345,TRUE,_xll.ohTrigger(RecalcTrigger,Trigger3M)),NA())</f>
        <v>9.8020205719606679E-3</v>
      </c>
      <c r="N345" s="52">
        <f>IFERROR(_xll.qlIndexFixing(Index6M,$H345,TRUE,_xll.ohTrigger(RecalcTrigger,Trigger6M)),NA())</f>
        <v>1.2139759805681194E-2</v>
      </c>
      <c r="O345" s="52">
        <f>IFERROR(_xll.qlIndexFixing(ONIndex6M,I345,TRUE,_xll.ohTrigger(RecalcTrigger,Trigger6M)),NA())</f>
        <v>1.1274069768392181E-2</v>
      </c>
      <c r="P345" s="52">
        <f>IFERROR(_xll.qlIndexFixing(Index1Y,$H345,TRUE,_xll.ohTrigger(RecalcTrigger,Trigger1Y)),NA())</f>
        <v>1.5238893768312207E-2</v>
      </c>
      <c r="Q345" s="52">
        <f>IFERROR(_xll.qlIndexFixing(ONIndex1Y,I345,TRUE,_xll.ohTrigger(RecalcTrigger,Trigger1Y)),NA())</f>
        <v>1.518703162785684E-2</v>
      </c>
    </row>
    <row r="346" spans="2:17" x14ac:dyDescent="0.2">
      <c r="B346" s="46" t="s">
        <v>20</v>
      </c>
      <c r="D346" s="49">
        <f>_xll.qlCalendarAdvance(LocalCalendar,$D345,B346,"f",FALSE)</f>
        <v>42990</v>
      </c>
      <c r="E346" s="49">
        <f>_xll.qlInterestRateIndexValueDate(IndexON,D346)</f>
        <v>42990</v>
      </c>
      <c r="F346" s="52">
        <f>IFERROR(_xll.qlIndexFixing(IndexON,D346,TRUE,_xll.ohTrigger(RecalcTrigger,TriggerON)),NA())</f>
        <v>6.7276842341890131E-3</v>
      </c>
      <c r="H346" s="49">
        <f>_xll.qlCalendarAdvance(IborCalendar,$H345,B346,"f",FALSE)</f>
        <v>42985</v>
      </c>
      <c r="I346" s="49">
        <f>_xll.qlInterestRateIndexValueDate(Index1M,$H346)</f>
        <v>42989</v>
      </c>
      <c r="J346" s="52">
        <f>IFERROR(_xll.qlIndexFixing(Index1M,$H346,TRUE,_xll.ohTrigger(RecalcTrigger,Trigger1M)),NA())</f>
        <v>8.144522176561253E-3</v>
      </c>
      <c r="K346" s="52">
        <f>IFERROR(_xll.qlIndexFixing(ONIndex1M,I346,TRUE,_xll.ohTrigger(RecalcTrigger,Trigger1M)),NA())</f>
        <v>8.0550832541703699E-3</v>
      </c>
      <c r="L346" s="52">
        <f>IFERROR(_xll.qlIndexFixing(Index3M,H346,TRUE,_xll.ohTrigger(RecalcTrigger,Trigger3M)),NA())</f>
        <v>1.0154336706705786E-2</v>
      </c>
      <c r="M346" s="52">
        <f>IFERROR(_xll.qlIndexFixing(ONIndex3M,I346,TRUE,_xll.ohTrigger(RecalcTrigger,Trigger3M)),NA())</f>
        <v>9.8154324365129497E-3</v>
      </c>
      <c r="N346" s="52">
        <f>IFERROR(_xll.qlIndexFixing(Index6M,$H346,TRUE,_xll.ohTrigger(RecalcTrigger,Trigger6M)),NA())</f>
        <v>1.2168780105655088E-2</v>
      </c>
      <c r="O346" s="52">
        <f>IFERROR(_xll.qlIndexFixing(ONIndex6M,I346,TRUE,_xll.ohTrigger(RecalcTrigger,Trigger6M)),NA())</f>
        <v>1.1285224884023393E-2</v>
      </c>
      <c r="P346" s="52">
        <f>IFERROR(_xll.qlIndexFixing(Index1Y,$H346,TRUE,_xll.ohTrigger(RecalcTrigger,Trigger1Y)),NA())</f>
        <v>1.5238392550666663E-2</v>
      </c>
      <c r="Q346" s="52">
        <f>IFERROR(_xll.qlIndexFixing(ONIndex1Y,I346,TRUE,_xll.ohTrigger(RecalcTrigger,Trigger1Y)),NA())</f>
        <v>1.5075584122818952E-2</v>
      </c>
    </row>
    <row r="347" spans="2:17" x14ac:dyDescent="0.2">
      <c r="B347" s="46" t="s">
        <v>20</v>
      </c>
      <c r="D347" s="49">
        <f>_xll.qlCalendarAdvance(LocalCalendar,$D346,B347,"f",FALSE)</f>
        <v>42991</v>
      </c>
      <c r="E347" s="49">
        <f>_xll.qlInterestRateIndexValueDate(IndexON,D347)</f>
        <v>42991</v>
      </c>
      <c r="F347" s="52">
        <f>IFERROR(_xll.qlIndexFixing(IndexON,D347,TRUE,_xll.ohTrigger(RecalcTrigger,TriggerON)),NA())</f>
        <v>6.7338037291797548E-3</v>
      </c>
      <c r="H347" s="49">
        <f>_xll.qlCalendarAdvance(IborCalendar,$H346,B347,"f",FALSE)</f>
        <v>42986</v>
      </c>
      <c r="I347" s="49">
        <f>_xll.qlInterestRateIndexValueDate(Index1M,$H347)</f>
        <v>42990</v>
      </c>
      <c r="J347" s="52">
        <f>IFERROR(_xll.qlIndexFixing(Index1M,$H347,TRUE,_xll.ohTrigger(RecalcTrigger,Trigger1M)),NA())</f>
        <v>8.1505308921743236E-3</v>
      </c>
      <c r="K347" s="52">
        <f>IFERROR(_xll.qlIndexFixing(ONIndex1M,I347,TRUE,_xll.ohTrigger(RecalcTrigger,Trigger1M)),NA())</f>
        <v>8.0610297953498389E-3</v>
      </c>
      <c r="L347" s="52">
        <f>IFERROR(_xll.qlIndexFixing(Index3M,H347,TRUE,_xll.ohTrigger(RecalcTrigger,Trigger3M)),NA())</f>
        <v>1.0161818646228227E-2</v>
      </c>
      <c r="M347" s="52">
        <f>IFERROR(_xll.qlIndexFixing(ONIndex3M,I347,TRUE,_xll.ohTrigger(RecalcTrigger,Trigger3M)),NA())</f>
        <v>9.822288271452706E-3</v>
      </c>
      <c r="N347" s="52">
        <f>IFERROR(_xll.qlIndexFixing(Index6M,$H347,TRUE,_xll.ohTrigger(RecalcTrigger,Trigger6M)),NA())</f>
        <v>1.2173280020098393E-2</v>
      </c>
      <c r="O347" s="52">
        <f>IFERROR(_xll.qlIndexFixing(ONIndex6M,I347,TRUE,_xll.ohTrigger(RecalcTrigger,Trigger6M)),NA())</f>
        <v>1.1291213929283117E-2</v>
      </c>
      <c r="P347" s="52">
        <f>IFERROR(_xll.qlIndexFixing(Index1Y,$H347,TRUE,_xll.ohTrigger(RecalcTrigger,Trigger1Y)),NA())</f>
        <v>1.5239195649153664E-2</v>
      </c>
      <c r="Q347" s="52">
        <f>IFERROR(_xll.qlIndexFixing(ONIndex1Y,I347,TRUE,_xll.ohTrigger(RecalcTrigger,Trigger1Y)),NA())</f>
        <v>1.5024099675873259E-2</v>
      </c>
    </row>
    <row r="348" spans="2:17" x14ac:dyDescent="0.2">
      <c r="B348" s="46" t="s">
        <v>20</v>
      </c>
      <c r="D348" s="49">
        <f>_xll.qlCalendarAdvance(LocalCalendar,$D347,B348,"f",FALSE)</f>
        <v>42992</v>
      </c>
      <c r="E348" s="49">
        <f>_xll.qlInterestRateIndexValueDate(IndexON,D348)</f>
        <v>42992</v>
      </c>
      <c r="F348" s="52">
        <f>IFERROR(_xll.qlIndexFixing(IndexON,D348,TRUE,_xll.ohTrigger(RecalcTrigger,TriggerON)),NA())</f>
        <v>6.7399196888384694E-3</v>
      </c>
      <c r="H348" s="49">
        <f>_xll.qlCalendarAdvance(IborCalendar,$H347,B348,"f",FALSE)</f>
        <v>42989</v>
      </c>
      <c r="I348" s="49">
        <f>_xll.qlInterestRateIndexValueDate(Index1M,$H348)</f>
        <v>42991</v>
      </c>
      <c r="J348" s="52">
        <f>IFERROR(_xll.qlIndexFixing(Index1M,$H348,TRUE,_xll.ohTrigger(RecalcTrigger,Trigger1M)),NA())</f>
        <v>8.1565436294237514E-3</v>
      </c>
      <c r="K348" s="52">
        <f>IFERROR(_xll.qlIndexFixing(ONIndex1M,I348,TRUE,_xll.ohTrigger(RecalcTrigger,Trigger1M)),NA())</f>
        <v>8.0669803526767225E-3</v>
      </c>
      <c r="L348" s="52">
        <f>IFERROR(_xll.qlIndexFixing(Index3M,H348,TRUE,_xll.ohTrigger(RecalcTrigger,Trigger3M)),NA())</f>
        <v>1.0169314528608964E-2</v>
      </c>
      <c r="M348" s="52">
        <f>IFERROR(_xll.qlIndexFixing(ONIndex3M,I348,TRUE,_xll.ohTrigger(RecalcTrigger,Trigger3M)),NA())</f>
        <v>9.8291539852102261E-3</v>
      </c>
      <c r="N348" s="52">
        <f>IFERROR(_xll.qlIndexFixing(Index6M,$H348,TRUE,_xll.ohTrigger(RecalcTrigger,Trigger6M)),NA())</f>
        <v>1.2181631679748211E-2</v>
      </c>
      <c r="O348" s="52">
        <f>IFERROR(_xll.qlIndexFixing(ONIndex6M,I348,TRUE,_xll.ohTrigger(RecalcTrigger,Trigger6M)),NA())</f>
        <v>1.129734395201254E-2</v>
      </c>
      <c r="P348" s="52">
        <f>IFERROR(_xll.qlIndexFixing(Index1Y,$H348,TRUE,_xll.ohTrigger(RecalcTrigger,Trigger1Y)),NA())</f>
        <v>1.5240138470165501E-2</v>
      </c>
      <c r="Q348" s="52">
        <f>IFERROR(_xll.qlIndexFixing(ONIndex1Y,I348,TRUE,_xll.ohTrigger(RecalcTrigger,Trigger1Y)),NA())</f>
        <v>1.4974966620489027E-2</v>
      </c>
    </row>
    <row r="349" spans="2:17" x14ac:dyDescent="0.2">
      <c r="B349" s="46" t="s">
        <v>20</v>
      </c>
      <c r="D349" s="49">
        <f>_xll.qlCalendarAdvance(LocalCalendar,$D348,B349,"f",FALSE)</f>
        <v>42993</v>
      </c>
      <c r="E349" s="49">
        <f>_xll.qlInterestRateIndexValueDate(IndexON,D349)</f>
        <v>42993</v>
      </c>
      <c r="F349" s="52">
        <f>IFERROR(_xll.qlIndexFixing(IndexON,D349,TRUE,_xll.ohTrigger(RecalcTrigger,TriggerON)),NA())</f>
        <v>6.7522664672647892E-3</v>
      </c>
      <c r="H349" s="49">
        <f>_xll.qlCalendarAdvance(IborCalendar,$H348,B349,"f",FALSE)</f>
        <v>42990</v>
      </c>
      <c r="I349" s="49">
        <f>_xll.qlInterestRateIndexValueDate(Index1M,$H349)</f>
        <v>42992</v>
      </c>
      <c r="J349" s="52">
        <f>IFERROR(_xll.qlIndexFixing(Index1M,$H349,TRUE,_xll.ohTrigger(RecalcTrigger,Trigger1M)),NA())</f>
        <v>8.1687872427374519E-3</v>
      </c>
      <c r="K349" s="52">
        <f>IFERROR(_xll.qlIndexFixing(ONIndex1M,I349,TRUE,_xll.ohTrigger(RecalcTrigger,Trigger1M)),NA())</f>
        <v>8.0729349260710848E-3</v>
      </c>
      <c r="L349" s="52">
        <f>IFERROR(_xll.qlIndexFixing(Index3M,H349,TRUE,_xll.ohTrigger(RecalcTrigger,Trigger3M)),NA())</f>
        <v>1.0176824403012189E-2</v>
      </c>
      <c r="M349" s="52">
        <f>IFERROR(_xll.qlIndexFixing(ONIndex3M,I349,TRUE,_xll.ohTrigger(RecalcTrigger,Trigger3M)),NA())</f>
        <v>9.8360295778654461E-3</v>
      </c>
      <c r="N349" s="52">
        <f>IFERROR(_xll.qlIndexFixing(Index6M,$H349,TRUE,_xll.ohTrigger(RecalcTrigger,Trigger6M)),NA())</f>
        <v>1.2189969787534753E-2</v>
      </c>
      <c r="O349" s="52">
        <f>IFERROR(_xll.qlIndexFixing(ONIndex6M,I349,TRUE,_xll.ohTrigger(RecalcTrigger,Trigger6M)),NA())</f>
        <v>1.1303614952131724E-2</v>
      </c>
      <c r="P349" s="52">
        <f>IFERROR(_xll.qlIndexFixing(Index1Y,$H349,TRUE,_xll.ohTrigger(RecalcTrigger,Trigger1Y)),NA())</f>
        <v>1.5241214609128209E-2</v>
      </c>
      <c r="Q349" s="52">
        <f>IFERROR(_xll.qlIndexFixing(ONIndex1Y,I349,TRUE,_xll.ohTrigger(RecalcTrigger,Trigger1Y)),NA())</f>
        <v>1.492818495538728E-2</v>
      </c>
    </row>
    <row r="350" spans="2:17" x14ac:dyDescent="0.2">
      <c r="B350" s="46" t="s">
        <v>20</v>
      </c>
      <c r="D350" s="49">
        <f>_xll.qlCalendarAdvance(LocalCalendar,$D349,B350,"f",FALSE)</f>
        <v>42996</v>
      </c>
      <c r="E350" s="49">
        <f>_xll.qlInterestRateIndexValueDate(IndexON,D350)</f>
        <v>42996</v>
      </c>
      <c r="F350" s="52">
        <f>IFERROR(_xll.qlIndexFixing(IndexON,D350,TRUE,_xll.ohTrigger(RecalcTrigger,TriggerON)),NA())</f>
        <v>6.7643481743129286E-3</v>
      </c>
      <c r="H350" s="49">
        <f>_xll.qlCalendarAdvance(IborCalendar,$H349,B350,"f",FALSE)</f>
        <v>42991</v>
      </c>
      <c r="I350" s="49">
        <f>_xll.qlInterestRateIndexValueDate(Index1M,$H350)</f>
        <v>42993</v>
      </c>
      <c r="J350" s="52">
        <f>IFERROR(_xll.qlIndexFixing(Index1M,$H350,TRUE,_xll.ohTrigger(RecalcTrigger,Trigger1M)),NA())</f>
        <v>8.1716960041454002E-3</v>
      </c>
      <c r="K350" s="52">
        <f>IFERROR(_xll.qlIndexFixing(ONIndex1M,I350,TRUE,_xll.ohTrigger(RecalcTrigger,Trigger1M)),NA())</f>
        <v>8.0850390304032516E-3</v>
      </c>
      <c r="L350" s="52">
        <f>IFERROR(_xll.qlIndexFixing(Index3M,H350,TRUE,_xll.ohTrigger(RecalcTrigger,Trigger3M)),NA())</f>
        <v>1.0184348318602087E-2</v>
      </c>
      <c r="M350" s="52">
        <f>IFERROR(_xll.qlIndexFixing(ONIndex3M,I350,TRUE,_xll.ohTrigger(RecalcTrigger,Trigger3M)),NA())</f>
        <v>9.8500831920578236E-3</v>
      </c>
      <c r="N350" s="52">
        <f>IFERROR(_xll.qlIndexFixing(Index6M,$H350,TRUE,_xll.ohTrigger(RecalcTrigger,Trigger6M)),NA())</f>
        <v>1.2198293246285276E-2</v>
      </c>
      <c r="O350" s="52">
        <f>IFERROR(_xll.qlIndexFixing(ONIndex6M,I350,TRUE,_xll.ohTrigger(RecalcTrigger,Trigger6M)),NA())</f>
        <v>1.1316982620064309E-2</v>
      </c>
      <c r="P350" s="52">
        <f>IFERROR(_xll.qlIndexFixing(Index1Y,$H350,TRUE,_xll.ohTrigger(RecalcTrigger,Trigger1Y)),NA())</f>
        <v>1.5244348259784758E-2</v>
      </c>
      <c r="Q350" s="52">
        <f>IFERROR(_xll.qlIndexFixing(ONIndex1Y,I350,TRUE,_xll.ohTrigger(RecalcTrigger,Trigger1Y)),NA())</f>
        <v>1.4843071536274621E-2</v>
      </c>
    </row>
    <row r="351" spans="2:17" x14ac:dyDescent="0.2">
      <c r="B351" s="46" t="s">
        <v>20</v>
      </c>
      <c r="D351" s="49">
        <f>_xll.qlCalendarAdvance(LocalCalendar,$D350,B351,"f",FALSE)</f>
        <v>42997</v>
      </c>
      <c r="E351" s="49">
        <f>_xll.qlInterestRateIndexValueDate(IndexON,D351)</f>
        <v>42997</v>
      </c>
      <c r="F351" s="52">
        <f>IFERROR(_xll.qlIndexFixing(IndexON,D351,TRUE,_xll.ohTrigger(RecalcTrigger,TriggerON)),NA())</f>
        <v>6.7704464573914436E-3</v>
      </c>
      <c r="H351" s="49">
        <f>_xll.qlCalendarAdvance(IborCalendar,$H350,B351,"f",FALSE)</f>
        <v>42992</v>
      </c>
      <c r="I351" s="49">
        <f>_xll.qlInterestRateIndexValueDate(Index1M,$H351)</f>
        <v>42996</v>
      </c>
      <c r="J351" s="52">
        <f>IFERROR(_xll.qlIndexFixing(Index1M,$H351,TRUE,_xll.ohTrigger(RecalcTrigger,Trigger1M)),NA())</f>
        <v>8.1866676404640515E-3</v>
      </c>
      <c r="K351" s="52">
        <f>IFERROR(_xll.qlIndexFixing(ONIndex1M,I351,TRUE,_xll.ohTrigger(RecalcTrigger,Trigger1M)),NA())</f>
        <v>8.0967933805631276E-3</v>
      </c>
      <c r="L351" s="52">
        <f>IFERROR(_xll.qlIndexFixing(Index3M,H351,TRUE,_xll.ohTrigger(RecalcTrigger,Trigger3M)),NA())</f>
        <v>1.0207004804125817E-2</v>
      </c>
      <c r="M351" s="52">
        <f>IFERROR(_xll.qlIndexFixing(ONIndex3M,I351,TRUE,_xll.ohTrigger(RecalcTrigger,Trigger3M)),NA())</f>
        <v>9.8636307375432608E-3</v>
      </c>
      <c r="N351" s="52">
        <f>IFERROR(_xll.qlIndexFixing(Index6M,$H351,TRUE,_xll.ohTrigger(RecalcTrigger,Trigger6M)),NA())</f>
        <v>1.2226849233034217E-2</v>
      </c>
      <c r="O351" s="52">
        <f>IFERROR(_xll.qlIndexFixing(ONIndex6M,I351,TRUE,_xll.ohTrigger(RecalcTrigger,Trigger6M)),NA())</f>
        <v>1.1330108727465316E-2</v>
      </c>
      <c r="P351" s="52">
        <f>IFERROR(_xll.qlIndexFixing(Index1Y,$H351,TRUE,_xll.ohTrigger(RecalcTrigger,Trigger1Y)),NA())</f>
        <v>1.5246724253804265E-2</v>
      </c>
      <c r="Q351" s="52">
        <f>IFERROR(_xll.qlIndexFixing(ONIndex1Y,I351,TRUE,_xll.ohTrigger(RecalcTrigger,Trigger1Y)),NA())</f>
        <v>1.4764572181658053E-2</v>
      </c>
    </row>
    <row r="352" spans="2:17" x14ac:dyDescent="0.2">
      <c r="B352" s="46" t="s">
        <v>20</v>
      </c>
      <c r="D352" s="49">
        <f>_xll.qlCalendarAdvance(LocalCalendar,$D351,B352,"f",FALSE)</f>
        <v>42998</v>
      </c>
      <c r="E352" s="49">
        <f>_xll.qlInterestRateIndexValueDate(IndexON,D352)</f>
        <v>42998</v>
      </c>
      <c r="F352" s="52">
        <f>IFERROR(_xll.qlIndexFixing(IndexON,D352,TRUE,_xll.ohTrigger(RecalcTrigger,TriggerON)),NA())</f>
        <v>6.7765412051379315E-3</v>
      </c>
      <c r="H352" s="49">
        <f>_xll.qlCalendarAdvance(IborCalendar,$H351,B352,"f",FALSE)</f>
        <v>42993</v>
      </c>
      <c r="I352" s="49">
        <f>_xll.qlInterestRateIndexValueDate(Index1M,$H352)</f>
        <v>42997</v>
      </c>
      <c r="J352" s="52">
        <f>IFERROR(_xll.qlIndexFixing(Index1M,$H352,TRUE,_xll.ohTrigger(RecalcTrigger,Trigger1M)),NA())</f>
        <v>8.1927045076728433E-3</v>
      </c>
      <c r="K352" s="52">
        <f>IFERROR(_xll.qlIndexFixing(ONIndex1M,I352,TRUE,_xll.ohTrigger(RecalcTrigger,Trigger1M)),NA())</f>
        <v>8.1027680344547548E-3</v>
      </c>
      <c r="L352" s="52">
        <f>IFERROR(_xll.qlIndexFixing(Index3M,H352,TRUE,_xll.ohTrigger(RecalcTrigger,Trigger3M)),NA())</f>
        <v>1.0214585376101672E-2</v>
      </c>
      <c r="M352" s="52">
        <f>IFERROR(_xll.qlIndexFixing(ONIndex3M,I352,TRUE,_xll.ohTrigger(RecalcTrigger,Trigger3M)),NA())</f>
        <v>9.8705557246869802E-3</v>
      </c>
      <c r="N352" s="52">
        <f>IFERROR(_xll.qlIndexFixing(Index6M,$H352,TRUE,_xll.ohTrigger(RecalcTrigger,Trigger6M)),NA())</f>
        <v>1.223141864684838E-2</v>
      </c>
      <c r="O352" s="52">
        <f>IFERROR(_xll.qlIndexFixing(ONIndex6M,I352,TRUE,_xll.ohTrigger(RecalcTrigger,Trigger6M)),NA())</f>
        <v>1.1337084615012927E-2</v>
      </c>
      <c r="P352" s="52">
        <f>IFERROR(_xll.qlIndexFixing(Index1Y,$H352,TRUE,_xll.ohTrigger(RecalcTrigger,Trigger1Y)),NA())</f>
        <v>1.5248370914594234E-2</v>
      </c>
      <c r="Q352" s="52">
        <f>IFERROR(_xll.qlIndexFixing(ONIndex1Y,I352,TRUE,_xll.ohTrigger(RecalcTrigger,Trigger1Y)),NA())</f>
        <v>1.4729547455818448E-2</v>
      </c>
    </row>
    <row r="353" spans="2:17" x14ac:dyDescent="0.2">
      <c r="B353" s="46" t="s">
        <v>20</v>
      </c>
      <c r="D353" s="49">
        <f>_xll.qlCalendarAdvance(LocalCalendar,$D352,B353,"f",FALSE)</f>
        <v>42999</v>
      </c>
      <c r="E353" s="49">
        <f>_xll.qlInterestRateIndexValueDate(IndexON,D353)</f>
        <v>42999</v>
      </c>
      <c r="F353" s="52">
        <f>IFERROR(_xll.qlIndexFixing(IndexON,D353,TRUE,_xll.ohTrigger(RecalcTrigger,TriggerON)),NA())</f>
        <v>6.7826324175523922E-3</v>
      </c>
      <c r="H353" s="49">
        <f>_xll.qlCalendarAdvance(IborCalendar,$H352,B353,"f",FALSE)</f>
        <v>42996</v>
      </c>
      <c r="I353" s="49">
        <f>_xll.qlInterestRateIndexValueDate(Index1M,$H353)</f>
        <v>42998</v>
      </c>
      <c r="J353" s="52">
        <f>IFERROR(_xll.qlIndexFixing(Index1M,$H353,TRUE,_xll.ohTrigger(RecalcTrigger,Trigger1M)),NA())</f>
        <v>8.1987453965632895E-3</v>
      </c>
      <c r="K353" s="52">
        <f>IFERROR(_xll.qlIndexFixing(ONIndex1M,I353,TRUE,_xll.ohTrigger(RecalcTrigger,Trigger1M)),NA())</f>
        <v>8.1087467044138606E-3</v>
      </c>
      <c r="L353" s="52">
        <f>IFERROR(_xll.qlIndexFixing(Index3M,H353,TRUE,_xll.ohTrigger(RecalcTrigger,Trigger3M)),NA())</f>
        <v>1.0222180235087782E-2</v>
      </c>
      <c r="M353" s="52">
        <f>IFERROR(_xll.qlIndexFixing(ONIndex3M,I353,TRUE,_xll.ohTrigger(RecalcTrigger,Trigger3M)),NA())</f>
        <v>9.8774905906484634E-3</v>
      </c>
      <c r="N353" s="52">
        <f>IFERROR(_xll.qlIndexFixing(Index6M,$H353,TRUE,_xll.ohTrigger(RecalcTrigger,Trigger6M)),NA())</f>
        <v>1.2239652402205019E-2</v>
      </c>
      <c r="O353" s="52">
        <f>IFERROR(_xll.qlIndexFixing(ONIndex6M,I353,TRUE,_xll.ohTrigger(RecalcTrigger,Trigger6M)),NA())</f>
        <v>1.1344201480110172E-2</v>
      </c>
      <c r="P353" s="52">
        <f>IFERROR(_xll.qlIndexFixing(Index1Y,$H353,TRUE,_xll.ohTrigger(RecalcTrigger,Trigger1Y)),NA())</f>
        <v>1.52501124661924E-2</v>
      </c>
      <c r="Q353" s="52">
        <f>IFERROR(_xll.qlIndexFixing(ONIndex1Y,I353,TRUE,_xll.ohTrigger(RecalcTrigger,Trigger1Y)),NA())</f>
        <v>1.4696874115625036E-2</v>
      </c>
    </row>
    <row r="354" spans="2:17" x14ac:dyDescent="0.2">
      <c r="B354" s="46" t="s">
        <v>20</v>
      </c>
      <c r="D354" s="49">
        <f>_xll.qlCalendarAdvance(LocalCalendar,$D353,B354,"f",FALSE)</f>
        <v>43000</v>
      </c>
      <c r="E354" s="49">
        <f>_xll.qlInterestRateIndexValueDate(IndexON,D354)</f>
        <v>43000</v>
      </c>
      <c r="F354" s="52">
        <f>IFERROR(_xll.qlIndexFixing(IndexON,D354,TRUE,_xll.ohTrigger(RecalcTrigger,TriggerON)),NA())</f>
        <v>6.7949313070592154E-3</v>
      </c>
      <c r="H354" s="49">
        <f>_xll.qlCalendarAdvance(IborCalendar,$H353,B354,"f",FALSE)</f>
        <v>42997</v>
      </c>
      <c r="I354" s="49">
        <f>_xll.qlInterestRateIndexValueDate(Index1M,$H354)</f>
        <v>42999</v>
      </c>
      <c r="J354" s="52">
        <f>IFERROR(_xll.qlIndexFixing(Index1M,$H354,TRUE,_xll.ohTrigger(RecalcTrigger,Trigger1M)),NA())</f>
        <v>8.2110472354177122E-3</v>
      </c>
      <c r="K354" s="52">
        <f>IFERROR(_xll.qlIndexFixing(ONIndex1M,I354,TRUE,_xll.ohTrigger(RecalcTrigger,Trigger1M)),NA())</f>
        <v>8.1147293904404449E-3</v>
      </c>
      <c r="L354" s="52">
        <f>IFERROR(_xll.qlIndexFixing(Index3M,H354,TRUE,_xll.ohTrigger(RecalcTrigger,Trigger3M)),NA())</f>
        <v>1.0229789343825162E-2</v>
      </c>
      <c r="M354" s="52">
        <f>IFERROR(_xll.qlIndexFixing(ONIndex3M,I354,TRUE,_xll.ohTrigger(RecalcTrigger,Trigger3M)),NA())</f>
        <v>9.8844360780336871E-3</v>
      </c>
      <c r="N354" s="52">
        <f>IFERROR(_xll.qlIndexFixing(Index6M,$H354,TRUE,_xll.ohTrigger(RecalcTrigger,Trigger6M)),NA())</f>
        <v>1.2247864925116023E-2</v>
      </c>
      <c r="O354" s="52">
        <f>IFERROR(_xll.qlIndexFixing(ONIndex6M,I354,TRUE,_xll.ohTrigger(RecalcTrigger,Trigger6M)),NA())</f>
        <v>1.1351459322677115E-2</v>
      </c>
      <c r="P354" s="52">
        <f>IFERROR(_xll.qlIndexFixing(Index1Y,$H354,TRUE,_xll.ohTrigger(RecalcTrigger,Trigger1Y)),NA())</f>
        <v>1.5251942504056771E-2</v>
      </c>
      <c r="Q354" s="52">
        <f>IFERROR(_xll.qlIndexFixing(ONIndex1Y,I354,TRUE,_xll.ohTrigger(RecalcTrigger,Trigger1Y)),NA())</f>
        <v>1.4666552160358393E-2</v>
      </c>
    </row>
    <row r="355" spans="2:17" x14ac:dyDescent="0.2">
      <c r="B355" s="46" t="s">
        <v>20</v>
      </c>
      <c r="D355" s="49">
        <f>_xll.qlCalendarAdvance(LocalCalendar,$D354,B355,"f",FALSE)</f>
        <v>43003</v>
      </c>
      <c r="E355" s="49">
        <f>_xll.qlInterestRateIndexValueDate(IndexON,D355)</f>
        <v>43003</v>
      </c>
      <c r="F355" s="52">
        <f>IFERROR(_xll.qlIndexFixing(IndexON,D355,TRUE,_xll.ohTrigger(RecalcTrigger,TriggerON)),NA())</f>
        <v>6.8069619142097082E-3</v>
      </c>
      <c r="H355" s="49">
        <f>_xll.qlCalendarAdvance(IborCalendar,$H354,B355,"f",FALSE)</f>
        <v>42998</v>
      </c>
      <c r="I355" s="49">
        <f>_xll.qlInterestRateIndexValueDate(Index1M,$H355)</f>
        <v>43000</v>
      </c>
      <c r="J355" s="52">
        <f>IFERROR(_xll.qlIndexFixing(Index1M,$H355,TRUE,_xll.ohTrigger(RecalcTrigger,Trigger1M)),NA())</f>
        <v>8.2139691122948555E-3</v>
      </c>
      <c r="K355" s="52">
        <f>IFERROR(_xll.qlIndexFixing(ONIndex1M,I355,TRUE,_xll.ohTrigger(RecalcTrigger,Trigger1M)),NA())</f>
        <v>8.1268916046894901E-3</v>
      </c>
      <c r="L355" s="52">
        <f>IFERROR(_xll.qlIndexFixing(Index3M,H355,TRUE,_xll.ohTrigger(RecalcTrigger,Trigger3M)),NA())</f>
        <v>1.0237412311168233E-2</v>
      </c>
      <c r="M355" s="52">
        <f>IFERROR(_xll.qlIndexFixing(ONIndex3M,I355,TRUE,_xll.ohTrigger(RecalcTrigger,Trigger3M)),NA())</f>
        <v>9.8986455114769001E-3</v>
      </c>
      <c r="N355" s="52">
        <f>IFERROR(_xll.qlIndexFixing(Index6M,$H355,TRUE,_xll.ohTrigger(RecalcTrigger,Trigger6M)),NA())</f>
        <v>1.2256055118285876E-2</v>
      </c>
      <c r="O355" s="52">
        <f>IFERROR(_xll.qlIndexFixing(ONIndex6M,I355,TRUE,_xll.ohTrigger(RecalcTrigger,Trigger6M)),NA())</f>
        <v>1.1366803814567561E-2</v>
      </c>
      <c r="P355" s="52">
        <f>IFERROR(_xll.qlIndexFixing(Index1Y,$H355,TRUE,_xll.ohTrigger(RecalcTrigger,Trigger1Y)),NA())</f>
        <v>1.5255689310647649E-2</v>
      </c>
      <c r="Q355" s="52">
        <f>IFERROR(_xll.qlIndexFixing(ONIndex1Y,I355,TRUE,_xll.ohTrigger(RecalcTrigger,Trigger1Y)),NA())</f>
        <v>1.4614339430885082E-2</v>
      </c>
    </row>
    <row r="356" spans="2:17" x14ac:dyDescent="0.2">
      <c r="B356" s="46" t="s">
        <v>20</v>
      </c>
      <c r="D356" s="49">
        <f>_xll.qlCalendarAdvance(LocalCalendar,$D355,B356,"f",FALSE)</f>
        <v>43004</v>
      </c>
      <c r="E356" s="49">
        <f>_xll.qlInterestRateIndexValueDate(IndexON,D356)</f>
        <v>43004</v>
      </c>
      <c r="F356" s="52">
        <f>IFERROR(_xll.qlIndexFixing(IndexON,D356,TRUE,_xll.ohTrigger(RecalcTrigger,TriggerON)),NA())</f>
        <v>6.8130354500439694E-3</v>
      </c>
      <c r="H356" s="49">
        <f>_xll.qlCalendarAdvance(IborCalendar,$H355,B356,"f",FALSE)</f>
        <v>42999</v>
      </c>
      <c r="I356" s="49">
        <f>_xll.qlInterestRateIndexValueDate(Index1M,$H356)</f>
        <v>43003</v>
      </c>
      <c r="J356" s="52">
        <f>IFERROR(_xll.qlIndexFixing(Index1M,$H356,TRUE,_xll.ohTrigger(RecalcTrigger,Trigger1M)),NA())</f>
        <v>8.2290101664321824E-3</v>
      </c>
      <c r="K356" s="52">
        <f>IFERROR(_xll.qlIndexFixing(ONIndex1M,I356,TRUE,_xll.ohTrigger(RecalcTrigger,Trigger1M)),NA())</f>
        <v>8.1387002955413124E-3</v>
      </c>
      <c r="L356" s="52">
        <f>IFERROR(_xll.qlIndexFixing(Index3M,H356,TRUE,_xll.ohTrigger(RecalcTrigger,Trigger3M)),NA())</f>
        <v>1.0268535125704265E-2</v>
      </c>
      <c r="M356" s="52">
        <f>IFERROR(_xll.qlIndexFixing(ONIndex3M,I356,TRUE,_xll.ohTrigger(RecalcTrigger,Trigger3M)),NA())</f>
        <v>9.9123583995286424E-3</v>
      </c>
      <c r="N356" s="52">
        <f>IFERROR(_xll.qlIndexFixing(Index6M,$H356,TRUE,_xll.ohTrigger(RecalcTrigger,Trigger6M)),NA())</f>
        <v>1.2283975328264711E-2</v>
      </c>
      <c r="O356" s="52">
        <f>IFERROR(_xll.qlIndexFixing(ONIndex6M,I356,TRUE,_xll.ohTrigger(RecalcTrigger,Trigger6M)),NA())</f>
        <v>1.1381900468201422E-2</v>
      </c>
      <c r="P356" s="52">
        <f>IFERROR(_xll.qlIndexFixing(Index1Y,$H356,TRUE,_xll.ohTrigger(RecalcTrigger,Trigger1Y)),NA())</f>
        <v>1.5260019426448612E-2</v>
      </c>
      <c r="Q356" s="52">
        <f>IFERROR(_xll.qlIndexFixing(ONIndex1Y,I356,TRUE,_xll.ohTrigger(RecalcTrigger,Trigger1Y)),NA())</f>
        <v>1.4568778177768138E-2</v>
      </c>
    </row>
    <row r="357" spans="2:17" x14ac:dyDescent="0.2">
      <c r="B357" s="46" t="s">
        <v>20</v>
      </c>
      <c r="D357" s="49">
        <f>_xll.qlCalendarAdvance(LocalCalendar,$D356,B357,"f",FALSE)</f>
        <v>43005</v>
      </c>
      <c r="E357" s="49">
        <f>_xll.qlInterestRateIndexValueDate(IndexON,D357)</f>
        <v>43005</v>
      </c>
      <c r="F357" s="52">
        <f>IFERROR(_xll.qlIndexFixing(IndexON,D357,TRUE,_xll.ohTrigger(RecalcTrigger,TriggerON)),NA())</f>
        <v>6.8191054506261395E-3</v>
      </c>
      <c r="H357" s="49">
        <f>_xll.qlCalendarAdvance(IborCalendar,$H356,B357,"f",FALSE)</f>
        <v>43000</v>
      </c>
      <c r="I357" s="49">
        <f>_xll.qlInterestRateIndexValueDate(Index1M,$H357)</f>
        <v>43004</v>
      </c>
      <c r="J357" s="52">
        <f>IFERROR(_xll.qlIndexFixing(Index1M,$H357,TRUE,_xll.ohTrigger(RecalcTrigger,Trigger1M)),NA())</f>
        <v>8.2350751855324589E-3</v>
      </c>
      <c r="K357" s="52">
        <f>IFERROR(_xll.qlIndexFixing(ONIndex1M,I357,TRUE,_xll.ohTrigger(RecalcTrigger,Trigger1M)),NA())</f>
        <v>8.1447030619852256E-3</v>
      </c>
      <c r="L357" s="52">
        <f>IFERROR(_xll.qlIndexFixing(Index3M,H357,TRUE,_xll.ohTrigger(RecalcTrigger,Trigger3M)),NA())</f>
        <v>1.0272123775823757E-2</v>
      </c>
      <c r="M357" s="52">
        <f>IFERROR(_xll.qlIndexFixing(ONIndex3M,I357,TRUE,_xll.ohTrigger(RecalcTrigger,Trigger3M)),NA())</f>
        <v>9.9193748152970329E-3</v>
      </c>
      <c r="N357" s="52">
        <f>IFERROR(_xll.qlIndexFixing(Index6M,$H357,TRUE,_xll.ohTrigger(RecalcTrigger,Trigger6M)),NA())</f>
        <v>1.2288570647026101E-2</v>
      </c>
      <c r="O357" s="52">
        <f>IFERROR(_xll.qlIndexFixing(ONIndex6M,I357,TRUE,_xll.ohTrigger(RecalcTrigger,Trigger6M)),NA())</f>
        <v>1.1389863198436601E-2</v>
      </c>
      <c r="P357" s="52">
        <f>IFERROR(_xll.qlIndexFixing(Index1Y,$H357,TRUE,_xll.ohTrigger(RecalcTrigger,Trigger1Y)),NA())</f>
        <v>1.526219582655554E-2</v>
      </c>
      <c r="Q357" s="52">
        <f>IFERROR(_xll.qlIndexFixing(ONIndex1Y,I357,TRUE,_xll.ohTrigger(RecalcTrigger,Trigger1Y)),NA())</f>
        <v>1.4550213139301604E-2</v>
      </c>
    </row>
    <row r="358" spans="2:17" x14ac:dyDescent="0.2">
      <c r="B358" s="46" t="s">
        <v>20</v>
      </c>
      <c r="D358" s="49">
        <f>_xll.qlCalendarAdvance(LocalCalendar,$D357,B358,"f",FALSE)</f>
        <v>43006</v>
      </c>
      <c r="E358" s="49">
        <f>_xll.qlInterestRateIndexValueDate(IndexON,D358)</f>
        <v>43006</v>
      </c>
      <c r="F358" s="52">
        <f>IFERROR(_xll.qlIndexFixing(IndexON,D358,TRUE,_xll.ohTrigger(RecalcTrigger,TriggerON)),NA())</f>
        <v>6.8251719158762825E-3</v>
      </c>
      <c r="H358" s="49">
        <f>_xll.qlCalendarAdvance(IborCalendar,$H357,B358,"f",FALSE)</f>
        <v>43003</v>
      </c>
      <c r="I358" s="49">
        <f>_xll.qlInterestRateIndexValueDate(Index1M,$H358)</f>
        <v>43005</v>
      </c>
      <c r="J358" s="52">
        <f>IFERROR(_xll.qlIndexFixing(Index1M,$H358,TRUE,_xll.ohTrigger(RecalcTrigger,Trigger1M)),NA())</f>
        <v>8.2411442263570223E-3</v>
      </c>
      <c r="K358" s="52">
        <f>IFERROR(_xll.qlIndexFixing(ONIndex1M,I358,TRUE,_xll.ohTrigger(RecalcTrigger,Trigger1M)),NA())</f>
        <v>8.1507098445765536E-3</v>
      </c>
      <c r="L358" s="52">
        <f>IFERROR(_xll.qlIndexFixing(Index3M,H358,TRUE,_xll.ohTrigger(RecalcTrigger,Trigger3M)),NA())</f>
        <v>1.0275717002781987E-2</v>
      </c>
      <c r="M358" s="52">
        <f>IFERROR(_xll.qlIndexFixing(ONIndex3M,I358,TRUE,_xll.ohTrigger(RecalcTrigger,Trigger3M)),NA())</f>
        <v>9.9264055653591754E-3</v>
      </c>
      <c r="N358" s="52">
        <f>IFERROR(_xll.qlIndexFixing(Index6M,$H358,TRUE,_xll.ohTrigger(RecalcTrigger,Trigger6M)),NA())</f>
        <v>1.2296632731447153E-2</v>
      </c>
      <c r="O358" s="52">
        <f>IFERROR(_xll.qlIndexFixing(ONIndex6M,I358,TRUE,_xll.ohTrigger(RecalcTrigger,Trigger6M)),NA())</f>
        <v>1.1397966906301349E-2</v>
      </c>
      <c r="P358" s="52">
        <f>IFERROR(_xll.qlIndexFixing(Index1Y,$H358,TRUE,_xll.ohTrigger(RecalcTrigger,Trigger1Y)),NA())</f>
        <v>1.5264422285034383E-2</v>
      </c>
      <c r="Q358" s="52">
        <f>IFERROR(_xll.qlIndexFixing(ONIndex1Y,I358,TRUE,_xll.ohTrigger(RecalcTrigger,Trigger1Y)),NA())</f>
        <v>1.4533999482964077E-2</v>
      </c>
    </row>
    <row r="359" spans="2:17" x14ac:dyDescent="0.2">
      <c r="B359" s="46" t="s">
        <v>20</v>
      </c>
      <c r="D359" s="49">
        <f>_xll.qlCalendarAdvance(LocalCalendar,$D358,B359,"f",FALSE)</f>
        <v>43007</v>
      </c>
      <c r="E359" s="49">
        <f>_xll.qlInterestRateIndexValueDate(IndexON,D359)</f>
        <v>43007</v>
      </c>
      <c r="F359" s="52">
        <f>IFERROR(_xll.qlIndexFixing(IndexON,D359,TRUE,_xll.ohTrigger(RecalcTrigger,TriggerON)),NA())</f>
        <v>6.8374229199008596E-3</v>
      </c>
      <c r="H359" s="49">
        <f>_xll.qlCalendarAdvance(IborCalendar,$H358,B359,"f",FALSE)</f>
        <v>43004</v>
      </c>
      <c r="I359" s="49">
        <f>_xll.qlInterestRateIndexValueDate(Index1M,$H359)</f>
        <v>43006</v>
      </c>
      <c r="J359" s="52">
        <f>IFERROR(_xll.qlIndexFixing(Index1M,$H359,TRUE,_xll.ohTrigger(RecalcTrigger,Trigger1M)),NA())</f>
        <v>8.2535043103010297E-3</v>
      </c>
      <c r="K359" s="52">
        <f>IFERROR(_xll.qlIndexFixing(ONIndex1M,I359,TRUE,_xll.ohTrigger(RecalcTrigger,Trigger1M)),NA())</f>
        <v>8.1567206433152961E-3</v>
      </c>
      <c r="L359" s="52">
        <f>IFERROR(_xll.qlIndexFixing(Index3M,H359,TRUE,_xll.ohTrigger(RecalcTrigger,Trigger3M)),NA())</f>
        <v>1.0283412282652015E-2</v>
      </c>
      <c r="M359" s="52">
        <f>IFERROR(_xll.qlIndexFixing(ONIndex3M,I359,TRUE,_xll.ohTrigger(RecalcTrigger,Trigger3M)),NA())</f>
        <v>9.9334506494752617E-3</v>
      </c>
      <c r="N359" s="52">
        <f>IFERROR(_xll.qlIndexFixing(Index6M,$H359,TRUE,_xll.ohTrigger(RecalcTrigger,Trigger6M)),NA())</f>
        <v>1.2304665901991828E-2</v>
      </c>
      <c r="O359" s="52">
        <f>IFERROR(_xll.qlIndexFixing(ONIndex6M,I359,TRUE,_xll.ohTrigger(RecalcTrigger,Trigger6M)),NA())</f>
        <v>1.1406211591635795E-2</v>
      </c>
      <c r="P359" s="52">
        <f>IFERROR(_xll.qlIndexFixing(Index1Y,$H359,TRUE,_xll.ohTrigger(RecalcTrigger,Trigger1Y)),NA())</f>
        <v>1.526669239708757E-2</v>
      </c>
      <c r="Q359" s="52">
        <f>IFERROR(_xll.qlIndexFixing(ONIndex1Y,I359,TRUE,_xll.ohTrigger(RecalcTrigger,Trigger1Y)),NA())</f>
        <v>1.4520137208355877E-2</v>
      </c>
    </row>
    <row r="360" spans="2:17" x14ac:dyDescent="0.2">
      <c r="B360" s="46" t="s">
        <v>20</v>
      </c>
      <c r="D360" s="49">
        <f>_xll.qlCalendarAdvance(LocalCalendar,$D359,B360,"f",FALSE)</f>
        <v>43010</v>
      </c>
      <c r="E360" s="49">
        <f>_xll.qlInterestRateIndexValueDate(IndexON,D360)</f>
        <v>43010</v>
      </c>
      <c r="F360" s="52">
        <f>IFERROR(_xll.qlIndexFixing(IndexON,D360,TRUE,_xll.ohTrigger(RecalcTrigger,TriggerON)),NA())</f>
        <v>6.8494024236365192E-3</v>
      </c>
      <c r="H360" s="49">
        <f>_xll.qlCalendarAdvance(IborCalendar,$H359,B360,"f",FALSE)</f>
        <v>43005</v>
      </c>
      <c r="I360" s="49">
        <f>_xll.qlInterestRateIndexValueDate(Index1M,$H360)</f>
        <v>43007</v>
      </c>
      <c r="J360" s="52">
        <f>IFERROR(_xll.qlIndexFixing(Index1M,$H360,TRUE,_xll.ohTrigger(RecalcTrigger,Trigger1M)),NA())</f>
        <v>8.2595856951842017E-3</v>
      </c>
      <c r="K360" s="52">
        <f>IFERROR(_xll.qlIndexFixing(ONIndex1M,I360,TRUE,_xll.ohTrigger(RecalcTrigger,Trigger1M)),NA())</f>
        <v>8.1689409861596118E-3</v>
      </c>
      <c r="L360" s="52">
        <f>IFERROR(_xll.qlIndexFixing(Index3M,H360,TRUE,_xll.ohTrigger(RecalcTrigger,Trigger3M)),NA())</f>
        <v>1.0291117799876742E-2</v>
      </c>
      <c r="M360" s="52">
        <f>IFERROR(_xll.qlIndexFixing(ONIndex3M,I360,TRUE,_xll.ohTrigger(RecalcTrigger,Trigger3M)),NA())</f>
        <v>9.9478634746485994E-3</v>
      </c>
      <c r="N360" s="52">
        <f>IFERROR(_xll.qlIndexFixing(Index6M,$H360,TRUE,_xll.ohTrigger(RecalcTrigger,Trigger6M)),NA())</f>
        <v>1.2312669061246695E-2</v>
      </c>
      <c r="O360" s="52">
        <f>IFERROR(_xll.qlIndexFixing(ONIndex6M,I360,TRUE,_xll.ohTrigger(RecalcTrigger,Trigger6M)),NA())</f>
        <v>1.1423533360481741E-2</v>
      </c>
      <c r="P360" s="52">
        <f>IFERROR(_xll.qlIndexFixing(Index1Y,$H360,TRUE,_xll.ohTrigger(RecalcTrigger,Trigger1Y)),NA())</f>
        <v>1.5268127552583615E-2</v>
      </c>
      <c r="Q360" s="52">
        <f>IFERROR(_xll.qlIndexFixing(ONIndex1Y,I360,TRUE,_xll.ohTrigger(RecalcTrigger,Trigger1Y)),NA())</f>
        <v>1.4500834652908523E-2</v>
      </c>
    </row>
    <row r="361" spans="2:17" x14ac:dyDescent="0.2">
      <c r="B361" s="46" t="s">
        <v>20</v>
      </c>
      <c r="D361" s="49">
        <f>_xll.qlCalendarAdvance(LocalCalendar,$D360,B361,"f",FALSE)</f>
        <v>43011</v>
      </c>
      <c r="E361" s="49">
        <f>_xll.qlInterestRateIndexValueDate(IndexON,D361)</f>
        <v>43011</v>
      </c>
      <c r="F361" s="52">
        <f>IFERROR(_xll.qlIndexFixing(IndexON,D361,TRUE,_xll.ohTrigger(RecalcTrigger,TriggerON)),NA())</f>
        <v>6.8554512123064626E-3</v>
      </c>
      <c r="H361" s="49">
        <f>_xll.qlCalendarAdvance(IborCalendar,$H360,B361,"f",FALSE)</f>
        <v>43006</v>
      </c>
      <c r="I361" s="49">
        <f>_xll.qlInterestRateIndexValueDate(Index1M,$H361)</f>
        <v>43010</v>
      </c>
      <c r="J361" s="52">
        <f>IFERROR(_xll.qlIndexFixing(Index1M,$H361,TRUE,_xll.ohTrigger(RecalcTrigger,Trigger1M)),NA())</f>
        <v>8.2747011284541629E-3</v>
      </c>
      <c r="K361" s="52">
        <f>IFERROR(_xll.qlIndexFixing(ONIndex1M,I361,TRUE,_xll.ohTrigger(RecalcTrigger,Trigger1M)),NA())</f>
        <v>8.1808039989450521E-3</v>
      </c>
      <c r="L361" s="52">
        <f>IFERROR(_xll.qlIndexFixing(Index3M,H361,TRUE,_xll.ohTrigger(RecalcTrigger,Trigger3M)),NA())</f>
        <v>1.0318398551708817E-2</v>
      </c>
      <c r="M361" s="52">
        <f>IFERROR(_xll.qlIndexFixing(ONIndex3M,I361,TRUE,_xll.ohTrigger(RecalcTrigger,Trigger3M)),NA())</f>
        <v>9.961774328157702E-3</v>
      </c>
      <c r="N361" s="52">
        <f>IFERROR(_xll.qlIndexFixing(Index6M,$H361,TRUE,_xll.ohTrigger(RecalcTrigger,Trigger6M)),NA())</f>
        <v>1.2343061198684169E-2</v>
      </c>
      <c r="O361" s="52">
        <f>IFERROR(_xll.qlIndexFixing(ONIndex6M,I361,TRUE,_xll.ohTrigger(RecalcTrigger,Trigger6M)),NA())</f>
        <v>1.1440600109189347E-2</v>
      </c>
      <c r="P361" s="52">
        <f>IFERROR(_xll.qlIndexFixing(Index1Y,$H361,TRUE,_xll.ohTrigger(RecalcTrigger,Trigger1Y)),NA())</f>
        <v>1.5276081283231732E-2</v>
      </c>
      <c r="Q361" s="52">
        <f>IFERROR(_xll.qlIndexFixing(ONIndex1Y,I361,TRUE,_xll.ohTrigger(RecalcTrigger,Trigger1Y)),NA())</f>
        <v>1.4488201922979727E-2</v>
      </c>
    </row>
    <row r="362" spans="2:17" x14ac:dyDescent="0.2">
      <c r="B362" s="46" t="s">
        <v>20</v>
      </c>
      <c r="D362" s="49">
        <f>_xll.qlCalendarAdvance(LocalCalendar,$D361,B362,"f",FALSE)</f>
        <v>43012</v>
      </c>
      <c r="E362" s="49">
        <f>_xll.qlInterestRateIndexValueDate(IndexON,D362)</f>
        <v>43012</v>
      </c>
      <c r="F362" s="52">
        <f>IFERROR(_xll.qlIndexFixing(IndexON,D362,TRUE,_xll.ohTrigger(RecalcTrigger,TriggerON)),NA())</f>
        <v>6.8614964655644428E-3</v>
      </c>
      <c r="H362" s="49">
        <f>_xll.qlCalendarAdvance(IborCalendar,$H361,B362,"f",FALSE)</f>
        <v>43007</v>
      </c>
      <c r="I362" s="49">
        <f>_xll.qlInterestRateIndexValueDate(Index1M,$H362)</f>
        <v>43011</v>
      </c>
      <c r="J362" s="52">
        <f>IFERROR(_xll.qlIndexFixing(Index1M,$H362,TRUE,_xll.ohTrigger(RecalcTrigger,Trigger1M)),NA())</f>
        <v>8.2807964507371976E-3</v>
      </c>
      <c r="K362" s="52">
        <f>IFERROR(_xll.qlIndexFixing(ONIndex1M,I362,TRUE,_xll.ohTrigger(RecalcTrigger,Trigger1M)),NA())</f>
        <v>8.1868348781810596E-3</v>
      </c>
      <c r="L362" s="52">
        <f>IFERROR(_xll.qlIndexFixing(Index3M,H362,TRUE,_xll.ohTrigger(RecalcTrigger,Trigger3M)),NA())</f>
        <v>1.0326141020687804E-2</v>
      </c>
      <c r="M362" s="52">
        <f>IFERROR(_xll.qlIndexFixing(ONIndex3M,I362,TRUE,_xll.ohTrigger(RecalcTrigger,Trigger3M)),NA())</f>
        <v>9.9688910832629318E-3</v>
      </c>
      <c r="N362" s="52">
        <f>IFERROR(_xll.qlIndexFixing(Index6M,$H362,TRUE,_xll.ohTrigger(RecalcTrigger,Trigger6M)),NA())</f>
        <v>1.2347627375357184E-2</v>
      </c>
      <c r="O362" s="52">
        <f>IFERROR(_xll.qlIndexFixing(ONIndex6M,I362,TRUE,_xll.ohTrigger(RecalcTrigger,Trigger6M)),NA())</f>
        <v>1.1449549682591709E-2</v>
      </c>
      <c r="P362" s="52">
        <f>IFERROR(_xll.qlIndexFixing(Index1Y,$H362,TRUE,_xll.ohTrigger(RecalcTrigger,Trigger1Y)),NA())</f>
        <v>1.5278473589300921E-2</v>
      </c>
      <c r="Q362" s="52">
        <f>IFERROR(_xll.qlIndexFixing(ONIndex1Y,I362,TRUE,_xll.ohTrigger(RecalcTrigger,Trigger1Y)),NA())</f>
        <v>1.448609655414046E-2</v>
      </c>
    </row>
    <row r="363" spans="2:17" x14ac:dyDescent="0.2">
      <c r="B363" s="46" t="s">
        <v>20</v>
      </c>
      <c r="D363" s="49">
        <f>_xll.qlCalendarAdvance(LocalCalendar,$D362,B363,"f",FALSE)</f>
        <v>43013</v>
      </c>
      <c r="E363" s="49">
        <f>_xll.qlInterestRateIndexValueDate(IndexON,D363)</f>
        <v>43013</v>
      </c>
      <c r="F363" s="52">
        <f>IFERROR(_xll.qlIndexFixing(IndexON,D363,TRUE,_xll.ohTrigger(RecalcTrigger,TriggerON)),NA())</f>
        <v>6.867538183650268E-3</v>
      </c>
      <c r="H363" s="49">
        <f>_xll.qlCalendarAdvance(IborCalendar,$H362,B363,"f",FALSE)</f>
        <v>43010</v>
      </c>
      <c r="I363" s="49">
        <f>_xll.qlInterestRateIndexValueDate(Index1M,$H363)</f>
        <v>43012</v>
      </c>
      <c r="J363" s="52">
        <f>IFERROR(_xll.qlIndexFixing(Index1M,$H363,TRUE,_xll.ohTrigger(RecalcTrigger,Trigger1M)),NA())</f>
        <v>8.2932115915366408E-3</v>
      </c>
      <c r="K363" s="52">
        <f>IFERROR(_xll.qlIndexFixing(ONIndex1M,I363,TRUE,_xll.ohTrigger(RecalcTrigger,Trigger1M)),NA())</f>
        <v>8.1928697734046096E-3</v>
      </c>
      <c r="L363" s="52">
        <f>IFERROR(_xll.qlIndexFixing(Index3M,H363,TRUE,_xll.ohTrigger(RecalcTrigger,Trigger3M)),NA())</f>
        <v>1.0333890695177761E-2</v>
      </c>
      <c r="M363" s="52">
        <f>IFERROR(_xll.qlIndexFixing(ONIndex3M,I363,TRUE,_xll.ohTrigger(RecalcTrigger,Trigger3M)),NA())</f>
        <v>9.9760221725819775E-3</v>
      </c>
      <c r="N363" s="52">
        <f>IFERROR(_xll.qlIndexFixing(Index6M,$H363,TRUE,_xll.ohTrigger(RecalcTrigger,Trigger6M)),NA())</f>
        <v>1.2355435068079425E-2</v>
      </c>
      <c r="O363" s="52">
        <f>IFERROR(_xll.qlIndexFixing(ONIndex6M,I363,TRUE,_xll.ohTrigger(RecalcTrigger,Trigger6M)),NA())</f>
        <v>1.145864023362364E-2</v>
      </c>
      <c r="P363" s="52">
        <f>IFERROR(_xll.qlIndexFixing(Index1Y,$H363,TRUE,_xll.ohTrigger(RecalcTrigger,Trigger1Y)),NA())</f>
        <v>1.5280871118996573E-2</v>
      </c>
      <c r="Q363" s="52">
        <f>IFERROR(_xll.qlIndexFixing(ONIndex1Y,I363,TRUE,_xll.ohTrigger(RecalcTrigger,Trigger1Y)),NA())</f>
        <v>1.4486342566071286E-2</v>
      </c>
    </row>
    <row r="364" spans="2:17" x14ac:dyDescent="0.2">
      <c r="B364" s="46" t="s">
        <v>20</v>
      </c>
      <c r="D364" s="49">
        <f>_xll.qlCalendarAdvance(LocalCalendar,$D363,B364,"f",FALSE)</f>
        <v>43014</v>
      </c>
      <c r="E364" s="49">
        <f>_xll.qlInterestRateIndexValueDate(IndexON,D364)</f>
        <v>43014</v>
      </c>
      <c r="F364" s="52">
        <f>IFERROR(_xll.qlIndexFixing(IndexON,D364,TRUE,_xll.ohTrigger(RecalcTrigger,TriggerON)),NA())</f>
        <v>6.8828221816774615E-3</v>
      </c>
      <c r="H364" s="49">
        <f>_xll.qlCalendarAdvance(IborCalendar,$H363,B364,"f",FALSE)</f>
        <v>43011</v>
      </c>
      <c r="I364" s="49">
        <f>_xll.qlInterestRateIndexValueDate(Index1M,$H364)</f>
        <v>43013</v>
      </c>
      <c r="J364" s="52">
        <f>IFERROR(_xll.qlIndexFixing(Index1M,$H364,TRUE,_xll.ohTrigger(RecalcTrigger,Trigger1M)),NA())</f>
        <v>8.2961584696156221E-3</v>
      </c>
      <c r="K364" s="52">
        <f>IFERROR(_xll.qlIndexFixing(ONIndex1M,I364,TRUE,_xll.ohTrigger(RecalcTrigger,Trigger1M)),NA())</f>
        <v>8.1989086847755743E-3</v>
      </c>
      <c r="L364" s="52">
        <f>IFERROR(_xll.qlIndexFixing(Index3M,H364,TRUE,_xll.ohTrigger(RecalcTrigger,Trigger3M)),NA())</f>
        <v>1.0341647062270714E-2</v>
      </c>
      <c r="M364" s="52">
        <f>IFERROR(_xll.qlIndexFixing(ONIndex3M,I364,TRUE,_xll.ohTrigger(RecalcTrigger,Trigger3M)),NA())</f>
        <v>9.9831675961148392E-3</v>
      </c>
      <c r="N364" s="52">
        <f>IFERROR(_xll.qlIndexFixing(Index6M,$H364,TRUE,_xll.ohTrigger(RecalcTrigger,Trigger6M)),NA())</f>
        <v>1.2363206052893304E-2</v>
      </c>
      <c r="O364" s="52">
        <f>IFERROR(_xll.qlIndexFixing(ONIndex6M,I364,TRUE,_xll.ohTrigger(RecalcTrigger,Trigger6M)),NA())</f>
        <v>1.1467871762365078E-2</v>
      </c>
      <c r="P364" s="52">
        <f>IFERROR(_xll.qlIndexFixing(Index1Y,$H364,TRUE,_xll.ohTrigger(RecalcTrigger,Trigger1Y)),NA())</f>
        <v>1.5283267467118809E-2</v>
      </c>
      <c r="Q364" s="52">
        <f>IFERROR(_xll.qlIndexFixing(ONIndex1Y,I364,TRUE,_xll.ohTrigger(RecalcTrigger,Trigger1Y)),NA())</f>
        <v>1.4488455118044641E-2</v>
      </c>
    </row>
    <row r="365" spans="2:17" x14ac:dyDescent="0.2">
      <c r="B365" s="46" t="s">
        <v>20</v>
      </c>
      <c r="D365" s="49">
        <f>_xll.qlCalendarAdvance(LocalCalendar,$D364,B365,"f",FALSE)</f>
        <v>43018</v>
      </c>
      <c r="E365" s="49">
        <f>_xll.qlInterestRateIndexValueDate(IndexON,D365)</f>
        <v>43018</v>
      </c>
      <c r="F365" s="52">
        <f>IFERROR(_xll.qlIndexFixing(IndexON,D365,TRUE,_xll.ohTrigger(RecalcTrigger,TriggerON)),NA())</f>
        <v>6.897693743859179E-3</v>
      </c>
      <c r="H365" s="49">
        <f>_xll.qlCalendarAdvance(IborCalendar,$H364,B365,"f",FALSE)</f>
        <v>43012</v>
      </c>
      <c r="I365" s="49">
        <f>_xll.qlInterestRateIndexValueDate(Index1M,$H365)</f>
        <v>43014</v>
      </c>
      <c r="J365" s="52">
        <f>IFERROR(_xll.qlIndexFixing(Index1M,$H365,TRUE,_xll.ohTrigger(RecalcTrigger,Trigger1M)),NA())</f>
        <v>8.2991065494028484E-3</v>
      </c>
      <c r="K365" s="52">
        <f>IFERROR(_xll.qlIndexFixing(ONIndex1M,I365,TRUE,_xll.ohTrigger(RecalcTrigger,Trigger1M)),NA())</f>
        <v>8.214307173739499E-3</v>
      </c>
      <c r="L365" s="52">
        <f>IFERROR(_xll.qlIndexFixing(Index3M,H365,TRUE,_xll.ohTrigger(RecalcTrigger,Trigger3M)),NA())</f>
        <v>1.0357622985495802E-2</v>
      </c>
      <c r="M365" s="52">
        <f>IFERROR(_xll.qlIndexFixing(ONIndex3M,I365,TRUE,_xll.ohTrigger(RecalcTrigger,Trigger3M)),NA())</f>
        <v>1.0001519592037766E-2</v>
      </c>
      <c r="N365" s="52">
        <f>IFERROR(_xll.qlIndexFixing(Index6M,$H365,TRUE,_xll.ohTrigger(RecalcTrigger,Trigger6M)),NA())</f>
        <v>1.2370939238261852E-2</v>
      </c>
      <c r="O365" s="52">
        <f>IFERROR(_xll.qlIndexFixing(ONIndex6M,I365,TRUE,_xll.ohTrigger(RecalcTrigger,Trigger6M)),NA())</f>
        <v>1.1492205726209015E-2</v>
      </c>
      <c r="P365" s="52">
        <f>IFERROR(_xll.qlIndexFixing(Index1Y,$H365,TRUE,_xll.ohTrigger(RecalcTrigger,Trigger1Y)),NA())</f>
        <v>1.528810591465629E-2</v>
      </c>
      <c r="Q365" s="52">
        <f>IFERROR(_xll.qlIndexFixing(ONIndex1Y,I365,TRUE,_xll.ohTrigger(RecalcTrigger,Trigger1Y)),NA())</f>
        <v>1.449303539817981E-2</v>
      </c>
    </row>
    <row r="366" spans="2:17" x14ac:dyDescent="0.2">
      <c r="B366" s="46" t="s">
        <v>20</v>
      </c>
      <c r="D366" s="49">
        <f>_xll.qlCalendarAdvance(LocalCalendar,$D365,B366,"f",FALSE)</f>
        <v>43019</v>
      </c>
      <c r="E366" s="49">
        <f>_xll.qlInterestRateIndexValueDate(IndexON,D366)</f>
        <v>43019</v>
      </c>
      <c r="F366" s="52">
        <f>IFERROR(_xll.qlIndexFixing(IndexON,D366,TRUE,_xll.ohTrigger(RecalcTrigger,TriggerON)),NA())</f>
        <v>6.9037142499528414E-3</v>
      </c>
      <c r="H366" s="49">
        <f>_xll.qlCalendarAdvance(IborCalendar,$H365,B366,"f",FALSE)</f>
        <v>43013</v>
      </c>
      <c r="I366" s="49">
        <f>_xll.qlInterestRateIndexValueDate(Index1M,$H366)</f>
        <v>43018</v>
      </c>
      <c r="J366" s="52">
        <f>IFERROR(_xll.qlIndexFixing(Index1M,$H366,TRUE,_xll.ohTrigger(RecalcTrigger,Trigger1M)),NA())</f>
        <v>8.3330909826931209E-3</v>
      </c>
      <c r="K366" s="52">
        <f>IFERROR(_xll.qlIndexFixing(ONIndex1M,I366,TRUE,_xll.ohTrigger(RecalcTrigger,Trigger1M)),NA())</f>
        <v>8.2291634828823845E-3</v>
      </c>
      <c r="L366" s="52">
        <f>IFERROR(_xll.qlIndexFixing(Index3M,H366,TRUE,_xll.ohTrigger(RecalcTrigger,Trigger3M)),NA())</f>
        <v>1.0380511334786569E-2</v>
      </c>
      <c r="M366" s="52">
        <f>IFERROR(_xll.qlIndexFixing(ONIndex3M,I366,TRUE,_xll.ohTrigger(RecalcTrigger,Trigger3M)),NA())</f>
        <v>1.0019109726586706E-2</v>
      </c>
      <c r="N366" s="52">
        <f>IFERROR(_xll.qlIndexFixing(Index6M,$H366,TRUE,_xll.ohTrigger(RecalcTrigger,Trigger6M)),NA())</f>
        <v>1.2401472154030748E-2</v>
      </c>
      <c r="O366" s="52">
        <f>IFERROR(_xll.qlIndexFixing(ONIndex6M,I366,TRUE,_xll.ohTrigger(RecalcTrigger,Trigger6M)),NA())</f>
        <v>1.1516144070835566E-2</v>
      </c>
      <c r="P366" s="52">
        <f>IFERROR(_xll.qlIndexFixing(Index1Y,$H366,TRUE,_xll.ohTrigger(RecalcTrigger,Trigger1Y)),NA())</f>
        <v>1.5295175907348559E-2</v>
      </c>
      <c r="Q366" s="52">
        <f>IFERROR(_xll.qlIndexFixing(ONIndex1Y,I366,TRUE,_xll.ohTrigger(RecalcTrigger,Trigger1Y)),NA())</f>
        <v>1.4493077122024189E-2</v>
      </c>
    </row>
    <row r="367" spans="2:17" x14ac:dyDescent="0.2">
      <c r="B367" s="46" t="s">
        <v>20</v>
      </c>
      <c r="D367" s="49">
        <f>_xll.qlCalendarAdvance(LocalCalendar,$D366,B367,"f",FALSE)</f>
        <v>43020</v>
      </c>
      <c r="E367" s="49">
        <f>_xll.qlInterestRateIndexValueDate(IndexON,D367)</f>
        <v>43020</v>
      </c>
      <c r="F367" s="52">
        <f>IFERROR(_xll.qlIndexFixing(IndexON,D367,TRUE,_xll.ohTrigger(RecalcTrigger,TriggerON)),NA())</f>
        <v>6.9097312207944128E-3</v>
      </c>
      <c r="H367" s="49">
        <f>_xll.qlCalendarAdvance(IborCalendar,$H366,B367,"f",FALSE)</f>
        <v>43014</v>
      </c>
      <c r="I367" s="49">
        <f>_xll.qlInterestRateIndexValueDate(Index1M,$H367)</f>
        <v>43018</v>
      </c>
      <c r="J367" s="52">
        <f>IFERROR(_xll.qlIndexFixing(Index1M,$H367,TRUE,_xll.ohTrigger(RecalcTrigger,Trigger1M)),NA())</f>
        <v>8.3330909826931209E-3</v>
      </c>
      <c r="K367" s="52">
        <f>IFERROR(_xll.qlIndexFixing(ONIndex1M,I367,TRUE,_xll.ohTrigger(RecalcTrigger,Trigger1M)),NA())</f>
        <v>8.2291634828823845E-3</v>
      </c>
      <c r="L367" s="52">
        <f>IFERROR(_xll.qlIndexFixing(Index3M,H367,TRUE,_xll.ohTrigger(RecalcTrigger,Trigger3M)),NA())</f>
        <v>1.0380511334786569E-2</v>
      </c>
      <c r="M367" s="52">
        <f>IFERROR(_xll.qlIndexFixing(ONIndex3M,I367,TRUE,_xll.ohTrigger(RecalcTrigger,Trigger3M)),NA())</f>
        <v>1.0019109726586706E-2</v>
      </c>
      <c r="N367" s="52">
        <f>IFERROR(_xll.qlIndexFixing(Index6M,$H367,TRUE,_xll.ohTrigger(RecalcTrigger,Trigger6M)),NA())</f>
        <v>1.2401472154030748E-2</v>
      </c>
      <c r="O367" s="52">
        <f>IFERROR(_xll.qlIndexFixing(ONIndex6M,I367,TRUE,_xll.ohTrigger(RecalcTrigger,Trigger6M)),NA())</f>
        <v>1.1516144070835566E-2</v>
      </c>
      <c r="P367" s="52">
        <f>IFERROR(_xll.qlIndexFixing(Index1Y,$H367,TRUE,_xll.ohTrigger(RecalcTrigger,Trigger1Y)),NA())</f>
        <v>1.5295175907348559E-2</v>
      </c>
      <c r="Q367" s="52">
        <f>IFERROR(_xll.qlIndexFixing(ONIndex1Y,I367,TRUE,_xll.ohTrigger(RecalcTrigger,Trigger1Y)),NA())</f>
        <v>1.4493077122024189E-2</v>
      </c>
    </row>
    <row r="368" spans="2:17" x14ac:dyDescent="0.2">
      <c r="B368" s="46" t="s">
        <v>20</v>
      </c>
      <c r="D368" s="49">
        <f>_xll.qlCalendarAdvance(LocalCalendar,$D367,B368,"f",FALSE)</f>
        <v>43021</v>
      </c>
      <c r="E368" s="49">
        <f>_xll.qlInterestRateIndexValueDate(IndexON,D368)</f>
        <v>43021</v>
      </c>
      <c r="F368" s="52">
        <f>IFERROR(_xll.qlIndexFixing(IndexON,D368,TRUE,_xll.ohTrigger(RecalcTrigger,TriggerON)),NA())</f>
        <v>6.921886463926441E-3</v>
      </c>
      <c r="H368" s="49">
        <f>_xll.qlCalendarAdvance(IborCalendar,$H367,B368,"f",FALSE)</f>
        <v>43017</v>
      </c>
      <c r="I368" s="49">
        <f>_xll.qlInterestRateIndexValueDate(Index1M,$H368)</f>
        <v>43019</v>
      </c>
      <c r="J368" s="52">
        <f>IFERROR(_xll.qlIndexFixing(Index1M,$H368,TRUE,_xll.ohTrigger(RecalcTrigger,Trigger1M)),NA())</f>
        <v>8.3360497488804697E-3</v>
      </c>
      <c r="K368" s="52">
        <f>IFERROR(_xll.qlIndexFixing(ONIndex1M,I368,TRUE,_xll.ohTrigger(RecalcTrigger,Trigger1M)),NA())</f>
        <v>8.2352264908180928E-3</v>
      </c>
      <c r="L368" s="52">
        <f>IFERROR(_xll.qlIndexFixing(Index3M,H368,TRUE,_xll.ohTrigger(RecalcTrigger,Trigger3M)),NA())</f>
        <v>1.0388297086239683E-2</v>
      </c>
      <c r="M368" s="52">
        <f>IFERROR(_xll.qlIndexFixing(ONIndex3M,I368,TRUE,_xll.ohTrigger(RecalcTrigger,Trigger3M)),NA())</f>
        <v>1.0026341155242591E-2</v>
      </c>
      <c r="N368" s="52">
        <f>IFERROR(_xll.qlIndexFixing(Index6M,$H368,TRUE,_xll.ohTrigger(RecalcTrigger,Trigger6M)),NA())</f>
        <v>1.2408999968606836E-2</v>
      </c>
      <c r="O368" s="52">
        <f>IFERROR(_xll.qlIndexFixing(ONIndex6M,I368,TRUE,_xll.ohTrigger(RecalcTrigger,Trigger6M)),NA())</f>
        <v>1.1526221465674169E-2</v>
      </c>
      <c r="P368" s="52">
        <f>IFERROR(_xll.qlIndexFixing(Index1Y,$H368,TRUE,_xll.ohTrigger(RecalcTrigger,Trigger1Y)),NA())</f>
        <v>1.5297553401818129E-2</v>
      </c>
      <c r="Q368" s="52">
        <f>IFERROR(_xll.qlIndexFixing(ONIndex1Y,I368,TRUE,_xll.ohTrigger(RecalcTrigger,Trigger1Y)),NA())</f>
        <v>1.4492328530835152E-2</v>
      </c>
    </row>
    <row r="369" spans="2:17" x14ac:dyDescent="0.2">
      <c r="B369" s="46" t="s">
        <v>20</v>
      </c>
      <c r="D369" s="49">
        <f>_xll.qlCalendarAdvance(LocalCalendar,$D368,B369,"f",FALSE)</f>
        <v>43024</v>
      </c>
      <c r="E369" s="49">
        <f>_xll.qlInterestRateIndexValueDate(IndexON,D369)</f>
        <v>43024</v>
      </c>
      <c r="F369" s="52">
        <f>IFERROR(_xll.qlIndexFixing(IndexON,D369,TRUE,_xll.ohTrigger(RecalcTrigger,TriggerON)),NA())</f>
        <v>6.9337637506805549E-3</v>
      </c>
      <c r="H369" s="49">
        <f>_xll.qlCalendarAdvance(IborCalendar,$H368,B369,"f",FALSE)</f>
        <v>43018</v>
      </c>
      <c r="I369" s="49">
        <f>_xll.qlInterestRateIndexValueDate(Index1M,$H369)</f>
        <v>43020</v>
      </c>
      <c r="J369" s="52">
        <f>IFERROR(_xll.qlIndexFixing(Index1M,$H369,TRUE,_xll.ohTrigger(RecalcTrigger,Trigger1M)),NA())</f>
        <v>8.3390097155996989E-3</v>
      </c>
      <c r="K369" s="52">
        <f>IFERROR(_xll.qlIndexFixing(ONIndex1M,I369,TRUE,_xll.ohTrigger(RecalcTrigger,Trigger1M)),NA())</f>
        <v>8.2412935149012156E-3</v>
      </c>
      <c r="L369" s="52">
        <f>IFERROR(_xll.qlIndexFixing(Index3M,H369,TRUE,_xll.ohTrigger(RecalcTrigger,Trigger3M)),NA())</f>
        <v>1.0396085939838295E-2</v>
      </c>
      <c r="M369" s="52">
        <f>IFERROR(_xll.qlIndexFixing(ONIndex3M,I369,TRUE,_xll.ohTrigger(RecalcTrigger,Trigger3M)),NA())</f>
        <v>1.0033586918112292E-2</v>
      </c>
      <c r="N369" s="52">
        <f>IFERROR(_xll.qlIndexFixing(Index6M,$H369,TRUE,_xll.ohTrigger(RecalcTrigger,Trigger6M)),NA())</f>
        <v>1.2416483434211834E-2</v>
      </c>
      <c r="O369" s="52">
        <f>IFERROR(_xll.qlIndexFixing(ONIndex6M,I369,TRUE,_xll.ohTrigger(RecalcTrigger,Trigger6M)),NA())</f>
        <v>1.1536439838222279E-2</v>
      </c>
      <c r="P369" s="52">
        <f>IFERROR(_xll.qlIndexFixing(Index1Y,$H369,TRUE,_xll.ohTrigger(RecalcTrigger,Trigger1Y)),NA())</f>
        <v>1.5299933436955867E-2</v>
      </c>
      <c r="Q369" s="52">
        <f>IFERROR(_xll.qlIndexFixing(ONIndex1Y,I369,TRUE,_xll.ohTrigger(RecalcTrigger,Trigger1Y)),NA())</f>
        <v>1.4491022275651133E-2</v>
      </c>
    </row>
    <row r="370" spans="2:17" x14ac:dyDescent="0.2">
      <c r="B370" s="46" t="s">
        <v>20</v>
      </c>
      <c r="D370" s="49">
        <f>_xll.qlCalendarAdvance(LocalCalendar,$D369,B370,"f",FALSE)</f>
        <v>43025</v>
      </c>
      <c r="E370" s="49">
        <f>_xll.qlInterestRateIndexValueDate(IndexON,D370)</f>
        <v>43025</v>
      </c>
      <c r="F370" s="52">
        <f>IFERROR(_xll.qlIndexFixing(IndexON,D370,TRUE,_xll.ohTrigger(RecalcTrigger,TriggerON)),NA())</f>
        <v>6.9397630448619907E-3</v>
      </c>
      <c r="H370" s="49">
        <f>_xll.qlCalendarAdvance(IborCalendar,$H369,B370,"f",FALSE)</f>
        <v>43019</v>
      </c>
      <c r="I370" s="49">
        <f>_xll.qlInterestRateIndexValueDate(Index1M,$H370)</f>
        <v>43021</v>
      </c>
      <c r="J370" s="52">
        <f>IFERROR(_xll.qlIndexFixing(Index1M,$H370,TRUE,_xll.ohTrigger(RecalcTrigger,Trigger1M)),NA())</f>
        <v>8.3419708826882478E-3</v>
      </c>
      <c r="K370" s="52">
        <f>IFERROR(_xll.qlIndexFixing(ONIndex1M,I370,TRUE,_xll.ohTrigger(RecalcTrigger,Trigger1M)),NA())</f>
        <v>8.2536301715308014E-3</v>
      </c>
      <c r="L370" s="52">
        <f>IFERROR(_xll.qlIndexFixing(Index3M,H370,TRUE,_xll.ohTrigger(RecalcTrigger,Trigger3M)),NA())</f>
        <v>1.0416143832854928E-2</v>
      </c>
      <c r="M370" s="52">
        <f>IFERROR(_xll.qlIndexFixing(ONIndex3M,I370,TRUE,_xll.ohTrigger(RecalcTrigger,Trigger3M)),NA())</f>
        <v>1.0048406685019273E-2</v>
      </c>
      <c r="N370" s="52">
        <f>IFERROR(_xll.qlIndexFixing(Index6M,$H370,TRUE,_xll.ohTrigger(RecalcTrigger,Trigger6M)),NA())</f>
        <v>1.2423921459209951E-2</v>
      </c>
      <c r="O370" s="52">
        <f>IFERROR(_xll.qlIndexFixing(ONIndex6M,I370,TRUE,_xll.ohTrigger(RecalcTrigger,Trigger6M)),NA())</f>
        <v>1.1557717546990531E-2</v>
      </c>
      <c r="P370" s="52">
        <f>IFERROR(_xll.qlIndexFixing(Index1Y,$H370,TRUE,_xll.ohTrigger(RecalcTrigger,Trigger1Y)),NA())</f>
        <v>1.5303868536016365E-2</v>
      </c>
      <c r="Q370" s="52">
        <f>IFERROR(_xll.qlIndexFixing(ONIndex1Y,I370,TRUE,_xll.ohTrigger(RecalcTrigger,Trigger1Y)),NA())</f>
        <v>1.448713383786604E-2</v>
      </c>
    </row>
    <row r="371" spans="2:17" x14ac:dyDescent="0.2">
      <c r="B371" s="46" t="s">
        <v>20</v>
      </c>
      <c r="D371" s="49">
        <f>_xll.qlCalendarAdvance(LocalCalendar,$D370,B371,"f",FALSE)</f>
        <v>43026</v>
      </c>
      <c r="E371" s="49">
        <f>_xll.qlInterestRateIndexValueDate(IndexON,D371)</f>
        <v>43026</v>
      </c>
      <c r="F371" s="52">
        <f>IFERROR(_xll.qlIndexFixing(IndexON,D371,TRUE,_xll.ohTrigger(RecalcTrigger,TriggerON)),NA())</f>
        <v>6.9457588037113993E-3</v>
      </c>
      <c r="H371" s="49">
        <f>_xll.qlCalendarAdvance(IborCalendar,$H370,B371,"f",FALSE)</f>
        <v>43020</v>
      </c>
      <c r="I371" s="49">
        <f>_xll.qlInterestRateIndexValueDate(Index1M,$H371)</f>
        <v>43024</v>
      </c>
      <c r="J371" s="52">
        <f>IFERROR(_xll.qlIndexFixing(Index1M,$H371,TRUE,_xll.ohTrigger(RecalcTrigger,Trigger1M)),NA())</f>
        <v>8.3604016415376788E-3</v>
      </c>
      <c r="K371" s="52">
        <f>IFERROR(_xll.qlIndexFixing(ONIndex1M,I371,TRUE,_xll.ohTrigger(RecalcTrigger,Trigger1M)),NA())</f>
        <v>8.2656017718285568E-3</v>
      </c>
      <c r="L371" s="52">
        <f>IFERROR(_xll.qlIndexFixing(Index3M,H371,TRUE,_xll.ohTrigger(RecalcTrigger,Trigger3M)),NA())</f>
        <v>1.042726211683568E-2</v>
      </c>
      <c r="M371" s="52">
        <f>IFERROR(_xll.qlIndexFixing(ONIndex3M,I371,TRUE,_xll.ohTrigger(RecalcTrigger,Trigger3M)),NA())</f>
        <v>1.0062713311649318E-2</v>
      </c>
      <c r="N371" s="52">
        <f>IFERROR(_xll.qlIndexFixing(Index6M,$H371,TRUE,_xll.ohTrigger(RecalcTrigger,Trigger6M)),NA())</f>
        <v>1.2445951973999973E-2</v>
      </c>
      <c r="O371" s="52">
        <f>IFERROR(_xll.qlIndexFixing(ONIndex6M,I371,TRUE,_xll.ohTrigger(RecalcTrigger,Trigger6M)),NA())</f>
        <v>1.1578723105829525E-2</v>
      </c>
      <c r="P371" s="52">
        <f>IFERROR(_xll.qlIndexFixing(Index1Y,$H371,TRUE,_xll.ohTrigger(RecalcTrigger,Trigger1Y)),NA())</f>
        <v>1.530951274387682E-2</v>
      </c>
      <c r="Q371" s="52">
        <f>IFERROR(_xll.qlIndexFixing(ONIndex1Y,I371,TRUE,_xll.ohTrigger(RecalcTrigger,Trigger1Y)),NA())</f>
        <v>1.4480220614885297E-2</v>
      </c>
    </row>
    <row r="372" spans="2:17" x14ac:dyDescent="0.2">
      <c r="B372" s="46" t="s">
        <v>20</v>
      </c>
      <c r="D372" s="49">
        <f>_xll.qlCalendarAdvance(LocalCalendar,$D371,B372,"f",FALSE)</f>
        <v>43027</v>
      </c>
      <c r="E372" s="49">
        <f>_xll.qlInterestRateIndexValueDate(IndexON,D372)</f>
        <v>43027</v>
      </c>
      <c r="F372" s="52">
        <f>IFERROR(_xll.qlIndexFixing(IndexON,D372,TRUE,_xll.ohTrigger(RecalcTrigger,TriggerON)),NA())</f>
        <v>6.9517510273087169E-3</v>
      </c>
      <c r="H372" s="49">
        <f>_xll.qlCalendarAdvance(IborCalendar,$H371,B372,"f",FALSE)</f>
        <v>43021</v>
      </c>
      <c r="I372" s="49">
        <f>_xll.qlInterestRateIndexValueDate(Index1M,$H372)</f>
        <v>43025</v>
      </c>
      <c r="J372" s="52">
        <f>IFERROR(_xll.qlIndexFixing(Index1M,$H372,TRUE,_xll.ohTrigger(RecalcTrigger,Trigger1M)),NA())</f>
        <v>8.3665532719092283E-3</v>
      </c>
      <c r="K372" s="52">
        <f>IFERROR(_xll.qlIndexFixing(ONIndex1M,I372,TRUE,_xll.ohTrigger(RecalcTrigger,Trigger1M)),NA())</f>
        <v>8.2716888764089447E-3</v>
      </c>
      <c r="L372" s="52">
        <f>IFERROR(_xll.qlIndexFixing(Index3M,H372,TRUE,_xll.ohTrigger(RecalcTrigger,Trigger3M)),NA())</f>
        <v>1.0435058786991257E-2</v>
      </c>
      <c r="M372" s="52">
        <f>IFERROR(_xll.qlIndexFixing(ONIndex3M,I372,TRUE,_xll.ohTrigger(RecalcTrigger,Trigger3M)),NA())</f>
        <v>1.0070030745508163E-2</v>
      </c>
      <c r="N372" s="52">
        <f>IFERROR(_xll.qlIndexFixing(Index6M,$H372,TRUE,_xll.ohTrigger(RecalcTrigger,Trigger6M)),NA())</f>
        <v>1.2453197319945156E-2</v>
      </c>
      <c r="O372" s="52">
        <f>IFERROR(_xll.qlIndexFixing(ONIndex6M,I372,TRUE,_xll.ohTrigger(RecalcTrigger,Trigger6M)),NA())</f>
        <v>1.1589646367164974E-2</v>
      </c>
      <c r="P372" s="52">
        <f>IFERROR(_xll.qlIndexFixing(Index1Y,$H372,TRUE,_xll.ohTrigger(RecalcTrigger,Trigger1Y)),NA())</f>
        <v>1.5311930802263328E-2</v>
      </c>
      <c r="Q372" s="52">
        <f>IFERROR(_xll.qlIndexFixing(ONIndex1Y,I372,TRUE,_xll.ohTrigger(RecalcTrigger,Trigger1Y)),NA())</f>
        <v>1.4476126039726367E-2</v>
      </c>
    </row>
    <row r="373" spans="2:17" x14ac:dyDescent="0.2">
      <c r="B373" s="46" t="s">
        <v>20</v>
      </c>
      <c r="D373" s="49">
        <f>_xll.qlCalendarAdvance(LocalCalendar,$D372,B373,"f",FALSE)</f>
        <v>43028</v>
      </c>
      <c r="E373" s="49">
        <f>_xll.qlInterestRateIndexValueDate(IndexON,D373)</f>
        <v>43028</v>
      </c>
      <c r="F373" s="52">
        <f>IFERROR(_xll.qlIndexFixing(IndexON,D373,TRUE,_xll.ohTrigger(RecalcTrigger,TriggerON)),NA())</f>
        <v>6.9638583947906341E-3</v>
      </c>
      <c r="H373" s="49">
        <f>_xll.qlCalendarAdvance(IborCalendar,$H372,B373,"f",FALSE)</f>
        <v>43024</v>
      </c>
      <c r="I373" s="49">
        <f>_xll.qlInterestRateIndexValueDate(Index1M,$H373)</f>
        <v>43026</v>
      </c>
      <c r="J373" s="52">
        <f>IFERROR(_xll.qlIndexFixing(Index1M,$H373,TRUE,_xll.ohTrigger(RecalcTrigger,Trigger1M)),NA())</f>
        <v>8.3790850046588424E-3</v>
      </c>
      <c r="K373" s="52">
        <f>IFERROR(_xll.qlIndexFixing(ONIndex1M,I373,TRUE,_xll.ohTrigger(RecalcTrigger,Trigger1M)),NA())</f>
        <v>8.2777799969768751E-3</v>
      </c>
      <c r="L373" s="52">
        <f>IFERROR(_xll.qlIndexFixing(Index3M,H373,TRUE,_xll.ohTrigger(RecalcTrigger,Trigger3M)),NA())</f>
        <v>1.0442855481595974E-2</v>
      </c>
      <c r="M373" s="52">
        <f>IFERROR(_xll.qlIndexFixing(ONIndex3M,I373,TRUE,_xll.ohTrigger(RecalcTrigger,Trigger3M)),NA())</f>
        <v>1.0077362513580823E-2</v>
      </c>
      <c r="N373" s="52">
        <f>IFERROR(_xll.qlIndexFixing(Index6M,$H373,TRUE,_xll.ohTrigger(RecalcTrigger,Trigger6M)),NA())</f>
        <v>1.246039176690773E-2</v>
      </c>
      <c r="O373" s="52">
        <f>IFERROR(_xll.qlIndexFixing(ONIndex6M,I373,TRUE,_xll.ohTrigger(RecalcTrigger,Trigger6M)),NA())</f>
        <v>1.1600710606289866E-2</v>
      </c>
      <c r="P373" s="52">
        <f>IFERROR(_xll.qlIndexFixing(Index1Y,$H373,TRUE,_xll.ohTrigger(RecalcTrigger,Trigger1Y)),NA())</f>
        <v>1.531436152939589E-2</v>
      </c>
      <c r="Q373" s="52">
        <f>IFERROR(_xll.qlIndexFixing(ONIndex1Y,I373,TRUE,_xll.ohTrigger(RecalcTrigger,Trigger1Y)),NA())</f>
        <v>1.4471473800732326E-2</v>
      </c>
    </row>
    <row r="374" spans="2:17" x14ac:dyDescent="0.2">
      <c r="B374" s="46" t="s">
        <v>20</v>
      </c>
      <c r="D374" s="49">
        <f>_xll.qlCalendarAdvance(LocalCalendar,$D373,B374,"f",FALSE)</f>
        <v>43031</v>
      </c>
      <c r="E374" s="49">
        <f>_xll.qlInterestRateIndexValueDate(IndexON,D374)</f>
        <v>43031</v>
      </c>
      <c r="F374" s="52">
        <f>IFERROR(_xll.qlIndexFixing(IndexON,D374,TRUE,_xll.ohTrigger(RecalcTrigger,TriggerON)),NA())</f>
        <v>6.9756845682178437E-3</v>
      </c>
      <c r="H374" s="49">
        <f>_xll.qlCalendarAdvance(IborCalendar,$H373,B374,"f",FALSE)</f>
        <v>43025</v>
      </c>
      <c r="I374" s="49">
        <f>_xll.qlInterestRateIndexValueDate(Index1M,$H374)</f>
        <v>43027</v>
      </c>
      <c r="J374" s="52">
        <f>IFERROR(_xll.qlIndexFixing(Index1M,$H374,TRUE,_xll.ohTrigger(RecalcTrigger,Trigger1M)),NA())</f>
        <v>8.3820580505039599E-3</v>
      </c>
      <c r="K374" s="52">
        <f>IFERROR(_xll.qlIndexFixing(ONIndex1M,I374,TRUE,_xll.ohTrigger(RecalcTrigger,Trigger1M)),NA())</f>
        <v>8.2838751336922201E-3</v>
      </c>
      <c r="L374" s="52">
        <f>IFERROR(_xll.qlIndexFixing(Index3M,H374,TRUE,_xll.ohTrigger(RecalcTrigger,Trigger3M)),NA())</f>
        <v>1.0450651687687112E-2</v>
      </c>
      <c r="M374" s="52">
        <f>IFERROR(_xll.qlIndexFixing(ONIndex3M,I374,TRUE,_xll.ohTrigger(RecalcTrigger,Trigger3M)),NA())</f>
        <v>1.0084708615867299E-2</v>
      </c>
      <c r="N374" s="52">
        <f>IFERROR(_xll.qlIndexFixing(Index6M,$H374,TRUE,_xll.ohTrigger(RecalcTrigger,Trigger6M)),NA())</f>
        <v>1.2467534223176794E-2</v>
      </c>
      <c r="O374" s="52">
        <f>IFERROR(_xll.qlIndexFixing(ONIndex6M,I374,TRUE,_xll.ohTrigger(RecalcTrigger,Trigger6M)),NA())</f>
        <v>1.16119158232042E-2</v>
      </c>
      <c r="P374" s="52">
        <f>IFERROR(_xll.qlIndexFixing(Index1Y,$H374,TRUE,_xll.ohTrigger(RecalcTrigger,Trigger1Y)),NA())</f>
        <v>1.5316806613344679E-2</v>
      </c>
      <c r="Q374" s="52">
        <f>IFERROR(_xll.qlIndexFixing(ONIndex1Y,I374,TRUE,_xll.ohTrigger(RecalcTrigger,Trigger1Y)),NA())</f>
        <v>1.4466263897823239E-2</v>
      </c>
    </row>
    <row r="375" spans="2:17" x14ac:dyDescent="0.2">
      <c r="B375" s="46" t="s">
        <v>20</v>
      </c>
      <c r="D375" s="49">
        <f>_xll.qlCalendarAdvance(LocalCalendar,$D374,B375,"f",FALSE)</f>
        <v>43032</v>
      </c>
      <c r="E375" s="49">
        <f>_xll.qlInterestRateIndexValueDate(IndexON,D375)</f>
        <v>43032</v>
      </c>
      <c r="F375" s="52">
        <f>IFERROR(_xll.qlIndexFixing(IndexON,D375,TRUE,_xll.ohTrigger(RecalcTrigger,TriggerON)),NA())</f>
        <v>6.9816591151550256E-3</v>
      </c>
      <c r="H375" s="49">
        <f>_xll.qlCalendarAdvance(IborCalendar,$H374,B375,"f",FALSE)</f>
        <v>43026</v>
      </c>
      <c r="I375" s="49">
        <f>_xll.qlInterestRateIndexValueDate(Index1M,$H375)</f>
        <v>43028</v>
      </c>
      <c r="J375" s="52">
        <f>IFERROR(_xll.qlIndexFixing(Index1M,$H375,TRUE,_xll.ohTrigger(RecalcTrigger,Trigger1M)),NA())</f>
        <v>8.3850322953664541E-3</v>
      </c>
      <c r="K375" s="52">
        <f>IFERROR(_xll.qlIndexFixing(ONIndex1M,I375,TRUE,_xll.ohTrigger(RecalcTrigger,Trigger1M)),NA())</f>
        <v>8.2962699758581948E-3</v>
      </c>
      <c r="L375" s="52">
        <f>IFERROR(_xll.qlIndexFixing(Index3M,H375,TRUE,_xll.ohTrigger(RecalcTrigger,Trigger3M)),NA())</f>
        <v>1.0466561807210768E-2</v>
      </c>
      <c r="M375" s="52">
        <f>IFERROR(_xll.qlIndexFixing(ONIndex3M,I375,TRUE,_xll.ohTrigger(RecalcTrigger,Trigger3M)),NA())</f>
        <v>1.0099731933950196E-2</v>
      </c>
      <c r="N375" s="52">
        <f>IFERROR(_xll.qlIndexFixing(Index6M,$H375,TRUE,_xll.ohTrigger(RecalcTrigger,Trigger6M)),NA())</f>
        <v>1.2474623597028276E-2</v>
      </c>
      <c r="O375" s="52">
        <f>IFERROR(_xll.qlIndexFixing(ONIndex6M,I375,TRUE,_xll.ohTrigger(RecalcTrigger,Trigger6M)),NA())</f>
        <v>1.1635172210766598E-2</v>
      </c>
      <c r="P375" s="52">
        <f>IFERROR(_xll.qlIndexFixing(Index1Y,$H375,TRUE,_xll.ohTrigger(RecalcTrigger,Trigger1Y)),NA())</f>
        <v>1.5320746295288934E-2</v>
      </c>
      <c r="Q375" s="52">
        <f>IFERROR(_xll.qlIndexFixing(ONIndex1Y,I375,TRUE,_xll.ohTrigger(RecalcTrigger,Trigger1Y)),NA())</f>
        <v>1.4454565547001863E-2</v>
      </c>
    </row>
    <row r="376" spans="2:17" x14ac:dyDescent="0.2">
      <c r="B376" s="46" t="s">
        <v>20</v>
      </c>
      <c r="D376" s="49">
        <f>_xll.qlCalendarAdvance(LocalCalendar,$D375,B376,"f",FALSE)</f>
        <v>43033</v>
      </c>
      <c r="E376" s="49">
        <f>_xll.qlInterestRateIndexValueDate(IndexON,D376)</f>
        <v>43033</v>
      </c>
      <c r="F376" s="52">
        <f>IFERROR(_xll.qlIndexFixing(IndexON,D376,TRUE,_xll.ohTrigger(RecalcTrigger,TriggerON)),NA())</f>
        <v>6.9876301267601804E-3</v>
      </c>
      <c r="H376" s="49">
        <f>_xll.qlCalendarAdvance(IborCalendar,$H375,B376,"f",FALSE)</f>
        <v>43027</v>
      </c>
      <c r="I376" s="49">
        <f>_xll.qlInterestRateIndexValueDate(Index1M,$H376)</f>
        <v>43031</v>
      </c>
      <c r="J376" s="52">
        <f>IFERROR(_xll.qlIndexFixing(Index1M,$H376,TRUE,_xll.ohTrigger(RecalcTrigger,Trigger1M)),NA())</f>
        <v>8.406745588790121E-3</v>
      </c>
      <c r="K376" s="52">
        <f>IFERROR(_xll.qlIndexFixing(ONIndex1M,I376,TRUE,_xll.ohTrigger(RecalcTrigger,Trigger1M)),NA())</f>
        <v>8.308295841468194E-3</v>
      </c>
      <c r="L376" s="52">
        <f>IFERROR(_xll.qlIndexFixing(Index3M,H376,TRUE,_xll.ohTrigger(RecalcTrigger,Trigger3M)),NA())</f>
        <v>1.0481821367505181E-2</v>
      </c>
      <c r="M376" s="52">
        <f>IFERROR(_xll.qlIndexFixing(ONIndex3M,I376,TRUE,_xll.ohTrigger(RecalcTrigger,Trigger3M)),NA())</f>
        <v>1.0114236367151364E-2</v>
      </c>
      <c r="N376" s="52">
        <f>IFERROR(_xll.qlIndexFixing(Index6M,$H376,TRUE,_xll.ohTrigger(RecalcTrigger,Trigger6M)),NA())</f>
        <v>1.24955623066753E-2</v>
      </c>
      <c r="O376" s="52">
        <f>IFERROR(_xll.qlIndexFixing(ONIndex6M,I376,TRUE,_xll.ohTrigger(RecalcTrigger,Trigger6M)),NA())</f>
        <v>1.1658146469395447E-2</v>
      </c>
      <c r="P376" s="52">
        <f>IFERROR(_xll.qlIndexFixing(Index1Y,$H376,TRUE,_xll.ohTrigger(RecalcTrigger,Trigger1Y)),NA())</f>
        <v>1.532676427932325E-2</v>
      </c>
      <c r="Q376" s="52">
        <f>IFERROR(_xll.qlIndexFixing(ONIndex1Y,I376,TRUE,_xll.ohTrigger(RecalcTrigger,Trigger1Y)),NA())</f>
        <v>1.4439847647516046E-2</v>
      </c>
    </row>
    <row r="377" spans="2:17" x14ac:dyDescent="0.2">
      <c r="B377" s="46" t="s">
        <v>20</v>
      </c>
      <c r="D377" s="49">
        <f>_xll.qlCalendarAdvance(LocalCalendar,$D376,B377,"f",FALSE)</f>
        <v>43034</v>
      </c>
      <c r="E377" s="49">
        <f>_xll.qlInterestRateIndexValueDate(IndexON,D377)</f>
        <v>43034</v>
      </c>
      <c r="F377" s="52">
        <f>IFERROR(_xll.qlIndexFixing(IndexON,D377,TRUE,_xll.ohTrigger(RecalcTrigger,TriggerON)),NA())</f>
        <v>6.993597603033308E-3</v>
      </c>
      <c r="H377" s="49">
        <f>_xll.qlCalendarAdvance(IborCalendar,$H376,B377,"f",FALSE)</f>
        <v>43028</v>
      </c>
      <c r="I377" s="49">
        <f>_xll.qlInterestRateIndexValueDate(Index1M,$H377)</f>
        <v>43032</v>
      </c>
      <c r="J377" s="52">
        <f>IFERROR(_xll.qlIndexFixing(Index1M,$H377,TRUE,_xll.ohTrigger(RecalcTrigger,Trigger1M)),NA())</f>
        <v>8.4097273023631836E-3</v>
      </c>
      <c r="K377" s="52">
        <f>IFERROR(_xll.qlIndexFixing(ONIndex1M,I377,TRUE,_xll.ohTrigger(RecalcTrigger,Trigger1M)),NA())</f>
        <v>8.3144110586008679E-3</v>
      </c>
      <c r="L377" s="52">
        <f>IFERROR(_xll.qlIndexFixing(Index3M,H377,TRUE,_xll.ohTrigger(RecalcTrigger,Trigger3M)),NA())</f>
        <v>1.0489607436433037E-2</v>
      </c>
      <c r="M377" s="52">
        <f>IFERROR(_xll.qlIndexFixing(ONIndex3M,I377,TRUE,_xll.ohTrigger(RecalcTrigger,Trigger3M)),NA())</f>
        <v>1.0121654140506919E-2</v>
      </c>
      <c r="N377" s="52">
        <f>IFERROR(_xll.qlIndexFixing(Index6M,$H377,TRUE,_xll.ohTrigger(RecalcTrigger,Trigger6M)),NA())</f>
        <v>1.2502428433400062E-2</v>
      </c>
      <c r="O377" s="52">
        <f>IFERROR(_xll.qlIndexFixing(ONIndex6M,I377,TRUE,_xll.ohTrigger(RecalcTrigger,Trigger6M)),NA())</f>
        <v>1.1670056575656673E-2</v>
      </c>
      <c r="P377" s="52">
        <f>IFERROR(_xll.qlIndexFixing(Index1Y,$H377,TRUE,_xll.ohTrigger(RecalcTrigger,Trigger1Y)),NA())</f>
        <v>1.5329306469023207E-2</v>
      </c>
      <c r="Q377" s="52">
        <f>IFERROR(_xll.qlIndexFixing(ONIndex1Y,I377,TRUE,_xll.ohTrigger(RecalcTrigger,Trigger1Y)),NA())</f>
        <v>1.4431849425511345E-2</v>
      </c>
    </row>
    <row r="378" spans="2:17" x14ac:dyDescent="0.2">
      <c r="B378" s="46" t="s">
        <v>20</v>
      </c>
      <c r="D378" s="49">
        <f>_xll.qlCalendarAdvance(LocalCalendar,$D377,B378,"f",FALSE)</f>
        <v>43035</v>
      </c>
      <c r="E378" s="49">
        <f>_xll.qlInterestRateIndexValueDate(IndexON,D378)</f>
        <v>43035</v>
      </c>
      <c r="F378" s="52">
        <f>IFERROR(_xll.qlIndexFixing(IndexON,D378,TRUE,_xll.ohTrigger(RecalcTrigger,TriggerON)),NA())</f>
        <v>7.0056570979559751E-3</v>
      </c>
      <c r="H378" s="49">
        <f>_xll.qlCalendarAdvance(IborCalendar,$H377,B378,"f",FALSE)</f>
        <v>43031</v>
      </c>
      <c r="I378" s="49">
        <f>_xll.qlInterestRateIndexValueDate(Index1M,$H378)</f>
        <v>43033</v>
      </c>
      <c r="J378" s="52">
        <f>IFERROR(_xll.qlIndexFixing(Index1M,$H378,TRUE,_xll.ohTrigger(RecalcTrigger,Trigger1M)),NA())</f>
        <v>8.4223173612044382E-3</v>
      </c>
      <c r="K378" s="52">
        <f>IFERROR(_xll.qlIndexFixing(ONIndex1M,I378,TRUE,_xll.ohTrigger(RecalcTrigger,Trigger1M)),NA())</f>
        <v>8.3205302919608926E-3</v>
      </c>
      <c r="L378" s="52">
        <f>IFERROR(_xll.qlIndexFixing(Index3M,H378,TRUE,_xll.ohTrigger(RecalcTrigger,Trigger3M)),NA())</f>
        <v>1.0497389938982396E-2</v>
      </c>
      <c r="M378" s="52">
        <f>IFERROR(_xll.qlIndexFixing(ONIndex3M,I378,TRUE,_xll.ohTrigger(RecalcTrigger,Trigger3M)),NA())</f>
        <v>1.0129086247996355E-2</v>
      </c>
      <c r="N378" s="52">
        <f>IFERROR(_xll.qlIndexFixing(Index6M,$H378,TRUE,_xll.ohTrigger(RecalcTrigger,Trigger6M)),NA())</f>
        <v>1.2509236018925684E-2</v>
      </c>
      <c r="O378" s="52">
        <f>IFERROR(_xll.qlIndexFixing(ONIndex6M,I378,TRUE,_xll.ohTrigger(RecalcTrigger,Trigger6M)),NA())</f>
        <v>1.1682107659787277E-2</v>
      </c>
      <c r="P378" s="52">
        <f>IFERROR(_xll.qlIndexFixing(Index1Y,$H378,TRUE,_xll.ohTrigger(RecalcTrigger,Trigger1Y)),NA())</f>
        <v>1.5331873144332318E-2</v>
      </c>
      <c r="Q378" s="52">
        <f>IFERROR(_xll.qlIndexFixing(ONIndex1Y,I378,TRUE,_xll.ohTrigger(RecalcTrigger,Trigger1Y)),NA())</f>
        <v>1.4423293539671533E-2</v>
      </c>
    </row>
    <row r="379" spans="2:17" x14ac:dyDescent="0.2">
      <c r="B379" s="46" t="s">
        <v>20</v>
      </c>
      <c r="D379" s="49">
        <f>_xll.qlCalendarAdvance(LocalCalendar,$D378,B379,"f",FALSE)</f>
        <v>43038</v>
      </c>
      <c r="E379" s="49">
        <f>_xll.qlInterestRateIndexValueDate(IndexON,D379)</f>
        <v>43038</v>
      </c>
      <c r="F379" s="52">
        <f>IFERROR(_xll.qlIndexFixing(IndexON,D379,TRUE,_xll.ohTrigger(RecalcTrigger,TriggerON)),NA())</f>
        <v>7.0174321549654195E-3</v>
      </c>
      <c r="H379" s="49">
        <f>_xll.qlCalendarAdvance(IborCalendar,$H378,B379,"f",FALSE)</f>
        <v>43032</v>
      </c>
      <c r="I379" s="49">
        <f>_xll.qlInterestRateIndexValueDate(Index1M,$H379)</f>
        <v>43034</v>
      </c>
      <c r="J379" s="52">
        <f>IFERROR(_xll.qlIndexFixing(Index1M,$H379,TRUE,_xll.ohTrigger(RecalcTrigger,Trigger1M)),NA())</f>
        <v>8.4253034765841006E-3</v>
      </c>
      <c r="K379" s="52">
        <f>IFERROR(_xll.qlIndexFixing(ONIndex1M,I379,TRUE,_xll.ohTrigger(RecalcTrigger,Trigger1M)),NA())</f>
        <v>8.3266535413084597E-3</v>
      </c>
      <c r="L379" s="52">
        <f>IFERROR(_xll.qlIndexFixing(Index3M,H379,TRUE,_xll.ohTrigger(RecalcTrigger,Trigger3M)),NA())</f>
        <v>1.0505168362160134E-2</v>
      </c>
      <c r="M379" s="52">
        <f>IFERROR(_xll.qlIndexFixing(ONIndex3M,I379,TRUE,_xll.ohTrigger(RecalcTrigger,Trigger3M)),NA())</f>
        <v>1.0136532689779543E-2</v>
      </c>
      <c r="N379" s="52">
        <f>IFERROR(_xll.qlIndexFixing(Index6M,$H379,TRUE,_xll.ohTrigger(RecalcTrigger,Trigger6M)),NA())</f>
        <v>1.2515983971465285E-2</v>
      </c>
      <c r="O379" s="52">
        <f>IFERROR(_xll.qlIndexFixing(ONIndex6M,I379,TRUE,_xll.ohTrigger(RecalcTrigger,Trigger6M)),NA())</f>
        <v>1.169429972178726E-2</v>
      </c>
      <c r="P379" s="52">
        <f>IFERROR(_xll.qlIndexFixing(Index1Y,$H379,TRUE,_xll.ohTrigger(RecalcTrigger,Trigger1Y)),NA())</f>
        <v>1.5334465993447566E-2</v>
      </c>
      <c r="Q379" s="52">
        <f>IFERROR(_xll.qlIndexFixing(ONIndex1Y,I379,TRUE,_xll.ohTrigger(RecalcTrigger,Trigger1Y)),NA())</f>
        <v>1.441417999023642E-2</v>
      </c>
    </row>
    <row r="380" spans="2:17" x14ac:dyDescent="0.2">
      <c r="B380" s="46" t="s">
        <v>20</v>
      </c>
      <c r="D380" s="49">
        <f>_xll.qlCalendarAdvance(LocalCalendar,$D379,B380,"f",FALSE)</f>
        <v>43039</v>
      </c>
      <c r="E380" s="49">
        <f>_xll.qlInterestRateIndexValueDate(IndexON,D380)</f>
        <v>43039</v>
      </c>
      <c r="F380" s="52">
        <f>IFERROR(_xll.qlIndexFixing(IndexON,D380,TRUE,_xll.ohTrigger(RecalcTrigger,TriggerON)),NA())</f>
        <v>7.0233819546583476E-3</v>
      </c>
      <c r="H380" s="49">
        <f>_xll.qlCalendarAdvance(IborCalendar,$H379,B380,"f",FALSE)</f>
        <v>43033</v>
      </c>
      <c r="I380" s="49">
        <f>_xll.qlInterestRateIndexValueDate(Index1M,$H380)</f>
        <v>43035</v>
      </c>
      <c r="J380" s="52">
        <f>IFERROR(_xll.qlIndexFixing(Index1M,$H380,TRUE,_xll.ohTrigger(RecalcTrigger,Trigger1M)),NA())</f>
        <v>8.428290789624102E-3</v>
      </c>
      <c r="K380" s="52">
        <f>IFERROR(_xll.qlIndexFixing(ONIndex1M,I380,TRUE,_xll.ohTrigger(RecalcTrigger,Trigger1M)),NA())</f>
        <v>8.3391065882221227E-3</v>
      </c>
      <c r="L380" s="52">
        <f>IFERROR(_xll.qlIndexFixing(Index3M,H380,TRUE,_xll.ohTrigger(RecalcTrigger,Trigger3M)),NA())</f>
        <v>1.0520957089094653E-2</v>
      </c>
      <c r="M380" s="52">
        <f>IFERROR(_xll.qlIndexFixing(ONIndex3M,I380,TRUE,_xll.ohTrigger(RecalcTrigger,Trigger3M)),NA())</f>
        <v>1.0151759613288291E-2</v>
      </c>
      <c r="N380" s="52">
        <f>IFERROR(_xll.qlIndexFixing(Index6M,$H380,TRUE,_xll.ohTrigger(RecalcTrigger,Trigger6M)),NA())</f>
        <v>1.2522671199221881E-2</v>
      </c>
      <c r="O380" s="52">
        <f>IFERROR(_xll.qlIndexFixing(ONIndex6M,I380,TRUE,_xll.ohTrigger(RecalcTrigger,Trigger6M)),NA())</f>
        <v>1.171953527228986E-2</v>
      </c>
      <c r="P380" s="52">
        <f>IFERROR(_xll.qlIndexFixing(Index1Y,$H380,TRUE,_xll.ohTrigger(RecalcTrigger,Trigger1Y)),NA())</f>
        <v>1.5338501616932176E-2</v>
      </c>
      <c r="Q380" s="52">
        <f>IFERROR(_xll.qlIndexFixing(ONIndex1Y,I380,TRUE,_xll.ohTrigger(RecalcTrigger,Trigger1Y)),NA())</f>
        <v>1.4394669547801442E-2</v>
      </c>
    </row>
    <row r="381" spans="2:17" x14ac:dyDescent="0.2">
      <c r="B381" s="46" t="s">
        <v>20</v>
      </c>
      <c r="D381" s="49">
        <f>_xll.qlCalendarAdvance(LocalCalendar,$D380,B381,"f",FALSE)</f>
        <v>43040</v>
      </c>
      <c r="E381" s="49">
        <f>_xll.qlInterestRateIndexValueDate(IndexON,D381)</f>
        <v>43040</v>
      </c>
      <c r="F381" s="52">
        <f>IFERROR(_xll.qlIndexFixing(IndexON,D381,TRUE,_xll.ohTrigger(RecalcTrigger,TriggerON)),NA())</f>
        <v>7.0293282190192485E-3</v>
      </c>
      <c r="H381" s="49">
        <f>_xll.qlCalendarAdvance(IborCalendar,$H380,B381,"f",FALSE)</f>
        <v>43034</v>
      </c>
      <c r="I381" s="49">
        <f>_xll.qlInterestRateIndexValueDate(Index1M,$H381)</f>
        <v>43038</v>
      </c>
      <c r="J381" s="52">
        <f>IFERROR(_xll.qlIndexFixing(Index1M,$H381,TRUE,_xll.ohTrigger(RecalcTrigger,Trigger1M)),NA())</f>
        <v>8.4468904759468326E-3</v>
      </c>
      <c r="K381" s="52">
        <f>IFERROR(_xll.qlIndexFixing(ONIndex1M,I381,TRUE,_xll.ohTrigger(RecalcTrigger,Trigger1M)),NA())</f>
        <v>8.3511866998531303E-3</v>
      </c>
      <c r="L381" s="52">
        <f>IFERROR(_xll.qlIndexFixing(Index3M,H381,TRUE,_xll.ohTrigger(RecalcTrigger,Trigger3M)),NA())</f>
        <v>1.0536231001171549E-2</v>
      </c>
      <c r="M381" s="52">
        <f>IFERROR(_xll.qlIndexFixing(ONIndex3M,I381,TRUE,_xll.ohTrigger(RecalcTrigger,Trigger3M)),NA())</f>
        <v>1.0166461798810644E-2</v>
      </c>
      <c r="N381" s="52">
        <f>IFERROR(_xll.qlIndexFixing(Index6M,$H381,TRUE,_xll.ohTrigger(RecalcTrigger,Trigger6M)),NA())</f>
        <v>1.2542357615693812E-2</v>
      </c>
      <c r="O381" s="52">
        <f>IFERROR(_xll.qlIndexFixing(ONIndex6M,I381,TRUE,_xll.ohTrigger(RecalcTrigger,Trigger6M)),NA())</f>
        <v>1.1744477749200399E-2</v>
      </c>
      <c r="P381" s="52">
        <f>IFERROR(_xll.qlIndexFixing(Index1Y,$H381,TRUE,_xll.ohTrigger(RecalcTrigger,Trigger1Y)),NA())</f>
        <v>1.5345132892589076E-2</v>
      </c>
      <c r="Q381" s="52">
        <f>IFERROR(_xll.qlIndexFixing(ONIndex1Y,I381,TRUE,_xll.ohTrigger(RecalcTrigger,Trigger1Y)),NA())</f>
        <v>1.437214915646301E-2</v>
      </c>
    </row>
    <row r="382" spans="2:17" x14ac:dyDescent="0.2">
      <c r="B382" s="46" t="s">
        <v>20</v>
      </c>
      <c r="D382" s="49">
        <f>_xll.qlCalendarAdvance(LocalCalendar,$D381,B382,"f",FALSE)</f>
        <v>43041</v>
      </c>
      <c r="E382" s="49">
        <f>_xll.qlInterestRateIndexValueDate(IndexON,D382)</f>
        <v>43041</v>
      </c>
      <c r="F382" s="52">
        <f>IFERROR(_xll.qlIndexFixing(IndexON,D382,TRUE,_xll.ohTrigger(RecalcTrigger,TriggerON)),NA())</f>
        <v>7.0352709480481224E-3</v>
      </c>
      <c r="H382" s="49">
        <f>_xll.qlCalendarAdvance(IborCalendar,$H381,B382,"f",FALSE)</f>
        <v>43035</v>
      </c>
      <c r="I382" s="49">
        <f>_xll.qlInterestRateIndexValueDate(Index1M,$H382)</f>
        <v>43039</v>
      </c>
      <c r="J382" s="52">
        <f>IFERROR(_xll.qlIndexFixing(Index1M,$H382,TRUE,_xll.ohTrigger(RecalcTrigger,Trigger1M)),NA())</f>
        <v>8.4498845835829783E-3</v>
      </c>
      <c r="K382" s="52">
        <f>IFERROR(_xll.qlIndexFixing(ONIndex1M,I382,TRUE,_xll.ohTrigger(RecalcTrigger,Trigger1M)),NA())</f>
        <v>8.3573300297778985E-3</v>
      </c>
      <c r="L382" s="52">
        <f>IFERROR(_xll.qlIndexFixing(Index3M,H382,TRUE,_xll.ohTrigger(RecalcTrigger,Trigger3M)),NA())</f>
        <v>1.0543981332470028E-2</v>
      </c>
      <c r="M382" s="52">
        <f>IFERROR(_xll.qlIndexFixing(ONIndex3M,I382,TRUE,_xll.ohTrigger(RecalcTrigger,Trigger3M)),NA())</f>
        <v>1.0173979911662911E-2</v>
      </c>
      <c r="N382" s="52">
        <f>IFERROR(_xll.qlIndexFixing(Index6M,$H382,TRUE,_xll.ohTrigger(RecalcTrigger,Trigger6M)),NA())</f>
        <v>1.2546356485072187E-2</v>
      </c>
      <c r="O382" s="52">
        <f>IFERROR(_xll.qlIndexFixing(ONIndex6M,I382,TRUE,_xll.ohTrigger(RecalcTrigger,Trigger6M)),NA())</f>
        <v>1.175737470102689E-2</v>
      </c>
      <c r="P382" s="52">
        <f>IFERROR(_xll.qlIndexFixing(Index1Y,$H382,TRUE,_xll.ohTrigger(RecalcTrigger,Trigger1Y)),NA())</f>
        <v>1.5347881934379557E-2</v>
      </c>
      <c r="Q382" s="52">
        <f>IFERROR(_xll.qlIndexFixing(ONIndex1Y,I382,TRUE,_xll.ohTrigger(RecalcTrigger,Trigger1Y)),NA())</f>
        <v>1.4360247289291195E-2</v>
      </c>
    </row>
    <row r="383" spans="2:17" x14ac:dyDescent="0.2">
      <c r="B383" s="46" t="s">
        <v>20</v>
      </c>
      <c r="D383" s="49">
        <f>_xll.qlCalendarAdvance(LocalCalendar,$D382,B383,"f",FALSE)</f>
        <v>43042</v>
      </c>
      <c r="E383" s="49">
        <f>_xll.qlInterestRateIndexValueDate(IndexON,D383)</f>
        <v>43042</v>
      </c>
      <c r="F383" s="52">
        <f>IFERROR(_xll.qlIndexFixing(IndexON,D383,TRUE,_xll.ohTrigger(RecalcTrigger,TriggerON)),NA())</f>
        <v>7.0472825732625921E-3</v>
      </c>
      <c r="H383" s="49">
        <f>_xll.qlCalendarAdvance(IborCalendar,$H382,B383,"f",FALSE)</f>
        <v>43038</v>
      </c>
      <c r="I383" s="49">
        <f>_xll.qlInterestRateIndexValueDate(Index1M,$H383)</f>
        <v>43040</v>
      </c>
      <c r="J383" s="52">
        <f>IFERROR(_xll.qlIndexFixing(Index1M,$H383,TRUE,_xll.ohTrigger(RecalcTrigger,Trigger1M)),NA())</f>
        <v>8.4560943885971795E-3</v>
      </c>
      <c r="K383" s="52">
        <f>IFERROR(_xll.qlIndexFixing(ONIndex1M,I383,TRUE,_xll.ohTrigger(RecalcTrigger,Trigger1M)),NA())</f>
        <v>8.3634773756902092E-3</v>
      </c>
      <c r="L383" s="52">
        <f>IFERROR(_xll.qlIndexFixing(Index3M,H383,TRUE,_xll.ohTrigger(RecalcTrigger,Trigger3M)),NA())</f>
        <v>1.0551724506359928E-2</v>
      </c>
      <c r="M383" s="52">
        <f>IFERROR(_xll.qlIndexFixing(ONIndex3M,I383,TRUE,_xll.ohTrigger(RecalcTrigger,Trigger3M)),NA())</f>
        <v>1.0181512358728995E-2</v>
      </c>
      <c r="N383" s="52">
        <f>IFERROR(_xll.qlIndexFixing(Index6M,$H383,TRUE,_xll.ohTrigger(RecalcTrigger,Trigger6M)),NA())</f>
        <v>1.2552753526985832E-2</v>
      </c>
      <c r="O383" s="52">
        <f>IFERROR(_xll.qlIndexFixing(ONIndex6M,I383,TRUE,_xll.ohTrigger(RecalcTrigger,Trigger6M)),NA())</f>
        <v>1.1770412630802696E-2</v>
      </c>
      <c r="P383" s="52">
        <f>IFERROR(_xll.qlIndexFixing(Index1Y,$H383,TRUE,_xll.ohTrigger(RecalcTrigger,Trigger1Y)),NA())</f>
        <v>1.5350667279580506E-2</v>
      </c>
      <c r="Q383" s="52">
        <f>IFERROR(_xll.qlIndexFixing(ONIndex1Y,I383,TRUE,_xll.ohTrigger(RecalcTrigger,Trigger1Y)),NA())</f>
        <v>1.434778775868395E-2</v>
      </c>
    </row>
    <row r="384" spans="2:17" x14ac:dyDescent="0.2">
      <c r="B384" s="46" t="s">
        <v>20</v>
      </c>
      <c r="D384" s="49">
        <f>_xll.qlCalendarAdvance(LocalCalendar,$D383,B384,"f",FALSE)</f>
        <v>43045</v>
      </c>
      <c r="E384" s="49">
        <f>_xll.qlInterestRateIndexValueDate(IndexON,D384)</f>
        <v>43045</v>
      </c>
      <c r="F384" s="52">
        <f>IFERROR(_xll.qlIndexFixing(IndexON,D384,TRUE,_xll.ohTrigger(RecalcTrigger,TriggerON)),NA())</f>
        <v>7.0590065109232825E-3</v>
      </c>
      <c r="H384" s="49">
        <f>_xll.qlCalendarAdvance(IborCalendar,$H383,B384,"f",FALSE)</f>
        <v>43039</v>
      </c>
      <c r="I384" s="49">
        <f>_xll.qlInterestRateIndexValueDate(Index1M,$H384)</f>
        <v>43041</v>
      </c>
      <c r="J384" s="52">
        <f>IFERROR(_xll.qlIndexFixing(Index1M,$H384,TRUE,_xll.ohTrigger(RecalcTrigger,Trigger1M)),NA())</f>
        <v>8.4687459961158007E-3</v>
      </c>
      <c r="K384" s="52">
        <f>IFERROR(_xll.qlIndexFixing(ONIndex1M,I384,TRUE,_xll.ohTrigger(RecalcTrigger,Trigger1M)),NA())</f>
        <v>8.3696287378298706E-3</v>
      </c>
      <c r="L384" s="52">
        <f>IFERROR(_xll.qlIndexFixing(Index3M,H384,TRUE,_xll.ohTrigger(RecalcTrigger,Trigger3M)),NA())</f>
        <v>1.0559460009822056E-2</v>
      </c>
      <c r="M384" s="52">
        <f>IFERROR(_xll.qlIndexFixing(ONIndex3M,I384,TRUE,_xll.ohTrigger(RecalcTrigger,Trigger3M)),NA())</f>
        <v>1.0189059139928958E-2</v>
      </c>
      <c r="N384" s="52">
        <f>IFERROR(_xll.qlIndexFixing(Index6M,$H384,TRUE,_xll.ohTrigger(RecalcTrigger,Trigger6M)),NA())</f>
        <v>1.2559083237287367E-2</v>
      </c>
      <c r="O384" s="52">
        <f>IFERROR(_xll.qlIndexFixing(ONIndex6M,I384,TRUE,_xll.ohTrigger(RecalcTrigger,Trigger6M)),NA())</f>
        <v>1.1783591538607752E-2</v>
      </c>
      <c r="P384" s="52">
        <f>IFERROR(_xll.qlIndexFixing(Index1Y,$H384,TRUE,_xll.ohTrigger(RecalcTrigger,Trigger1Y)),NA())</f>
        <v>1.5353490616535419E-2</v>
      </c>
      <c r="Q384" s="52">
        <f>IFERROR(_xll.qlIndexFixing(ONIndex1Y,I384,TRUE,_xll.ohTrigger(RecalcTrigger,Trigger1Y)),NA())</f>
        <v>1.4334770564801147E-2</v>
      </c>
    </row>
    <row r="385" spans="2:17" x14ac:dyDescent="0.2">
      <c r="B385" s="46" t="s">
        <v>20</v>
      </c>
      <c r="D385" s="49">
        <f>_xll.qlCalendarAdvance(LocalCalendar,$D384,B385,"f",FALSE)</f>
        <v>43046</v>
      </c>
      <c r="E385" s="49">
        <f>_xll.qlInterestRateIndexValueDate(IndexON,D385)</f>
        <v>43046</v>
      </c>
      <c r="F385" s="52">
        <f>IFERROR(_xll.qlIndexFixing(IndexON,D385,TRUE,_xll.ohTrigger(RecalcTrigger,TriggerON)),NA())</f>
        <v>7.0649315633719567E-3</v>
      </c>
      <c r="H385" s="49">
        <f>_xll.qlCalendarAdvance(IborCalendar,$H384,B385,"f",FALSE)</f>
        <v>43040</v>
      </c>
      <c r="I385" s="49">
        <f>_xll.qlInterestRateIndexValueDate(Index1M,$H385)</f>
        <v>43042</v>
      </c>
      <c r="J385" s="52">
        <f>IFERROR(_xll.qlIndexFixing(Index1M,$H385,TRUE,_xll.ohTrigger(RecalcTrigger,Trigger1M)),NA())</f>
        <v>8.4717463676633031E-3</v>
      </c>
      <c r="K385" s="52">
        <f>IFERROR(_xll.qlIndexFixing(ONIndex1M,I385,TRUE,_xll.ohTrigger(RecalcTrigger,Trigger1M)),NA())</f>
        <v>8.3821400088091025E-3</v>
      </c>
      <c r="L385" s="52">
        <f>IFERROR(_xll.qlIndexFixing(Index3M,H385,TRUE,_xll.ohTrigger(RecalcTrigger,Trigger3M)),NA())</f>
        <v>1.0575073324169048E-2</v>
      </c>
      <c r="M385" s="52">
        <f>IFERROR(_xll.qlIndexFixing(ONIndex3M,I385,TRUE,_xll.ohTrigger(RecalcTrigger,Trigger3M)),NA())</f>
        <v>1.0204489723939503E-2</v>
      </c>
      <c r="N385" s="52">
        <f>IFERROR(_xll.qlIndexFixing(Index6M,$H385,TRUE,_xll.ohTrigger(RecalcTrigger,Trigger6M)),NA())</f>
        <v>1.2565344518133651E-2</v>
      </c>
      <c r="O385" s="52">
        <f>IFERROR(_xll.qlIndexFixing(ONIndex6M,I385,TRUE,_xll.ohTrigger(RecalcTrigger,Trigger6M)),NA())</f>
        <v>1.1810806746135327E-2</v>
      </c>
      <c r="P385" s="52">
        <f>IFERROR(_xll.qlIndexFixing(Index1Y,$H385,TRUE,_xll.ohTrigger(RecalcTrigger,Trigger1Y)),NA())</f>
        <v>1.5357710441056082E-2</v>
      </c>
      <c r="Q385" s="52">
        <f>IFERROR(_xll.qlIndexFixing(ONIndex1Y,I385,TRUE,_xll.ohTrigger(RecalcTrigger,Trigger1Y)),NA())</f>
        <v>1.4307445881138747E-2</v>
      </c>
    </row>
    <row r="386" spans="2:17" x14ac:dyDescent="0.2">
      <c r="B386" s="46" t="s">
        <v>20</v>
      </c>
      <c r="D386" s="49">
        <f>_xll.qlCalendarAdvance(LocalCalendar,$D385,B386,"f",FALSE)</f>
        <v>43047</v>
      </c>
      <c r="E386" s="49">
        <f>_xll.qlInterestRateIndexValueDate(IndexON,D386)</f>
        <v>43047</v>
      </c>
      <c r="F386" s="52">
        <f>IFERROR(_xll.qlIndexFixing(IndexON,D386,TRUE,_xll.ohTrigger(RecalcTrigger,TriggerON)),NA())</f>
        <v>7.0708530804886038E-3</v>
      </c>
      <c r="H386" s="49">
        <f>_xll.qlCalendarAdvance(IborCalendar,$H385,B386,"f",FALSE)</f>
        <v>43041</v>
      </c>
      <c r="I386" s="49">
        <f>_xll.qlInterestRateIndexValueDate(Index1M,$H386)</f>
        <v>43045</v>
      </c>
      <c r="J386" s="52">
        <f>IFERROR(_xll.qlIndexFixing(Index1M,$H386,TRUE,_xll.ohTrigger(RecalcTrigger,Trigger1M)),NA())</f>
        <v>8.4872037429644109E-3</v>
      </c>
      <c r="K386" s="52">
        <f>IFERROR(_xll.qlIndexFixing(ONIndex1M,I386,TRUE,_xll.ohTrigger(RecalcTrigger,Trigger1M)),NA())</f>
        <v>8.3942743471432379E-3</v>
      </c>
      <c r="L386" s="52">
        <f>IFERROR(_xll.qlIndexFixing(Index3M,H386,TRUE,_xll.ohTrigger(RecalcTrigger,Trigger3M)),NA())</f>
        <v>1.0590315058840449E-2</v>
      </c>
      <c r="M386" s="52">
        <f>IFERROR(_xll.qlIndexFixing(ONIndex3M,I386,TRUE,_xll.ohTrigger(RecalcTrigger,Trigger3M)),NA())</f>
        <v>1.0219389607106777E-2</v>
      </c>
      <c r="N386" s="52">
        <f>IFERROR(_xll.qlIndexFixing(Index6M,$H386,TRUE,_xll.ohTrigger(RecalcTrigger,Trigger6M)),NA())</f>
        <v>1.2588201121265625E-2</v>
      </c>
      <c r="O386" s="52">
        <f>IFERROR(_xll.qlIndexFixing(ONIndex6M,I386,TRUE,_xll.ohTrigger(RecalcTrigger,Trigger6M)),NA())</f>
        <v>1.1837667406631169E-2</v>
      </c>
      <c r="P386" s="52">
        <f>IFERROR(_xll.qlIndexFixing(Index1Y,$H386,TRUE,_xll.ohTrigger(RecalcTrigger,Trigger1Y)),NA())</f>
        <v>1.5365197649584262E-2</v>
      </c>
      <c r="Q386" s="52">
        <f>IFERROR(_xll.qlIndexFixing(ONIndex1Y,I386,TRUE,_xll.ohTrigger(RecalcTrigger,Trigger1Y)),NA())</f>
        <v>1.4277299524394493E-2</v>
      </c>
    </row>
    <row r="387" spans="2:17" x14ac:dyDescent="0.2">
      <c r="B387" s="46" t="s">
        <v>20</v>
      </c>
      <c r="D387" s="49">
        <f>_xll.qlCalendarAdvance(LocalCalendar,$D386,B387,"f",FALSE)</f>
        <v>43048</v>
      </c>
      <c r="E387" s="49">
        <f>_xll.qlInterestRateIndexValueDate(IndexON,D387)</f>
        <v>43048</v>
      </c>
      <c r="F387" s="52">
        <f>IFERROR(_xll.qlIndexFixing(IndexON,D387,TRUE,_xll.ohTrigger(RecalcTrigger,TriggerON)),NA())</f>
        <v>7.08584839208104E-3</v>
      </c>
      <c r="H387" s="49">
        <f>_xll.qlCalendarAdvance(IborCalendar,$H386,B387,"f",FALSE)</f>
        <v>43042</v>
      </c>
      <c r="I387" s="49">
        <f>_xll.qlInterestRateIndexValueDate(Index1M,$H387)</f>
        <v>43046</v>
      </c>
      <c r="J387" s="52">
        <f>IFERROR(_xll.qlIndexFixing(Index1M,$H387,TRUE,_xll.ohTrigger(RecalcTrigger,Trigger1M)),NA())</f>
        <v>8.4934376797418665E-3</v>
      </c>
      <c r="K387" s="52">
        <f>IFERROR(_xll.qlIndexFixing(ONIndex1M,I387,TRUE,_xll.ohTrigger(RecalcTrigger,Trigger1M)),NA())</f>
        <v>8.4004457897801643E-3</v>
      </c>
      <c r="L387" s="52">
        <f>IFERROR(_xll.qlIndexFixing(Index3M,H387,TRUE,_xll.ohTrigger(RecalcTrigger,Trigger3M)),NA())</f>
        <v>1.0598004514718573E-2</v>
      </c>
      <c r="M387" s="52">
        <f>IFERROR(_xll.qlIndexFixing(ONIndex3M,I387,TRUE,_xll.ohTrigger(RecalcTrigger,Trigger3M)),NA())</f>
        <v>1.0227008059455756E-2</v>
      </c>
      <c r="N387" s="52">
        <f>IFERROR(_xll.qlIndexFixing(Index6M,$H387,TRUE,_xll.ohTrigger(RecalcTrigger,Trigger6M)),NA())</f>
        <v>1.25919108805154E-2</v>
      </c>
      <c r="O387" s="52">
        <f>IFERROR(_xll.qlIndexFixing(ONIndex6M,I387,TRUE,_xll.ohTrigger(RecalcTrigger,Trigger6M)),NA())</f>
        <v>1.1851253943486739E-2</v>
      </c>
      <c r="P387" s="52">
        <f>IFERROR(_xll.qlIndexFixing(Index1Y,$H387,TRUE,_xll.ohTrigger(RecalcTrigger,Trigger1Y)),NA())</f>
        <v>1.5368235786150257E-2</v>
      </c>
      <c r="Q387" s="52">
        <f>IFERROR(_xll.qlIndexFixing(ONIndex1Y,I387,TRUE,_xll.ohTrigger(RecalcTrigger,Trigger1Y)),NA())</f>
        <v>1.4262540218217268E-2</v>
      </c>
    </row>
    <row r="388" spans="2:17" x14ac:dyDescent="0.2">
      <c r="B388" s="46" t="s">
        <v>20</v>
      </c>
      <c r="D388" s="49">
        <f>_xll.qlCalendarAdvance(LocalCalendar,$D387,B388,"f",FALSE)</f>
        <v>43052</v>
      </c>
      <c r="E388" s="49">
        <f>_xll.qlInterestRateIndexValueDate(IndexON,D388)</f>
        <v>43052</v>
      </c>
      <c r="F388" s="52">
        <f>IFERROR(_xll.qlIndexFixing(IndexON,D388,TRUE,_xll.ohTrigger(RecalcTrigger,TriggerON)),NA())</f>
        <v>7.1004076360114965E-3</v>
      </c>
      <c r="H388" s="49">
        <f>_xll.qlCalendarAdvance(IborCalendar,$H387,B388,"f",FALSE)</f>
        <v>43045</v>
      </c>
      <c r="I388" s="49">
        <f>_xll.qlInterestRateIndexValueDate(Index1M,$H388)</f>
        <v>43047</v>
      </c>
      <c r="J388" s="52">
        <f>IFERROR(_xll.qlIndexFixing(Index1M,$H388,TRUE,_xll.ohTrigger(RecalcTrigger,Trigger1M)),NA())</f>
        <v>8.4996756385047334E-3</v>
      </c>
      <c r="K388" s="52">
        <f>IFERROR(_xll.qlIndexFixing(ONIndex1M,I388,TRUE,_xll.ohTrigger(RecalcTrigger,Trigger1M)),NA())</f>
        <v>8.4066212484046332E-3</v>
      </c>
      <c r="L388" s="52">
        <f>IFERROR(_xll.qlIndexFixing(Index3M,H388,TRUE,_xll.ohTrigger(RecalcTrigger,Trigger3M)),NA())</f>
        <v>1.0605683221962536E-2</v>
      </c>
      <c r="M388" s="52">
        <f>IFERROR(_xll.qlIndexFixing(ONIndex3M,I388,TRUE,_xll.ohTrigger(RecalcTrigger,Trigger3M)),NA())</f>
        <v>1.023464084601855E-2</v>
      </c>
      <c r="N388" s="52">
        <f>IFERROR(_xll.qlIndexFixing(Index6M,$H388,TRUE,_xll.ohTrigger(RecalcTrigger,Trigger6M)),NA())</f>
        <v>1.2595588259138708E-2</v>
      </c>
      <c r="O388" s="52">
        <f>IFERROR(_xll.qlIndexFixing(ONIndex6M,I388,TRUE,_xll.ohTrigger(RecalcTrigger,Trigger6M)),NA())</f>
        <v>1.1864684197275821E-2</v>
      </c>
      <c r="P388" s="52">
        <f>IFERROR(_xll.qlIndexFixing(Index1Y,$H388,TRUE,_xll.ohTrigger(RecalcTrigger,Trigger1Y)),NA())</f>
        <v>1.5371319134171656E-2</v>
      </c>
      <c r="Q388" s="52">
        <f>IFERROR(_xll.qlIndexFixing(ONIndex1Y,I388,TRUE,_xll.ohTrigger(RecalcTrigger,Trigger1Y)),NA())</f>
        <v>1.4248269452528106E-2</v>
      </c>
    </row>
    <row r="389" spans="2:17" x14ac:dyDescent="0.2">
      <c r="B389" s="46" t="s">
        <v>20</v>
      </c>
      <c r="D389" s="49">
        <f>_xll.qlCalendarAdvance(LocalCalendar,$D388,B389,"f",FALSE)</f>
        <v>43053</v>
      </c>
      <c r="E389" s="49">
        <f>_xll.qlInterestRateIndexValueDate(IndexON,D389)</f>
        <v>43053</v>
      </c>
      <c r="F389" s="52">
        <f>IFERROR(_xll.qlIndexFixing(IndexON,D389,TRUE,_xll.ohTrigger(RecalcTrigger,TriggerON)),NA())</f>
        <v>7.1063079411359809E-3</v>
      </c>
      <c r="H389" s="49">
        <f>_xll.qlCalendarAdvance(IborCalendar,$H388,B389,"f",FALSE)</f>
        <v>43046</v>
      </c>
      <c r="I389" s="49">
        <f>_xll.qlInterestRateIndexValueDate(Index1M,$H389)</f>
        <v>43048</v>
      </c>
      <c r="J389" s="52">
        <f>IFERROR(_xll.qlIndexFixing(Index1M,$H389,TRUE,_xll.ohTrigger(RecalcTrigger,Trigger1M)),NA())</f>
        <v>8.5123856113747398E-3</v>
      </c>
      <c r="K389" s="52">
        <f>IFERROR(_xll.qlIndexFixing(ONIndex1M,I389,TRUE,_xll.ohTrigger(RecalcTrigger,Trigger1M)),NA())</f>
        <v>8.422375527845638E-3</v>
      </c>
      <c r="L389" s="52">
        <f>IFERROR(_xll.qlIndexFixing(Index3M,H389,TRUE,_xll.ohTrigger(RecalcTrigger,Trigger3M)),NA())</f>
        <v>1.0613350667526219E-2</v>
      </c>
      <c r="M389" s="52">
        <f>IFERROR(_xll.qlIndexFixing(ONIndex3M,I389,TRUE,_xll.ohTrigger(RecalcTrigger,Trigger3M)),NA())</f>
        <v>1.0254232576356603E-2</v>
      </c>
      <c r="N389" s="52">
        <f>IFERROR(_xll.qlIndexFixing(Index6M,$H389,TRUE,_xll.ohTrigger(RecalcTrigger,Trigger6M)),NA())</f>
        <v>1.2601421211189357E-2</v>
      </c>
      <c r="O389" s="52">
        <f>IFERROR(_xll.qlIndexFixing(ONIndex6M,I389,TRUE,_xll.ohTrigger(RecalcTrigger,Trigger6M)),NA())</f>
        <v>1.1898068220002056E-2</v>
      </c>
      <c r="P389" s="52">
        <f>IFERROR(_xll.qlIndexFixing(Index1Y,$H389,TRUE,_xll.ohTrigger(RecalcTrigger,Trigger1Y)),NA())</f>
        <v>1.5374446471266259E-2</v>
      </c>
      <c r="Q389" s="52">
        <f>IFERROR(_xll.qlIndexFixing(ONIndex1Y,I389,TRUE,_xll.ohTrigger(RecalcTrigger,Trigger1Y)),NA())</f>
        <v>1.4215877208381134E-2</v>
      </c>
    </row>
    <row r="390" spans="2:17" x14ac:dyDescent="0.2">
      <c r="B390" s="46" t="s">
        <v>20</v>
      </c>
      <c r="D390" s="49">
        <f>_xll.qlCalendarAdvance(LocalCalendar,$D389,B390,"f",FALSE)</f>
        <v>43054</v>
      </c>
      <c r="E390" s="49">
        <f>_xll.qlInterestRateIndexValueDate(IndexON,D390)</f>
        <v>43054</v>
      </c>
      <c r="F390" s="52">
        <f>IFERROR(_xll.qlIndexFixing(IndexON,D390,TRUE,_xll.ohTrigger(RecalcTrigger,TriggerON)),NA())</f>
        <v>7.1122047110083741E-3</v>
      </c>
      <c r="H390" s="49">
        <f>_xll.qlCalendarAdvance(IborCalendar,$H389,B390,"f",FALSE)</f>
        <v>43047</v>
      </c>
      <c r="I390" s="49">
        <f>_xll.qlInterestRateIndexValueDate(Index1M,$H390)</f>
        <v>43052</v>
      </c>
      <c r="J390" s="52">
        <f>IFERROR(_xll.qlIndexFixing(Index1M,$H390,TRUE,_xll.ohTrigger(RecalcTrigger,Trigger1M)),NA())</f>
        <v>8.5309257622734336E-3</v>
      </c>
      <c r="K390" s="52">
        <f>IFERROR(_xll.qlIndexFixing(ONIndex1M,I390,TRUE,_xll.ohTrigger(RecalcTrigger,Trigger1M)),NA())</f>
        <v>8.4375587834184529E-3</v>
      </c>
      <c r="L390" s="52">
        <f>IFERROR(_xll.qlIndexFixing(Index3M,H390,TRUE,_xll.ohTrigger(RecalcTrigger,Trigger3M)),NA())</f>
        <v>1.0643897571873963E-2</v>
      </c>
      <c r="M390" s="52">
        <f>IFERROR(_xll.qlIndexFixing(ONIndex3M,I390,TRUE,_xll.ohTrigger(RecalcTrigger,Trigger3M)),NA())</f>
        <v>1.0273019792199634E-2</v>
      </c>
      <c r="N390" s="52">
        <f>IFERROR(_xll.qlIndexFixing(Index6M,$H390,TRUE,_xll.ohTrigger(RecalcTrigger,Trigger6M)),NA())</f>
        <v>1.2626114084469762E-2</v>
      </c>
      <c r="O390" s="52">
        <f>IFERROR(_xll.qlIndexFixing(ONIndex6M,I390,TRUE,_xll.ohTrigger(RecalcTrigger,Trigger6M)),NA())</f>
        <v>1.1929491218065635E-2</v>
      </c>
      <c r="P390" s="52">
        <f>IFERROR(_xll.qlIndexFixing(Index1Y,$H390,TRUE,_xll.ohTrigger(RecalcTrigger,Trigger1Y)),NA())</f>
        <v>1.5387371262388551E-2</v>
      </c>
      <c r="Q390" s="52">
        <f>IFERROR(_xll.qlIndexFixing(ONIndex1Y,I390,TRUE,_xll.ohTrigger(RecalcTrigger,Trigger1Y)),NA())</f>
        <v>1.4184243728045942E-2</v>
      </c>
    </row>
    <row r="391" spans="2:17" x14ac:dyDescent="0.2">
      <c r="B391" s="46" t="s">
        <v>20</v>
      </c>
      <c r="D391" s="49">
        <f>_xll.qlCalendarAdvance(LocalCalendar,$D390,B391,"f",FALSE)</f>
        <v>43055</v>
      </c>
      <c r="E391" s="49">
        <f>_xll.qlInterestRateIndexValueDate(IndexON,D391)</f>
        <v>43055</v>
      </c>
      <c r="F391" s="52">
        <f>IFERROR(_xll.qlIndexFixing(IndexON,D391,TRUE,_xll.ohTrigger(RecalcTrigger,TriggerON)),NA())</f>
        <v>7.1180979454688043E-3</v>
      </c>
      <c r="H391" s="49">
        <f>_xll.qlCalendarAdvance(IborCalendar,$H390,B391,"f",FALSE)</f>
        <v>43048</v>
      </c>
      <c r="I391" s="49">
        <f>_xll.qlInterestRateIndexValueDate(Index1M,$H391)</f>
        <v>43052</v>
      </c>
      <c r="J391" s="52">
        <f>IFERROR(_xll.qlIndexFixing(Index1M,$H391,TRUE,_xll.ohTrigger(RecalcTrigger,Trigger1M)),NA())</f>
        <v>8.5309257622734336E-3</v>
      </c>
      <c r="K391" s="52">
        <f>IFERROR(_xll.qlIndexFixing(ONIndex1M,I391,TRUE,_xll.ohTrigger(RecalcTrigger,Trigger1M)),NA())</f>
        <v>8.4375587834184529E-3</v>
      </c>
      <c r="L391" s="52">
        <f>IFERROR(_xll.qlIndexFixing(Index3M,H391,TRUE,_xll.ohTrigger(RecalcTrigger,Trigger3M)),NA())</f>
        <v>1.0643897571873963E-2</v>
      </c>
      <c r="M391" s="52">
        <f>IFERROR(_xll.qlIndexFixing(ONIndex3M,I391,TRUE,_xll.ohTrigger(RecalcTrigger,Trigger3M)),NA())</f>
        <v>1.0273019792199634E-2</v>
      </c>
      <c r="N391" s="52">
        <f>IFERROR(_xll.qlIndexFixing(Index6M,$H391,TRUE,_xll.ohTrigger(RecalcTrigger,Trigger6M)),NA())</f>
        <v>1.2626114084469762E-2</v>
      </c>
      <c r="O391" s="52">
        <f>IFERROR(_xll.qlIndexFixing(ONIndex6M,I391,TRUE,_xll.ohTrigger(RecalcTrigger,Trigger6M)),NA())</f>
        <v>1.1929491218065635E-2</v>
      </c>
      <c r="P391" s="52">
        <f>IFERROR(_xll.qlIndexFixing(Index1Y,$H391,TRUE,_xll.ohTrigger(RecalcTrigger,Trigger1Y)),NA())</f>
        <v>1.5387371262388551E-2</v>
      </c>
      <c r="Q391" s="52">
        <f>IFERROR(_xll.qlIndexFixing(ONIndex1Y,I391,TRUE,_xll.ohTrigger(RecalcTrigger,Trigger1Y)),NA())</f>
        <v>1.4184243728045942E-2</v>
      </c>
    </row>
    <row r="392" spans="2:17" x14ac:dyDescent="0.2">
      <c r="B392" s="46" t="s">
        <v>20</v>
      </c>
      <c r="D392" s="49">
        <f>_xll.qlCalendarAdvance(LocalCalendar,$D391,B392,"f",FALSE)</f>
        <v>43056</v>
      </c>
      <c r="E392" s="49">
        <f>_xll.qlInterestRateIndexValueDate(IndexON,D392)</f>
        <v>43056</v>
      </c>
      <c r="F392" s="52">
        <f>IFERROR(_xll.qlIndexFixing(IndexON,D392,TRUE,_xll.ohTrigger(RecalcTrigger,TriggerON)),NA())</f>
        <v>7.1300138395269386E-3</v>
      </c>
      <c r="H392" s="49">
        <f>_xll.qlCalendarAdvance(IborCalendar,$H391,B392,"f",FALSE)</f>
        <v>43049</v>
      </c>
      <c r="I392" s="49">
        <f>_xll.qlInterestRateIndexValueDate(Index1M,$H392)</f>
        <v>43053</v>
      </c>
      <c r="J392" s="52">
        <f>IFERROR(_xll.qlIndexFixing(Index1M,$H392,TRUE,_xll.ohTrigger(RecalcTrigger,Trigger1M)),NA())</f>
        <v>8.5371878530633438E-3</v>
      </c>
      <c r="K392" s="52">
        <f>IFERROR(_xll.qlIndexFixing(ONIndex1M,I392,TRUE,_xll.ohTrigger(RecalcTrigger,Trigger1M)),NA())</f>
        <v>8.4437583387675375E-3</v>
      </c>
      <c r="L392" s="52">
        <f>IFERROR(_xll.qlIndexFixing(Index3M,H392,TRUE,_xll.ohTrigger(RecalcTrigger,Trigger3M)),NA())</f>
        <v>1.0651501013177491E-2</v>
      </c>
      <c r="M392" s="52">
        <f>IFERROR(_xll.qlIndexFixing(ONIndex3M,I392,TRUE,_xll.ohTrigger(RecalcTrigger,Trigger3M)),NA())</f>
        <v>1.028073858412526E-2</v>
      </c>
      <c r="N392" s="52">
        <f>IFERROR(_xll.qlIndexFixing(Index6M,$H392,TRUE,_xll.ohTrigger(RecalcTrigger,Trigger6M)),NA())</f>
        <v>1.2629544318371173E-2</v>
      </c>
      <c r="O392" s="52">
        <f>IFERROR(_xll.qlIndexFixing(ONIndex6M,I392,TRUE,_xll.ohTrigger(RecalcTrigger,Trigger6M)),NA())</f>
        <v>1.1941983772576492E-2</v>
      </c>
      <c r="P392" s="52">
        <f>IFERROR(_xll.qlIndexFixing(Index1Y,$H392,TRUE,_xll.ohTrigger(RecalcTrigger,Trigger1Y)),NA())</f>
        <v>1.5390700208766723E-2</v>
      </c>
      <c r="Q392" s="52">
        <f>IFERROR(_xll.qlIndexFixing(ONIndex1Y,I392,TRUE,_xll.ohTrigger(RecalcTrigger,Trigger1Y)),NA())</f>
        <v>1.4172904203606507E-2</v>
      </c>
    </row>
    <row r="393" spans="2:17" x14ac:dyDescent="0.2">
      <c r="B393" s="46" t="s">
        <v>20</v>
      </c>
      <c r="D393" s="49">
        <f>_xll.qlCalendarAdvance(LocalCalendar,$D392,B393,"f",FALSE)</f>
        <v>43059</v>
      </c>
      <c r="E393" s="49">
        <f>_xll.qlInterestRateIndexValueDate(IndexON,D393)</f>
        <v>43059</v>
      </c>
      <c r="F393" s="52">
        <f>IFERROR(_xll.qlIndexFixing(IndexON,D393,TRUE,_xll.ohTrigger(RecalcTrigger,TriggerON)),NA())</f>
        <v>7.1416355301501255E-3</v>
      </c>
      <c r="H393" s="49">
        <f>_xll.qlCalendarAdvance(IborCalendar,$H392,B393,"f",FALSE)</f>
        <v>43052</v>
      </c>
      <c r="I393" s="49">
        <f>_xll.qlInterestRateIndexValueDate(Index1M,$H393)</f>
        <v>43054</v>
      </c>
      <c r="J393" s="52">
        <f>IFERROR(_xll.qlIndexFixing(Index1M,$H393,TRUE,_xll.ohTrigger(RecalcTrigger,Trigger1M)),NA())</f>
        <v>8.5434539658786335E-3</v>
      </c>
      <c r="K393" s="52">
        <f>IFERROR(_xll.qlIndexFixing(ONIndex1M,I393,TRUE,_xll.ohTrigger(RecalcTrigger,Trigger1M)),NA())</f>
        <v>8.4499619101041645E-3</v>
      </c>
      <c r="L393" s="52">
        <f>IFERROR(_xll.qlIndexFixing(Index3M,H393,TRUE,_xll.ohTrigger(RecalcTrigger,Trigger3M)),NA())</f>
        <v>1.0659090114429266E-2</v>
      </c>
      <c r="M393" s="52">
        <f>IFERROR(_xll.qlIndexFixing(ONIndex3M,I393,TRUE,_xll.ohTrigger(RecalcTrigger,Trigger3M)),NA())</f>
        <v>1.0288471710264702E-2</v>
      </c>
      <c r="N393" s="52">
        <f>IFERROR(_xll.qlIndexFixing(Index6M,$H393,TRUE,_xll.ohTrigger(RecalcTrigger,Trigger6M)),NA())</f>
        <v>1.2634967412658182E-2</v>
      </c>
      <c r="O393" s="52">
        <f>IFERROR(_xll.qlIndexFixing(ONIndex6M,I393,TRUE,_xll.ohTrigger(RecalcTrigger,Trigger6M)),NA())</f>
        <v>1.1954320043781053E-2</v>
      </c>
      <c r="P393" s="52">
        <f>IFERROR(_xll.qlIndexFixing(Index1Y,$H393,TRUE,_xll.ohTrigger(RecalcTrigger,Trigger1Y)),NA())</f>
        <v>1.5394065809708991E-2</v>
      </c>
      <c r="Q393" s="52">
        <f>IFERROR(_xll.qlIndexFixing(ONIndex1Y,I393,TRUE,_xll.ohTrigger(RecalcTrigger,Trigger1Y)),NA())</f>
        <v>1.4162053219255455E-2</v>
      </c>
    </row>
    <row r="394" spans="2:17" x14ac:dyDescent="0.2">
      <c r="B394" s="46" t="s">
        <v>20</v>
      </c>
      <c r="D394" s="49">
        <f>_xll.qlCalendarAdvance(LocalCalendar,$D393,B394,"f",FALSE)</f>
        <v>43060</v>
      </c>
      <c r="E394" s="49">
        <f>_xll.qlInterestRateIndexValueDate(IndexON,D394)</f>
        <v>43060</v>
      </c>
      <c r="F394" s="52">
        <f>IFERROR(_xll.qlIndexFixing(IndexON,D394,TRUE,_xll.ohTrigger(RecalcTrigger,TriggerON)),NA())</f>
        <v>7.1475110880303561E-3</v>
      </c>
      <c r="H394" s="49">
        <f>_xll.qlCalendarAdvance(IborCalendar,$H393,B394,"f",FALSE)</f>
        <v>43053</v>
      </c>
      <c r="I394" s="49">
        <f>_xll.qlInterestRateIndexValueDate(Index1M,$H394)</f>
        <v>43055</v>
      </c>
      <c r="J394" s="52">
        <f>IFERROR(_xll.qlIndexFixing(Index1M,$H394,TRUE,_xll.ohTrigger(RecalcTrigger,Trigger1M)),NA())</f>
        <v>8.5562223246540836E-3</v>
      </c>
      <c r="K394" s="52">
        <f>IFERROR(_xll.qlIndexFixing(ONIndex1M,I394,TRUE,_xll.ohTrigger(RecalcTrigger,Trigger1M)),NA())</f>
        <v>8.4561694976681423E-3</v>
      </c>
      <c r="L394" s="52">
        <f>IFERROR(_xll.qlIndexFixing(Index3M,H394,TRUE,_xll.ohTrigger(RecalcTrigger,Trigger3M)),NA())</f>
        <v>1.0666664362556222E-2</v>
      </c>
      <c r="M394" s="52">
        <f>IFERROR(_xll.qlIndexFixing(ONIndex3M,I394,TRUE,_xll.ohTrigger(RecalcTrigger,Trigger3M)),NA())</f>
        <v>1.029621917061796E-2</v>
      </c>
      <c r="N394" s="52">
        <f>IFERROR(_xll.qlIndexFixing(Index6M,$H394,TRUE,_xll.ohTrigger(RecalcTrigger,Trigger6M)),NA())</f>
        <v>1.2640325599132585E-2</v>
      </c>
      <c r="O394" s="52">
        <f>IFERROR(_xll.qlIndexFixing(ONIndex6M,I394,TRUE,_xll.ohTrigger(RecalcTrigger,Trigger6M)),NA())</f>
        <v>1.1966500031759253E-2</v>
      </c>
      <c r="P394" s="52">
        <f>IFERROR(_xll.qlIndexFixing(Index1Y,$H394,TRUE,_xll.ohTrigger(RecalcTrigger,Trigger1Y)),NA())</f>
        <v>1.5397466842756729E-2</v>
      </c>
      <c r="Q394" s="52">
        <f>IFERROR(_xll.qlIndexFixing(ONIndex1Y,I394,TRUE,_xll.ohTrigger(RecalcTrigger,Trigger1Y)),NA())</f>
        <v>1.4151690774912851E-2</v>
      </c>
    </row>
    <row r="395" spans="2:17" x14ac:dyDescent="0.2">
      <c r="B395" s="46" t="s">
        <v>20</v>
      </c>
      <c r="D395" s="49">
        <f>_xll.qlCalendarAdvance(LocalCalendar,$D394,B395,"f",FALSE)</f>
        <v>43061</v>
      </c>
      <c r="E395" s="49">
        <f>_xll.qlInterestRateIndexValueDate(IndexON,D395)</f>
        <v>43061</v>
      </c>
      <c r="F395" s="52">
        <f>IFERROR(_xll.qlIndexFixing(IndexON,D395,TRUE,_xll.ohTrigger(RecalcTrigger,TriggerON)),NA())</f>
        <v>7.1563884831693514E-3</v>
      </c>
      <c r="H395" s="49">
        <f>_xll.qlCalendarAdvance(IborCalendar,$H394,B395,"f",FALSE)</f>
        <v>43054</v>
      </c>
      <c r="I395" s="49">
        <f>_xll.qlInterestRateIndexValueDate(Index1M,$H395)</f>
        <v>43056</v>
      </c>
      <c r="J395" s="52">
        <f>IFERROR(_xll.qlIndexFixing(Index1M,$H395,TRUE,_xll.ohTrigger(RecalcTrigger,Trigger1M)),NA())</f>
        <v>8.5592487839283235E-3</v>
      </c>
      <c r="K395" s="52">
        <f>IFERROR(_xll.qlIndexFixing(ONIndex1M,I395,TRUE,_xll.ohTrigger(RecalcTrigger,Trigger1M)),NA())</f>
        <v>8.4687972755315144E-3</v>
      </c>
      <c r="L395" s="52">
        <f>IFERROR(_xll.qlIndexFixing(Index3M,H395,TRUE,_xll.ohTrigger(RecalcTrigger,Trigger3M)),NA())</f>
        <v>1.0685542899083848E-2</v>
      </c>
      <c r="M395" s="52">
        <f>IFERROR(_xll.qlIndexFixing(ONIndex3M,I395,TRUE,_xll.ohTrigger(RecalcTrigger,Trigger3M)),NA())</f>
        <v>1.0312057242778394E-2</v>
      </c>
      <c r="N395" s="52">
        <f>IFERROR(_xll.qlIndexFixing(Index6M,$H395,TRUE,_xll.ohTrigger(RecalcTrigger,Trigger6M)),NA())</f>
        <v>1.2645619849787255E-2</v>
      </c>
      <c r="O395" s="52">
        <f>IFERROR(_xll.qlIndexFixing(ONIndex6M,I395,TRUE,_xll.ohTrigger(RecalcTrigger,Trigger6M)),NA())</f>
        <v>1.1990738423826031E-2</v>
      </c>
      <c r="P395" s="52">
        <f>IFERROR(_xll.qlIndexFixing(Index1Y,$H395,TRUE,_xll.ohTrigger(RecalcTrigger,Trigger1Y)),NA())</f>
        <v>1.5402150332048052E-2</v>
      </c>
      <c r="Q395" s="52">
        <f>IFERROR(_xll.qlIndexFixing(ONIndex1Y,I395,TRUE,_xll.ohTrigger(RecalcTrigger,Trigger1Y)),NA())</f>
        <v>1.4133149165997949E-2</v>
      </c>
    </row>
    <row r="396" spans="2:17" x14ac:dyDescent="0.2">
      <c r="B396" s="46" t="s">
        <v>20</v>
      </c>
      <c r="D396" s="49">
        <f>_xll.qlCalendarAdvance(LocalCalendar,$D395,B396,"f",FALSE)</f>
        <v>43063</v>
      </c>
      <c r="E396" s="49">
        <f>_xll.qlInterestRateIndexValueDate(IndexON,D396)</f>
        <v>43063</v>
      </c>
      <c r="F396" s="52">
        <f>IFERROR(_xll.qlIndexFixing(IndexON,D396,TRUE,_xll.ohTrigger(RecalcTrigger,TriggerON)),NA())</f>
        <v>7.1711196301116331E-3</v>
      </c>
      <c r="H396" s="49">
        <f>_xll.qlCalendarAdvance(IborCalendar,$H395,B396,"f",FALSE)</f>
        <v>43055</v>
      </c>
      <c r="I396" s="49">
        <f>_xll.qlInterestRateIndexValueDate(Index1M,$H396)</f>
        <v>43059</v>
      </c>
      <c r="J396" s="52">
        <f>IFERROR(_xll.qlIndexFixing(Index1M,$H396,TRUE,_xll.ohTrigger(RecalcTrigger,Trigger1M)),NA())</f>
        <v>8.5748448605862393E-3</v>
      </c>
      <c r="K396" s="52">
        <f>IFERROR(_xll.qlIndexFixing(ONIndex1M,I396,TRUE,_xll.ohTrigger(RecalcTrigger,Trigger1M)),NA())</f>
        <v>8.4810400087587112E-3</v>
      </c>
      <c r="L396" s="52">
        <f>IFERROR(_xll.qlIndexFixing(Index3M,H396,TRUE,_xll.ohTrigger(RecalcTrigger,Trigger3M)),NA())</f>
        <v>1.0696802562178252E-2</v>
      </c>
      <c r="M396" s="52">
        <f>IFERROR(_xll.qlIndexFixing(ONIndex3M,I396,TRUE,_xll.ohTrigger(RecalcTrigger,Trigger3M)),NA())</f>
        <v>1.0327352354488895E-2</v>
      </c>
      <c r="N396" s="52">
        <f>IFERROR(_xll.qlIndexFixing(Index6M,$H396,TRUE,_xll.ohTrigger(RecalcTrigger,Trigger6M)),NA())</f>
        <v>1.2663012025054442E-2</v>
      </c>
      <c r="O396" s="52">
        <f>IFERROR(_xll.qlIndexFixing(ONIndex6M,I396,TRUE,_xll.ohTrigger(RecalcTrigger,Trigger6M)),NA())</f>
        <v>1.201365715044922E-2</v>
      </c>
      <c r="P396" s="52">
        <f>IFERROR(_xll.qlIndexFixing(Index1Y,$H396,TRUE,_xll.ohTrigger(RecalcTrigger,Trigger1Y)),NA())</f>
        <v>1.5411400846377358E-2</v>
      </c>
      <c r="Q396" s="52">
        <f>IFERROR(_xll.qlIndexFixing(ONIndex1Y,I396,TRUE,_xll.ohTrigger(RecalcTrigger,Trigger1Y)),NA())</f>
        <v>1.411512639658774E-2</v>
      </c>
    </row>
    <row r="397" spans="2:17" x14ac:dyDescent="0.2">
      <c r="B397" s="46" t="s">
        <v>20</v>
      </c>
      <c r="D397" s="49">
        <f>_xll.qlCalendarAdvance(LocalCalendar,$D396,B397,"f",FALSE)</f>
        <v>43066</v>
      </c>
      <c r="E397" s="49">
        <f>_xll.qlInterestRateIndexValueDate(IndexON,D397)</f>
        <v>43066</v>
      </c>
      <c r="F397" s="52">
        <f>IFERROR(_xll.qlIndexFixing(IndexON,D397,TRUE,_xll.ohTrigger(RecalcTrigger,TriggerON)),NA())</f>
        <v>7.1826901933391696E-3</v>
      </c>
      <c r="H397" s="49">
        <f>_xll.qlCalendarAdvance(IborCalendar,$H396,B397,"f",FALSE)</f>
        <v>43056</v>
      </c>
      <c r="I397" s="49">
        <f>_xll.qlInterestRateIndexValueDate(Index1M,$H397)</f>
        <v>43060</v>
      </c>
      <c r="J397" s="52">
        <f>IFERROR(_xll.qlIndexFixing(Index1M,$H397,TRUE,_xll.ohTrigger(RecalcTrigger,Trigger1M)),NA())</f>
        <v>8.5811351056976903E-3</v>
      </c>
      <c r="K397" s="52">
        <f>IFERROR(_xll.qlIndexFixing(ONIndex1M,I397,TRUE,_xll.ohTrigger(RecalcTrigger,Trigger1M)),NA())</f>
        <v>8.487267676819954E-3</v>
      </c>
      <c r="L397" s="52">
        <f>IFERROR(_xll.qlIndexFixing(Index3M,H397,TRUE,_xll.ohTrigger(RecalcTrigger,Trigger3M)),NA())</f>
        <v>1.0704294848420105E-2</v>
      </c>
      <c r="M397" s="52">
        <f>IFERROR(_xll.qlIndexFixing(ONIndex3M,I397,TRUE,_xll.ohTrigger(RecalcTrigger,Trigger3M)),NA())</f>
        <v>1.0335171485991168E-2</v>
      </c>
      <c r="N397" s="52">
        <f>IFERROR(_xll.qlIndexFixing(Index6M,$H397,TRUE,_xll.ohTrigger(RecalcTrigger,Trigger6M)),NA())</f>
        <v>1.266617693463799E-2</v>
      </c>
      <c r="O397" s="52">
        <f>IFERROR(_xll.qlIndexFixing(ONIndex6M,I397,TRUE,_xll.ohTrigger(RecalcTrigger,Trigger6M)),NA())</f>
        <v>1.2025055721816003E-2</v>
      </c>
      <c r="P397" s="52">
        <f>IFERROR(_xll.qlIndexFixing(Index1Y,$H397,TRUE,_xll.ohTrigger(RecalcTrigger,Trigger1Y)),NA())</f>
        <v>1.5414960702613778E-2</v>
      </c>
      <c r="Q397" s="52">
        <f>IFERROR(_xll.qlIndexFixing(ONIndex1Y,I397,TRUE,_xll.ohTrigger(RecalcTrigger,Trigger1Y)),NA())</f>
        <v>1.4107206651647886E-2</v>
      </c>
    </row>
    <row r="398" spans="2:17" x14ac:dyDescent="0.2">
      <c r="B398" s="46" t="s">
        <v>20</v>
      </c>
      <c r="D398" s="49">
        <f>_xll.qlCalendarAdvance(LocalCalendar,$D397,B398,"f",FALSE)</f>
        <v>43067</v>
      </c>
      <c r="E398" s="49">
        <f>_xll.qlInterestRateIndexValueDate(IndexON,D398)</f>
        <v>43067</v>
      </c>
      <c r="F398" s="52">
        <f>IFERROR(_xll.qlIndexFixing(IndexON,D398,TRUE,_xll.ohTrigger(RecalcTrigger,TriggerON)),NA())</f>
        <v>7.1885410038952102E-3</v>
      </c>
      <c r="H398" s="49">
        <f>_xll.qlCalendarAdvance(IborCalendar,$H397,B398,"f",FALSE)</f>
        <v>43059</v>
      </c>
      <c r="I398" s="49">
        <f>_xll.qlInterestRateIndexValueDate(Index1M,$H398)</f>
        <v>43061</v>
      </c>
      <c r="J398" s="52">
        <f>IFERROR(_xll.qlIndexFixing(Index1M,$H398,TRUE,_xll.ohTrigger(RecalcTrigger,Trigger1M)),NA())</f>
        <v>8.5874293728771534E-3</v>
      </c>
      <c r="K398" s="52">
        <f>IFERROR(_xll.qlIndexFixing(ONIndex1M,I398,TRUE,_xll.ohTrigger(RecalcTrigger,Trigger1M)),NA())</f>
        <v>8.4967174784011945E-3</v>
      </c>
      <c r="L398" s="52">
        <f>IFERROR(_xll.qlIndexFixing(Index3M,H398,TRUE,_xll.ohTrigger(RecalcTrigger,Trigger3M)),NA())</f>
        <v>1.0711769203008403E-2</v>
      </c>
      <c r="M398" s="52">
        <f>IFERROR(_xll.qlIndexFixing(ONIndex3M,I398,TRUE,_xll.ohTrigger(RecalcTrigger,Trigger3M)),NA())</f>
        <v>1.0347077544650141E-2</v>
      </c>
      <c r="N398" s="52">
        <f>IFERROR(_xll.qlIndexFixing(Index6M,$H398,TRUE,_xll.ohTrigger(RecalcTrigger,Trigger6M)),NA())</f>
        <v>1.2671166086654152E-2</v>
      </c>
      <c r="O398" s="52">
        <f>IFERROR(_xll.qlIndexFixing(ONIndex6M,I398,TRUE,_xll.ohTrigger(RecalcTrigger,Trigger6M)),NA())</f>
        <v>1.2042042409152742E-2</v>
      </c>
      <c r="P398" s="52">
        <f>IFERROR(_xll.qlIndexFixing(Index1Y,$H398,TRUE,_xll.ohTrigger(RecalcTrigger,Trigger1Y)),NA())</f>
        <v>1.5419152776452233E-2</v>
      </c>
      <c r="Q398" s="52">
        <f>IFERROR(_xll.qlIndexFixing(ONIndex1Y,I398,TRUE,_xll.ohTrigger(RecalcTrigger,Trigger1Y)),NA())</f>
        <v>1.4096580094014044E-2</v>
      </c>
    </row>
    <row r="399" spans="2:17" x14ac:dyDescent="0.2">
      <c r="B399" s="46" t="s">
        <v>20</v>
      </c>
      <c r="D399" s="49">
        <f>_xll.qlCalendarAdvance(LocalCalendar,$D398,B399,"f",FALSE)</f>
        <v>43068</v>
      </c>
      <c r="E399" s="49">
        <f>_xll.qlInterestRateIndexValueDate(IndexON,D399)</f>
        <v>43068</v>
      </c>
      <c r="F399" s="52">
        <f>IFERROR(_xll.qlIndexFixing(IndexON,D399,TRUE,_xll.ohTrigger(RecalcTrigger,TriggerON)),NA())</f>
        <v>7.1943882791991598E-3</v>
      </c>
      <c r="H399" s="49">
        <f>_xll.qlCalendarAdvance(IborCalendar,$H398,B399,"f",FALSE)</f>
        <v>43060</v>
      </c>
      <c r="I399" s="49">
        <f>_xll.qlInterestRateIndexValueDate(Index1M,$H399)</f>
        <v>43063</v>
      </c>
      <c r="J399" s="52">
        <f>IFERROR(_xll.qlIndexFixing(Index1M,$H399,TRUE,_xll.ohTrigger(RecalcTrigger,Trigger1M)),NA())</f>
        <v>8.6098314128771596E-3</v>
      </c>
      <c r="K399" s="52">
        <f>IFERROR(_xll.qlIndexFixing(ONIndex1M,I399,TRUE,_xll.ohTrigger(RecalcTrigger,Trigger1M)),NA())</f>
        <v>8.5124211221199175E-3</v>
      </c>
      <c r="L399" s="52">
        <f>IFERROR(_xll.qlIndexFixing(Index3M,H399,TRUE,_xll.ohTrigger(RecalcTrigger,Trigger3M)),NA())</f>
        <v>1.0734025374064171E-2</v>
      </c>
      <c r="M399" s="52">
        <f>IFERROR(_xll.qlIndexFixing(ONIndex3M,I399,TRUE,_xll.ohTrigger(RecalcTrigger,Trigger3M)),NA())</f>
        <v>1.0366894652911185E-2</v>
      </c>
      <c r="N399" s="52">
        <f>IFERROR(_xll.qlIndexFixing(Index6M,$H399,TRUE,_xll.ohTrigger(RecalcTrigger,Trigger6M)),NA())</f>
        <v>1.268097105220832E-2</v>
      </c>
      <c r="O399" s="52">
        <f>IFERROR(_xll.qlIndexFixing(ONIndex6M,I399,TRUE,_xll.ohTrigger(RecalcTrigger,Trigger6M)),NA())</f>
        <v>1.2069439698816353E-2</v>
      </c>
      <c r="P399" s="52">
        <f>IFERROR(_xll.qlIndexFixing(Index1Y,$H399,TRUE,_xll.ohTrigger(RecalcTrigger,Trigger1Y)),NA())</f>
        <v>1.5427003793346635E-2</v>
      </c>
      <c r="Q399" s="52">
        <f>IFERROR(_xll.qlIndexFixing(ONIndex1Y,I399,TRUE,_xll.ohTrigger(RecalcTrigger,Trigger1Y)),NA())</f>
        <v>1.4081126652527587E-2</v>
      </c>
    </row>
    <row r="400" spans="2:17" x14ac:dyDescent="0.2">
      <c r="B400" s="46" t="s">
        <v>20</v>
      </c>
      <c r="D400" s="49">
        <f>_xll.qlCalendarAdvance(LocalCalendar,$D399,B400,"f",FALSE)</f>
        <v>43069</v>
      </c>
      <c r="E400" s="49">
        <f>_xll.qlInterestRateIndexValueDate(IndexON,D400)</f>
        <v>43069</v>
      </c>
      <c r="F400" s="52">
        <f>IFERROR(_xll.qlIndexFixing(IndexON,D400,TRUE,_xll.ohTrigger(RecalcTrigger,TriggerON)),NA())</f>
        <v>7.2002320190911462E-3</v>
      </c>
      <c r="H400" s="49">
        <f>_xll.qlCalendarAdvance(IborCalendar,$H399,B400,"f",FALSE)</f>
        <v>43061</v>
      </c>
      <c r="I400" s="49">
        <f>_xll.qlInterestRateIndexValueDate(Index1M,$H400)</f>
        <v>43063</v>
      </c>
      <c r="J400" s="52">
        <f>IFERROR(_xll.qlIndexFixing(Index1M,$H400,TRUE,_xll.ohTrigger(RecalcTrigger,Trigger1M)),NA())</f>
        <v>8.6098314128771596E-3</v>
      </c>
      <c r="K400" s="52">
        <f>IFERROR(_xll.qlIndexFixing(ONIndex1M,I400,TRUE,_xll.ohTrigger(RecalcTrigger,Trigger1M)),NA())</f>
        <v>8.5124211221199175E-3</v>
      </c>
      <c r="L400" s="52">
        <f>IFERROR(_xll.qlIndexFixing(Index3M,H400,TRUE,_xll.ohTrigger(RecalcTrigger,Trigger3M)),NA())</f>
        <v>1.0734025374064171E-2</v>
      </c>
      <c r="M400" s="52">
        <f>IFERROR(_xll.qlIndexFixing(ONIndex3M,I400,TRUE,_xll.ohTrigger(RecalcTrigger,Trigger3M)),NA())</f>
        <v>1.0366894652911185E-2</v>
      </c>
      <c r="N400" s="52">
        <f>IFERROR(_xll.qlIndexFixing(Index6M,$H400,TRUE,_xll.ohTrigger(RecalcTrigger,Trigger6M)),NA())</f>
        <v>1.268097105220832E-2</v>
      </c>
      <c r="O400" s="52">
        <f>IFERROR(_xll.qlIndexFixing(ONIndex6M,I400,TRUE,_xll.ohTrigger(RecalcTrigger,Trigger6M)),NA())</f>
        <v>1.2069439698816353E-2</v>
      </c>
      <c r="P400" s="52">
        <f>IFERROR(_xll.qlIndexFixing(Index1Y,$H400,TRUE,_xll.ohTrigger(RecalcTrigger,Trigger1Y)),NA())</f>
        <v>1.5427003793346635E-2</v>
      </c>
      <c r="Q400" s="52">
        <f>IFERROR(_xll.qlIndexFixing(ONIndex1Y,I400,TRUE,_xll.ohTrigger(RecalcTrigger,Trigger1Y)),NA())</f>
        <v>1.4081126652527587E-2</v>
      </c>
    </row>
    <row r="401" spans="2:17" x14ac:dyDescent="0.2">
      <c r="B401" s="46" t="s">
        <v>20</v>
      </c>
      <c r="D401" s="49">
        <f>_xll.qlCalendarAdvance(LocalCalendar,$D400,B401,"f",FALSE)</f>
        <v>43070</v>
      </c>
      <c r="E401" s="49">
        <f>_xll.qlInterestRateIndexValueDate(IndexON,D401)</f>
        <v>43070</v>
      </c>
      <c r="F401" s="52">
        <f>IFERROR(_xll.qlIndexFixing(IndexON,D401,TRUE,_xll.ohTrigger(RecalcTrigger,TriggerON)),NA())</f>
        <v>7.2120521921448244E-3</v>
      </c>
      <c r="H401" s="49">
        <f>_xll.qlCalendarAdvance(IborCalendar,$H400,B401,"f",FALSE)</f>
        <v>43062</v>
      </c>
      <c r="I401" s="49">
        <f>_xll.qlInterestRateIndexValueDate(Index1M,$H401)</f>
        <v>43066</v>
      </c>
      <c r="J401" s="52">
        <f>IFERROR(_xll.qlIndexFixing(Index1M,$H401,TRUE,_xll.ohTrigger(RecalcTrigger,Trigger1M)),NA())</f>
        <v>8.6189610400690952E-3</v>
      </c>
      <c r="K401" s="52">
        <f>IFERROR(_xll.qlIndexFixing(ONIndex1M,I401,TRUE,_xll.ohTrigger(RecalcTrigger,Trigger1M)),NA())</f>
        <v>8.5247180231640129E-3</v>
      </c>
      <c r="L401" s="52">
        <f>IFERROR(_xll.qlIndexFixing(Index3M,H401,TRUE,_xll.ohTrigger(RecalcTrigger,Trigger3M)),NA())</f>
        <v>1.0748854042465096E-2</v>
      </c>
      <c r="M401" s="52">
        <f>IFERROR(_xll.qlIndexFixing(ONIndex3M,I401,TRUE,_xll.ohTrigger(RecalcTrigger,Trigger3M)),NA())</f>
        <v>1.0382387294134432E-2</v>
      </c>
      <c r="N401" s="52">
        <f>IFERROR(_xll.qlIndexFixing(Index6M,$H401,TRUE,_xll.ohTrigger(RecalcTrigger,Trigger6M)),NA())</f>
        <v>1.2698706365306851E-2</v>
      </c>
      <c r="O401" s="52">
        <f>IFERROR(_xll.qlIndexFixing(ONIndex6M,I401,TRUE,_xll.ohTrigger(RecalcTrigger,Trigger6M)),NA())</f>
        <v>1.2090165198506142E-2</v>
      </c>
      <c r="P401" s="52">
        <f>IFERROR(_xll.qlIndexFixing(Index1Y,$H401,TRUE,_xll.ohTrigger(RecalcTrigger,Trigger1Y)),NA())</f>
        <v>1.543686708852912E-2</v>
      </c>
      <c r="Q401" s="52">
        <f>IFERROR(_xll.qlIndexFixing(ONIndex1Y,I401,TRUE,_xll.ohTrigger(RecalcTrigger,Trigger1Y)),NA())</f>
        <v>1.4069947516270886E-2</v>
      </c>
    </row>
    <row r="402" spans="2:17" x14ac:dyDescent="0.2">
      <c r="B402" s="46" t="s">
        <v>20</v>
      </c>
      <c r="D402" s="49">
        <f>_xll.qlCalendarAdvance(LocalCalendar,$D401,B402,"f",FALSE)</f>
        <v>43073</v>
      </c>
      <c r="E402" s="49">
        <f>_xll.qlInterestRateIndexValueDate(IndexON,D402)</f>
        <v>43073</v>
      </c>
      <c r="F402" s="52">
        <f>IFERROR(_xll.qlIndexFixing(IndexON,D402,TRUE,_xll.ohTrigger(RecalcTrigger,TriggerON)),NA())</f>
        <v>7.2235716254187565E-3</v>
      </c>
      <c r="H402" s="49">
        <f>_xll.qlCalendarAdvance(IborCalendar,$H401,B402,"f",FALSE)</f>
        <v>43063</v>
      </c>
      <c r="I402" s="49">
        <f>_xll.qlInterestRateIndexValueDate(Index1M,$H402)</f>
        <v>43067</v>
      </c>
      <c r="J402" s="52">
        <f>IFERROR(_xll.qlIndexFixing(Index1M,$H402,TRUE,_xll.ohTrigger(RecalcTrigger,Trigger1M)),NA())</f>
        <v>8.6252794398085086E-3</v>
      </c>
      <c r="K402" s="52">
        <f>IFERROR(_xll.qlIndexFixing(ONIndex1M,I402,TRUE,_xll.ohTrigger(RecalcTrigger,Trigger1M)),NA())</f>
        <v>8.5309738039374139E-3</v>
      </c>
      <c r="L402" s="52">
        <f>IFERROR(_xll.qlIndexFixing(Index3M,H402,TRUE,_xll.ohTrigger(RecalcTrigger,Trigger3M)),NA())</f>
        <v>1.0756210031875735E-2</v>
      </c>
      <c r="M402" s="52">
        <f>IFERROR(_xll.qlIndexFixing(ONIndex3M,I402,TRUE,_xll.ohTrigger(RecalcTrigger,Trigger3M)),NA())</f>
        <v>1.0390306765293289E-2</v>
      </c>
      <c r="N402" s="52">
        <f>IFERROR(_xll.qlIndexFixing(Index6M,$H402,TRUE,_xll.ohTrigger(RecalcTrigger,Trigger6M)),NA())</f>
        <v>1.2701623429409555E-2</v>
      </c>
      <c r="O402" s="52">
        <f>IFERROR(_xll.qlIndexFixing(ONIndex6M,I402,TRUE,_xll.ohTrigger(RecalcTrigger,Trigger6M)),NA())</f>
        <v>1.2100469785929491E-2</v>
      </c>
      <c r="P402" s="52">
        <f>IFERROR(_xll.qlIndexFixing(Index1Y,$H402,TRUE,_xll.ohTrigger(RecalcTrigger,Trigger1Y)),NA())</f>
        <v>1.5440597950037511E-2</v>
      </c>
      <c r="Q402" s="52">
        <f>IFERROR(_xll.qlIndexFixing(ONIndex1Y,I402,TRUE,_xll.ohTrigger(RecalcTrigger,Trigger1Y)),NA())</f>
        <v>1.4065447549231891E-2</v>
      </c>
    </row>
    <row r="403" spans="2:17" x14ac:dyDescent="0.2">
      <c r="B403" s="46" t="s">
        <v>20</v>
      </c>
      <c r="D403" s="49">
        <f>_xll.qlCalendarAdvance(LocalCalendar,$D402,B403,"f",FALSE)</f>
        <v>43074</v>
      </c>
      <c r="E403" s="49">
        <f>_xll.qlInterestRateIndexValueDate(IndexON,D403)</f>
        <v>43074</v>
      </c>
      <c r="F403" s="52">
        <f>IFERROR(_xll.qlIndexFixing(IndexON,D403,TRUE,_xll.ohTrigger(RecalcTrigger,TriggerON)),NA())</f>
        <v>7.2293976887305433E-3</v>
      </c>
      <c r="H403" s="49">
        <f>_xll.qlCalendarAdvance(IborCalendar,$H402,B403,"f",FALSE)</f>
        <v>43066</v>
      </c>
      <c r="I403" s="49">
        <f>_xll.qlInterestRateIndexValueDate(Index1M,$H403)</f>
        <v>43068</v>
      </c>
      <c r="J403" s="52">
        <f>IFERROR(_xll.qlIndexFixing(Index1M,$H403,TRUE,_xll.ohTrigger(RecalcTrigger,Trigger1M)),NA())</f>
        <v>8.6316018616612311E-3</v>
      </c>
      <c r="K403" s="52">
        <f>IFERROR(_xll.qlIndexFixing(ONIndex1M,I403,TRUE,_xll.ohTrigger(RecalcTrigger,Trigger1M)),NA())</f>
        <v>8.5372336008582295E-3</v>
      </c>
      <c r="L403" s="52">
        <f>IFERROR(_xll.qlIndexFixing(Index3M,H403,TRUE,_xll.ohTrigger(RecalcTrigger,Trigger3M)),NA())</f>
        <v>1.0759920394466273E-2</v>
      </c>
      <c r="M403" s="52">
        <f>IFERROR(_xll.qlIndexFixing(ONIndex3M,I403,TRUE,_xll.ohTrigger(RecalcTrigger,Trigger3M)),NA())</f>
        <v>1.0398240570745898E-2</v>
      </c>
      <c r="N403" s="52">
        <f>IFERROR(_xll.qlIndexFixing(Index6M,$H403,TRUE,_xll.ohTrigger(RecalcTrigger,Trigger6M)),NA())</f>
        <v>1.2704517690722684E-2</v>
      </c>
      <c r="O403" s="52">
        <f>IFERROR(_xll.qlIndexFixing(ONIndex6M,I403,TRUE,_xll.ohTrigger(RecalcTrigger,Trigger6M)),NA())</f>
        <v>1.2110618089966607E-2</v>
      </c>
      <c r="P403" s="52">
        <f>IFERROR(_xll.qlIndexFixing(Index1Y,$H403,TRUE,_xll.ohTrigger(RecalcTrigger,Trigger1Y)),NA())</f>
        <v>1.5444348350389431E-2</v>
      </c>
      <c r="Q403" s="52">
        <f>IFERROR(_xll.qlIndexFixing(ONIndex1Y,I403,TRUE,_xll.ohTrigger(RecalcTrigger,Trigger1Y)),NA())</f>
        <v>1.4061436121721727E-2</v>
      </c>
    </row>
    <row r="404" spans="2:17" x14ac:dyDescent="0.2">
      <c r="B404" s="46" t="s">
        <v>20</v>
      </c>
      <c r="D404" s="49">
        <f>_xll.qlCalendarAdvance(LocalCalendar,$D403,B404,"f",FALSE)</f>
        <v>43075</v>
      </c>
      <c r="E404" s="49">
        <f>_xll.qlInterestRateIndexValueDate(IndexON,D404)</f>
        <v>43075</v>
      </c>
      <c r="F404" s="52">
        <f>IFERROR(_xll.qlIndexFixing(IndexON,D404,TRUE,_xll.ohTrigger(RecalcTrigger,TriggerON)),NA())</f>
        <v>7.235220216710303E-3</v>
      </c>
      <c r="H404" s="49">
        <f>_xll.qlCalendarAdvance(IborCalendar,$H403,B404,"f",FALSE)</f>
        <v>43067</v>
      </c>
      <c r="I404" s="49">
        <f>_xll.qlInterestRateIndexValueDate(Index1M,$H404)</f>
        <v>43069</v>
      </c>
      <c r="J404" s="52">
        <f>IFERROR(_xll.qlIndexFixing(Index1M,$H404,TRUE,_xll.ohTrigger(RecalcTrigger,Trigger1M)),NA())</f>
        <v>8.6346511728619228E-3</v>
      </c>
      <c r="K404" s="52">
        <f>IFERROR(_xll.qlIndexFixing(ONIndex1M,I404,TRUE,_xll.ohTrigger(RecalcTrigger,Trigger1M)),NA())</f>
        <v>8.5434974138465236E-3</v>
      </c>
      <c r="L404" s="52">
        <f>IFERROR(_xll.qlIndexFixing(Index3M,H404,TRUE,_xll.ohTrigger(RecalcTrigger,Trigger3M)),NA())</f>
        <v>1.0763628162520078E-2</v>
      </c>
      <c r="M404" s="52">
        <f>IFERROR(_xll.qlIndexFixing(ONIndex3M,I404,TRUE,_xll.ohTrigger(RecalcTrigger,Trigger3M)),NA())</f>
        <v>1.0406188710492259E-2</v>
      </c>
      <c r="N404" s="52">
        <f>IFERROR(_xll.qlIndexFixing(Index6M,$H404,TRUE,_xll.ohTrigger(RecalcTrigger,Trigger6M)),NA())</f>
        <v>1.2710738120629356E-2</v>
      </c>
      <c r="O404" s="52">
        <f>IFERROR(_xll.qlIndexFixing(ONIndex6M,I404,TRUE,_xll.ohTrigger(RecalcTrigger,Trigger6M)),NA())</f>
        <v>1.2120610110377683E-2</v>
      </c>
      <c r="P404" s="52">
        <f>IFERROR(_xll.qlIndexFixing(Index1Y,$H404,TRUE,_xll.ohTrigger(RecalcTrigger,Trigger1Y)),NA())</f>
        <v>1.5448117066914915E-2</v>
      </c>
      <c r="Q404" s="52">
        <f>IFERROR(_xll.qlIndexFixing(ONIndex1Y,I404,TRUE,_xll.ohTrigger(RecalcTrigger,Trigger1Y)),NA())</f>
        <v>1.4057913233900265E-2</v>
      </c>
    </row>
    <row r="405" spans="2:17" x14ac:dyDescent="0.2">
      <c r="B405" s="46" t="s">
        <v>20</v>
      </c>
      <c r="D405" s="49">
        <f>_xll.qlCalendarAdvance(LocalCalendar,$D404,B405,"f",FALSE)</f>
        <v>43076</v>
      </c>
      <c r="E405" s="49">
        <f>_xll.qlInterestRateIndexValueDate(IndexON,D405)</f>
        <v>43076</v>
      </c>
      <c r="F405" s="52">
        <f>IFERROR(_xll.qlIndexFixing(IndexON,D405,TRUE,_xll.ohTrigger(RecalcTrigger,TriggerON)),NA())</f>
        <v>7.2410392093580356E-3</v>
      </c>
      <c r="H405" s="49">
        <f>_xll.qlCalendarAdvance(IborCalendar,$H404,B405,"f",FALSE)</f>
        <v>43068</v>
      </c>
      <c r="I405" s="49">
        <f>_xll.qlInterestRateIndexValueDate(Index1M,$H405)</f>
        <v>43070</v>
      </c>
      <c r="J405" s="52">
        <f>IFERROR(_xll.qlIndexFixing(Index1M,$H405,TRUE,_xll.ohTrigger(RecalcTrigger,Trigger1M)),NA())</f>
        <v>8.6508218469472098E-3</v>
      </c>
      <c r="K405" s="52">
        <f>IFERROR(_xll.qlIndexFixing(ONIndex1M,I405,TRUE,_xll.ohTrigger(RecalcTrigger,Trigger1M)),NA())</f>
        <v>8.5562417778106692E-3</v>
      </c>
      <c r="L405" s="52">
        <f>IFERROR(_xll.qlIndexFixing(Index3M,H405,TRUE,_xll.ohTrigger(RecalcTrigger,Trigger3M)),NA())</f>
        <v>1.0770948247569301E-2</v>
      </c>
      <c r="M405" s="52">
        <f>IFERROR(_xll.qlIndexFixing(ONIndex3M,I405,TRUE,_xll.ohTrigger(RecalcTrigger,Trigger3M)),NA())</f>
        <v>1.0422434498060795E-2</v>
      </c>
      <c r="N405" s="52">
        <f>IFERROR(_xll.qlIndexFixing(Index6M,$H405,TRUE,_xll.ohTrigger(RecalcTrigger,Trigger6M)),NA())</f>
        <v>1.2715220059994934E-2</v>
      </c>
      <c r="O405" s="52">
        <f>IFERROR(_xll.qlIndexFixing(ONIndex6M,I405,TRUE,_xll.ohTrigger(RecalcTrigger,Trigger6M)),NA())</f>
        <v>1.214048260360201E-2</v>
      </c>
      <c r="P405" s="52">
        <f>IFERROR(_xll.qlIndexFixing(Index1Y,$H405,TRUE,_xll.ohTrigger(RecalcTrigger,Trigger1Y)),NA())</f>
        <v>1.5453061176746193E-2</v>
      </c>
      <c r="Q405" s="52">
        <f>IFERROR(_xll.qlIndexFixing(ONIndex1Y,I405,TRUE,_xll.ohTrigger(RecalcTrigger,Trigger1Y)),NA())</f>
        <v>1.4053044465605069E-2</v>
      </c>
    </row>
    <row r="406" spans="2:17" x14ac:dyDescent="0.2">
      <c r="B406" s="46" t="s">
        <v>20</v>
      </c>
      <c r="D406" s="49">
        <f>_xll.qlCalendarAdvance(LocalCalendar,$D405,B406,"f",FALSE)</f>
        <v>43077</v>
      </c>
      <c r="E406" s="49">
        <f>_xll.qlInterestRateIndexValueDate(IndexON,D406)</f>
        <v>43077</v>
      </c>
      <c r="F406" s="52">
        <f>IFERROR(_xll.qlIndexFixing(IndexON,D406,TRUE,_xll.ohTrigger(RecalcTrigger,TriggerON)),NA())</f>
        <v>7.2528115253600589E-3</v>
      </c>
      <c r="H406" s="49">
        <f>_xll.qlCalendarAdvance(IborCalendar,$H405,B406,"f",FALSE)</f>
        <v>43069</v>
      </c>
      <c r="I406" s="49">
        <f>_xll.qlInterestRateIndexValueDate(Index1M,$H406)</f>
        <v>43073</v>
      </c>
      <c r="J406" s="52">
        <f>IFERROR(_xll.qlIndexFixing(Index1M,$H406,TRUE,_xll.ohTrigger(RecalcTrigger,Trigger1M)),NA())</f>
        <v>8.6665615835941484E-3</v>
      </c>
      <c r="K406" s="52">
        <f>IFERROR(_xll.qlIndexFixing(ONIndex1M,I406,TRUE,_xll.ohTrigger(RecalcTrigger,Trigger1M)),NA())</f>
        <v>8.5685928267942302E-3</v>
      </c>
      <c r="L406" s="52">
        <f>IFERROR(_xll.qlIndexFixing(Index3M,H406,TRUE,_xll.ohTrigger(RecalcTrigger,Trigger3M)),NA())</f>
        <v>1.0796327998691747E-2</v>
      </c>
      <c r="M406" s="52">
        <f>IFERROR(_xll.qlIndexFixing(ONIndex3M,I406,TRUE,_xll.ohTrigger(RecalcTrigger,Trigger3M)),NA())</f>
        <v>1.0438124611615862E-2</v>
      </c>
      <c r="N406" s="52">
        <f>IFERROR(_xll.qlIndexFixing(Index6M,$H406,TRUE,_xll.ohTrigger(RecalcTrigger,Trigger6M)),NA())</f>
        <v>1.2728375855987305E-2</v>
      </c>
      <c r="O406" s="52">
        <f>IFERROR(_xll.qlIndexFixing(ONIndex6M,I406,TRUE,_xll.ohTrigger(RecalcTrigger,Trigger6M)),NA())</f>
        <v>1.2159015357280367E-2</v>
      </c>
      <c r="P406" s="52">
        <f>IFERROR(_xll.qlIndexFixing(Index1Y,$H406,TRUE,_xll.ohTrigger(RecalcTrigger,Trigger1Y)),NA())</f>
        <v>1.5463350640728592E-2</v>
      </c>
      <c r="Q406" s="52">
        <f>IFERROR(_xll.qlIndexFixing(ONIndex1Y,I406,TRUE,_xll.ohTrigger(RecalcTrigger,Trigger1Y)),NA())</f>
        <v>1.4048707078062606E-2</v>
      </c>
    </row>
    <row r="407" spans="2:17" x14ac:dyDescent="0.2">
      <c r="B407" s="46" t="s">
        <v>20</v>
      </c>
      <c r="D407" s="49">
        <f>_xll.qlCalendarAdvance(LocalCalendar,$D406,B407,"f",FALSE)</f>
        <v>43080</v>
      </c>
      <c r="E407" s="49">
        <f>_xll.qlInterestRateIndexValueDate(IndexON,D407)</f>
        <v>43080</v>
      </c>
      <c r="F407" s="52">
        <f>IFERROR(_xll.qlIndexFixing(IndexON,D407,TRUE,_xll.ohTrigger(RecalcTrigger,TriggerON)),NA())</f>
        <v>7.2642798264688224E-3</v>
      </c>
      <c r="H407" s="49">
        <f>_xll.qlCalendarAdvance(IborCalendar,$H406,B407,"f",FALSE)</f>
        <v>43070</v>
      </c>
      <c r="I407" s="49">
        <f>_xll.qlInterestRateIndexValueDate(Index1M,$H407)</f>
        <v>43074</v>
      </c>
      <c r="J407" s="52">
        <f>IFERROR(_xll.qlIndexFixing(Index1M,$H407,TRUE,_xll.ohTrigger(RecalcTrigger,Trigger1M)),NA())</f>
        <v>8.6729103021927281E-3</v>
      </c>
      <c r="K407" s="52">
        <f>IFERROR(_xll.qlIndexFixing(ONIndex1M,I407,TRUE,_xll.ohTrigger(RecalcTrigger,Trigger1M)),NA())</f>
        <v>8.5748767203597254E-3</v>
      </c>
      <c r="L407" s="52">
        <f>IFERROR(_xll.qlIndexFixing(Index3M,H407,TRUE,_xll.ohTrigger(RecalcTrigger,Trigger3M)),NA())</f>
        <v>1.0799994892734865E-2</v>
      </c>
      <c r="M407" s="52">
        <f>IFERROR(_xll.qlIndexFixing(ONIndex3M,I407,TRUE,_xll.ohTrigger(RecalcTrigger,Trigger3M)),NA())</f>
        <v>1.0446144422511239E-2</v>
      </c>
      <c r="N407" s="52">
        <f>IFERROR(_xll.qlIndexFixing(Index6M,$H407,TRUE,_xll.ohTrigger(RecalcTrigger,Trigger6M)),NA())</f>
        <v>1.2732667670374702E-2</v>
      </c>
      <c r="O407" s="52">
        <f>IFERROR(_xll.qlIndexFixing(ONIndex6M,I407,TRUE,_xll.ohTrigger(RecalcTrigger,Trigger6M)),NA())</f>
        <v>1.2168242611441116E-2</v>
      </c>
      <c r="P407" s="52">
        <f>IFERROR(_xll.qlIndexFixing(Index1Y,$H407,TRUE,_xll.ohTrigger(RecalcTrigger,Trigger1Y)),NA())</f>
        <v>1.5467192597449574E-2</v>
      </c>
      <c r="Q407" s="52">
        <f>IFERROR(_xll.qlIndexFixing(ONIndex1Y,I407,TRUE,_xll.ohTrigger(RecalcTrigger,Trigger1Y)),NA())</f>
        <v>1.4047626887965237E-2</v>
      </c>
    </row>
    <row r="408" spans="2:17" x14ac:dyDescent="0.2">
      <c r="B408" s="46" t="s">
        <v>20</v>
      </c>
      <c r="D408" s="49">
        <f>_xll.qlCalendarAdvance(LocalCalendar,$D407,B408,"f",FALSE)</f>
        <v>43081</v>
      </c>
      <c r="E408" s="49">
        <f>_xll.qlInterestRateIndexValueDate(IndexON,D408)</f>
        <v>43081</v>
      </c>
      <c r="F408" s="52">
        <f>IFERROR(_xll.qlIndexFixing(IndexON,D408,TRUE,_xll.ohTrigger(RecalcTrigger,TriggerON)),NA())</f>
        <v>7.2700811424564193E-3</v>
      </c>
      <c r="H408" s="49">
        <f>_xll.qlCalendarAdvance(IborCalendar,$H407,B408,"f",FALSE)</f>
        <v>43073</v>
      </c>
      <c r="I408" s="49">
        <f>_xll.qlInterestRateIndexValueDate(Index1M,$H408)</f>
        <v>43075</v>
      </c>
      <c r="J408" s="52">
        <f>IFERROR(_xll.qlIndexFixing(Index1M,$H408,TRUE,_xll.ohTrigger(RecalcTrigger,Trigger1M)),NA())</f>
        <v>8.6858507483848647E-3</v>
      </c>
      <c r="K408" s="52">
        <f>IFERROR(_xll.qlIndexFixing(ONIndex1M,I408,TRUE,_xll.ohTrigger(RecalcTrigger,Trigger1M)),NA())</f>
        <v>8.5811646299926991E-3</v>
      </c>
      <c r="L408" s="52">
        <f>IFERROR(_xll.qlIndexFixing(Index3M,H408,TRUE,_xll.ohTrigger(RecalcTrigger,Trigger3M)),NA())</f>
        <v>1.0807195507738676E-2</v>
      </c>
      <c r="M408" s="52">
        <f>IFERROR(_xll.qlIndexFixing(ONIndex3M,I408,TRUE,_xll.ohTrigger(RecalcTrigger,Trigger3M)),NA())</f>
        <v>1.0454178567700367E-2</v>
      </c>
      <c r="N408" s="52">
        <f>IFERROR(_xll.qlIndexFixing(Index6M,$H408,TRUE,_xll.ohTrigger(RecalcTrigger,Trigger6M)),NA())</f>
        <v>1.2736914278788191E-2</v>
      </c>
      <c r="O408" s="52">
        <f>IFERROR(_xll.qlIndexFixing(ONIndex6M,I408,TRUE,_xll.ohTrigger(RecalcTrigger,Trigger6M)),NA())</f>
        <v>1.2177396838417565E-2</v>
      </c>
      <c r="P408" s="52">
        <f>IFERROR(_xll.qlIndexFixing(Index1Y,$H408,TRUE,_xll.ohTrigger(RecalcTrigger,Trigger1Y)),NA())</f>
        <v>1.5471045533949613E-2</v>
      </c>
      <c r="Q408" s="52">
        <f>IFERROR(_xll.qlIndexFixing(ONIndex1Y,I408,TRUE,_xll.ohTrigger(RecalcTrigger,Trigger1Y)),NA())</f>
        <v>1.4047035237396699E-2</v>
      </c>
    </row>
    <row r="409" spans="2:17" x14ac:dyDescent="0.2">
      <c r="B409" s="46" t="s">
        <v>20</v>
      </c>
      <c r="D409" s="49">
        <f>_xll.qlCalendarAdvance(LocalCalendar,$D408,B409,"f",FALSE)</f>
        <v>43082</v>
      </c>
      <c r="E409" s="49">
        <f>_xll.qlInterestRateIndexValueDate(IndexON,D409)</f>
        <v>43082</v>
      </c>
      <c r="F409" s="52">
        <f>IFERROR(_xll.qlIndexFixing(IndexON,D409,TRUE,_xll.ohTrigger(RecalcTrigger,TriggerON)),NA())</f>
        <v>7.2758789230320531E-3</v>
      </c>
      <c r="H409" s="49">
        <f>_xll.qlCalendarAdvance(IborCalendar,$H408,B409,"f",FALSE)</f>
        <v>43074</v>
      </c>
      <c r="I409" s="49">
        <f>_xll.qlInterestRateIndexValueDate(Index1M,$H409)</f>
        <v>43076</v>
      </c>
      <c r="J409" s="52">
        <f>IFERROR(_xll.qlIndexFixing(Index1M,$H409,TRUE,_xll.ohTrigger(RecalcTrigger,Trigger1M)),NA())</f>
        <v>8.6889150756686018E-3</v>
      </c>
      <c r="K409" s="52">
        <f>IFERROR(_xll.qlIndexFixing(ONIndex1M,I409,TRUE,_xll.ohTrigger(RecalcTrigger,Trigger1M)),NA())</f>
        <v>8.5874565556931515E-3</v>
      </c>
      <c r="L409" s="52">
        <f>IFERROR(_xll.qlIndexFixing(Index3M,H409,TRUE,_xll.ohTrigger(RecalcTrigger,Trigger3M)),NA())</f>
        <v>1.0814370655204186E-2</v>
      </c>
      <c r="M409" s="52">
        <f>IFERROR(_xll.qlIndexFixing(ONIndex3M,I409,TRUE,_xll.ohTrigger(RecalcTrigger,Trigger3M)),NA())</f>
        <v>1.0462227047103312E-2</v>
      </c>
      <c r="N409" s="52">
        <f>IFERROR(_xll.qlIndexFixing(Index6M,$H409,TRUE,_xll.ohTrigger(RecalcTrigger,Trigger6M)),NA())</f>
        <v>1.2741116187806724E-2</v>
      </c>
      <c r="O409" s="52">
        <f>IFERROR(_xll.qlIndexFixing(ONIndex6M,I409,TRUE,_xll.ohTrigger(RecalcTrigger,Trigger6M)),NA())</f>
        <v>1.2186494689370164E-2</v>
      </c>
      <c r="P409" s="52">
        <f>IFERROR(_xll.qlIndexFixing(Index1Y,$H409,TRUE,_xll.ohTrigger(RecalcTrigger,Trigger1Y)),NA())</f>
        <v>1.5474908227433038E-2</v>
      </c>
      <c r="Q409" s="52">
        <f>IFERROR(_xll.qlIndexFixing(ONIndex1Y,I409,TRUE,_xll.ohTrigger(RecalcTrigger,Trigger1Y)),NA())</f>
        <v>1.4046932126356992E-2</v>
      </c>
    </row>
    <row r="410" spans="2:17" x14ac:dyDescent="0.2">
      <c r="B410" s="46" t="s">
        <v>20</v>
      </c>
      <c r="D410" s="49">
        <f>_xll.qlCalendarAdvance(LocalCalendar,$D409,B410,"f",FALSE)</f>
        <v>43083</v>
      </c>
      <c r="E410" s="49">
        <f>_xll.qlInterestRateIndexValueDate(IndexON,D410)</f>
        <v>43083</v>
      </c>
      <c r="F410" s="52">
        <f>IFERROR(_xll.qlIndexFixing(IndexON,D410,TRUE,_xll.ohTrigger(RecalcTrigger,TriggerON)),NA())</f>
        <v>7.2816731683555957E-3</v>
      </c>
      <c r="H410" s="49">
        <f>_xll.qlCalendarAdvance(IborCalendar,$H409,B410,"f",FALSE)</f>
        <v>43075</v>
      </c>
      <c r="I410" s="49">
        <f>_xll.qlInterestRateIndexValueDate(Index1M,$H410)</f>
        <v>43077</v>
      </c>
      <c r="J410" s="52">
        <f>IFERROR(_xll.qlIndexFixing(Index1M,$H410,TRUE,_xll.ohTrigger(RecalcTrigger,Trigger1M)),NA())</f>
        <v>8.6919805922469253E-3</v>
      </c>
      <c r="K410" s="52">
        <f>IFERROR(_xll.qlIndexFixing(ONIndex1M,I410,TRUE,_xll.ohTrigger(RecalcTrigger,Trigger1M)),NA())</f>
        <v>8.6002592428169322E-3</v>
      </c>
      <c r="L410" s="52">
        <f>IFERROR(_xll.qlIndexFixing(Index3M,H410,TRUE,_xll.ohTrigger(RecalcTrigger,Trigger3M)),NA())</f>
        <v>1.0821519810613189E-2</v>
      </c>
      <c r="M410" s="52">
        <f>IFERROR(_xll.qlIndexFixing(ONIndex3M,I410,TRUE,_xll.ohTrigger(RecalcTrigger,Trigger3M)),NA())</f>
        <v>1.0478676779319684E-2</v>
      </c>
      <c r="N410" s="52">
        <f>IFERROR(_xll.qlIndexFixing(Index6M,$H410,TRUE,_xll.ohTrigger(RecalcTrigger,Trigger6M)),NA())</f>
        <v>1.2745273811938729E-2</v>
      </c>
      <c r="O410" s="52">
        <f>IFERROR(_xll.qlIndexFixing(ONIndex6M,I410,TRUE,_xll.ohTrigger(RecalcTrigger,Trigger6M)),NA())</f>
        <v>1.2204916225933005E-2</v>
      </c>
      <c r="P410" s="52">
        <f>IFERROR(_xll.qlIndexFixing(Index1Y,$H410,TRUE,_xll.ohTrigger(RecalcTrigger,Trigger1Y)),NA())</f>
        <v>1.5479905362671881E-2</v>
      </c>
      <c r="Q410" s="52">
        <f>IFERROR(_xll.qlIndexFixing(ONIndex1Y,I410,TRUE,_xll.ohTrigger(RecalcTrigger,Trigger1Y)),NA())</f>
        <v>1.4048902588390533E-2</v>
      </c>
    </row>
    <row r="411" spans="2:17" x14ac:dyDescent="0.2">
      <c r="B411" s="46" t="s">
        <v>20</v>
      </c>
      <c r="D411" s="49">
        <f>_xll.qlCalendarAdvance(LocalCalendar,$D410,B411,"f",FALSE)</f>
        <v>43084</v>
      </c>
      <c r="E411" s="49">
        <f>_xll.qlInterestRateIndexValueDate(IndexON,D411)</f>
        <v>43084</v>
      </c>
      <c r="F411" s="52">
        <f>IFERROR(_xll.qlIndexFixing(IndexON,D411,TRUE,_xll.ohTrigger(RecalcTrigger,TriggerON)),NA())</f>
        <v>7.2933976296774006E-3</v>
      </c>
      <c r="H411" s="49">
        <f>_xll.qlCalendarAdvance(IborCalendar,$H410,B411,"f",FALSE)</f>
        <v>43076</v>
      </c>
      <c r="I411" s="49">
        <f>_xll.qlInterestRateIndexValueDate(Index1M,$H411)</f>
        <v>43080</v>
      </c>
      <c r="J411" s="52">
        <f>IFERROR(_xll.qlIndexFixing(Index1M,$H411,TRUE,_xll.ohTrigger(RecalcTrigger,Trigger1M)),NA())</f>
        <v>8.7110870838254841E-3</v>
      </c>
      <c r="K411" s="52">
        <f>IFERROR(_xll.qlIndexFixing(ONIndex1M,I411,TRUE,_xll.ohTrigger(RecalcTrigger,Trigger1M)),NA())</f>
        <v>8.612664419729299E-3</v>
      </c>
      <c r="L411" s="52">
        <f>IFERROR(_xll.qlIndexFixing(Index3M,H411,TRUE,_xll.ohTrigger(RecalcTrigger,Trigger3M)),NA())</f>
        <v>1.0846254640869621E-2</v>
      </c>
      <c r="M411" s="52">
        <f>IFERROR(_xll.qlIndexFixing(ONIndex3M,I411,TRUE,_xll.ohTrigger(RecalcTrigger,Trigger3M)),NA())</f>
        <v>1.0494564307252929E-2</v>
      </c>
      <c r="N411" s="52">
        <f>IFERROR(_xll.qlIndexFixing(Index6M,$H411,TRUE,_xll.ohTrigger(RecalcTrigger,Trigger6M)),NA())</f>
        <v>1.2757485120193411E-2</v>
      </c>
      <c r="O411" s="52">
        <f>IFERROR(_xll.qlIndexFixing(ONIndex6M,I411,TRUE,_xll.ohTrigger(RecalcTrigger,Trigger6M)),NA())</f>
        <v>1.2222322334061175E-2</v>
      </c>
      <c r="P411" s="52">
        <f>IFERROR(_xll.qlIndexFixing(Index1Y,$H411,TRUE,_xll.ohTrigger(RecalcTrigger,Trigger1Y)),NA())</f>
        <v>1.5490432114631882E-2</v>
      </c>
      <c r="Q411" s="52">
        <f>IFERROR(_xll.qlIndexFixing(ONIndex1Y,I411,TRUE,_xll.ohTrigger(RecalcTrigger,Trigger1Y)),NA())</f>
        <v>1.4051405077566415E-2</v>
      </c>
    </row>
    <row r="412" spans="2:17" x14ac:dyDescent="0.2">
      <c r="B412" s="46" t="s">
        <v>20</v>
      </c>
      <c r="D412" s="49">
        <f>_xll.qlCalendarAdvance(LocalCalendar,$D411,B412,"f",FALSE)</f>
        <v>43087</v>
      </c>
      <c r="E412" s="49">
        <f>_xll.qlInterestRateIndexValueDate(IndexON,D412)</f>
        <v>43087</v>
      </c>
      <c r="F412" s="52">
        <f>IFERROR(_xll.qlIndexFixing(IndexON,D412,TRUE,_xll.ohTrigger(RecalcTrigger,TriggerON)),NA())</f>
        <v>7.3048147963294952E-3</v>
      </c>
      <c r="H412" s="49">
        <f>_xll.qlCalendarAdvance(IborCalendar,$H411,B412,"f",FALSE)</f>
        <v>43077</v>
      </c>
      <c r="I412" s="49">
        <f>_xll.qlInterestRateIndexValueDate(Index1M,$H412)</f>
        <v>43081</v>
      </c>
      <c r="J412" s="52">
        <f>IFERROR(_xll.qlIndexFixing(Index1M,$H412,TRUE,_xll.ohTrigger(RecalcTrigger,Trigger1M)),NA())</f>
        <v>8.7174639591655161E-3</v>
      </c>
      <c r="K412" s="52">
        <f>IFERROR(_xll.qlIndexFixing(ONIndex1M,I412,TRUE,_xll.ohTrigger(RecalcTrigger,Trigger1M)),NA())</f>
        <v>8.6189764260069524E-3</v>
      </c>
      <c r="L412" s="52">
        <f>IFERROR(_xll.qlIndexFixing(Index3M,H412,TRUE,_xll.ohTrigger(RecalcTrigger,Trigger3M)),NA())</f>
        <v>1.0849846021224074E-2</v>
      </c>
      <c r="M412" s="52">
        <f>IFERROR(_xll.qlIndexFixing(ONIndex3M,I412,TRUE,_xll.ohTrigger(RecalcTrigger,Trigger3M)),NA())</f>
        <v>1.0502684457884826E-2</v>
      </c>
      <c r="N412" s="52">
        <f>IFERROR(_xll.qlIndexFixing(Index6M,$H412,TRUE,_xll.ohTrigger(RecalcTrigger,Trigger6M)),NA())</f>
        <v>1.2761469749990076E-2</v>
      </c>
      <c r="O412" s="52">
        <f>IFERROR(_xll.qlIndexFixing(ONIndex6M,I412,TRUE,_xll.ohTrigger(RecalcTrigger,Trigger6M)),NA())</f>
        <v>1.2231138305374145E-2</v>
      </c>
      <c r="P412" s="52">
        <f>IFERROR(_xll.qlIndexFixing(Index1Y,$H412,TRUE,_xll.ohTrigger(RecalcTrigger,Trigger1Y)),NA())</f>
        <v>1.549432525044123E-2</v>
      </c>
      <c r="Q412" s="52">
        <f>IFERROR(_xll.qlIndexFixing(ONIndex1Y,I412,TRUE,_xll.ohTrigger(RecalcTrigger,Trigger1Y)),NA())</f>
        <v>1.4053744664330736E-2</v>
      </c>
    </row>
    <row r="413" spans="2:17" x14ac:dyDescent="0.2">
      <c r="B413" s="46" t="s">
        <v>20</v>
      </c>
      <c r="D413" s="49">
        <f>_xll.qlCalendarAdvance(LocalCalendar,$D412,B413,"f",FALSE)</f>
        <v>43088</v>
      </c>
      <c r="E413" s="49">
        <f>_xll.qlInterestRateIndexValueDate(IndexON,D413)</f>
        <v>43088</v>
      </c>
      <c r="F413" s="52">
        <f>IFERROR(_xll.qlIndexFixing(IndexON,D413,TRUE,_xll.ohTrigger(RecalcTrigger,TriggerON)),NA())</f>
        <v>7.3105913649929022E-3</v>
      </c>
      <c r="H413" s="49">
        <f>_xll.qlCalendarAdvance(IborCalendar,$H412,B413,"f",FALSE)</f>
        <v>43080</v>
      </c>
      <c r="I413" s="49">
        <f>_xll.qlInterestRateIndexValueDate(Index1M,$H413)</f>
        <v>43082</v>
      </c>
      <c r="J413" s="52">
        <f>IFERROR(_xll.qlIndexFixing(Index1M,$H413,TRUE,_xll.ohTrigger(RecalcTrigger,Trigger1M)),NA())</f>
        <v>8.7337741326723294E-3</v>
      </c>
      <c r="K413" s="52">
        <f>IFERROR(_xll.qlIndexFixing(ONIndex1M,I413,TRUE,_xll.ohTrigger(RecalcTrigger,Trigger1M)),NA())</f>
        <v>8.6252924483520843E-3</v>
      </c>
      <c r="L413" s="52">
        <f>IFERROR(_xll.qlIndexFixing(Index3M,H413,TRUE,_xll.ohTrigger(RecalcTrigger,Trigger3M)),NA())</f>
        <v>1.0856857348477966E-2</v>
      </c>
      <c r="M413" s="52">
        <f>IFERROR(_xll.qlIndexFixing(ONIndex3M,I413,TRUE,_xll.ohTrigger(RecalcTrigger,Trigger3M)),NA())</f>
        <v>1.0510818942810474E-2</v>
      </c>
      <c r="N413" s="52">
        <f>IFERROR(_xll.qlIndexFixing(Index6M,$H413,TRUE,_xll.ohTrigger(RecalcTrigger,Trigger6M)),NA())</f>
        <v>1.2765412167536783E-2</v>
      </c>
      <c r="O413" s="52">
        <f>IFERROR(_xll.qlIndexFixing(ONIndex6M,I413,TRUE,_xll.ohTrigger(RecalcTrigger,Trigger6M)),NA())</f>
        <v>1.2239897900743202E-2</v>
      </c>
      <c r="P413" s="52">
        <f>IFERROR(_xll.qlIndexFixing(Index1Y,$H413,TRUE,_xll.ohTrigger(RecalcTrigger,Trigger1Y)),NA())</f>
        <v>1.5498220806065718E-2</v>
      </c>
      <c r="Q413" s="52">
        <f>IFERROR(_xll.qlIndexFixing(ONIndex1Y,I413,TRUE,_xll.ohTrigger(RecalcTrigger,Trigger1Y)),NA())</f>
        <v>1.4056572790543953E-2</v>
      </c>
    </row>
    <row r="414" spans="2:17" x14ac:dyDescent="0.2">
      <c r="B414" s="46" t="s">
        <v>20</v>
      </c>
      <c r="D414" s="49">
        <f>_xll.qlCalendarAdvance(LocalCalendar,$D413,B414,"f",FALSE)</f>
        <v>43089</v>
      </c>
      <c r="E414" s="49">
        <f>_xll.qlInterestRateIndexValueDate(IndexON,D414)</f>
        <v>43089</v>
      </c>
      <c r="F414" s="52">
        <f>IFERROR(_xll.qlIndexFixing(IndexON,D414,TRUE,_xll.ohTrigger(RecalcTrigger,TriggerON)),NA())</f>
        <v>7.316364398244346E-3</v>
      </c>
      <c r="H414" s="49">
        <f>_xll.qlCalendarAdvance(IborCalendar,$H413,B414,"f",FALSE)</f>
        <v>43081</v>
      </c>
      <c r="I414" s="49">
        <f>_xll.qlInterestRateIndexValueDate(Index1M,$H414)</f>
        <v>43083</v>
      </c>
      <c r="J414" s="52">
        <f>IFERROR(_xll.qlIndexFixing(Index1M,$H414,TRUE,_xll.ohTrigger(RecalcTrigger,Trigger1M)),NA())</f>
        <v>8.7368521289242877E-3</v>
      </c>
      <c r="K414" s="52">
        <f>IFERROR(_xll.qlIndexFixing(ONIndex1M,I414,TRUE,_xll.ohTrigger(RecalcTrigger,Trigger1M)),NA())</f>
        <v>8.6316124868446309E-3</v>
      </c>
      <c r="L414" s="52">
        <f>IFERROR(_xll.qlIndexFixing(Index3M,H414,TRUE,_xll.ohTrigger(RecalcTrigger,Trigger3M)),NA())</f>
        <v>1.086383953650305E-2</v>
      </c>
      <c r="M414" s="52">
        <f>IFERROR(_xll.qlIndexFixing(ONIndex3M,I414,TRUE,_xll.ohTrigger(RecalcTrigger,Trigger3M)),NA())</f>
        <v>1.0518967762029874E-2</v>
      </c>
      <c r="N414" s="52">
        <f>IFERROR(_xll.qlIndexFixing(Index6M,$H414,TRUE,_xll.ohTrigger(RecalcTrigger,Trigger6M)),NA())</f>
        <v>1.2769312787379731E-2</v>
      </c>
      <c r="O414" s="52">
        <f>IFERROR(_xll.qlIndexFixing(ONIndex6M,I414,TRUE,_xll.ohTrigger(RecalcTrigger,Trigger6M)),NA())</f>
        <v>1.2248601120088409E-2</v>
      </c>
      <c r="P414" s="52">
        <f>IFERROR(_xll.qlIndexFixing(Index1Y,$H414,TRUE,_xll.ohTrigger(RecalcTrigger,Trigger1Y)),NA())</f>
        <v>1.5502117558577617E-2</v>
      </c>
      <c r="Q414" s="52">
        <f>IFERROR(_xll.qlIndexFixing(ONIndex1Y,I414,TRUE,_xll.ohTrigger(RecalcTrigger,Trigger1Y)),NA())</f>
        <v>1.4059889456365937E-2</v>
      </c>
    </row>
    <row r="415" spans="2:17" x14ac:dyDescent="0.2">
      <c r="B415" s="46" t="s">
        <v>20</v>
      </c>
      <c r="D415" s="49">
        <f>_xll.qlCalendarAdvance(LocalCalendar,$D414,B415,"f",FALSE)</f>
        <v>43090</v>
      </c>
      <c r="E415" s="49">
        <f>_xll.qlInterestRateIndexValueDate(IndexON,D415)</f>
        <v>43090</v>
      </c>
      <c r="F415" s="52">
        <f>IFERROR(_xll.qlIndexFixing(IndexON,D415,TRUE,_xll.ohTrigger(RecalcTrigger,TriggerON)),NA())</f>
        <v>7.3221338962436988E-3</v>
      </c>
      <c r="H415" s="49">
        <f>_xll.qlCalendarAdvance(IborCalendar,$H414,B415,"f",FALSE)</f>
        <v>43082</v>
      </c>
      <c r="I415" s="49">
        <f>_xll.qlInterestRateIndexValueDate(Index1M,$H415)</f>
        <v>43084</v>
      </c>
      <c r="J415" s="52">
        <f>IFERROR(_xll.qlIndexFixing(Index1M,$H415,TRUE,_xll.ohTrigger(RecalcTrigger,Trigger1M)),NA())</f>
        <v>8.739931313018201E-3</v>
      </c>
      <c r="K415" s="52">
        <f>IFERROR(_xll.qlIndexFixing(ONIndex1M,I415,TRUE,_xll.ohTrigger(RecalcTrigger,Trigger1M)),NA())</f>
        <v>8.6444735173252241E-3</v>
      </c>
      <c r="L415" s="52">
        <f>IFERROR(_xll.qlIndexFixing(Index3M,H415,TRUE,_xll.ohTrigger(RecalcTrigger,Trigger3M)),NA())</f>
        <v>1.0870792060759804E-2</v>
      </c>
      <c r="M415" s="52">
        <f>IFERROR(_xll.qlIndexFixing(ONIndex3M,I415,TRUE,_xll.ohTrigger(RecalcTrigger,Trigger3M)),NA())</f>
        <v>1.0535621497567149E-2</v>
      </c>
      <c r="N415" s="52">
        <f>IFERROR(_xll.qlIndexFixing(Index6M,$H415,TRUE,_xll.ohTrigger(RecalcTrigger,Trigger6M)),NA())</f>
        <v>1.2773172024070387E-2</v>
      </c>
      <c r="O415" s="52">
        <f>IFERROR(_xll.qlIndexFixing(ONIndex6M,I415,TRUE,_xll.ohTrigger(RecalcTrigger,Trigger6M)),NA())</f>
        <v>1.2266237561249227E-2</v>
      </c>
      <c r="P415" s="52">
        <f>IFERROR(_xll.qlIndexFixing(Index1Y,$H415,TRUE,_xll.ohTrigger(RecalcTrigger,Trigger1Y)),NA())</f>
        <v>1.5507119189284891E-2</v>
      </c>
      <c r="Q415" s="52">
        <f>IFERROR(_xll.qlIndexFixing(ONIndex1Y,I415,TRUE,_xll.ohTrigger(RecalcTrigger,Trigger1Y)),NA())</f>
        <v>1.4068701018432606E-2</v>
      </c>
    </row>
    <row r="416" spans="2:17" x14ac:dyDescent="0.2">
      <c r="B416" s="46" t="s">
        <v>20</v>
      </c>
      <c r="D416" s="49">
        <f>_xll.qlCalendarAdvance(LocalCalendar,$D415,B416,"f",FALSE)</f>
        <v>43091</v>
      </c>
      <c r="E416" s="49">
        <f>_xll.qlInterestRateIndexValueDate(IndexON,D416)</f>
        <v>43091</v>
      </c>
      <c r="F416" s="52">
        <f>IFERROR(_xll.qlIndexFixing(IndexON,D416,TRUE,_xll.ohTrigger(RecalcTrigger,TriggerON)),NA())</f>
        <v>7.3367642376620523E-3</v>
      </c>
      <c r="H416" s="49">
        <f>_xll.qlCalendarAdvance(IborCalendar,$H415,B416,"f",FALSE)</f>
        <v>43083</v>
      </c>
      <c r="I416" s="49">
        <f>_xll.qlInterestRateIndexValueDate(Index1M,$H416)</f>
        <v>43087</v>
      </c>
      <c r="J416" s="52">
        <f>IFERROR(_xll.qlIndexFixing(Index1M,$H416,TRUE,_xll.ohTrigger(RecalcTrigger,Trigger1M)),NA())</f>
        <v>8.755809682216547E-3</v>
      </c>
      <c r="K416" s="52">
        <f>IFERROR(_xll.qlIndexFixing(ONIndex1M,I416,TRUE,_xll.ohTrigger(RecalcTrigger,Trigger1M)),NA())</f>
        <v>8.6569328019692193E-3</v>
      </c>
      <c r="L416" s="52">
        <f>IFERROR(_xll.qlIndexFixing(Index3M,H416,TRUE,_xll.ohTrigger(RecalcTrigger,Trigger3M)),NA())</f>
        <v>1.0894802284760505E-2</v>
      </c>
      <c r="M416" s="52">
        <f>IFERROR(_xll.qlIndexFixing(ONIndex3M,I416,TRUE,_xll.ohTrigger(RecalcTrigger,Trigger3M)),NA())</f>
        <v>1.0551706381285442E-2</v>
      </c>
      <c r="N416" s="52">
        <f>IFERROR(_xll.qlIndexFixing(Index6M,$H416,TRUE,_xll.ohTrigger(RecalcTrigger,Trigger6M)),NA())</f>
        <v>1.2784505580831164E-2</v>
      </c>
      <c r="O416" s="52">
        <f>IFERROR(_xll.qlIndexFixing(ONIndex6M,I416,TRUE,_xll.ohTrigger(RecalcTrigger,Trigger6M)),NA())</f>
        <v>1.2282850237870235E-2</v>
      </c>
      <c r="P416" s="52">
        <f>IFERROR(_xll.qlIndexFixing(Index1Y,$H416,TRUE,_xll.ohTrigger(RecalcTrigger,Trigger1Y)),NA())</f>
        <v>1.5517692078283307E-2</v>
      </c>
      <c r="Q416" s="52">
        <f>IFERROR(_xll.qlIndexFixing(ONIndex1Y,I416,TRUE,_xll.ohTrigger(RecalcTrigger,Trigger1Y)),NA())</f>
        <v>1.4078041515581674E-2</v>
      </c>
    </row>
    <row r="417" spans="2:17" x14ac:dyDescent="0.2">
      <c r="B417" s="46" t="s">
        <v>20</v>
      </c>
      <c r="D417" s="49">
        <f>_xll.qlCalendarAdvance(LocalCalendar,$D416,B417,"f",FALSE)</f>
        <v>43095</v>
      </c>
      <c r="E417" s="49">
        <f>_xll.qlInterestRateIndexValueDate(IndexON,D417)</f>
        <v>43095</v>
      </c>
      <c r="F417" s="52">
        <f>IFERROR(_xll.qlIndexFixing(IndexON,D417,TRUE,_xll.ohTrigger(RecalcTrigger,TriggerON)),NA())</f>
        <v>7.3509283562600558E-3</v>
      </c>
      <c r="H417" s="49">
        <f>_xll.qlCalendarAdvance(IborCalendar,$H416,B417,"f",FALSE)</f>
        <v>43084</v>
      </c>
      <c r="I417" s="49">
        <f>_xll.qlInterestRateIndexValueDate(Index1M,$H417)</f>
        <v>43088</v>
      </c>
      <c r="J417" s="52">
        <f>IFERROR(_xll.qlIndexFixing(Index1M,$H417,TRUE,_xll.ohTrigger(RecalcTrigger,Trigger1M)),NA())</f>
        <v>8.7622147146203568E-3</v>
      </c>
      <c r="K417" s="52">
        <f>IFERROR(_xll.qlIndexFixing(ONIndex1M,I417,TRUE,_xll.ohTrigger(RecalcTrigger,Trigger1M)),NA())</f>
        <v>8.6632729209590309E-3</v>
      </c>
      <c r="L417" s="52">
        <f>IFERROR(_xll.qlIndexFixing(Index3M,H417,TRUE,_xll.ohTrigger(RecalcTrigger,Trigger3M)),NA())</f>
        <v>1.0898295029217131E-2</v>
      </c>
      <c r="M417" s="52">
        <f>IFERROR(_xll.qlIndexFixing(ONIndex3M,I417,TRUE,_xll.ohTrigger(RecalcTrigger,Trigger3M)),NA())</f>
        <v>1.0559926871733794E-2</v>
      </c>
      <c r="N417" s="52">
        <f>IFERROR(_xll.qlIndexFixing(Index6M,$H417,TRUE,_xll.ohTrigger(RecalcTrigger,Trigger6M)),NA())</f>
        <v>1.2788203430543753E-2</v>
      </c>
      <c r="O417" s="52">
        <f>IFERROR(_xll.qlIndexFixing(ONIndex6M,I417,TRUE,_xll.ohTrigger(RecalcTrigger,Trigger6M)),NA())</f>
        <v>1.2291271577415941E-2</v>
      </c>
      <c r="P417" s="52">
        <f>IFERROR(_xll.qlIndexFixing(Index1Y,$H417,TRUE,_xll.ohTrigger(RecalcTrigger,Trigger1Y)),NA())</f>
        <v>1.5521576470653584E-2</v>
      </c>
      <c r="Q417" s="52">
        <f>IFERROR(_xll.qlIndexFixing(ONIndex1Y,I417,TRUE,_xll.ohTrigger(RecalcTrigger,Trigger1Y)),NA())</f>
        <v>1.4083800879527431E-2</v>
      </c>
    </row>
    <row r="418" spans="2:17" x14ac:dyDescent="0.2">
      <c r="B418" s="46" t="s">
        <v>20</v>
      </c>
      <c r="D418" s="49">
        <f>_xll.qlCalendarAdvance(LocalCalendar,$D417,B418,"f",FALSE)</f>
        <v>43096</v>
      </c>
      <c r="E418" s="49">
        <f>_xll.qlInterestRateIndexValueDate(IndexON,D418)</f>
        <v>43096</v>
      </c>
      <c r="F418" s="52">
        <f>IFERROR(_xll.qlIndexFixing(IndexON,D418,TRUE,_xll.ohTrigger(RecalcTrigger,TriggerON)),NA())</f>
        <v>7.3566766422672458E-3</v>
      </c>
      <c r="H418" s="49">
        <f>_xll.qlCalendarAdvance(IborCalendar,$H417,B418,"f",FALSE)</f>
        <v>43087</v>
      </c>
      <c r="I418" s="49">
        <f>_xll.qlInterestRateIndexValueDate(Index1M,$H418)</f>
        <v>43089</v>
      </c>
      <c r="J418" s="52">
        <f>IFERROR(_xll.qlIndexFixing(Index1M,$H418,TRUE,_xll.ohTrigger(RecalcTrigger,Trigger1M)),NA())</f>
        <v>8.7752721242476388E-3</v>
      </c>
      <c r="K418" s="52">
        <f>IFERROR(_xll.qlIndexFixing(ONIndex1M,I418,TRUE,_xll.ohTrigger(RecalcTrigger,Trigger1M)),NA())</f>
        <v>8.6696170560962571E-3</v>
      </c>
      <c r="L418" s="52">
        <f>IFERROR(_xll.qlIndexFixing(Index3M,H418,TRUE,_xll.ohTrigger(RecalcTrigger,Trigger3M)),NA())</f>
        <v>1.09050913664408E-2</v>
      </c>
      <c r="M418" s="52">
        <f>IFERROR(_xll.qlIndexFixing(ONIndex3M,I418,TRUE,_xll.ohTrigger(RecalcTrigger,Trigger3M)),NA())</f>
        <v>1.0568153851790996E-2</v>
      </c>
      <c r="N418" s="52">
        <f>IFERROR(_xll.qlIndexFixing(Index6M,$H418,TRUE,_xll.ohTrigger(RecalcTrigger,Trigger6M)),NA())</f>
        <v>1.2791861969947929E-2</v>
      </c>
      <c r="O418" s="52">
        <f>IFERROR(_xll.qlIndexFixing(ONIndex6M,I418,TRUE,_xll.ohTrigger(RecalcTrigger,Trigger6M)),NA())</f>
        <v>1.2299636540937797E-2</v>
      </c>
      <c r="P418" s="52">
        <f>IFERROR(_xll.qlIndexFixing(Index1Y,$H418,TRUE,_xll.ohTrigger(RecalcTrigger,Trigger1Y)),NA())</f>
        <v>1.5525454721946736E-2</v>
      </c>
      <c r="Q418" s="52">
        <f>IFERROR(_xll.qlIndexFixing(ONIndex1Y,I418,TRUE,_xll.ohTrigger(RecalcTrigger,Trigger1Y)),NA())</f>
        <v>1.4090048783081954E-2</v>
      </c>
    </row>
    <row r="419" spans="2:17" x14ac:dyDescent="0.2">
      <c r="B419" s="46" t="s">
        <v>20</v>
      </c>
      <c r="D419" s="49">
        <f>_xll.qlCalendarAdvance(LocalCalendar,$D418,B419,"f",FALSE)</f>
        <v>43097</v>
      </c>
      <c r="E419" s="49">
        <f>_xll.qlInterestRateIndexValueDate(IndexON,D419)</f>
        <v>43097</v>
      </c>
      <c r="F419" s="52">
        <f>IFERROR(_xll.qlIndexFixing(IndexON,D419,TRUE,_xll.ohTrigger(RecalcTrigger,TriggerON)),NA())</f>
        <v>7.3624213928624727E-3</v>
      </c>
      <c r="H419" s="49">
        <f>_xll.qlCalendarAdvance(IborCalendar,$H418,B419,"f",FALSE)</f>
        <v>43088</v>
      </c>
      <c r="I419" s="49">
        <f>_xll.qlInterestRateIndexValueDate(Index1M,$H419)</f>
        <v>43090</v>
      </c>
      <c r="J419" s="52">
        <f>IFERROR(_xll.qlIndexFixing(Index1M,$H419,TRUE,_xll.ohTrigger(RecalcTrigger,Trigger1M)),NA())</f>
        <v>8.7783624422346773E-3</v>
      </c>
      <c r="K419" s="52">
        <f>IFERROR(_xll.qlIndexFixing(ONIndex1M,I419,TRUE,_xll.ohTrigger(RecalcTrigger,Trigger1M)),NA())</f>
        <v>8.6759652073808979E-3</v>
      </c>
      <c r="L419" s="52">
        <f>IFERROR(_xll.qlIndexFixing(Index3M,H419,TRUE,_xll.ohTrigger(RecalcTrigger,Trigger3M)),NA())</f>
        <v>1.0911854974119173E-2</v>
      </c>
      <c r="M419" s="52">
        <f>IFERROR(_xll.qlIndexFixing(ONIndex3M,I419,TRUE,_xll.ohTrigger(RecalcTrigger,Trigger3M)),NA())</f>
        <v>1.0576355942477633E-2</v>
      </c>
      <c r="N419" s="52">
        <f>IFERROR(_xll.qlIndexFixing(Index6M,$H419,TRUE,_xll.ohTrigger(RecalcTrigger,Trigger6M)),NA())</f>
        <v>1.2795481613628978E-2</v>
      </c>
      <c r="O419" s="52">
        <f>IFERROR(_xll.qlIndexFixing(ONIndex6M,I419,TRUE,_xll.ohTrigger(RecalcTrigger,Trigger6M)),NA())</f>
        <v>1.230794512851574E-2</v>
      </c>
      <c r="P419" s="52">
        <f>IFERROR(_xll.qlIndexFixing(Index1Y,$H419,TRUE,_xll.ohTrigger(RecalcTrigger,Trigger1Y)),NA())</f>
        <v>1.5529325609102532E-2</v>
      </c>
      <c r="Q419" s="52">
        <f>IFERROR(_xll.qlIndexFixing(ONIndex1Y,I419,TRUE,_xll.ohTrigger(RecalcTrigger,Trigger1Y)),NA())</f>
        <v>1.4096785226405117E-2</v>
      </c>
    </row>
    <row r="420" spans="2:17" x14ac:dyDescent="0.2">
      <c r="B420" s="46" t="s">
        <v>20</v>
      </c>
      <c r="D420" s="49">
        <f>_xll.qlCalendarAdvance(LocalCalendar,$D419,B420,"f",FALSE)</f>
        <v>43098</v>
      </c>
      <c r="E420" s="49">
        <f>_xll.qlInterestRateIndexValueDate(IndexON,D420)</f>
        <v>43098</v>
      </c>
      <c r="F420" s="52">
        <f>IFERROR(_xll.qlIndexFixing(IndexON,D420,TRUE,_xll.ohTrigger(RecalcTrigger,TriggerON)),NA())</f>
        <v>7.3769923320776698E-3</v>
      </c>
      <c r="H420" s="49">
        <f>_xll.qlCalendarAdvance(IborCalendar,$H419,B420,"f",FALSE)</f>
        <v>43089</v>
      </c>
      <c r="I420" s="49">
        <f>_xll.qlInterestRateIndexValueDate(Index1M,$H420)</f>
        <v>43091</v>
      </c>
      <c r="J420" s="52">
        <f>IFERROR(_xll.qlIndexFixing(Index1M,$H420,TRUE,_xll.ohTrigger(RecalcTrigger,Trigger1M)),NA())</f>
        <v>8.7814539466523813E-3</v>
      </c>
      <c r="K420" s="52">
        <f>IFERROR(_xll.qlIndexFixing(ONIndex1M,I420,TRUE,_xll.ohTrigger(RecalcTrigger,Trigger1M)),NA())</f>
        <v>8.6954578044533548E-3</v>
      </c>
      <c r="L420" s="52">
        <f>IFERROR(_xll.qlIndexFixing(Index3M,H420,TRUE,_xll.ohTrigger(RecalcTrigger,Trigger3M)),NA())</f>
        <v>1.0918585735301356E-2</v>
      </c>
      <c r="M420" s="52">
        <f>IFERROR(_xll.qlIndexFixing(ONIndex3M,I420,TRUE,_xll.ohTrigger(RecalcTrigger,Trigger3M)),NA())</f>
        <v>1.0601357402819644E-2</v>
      </c>
      <c r="N420" s="52">
        <f>IFERROR(_xll.qlIndexFixing(Index6M,$H420,TRUE,_xll.ohTrigger(RecalcTrigger,Trigger6M)),NA())</f>
        <v>1.2799062776177022E-2</v>
      </c>
      <c r="O420" s="52">
        <f>IFERROR(_xll.qlIndexFixing(ONIndex6M,I420,TRUE,_xll.ohTrigger(RecalcTrigger,Trigger6M)),NA())</f>
        <v>1.2333321232086192E-2</v>
      </c>
      <c r="P420" s="52">
        <f>IFERROR(_xll.qlIndexFixing(Index1Y,$H420,TRUE,_xll.ohTrigger(RecalcTrigger,Trigger1Y)),NA())</f>
        <v>1.5534285450062598E-2</v>
      </c>
      <c r="Q420" s="52">
        <f>IFERROR(_xll.qlIndexFixing(ONIndex1Y,I420,TRUE,_xll.ohTrigger(RecalcTrigger,Trigger1Y)),NA())</f>
        <v>1.4121522078507809E-2</v>
      </c>
    </row>
    <row r="421" spans="2:17" x14ac:dyDescent="0.2">
      <c r="B421" s="46" t="s">
        <v>20</v>
      </c>
      <c r="D421" s="49">
        <f>_xll.qlCalendarAdvance(LocalCalendar,$D420,B421,"f",FALSE)</f>
        <v>43102</v>
      </c>
      <c r="E421" s="49">
        <f>_xll.qlInterestRateIndexValueDate(IndexON,D421)</f>
        <v>43102</v>
      </c>
      <c r="F421" s="52">
        <f>IFERROR(_xll.qlIndexFixing(IndexON,D421,TRUE,_xll.ohTrigger(RecalcTrigger,TriggerON)),NA())</f>
        <v>7.3910921162578802E-3</v>
      </c>
      <c r="H421" s="49">
        <f>_xll.qlCalendarAdvance(IborCalendar,$H420,B421,"f",FALSE)</f>
        <v>43090</v>
      </c>
      <c r="I421" s="49">
        <f>_xll.qlInterestRateIndexValueDate(Index1M,$H421)</f>
        <v>43096</v>
      </c>
      <c r="J421" s="52">
        <f>IFERROR(_xll.qlIndexFixing(Index1M,$H421,TRUE,_xll.ohTrigger(RecalcTrigger,Trigger1M)),NA())</f>
        <v>8.8202784942844926E-3</v>
      </c>
      <c r="K421" s="52">
        <f>IFERROR(_xll.qlIndexFixing(ONIndex1M,I421,TRUE,_xll.ohTrigger(RecalcTrigger,Trigger1M)),NA())</f>
        <v>8.7141384533051536E-3</v>
      </c>
      <c r="L421" s="52">
        <f>IFERROR(_xll.qlIndexFixing(Index3M,H421,TRUE,_xll.ohTrigger(RecalcTrigger,Trigger3M)),NA())</f>
        <v>1.0951745603740015E-2</v>
      </c>
      <c r="M421" s="52">
        <f>IFERROR(_xll.qlIndexFixing(ONIndex3M,I421,TRUE,_xll.ohTrigger(RecalcTrigger,Trigger3M)),NA())</f>
        <v>1.0624881071112924E-2</v>
      </c>
      <c r="N421" s="52">
        <f>IFERROR(_xll.qlIndexFixing(Index6M,$H421,TRUE,_xll.ohTrigger(RecalcTrigger,Trigger6M)),NA())</f>
        <v>1.281640588295805E-2</v>
      </c>
      <c r="O421" s="52">
        <f>IFERROR(_xll.qlIndexFixing(ONIndex6M,I421,TRUE,_xll.ohTrigger(RecalcTrigger,Trigger6M)),NA())</f>
        <v>1.2356612757562502E-2</v>
      </c>
      <c r="P421" s="52">
        <f>IFERROR(_xll.qlIndexFixing(Index1Y,$H421,TRUE,_xll.ohTrigger(RecalcTrigger,Trigger1Y)),NA())</f>
        <v>1.5552327791423161E-2</v>
      </c>
      <c r="Q421" s="52">
        <f>IFERROR(_xll.qlIndexFixing(ONIndex1Y,I421,TRUE,_xll.ohTrigger(RecalcTrigger,Trigger1Y)),NA())</f>
        <v>1.4147463221805268E-2</v>
      </c>
    </row>
    <row r="422" spans="2:17" x14ac:dyDescent="0.2">
      <c r="B422" s="46" t="s">
        <v>20</v>
      </c>
      <c r="D422" s="49">
        <f>_xll.qlCalendarAdvance(LocalCalendar,$D421,B422,"f",FALSE)</f>
        <v>43103</v>
      </c>
      <c r="E422" s="49">
        <f>_xll.qlInterestRateIndexValueDate(IndexON,D422)</f>
        <v>43103</v>
      </c>
      <c r="F422" s="52">
        <f>IFERROR(_xll.qlIndexFixing(IndexON,D422,TRUE,_xll.ohTrigger(RecalcTrigger,TriggerON)),NA())</f>
        <v>7.3968156548609443E-3</v>
      </c>
      <c r="H422" s="49">
        <f>_xll.qlCalendarAdvance(IborCalendar,$H421,B422,"f",FALSE)</f>
        <v>43091</v>
      </c>
      <c r="I422" s="49">
        <f>_xll.qlInterestRateIndexValueDate(Index1M,$H422)</f>
        <v>43097</v>
      </c>
      <c r="J422" s="52">
        <f>IFERROR(_xll.qlIndexFixing(Index1M,$H422,TRUE,_xll.ohTrigger(RecalcTrigger,Trigger1M)),NA())</f>
        <v>8.8233817923125124E-3</v>
      </c>
      <c r="K422" s="52">
        <f>IFERROR(_xll.qlIndexFixing(ONIndex1M,I422,TRUE,_xll.ohTrigger(RecalcTrigger,Trigger1M)),NA())</f>
        <v>8.7205147173818887E-3</v>
      </c>
      <c r="L422" s="52">
        <f>IFERROR(_xll.qlIndexFixing(Index3M,H422,TRUE,_xll.ohTrigger(RecalcTrigger,Trigger3M)),NA())</f>
        <v>1.0958278541935762E-2</v>
      </c>
      <c r="M422" s="52">
        <f>IFERROR(_xll.qlIndexFixing(ONIndex3M,I422,TRUE,_xll.ohTrigger(RecalcTrigger,Trigger3M)),NA())</f>
        <v>1.0632854023331362E-2</v>
      </c>
      <c r="N422" s="52">
        <f>IFERROR(_xll.qlIndexFixing(Index6M,$H422,TRUE,_xll.ohTrigger(RecalcTrigger,Trigger6M)),NA())</f>
        <v>1.2819764865399692E-2</v>
      </c>
      <c r="O422" s="52">
        <f>IFERROR(_xll.qlIndexFixing(ONIndex6M,I422,TRUE,_xll.ohTrigger(RecalcTrigger,Trigger6M)),NA())</f>
        <v>1.2364526713053436E-2</v>
      </c>
      <c r="P422" s="52">
        <f>IFERROR(_xll.qlIndexFixing(Index1Y,$H422,TRUE,_xll.ohTrigger(RecalcTrigger,Trigger1Y)),NA())</f>
        <v>1.5556112882366302E-2</v>
      </c>
      <c r="Q422" s="52">
        <f>IFERROR(_xll.qlIndexFixing(ONIndex1Y,I422,TRUE,_xll.ohTrigger(RecalcTrigger,Trigger1Y)),NA())</f>
        <v>1.4157619443908587E-2</v>
      </c>
    </row>
    <row r="423" spans="2:17" x14ac:dyDescent="0.2">
      <c r="B423" s="46" t="s">
        <v>20</v>
      </c>
      <c r="D423" s="49">
        <f>_xll.qlCalendarAdvance(LocalCalendar,$D422,B423,"f",FALSE)</f>
        <v>43104</v>
      </c>
      <c r="E423" s="49">
        <f>_xll.qlInterestRateIndexValueDate(IndexON,D423)</f>
        <v>43104</v>
      </c>
      <c r="F423" s="52">
        <f>IFERROR(_xll.qlIndexFixing(IndexON,D423,TRUE,_xll.ohTrigger(RecalcTrigger,TriggerON)),NA())</f>
        <v>7.4025356582918533E-3</v>
      </c>
      <c r="H423" s="49">
        <f>_xll.qlCalendarAdvance(IborCalendar,$H422,B423,"f",FALSE)</f>
        <v>43096</v>
      </c>
      <c r="I423" s="49">
        <f>_xll.qlInterestRateIndexValueDate(Index1M,$H423)</f>
        <v>43098</v>
      </c>
      <c r="J423" s="52">
        <f>IFERROR(_xll.qlIndexFixing(Index1M,$H423,TRUE,_xll.ohTrigger(RecalcTrigger,Trigger1M)),NA())</f>
        <v>8.8331736636119863E-3</v>
      </c>
      <c r="K423" s="52">
        <f>IFERROR(_xll.qlIndexFixing(ONIndex1M,I423,TRUE,_xll.ohTrigger(RecalcTrigger,Trigger1M)),NA())</f>
        <v>8.7367934881132925E-3</v>
      </c>
      <c r="L423" s="52">
        <f>IFERROR(_xll.qlIndexFixing(Index3M,H423,TRUE,_xll.ohTrigger(RecalcTrigger,Trigger3M)),NA())</f>
        <v>1.0964778385637253E-2</v>
      </c>
      <c r="M423" s="52">
        <f>IFERROR(_xll.qlIndexFixing(ONIndex3M,I423,TRUE,_xll.ohTrigger(RecalcTrigger,Trigger3M)),NA())</f>
        <v>1.0653095569190807E-2</v>
      </c>
      <c r="N423" s="52">
        <f>IFERROR(_xll.qlIndexFixing(Index6M,$H423,TRUE,_xll.ohTrigger(RecalcTrigger,Trigger6M)),NA())</f>
        <v>1.2823088268984113E-2</v>
      </c>
      <c r="O423" s="52">
        <f>IFERROR(_xll.qlIndexFixing(ONIndex6M,I423,TRUE,_xll.ohTrigger(RecalcTrigger,Trigger6M)),NA())</f>
        <v>1.2384668753688821E-2</v>
      </c>
      <c r="P423" s="52">
        <f>IFERROR(_xll.qlIndexFixing(Index1Y,$H423,TRUE,_xll.ohTrigger(RecalcTrigger,Trigger1Y)),NA())</f>
        <v>1.5560986893124216E-2</v>
      </c>
      <c r="Q423" s="52">
        <f>IFERROR(_xll.qlIndexFixing(ONIndex1Y,I423,TRUE,_xll.ohTrigger(RecalcTrigger,Trigger1Y)),NA())</f>
        <v>1.4186291167264109E-2</v>
      </c>
    </row>
    <row r="424" spans="2:17" x14ac:dyDescent="0.2">
      <c r="B424" s="46" t="s">
        <v>20</v>
      </c>
      <c r="D424" s="49">
        <f>_xll.qlCalendarAdvance(LocalCalendar,$D423,B424,"f",FALSE)</f>
        <v>43105</v>
      </c>
      <c r="E424" s="49">
        <f>_xll.qlInterestRateIndexValueDate(IndexON,D424)</f>
        <v>43105</v>
      </c>
      <c r="F424" s="52">
        <f>IFERROR(_xll.qlIndexFixing(IndexON,D424,TRUE,_xll.ohTrigger(RecalcTrigger,TriggerON)),NA())</f>
        <v>7.4141165671903764E-3</v>
      </c>
      <c r="H424" s="49">
        <f>_xll.qlCalendarAdvance(IborCalendar,$H423,B424,"f",FALSE)</f>
        <v>43097</v>
      </c>
      <c r="I424" s="49">
        <f>_xll.qlInterestRateIndexValueDate(Index1M,$H424)</f>
        <v>43102</v>
      </c>
      <c r="J424" s="52">
        <f>IFERROR(_xll.qlIndexFixing(Index1M,$H424,TRUE,_xll.ohTrigger(RecalcTrigger,Trigger1M)),NA())</f>
        <v>8.8523075300992182E-3</v>
      </c>
      <c r="K424" s="52">
        <f>IFERROR(_xll.qlIndexFixing(ONIndex1M,I424,TRUE,_xll.ohTrigger(RecalcTrigger,Trigger1M)),NA())</f>
        <v>8.752456279257359E-3</v>
      </c>
      <c r="L424" s="52">
        <f>IFERROR(_xll.qlIndexFixing(Index3M,H424,TRUE,_xll.ohTrigger(RecalcTrigger,Trigger3M)),NA())</f>
        <v>1.0993535857412676E-2</v>
      </c>
      <c r="M424" s="52">
        <f>IFERROR(_xll.qlIndexFixing(ONIndex3M,I424,TRUE,_xll.ohTrigger(RecalcTrigger,Trigger3M)),NA())</f>
        <v>1.0672227773111942E-2</v>
      </c>
      <c r="N424" s="52">
        <f>IFERROR(_xll.qlIndexFixing(Index6M,$H424,TRUE,_xll.ohTrigger(RecalcTrigger,Trigger6M)),NA())</f>
        <v>1.2834822858229629E-2</v>
      </c>
      <c r="O424" s="52">
        <f>IFERROR(_xll.qlIndexFixing(ONIndex6M,I424,TRUE,_xll.ohTrigger(RecalcTrigger,Trigger6M)),NA())</f>
        <v>1.2403250850150371E-2</v>
      </c>
      <c r="P424" s="52">
        <f>IFERROR(_xll.qlIndexFixing(Index1Y,$H424,TRUE,_xll.ohTrigger(RecalcTrigger,Trigger1Y)),NA())</f>
        <v>1.5574756633057081E-2</v>
      </c>
      <c r="Q424" s="52">
        <f>IFERROR(_xll.qlIndexFixing(ONIndex1Y,I424,TRUE,_xll.ohTrigger(RecalcTrigger,Trigger1Y)),NA())</f>
        <v>1.421572865527132E-2</v>
      </c>
    </row>
    <row r="425" spans="2:17" x14ac:dyDescent="0.2">
      <c r="B425" s="46" t="s">
        <v>20</v>
      </c>
      <c r="D425" s="49">
        <f>_xll.qlCalendarAdvance(LocalCalendar,$D424,B425,"f",FALSE)</f>
        <v>43108</v>
      </c>
      <c r="E425" s="49">
        <f>_xll.qlInterestRateIndexValueDate(IndexON,D425)</f>
        <v>43108</v>
      </c>
      <c r="F425" s="52">
        <f>IFERROR(_xll.qlIndexFixing(IndexON,D425,TRUE,_xll.ohTrigger(RecalcTrigger,TriggerON)),NA())</f>
        <v>7.425380318215602E-3</v>
      </c>
      <c r="H425" s="49">
        <f>_xll.qlCalendarAdvance(IborCalendar,$H424,B425,"f",FALSE)</f>
        <v>43098</v>
      </c>
      <c r="I425" s="49">
        <f>_xll.qlInterestRateIndexValueDate(Index1M,$H425)</f>
        <v>43103</v>
      </c>
      <c r="J425" s="52">
        <f>IFERROR(_xll.qlIndexFixing(Index1M,$H425,TRUE,_xll.ohTrigger(RecalcTrigger,Trigger1M)),NA())</f>
        <v>8.8654819889700722E-3</v>
      </c>
      <c r="K425" s="52">
        <f>IFERROR(_xll.qlIndexFixing(ONIndex1M,I425,TRUE,_xll.ohTrigger(RecalcTrigger,Trigger1M)),NA())</f>
        <v>8.7588566399787737E-3</v>
      </c>
      <c r="L425" s="52">
        <f>IFERROR(_xll.qlIndexFixing(Index3M,H425,TRUE,_xll.ohTrigger(RecalcTrigger,Trigger3M)),NA())</f>
        <v>1.0996779946848001E-2</v>
      </c>
      <c r="M425" s="52">
        <f>IFERROR(_xll.qlIndexFixing(ONIndex3M,I425,TRUE,_xll.ohTrigger(RecalcTrigger,Trigger3M)),NA())</f>
        <v>1.0680004320757774E-2</v>
      </c>
      <c r="N425" s="52">
        <f>IFERROR(_xll.qlIndexFixing(Index6M,$H425,TRUE,_xll.ohTrigger(RecalcTrigger,Trigger6M)),NA())</f>
        <v>1.2837983143570894E-2</v>
      </c>
      <c r="O425" s="52">
        <f>IFERROR(_xll.qlIndexFixing(ONIndex6M,I425,TRUE,_xll.ohTrigger(RecalcTrigger,Trigger6M)),NA())</f>
        <v>1.2410826549418275E-2</v>
      </c>
      <c r="P425" s="52">
        <f>IFERROR(_xll.qlIndexFixing(Index1Y,$H425,TRUE,_xll.ohTrigger(RecalcTrigger,Trigger1Y)),NA())</f>
        <v>1.5578420479579691E-2</v>
      </c>
      <c r="Q425" s="52">
        <f>IFERROR(_xll.qlIndexFixing(ONIndex1Y,I425,TRUE,_xll.ohTrigger(RecalcTrigger,Trigger1Y)),NA())</f>
        <v>1.4228816117984877E-2</v>
      </c>
    </row>
    <row r="426" spans="2:17" x14ac:dyDescent="0.2">
      <c r="B426" s="46" t="s">
        <v>20</v>
      </c>
      <c r="D426" s="49">
        <f>_xll.qlCalendarAdvance(LocalCalendar,$D425,B426,"f",FALSE)</f>
        <v>43109</v>
      </c>
      <c r="E426" s="49">
        <f>_xll.qlInterestRateIndexValueDate(IndexON,D426)</f>
        <v>43109</v>
      </c>
      <c r="F426" s="52">
        <f>IFERROR(_xll.qlIndexFixing(IndexON,D426,TRUE,_xll.ohTrigger(RecalcTrigger,TriggerON)),NA())</f>
        <v>7.4310826449064393E-3</v>
      </c>
      <c r="H426" s="49">
        <f>_xll.qlCalendarAdvance(IborCalendar,$H425,B426,"f",FALSE)</f>
        <v>43102</v>
      </c>
      <c r="I426" s="49">
        <f>_xll.qlInterestRateIndexValueDate(Index1M,$H426)</f>
        <v>43104</v>
      </c>
      <c r="J426" s="52">
        <f>IFERROR(_xll.qlIndexFixing(Index1M,$H426,TRUE,_xll.ohTrigger(RecalcTrigger,Trigger1M)),NA())</f>
        <v>8.868598256735194E-3</v>
      </c>
      <c r="K426" s="52">
        <f>IFERROR(_xll.qlIndexFixing(ONIndex1M,I426,TRUE,_xll.ohTrigger(RecalcTrigger,Trigger1M)),NA())</f>
        <v>8.7652610168476031E-3</v>
      </c>
      <c r="L426" s="52">
        <f>IFERROR(_xll.qlIndexFixing(Index3M,H426,TRUE,_xll.ohTrigger(RecalcTrigger,Trigger3M)),NA())</f>
        <v>1.1003080479662586E-2</v>
      </c>
      <c r="M426" s="52">
        <f>IFERROR(_xll.qlIndexFixing(ONIndex3M,I426,TRUE,_xll.ohTrigger(RecalcTrigger,Trigger3M)),NA())</f>
        <v>1.0687748134348141E-2</v>
      </c>
      <c r="N426" s="52">
        <f>IFERROR(_xll.qlIndexFixing(Index6M,$H426,TRUE,_xll.ohTrigger(RecalcTrigger,Trigger6M)),NA())</f>
        <v>1.2842304754115609E-2</v>
      </c>
      <c r="O426" s="52">
        <f>IFERROR(_xll.qlIndexFixing(ONIndex6M,I426,TRUE,_xll.ohTrigger(RecalcTrigger,Trigger6M)),NA())</f>
        <v>1.2418345872662329E-2</v>
      </c>
      <c r="P426" s="52">
        <f>IFERROR(_xll.qlIndexFixing(Index1Y,$H426,TRUE,_xll.ohTrigger(RecalcTrigger,Trigger1Y)),NA())</f>
        <v>1.5582059837215549E-2</v>
      </c>
      <c r="Q426" s="52">
        <f>IFERROR(_xll.qlIndexFixing(ONIndex1Y,I426,TRUE,_xll.ohTrigger(RecalcTrigger,Trigger1Y)),NA())</f>
        <v>1.424239212094669E-2</v>
      </c>
    </row>
    <row r="427" spans="2:17" x14ac:dyDescent="0.2">
      <c r="B427" s="46" t="s">
        <v>20</v>
      </c>
      <c r="D427" s="49">
        <f>_xll.qlCalendarAdvance(LocalCalendar,$D426,B427,"f",FALSE)</f>
        <v>43110</v>
      </c>
      <c r="E427" s="49">
        <f>_xll.qlInterestRateIndexValueDate(IndexON,D427)</f>
        <v>43110</v>
      </c>
      <c r="F427" s="52">
        <f>IFERROR(_xll.qlIndexFixing(IndexON,D427,TRUE,_xll.ohTrigger(RecalcTrigger,TriggerON)),NA())</f>
        <v>7.4367814362652496E-3</v>
      </c>
      <c r="H427" s="49">
        <f>_xll.qlCalendarAdvance(IborCalendar,$H426,B427,"f",FALSE)</f>
        <v>43103</v>
      </c>
      <c r="I427" s="49">
        <f>_xll.qlInterestRateIndexValueDate(Index1M,$H427)</f>
        <v>43105</v>
      </c>
      <c r="J427" s="52">
        <f>IFERROR(_xll.qlIndexFixing(Index1M,$H427,TRUE,_xll.ohTrigger(RecalcTrigger,Trigger1M)),NA())</f>
        <v>8.8717157080207779E-3</v>
      </c>
      <c r="K427" s="52">
        <f>IFERROR(_xll.qlIndexFixing(ONIndex1M,I427,TRUE,_xll.ohTrigger(RecalcTrigger,Trigger1M)),NA())</f>
        <v>8.7782972002070636E-3</v>
      </c>
      <c r="L427" s="52">
        <f>IFERROR(_xll.qlIndexFixing(Index3M,H427,TRUE,_xll.ohTrigger(RecalcTrigger,Trigger3M)),NA())</f>
        <v>1.1009347670014158E-2</v>
      </c>
      <c r="M427" s="52">
        <f>IFERROR(_xll.qlIndexFixing(ONIndex3M,I427,TRUE,_xll.ohTrigger(RecalcTrigger,Trigger3M)),NA())</f>
        <v>1.0703444864690326E-2</v>
      </c>
      <c r="N427" s="52">
        <f>IFERROR(_xll.qlIndexFixing(Index6M,$H427,TRUE,_xll.ohTrigger(RecalcTrigger,Trigger6M)),NA())</f>
        <v>1.28442040023559E-2</v>
      </c>
      <c r="O427" s="52">
        <f>IFERROR(_xll.qlIndexFixing(ONIndex6M,I427,TRUE,_xll.ohTrigger(RecalcTrigger,Trigger6M)),NA())</f>
        <v>1.2433626004995091E-2</v>
      </c>
      <c r="P427" s="52">
        <f>IFERROR(_xll.qlIndexFixing(Index1Y,$H427,TRUE,_xll.ohTrigger(RecalcTrigger,Trigger1Y)),NA())</f>
        <v>1.5586806222303079E-2</v>
      </c>
      <c r="Q427" s="52">
        <f>IFERROR(_xll.qlIndexFixing(ONIndex1Y,I427,TRUE,_xll.ohTrigger(RecalcTrigger,Trigger1Y)),NA())</f>
        <v>1.4271738342053197E-2</v>
      </c>
    </row>
    <row r="428" spans="2:17" x14ac:dyDescent="0.2">
      <c r="B428" s="46" t="s">
        <v>20</v>
      </c>
      <c r="D428" s="49">
        <f>_xll.qlCalendarAdvance(LocalCalendar,$D427,B428,"f",FALSE)</f>
        <v>43111</v>
      </c>
      <c r="E428" s="49">
        <f>_xll.qlInterestRateIndexValueDate(IndexON,D428)</f>
        <v>43111</v>
      </c>
      <c r="F428" s="52">
        <f>IFERROR(_xll.qlIndexFixing(IndexON,D428,TRUE,_xll.ohTrigger(RecalcTrigger,TriggerON)),NA())</f>
        <v>7.4424766922120966E-3</v>
      </c>
      <c r="H428" s="49">
        <f>_xll.qlCalendarAdvance(IborCalendar,$H427,B428,"f",FALSE)</f>
        <v>43104</v>
      </c>
      <c r="I428" s="49">
        <f>_xll.qlInterestRateIndexValueDate(Index1M,$H428)</f>
        <v>43108</v>
      </c>
      <c r="J428" s="52">
        <f>IFERROR(_xll.qlIndexFixing(Index1M,$H428,TRUE,_xll.ohTrigger(RecalcTrigger,Trigger1M)),NA())</f>
        <v>8.8911600891427769E-3</v>
      </c>
      <c r="K428" s="52">
        <f>IFERROR(_xll.qlIndexFixing(ONIndex1M,I428,TRUE,_xll.ohTrigger(RecalcTrigger,Trigger1M)),NA())</f>
        <v>8.7909186853174504E-3</v>
      </c>
      <c r="L428" s="52">
        <f>IFERROR(_xll.qlIndexFixing(Index3M,H428,TRUE,_xll.ohTrigger(RecalcTrigger,Trigger3M)),NA())</f>
        <v>1.1030938129855831E-2</v>
      </c>
      <c r="M428" s="52">
        <f>IFERROR(_xll.qlIndexFixing(ONIndex3M,I428,TRUE,_xll.ohTrigger(RecalcTrigger,Trigger3M)),NA())</f>
        <v>1.0718396047835199E-2</v>
      </c>
      <c r="N428" s="52">
        <f>IFERROR(_xll.qlIndexFixing(Index6M,$H428,TRUE,_xll.ohTrigger(RecalcTrigger,Trigger6M)),NA())</f>
        <v>1.2854456688599776E-2</v>
      </c>
      <c r="O428" s="52">
        <f>IFERROR(_xll.qlIndexFixing(ONIndex6M,I428,TRUE,_xll.ohTrigger(RecalcTrigger,Trigger6M)),NA())</f>
        <v>1.244785940524018E-2</v>
      </c>
      <c r="P428" s="52">
        <f>IFERROR(_xll.qlIndexFixing(Index1Y,$H428,TRUE,_xll.ohTrigger(RecalcTrigger,Trigger1Y)),NA())</f>
        <v>1.5596347912164051E-2</v>
      </c>
      <c r="Q428" s="52">
        <f>IFERROR(_xll.qlIndexFixing(ONIndex1Y,I428,TRUE,_xll.ohTrigger(RecalcTrigger,Trigger1Y)),NA())</f>
        <v>1.4301581536875219E-2</v>
      </c>
    </row>
    <row r="429" spans="2:17" x14ac:dyDescent="0.2">
      <c r="B429" s="46" t="s">
        <v>20</v>
      </c>
      <c r="D429" s="49">
        <f>_xll.qlCalendarAdvance(LocalCalendar,$D428,B429,"f",FALSE)</f>
        <v>43112</v>
      </c>
      <c r="E429" s="49">
        <f>_xll.qlInterestRateIndexValueDate(IndexON,D429)</f>
        <v>43112</v>
      </c>
      <c r="F429" s="52">
        <f>IFERROR(_xll.qlIndexFixing(IndexON,D429,TRUE,_xll.ohTrigger(RecalcTrigger,TriggerON)),NA())</f>
        <v>7.4569288350145868E-3</v>
      </c>
      <c r="H429" s="49">
        <f>_xll.qlCalendarAdvance(IborCalendar,$H428,B429,"f",FALSE)</f>
        <v>43105</v>
      </c>
      <c r="I429" s="49">
        <f>_xll.qlInterestRateIndexValueDate(Index1M,$H429)</f>
        <v>43109</v>
      </c>
      <c r="J429" s="52">
        <f>IFERROR(_xll.qlIndexFixing(Index1M,$H429,TRUE,_xll.ohTrigger(RecalcTrigger,Trigger1M)),NA())</f>
        <v>8.8976495947027997E-3</v>
      </c>
      <c r="K429" s="52">
        <f>IFERROR(_xll.qlIndexFixing(ONIndex1M,I429,TRUE,_xll.ohTrigger(RecalcTrigger,Trigger1M)),NA())</f>
        <v>8.7973431426835447E-3</v>
      </c>
      <c r="L429" s="52">
        <f>IFERROR(_xll.qlIndexFixing(Index3M,H429,TRUE,_xll.ohTrigger(RecalcTrigger,Trigger3M)),NA())</f>
        <v>1.1034082298366776E-2</v>
      </c>
      <c r="M429" s="52">
        <f>IFERROR(_xll.qlIndexFixing(ONIndex3M,I429,TRUE,_xll.ohTrigger(RecalcTrigger,Trigger3M)),NA())</f>
        <v>1.0725976190988362E-2</v>
      </c>
      <c r="N429" s="52">
        <f>IFERROR(_xll.qlIndexFixing(Index6M,$H429,TRUE,_xll.ohTrigger(RecalcTrigger,Trigger6M)),NA())</f>
        <v>1.2856258546600026E-2</v>
      </c>
      <c r="O429" s="52">
        <f>IFERROR(_xll.qlIndexFixing(ONIndex6M,I429,TRUE,_xll.ohTrigger(RecalcTrigger,Trigger6M)),NA())</f>
        <v>1.2455096848205116E-2</v>
      </c>
      <c r="P429" s="52">
        <f>IFERROR(_xll.qlIndexFixing(Index1Y,$H429,TRUE,_xll.ohTrigger(RecalcTrigger,Trigger1Y)),NA())</f>
        <v>1.5599846475186679E-2</v>
      </c>
      <c r="Q429" s="52">
        <f>IFERROR(_xll.qlIndexFixing(ONIndex1Y,I429,TRUE,_xll.ohTrigger(RecalcTrigger,Trigger1Y)),NA())</f>
        <v>1.4317600242117479E-2</v>
      </c>
    </row>
    <row r="430" spans="2:17" x14ac:dyDescent="0.2">
      <c r="B430" s="46" t="s">
        <v>20</v>
      </c>
      <c r="D430" s="49">
        <f>_xll.qlCalendarAdvance(LocalCalendar,$D429,B430,"f",FALSE)</f>
        <v>43116</v>
      </c>
      <c r="E430" s="49">
        <f>_xll.qlInterestRateIndexValueDate(IndexON,D430)</f>
        <v>43116</v>
      </c>
      <c r="F430" s="52">
        <f>IFERROR(_xll.qlIndexFixing(IndexON,D430,TRUE,_xll.ohTrigger(RecalcTrigger,TriggerON)),NA())</f>
        <v>7.4708999421257971E-3</v>
      </c>
      <c r="H430" s="49">
        <f>_xll.qlCalendarAdvance(IborCalendar,$H429,B430,"f",FALSE)</f>
        <v>43108</v>
      </c>
      <c r="I430" s="49">
        <f>_xll.qlInterestRateIndexValueDate(Index1M,$H430)</f>
        <v>43110</v>
      </c>
      <c r="J430" s="52">
        <f>IFERROR(_xll.qlIndexFixing(Index1M,$H430,TRUE,_xll.ohTrigger(RecalcTrigger,Trigger1M)),NA())</f>
        <v>8.9108826107509032E-3</v>
      </c>
      <c r="K430" s="52">
        <f>IFERROR(_xll.qlIndexFixing(ONIndex1M,I430,TRUE,_xll.ohTrigger(RecalcTrigger,Trigger1M)),NA())</f>
        <v>8.8037716162769897E-3</v>
      </c>
      <c r="L430" s="52">
        <f>IFERROR(_xll.qlIndexFixing(Index3M,H430,TRUE,_xll.ohTrigger(RecalcTrigger,Trigger3M)),NA())</f>
        <v>1.1040182245091401E-2</v>
      </c>
      <c r="M430" s="52">
        <f>IFERROR(_xll.qlIndexFixing(ONIndex3M,I430,TRUE,_xll.ohTrigger(RecalcTrigger,Trigger3M)),NA())</f>
        <v>1.0733523599926187E-2</v>
      </c>
      <c r="N430" s="52">
        <f>IFERROR(_xll.qlIndexFixing(Index6M,$H430,TRUE,_xll.ohTrigger(RecalcTrigger,Trigger6M)),NA())</f>
        <v>1.2859193953737719E-2</v>
      </c>
      <c r="O430" s="52">
        <f>IFERROR(_xll.qlIndexFixing(ONIndex6M,I430,TRUE,_xll.ohTrigger(RecalcTrigger,Trigger6M)),NA())</f>
        <v>1.2462277915146203E-2</v>
      </c>
      <c r="P430" s="52">
        <f>IFERROR(_xll.qlIndexFixing(Index1Y,$H430,TRUE,_xll.ohTrigger(RecalcTrigger,Trigger1Y)),NA())</f>
        <v>1.5603313209144992E-2</v>
      </c>
      <c r="Q430" s="52">
        <f>IFERROR(_xll.qlIndexFixing(ONIndex1Y,I430,TRUE,_xll.ohTrigger(RecalcTrigger,Trigger1Y)),NA())</f>
        <v>1.4334107488007675E-2</v>
      </c>
    </row>
    <row r="431" spans="2:17" x14ac:dyDescent="0.2">
      <c r="B431" s="46" t="s">
        <v>20</v>
      </c>
      <c r="D431" s="49">
        <f>_xll.qlCalendarAdvance(LocalCalendar,$D430,B431,"f",FALSE)</f>
        <v>43117</v>
      </c>
      <c r="E431" s="49">
        <f>_xll.qlInterestRateIndexValueDate(IndexON,D431)</f>
        <v>43117</v>
      </c>
      <c r="F431" s="52">
        <f>IFERROR(_xll.qlIndexFixing(IndexON,D431,TRUE,_xll.ohTrigger(RecalcTrigger,TriggerON)),NA())</f>
        <v>7.4765739860804814E-3</v>
      </c>
      <c r="H431" s="49">
        <f>_xll.qlCalendarAdvance(IborCalendar,$H430,B431,"f",FALSE)</f>
        <v>43109</v>
      </c>
      <c r="I431" s="49">
        <f>_xll.qlInterestRateIndexValueDate(Index1M,$H431)</f>
        <v>43111</v>
      </c>
      <c r="J431" s="52">
        <f>IFERROR(_xll.qlIndexFixing(Index1M,$H431,TRUE,_xll.ohTrigger(RecalcTrigger,Trigger1M)),NA())</f>
        <v>8.9140118378708277E-3</v>
      </c>
      <c r="K431" s="52">
        <f>IFERROR(_xll.qlIndexFixing(ONIndex1M,I431,TRUE,_xll.ohTrigger(RecalcTrigger,Trigger1M)),NA())</f>
        <v>8.8102041058579772E-3</v>
      </c>
      <c r="L431" s="52">
        <f>IFERROR(_xll.qlIndexFixing(Index3M,H431,TRUE,_xll.ohTrigger(RecalcTrigger,Trigger3M)),NA())</f>
        <v>1.1046248636831457E-2</v>
      </c>
      <c r="M431" s="52">
        <f>IFERROR(_xll.qlIndexFixing(ONIndex3M,I431,TRUE,_xll.ohTrigger(RecalcTrigger,Trigger3M)),NA())</f>
        <v>1.0741038274888481E-2</v>
      </c>
      <c r="N431" s="52">
        <f>IFERROR(_xll.qlIndexFixing(Index6M,$H431,TRUE,_xll.ohTrigger(RecalcTrigger,Trigger6M)),NA())</f>
        <v>1.2862098903213383E-2</v>
      </c>
      <c r="O431" s="52">
        <f>IFERROR(_xll.qlIndexFixing(ONIndex6M,I431,TRUE,_xll.ohTrigger(RecalcTrigger,Trigger6M)),NA())</f>
        <v>1.246940260606344E-2</v>
      </c>
      <c r="P431" s="52">
        <f>IFERROR(_xll.qlIndexFixing(Index1Y,$H431,TRUE,_xll.ohTrigger(RecalcTrigger,Trigger1Y)),NA())</f>
        <v>1.5606746890625727E-2</v>
      </c>
      <c r="Q431" s="52">
        <f>IFERROR(_xll.qlIndexFixing(ONIndex1Y,I431,TRUE,_xll.ohTrigger(RecalcTrigger,Trigger1Y)),NA())</f>
        <v>1.4351103274545807E-2</v>
      </c>
    </row>
    <row r="432" spans="2:17" x14ac:dyDescent="0.2">
      <c r="B432" s="46" t="s">
        <v>20</v>
      </c>
      <c r="D432" s="49">
        <f>_xll.qlCalendarAdvance(LocalCalendar,$D431,B432,"f",FALSE)</f>
        <v>43118</v>
      </c>
      <c r="E432" s="49">
        <f>_xll.qlInterestRateIndexValueDate(IndexON,D432)</f>
        <v>43118</v>
      </c>
      <c r="F432" s="52">
        <f>IFERROR(_xll.qlIndexFixing(IndexON,D432,TRUE,_xll.ohTrigger(RecalcTrigger,TriggerON)),NA())</f>
        <v>7.4822444947031386E-3</v>
      </c>
      <c r="H432" s="49">
        <f>_xll.qlCalendarAdvance(IborCalendar,$H431,B432,"f",FALSE)</f>
        <v>43110</v>
      </c>
      <c r="I432" s="49">
        <f>_xll.qlInterestRateIndexValueDate(Index1M,$H432)</f>
        <v>43112</v>
      </c>
      <c r="J432" s="52">
        <f>IFERROR(_xll.qlIndexFixing(Index1M,$H432,TRUE,_xll.ohTrigger(RecalcTrigger,Trigger1M)),NA())</f>
        <v>8.9171422470466569E-3</v>
      </c>
      <c r="K432" s="52">
        <f>IFERROR(_xll.qlIndexFixing(ONIndex1M,I432,TRUE,_xll.ohTrigger(RecalcTrigger,Trigger1M)),NA())</f>
        <v>8.8266300144113075E-3</v>
      </c>
      <c r="L432" s="52">
        <f>IFERROR(_xll.qlIndexFixing(Index3M,H432,TRUE,_xll.ohTrigger(RecalcTrigger,Trigger3M)),NA())</f>
        <v>1.1052281438169942E-2</v>
      </c>
      <c r="M432" s="52">
        <f>IFERROR(_xll.qlIndexFixing(ONIndex3M,I432,TRUE,_xll.ohTrigger(RecalcTrigger,Trigger3M)),NA())</f>
        <v>1.0760143677428502E-2</v>
      </c>
      <c r="N432" s="52">
        <f>IFERROR(_xll.qlIndexFixing(Index6M,$H432,TRUE,_xll.ohTrigger(RecalcTrigger,Trigger6M)),NA())</f>
        <v>1.2864973811988954E-2</v>
      </c>
      <c r="O432" s="52">
        <f>IFERROR(_xll.qlIndexFixing(ONIndex6M,I432,TRUE,_xll.ohTrigger(RecalcTrigger,Trigger6M)),NA())</f>
        <v>1.2487582148934528E-2</v>
      </c>
      <c r="P432" s="52">
        <f>IFERROR(_xll.qlIndexFixing(Index1Y,$H432,TRUE,_xll.ohTrigger(RecalcTrigger,Trigger1Y)),NA())</f>
        <v>1.5611326099966832E-2</v>
      </c>
      <c r="Q432" s="52">
        <f>IFERROR(_xll.qlIndexFixing(ONIndex1Y,I432,TRUE,_xll.ohTrigger(RecalcTrigger,Trigger1Y)),NA())</f>
        <v>1.4396898991864138E-2</v>
      </c>
    </row>
    <row r="433" spans="2:17" x14ac:dyDescent="0.2">
      <c r="B433" s="46" t="s">
        <v>20</v>
      </c>
      <c r="D433" s="49">
        <f>_xll.qlCalendarAdvance(LocalCalendar,$D432,B433,"f",FALSE)</f>
        <v>43119</v>
      </c>
      <c r="E433" s="49">
        <f>_xll.qlInterestRateIndexValueDate(IndexON,D433)</f>
        <v>43119</v>
      </c>
      <c r="F433" s="52">
        <f>IFERROR(_xll.qlIndexFixing(IndexON,D433,TRUE,_xll.ohTrigger(RecalcTrigger,TriggerON)),NA())</f>
        <v>7.493729710974506E-3</v>
      </c>
      <c r="H433" s="49">
        <f>_xll.qlCalendarAdvance(IborCalendar,$H432,B433,"f",FALSE)</f>
        <v>43111</v>
      </c>
      <c r="I433" s="49">
        <f>_xll.qlInterestRateIndexValueDate(Index1M,$H433)</f>
        <v>43116</v>
      </c>
      <c r="J433" s="52">
        <f>IFERROR(_xll.qlIndexFixing(Index1M,$H433,TRUE,_xll.ohTrigger(RecalcTrigger,Trigger1M)),NA())</f>
        <v>8.9431887669527161E-3</v>
      </c>
      <c r="K433" s="52">
        <f>IFERROR(_xll.qlIndexFixing(ONIndex1M,I433,TRUE,_xll.ohTrigger(RecalcTrigger,Trigger1M)),NA())</f>
        <v>8.8424267958142622E-3</v>
      </c>
      <c r="L433" s="52">
        <f>IFERROR(_xll.qlIndexFixing(Index3M,H433,TRUE,_xll.ohTrigger(RecalcTrigger,Trigger3M)),NA())</f>
        <v>1.107607603116989E-2</v>
      </c>
      <c r="M433" s="52">
        <f>IFERROR(_xll.qlIndexFixing(ONIndex3M,I433,TRUE,_xll.ohTrigger(RecalcTrigger,Trigger3M)),NA())</f>
        <v>1.0778120637748856E-2</v>
      </c>
      <c r="N433" s="52">
        <f>IFERROR(_xll.qlIndexFixing(Index6M,$H433,TRUE,_xll.ohTrigger(RecalcTrigger,Trigger6M)),NA())</f>
        <v>1.2876181379435433E-2</v>
      </c>
      <c r="O433" s="52">
        <f>IFERROR(_xll.qlIndexFixing(ONIndex6M,I433,TRUE,_xll.ohTrigger(RecalcTrigger,Trigger6M)),NA())</f>
        <v>1.250418041925272E-2</v>
      </c>
      <c r="P433" s="52">
        <f>IFERROR(_xll.qlIndexFixing(Index1Y,$H433,TRUE,_xll.ohTrigger(RecalcTrigger,Trigger1Y)),NA())</f>
        <v>1.5623376690447201E-2</v>
      </c>
      <c r="Q433" s="52">
        <f>IFERROR(_xll.qlIndexFixing(ONIndex1Y,I433,TRUE,_xll.ohTrigger(RecalcTrigger,Trigger1Y)),NA())</f>
        <v>1.4443410320392758E-2</v>
      </c>
    </row>
    <row r="434" spans="2:17" x14ac:dyDescent="0.2">
      <c r="B434" s="46" t="s">
        <v>20</v>
      </c>
      <c r="D434" s="49">
        <f>_xll.qlCalendarAdvance(LocalCalendar,$D433,B434,"f",FALSE)</f>
        <v>43122</v>
      </c>
      <c r="E434" s="49">
        <f>_xll.qlInterestRateIndexValueDate(IndexON,D434)</f>
        <v>43122</v>
      </c>
      <c r="F434" s="52">
        <f>IFERROR(_xll.qlIndexFixing(IndexON,D434,TRUE,_xll.ohTrigger(RecalcTrigger,TriggerON)),NA())</f>
        <v>7.504891175953432E-3</v>
      </c>
      <c r="H434" s="49">
        <f>_xll.qlCalendarAdvance(IborCalendar,$H433,B434,"f",FALSE)</f>
        <v>43112</v>
      </c>
      <c r="I434" s="49">
        <f>_xll.qlInterestRateIndexValueDate(Index1M,$H434)</f>
        <v>43116</v>
      </c>
      <c r="J434" s="52">
        <f>IFERROR(_xll.qlIndexFixing(Index1M,$H434,TRUE,_xll.ohTrigger(RecalcTrigger,Trigger1M)),NA())</f>
        <v>8.9431887669527161E-3</v>
      </c>
      <c r="K434" s="52">
        <f>IFERROR(_xll.qlIndexFixing(ONIndex1M,I434,TRUE,_xll.ohTrigger(RecalcTrigger,Trigger1M)),NA())</f>
        <v>8.8424267958142622E-3</v>
      </c>
      <c r="L434" s="52">
        <f>IFERROR(_xll.qlIndexFixing(Index3M,H434,TRUE,_xll.ohTrigger(RecalcTrigger,Trigger3M)),NA())</f>
        <v>1.107607603116989E-2</v>
      </c>
      <c r="M434" s="52">
        <f>IFERROR(_xll.qlIndexFixing(ONIndex3M,I434,TRUE,_xll.ohTrigger(RecalcTrigger,Trigger3M)),NA())</f>
        <v>1.0778120637748856E-2</v>
      </c>
      <c r="N434" s="52">
        <f>IFERROR(_xll.qlIndexFixing(Index6M,$H434,TRUE,_xll.ohTrigger(RecalcTrigger,Trigger6M)),NA())</f>
        <v>1.2876181379435433E-2</v>
      </c>
      <c r="O434" s="52">
        <f>IFERROR(_xll.qlIndexFixing(ONIndex6M,I434,TRUE,_xll.ohTrigger(RecalcTrigger,Trigger6M)),NA())</f>
        <v>1.250418041925272E-2</v>
      </c>
      <c r="P434" s="52">
        <f>IFERROR(_xll.qlIndexFixing(Index1Y,$H434,TRUE,_xll.ohTrigger(RecalcTrigger,Trigger1Y)),NA())</f>
        <v>1.5623376690447201E-2</v>
      </c>
      <c r="Q434" s="52">
        <f>IFERROR(_xll.qlIndexFixing(ONIndex1Y,I434,TRUE,_xll.ohTrigger(RecalcTrigger,Trigger1Y)),NA())</f>
        <v>1.4443410320392758E-2</v>
      </c>
    </row>
    <row r="435" spans="2:17" x14ac:dyDescent="0.2">
      <c r="B435" s="46" t="s">
        <v>20</v>
      </c>
      <c r="D435" s="49">
        <f>_xll.qlCalendarAdvance(LocalCalendar,$D434,B435,"f",FALSE)</f>
        <v>43123</v>
      </c>
      <c r="E435" s="49">
        <f>_xll.qlInterestRateIndexValueDate(IndexON,D435)</f>
        <v>43123</v>
      </c>
      <c r="F435" s="52">
        <f>IFERROR(_xll.qlIndexFixing(IndexON,D435,TRUE,_xll.ohTrigger(RecalcTrigger,TriggerON)),NA())</f>
        <v>7.5105440079159536E-3</v>
      </c>
      <c r="H435" s="49">
        <f>_xll.qlCalendarAdvance(IborCalendar,$H434,B435,"f",FALSE)</f>
        <v>43115</v>
      </c>
      <c r="I435" s="49">
        <f>_xll.qlInterestRateIndexValueDate(Index1M,$H435)</f>
        <v>43117</v>
      </c>
      <c r="J435" s="52">
        <f>IFERROR(_xll.qlIndexFixing(Index1M,$H435,TRUE,_xll.ohTrigger(RecalcTrigger,Trigger1M)),NA())</f>
        <v>8.959867574445635E-3</v>
      </c>
      <c r="K435" s="52">
        <f>IFERROR(_xll.qlIndexFixing(ONIndex1M,I435,TRUE,_xll.ohTrigger(RecalcTrigger,Trigger1M)),NA())</f>
        <v>8.8488833821998014E-3</v>
      </c>
      <c r="L435" s="52">
        <f>IFERROR(_xll.qlIndexFixing(Index3M,H435,TRUE,_xll.ohTrigger(RecalcTrigger,Trigger3M)),NA())</f>
        <v>1.1081940349252584E-2</v>
      </c>
      <c r="M435" s="52">
        <f>IFERROR(_xll.qlIndexFixing(ONIndex3M,I435,TRUE,_xll.ohTrigger(RecalcTrigger,Trigger3M)),NA())</f>
        <v>1.0785438908058609E-2</v>
      </c>
      <c r="N435" s="52">
        <f>IFERROR(_xll.qlIndexFixing(Index6M,$H435,TRUE,_xll.ohTrigger(RecalcTrigger,Trigger6M)),NA())</f>
        <v>1.2878912339252174E-2</v>
      </c>
      <c r="O435" s="52">
        <f>IFERROR(_xll.qlIndexFixing(ONIndex6M,I435,TRUE,_xll.ohTrigger(RecalcTrigger,Trigger6M)),NA())</f>
        <v>1.2510966853627181E-2</v>
      </c>
      <c r="P435" s="52">
        <f>IFERROR(_xll.qlIndexFixing(Index1Y,$H435,TRUE,_xll.ohTrigger(RecalcTrigger,Trigger1Y)),NA())</f>
        <v>1.5626586364638068E-2</v>
      </c>
      <c r="Q435" s="52">
        <f>IFERROR(_xll.qlIndexFixing(ONIndex1Y,I435,TRUE,_xll.ohTrigger(RecalcTrigger,Trigger1Y)),NA())</f>
        <v>1.4463337352736971E-2</v>
      </c>
    </row>
    <row r="436" spans="2:17" x14ac:dyDescent="0.2">
      <c r="B436" s="46" t="s">
        <v>20</v>
      </c>
      <c r="D436" s="49">
        <f>_xll.qlCalendarAdvance(LocalCalendar,$D435,B436,"f",FALSE)</f>
        <v>43124</v>
      </c>
      <c r="E436" s="49">
        <f>_xll.qlInterestRateIndexValueDate(IndexON,D436)</f>
        <v>43124</v>
      </c>
      <c r="F436" s="52">
        <f>IFERROR(_xll.qlIndexFixing(IndexON,D436,TRUE,_xll.ohTrigger(RecalcTrigger,TriggerON)),NA())</f>
        <v>7.516193304546448E-3</v>
      </c>
      <c r="H436" s="49">
        <f>_xll.qlCalendarAdvance(IborCalendar,$H435,B436,"f",FALSE)</f>
        <v>43116</v>
      </c>
      <c r="I436" s="49">
        <f>_xll.qlInterestRateIndexValueDate(Index1M,$H436)</f>
        <v>43118</v>
      </c>
      <c r="J436" s="52">
        <f>IFERROR(_xll.qlIndexFixing(Index1M,$H436,TRUE,_xll.ohTrigger(RecalcTrigger,Trigger1M)),NA())</f>
        <v>8.9630104189154427E-3</v>
      </c>
      <c r="K436" s="52">
        <f>IFERROR(_xll.qlIndexFixing(ONIndex1M,I436,TRUE,_xll.ohTrigger(RecalcTrigger,Trigger1M)),NA())</f>
        <v>8.8553439845728832E-3</v>
      </c>
      <c r="L436" s="52">
        <f>IFERROR(_xll.qlIndexFixing(Index3M,H436,TRUE,_xll.ohTrigger(RecalcTrigger,Trigger3M)),NA())</f>
        <v>1.1087770864438795E-2</v>
      </c>
      <c r="M436" s="52">
        <f>IFERROR(_xll.qlIndexFixing(ONIndex3M,I436,TRUE,_xll.ohTrigger(RecalcTrigger,Trigger3M)),NA())</f>
        <v>1.0792724444153023E-2</v>
      </c>
      <c r="N436" s="52">
        <f>IFERROR(_xll.qlIndexFixing(Index6M,$H436,TRUE,_xll.ohTrigger(RecalcTrigger,Trigger6M)),NA())</f>
        <v>1.2881615760209766E-2</v>
      </c>
      <c r="O436" s="52">
        <f>IFERROR(_xll.qlIndexFixing(ONIndex6M,I436,TRUE,_xll.ohTrigger(RecalcTrigger,Trigger6M)),NA())</f>
        <v>1.2517696911977794E-2</v>
      </c>
      <c r="P436" s="52">
        <f>IFERROR(_xll.qlIndexFixing(Index1Y,$H436,TRUE,_xll.ohTrigger(RecalcTrigger,Trigger1Y)),NA())</f>
        <v>1.5629754422097835E-2</v>
      </c>
      <c r="Q436" s="52">
        <f>IFERROR(_xll.qlIndexFixing(ONIndex1Y,I436,TRUE,_xll.ohTrigger(RecalcTrigger,Trigger1Y)),NA())</f>
        <v>1.4483752926288673E-2</v>
      </c>
    </row>
    <row r="437" spans="2:17" x14ac:dyDescent="0.2">
      <c r="B437" s="46" t="s">
        <v>20</v>
      </c>
      <c r="D437" s="49">
        <f>_xll.qlCalendarAdvance(LocalCalendar,$D436,B437,"f",FALSE)</f>
        <v>43125</v>
      </c>
      <c r="E437" s="49">
        <f>_xll.qlInterestRateIndexValueDate(IndexON,D437)</f>
        <v>43125</v>
      </c>
      <c r="F437" s="52">
        <f>IFERROR(_xll.qlIndexFixing(IndexON,D437,TRUE,_xll.ohTrigger(RecalcTrigger,TriggerON)),NA())</f>
        <v>7.5218390657649792E-3</v>
      </c>
      <c r="H437" s="49">
        <f>_xll.qlCalendarAdvance(IborCalendar,$H436,B437,"f",FALSE)</f>
        <v>43117</v>
      </c>
      <c r="I437" s="49">
        <f>_xll.qlInterestRateIndexValueDate(Index1M,$H437)</f>
        <v>43119</v>
      </c>
      <c r="J437" s="52">
        <f>IFERROR(_xll.qlIndexFixing(Index1M,$H437,TRUE,_xll.ohTrigger(RecalcTrigger,Trigger1M)),NA())</f>
        <v>8.9661544439262331E-3</v>
      </c>
      <c r="K437" s="52">
        <f>IFERROR(_xll.qlIndexFixing(ONIndex1M,I437,TRUE,_xll.ohTrigger(RecalcTrigger,Trigger1M)),NA())</f>
        <v>8.8684970404440122E-3</v>
      </c>
      <c r="L437" s="52">
        <f>IFERROR(_xll.qlIndexFixing(Index3M,H437,TRUE,_xll.ohTrigger(RecalcTrigger,Trigger3M)),NA())</f>
        <v>1.1093567541315075E-2</v>
      </c>
      <c r="M437" s="52">
        <f>IFERROR(_xll.qlIndexFixing(ONIndex3M,I437,TRUE,_xll.ohTrigger(RecalcTrigger,Trigger3M)),NA())</f>
        <v>1.0807510837169687E-2</v>
      </c>
      <c r="N437" s="52">
        <f>IFERROR(_xll.qlIndexFixing(Index6M,$H437,TRUE,_xll.ohTrigger(RecalcTrigger,Trigger6M)),NA())</f>
        <v>1.2884292059295317E-2</v>
      </c>
      <c r="O437" s="52">
        <f>IFERROR(_xll.qlIndexFixing(ONIndex6M,I437,TRUE,_xll.ohTrigger(RecalcTrigger,Trigger6M)),NA())</f>
        <v>1.2531405294353704E-2</v>
      </c>
      <c r="P437" s="52">
        <f>IFERROR(_xll.qlIndexFixing(Index1Y,$H437,TRUE,_xll.ohTrigger(RecalcTrigger,Trigger1Y)),NA())</f>
        <v>1.5634772943123296E-2</v>
      </c>
      <c r="Q437" s="52">
        <f>IFERROR(_xll.qlIndexFixing(ONIndex1Y,I437,TRUE,_xll.ohTrigger(RecalcTrigger,Trigger1Y)),NA())</f>
        <v>1.4526798693239584E-2</v>
      </c>
    </row>
    <row r="438" spans="2:17" x14ac:dyDescent="0.2">
      <c r="B438" s="46" t="s">
        <v>20</v>
      </c>
      <c r="D438" s="49">
        <f>_xll.qlCalendarAdvance(LocalCalendar,$D437,B438,"f",FALSE)</f>
        <v>43126</v>
      </c>
      <c r="E438" s="49">
        <f>_xll.qlInterestRateIndexValueDate(IndexON,D438)</f>
        <v>43126</v>
      </c>
      <c r="F438" s="52">
        <f>IFERROR(_xll.qlIndexFixing(IndexON,D438,TRUE,_xll.ohTrigger(RecalcTrigger,TriggerON)),NA())</f>
        <v>7.5332764379609785E-3</v>
      </c>
      <c r="H438" s="49">
        <f>_xll.qlCalendarAdvance(IborCalendar,$H437,B438,"f",FALSE)</f>
        <v>43118</v>
      </c>
      <c r="I438" s="49">
        <f>_xll.qlInterestRateIndexValueDate(Index1M,$H438)</f>
        <v>43122</v>
      </c>
      <c r="J438" s="52">
        <f>IFERROR(_xll.qlIndexFixing(Index1M,$H438,TRUE,_xll.ohTrigger(RecalcTrigger,Trigger1M)),NA())</f>
        <v>8.9823792265193228E-3</v>
      </c>
      <c r="K438" s="52">
        <f>IFERROR(_xll.qlIndexFixing(ONIndex1M,I438,TRUE,_xll.ohTrigger(RecalcTrigger,Trigger1M)),NA())</f>
        <v>8.8812265556192926E-3</v>
      </c>
      <c r="L438" s="52">
        <f>IFERROR(_xll.qlIndexFixing(Index3M,H438,TRUE,_xll.ohTrigger(RecalcTrigger,Trigger3M)),NA())</f>
        <v>1.1113505248362521E-2</v>
      </c>
      <c r="M438" s="52">
        <f>IFERROR(_xll.qlIndexFixing(ONIndex3M,I438,TRUE,_xll.ohTrigger(RecalcTrigger,Trigger3M)),NA())</f>
        <v>1.0821539247416467E-2</v>
      </c>
      <c r="N438" s="52">
        <f>IFERROR(_xll.qlIndexFixing(Index6M,$H438,TRUE,_xll.ohTrigger(RecalcTrigger,Trigger6M)),NA())</f>
        <v>1.2893254401129929E-2</v>
      </c>
      <c r="O438" s="52">
        <f>IFERROR(_xll.qlIndexFixing(ONIndex6M,I438,TRUE,_xll.ohTrigger(RecalcTrigger,Trigger6M)),NA())</f>
        <v>1.2544053384182519E-2</v>
      </c>
      <c r="P438" s="52">
        <f>IFERROR(_xll.qlIndexFixing(Index1Y,$H438,TRUE,_xll.ohTrigger(RecalcTrigger,Trigger1Y)),NA())</f>
        <v>1.5641986014276837E-2</v>
      </c>
      <c r="Q438" s="52">
        <f>IFERROR(_xll.qlIndexFixing(ONIndex1Y,I438,TRUE,_xll.ohTrigger(RecalcTrigger,Trigger1Y)),NA())</f>
        <v>1.4570300634408895E-2</v>
      </c>
    </row>
    <row r="439" spans="2:17" x14ac:dyDescent="0.2">
      <c r="B439" s="46" t="s">
        <v>20</v>
      </c>
      <c r="D439" s="49">
        <f>_xll.qlCalendarAdvance(LocalCalendar,$D438,B439,"f",FALSE)</f>
        <v>43129</v>
      </c>
      <c r="E439" s="49">
        <f>_xll.qlInterestRateIndexValueDate(IndexON,D439)</f>
        <v>43129</v>
      </c>
      <c r="F439" s="52">
        <f>IFERROR(_xll.qlIndexFixing(IndexON,D439,TRUE,_xll.ohTrigger(RecalcTrigger,TriggerON)),NA())</f>
        <v>7.544386757558641E-3</v>
      </c>
      <c r="H439" s="49">
        <f>_xll.qlCalendarAdvance(IborCalendar,$H438,B439,"f",FALSE)</f>
        <v>43119</v>
      </c>
      <c r="I439" s="49">
        <f>_xll.qlInterestRateIndexValueDate(Index1M,$H439)</f>
        <v>43123</v>
      </c>
      <c r="J439" s="52">
        <f>IFERROR(_xll.qlIndexFixing(Index1M,$H439,TRUE,_xll.ohTrigger(RecalcTrigger,Trigger1M)),NA())</f>
        <v>8.9889250491645336E-3</v>
      </c>
      <c r="K439" s="52">
        <f>IFERROR(_xll.qlIndexFixing(ONIndex1M,I439,TRUE,_xll.ohTrigger(RecalcTrigger,Trigger1M)),NA())</f>
        <v>8.8877072386495115E-3</v>
      </c>
      <c r="L439" s="52">
        <f>IFERROR(_xll.qlIndexFixing(Index3M,H439,TRUE,_xll.ohTrigger(RecalcTrigger,Trigger3M)),NA())</f>
        <v>1.1116415157475856E-2</v>
      </c>
      <c r="M439" s="52">
        <f>IFERROR(_xll.qlIndexFixing(ONIndex3M,I439,TRUE,_xll.ohTrigger(RecalcTrigger,Trigger3M)),NA())</f>
        <v>1.0828661112833871E-2</v>
      </c>
      <c r="N439" s="52">
        <f>IFERROR(_xll.qlIndexFixing(Index6M,$H439,TRUE,_xll.ohTrigger(RecalcTrigger,Trigger6M)),NA())</f>
        <v>1.2894734376748478E-2</v>
      </c>
      <c r="O439" s="52">
        <f>IFERROR(_xll.qlIndexFixing(ONIndex6M,I439,TRUE,_xll.ohTrigger(RecalcTrigger,Trigger6M)),NA())</f>
        <v>1.2550501562014205E-2</v>
      </c>
      <c r="P439" s="52">
        <f>IFERROR(_xll.qlIndexFixing(Index1Y,$H439,TRUE,_xll.ohTrigger(RecalcTrigger,Trigger1Y)),NA())</f>
        <v>1.5644927635238996E-2</v>
      </c>
      <c r="Q439" s="52">
        <f>IFERROR(_xll.qlIndexFixing(ONIndex1Y,I439,TRUE,_xll.ohTrigger(RecalcTrigger,Trigger1Y)),NA())</f>
        <v>1.4593158915356952E-2</v>
      </c>
    </row>
    <row r="440" spans="2:17" x14ac:dyDescent="0.2">
      <c r="B440" s="46" t="s">
        <v>20</v>
      </c>
      <c r="D440" s="49">
        <f>_xll.qlCalendarAdvance(LocalCalendar,$D439,B440,"f",FALSE)</f>
        <v>43130</v>
      </c>
      <c r="E440" s="49">
        <f>_xll.qlInterestRateIndexValueDate(IndexON,D440)</f>
        <v>43130</v>
      </c>
      <c r="F440" s="52">
        <f>IFERROR(_xll.qlIndexFixing(IndexON,D440,TRUE,_xll.ohTrigger(RecalcTrigger,TriggerON)),NA())</f>
        <v>7.5500148421170366E-3</v>
      </c>
      <c r="H440" s="49">
        <f>_xll.qlCalendarAdvance(IborCalendar,$H439,B440,"f",FALSE)</f>
        <v>43122</v>
      </c>
      <c r="I440" s="49">
        <f>_xll.qlInterestRateIndexValueDate(Index1M,$H440)</f>
        <v>43124</v>
      </c>
      <c r="J440" s="52">
        <f>IFERROR(_xll.qlIndexFixing(Index1M,$H440,TRUE,_xll.ohTrigger(RecalcTrigger,Trigger1M)),NA())</f>
        <v>9.0022752454425748E-3</v>
      </c>
      <c r="K440" s="52">
        <f>IFERROR(_xll.qlIndexFixing(ONIndex1M,I440,TRUE,_xll.ohTrigger(RecalcTrigger,Trigger1M)),NA())</f>
        <v>8.894191937747209E-3</v>
      </c>
      <c r="L440" s="52">
        <f>IFERROR(_xll.qlIndexFixing(Index3M,H440,TRUE,_xll.ohTrigger(RecalcTrigger,Trigger3M)),NA())</f>
        <v>1.1122042111624708E-2</v>
      </c>
      <c r="M440" s="52">
        <f>IFERROR(_xll.qlIndexFixing(ONIndex3M,I440,TRUE,_xll.ohTrigger(RecalcTrigger,Trigger3M)),NA())</f>
        <v>1.0835750244275744E-2</v>
      </c>
      <c r="N440" s="52">
        <f>IFERROR(_xll.qlIndexFixing(Index6M,$H440,TRUE,_xll.ohTrigger(RecalcTrigger,Trigger6M)),NA())</f>
        <v>1.2897281321376276E-2</v>
      </c>
      <c r="O440" s="52">
        <f>IFERROR(_xll.qlIndexFixing(ONIndex6M,I440,TRUE,_xll.ohTrigger(RecalcTrigger,Trigger6M)),NA())</f>
        <v>1.2556893363742105E-2</v>
      </c>
      <c r="P440" s="52">
        <f>IFERROR(_xll.qlIndexFixing(Index1Y,$H440,TRUE,_xll.ohTrigger(RecalcTrigger,Trigger1Y)),NA())</f>
        <v>1.5647820298271716E-2</v>
      </c>
      <c r="Q440" s="52">
        <f>IFERROR(_xll.qlIndexFixing(ONIndex1Y,I440,TRUE,_xll.ohTrigger(RecalcTrigger,Trigger1Y)),NA())</f>
        <v>1.461650573807205E-2</v>
      </c>
    </row>
    <row r="441" spans="2:17" x14ac:dyDescent="0.2">
      <c r="B441" s="46" t="s">
        <v>20</v>
      </c>
      <c r="D441" s="49">
        <f>_xll.qlCalendarAdvance(LocalCalendar,$D440,B441,"f",FALSE)</f>
        <v>43131</v>
      </c>
      <c r="E441" s="49">
        <f>_xll.qlInterestRateIndexValueDate(IndexON,D441)</f>
        <v>43131</v>
      </c>
      <c r="F441" s="52">
        <f>IFERROR(_xll.qlIndexFixing(IndexON,D441,TRUE,_xll.ohTrigger(RecalcTrigger,TriggerON)),NA())</f>
        <v>7.5556393914233411E-3</v>
      </c>
      <c r="H441" s="49">
        <f>_xll.qlCalendarAdvance(IborCalendar,$H440,B441,"f",FALSE)</f>
        <v>43123</v>
      </c>
      <c r="I441" s="49">
        <f>_xll.qlInterestRateIndexValueDate(Index1M,$H441)</f>
        <v>43125</v>
      </c>
      <c r="J441" s="52">
        <f>IFERROR(_xll.qlIndexFixing(Index1M,$H441,TRUE,_xll.ohTrigger(RecalcTrigger,Trigger1M)),NA())</f>
        <v>9.0054303598458008E-3</v>
      </c>
      <c r="K441" s="52">
        <f>IFERROR(_xll.qlIndexFixing(ONIndex1M,I441,TRUE,_xll.ohTrigger(RecalcTrigger,Trigger1M)),NA())</f>
        <v>8.9006806530722571E-3</v>
      </c>
      <c r="L441" s="52">
        <f>IFERROR(_xll.qlIndexFixing(Index3M,H441,TRUE,_xll.ohTrigger(RecalcTrigger,Trigger3M)),NA())</f>
        <v>1.1127635014995363E-2</v>
      </c>
      <c r="M441" s="52">
        <f>IFERROR(_xll.qlIndexFixing(ONIndex3M,I441,TRUE,_xll.ohTrigger(RecalcTrigger,Trigger3M)),NA())</f>
        <v>1.0842806641422342E-2</v>
      </c>
      <c r="N441" s="52">
        <f>IFERROR(_xll.qlIndexFixing(Index6M,$H441,TRUE,_xll.ohTrigger(RecalcTrigger,Trigger6M)),NA())</f>
        <v>1.2899803646115184E-2</v>
      </c>
      <c r="O441" s="52">
        <f>IFERROR(_xll.qlIndexFixing(ONIndex6M,I441,TRUE,_xll.ohTrigger(RecalcTrigger,Trigger6M)),NA())</f>
        <v>1.2563228789286285E-2</v>
      </c>
      <c r="P441" s="52">
        <f>IFERROR(_xll.qlIndexFixing(Index1Y,$H441,TRUE,_xll.ohTrigger(RecalcTrigger,Trigger1Y)),NA())</f>
        <v>1.5650662779814133E-2</v>
      </c>
      <c r="Q441" s="52">
        <f>IFERROR(_xll.qlIndexFixing(ONIndex1Y,I441,TRUE,_xll.ohTrigger(RecalcTrigger,Trigger1Y)),NA())</f>
        <v>1.4640341102634125E-2</v>
      </c>
    </row>
    <row r="442" spans="2:17" x14ac:dyDescent="0.2">
      <c r="B442" s="46" t="s">
        <v>20</v>
      </c>
      <c r="D442" s="49">
        <f>_xll.qlCalendarAdvance(LocalCalendar,$D441,B442,"f",FALSE)</f>
        <v>43132</v>
      </c>
      <c r="E442" s="49">
        <f>_xll.qlInterestRateIndexValueDate(IndexON,D442)</f>
        <v>43132</v>
      </c>
      <c r="F442" s="52">
        <f>IFERROR(_xll.qlIndexFixing(IndexON,D442,TRUE,_xll.ohTrigger(RecalcTrigger,TriggerON)),NA())</f>
        <v>7.5612604053176824E-3</v>
      </c>
      <c r="H442" s="49">
        <f>_xll.qlCalendarAdvance(IborCalendar,$H441,B442,"f",FALSE)</f>
        <v>43124</v>
      </c>
      <c r="I442" s="49">
        <f>_xll.qlInterestRateIndexValueDate(Index1M,$H442)</f>
        <v>43126</v>
      </c>
      <c r="J442" s="52">
        <f>IFERROR(_xll.qlIndexFixing(Index1M,$H442,TRUE,_xll.ohTrigger(RecalcTrigger,Trigger1M)),NA())</f>
        <v>9.0085866533312457E-3</v>
      </c>
      <c r="K442" s="52">
        <f>IFERROR(_xll.qlIndexFixing(ONIndex1M,I442,TRUE,_xll.ohTrigger(RecalcTrigger,Trigger1M)),NA())</f>
        <v>8.9138921767339951E-3</v>
      </c>
      <c r="L442" s="52">
        <f>IFERROR(_xll.qlIndexFixing(Index3M,H442,TRUE,_xll.ohTrigger(RecalcTrigger,Trigger3M)),NA())</f>
        <v>1.1133193832181476E-2</v>
      </c>
      <c r="M442" s="52">
        <f>IFERROR(_xll.qlIndexFixing(ONIndex3M,I442,TRUE,_xll.ohTrigger(RecalcTrigger,Trigger3M)),NA())</f>
        <v>1.0857137742954492E-2</v>
      </c>
      <c r="N442" s="52">
        <f>IFERROR(_xll.qlIndexFixing(Index6M,$H442,TRUE,_xll.ohTrigger(RecalcTrigger,Trigger6M)),NA())</f>
        <v>1.2902301767974392E-2</v>
      </c>
      <c r="O442" s="52">
        <f>IFERROR(_xll.qlIndexFixing(ONIndex6M,I442,TRUE,_xll.ohTrigger(RecalcTrigger,Trigger6M)),NA())</f>
        <v>1.2576151026646443E-2</v>
      </c>
      <c r="P442" s="52">
        <f>IFERROR(_xll.qlIndexFixing(Index1Y,$H442,TRUE,_xll.ohTrigger(RecalcTrigger,Trigger1Y)),NA())</f>
        <v>1.5654797972049304E-2</v>
      </c>
      <c r="Q442" s="52">
        <f>IFERROR(_xll.qlIndexFixing(ONIndex1Y,I442,TRUE,_xll.ohTrigger(RecalcTrigger,Trigger1Y)),NA())</f>
        <v>1.4690239716941278E-2</v>
      </c>
    </row>
    <row r="443" spans="2:17" x14ac:dyDescent="0.2">
      <c r="B443" s="46" t="s">
        <v>20</v>
      </c>
      <c r="D443" s="49">
        <f>_xll.qlCalendarAdvance(LocalCalendar,$D442,B443,"f",FALSE)</f>
        <v>43133</v>
      </c>
      <c r="E443" s="49">
        <f>_xll.qlInterestRateIndexValueDate(IndexON,D443)</f>
        <v>43133</v>
      </c>
      <c r="F443" s="52">
        <f>IFERROR(_xll.qlIndexFixing(IndexON,D443,TRUE,_xll.ohTrigger(RecalcTrigger,TriggerON)),NA())</f>
        <v>7.5726499347972265E-3</v>
      </c>
      <c r="H443" s="49">
        <f>_xll.qlCalendarAdvance(IborCalendar,$H442,B443,"f",FALSE)</f>
        <v>43125</v>
      </c>
      <c r="I443" s="49">
        <f>_xll.qlInterestRateIndexValueDate(Index1M,$H443)</f>
        <v>43129</v>
      </c>
      <c r="J443" s="52">
        <f>IFERROR(_xll.qlIndexFixing(Index1M,$H443,TRUE,_xll.ohTrigger(RecalcTrigger,Trigger1M)),NA())</f>
        <v>9.0248756692981047E-3</v>
      </c>
      <c r="K443" s="52">
        <f>IFERROR(_xll.qlIndexFixing(ONIndex1M,I443,TRUE,_xll.ohTrigger(RecalcTrigger,Trigger1M)),NA())</f>
        <v>8.9266756752870435E-3</v>
      </c>
      <c r="L443" s="52">
        <f>IFERROR(_xll.qlIndexFixing(Index3M,H443,TRUE,_xll.ohTrigger(RecalcTrigger,Trigger3M)),NA())</f>
        <v>1.1152295588869682E-2</v>
      </c>
      <c r="M443" s="52">
        <f>IFERROR(_xll.qlIndexFixing(ONIndex3M,I443,TRUE,_xll.ohTrigger(RecalcTrigger,Trigger3M)),NA())</f>
        <v>1.0870704889054394E-2</v>
      </c>
      <c r="N443" s="52">
        <f>IFERROR(_xll.qlIndexFixing(Index6M,$H443,TRUE,_xll.ohTrigger(RecalcTrigger,Trigger6M)),NA())</f>
        <v>1.2910729062522996E-2</v>
      </c>
      <c r="O443" s="52">
        <f>IFERROR(_xll.qlIndexFixing(ONIndex6M,I443,TRUE,_xll.ohTrigger(RecalcTrigger,Trigger6M)),NA())</f>
        <v>1.2588006730505086E-2</v>
      </c>
      <c r="P443" s="52">
        <f>IFERROR(_xll.qlIndexFixing(Index1Y,$H443,TRUE,_xll.ohTrigger(RecalcTrigger,Trigger1Y)),NA())</f>
        <v>1.5661506419644578E-2</v>
      </c>
      <c r="Q443" s="52">
        <f>IFERROR(_xll.qlIndexFixing(ONIndex1Y,I443,TRUE,_xll.ohTrigger(RecalcTrigger,Trigger1Y)),NA())</f>
        <v>1.474056798143053E-2</v>
      </c>
    </row>
    <row r="444" spans="2:17" x14ac:dyDescent="0.2">
      <c r="B444" s="46" t="s">
        <v>20</v>
      </c>
      <c r="D444" s="49">
        <f>_xll.qlCalendarAdvance(LocalCalendar,$D443,B444,"f",FALSE)</f>
        <v>43136</v>
      </c>
      <c r="E444" s="49">
        <f>_xll.qlInterestRateIndexValueDate(IndexON,D444)</f>
        <v>43136</v>
      </c>
      <c r="F444" s="52">
        <f>IFERROR(_xll.qlIndexFixing(IndexON,D444,TRUE,_xll.ohTrigger(RecalcTrigger,TriggerON)),NA())</f>
        <v>7.5837091075747765E-3</v>
      </c>
      <c r="H444" s="49">
        <f>_xll.qlCalendarAdvance(IborCalendar,$H443,B444,"f",FALSE)</f>
        <v>43126</v>
      </c>
      <c r="I444" s="49">
        <f>_xll.qlInterestRateIndexValueDate(Index1M,$H444)</f>
        <v>43130</v>
      </c>
      <c r="J444" s="52">
        <f>IFERROR(_xll.qlIndexFixing(Index1M,$H444,TRUE,_xll.ohTrigger(RecalcTrigger,Trigger1M)),NA())</f>
        <v>9.0280380138537935E-3</v>
      </c>
      <c r="K444" s="52">
        <f>IFERROR(_xll.qlIndexFixing(ONIndex1M,I444,TRUE,_xll.ohTrigger(RecalcTrigger,Trigger1M)),NA())</f>
        <v>8.9331844712692288E-3</v>
      </c>
      <c r="L444" s="52">
        <f>IFERROR(_xll.qlIndexFixing(Index3M,H444,TRUE,_xll.ohTrigger(RecalcTrigger,Trigger3M)),NA())</f>
        <v>1.115508753091099E-2</v>
      </c>
      <c r="M444" s="52">
        <f>IFERROR(_xll.qlIndexFixing(ONIndex3M,I444,TRUE,_xll.ohTrigger(RecalcTrigger,Trigger3M)),NA())</f>
        <v>1.0877597615523982E-2</v>
      </c>
      <c r="N444" s="52">
        <f>IFERROR(_xll.qlIndexFixing(Index6M,$H444,TRUE,_xll.ohTrigger(RecalcTrigger,Trigger6M)),NA())</f>
        <v>1.291206056687353E-2</v>
      </c>
      <c r="O444" s="52">
        <f>IFERROR(_xll.qlIndexFixing(ONIndex6M,I444,TRUE,_xll.ohTrigger(RecalcTrigger,Trigger6M)),NA())</f>
        <v>1.2594060275530339E-2</v>
      </c>
      <c r="P444" s="52">
        <f>IFERROR(_xll.qlIndexFixing(Index1Y,$H444,TRUE,_xll.ohTrigger(RecalcTrigger,Trigger1Y)),NA())</f>
        <v>1.5664079640114376E-2</v>
      </c>
      <c r="Q444" s="52">
        <f>IFERROR(_xll.qlIndexFixing(ONIndex1Y,I444,TRUE,_xll.ohTrigger(RecalcTrigger,Trigger1Y)),NA())</f>
        <v>1.4766846056746274E-2</v>
      </c>
    </row>
    <row r="445" spans="2:17" x14ac:dyDescent="0.2">
      <c r="B445" s="46" t="s">
        <v>20</v>
      </c>
      <c r="D445" s="49">
        <f>_xll.qlCalendarAdvance(LocalCalendar,$D444,B445,"f",FALSE)</f>
        <v>43137</v>
      </c>
      <c r="E445" s="49">
        <f>_xll.qlInterestRateIndexValueDate(IndexON,D445)</f>
        <v>43137</v>
      </c>
      <c r="F445" s="52">
        <f>IFERROR(_xll.qlIndexFixing(IndexON,D445,TRUE,_xll.ohTrigger(RecalcTrigger,TriggerON)),NA())</f>
        <v>7.5893124448089821E-3</v>
      </c>
      <c r="H445" s="49">
        <f>_xll.qlCalendarAdvance(IborCalendar,$H444,B445,"f",FALSE)</f>
        <v>43129</v>
      </c>
      <c r="I445" s="49">
        <f>_xll.qlInterestRateIndexValueDate(Index1M,$H445)</f>
        <v>43131</v>
      </c>
      <c r="J445" s="52">
        <f>IFERROR(_xll.qlIndexFixing(Index1M,$H445,TRUE,_xll.ohTrigger(RecalcTrigger,Trigger1M)),NA())</f>
        <v>9.031201536519198E-3</v>
      </c>
      <c r="K445" s="52">
        <f>IFERROR(_xll.qlIndexFixing(ONIndex1M,I445,TRUE,_xll.ohTrigger(RecalcTrigger,Trigger1M)),NA())</f>
        <v>8.9396972831590205E-3</v>
      </c>
      <c r="L445" s="52">
        <f>IFERROR(_xll.qlIndexFixing(Index3M,H445,TRUE,_xll.ohTrigger(RecalcTrigger,Trigger3M)),NA())</f>
        <v>1.1157868254014694E-2</v>
      </c>
      <c r="M445" s="52">
        <f>IFERROR(_xll.qlIndexFixing(ONIndex3M,I445,TRUE,_xll.ohTrigger(RecalcTrigger,Trigger3M)),NA())</f>
        <v>1.0884457607938103E-2</v>
      </c>
      <c r="N445" s="52">
        <f>IFERROR(_xll.qlIndexFixing(Index6M,$H445,TRUE,_xll.ohTrigger(RecalcTrigger,Trigger6M)),NA())</f>
        <v>1.291444392955555E-2</v>
      </c>
      <c r="O445" s="52">
        <f>IFERROR(_xll.qlIndexFixing(ONIndex6M,I445,TRUE,_xll.ohTrigger(RecalcTrigger,Trigger6M)),NA())</f>
        <v>1.260005744437187E-2</v>
      </c>
      <c r="P445" s="52">
        <f>IFERROR(_xll.qlIndexFixing(Index1Y,$H445,TRUE,_xll.ohTrigger(RecalcTrigger,Trigger1Y)),NA())</f>
        <v>1.5666595337613679E-2</v>
      </c>
      <c r="Q445" s="52">
        <f>IFERROR(_xll.qlIndexFixing(ONIndex1Y,I445,TRUE,_xll.ohTrigger(RecalcTrigger,Trigger1Y)),NA())</f>
        <v>1.4793612674548484E-2</v>
      </c>
    </row>
    <row r="446" spans="2:17" x14ac:dyDescent="0.2">
      <c r="B446" s="46" t="s">
        <v>20</v>
      </c>
      <c r="D446" s="49">
        <f>_xll.qlCalendarAdvance(LocalCalendar,$D445,B446,"f",FALSE)</f>
        <v>43138</v>
      </c>
      <c r="E446" s="49">
        <f>_xll.qlInterestRateIndexValueDate(IndexON,D446)</f>
        <v>43138</v>
      </c>
      <c r="F446" s="52">
        <f>IFERROR(_xll.qlIndexFixing(IndexON,D446,TRUE,_xll.ohTrigger(RecalcTrigger,TriggerON)),NA())</f>
        <v>7.5949122467111607E-3</v>
      </c>
      <c r="H446" s="49">
        <f>_xll.qlCalendarAdvance(IborCalendar,$H445,B446,"f",FALSE)</f>
        <v>43130</v>
      </c>
      <c r="I446" s="49">
        <f>_xll.qlInterestRateIndexValueDate(Index1M,$H446)</f>
        <v>43132</v>
      </c>
      <c r="J446" s="52">
        <f>IFERROR(_xll.qlIndexFixing(Index1M,$H446,TRUE,_xll.ohTrigger(RecalcTrigger,Trigger1M)),NA())</f>
        <v>9.0377770346651756E-3</v>
      </c>
      <c r="K446" s="52">
        <f>IFERROR(_xll.qlIndexFixing(ONIndex1M,I446,TRUE,_xll.ohTrigger(RecalcTrigger,Trigger1M)),NA())</f>
        <v>8.9462141113560989E-3</v>
      </c>
      <c r="L446" s="52">
        <f>IFERROR(_xll.qlIndexFixing(Index3M,H446,TRUE,_xll.ohTrigger(RecalcTrigger,Trigger3M)),NA())</f>
        <v>1.1163239193286453E-2</v>
      </c>
      <c r="M446" s="52">
        <f>IFERROR(_xll.qlIndexFixing(ONIndex3M,I446,TRUE,_xll.ohTrigger(RecalcTrigger,Trigger3M)),NA())</f>
        <v>1.0891284866136886E-2</v>
      </c>
      <c r="N446" s="52">
        <f>IFERROR(_xll.qlIndexFixing(Index6M,$H446,TRUE,_xll.ohTrigger(RecalcTrigger,Trigger6M)),NA())</f>
        <v>1.2916805591467769E-2</v>
      </c>
      <c r="O446" s="52">
        <f>IFERROR(_xll.qlIndexFixing(ONIndex6M,I446,TRUE,_xll.ohTrigger(RecalcTrigger,Trigger6M)),NA())</f>
        <v>1.2605998237109617E-2</v>
      </c>
      <c r="P446" s="52">
        <f>IFERROR(_xll.qlIndexFixing(Index1Y,$H446,TRUE,_xll.ohTrigger(RecalcTrigger,Trigger1Y)),NA())</f>
        <v>1.5669052288549642E-2</v>
      </c>
      <c r="Q446" s="52">
        <f>IFERROR(_xll.qlIndexFixing(ONIndex1Y,I446,TRUE,_xll.ohTrigger(RecalcTrigger,Trigger1Y)),NA())</f>
        <v>1.4820867834917095E-2</v>
      </c>
    </row>
    <row r="447" spans="2:17" x14ac:dyDescent="0.2">
      <c r="B447" s="46" t="s">
        <v>20</v>
      </c>
      <c r="D447" s="49">
        <f>_xll.qlCalendarAdvance(LocalCalendar,$D446,B447,"f",FALSE)</f>
        <v>43139</v>
      </c>
      <c r="E447" s="49">
        <f>_xll.qlInterestRateIndexValueDate(IndexON,D447)</f>
        <v>43139</v>
      </c>
      <c r="F447" s="52">
        <f>IFERROR(_xll.qlIndexFixing(IndexON,D447,TRUE,_xll.ohTrigger(RecalcTrigger,TriggerON)),NA())</f>
        <v>7.6005085132013761E-3</v>
      </c>
      <c r="H447" s="49">
        <f>_xll.qlCalendarAdvance(IborCalendar,$H446,B447,"f",FALSE)</f>
        <v>43131</v>
      </c>
      <c r="I447" s="49">
        <f>_xll.qlInterestRateIndexValueDate(Index1M,$H447)</f>
        <v>43133</v>
      </c>
      <c r="J447" s="52">
        <f>IFERROR(_xll.qlIndexFixing(Index1M,$H447,TRUE,_xll.ohTrigger(RecalcTrigger,Trigger1M)),NA())</f>
        <v>9.0443565548995308E-3</v>
      </c>
      <c r="K447" s="52">
        <f>IFERROR(_xll.qlIndexFixing(ONIndex1M,I447,TRUE,_xll.ohTrigger(RecalcTrigger,Trigger1M)),NA())</f>
        <v>8.9594841240714373E-3</v>
      </c>
      <c r="L447" s="52">
        <f>IFERROR(_xll.qlIndexFixing(Index3M,H447,TRUE,_xll.ohTrigger(RecalcTrigger,Trigger3M)),NA())</f>
        <v>1.1168575818203706E-2</v>
      </c>
      <c r="M447" s="52">
        <f>IFERROR(_xll.qlIndexFixing(ONIndex3M,I447,TRUE,_xll.ohTrigger(RecalcTrigger,Trigger3M)),NA())</f>
        <v>1.0905160592438179E-2</v>
      </c>
      <c r="N447" s="52">
        <f>IFERROR(_xll.qlIndexFixing(Index6M,$H447,TRUE,_xll.ohTrigger(RecalcTrigger,Trigger6M)),NA())</f>
        <v>1.2919145969636602E-2</v>
      </c>
      <c r="O447" s="52">
        <f>IFERROR(_xll.qlIndexFixing(ONIndex6M,I447,TRUE,_xll.ohTrigger(RecalcTrigger,Trigger6M)),NA())</f>
        <v>1.2618134146533677E-2</v>
      </c>
      <c r="P447" s="52">
        <f>IFERROR(_xll.qlIndexFixing(Index1Y,$H447,TRUE,_xll.ohTrigger(RecalcTrigger,Trigger1Y)),NA())</f>
        <v>1.5672915133726012E-2</v>
      </c>
      <c r="Q447" s="52">
        <f>IFERROR(_xll.qlIndexFixing(ONIndex1Y,I447,TRUE,_xll.ohTrigger(RecalcTrigger,Trigger1Y)),NA())</f>
        <v>1.4877621431672594E-2</v>
      </c>
    </row>
    <row r="448" spans="2:17" x14ac:dyDescent="0.2">
      <c r="B448" s="46" t="s">
        <v>20</v>
      </c>
      <c r="D448" s="49">
        <f>_xll.qlCalendarAdvance(LocalCalendar,$D447,B448,"f",FALSE)</f>
        <v>43140</v>
      </c>
      <c r="E448" s="49">
        <f>_xll.qlInterestRateIndexValueDate(IndexON,D448)</f>
        <v>43140</v>
      </c>
      <c r="F448" s="52">
        <f>IFERROR(_xll.qlIndexFixing(IndexON,D448,TRUE,_xll.ohTrigger(RecalcTrigger,TriggerON)),NA())</f>
        <v>7.6118502012967326E-3</v>
      </c>
      <c r="H448" s="49">
        <f>_xll.qlCalendarAdvance(IborCalendar,$H447,B448,"f",FALSE)</f>
        <v>43132</v>
      </c>
      <c r="I448" s="49">
        <f>_xll.qlInterestRateIndexValueDate(Index1M,$H448)</f>
        <v>43136</v>
      </c>
      <c r="J448" s="52">
        <f>IFERROR(_xll.qlIndexFixing(Index1M,$H448,TRUE,_xll.ohTrigger(RecalcTrigger,Trigger1M)),NA())</f>
        <v>9.0641192481899502E-3</v>
      </c>
      <c r="K448" s="52">
        <f>IFERROR(_xll.qlIndexFixing(ONIndex1M,I448,TRUE,_xll.ohTrigger(RecalcTrigger,Trigger1M)),NA())</f>
        <v>8.9723215848991345E-3</v>
      </c>
      <c r="L448" s="52">
        <f>IFERROR(_xll.qlIndexFixing(Index3M,H448,TRUE,_xll.ohTrigger(RecalcTrigger,Trigger3M)),NA())</f>
        <v>1.1191904318498693E-2</v>
      </c>
      <c r="M448" s="52">
        <f>IFERROR(_xll.qlIndexFixing(ONIndex3M,I448,TRUE,_xll.ohTrigger(RecalcTrigger,Trigger3M)),NA())</f>
        <v>1.091826655765793E-2</v>
      </c>
      <c r="N448" s="52">
        <f>IFERROR(_xll.qlIndexFixing(Index6M,$H448,TRUE,_xll.ohTrigger(RecalcTrigger,Trigger6M)),NA())</f>
        <v>1.2927110596786589E-2</v>
      </c>
      <c r="O448" s="52">
        <f>IFERROR(_xll.qlIndexFixing(ONIndex6M,I448,TRUE,_xll.ohTrigger(RecalcTrigger,Trigger6M)),NA())</f>
        <v>1.2629197646623069E-2</v>
      </c>
      <c r="P448" s="52">
        <f>IFERROR(_xll.qlIndexFixing(Index1Y,$H448,TRUE,_xll.ohTrigger(RecalcTrigger,Trigger1Y)),NA())</f>
        <v>1.5678268154757237E-2</v>
      </c>
      <c r="Q448" s="52">
        <f>IFERROR(_xll.qlIndexFixing(ONIndex1Y,I448,TRUE,_xll.ohTrigger(RecalcTrigger,Trigger1Y)),NA())</f>
        <v>1.4934625997726769E-2</v>
      </c>
    </row>
    <row r="449" spans="2:17" x14ac:dyDescent="0.2">
      <c r="B449" s="46" t="s">
        <v>20</v>
      </c>
      <c r="D449" s="49">
        <f>_xll.qlCalendarAdvance(LocalCalendar,$D448,B449,"f",FALSE)</f>
        <v>43143</v>
      </c>
      <c r="E449" s="49">
        <f>_xll.qlInterestRateIndexValueDate(IndexON,D449)</f>
        <v>43143</v>
      </c>
      <c r="F449" s="52">
        <f>IFERROR(_xll.qlIndexFixing(IndexON,D449,TRUE,_xll.ohTrigger(RecalcTrigger,TriggerON)),NA())</f>
        <v>7.6228582260018385E-3</v>
      </c>
      <c r="H449" s="49">
        <f>_xll.qlCalendarAdvance(IborCalendar,$H448,B449,"f",FALSE)</f>
        <v>43133</v>
      </c>
      <c r="I449" s="49">
        <f>_xll.qlInterestRateIndexValueDate(Index1M,$H449)</f>
        <v>43137</v>
      </c>
      <c r="J449" s="52">
        <f>IFERROR(_xll.qlIndexFixing(Index1M,$H449,TRUE,_xll.ohTrigger(RecalcTrigger,Trigger1M)),NA())</f>
        <v>9.0707148568406181E-3</v>
      </c>
      <c r="K449" s="52">
        <f>IFERROR(_xll.qlIndexFixing(ONIndex1M,I449,TRUE,_xll.ohTrigger(RecalcTrigger,Trigger1M)),NA())</f>
        <v>8.9788584936734139E-3</v>
      </c>
      <c r="L449" s="52">
        <f>IFERROR(_xll.qlIndexFixing(Index3M,H449,TRUE,_xll.ohTrigger(RecalcTrigger,Trigger3M)),NA())</f>
        <v>1.1194571812084605E-2</v>
      </c>
      <c r="M449" s="52">
        <f>IFERROR(_xll.qlIndexFixing(ONIndex3M,I449,TRUE,_xll.ohTrigger(RecalcTrigger,Trigger3M)),NA())</f>
        <v>1.0924930145099765E-2</v>
      </c>
      <c r="N449" s="52">
        <f>IFERROR(_xll.qlIndexFixing(Index6M,$H449,TRUE,_xll.ohTrigger(RecalcTrigger,Trigger6M)),NA())</f>
        <v>1.2928302985538825E-2</v>
      </c>
      <c r="O449" s="52">
        <f>IFERROR(_xll.qlIndexFixing(ONIndex6M,I449,TRUE,_xll.ohTrigger(RecalcTrigger,Trigger6M)),NA())</f>
        <v>1.2634856558682017E-2</v>
      </c>
      <c r="P449" s="52">
        <f>IFERROR(_xll.qlIndexFixing(Index1Y,$H449,TRUE,_xll.ohTrigger(RecalcTrigger,Trigger1Y)),NA())</f>
        <v>1.5680413430596288E-2</v>
      </c>
      <c r="Q449" s="52">
        <f>IFERROR(_xll.qlIndexFixing(ONIndex1Y,I449,TRUE,_xll.ohTrigger(RecalcTrigger,Trigger1Y)),NA())</f>
        <v>1.4963436432884336E-2</v>
      </c>
    </row>
    <row r="450" spans="2:17" x14ac:dyDescent="0.2">
      <c r="B450" s="46" t="s">
        <v>20</v>
      </c>
      <c r="D450" s="49">
        <f>_xll.qlCalendarAdvance(LocalCalendar,$D449,B450,"f",FALSE)</f>
        <v>43144</v>
      </c>
      <c r="E450" s="49">
        <f>_xll.qlInterestRateIndexValueDate(IndexON,D450)</f>
        <v>43144</v>
      </c>
      <c r="F450" s="52">
        <f>IFERROR(_xll.qlIndexFixing(IndexON,D450,TRUE,_xll.ohTrigger(RecalcTrigger,TriggerON)),NA())</f>
        <v>7.6284368158319182E-3</v>
      </c>
      <c r="H450" s="49">
        <f>_xll.qlCalendarAdvance(IborCalendar,$H449,B450,"f",FALSE)</f>
        <v>43136</v>
      </c>
      <c r="I450" s="49">
        <f>_xll.qlInterestRateIndexValueDate(Index1M,$H450)</f>
        <v>43138</v>
      </c>
      <c r="J450" s="52">
        <f>IFERROR(_xll.qlIndexFixing(Index1M,$H450,TRUE,_xll.ohTrigger(RecalcTrigger,Trigger1M)),NA())</f>
        <v>9.0773144876025013E-3</v>
      </c>
      <c r="K450" s="52">
        <f>IFERROR(_xll.qlIndexFixing(ONIndex1M,I450,TRUE,_xll.ohTrigger(RecalcTrigger,Trigger1M)),NA())</f>
        <v>8.985399418515172E-3</v>
      </c>
      <c r="L450" s="52">
        <f>IFERROR(_xll.qlIndexFixing(Index3M,H450,TRUE,_xll.ohTrigger(RecalcTrigger,Trigger3M)),NA())</f>
        <v>1.1197228028012596E-2</v>
      </c>
      <c r="M450" s="52">
        <f>IFERROR(_xll.qlIndexFixing(ONIndex3M,I450,TRUE,_xll.ohTrigger(RecalcTrigger,Trigger3M)),NA())</f>
        <v>1.0931560998406198E-2</v>
      </c>
      <c r="N450" s="52">
        <f>IFERROR(_xll.qlIndexFixing(Index6M,$H450,TRUE,_xll.ohTrigger(RecalcTrigger,Trigger6M)),NA())</f>
        <v>1.2930543200505285E-2</v>
      </c>
      <c r="O450" s="52">
        <f>IFERROR(_xll.qlIndexFixing(ONIndex6M,I450,TRUE,_xll.ohTrigger(RecalcTrigger,Trigger6M)),NA())</f>
        <v>1.2640459094557244E-2</v>
      </c>
      <c r="P450" s="52">
        <f>IFERROR(_xll.qlIndexFixing(Index1Y,$H450,TRUE,_xll.ohTrigger(RecalcTrigger,Trigger1Y)),NA())</f>
        <v>1.5682495088203564E-2</v>
      </c>
      <c r="Q450" s="52">
        <f>IFERROR(_xll.qlIndexFixing(ONIndex1Y,I450,TRUE,_xll.ohTrigger(RecalcTrigger,Trigger1Y)),NA())</f>
        <v>1.4991847971446148E-2</v>
      </c>
    </row>
    <row r="451" spans="2:17" x14ac:dyDescent="0.2">
      <c r="B451" s="46" t="s">
        <v>20</v>
      </c>
      <c r="D451" s="49">
        <f>_xll.qlCalendarAdvance(LocalCalendar,$D450,B451,"f",FALSE)</f>
        <v>43145</v>
      </c>
      <c r="E451" s="49">
        <f>_xll.qlInterestRateIndexValueDate(IndexON,D451)</f>
        <v>43145</v>
      </c>
      <c r="F451" s="52">
        <f>IFERROR(_xll.qlIndexFixing(IndexON,D451,TRUE,_xll.ohTrigger(RecalcTrigger,TriggerON)),NA())</f>
        <v>7.6340118703299709E-3</v>
      </c>
      <c r="H451" s="49">
        <f>_xll.qlCalendarAdvance(IborCalendar,$H450,B451,"f",FALSE)</f>
        <v>43137</v>
      </c>
      <c r="I451" s="49">
        <f>_xll.qlInterestRateIndexValueDate(Index1M,$H451)</f>
        <v>43139</v>
      </c>
      <c r="J451" s="52">
        <f>IFERROR(_xll.qlIndexFixing(Index1M,$H451,TRUE,_xll.ohTrigger(RecalcTrigger,Trigger1M)),NA())</f>
        <v>9.0839181404927284E-3</v>
      </c>
      <c r="K451" s="52">
        <f>IFERROR(_xll.qlIndexFixing(ONIndex1M,I451,TRUE,_xll.ohTrigger(RecalcTrigger,Trigger1M)),NA())</f>
        <v>8.9919443594244086E-3</v>
      </c>
      <c r="L451" s="52">
        <f>IFERROR(_xll.qlIndexFixing(Index3M,H451,TRUE,_xll.ohTrigger(RecalcTrigger,Trigger3M)),NA())</f>
        <v>1.1199872961664817E-2</v>
      </c>
      <c r="M451" s="52">
        <f>IFERROR(_xll.qlIndexFixing(ONIndex3M,I451,TRUE,_xll.ohTrigger(RecalcTrigger,Trigger3M)),NA())</f>
        <v>1.0938159117577229E-2</v>
      </c>
      <c r="N451" s="52">
        <f>IFERROR(_xll.qlIndexFixing(Index6M,$H451,TRUE,_xll.ohTrigger(RecalcTrigger,Trigger6M)),NA())</f>
        <v>1.2932764633950876E-2</v>
      </c>
      <c r="O451" s="52">
        <f>IFERROR(_xll.qlIndexFixing(ONIndex6M,I451,TRUE,_xll.ohTrigger(RecalcTrigger,Trigger6M)),NA())</f>
        <v>1.2646005254248749E-2</v>
      </c>
      <c r="P451" s="52">
        <f>IFERROR(_xll.qlIndexFixing(Index1Y,$H451,TRUE,_xll.ohTrigger(RecalcTrigger,Trigger1Y)),NA())</f>
        <v>1.5684514373906378E-2</v>
      </c>
      <c r="Q451" s="52">
        <f>IFERROR(_xll.qlIndexFixing(ONIndex1Y,I451,TRUE,_xll.ohTrigger(RecalcTrigger,Trigger1Y)),NA())</f>
        <v>1.5019860613172398E-2</v>
      </c>
    </row>
    <row r="452" spans="2:17" x14ac:dyDescent="0.2">
      <c r="B452" s="46" t="s">
        <v>20</v>
      </c>
      <c r="D452" s="49">
        <f>_xll.qlCalendarAdvance(LocalCalendar,$D451,B452,"f",FALSE)</f>
        <v>43146</v>
      </c>
      <c r="E452" s="49">
        <f>_xll.qlInterestRateIndexValueDate(IndexON,D452)</f>
        <v>43146</v>
      </c>
      <c r="F452" s="52">
        <f>IFERROR(_xll.qlIndexFixing(IndexON,D452,TRUE,_xll.ohTrigger(RecalcTrigger,TriggerON)),NA())</f>
        <v>7.6395833894959964E-3</v>
      </c>
      <c r="H452" s="49">
        <f>_xll.qlCalendarAdvance(IborCalendar,$H451,B452,"f",FALSE)</f>
        <v>43138</v>
      </c>
      <c r="I452" s="49">
        <f>_xll.qlInterestRateIndexValueDate(Index1M,$H452)</f>
        <v>43140</v>
      </c>
      <c r="J452" s="52">
        <f>IFERROR(_xll.qlIndexFixing(Index1M,$H452,TRUE,_xll.ohTrigger(RecalcTrigger,Trigger1M)),NA())</f>
        <v>9.0905258155170102E-3</v>
      </c>
      <c r="K452" s="52">
        <f>IFERROR(_xll.qlIndexFixing(ONIndex1M,I452,TRUE,_xll.ohTrigger(RecalcTrigger,Trigger1M)),NA())</f>
        <v>9.0052728827227924E-3</v>
      </c>
      <c r="L452" s="52">
        <f>IFERROR(_xll.qlIndexFixing(Index3M,H452,TRUE,_xll.ohTrigger(RecalcTrigger,Trigger3M)),NA())</f>
        <v>1.1204968383815546E-2</v>
      </c>
      <c r="M452" s="52">
        <f>IFERROR(_xll.qlIndexFixing(ONIndex3M,I452,TRUE,_xll.ohTrigger(RecalcTrigger,Trigger3M)),NA())</f>
        <v>1.0951579383702281E-2</v>
      </c>
      <c r="N452" s="52">
        <f>IFERROR(_xll.qlIndexFixing(Index6M,$H452,TRUE,_xll.ohTrigger(RecalcTrigger,Trigger6M)),NA())</f>
        <v>1.2934967702921442E-2</v>
      </c>
      <c r="O452" s="52">
        <f>IFERROR(_xll.qlIndexFixing(ONIndex6M,I452,TRUE,_xll.ohTrigger(RecalcTrigger,Trigger6M)),NA())</f>
        <v>1.2657354651084418E-2</v>
      </c>
      <c r="P452" s="52">
        <f>IFERROR(_xll.qlIndexFixing(Index1Y,$H452,TRUE,_xll.ohTrigger(RecalcTrigger,Trigger1Y)),NA())</f>
        <v>1.5688089400681348E-2</v>
      </c>
      <c r="Q452" s="52">
        <f>IFERROR(_xll.qlIndexFixing(ONIndex1Y,I452,TRUE,_xll.ohTrigger(RecalcTrigger,Trigger1Y)),NA())</f>
        <v>1.5075187476956131E-2</v>
      </c>
    </row>
    <row r="453" spans="2:17" x14ac:dyDescent="0.2">
      <c r="B453" s="46" t="s">
        <v>20</v>
      </c>
      <c r="D453" s="49">
        <f>_xll.qlCalendarAdvance(LocalCalendar,$D452,B453,"f",FALSE)</f>
        <v>43147</v>
      </c>
      <c r="E453" s="49">
        <f>_xll.qlInterestRateIndexValueDate(IndexON,D453)</f>
        <v>43147</v>
      </c>
      <c r="F453" s="52">
        <f>IFERROR(_xll.qlIndexFixing(IndexON,D453,TRUE,_xll.ohTrigger(RecalcTrigger,TriggerON)),NA())</f>
        <v>7.6537385806552116E-3</v>
      </c>
      <c r="H453" s="49">
        <f>_xll.qlCalendarAdvance(IborCalendar,$H452,B453,"f",FALSE)</f>
        <v>43139</v>
      </c>
      <c r="I453" s="49">
        <f>_xll.qlInterestRateIndexValueDate(Index1M,$H453)</f>
        <v>43143</v>
      </c>
      <c r="J453" s="52">
        <f>IFERROR(_xll.qlIndexFixing(Index1M,$H453,TRUE,_xll.ohTrigger(RecalcTrigger,Trigger1M)),NA())</f>
        <v>9.1103729734284423E-3</v>
      </c>
      <c r="K453" s="52">
        <f>IFERROR(_xll.qlIndexFixing(ONIndex1M,I453,TRUE,_xll.ohTrigger(RecalcTrigger,Trigger1M)),NA())</f>
        <v>9.0181642845355015E-3</v>
      </c>
      <c r="L453" s="52">
        <f>IFERROR(_xll.qlIndexFixing(Index3M,H453,TRUE,_xll.ohTrigger(RecalcTrigger,Trigger3M)),NA())</f>
        <v>1.1224829768078554E-2</v>
      </c>
      <c r="M453" s="52">
        <f>IFERROR(_xll.qlIndexFixing(ONIndex3M,I453,TRUE,_xll.ohTrigger(RecalcTrigger,Trigger3M)),NA())</f>
        <v>1.0964224252587584E-2</v>
      </c>
      <c r="N453" s="52">
        <f>IFERROR(_xll.qlIndexFixing(Index6M,$H453,TRUE,_xll.ohTrigger(RecalcTrigger,Trigger6M)),NA())</f>
        <v>1.2942541264528399E-2</v>
      </c>
      <c r="O453" s="52">
        <f>IFERROR(_xll.qlIndexFixing(ONIndex6M,I453,TRUE,_xll.ohTrigger(RecalcTrigger,Trigger6M)),NA())</f>
        <v>1.2667626131657173E-2</v>
      </c>
      <c r="P453" s="52">
        <f>IFERROR(_xll.qlIndexFixing(Index1Y,$H453,TRUE,_xll.ohTrigger(RecalcTrigger,Trigger1Y)),NA())</f>
        <v>1.5691992724991288E-2</v>
      </c>
      <c r="Q453" s="52">
        <f>IFERROR(_xll.qlIndexFixing(ONIndex1Y,I453,TRUE,_xll.ohTrigger(RecalcTrigger,Trigger1Y)),NA())</f>
        <v>1.5127922210762534E-2</v>
      </c>
    </row>
    <row r="454" spans="2:17" x14ac:dyDescent="0.2">
      <c r="B454" s="46" t="s">
        <v>20</v>
      </c>
      <c r="D454" s="49">
        <f>_xll.qlCalendarAdvance(LocalCalendar,$D453,B454,"f",FALSE)</f>
        <v>43151</v>
      </c>
      <c r="E454" s="49">
        <f>_xll.qlInterestRateIndexValueDate(IndexON,D454)</f>
        <v>43151</v>
      </c>
      <c r="F454" s="52">
        <f>IFERROR(_xll.qlIndexFixing(IndexON,D454,TRUE,_xll.ohTrigger(RecalcTrigger,TriggerON)),NA())</f>
        <v>7.6673879551059088E-3</v>
      </c>
      <c r="H454" s="49">
        <f>_xll.qlCalendarAdvance(IborCalendar,$H453,B454,"f",FALSE)</f>
        <v>43140</v>
      </c>
      <c r="I454" s="49">
        <f>_xll.qlInterestRateIndexValueDate(Index1M,$H454)</f>
        <v>43144</v>
      </c>
      <c r="J454" s="52">
        <f>IFERROR(_xll.qlIndexFixing(Index1M,$H454,TRUE,_xll.ohTrigger(RecalcTrigger,Trigger1M)),NA())</f>
        <v>9.1169967370317642E-3</v>
      </c>
      <c r="K454" s="52">
        <f>IFERROR(_xll.qlIndexFixing(ONIndex1M,I454,TRUE,_xll.ohTrigger(RecalcTrigger,Trigger1M)),NA())</f>
        <v>9.0247293060219391E-3</v>
      </c>
      <c r="L454" s="52">
        <f>IFERROR(_xll.qlIndexFixing(Index3M,H454,TRUE,_xll.ohTrigger(RecalcTrigger,Trigger3M)),NA())</f>
        <v>1.1227383441722694E-2</v>
      </c>
      <c r="M454" s="52">
        <f>IFERROR(_xll.qlIndexFixing(ONIndex3M,I454,TRUE,_xll.ohTrigger(RecalcTrigger,Trigger3M)),NA())</f>
        <v>1.0970658701001668E-2</v>
      </c>
      <c r="N454" s="52">
        <f>IFERROR(_xll.qlIndexFixing(Index6M,$H454,TRUE,_xll.ohTrigger(RecalcTrigger,Trigger6M)),NA())</f>
        <v>1.2943604675041485E-2</v>
      </c>
      <c r="O454" s="52">
        <f>IFERROR(_xll.qlIndexFixing(ONIndex6M,I454,TRUE,_xll.ohTrigger(RecalcTrigger,Trigger6M)),NA())</f>
        <v>1.2672890410589943E-2</v>
      </c>
      <c r="P454" s="52">
        <f>IFERROR(_xll.qlIndexFixing(Index1Y,$H454,TRUE,_xll.ohTrigger(RecalcTrigger,Trigger1Y)),NA())</f>
        <v>1.569371884683576E-2</v>
      </c>
      <c r="Q454" s="52">
        <f>IFERROR(_xll.qlIndexFixing(ONIndex1Y,I454,TRUE,_xll.ohTrigger(RecalcTrigger,Trigger1Y)),NA())</f>
        <v>1.5153940367351737E-2</v>
      </c>
    </row>
    <row r="455" spans="2:17" x14ac:dyDescent="0.2">
      <c r="B455" s="46" t="s">
        <v>20</v>
      </c>
      <c r="D455" s="49">
        <f>_xll.qlCalendarAdvance(LocalCalendar,$D454,B455,"f",FALSE)</f>
        <v>43152</v>
      </c>
      <c r="E455" s="49">
        <f>_xll.qlInterestRateIndexValueDate(IndexON,D455)</f>
        <v>43152</v>
      </c>
      <c r="F455" s="52">
        <f>IFERROR(_xll.qlIndexFixing(IndexON,D455,TRUE,_xll.ohTrigger(RecalcTrigger,TriggerON)),NA())</f>
        <v>7.6729382622797715E-3</v>
      </c>
      <c r="H455" s="49">
        <f>_xll.qlCalendarAdvance(IborCalendar,$H454,B455,"f",FALSE)</f>
        <v>43143</v>
      </c>
      <c r="I455" s="49">
        <f>_xll.qlInterestRateIndexValueDate(Index1M,$H455)</f>
        <v>43145</v>
      </c>
      <c r="J455" s="52">
        <f>IFERROR(_xll.qlIndexFixing(Index1M,$H455,TRUE,_xll.ohTrigger(RecalcTrigger,Trigger1M)),NA())</f>
        <v>9.1236245228033998E-3</v>
      </c>
      <c r="K455" s="52">
        <f>IFERROR(_xll.qlIndexFixing(ONIndex1M,I455,TRUE,_xll.ohTrigger(RecalcTrigger,Trigger1M)),NA())</f>
        <v>9.0312983437357275E-3</v>
      </c>
      <c r="L455" s="52">
        <f>IFERROR(_xll.qlIndexFixing(Index3M,H455,TRUE,_xll.ohTrigger(RecalcTrigger,Trigger3M)),NA())</f>
        <v>1.122992576803054E-2</v>
      </c>
      <c r="M455" s="52">
        <f>IFERROR(_xll.qlIndexFixing(ONIndex3M,I455,TRUE,_xll.ohTrigger(RecalcTrigger,Trigger3M)),NA())</f>
        <v>1.0977060415120476E-2</v>
      </c>
      <c r="N455" s="52">
        <f>IFERROR(_xll.qlIndexFixing(Index6M,$H455,TRUE,_xll.ohTrigger(RecalcTrigger,Trigger6M)),NA())</f>
        <v>1.2945722177399253E-2</v>
      </c>
      <c r="O455" s="52">
        <f>IFERROR(_xll.qlIndexFixing(ONIndex6M,I455,TRUE,_xll.ohTrigger(RecalcTrigger,Trigger6M)),NA())</f>
        <v>1.2678098313338992E-2</v>
      </c>
      <c r="P455" s="52">
        <f>IFERROR(_xll.qlIndexFixing(Index1Y,$H455,TRUE,_xll.ohTrigger(RecalcTrigger,Trigger1Y)),NA())</f>
        <v>1.5695390075178322E-2</v>
      </c>
      <c r="Q455" s="52">
        <f>IFERROR(_xll.qlIndexFixing(ONIndex1Y,I455,TRUE,_xll.ohTrigger(RecalcTrigger,Trigger1Y)),NA())</f>
        <v>1.517955962662576E-2</v>
      </c>
    </row>
    <row r="456" spans="2:17" x14ac:dyDescent="0.2">
      <c r="B456" s="46" t="s">
        <v>20</v>
      </c>
      <c r="D456" s="49">
        <f>_xll.qlCalendarAdvance(LocalCalendar,$D455,B456,"f",FALSE)</f>
        <v>43153</v>
      </c>
      <c r="E456" s="49">
        <f>_xll.qlInterestRateIndexValueDate(IndexON,D456)</f>
        <v>43153</v>
      </c>
      <c r="F456" s="52">
        <f>IFERROR(_xll.qlIndexFixing(IndexON,D456,TRUE,_xll.ohTrigger(RecalcTrigger,TriggerON)),NA())</f>
        <v>7.678485034041671E-3</v>
      </c>
      <c r="H456" s="49">
        <f>_xll.qlCalendarAdvance(IborCalendar,$H455,B456,"f",FALSE)</f>
        <v>43144</v>
      </c>
      <c r="I456" s="49">
        <f>_xll.qlInterestRateIndexValueDate(Index1M,$H456)</f>
        <v>43146</v>
      </c>
      <c r="J456" s="52">
        <f>IFERROR(_xll.qlIndexFixing(Index1M,$H456,TRUE,_xll.ohTrigger(RecalcTrigger,Trigger1M)),NA())</f>
        <v>9.1302563307404938E-3</v>
      </c>
      <c r="K456" s="52">
        <f>IFERROR(_xll.qlIndexFixing(ONIndex1M,I456,TRUE,_xll.ohTrigger(RecalcTrigger,Trigger1M)),NA())</f>
        <v>9.0378713975169944E-3</v>
      </c>
      <c r="L456" s="52">
        <f>IFERROR(_xll.qlIndexFixing(Index3M,H456,TRUE,_xll.ohTrigger(RecalcTrigger,Trigger3M)),NA())</f>
        <v>1.1234813049033808E-2</v>
      </c>
      <c r="M456" s="52">
        <f>IFERROR(_xll.qlIndexFixing(ONIndex3M,I456,TRUE,_xll.ohTrigger(RecalcTrigger,Trigger3M)),NA())</f>
        <v>1.0983429395103883E-2</v>
      </c>
      <c r="N456" s="52">
        <f>IFERROR(_xll.qlIndexFixing(Index6M,$H456,TRUE,_xll.ohTrigger(RecalcTrigger,Trigger6M)),NA())</f>
        <v>1.2947823817602556E-2</v>
      </c>
      <c r="O456" s="52">
        <f>IFERROR(_xll.qlIndexFixing(ONIndex6M,I456,TRUE,_xll.ohTrigger(RecalcTrigger,Trigger6M)),NA())</f>
        <v>1.2683249839984256E-2</v>
      </c>
      <c r="P456" s="52">
        <f>IFERROR(_xll.qlIndexFixing(Index1Y,$H456,TRUE,_xll.ohTrigger(RecalcTrigger,Trigger1Y)),NA())</f>
        <v>1.5697007656484047E-2</v>
      </c>
      <c r="Q456" s="52">
        <f>IFERROR(_xll.qlIndexFixing(ONIndex1Y,I456,TRUE,_xll.ohTrigger(RecalcTrigger,Trigger1Y)),NA())</f>
        <v>1.5204779988504669E-2</v>
      </c>
    </row>
    <row r="457" spans="2:17" x14ac:dyDescent="0.2">
      <c r="B457" s="46" t="s">
        <v>20</v>
      </c>
      <c r="D457" s="49">
        <f>_xll.qlCalendarAdvance(LocalCalendar,$D456,B457,"f",FALSE)</f>
        <v>43154</v>
      </c>
      <c r="E457" s="49">
        <f>_xll.qlInterestRateIndexValueDate(IndexON,D457)</f>
        <v>43154</v>
      </c>
      <c r="F457" s="52">
        <f>IFERROR(_xll.qlIndexFixing(IndexON,D457,TRUE,_xll.ohTrigger(RecalcTrigger,TriggerON)),NA())</f>
        <v>7.6897310426726762E-3</v>
      </c>
      <c r="H457" s="49">
        <f>_xll.qlCalendarAdvance(IborCalendar,$H456,B457,"f",FALSE)</f>
        <v>43145</v>
      </c>
      <c r="I457" s="49">
        <f>_xll.qlInterestRateIndexValueDate(Index1M,$H457)</f>
        <v>43147</v>
      </c>
      <c r="J457" s="52">
        <f>IFERROR(_xll.qlIndexFixing(Index1M,$H457,TRUE,_xll.ohTrigger(RecalcTrigger,Trigger1M)),NA())</f>
        <v>9.1368921608516087E-3</v>
      </c>
      <c r="K457" s="52">
        <f>IFERROR(_xll.qlIndexFixing(ONIndex1M,I457,TRUE,_xll.ohTrigger(RecalcTrigger,Trigger1M)),NA())</f>
        <v>9.0546657049217494E-3</v>
      </c>
      <c r="L457" s="52">
        <f>IFERROR(_xll.qlIndexFixing(Index3M,H457,TRUE,_xll.ohTrigger(RecalcTrigger,Trigger3M)),NA())</f>
        <v>1.1239665514583184E-2</v>
      </c>
      <c r="M457" s="52">
        <f>IFERROR(_xll.qlIndexFixing(ONIndex3M,I457,TRUE,_xll.ohTrigger(RecalcTrigger,Trigger3M)),NA())</f>
        <v>1.0999692276725259E-2</v>
      </c>
      <c r="N457" s="52">
        <f>IFERROR(_xll.qlIndexFixing(Index6M,$H457,TRUE,_xll.ohTrigger(RecalcTrigger,Trigger6M)),NA())</f>
        <v>1.294991001271314E-2</v>
      </c>
      <c r="O457" s="52">
        <f>IFERROR(_xll.qlIndexFixing(ONIndex6M,I457,TRUE,_xll.ohTrigger(RecalcTrigger,Trigger6M)),NA())</f>
        <v>1.2696518393560119E-2</v>
      </c>
      <c r="P457" s="52">
        <f>IFERROR(_xll.qlIndexFixing(Index1Y,$H457,TRUE,_xll.ohTrigger(RecalcTrigger,Trigger1Y)),NA())</f>
        <v>1.5701290675565447E-2</v>
      </c>
      <c r="Q457" s="52">
        <f>IFERROR(_xll.qlIndexFixing(ONIndex1Y,I457,TRUE,_xll.ohTrigger(RecalcTrigger,Trigger1Y)),NA())</f>
        <v>1.5266807456126852E-2</v>
      </c>
    </row>
    <row r="458" spans="2:17" x14ac:dyDescent="0.2">
      <c r="B458" s="46" t="s">
        <v>20</v>
      </c>
      <c r="D458" s="49">
        <f>_xll.qlCalendarAdvance(LocalCalendar,$D457,B458,"f",FALSE)</f>
        <v>43157</v>
      </c>
      <c r="E458" s="49">
        <f>_xll.qlInterestRateIndexValueDate(IndexON,D458)</f>
        <v>43157</v>
      </c>
      <c r="F458" s="52">
        <f>IFERROR(_xll.qlIndexFixing(IndexON,D458,TRUE,_xll.ohTrigger(RecalcTrigger,TriggerON)),NA())</f>
        <v>7.7006367676091259E-3</v>
      </c>
      <c r="H458" s="49">
        <f>_xll.qlCalendarAdvance(IborCalendar,$H457,B458,"f",FALSE)</f>
        <v>43146</v>
      </c>
      <c r="I458" s="49">
        <f>_xll.qlInterestRateIndexValueDate(Index1M,$H458)</f>
        <v>43151</v>
      </c>
      <c r="J458" s="52">
        <f>IFERROR(_xll.qlIndexFixing(Index1M,$H458,TRUE,_xll.ohTrigger(RecalcTrigger,Trigger1M)),NA())</f>
        <v>9.163475703164765E-3</v>
      </c>
      <c r="K458" s="52">
        <f>IFERROR(_xll.qlIndexFixing(ONIndex1M,I458,TRUE,_xll.ohTrigger(RecalcTrigger,Trigger1M)),NA())</f>
        <v>9.0707969083947404E-3</v>
      </c>
      <c r="L458" s="52">
        <f>IFERROR(_xll.qlIndexFixing(Index3M,H458,TRUE,_xll.ohTrigger(RecalcTrigger,Trigger3M)),NA())</f>
        <v>1.1260982694558663E-2</v>
      </c>
      <c r="M458" s="52">
        <f>IFERROR(_xll.qlIndexFixing(ONIndex3M,I458,TRUE,_xll.ohTrigger(RecalcTrigger,Trigger3M)),NA())</f>
        <v>1.1014783282510265E-2</v>
      </c>
      <c r="N458" s="52">
        <f>IFERROR(_xll.qlIndexFixing(Index6M,$H458,TRUE,_xll.ohTrigger(RecalcTrigger,Trigger6M)),NA())</f>
        <v>1.2958108683524124E-2</v>
      </c>
      <c r="O458" s="52">
        <f>IFERROR(_xll.qlIndexFixing(ONIndex6M,I458,TRUE,_xll.ohTrigger(RecalcTrigger,Trigger6M)),NA())</f>
        <v>1.270816183037482E-2</v>
      </c>
      <c r="P458" s="52">
        <f>IFERROR(_xll.qlIndexFixing(Index1Y,$H458,TRUE,_xll.ohTrigger(RecalcTrigger,Trigger1Y)),NA())</f>
        <v>1.5704334484901227E-2</v>
      </c>
      <c r="Q458" s="52">
        <f>IFERROR(_xll.qlIndexFixing(ONIndex1Y,I458,TRUE,_xll.ohTrigger(RecalcTrigger,Trigger1Y)),NA())</f>
        <v>1.5324898334414527E-2</v>
      </c>
    </row>
    <row r="459" spans="2:17" x14ac:dyDescent="0.2">
      <c r="B459" s="46" t="s">
        <v>20</v>
      </c>
      <c r="D459" s="49">
        <f>_xll.qlCalendarAdvance(LocalCalendar,$D458,B459,"f",FALSE)</f>
        <v>43158</v>
      </c>
      <c r="E459" s="49">
        <f>_xll.qlInterestRateIndexValueDate(IndexON,D459)</f>
        <v>43158</v>
      </c>
      <c r="F459" s="52">
        <f>IFERROR(_xll.qlIndexFixing(IndexON,D459,TRUE,_xll.ohTrigger(RecalcTrigger,TriggerON)),NA())</f>
        <v>7.7061658627108898E-3</v>
      </c>
      <c r="H459" s="49">
        <f>_xll.qlCalendarAdvance(IborCalendar,$H458,B459,"f",FALSE)</f>
        <v>43147</v>
      </c>
      <c r="I459" s="49">
        <f>_xll.qlInterestRateIndexValueDate(Index1M,$H459)</f>
        <v>43151</v>
      </c>
      <c r="J459" s="52">
        <f>IFERROR(_xll.qlIndexFixing(Index1M,$H459,TRUE,_xll.ohTrigger(RecalcTrigger,Trigger1M)),NA())</f>
        <v>9.163475703164765E-3</v>
      </c>
      <c r="K459" s="52">
        <f>IFERROR(_xll.qlIndexFixing(ONIndex1M,I459,TRUE,_xll.ohTrigger(RecalcTrigger,Trigger1M)),NA())</f>
        <v>9.0707969083947404E-3</v>
      </c>
      <c r="L459" s="52">
        <f>IFERROR(_xll.qlIndexFixing(Index3M,H459,TRUE,_xll.ohTrigger(RecalcTrigger,Trigger3M)),NA())</f>
        <v>1.1260982694558663E-2</v>
      </c>
      <c r="M459" s="52">
        <f>IFERROR(_xll.qlIndexFixing(ONIndex3M,I459,TRUE,_xll.ohTrigger(RecalcTrigger,Trigger3M)),NA())</f>
        <v>1.1014783282510265E-2</v>
      </c>
      <c r="N459" s="52">
        <f>IFERROR(_xll.qlIndexFixing(Index6M,$H459,TRUE,_xll.ohTrigger(RecalcTrigger,Trigger6M)),NA())</f>
        <v>1.2958108683524124E-2</v>
      </c>
      <c r="O459" s="52">
        <f>IFERROR(_xll.qlIndexFixing(ONIndex6M,I459,TRUE,_xll.ohTrigger(RecalcTrigger,Trigger6M)),NA())</f>
        <v>1.270816183037482E-2</v>
      </c>
      <c r="P459" s="52">
        <f>IFERROR(_xll.qlIndexFixing(Index1Y,$H459,TRUE,_xll.ohTrigger(RecalcTrigger,Trigger1Y)),NA())</f>
        <v>1.5704334484901227E-2</v>
      </c>
      <c r="Q459" s="52">
        <f>IFERROR(_xll.qlIndexFixing(ONIndex1Y,I459,TRUE,_xll.ohTrigger(RecalcTrigger,Trigger1Y)),NA())</f>
        <v>1.5324898334414527E-2</v>
      </c>
    </row>
    <row r="460" spans="2:17" x14ac:dyDescent="0.2">
      <c r="B460" s="46" t="s">
        <v>20</v>
      </c>
      <c r="D460" s="49">
        <f>_xll.qlCalendarAdvance(LocalCalendar,$D459,B460,"f",FALSE)</f>
        <v>43159</v>
      </c>
      <c r="E460" s="49">
        <f>_xll.qlInterestRateIndexValueDate(IndexON,D460)</f>
        <v>43159</v>
      </c>
      <c r="F460" s="52">
        <f>IFERROR(_xll.qlIndexFixing(IndexON,D460,TRUE,_xll.ohTrigger(RecalcTrigger,TriggerON)),NA())</f>
        <v>7.7116914224806266E-3</v>
      </c>
      <c r="H460" s="49">
        <f>_xll.qlCalendarAdvance(IborCalendar,$H459,B460,"f",FALSE)</f>
        <v>43150</v>
      </c>
      <c r="I460" s="49">
        <f>_xll.qlInterestRateIndexValueDate(Index1M,$H460)</f>
        <v>43152</v>
      </c>
      <c r="J460" s="52">
        <f>IFERROR(_xll.qlIndexFixing(Index1M,$H460,TRUE,_xll.ohTrigger(RecalcTrigger,Trigger1M)),NA())</f>
        <v>9.170131644243058E-3</v>
      </c>
      <c r="K460" s="52">
        <f>IFERROR(_xll.qlIndexFixing(ONIndex1M,I460,TRUE,_xll.ohTrigger(RecalcTrigger,Trigger1M)),NA())</f>
        <v>9.0773940589805591E-3</v>
      </c>
      <c r="L460" s="52">
        <f>IFERROR(_xll.qlIndexFixing(Index3M,H460,TRUE,_xll.ohTrigger(RecalcTrigger,Trigger3M)),NA())</f>
        <v>1.1263404357982062E-2</v>
      </c>
      <c r="M460" s="52">
        <f>IFERROR(_xll.qlIndexFixing(ONIndex3M,I460,TRUE,_xll.ohTrigger(RecalcTrigger,Trigger3M)),NA())</f>
        <v>1.1020955857521386E-2</v>
      </c>
      <c r="N460" s="52">
        <f>IFERROR(_xll.qlIndexFixing(Index6M,$H460,TRUE,_xll.ohTrigger(RecalcTrigger,Trigger6M)),NA())</f>
        <v>1.2960123909161318E-2</v>
      </c>
      <c r="O460" s="52">
        <f>IFERROR(_xll.qlIndexFixing(ONIndex6M,I460,TRUE,_xll.ohTrigger(RecalcTrigger,Trigger6M)),NA())</f>
        <v>1.2712975099917756E-2</v>
      </c>
      <c r="P460" s="52">
        <f>IFERROR(_xll.qlIndexFixing(Index1Y,$H460,TRUE,_xll.ohTrigger(RecalcTrigger,Trigger1Y)),NA())</f>
        <v>1.5705656360661204E-2</v>
      </c>
      <c r="Q460" s="52">
        <f>IFERROR(_xll.qlIndexFixing(ONIndex1Y,I460,TRUE,_xll.ohTrigger(RecalcTrigger,Trigger1Y)),NA())</f>
        <v>1.5347725310244087E-2</v>
      </c>
    </row>
    <row r="461" spans="2:17" x14ac:dyDescent="0.2">
      <c r="B461" s="46" t="s">
        <v>20</v>
      </c>
      <c r="D461" s="49">
        <f>_xll.qlCalendarAdvance(LocalCalendar,$D460,B461,"f",FALSE)</f>
        <v>43160</v>
      </c>
      <c r="E461" s="49">
        <f>_xll.qlInterestRateIndexValueDate(IndexON,D461)</f>
        <v>43160</v>
      </c>
      <c r="F461" s="52">
        <f>IFERROR(_xll.qlIndexFixing(IndexON,D461,TRUE,_xll.ohTrigger(RecalcTrigger,TriggerON)),NA())</f>
        <v>7.7172134467584641E-3</v>
      </c>
      <c r="H461" s="49">
        <f>_xll.qlCalendarAdvance(IborCalendar,$H460,B461,"f",FALSE)</f>
        <v>43151</v>
      </c>
      <c r="I461" s="49">
        <f>_xll.qlInterestRateIndexValueDate(Index1M,$H461)</f>
        <v>43153</v>
      </c>
      <c r="J461" s="52">
        <f>IFERROR(_xll.qlIndexFixing(Index1M,$H461,TRUE,_xll.ohTrigger(RecalcTrigger,Trigger1M)),NA())</f>
        <v>9.1767916075296309E-3</v>
      </c>
      <c r="K461" s="52">
        <f>IFERROR(_xll.qlIndexFixing(ONIndex1M,I461,TRUE,_xll.ohTrigger(RecalcTrigger,Trigger1M)),NA())</f>
        <v>9.0839952256338563E-3</v>
      </c>
      <c r="L461" s="52">
        <f>IFERROR(_xll.qlIndexFixing(Index3M,H461,TRUE,_xll.ohTrigger(RecalcTrigger,Trigger3M)),NA())</f>
        <v>1.1268047179294187E-2</v>
      </c>
      <c r="M461" s="52">
        <f>IFERROR(_xll.qlIndexFixing(ONIndex3M,I461,TRUE,_xll.ohTrigger(RecalcTrigger,Trigger3M)),NA())</f>
        <v>1.1027095698157297E-2</v>
      </c>
      <c r="N461" s="52">
        <f>IFERROR(_xll.qlIndexFixing(Index6M,$H461,TRUE,_xll.ohTrigger(RecalcTrigger,Trigger6M)),NA())</f>
        <v>1.2962126192115562E-2</v>
      </c>
      <c r="O461" s="52">
        <f>IFERROR(_xll.qlIndexFixing(ONIndex6M,I461,TRUE,_xll.ohTrigger(RecalcTrigger,Trigger6M)),NA())</f>
        <v>1.2717731993356907E-2</v>
      </c>
      <c r="P461" s="52">
        <f>IFERROR(_xll.qlIndexFixing(Index1Y,$H461,TRUE,_xll.ohTrigger(RecalcTrigger,Trigger1Y)),NA())</f>
        <v>1.5706933315078695E-2</v>
      </c>
      <c r="Q461" s="52">
        <f>IFERROR(_xll.qlIndexFixing(ONIndex1Y,I461,TRUE,_xll.ohTrigger(RecalcTrigger,Trigger1Y)),NA())</f>
        <v>1.5370153388198915E-2</v>
      </c>
    </row>
    <row r="462" spans="2:17" x14ac:dyDescent="0.2">
      <c r="B462" s="46" t="s">
        <v>20</v>
      </c>
      <c r="D462" s="49">
        <f>_xll.qlCalendarAdvance(LocalCalendar,$D461,B462,"f",FALSE)</f>
        <v>43161</v>
      </c>
      <c r="E462" s="49">
        <f>_xll.qlInterestRateIndexValueDate(IndexON,D462)</f>
        <v>43161</v>
      </c>
      <c r="F462" s="52">
        <f>IFERROR(_xll.qlIndexFixing(IndexON,D462,TRUE,_xll.ohTrigger(RecalcTrigger,TriggerON)),NA())</f>
        <v>7.7284116171760786E-3</v>
      </c>
      <c r="H462" s="49">
        <f>_xll.qlCalendarAdvance(IborCalendar,$H461,B462,"f",FALSE)</f>
        <v>43152</v>
      </c>
      <c r="I462" s="49">
        <f>_xll.qlInterestRateIndexValueDate(Index1M,$H462)</f>
        <v>43154</v>
      </c>
      <c r="J462" s="52">
        <f>IFERROR(_xll.qlIndexFixing(Index1M,$H462,TRUE,_xll.ohTrigger(RecalcTrigger,Trigger1M)),NA())</f>
        <v>9.1834555930359052E-3</v>
      </c>
      <c r="K462" s="52">
        <f>IFERROR(_xll.qlIndexFixing(ONIndex1M,I462,TRUE,_xll.ohTrigger(RecalcTrigger,Trigger1M)),NA())</f>
        <v>9.0974408347666014E-3</v>
      </c>
      <c r="L462" s="52">
        <f>IFERROR(_xll.qlIndexFixing(Index3M,H462,TRUE,_xll.ohTrigger(RecalcTrigger,Trigger3M)),NA())</f>
        <v>1.1272654934656168E-2</v>
      </c>
      <c r="M462" s="52">
        <f>IFERROR(_xll.qlIndexFixing(ONIndex3M,I462,TRUE,_xll.ohTrigger(RecalcTrigger,Trigger3M)),NA())</f>
        <v>1.1039604784190971E-2</v>
      </c>
      <c r="N462" s="52">
        <f>IFERROR(_xll.qlIndexFixing(Index6M,$H462,TRUE,_xll.ohTrigger(RecalcTrigger,Trigger6M)),NA())</f>
        <v>1.2964115949462738E-2</v>
      </c>
      <c r="O462" s="52">
        <f>IFERROR(_xll.qlIndexFixing(ONIndex6M,I462,TRUE,_xll.ohTrigger(RecalcTrigger,Trigger6M)),NA())</f>
        <v>1.2727507803598215E-2</v>
      </c>
      <c r="P462" s="52">
        <f>IFERROR(_xll.qlIndexFixing(Index1Y,$H462,TRUE,_xll.ohTrigger(RecalcTrigger,Trigger1Y)),NA())</f>
        <v>1.5710170196380036E-2</v>
      </c>
      <c r="Q462" s="52">
        <f>IFERROR(_xll.qlIndexFixing(ONIndex1Y,I462,TRUE,_xll.ohTrigger(RecalcTrigger,Trigger1Y)),NA())</f>
        <v>1.5414339841575142E-2</v>
      </c>
    </row>
    <row r="463" spans="2:17" x14ac:dyDescent="0.2">
      <c r="B463" s="46" t="s">
        <v>20</v>
      </c>
      <c r="D463" s="49">
        <f>_xll.qlCalendarAdvance(LocalCalendar,$D462,B463,"f",FALSE)</f>
        <v>43164</v>
      </c>
      <c r="E463" s="49">
        <f>_xll.qlInterestRateIndexValueDate(IndexON,D463)</f>
        <v>43164</v>
      </c>
      <c r="F463" s="52">
        <f>IFERROR(_xll.qlIndexFixing(IndexON,D463,TRUE,_xll.ohTrigger(RecalcTrigger,TriggerON)),NA())</f>
        <v>7.7392661908692872E-3</v>
      </c>
      <c r="H463" s="49">
        <f>_xll.qlCalendarAdvance(IborCalendar,$H462,B463,"f",FALSE)</f>
        <v>43153</v>
      </c>
      <c r="I463" s="49">
        <f>_xll.qlInterestRateIndexValueDate(Index1M,$H463)</f>
        <v>43157</v>
      </c>
      <c r="J463" s="52">
        <f>IFERROR(_xll.qlIndexFixing(Index1M,$H463,TRUE,_xll.ohTrigger(RecalcTrigger,Trigger1M)),NA())</f>
        <v>9.2034716829243156E-3</v>
      </c>
      <c r="K463" s="52">
        <f>IFERROR(_xll.qlIndexFixing(ONIndex1M,I463,TRUE,_xll.ohTrigger(RecalcTrigger,Trigger1M)),NA())</f>
        <v>9.1104400536412555E-3</v>
      </c>
      <c r="L463" s="52">
        <f>IFERROR(_xll.qlIndexFixing(Index3M,H463,TRUE,_xll.ohTrigger(RecalcTrigger,Trigger3M)),NA())</f>
        <v>1.1292681308161525E-2</v>
      </c>
      <c r="M463" s="52">
        <f>IFERROR(_xll.qlIndexFixing(ONIndex3M,I463,TRUE,_xll.ohTrigger(RecalcTrigger,Trigger3M)),NA())</f>
        <v>1.1051327719346915E-2</v>
      </c>
      <c r="N463" s="52">
        <f>IFERROR(_xll.qlIndexFixing(Index6M,$H463,TRUE,_xll.ohTrigger(RecalcTrigger,Trigger6M)),NA())</f>
        <v>1.2972228731866764E-2</v>
      </c>
      <c r="O463" s="52">
        <f>IFERROR(_xll.qlIndexFixing(ONIndex6M,I463,TRUE,_xll.ohTrigger(RecalcTrigger,Trigger6M)),NA())</f>
        <v>1.2736195804876616E-2</v>
      </c>
      <c r="P463" s="52">
        <f>IFERROR(_xll.qlIndexFixing(Index1Y,$H463,TRUE,_xll.ohTrigger(RecalcTrigger,Trigger1Y)),NA())</f>
        <v>1.5711616851145506E-2</v>
      </c>
      <c r="Q463" s="52">
        <f>IFERROR(_xll.qlIndexFixing(ONIndex1Y,I463,TRUE,_xll.ohTrigger(RecalcTrigger,Trigger1Y)),NA())</f>
        <v>1.5455876719032702E-2</v>
      </c>
    </row>
    <row r="464" spans="2:17" x14ac:dyDescent="0.2">
      <c r="B464" s="46" t="s">
        <v>20</v>
      </c>
      <c r="D464" s="49">
        <f>_xll.qlCalendarAdvance(LocalCalendar,$D463,B464,"f",FALSE)</f>
        <v>43165</v>
      </c>
      <c r="E464" s="49">
        <f>_xll.qlInterestRateIndexValueDate(IndexON,D464)</f>
        <v>43165</v>
      </c>
      <c r="F464" s="52">
        <f>IFERROR(_xll.qlIndexFixing(IndexON,D464,TRUE,_xll.ohTrigger(RecalcTrigger,TriggerON)),NA())</f>
        <v>7.7447705384869892E-3</v>
      </c>
      <c r="H464" s="49">
        <f>_xll.qlCalendarAdvance(IborCalendar,$H463,B464,"f",FALSE)</f>
        <v>43154</v>
      </c>
      <c r="I464" s="49">
        <f>_xll.qlInterestRateIndexValueDate(Index1M,$H464)</f>
        <v>43158</v>
      </c>
      <c r="J464" s="52">
        <f>IFERROR(_xll.qlIndexFixing(Index1M,$H464,TRUE,_xll.ohTrigger(RecalcTrigger,Trigger1M)),NA())</f>
        <v>9.210151757366487E-3</v>
      </c>
      <c r="K464" s="52">
        <f>IFERROR(_xll.qlIndexFixing(ONIndex1M,I464,TRUE,_xll.ohTrigger(RecalcTrigger,Trigger1M)),NA())</f>
        <v>9.1170613008717538E-3</v>
      </c>
      <c r="L464" s="52">
        <f>IFERROR(_xll.qlIndexFixing(Index3M,H464,TRUE,_xll.ohTrigger(RecalcTrigger,Trigger3M)),NA())</f>
        <v>1.1294986810398337E-2</v>
      </c>
      <c r="M464" s="52">
        <f>IFERROR(_xll.qlIndexFixing(ONIndex3M,I464,TRUE,_xll.ohTrigger(RecalcTrigger,Trigger3M)),NA())</f>
        <v>1.1057303889145942E-2</v>
      </c>
      <c r="N464" s="52">
        <f>IFERROR(_xll.qlIndexFixing(Index6M,$H464,TRUE,_xll.ohTrigger(RecalcTrigger,Trigger6M)),NA())</f>
        <v>1.2973066650755909E-2</v>
      </c>
      <c r="O464" s="52">
        <f>IFERROR(_xll.qlIndexFixing(ONIndex6M,I464,TRUE,_xll.ohTrigger(RecalcTrigger,Trigger6M)),NA())</f>
        <v>1.2740670817237287E-2</v>
      </c>
      <c r="P464" s="52">
        <f>IFERROR(_xll.qlIndexFixing(Index1Y,$H464,TRUE,_xll.ohTrigger(RecalcTrigger,Trigger1Y)),NA())</f>
        <v>1.5712687897816914E-2</v>
      </c>
      <c r="Q464" s="52">
        <f>IFERROR(_xll.qlIndexFixing(ONIndex1Y,I464,TRUE,_xll.ohTrigger(RecalcTrigger,Trigger1Y)),NA())</f>
        <v>1.5476310306175023E-2</v>
      </c>
    </row>
    <row r="465" spans="2:17" x14ac:dyDescent="0.2">
      <c r="B465" s="46" t="s">
        <v>20</v>
      </c>
      <c r="D465" s="49">
        <f>_xll.qlCalendarAdvance(LocalCalendar,$D464,B465,"f",FALSE)</f>
        <v>43166</v>
      </c>
      <c r="E465" s="49">
        <f>_xll.qlInterestRateIndexValueDate(IndexON,D465)</f>
        <v>43166</v>
      </c>
      <c r="F465" s="52">
        <f>IFERROR(_xll.qlIndexFixing(IndexON,D465,TRUE,_xll.ohTrigger(RecalcTrigger,TriggerON)),NA())</f>
        <v>7.7502713507726639E-3</v>
      </c>
      <c r="H465" s="49">
        <f>_xll.qlCalendarAdvance(IborCalendar,$H464,B465,"f",FALSE)</f>
        <v>43157</v>
      </c>
      <c r="I465" s="49">
        <f>_xll.qlInterestRateIndexValueDate(Index1M,$H465)</f>
        <v>43159</v>
      </c>
      <c r="J465" s="52">
        <f>IFERROR(_xll.qlIndexFixing(Index1M,$H465,TRUE,_xll.ohTrigger(RecalcTrigger,Trigger1M)),NA())</f>
        <v>9.2203070002079123E-3</v>
      </c>
      <c r="K465" s="52">
        <f>IFERROR(_xll.qlIndexFixing(ONIndex1M,I465,TRUE,_xll.ohTrigger(RecalcTrigger,Trigger1M)),NA())</f>
        <v>9.1236865643296028E-3</v>
      </c>
      <c r="L465" s="52">
        <f>IFERROR(_xll.qlIndexFixing(Index3M,H465,TRUE,_xll.ohTrigger(RecalcTrigger,Trigger3M)),NA())</f>
        <v>1.1301473687187239E-2</v>
      </c>
      <c r="M465" s="52">
        <f>IFERROR(_xll.qlIndexFixing(ONIndex3M,I465,TRUE,_xll.ohTrigger(RecalcTrigger,Trigger3M)),NA())</f>
        <v>1.106324732472963E-2</v>
      </c>
      <c r="N465" s="52">
        <f>IFERROR(_xll.qlIndexFixing(Index6M,$H465,TRUE,_xll.ohTrigger(RecalcTrigger,Trigger6M)),NA())</f>
        <v>1.2977243822157496E-2</v>
      </c>
      <c r="O465" s="52">
        <f>IFERROR(_xll.qlIndexFixing(ONIndex6M,I465,TRUE,_xll.ohTrigger(RecalcTrigger,Trigger6M)),NA())</f>
        <v>1.2745089453494174E-2</v>
      </c>
      <c r="P465" s="52">
        <f>IFERROR(_xll.qlIndexFixing(Index1Y,$H465,TRUE,_xll.ohTrigger(RecalcTrigger,Trigger1Y)),NA())</f>
        <v>1.5713721502808975E-2</v>
      </c>
      <c r="Q465" s="52">
        <f>IFERROR(_xll.qlIndexFixing(ONIndex1Y,I465,TRUE,_xll.ohTrigger(RecalcTrigger,Trigger1Y)),NA())</f>
        <v>1.549634499488306E-2</v>
      </c>
    </row>
    <row r="466" spans="2:17" x14ac:dyDescent="0.2">
      <c r="B466" s="46" t="s">
        <v>20</v>
      </c>
      <c r="D466" s="49">
        <f>_xll.qlCalendarAdvance(LocalCalendar,$D465,B466,"f",FALSE)</f>
        <v>43167</v>
      </c>
      <c r="E466" s="49">
        <f>_xll.qlInterestRateIndexValueDate(IndexON,D466)</f>
        <v>43167</v>
      </c>
      <c r="F466" s="52">
        <f>IFERROR(_xll.qlIndexFixing(IndexON,D466,TRUE,_xll.ohTrigger(RecalcTrigger,TriggerON)),NA())</f>
        <v>7.7557686278062477E-3</v>
      </c>
      <c r="H466" s="49">
        <f>_xll.qlCalendarAdvance(IborCalendar,$H465,B466,"f",FALSE)</f>
        <v>43158</v>
      </c>
      <c r="I466" s="49">
        <f>_xll.qlInterestRateIndexValueDate(Index1M,$H466)</f>
        <v>43160</v>
      </c>
      <c r="J466" s="52">
        <f>IFERROR(_xll.qlIndexFixing(Index1M,$H466,TRUE,_xll.ohTrigger(RecalcTrigger,Trigger1M)),NA())</f>
        <v>9.2409057633944455E-3</v>
      </c>
      <c r="K466" s="52">
        <f>IFERROR(_xll.qlIndexFixing(ONIndex1M,I466,TRUE,_xll.ohTrigger(RecalcTrigger,Trigger1M)),NA())</f>
        <v>9.1303158438549303E-3</v>
      </c>
      <c r="L466" s="52">
        <f>IFERROR(_xll.qlIndexFixing(Index3M,H466,TRUE,_xll.ohTrigger(RecalcTrigger,Trigger3M)),NA())</f>
        <v>1.1305816933178791E-2</v>
      </c>
      <c r="M466" s="52">
        <f>IFERROR(_xll.qlIndexFixing(ONIndex3M,I466,TRUE,_xll.ohTrigger(RecalcTrigger,Trigger3M)),NA())</f>
        <v>1.1069158026257853E-2</v>
      </c>
      <c r="N466" s="52">
        <f>IFERROR(_xll.qlIndexFixing(Index6M,$H466,TRUE,_xll.ohTrigger(RecalcTrigger,Trigger6M)),NA())</f>
        <v>1.2982589806979361E-2</v>
      </c>
      <c r="O466" s="52">
        <f>IFERROR(_xll.qlIndexFixing(ONIndex6M,I466,TRUE,_xll.ohTrigger(RecalcTrigger,Trigger6M)),NA())</f>
        <v>1.2749451713487403E-2</v>
      </c>
      <c r="P466" s="52">
        <f>IFERROR(_xll.qlIndexFixing(Index1Y,$H466,TRUE,_xll.ohTrigger(RecalcTrigger,Trigger1Y)),NA())</f>
        <v>1.5714718912768311E-2</v>
      </c>
      <c r="Q466" s="52">
        <f>IFERROR(_xll.qlIndexFixing(ONIndex1Y,I466,TRUE,_xll.ohTrigger(RecalcTrigger,Trigger1Y)),NA())</f>
        <v>1.5515980785156813E-2</v>
      </c>
    </row>
    <row r="467" spans="2:17" x14ac:dyDescent="0.2">
      <c r="B467" s="46" t="s">
        <v>20</v>
      </c>
      <c r="D467" s="49">
        <f>_xll.qlCalendarAdvance(LocalCalendar,$D466,B467,"f",FALSE)</f>
        <v>43168</v>
      </c>
      <c r="E467" s="49">
        <f>_xll.qlInterestRateIndexValueDate(IndexON,D467)</f>
        <v>43168</v>
      </c>
      <c r="F467" s="52">
        <f>IFERROR(_xll.qlIndexFixing(IndexON,D467,TRUE,_xll.ohTrigger(RecalcTrigger,TriggerON)),NA())</f>
        <v>7.7669189607032507E-3</v>
      </c>
      <c r="H467" s="49">
        <f>_xll.qlCalendarAdvance(IborCalendar,$H466,B467,"f",FALSE)</f>
        <v>43159</v>
      </c>
      <c r="I467" s="49">
        <f>_xll.qlInterestRateIndexValueDate(Index1M,$H467)</f>
        <v>43161</v>
      </c>
      <c r="J467" s="52">
        <f>IFERROR(_xll.qlIndexFixing(Index1M,$H467,TRUE,_xll.ohTrigger(RecalcTrigger,Trigger1M)),NA())</f>
        <v>9.2441272489302007E-3</v>
      </c>
      <c r="K467" s="52">
        <f>IFERROR(_xll.qlIndexFixing(ONIndex1M,I467,TRUE,_xll.ohTrigger(RecalcTrigger,Trigger1M)),NA())</f>
        <v>9.1438200286386717E-3</v>
      </c>
      <c r="L467" s="52">
        <f>IFERROR(_xll.qlIndexFixing(Index3M,H467,TRUE,_xll.ohTrigger(RecalcTrigger,Trigger3M)),NA())</f>
        <v>1.1314199130664485E-2</v>
      </c>
      <c r="M467" s="52">
        <f>IFERROR(_xll.qlIndexFixing(ONIndex3M,I467,TRUE,_xll.ohTrigger(RecalcTrigger,Trigger3M)),NA())</f>
        <v>1.1081211389871726E-2</v>
      </c>
      <c r="N467" s="52">
        <f>IFERROR(_xll.qlIndexFixing(Index6M,$H467,TRUE,_xll.ohTrigger(RecalcTrigger,Trigger6M)),NA())</f>
        <v>1.298338342920032E-2</v>
      </c>
      <c r="O467" s="52">
        <f>IFERROR(_xll.qlIndexFixing(ONIndex6M,I467,TRUE,_xll.ohTrigger(RecalcTrigger,Trigger6M)),NA())</f>
        <v>1.2758440446685171E-2</v>
      </c>
      <c r="P467" s="52">
        <f>IFERROR(_xll.qlIndexFixing(Index1Y,$H467,TRUE,_xll.ohTrigger(RecalcTrigger,Trigger1Y)),NA())</f>
        <v>1.5717916180129386E-2</v>
      </c>
      <c r="Q467" s="52">
        <f>IFERROR(_xll.qlIndexFixing(ONIndex1Y,I467,TRUE,_xll.ohTrigger(RecalcTrigger,Trigger1Y)),NA())</f>
        <v>1.5554594725948334E-2</v>
      </c>
    </row>
    <row r="468" spans="2:17" x14ac:dyDescent="0.2">
      <c r="B468" s="46" t="s">
        <v>20</v>
      </c>
      <c r="D468" s="49">
        <f>_xll.qlCalendarAdvance(LocalCalendar,$D467,B468,"f",FALSE)</f>
        <v>43171</v>
      </c>
      <c r="E468" s="49">
        <f>_xll.qlInterestRateIndexValueDate(IndexON,D468)</f>
        <v>43171</v>
      </c>
      <c r="F468" s="52">
        <f>IFERROR(_xll.qlIndexFixing(IndexON,D468,TRUE,_xll.ohTrigger(RecalcTrigger,TriggerON)),NA())</f>
        <v>7.7777223822206309E-3</v>
      </c>
      <c r="H468" s="49">
        <f>_xll.qlCalendarAdvance(IborCalendar,$H467,B468,"f",FALSE)</f>
        <v>43160</v>
      </c>
      <c r="I468" s="49">
        <f>_xll.qlInterestRateIndexValueDate(Index1M,$H468)</f>
        <v>43164</v>
      </c>
      <c r="J468" s="52">
        <f>IFERROR(_xll.qlIndexFixing(Index1M,$H468,TRUE,_xll.ohTrigger(RecalcTrigger,Trigger1M)),NA())</f>
        <v>9.2607674006581833E-3</v>
      </c>
      <c r="K468" s="52">
        <f>IFERROR(_xll.qlIndexFixing(ONIndex1M,I468,TRUE,_xll.ohTrigger(RecalcTrigger,Trigger1M)),NA())</f>
        <v>9.1568731233504508E-3</v>
      </c>
      <c r="L468" s="52">
        <f>IFERROR(_xll.qlIndexFixing(Index3M,H468,TRUE,_xll.ohTrigger(RecalcTrigger,Trigger3M)),NA())</f>
        <v>1.1322836152531742E-2</v>
      </c>
      <c r="M468" s="52">
        <f>IFERROR(_xll.qlIndexFixing(ONIndex3M,I468,TRUE,_xll.ohTrigger(RecalcTrigger,Trigger3M)),NA())</f>
        <v>1.1092473489897614E-2</v>
      </c>
      <c r="N468" s="52">
        <f>IFERROR(_xll.qlIndexFixing(Index6M,$H468,TRUE,_xll.ohTrigger(RecalcTrigger,Trigger6M)),NA())</f>
        <v>1.2986835239623842E-2</v>
      </c>
      <c r="O468" s="52">
        <f>IFERROR(_xll.qlIndexFixing(ONIndex6M,I468,TRUE,_xll.ohTrigger(RecalcTrigger,Trigger6M)),NA())</f>
        <v>1.2766336991463234E-2</v>
      </c>
      <c r="P468" s="52">
        <f>IFERROR(_xll.qlIndexFixing(Index1Y,$H468,TRUE,_xll.ohTrigger(RecalcTrigger,Trigger1Y)),NA())</f>
        <v>1.5718371535511755E-2</v>
      </c>
      <c r="Q468" s="52">
        <f>IFERROR(_xll.qlIndexFixing(ONIndex1Y,I468,TRUE,_xll.ohTrigger(RecalcTrigger,Trigger1Y)),NA())</f>
        <v>1.5590534960789881E-2</v>
      </c>
    </row>
    <row r="469" spans="2:17" x14ac:dyDescent="0.2">
      <c r="B469" s="46" t="s">
        <v>20</v>
      </c>
      <c r="D469" s="49">
        <f>_xll.qlCalendarAdvance(LocalCalendar,$D468,B469,"f",FALSE)</f>
        <v>43172</v>
      </c>
      <c r="E469" s="49">
        <f>_xll.qlInterestRateIndexValueDate(IndexON,D469)</f>
        <v>43172</v>
      </c>
      <c r="F469" s="52">
        <f>IFERROR(_xll.qlIndexFixing(IndexON,D469,TRUE,_xll.ohTrigger(RecalcTrigger,TriggerON)),NA())</f>
        <v>7.7832019824342069E-3</v>
      </c>
      <c r="H469" s="49">
        <f>_xll.qlCalendarAdvance(IborCalendar,$H468,B469,"f",FALSE)</f>
        <v>43161</v>
      </c>
      <c r="I469" s="49">
        <f>_xll.qlInterestRateIndexValueDate(Index1M,$H469)</f>
        <v>43165</v>
      </c>
      <c r="J469" s="52">
        <f>IFERROR(_xll.qlIndexFixing(Index1M,$H469,TRUE,_xll.ohTrigger(RecalcTrigger,Trigger1M)),NA())</f>
        <v>9.2674821825938242E-3</v>
      </c>
      <c r="K469" s="52">
        <f>IFERROR(_xll.qlIndexFixing(ONIndex1M,I469,TRUE,_xll.ohTrigger(RecalcTrigger,Trigger1M)),NA())</f>
        <v>9.1635224835329154E-3</v>
      </c>
      <c r="L469" s="52">
        <f>IFERROR(_xll.qlIndexFixing(Index3M,H469,TRUE,_xll.ohTrigger(RecalcTrigger,Trigger3M)),NA())</f>
        <v>1.1327002343122517E-2</v>
      </c>
      <c r="M469" s="52">
        <f>IFERROR(_xll.qlIndexFixing(ONIndex3M,I469,TRUE,_xll.ohTrigger(RecalcTrigger,Trigger3M)),NA())</f>
        <v>1.1098220520269209E-2</v>
      </c>
      <c r="N469" s="52">
        <f>IFERROR(_xll.qlIndexFixing(Index6M,$H469,TRUE,_xll.ohTrigger(RecalcTrigger,Trigger6M)),NA())</f>
        <v>1.2988729372260232E-2</v>
      </c>
      <c r="O469" s="52">
        <f>IFERROR(_xll.qlIndexFixing(ONIndex6M,I469,TRUE,_xll.ohTrigger(RecalcTrigger,Trigger6M)),NA())</f>
        <v>1.277041737045792E-2</v>
      </c>
      <c r="P469" s="52">
        <f>IFERROR(_xll.qlIndexFixing(Index1Y,$H469,TRUE,_xll.ohTrigger(RecalcTrigger,Trigger1Y)),NA())</f>
        <v>1.5719206670302886E-2</v>
      </c>
      <c r="Q469" s="52">
        <f>IFERROR(_xll.qlIndexFixing(ONIndex1Y,I469,TRUE,_xll.ohTrigger(RecalcTrigger,Trigger1Y)),NA())</f>
        <v>1.5608176257932982E-2</v>
      </c>
    </row>
    <row r="470" spans="2:17" x14ac:dyDescent="0.2">
      <c r="B470" s="46" t="s">
        <v>20</v>
      </c>
      <c r="D470" s="49">
        <f>_xll.qlCalendarAdvance(LocalCalendar,$D469,B470,"f",FALSE)</f>
        <v>43173</v>
      </c>
      <c r="E470" s="49">
        <f>_xll.qlInterestRateIndexValueDate(IndexON,D470)</f>
        <v>43173</v>
      </c>
      <c r="F470" s="52">
        <f>IFERROR(_xll.qlIndexFixing(IndexON,D470,TRUE,_xll.ohTrigger(RecalcTrigger,TriggerON)),NA())</f>
        <v>7.7886780473157557E-3</v>
      </c>
      <c r="H470" s="49">
        <f>_xll.qlCalendarAdvance(IborCalendar,$H469,B470,"f",FALSE)</f>
        <v>43164</v>
      </c>
      <c r="I470" s="49">
        <f>_xll.qlInterestRateIndexValueDate(Index1M,$H470)</f>
        <v>43166</v>
      </c>
      <c r="J470" s="52">
        <f>IFERROR(_xll.qlIndexFixing(Index1M,$H470,TRUE,_xll.ohTrigger(RecalcTrigger,Trigger1M)),NA())</f>
        <v>9.2811844576119878E-3</v>
      </c>
      <c r="K470" s="52">
        <f>IFERROR(_xll.qlIndexFixing(ONIndex1M,I470,TRUE,_xll.ohTrigger(RecalcTrigger,Trigger1M)),NA())</f>
        <v>9.1701758598627947E-3</v>
      </c>
      <c r="L470" s="52">
        <f>IFERROR(_xll.qlIndexFixing(Index3M,H470,TRUE,_xll.ohTrigger(RecalcTrigger,Trigger3M)),NA())</f>
        <v>1.133113301878143E-2</v>
      </c>
      <c r="M470" s="52">
        <f>IFERROR(_xll.qlIndexFixing(ONIndex3M,I470,TRUE,_xll.ohTrigger(RecalcTrigger,Trigger3M)),NA())</f>
        <v>1.1103934816585337E-2</v>
      </c>
      <c r="N470" s="52">
        <f>IFERROR(_xll.qlIndexFixing(Index6M,$H470,TRUE,_xll.ohTrigger(RecalcTrigger,Trigger6M)),NA())</f>
        <v>1.2990616412070295E-2</v>
      </c>
      <c r="O470" s="52">
        <f>IFERROR(_xll.qlIndexFixing(ONIndex6M,I470,TRUE,_xll.ohTrigger(RecalcTrigger,Trigger6M)),NA())</f>
        <v>1.2774441373268886E-2</v>
      </c>
      <c r="P470" s="52">
        <f>IFERROR(_xll.qlIndexFixing(Index1Y,$H470,TRUE,_xll.ohTrigger(RecalcTrigger,Trigger1Y)),NA())</f>
        <v>1.5720013090113595E-2</v>
      </c>
      <c r="Q470" s="52">
        <f>IFERROR(_xll.qlIndexFixing(ONIndex1Y,I470,TRUE,_xll.ohTrigger(RecalcTrigger,Trigger1Y)),NA())</f>
        <v>1.5625418656322054E-2</v>
      </c>
    </row>
    <row r="471" spans="2:17" x14ac:dyDescent="0.2">
      <c r="B471" s="46" t="s">
        <v>20</v>
      </c>
      <c r="D471" s="49">
        <f>_xll.qlCalendarAdvance(LocalCalendar,$D470,B471,"f",FALSE)</f>
        <v>43174</v>
      </c>
      <c r="E471" s="49">
        <f>_xll.qlInterestRateIndexValueDate(IndexON,D471)</f>
        <v>43174</v>
      </c>
      <c r="F471" s="52">
        <f>IFERROR(_xll.qlIndexFixing(IndexON,D471,TRUE,_xll.ohTrigger(RecalcTrigger,TriggerON)),NA())</f>
        <v>7.7941505768652775E-3</v>
      </c>
      <c r="H471" s="49">
        <f>_xll.qlCalendarAdvance(IborCalendar,$H470,B471,"f",FALSE)</f>
        <v>43165</v>
      </c>
      <c r="I471" s="49">
        <f>_xll.qlInterestRateIndexValueDate(Index1M,$H471)</f>
        <v>43167</v>
      </c>
      <c r="J471" s="52">
        <f>IFERROR(_xll.qlIndexFixing(Index1M,$H471,TRUE,_xll.ohTrigger(RecalcTrigger,Trigger1M)),NA())</f>
        <v>9.2844169770239793E-3</v>
      </c>
      <c r="K471" s="52">
        <f>IFERROR(_xll.qlIndexFixing(ONIndex1M,I471,TRUE,_xll.ohTrigger(RecalcTrigger,Trigger1M)),NA())</f>
        <v>9.1768332522601526E-3</v>
      </c>
      <c r="L471" s="52">
        <f>IFERROR(_xll.qlIndexFixing(Index3M,H471,TRUE,_xll.ohTrigger(RecalcTrigger,Trigger3M)),NA())</f>
        <v>1.133522814489008E-2</v>
      </c>
      <c r="M471" s="52">
        <f>IFERROR(_xll.qlIndexFixing(ONIndex3M,I471,TRUE,_xll.ohTrigger(RecalcTrigger,Trigger3M)),NA())</f>
        <v>1.1109616378526255E-2</v>
      </c>
      <c r="N471" s="52">
        <f>IFERROR(_xll.qlIndexFixing(Index6M,$H471,TRUE,_xll.ohTrigger(RecalcTrigger,Trigger6M)),NA())</f>
        <v>1.2994833139993989E-2</v>
      </c>
      <c r="O471" s="52">
        <f>IFERROR(_xll.qlIndexFixing(ONIndex6M,I471,TRUE,_xll.ohTrigger(RecalcTrigger,Trigger6M)),NA())</f>
        <v>1.2778408999816193E-2</v>
      </c>
      <c r="P471" s="52">
        <f>IFERROR(_xll.qlIndexFixing(Index1Y,$H471,TRUE,_xll.ohTrigger(RecalcTrigger,Trigger1Y)),NA())</f>
        <v>1.572079204164438E-2</v>
      </c>
      <c r="Q471" s="52">
        <f>IFERROR(_xll.qlIndexFixing(ONIndex1Y,I471,TRUE,_xll.ohTrigger(RecalcTrigger,Trigger1Y)),NA())</f>
        <v>1.5642262155797226E-2</v>
      </c>
    </row>
    <row r="472" spans="2:17" x14ac:dyDescent="0.2">
      <c r="B472" s="46" t="s">
        <v>20</v>
      </c>
      <c r="D472" s="49">
        <f>_xll.qlCalendarAdvance(LocalCalendar,$D471,B472,"f",FALSE)</f>
        <v>43175</v>
      </c>
      <c r="E472" s="49">
        <f>_xll.qlInterestRateIndexValueDate(IndexON,D472)</f>
        <v>43175</v>
      </c>
      <c r="F472" s="52">
        <f>IFERROR(_xll.qlIndexFixing(IndexON,D472,TRUE,_xll.ohTrigger(RecalcTrigger,TriggerON)),NA())</f>
        <v>7.8052530730410297E-3</v>
      </c>
      <c r="H472" s="49">
        <f>_xll.qlCalendarAdvance(IborCalendar,$H471,B472,"f",FALSE)</f>
        <v>43166</v>
      </c>
      <c r="I472" s="49">
        <f>_xll.qlInterestRateIndexValueDate(Index1M,$H472)</f>
        <v>43168</v>
      </c>
      <c r="J472" s="52">
        <f>IFERROR(_xll.qlIndexFixing(Index1M,$H472,TRUE,_xll.ohTrigger(RecalcTrigger,Trigger1M)),NA())</f>
        <v>9.2876506663646316E-3</v>
      </c>
      <c r="K472" s="52">
        <f>IFERROR(_xll.qlIndexFixing(ONIndex1M,I472,TRUE,_xll.ohTrigger(RecalcTrigger,Trigger1M)),NA())</f>
        <v>9.1903960347305969E-3</v>
      </c>
      <c r="L472" s="52">
        <f>IFERROR(_xll.qlIndexFixing(Index3M,H472,TRUE,_xll.ohTrigger(RecalcTrigger,Trigger3M)),NA())</f>
        <v>1.1343112357888825E-2</v>
      </c>
      <c r="M472" s="52">
        <f>IFERROR(_xll.qlIndexFixing(ONIndex3M,I472,TRUE,_xll.ohTrigger(RecalcTrigger,Trigger3M)),NA())</f>
        <v>1.1121213930245233E-2</v>
      </c>
      <c r="N472" s="52">
        <f>IFERROR(_xll.qlIndexFixing(Index6M,$H472,TRUE,_xll.ohTrigger(RecalcTrigger,Trigger6M)),NA())</f>
        <v>1.2995541715913491E-2</v>
      </c>
      <c r="O472" s="52">
        <f>IFERROR(_xll.qlIndexFixing(ONIndex6M,I472,TRUE,_xll.ohTrigger(RecalcTrigger,Trigger6M)),NA())</f>
        <v>1.278661046476337E-2</v>
      </c>
      <c r="P472" s="52">
        <f>IFERROR(_xll.qlIndexFixing(Index1Y,$H472,TRUE,_xll.ohTrigger(RecalcTrigger,Trigger1Y)),NA())</f>
        <v>1.5724032947249011E-2</v>
      </c>
      <c r="Q472" s="52">
        <f>IFERROR(_xll.qlIndexFixing(ONIndex1Y,I472,TRUE,_xll.ohTrigger(RecalcTrigger,Trigger1Y)),NA())</f>
        <v>1.5675301983764101E-2</v>
      </c>
    </row>
    <row r="473" spans="2:17" x14ac:dyDescent="0.2">
      <c r="B473" s="46" t="s">
        <v>20</v>
      </c>
      <c r="D473" s="49">
        <f>_xll.qlCalendarAdvance(LocalCalendar,$D472,B473,"f",FALSE)</f>
        <v>43178</v>
      </c>
      <c r="E473" s="49">
        <f>_xll.qlInterestRateIndexValueDate(IndexON,D473)</f>
        <v>43178</v>
      </c>
      <c r="F473" s="52">
        <f>IFERROR(_xll.qlIndexFixing(IndexON,D473,TRUE,_xll.ohTrigger(RecalcTrigger,TriggerON)),NA())</f>
        <v>7.8160053415832209E-3</v>
      </c>
      <c r="H473" s="49">
        <f>_xll.qlCalendarAdvance(IborCalendar,$H472,B473,"f",FALSE)</f>
        <v>43167</v>
      </c>
      <c r="I473" s="49">
        <f>_xll.qlInterestRateIndexValueDate(Index1M,$H473)</f>
        <v>43171</v>
      </c>
      <c r="J473" s="52">
        <f>IFERROR(_xll.qlIndexFixing(Index1M,$H473,TRUE,_xll.ohTrigger(RecalcTrigger,Trigger1M)),NA())</f>
        <v>9.307855357221801E-3</v>
      </c>
      <c r="K473" s="52">
        <f>IFERROR(_xll.qlIndexFixing(ONIndex1M,I473,TRUE,_xll.ohTrigger(RecalcTrigger,Trigger1M)),NA())</f>
        <v>9.2035029833237303E-3</v>
      </c>
      <c r="L473" s="52">
        <f>IFERROR(_xll.qlIndexFixing(Index3M,H473,TRUE,_xll.ohTrigger(RecalcTrigger,Trigger3M)),NA())</f>
        <v>1.135125246154889E-2</v>
      </c>
      <c r="M473" s="52">
        <f>IFERROR(_xll.qlIndexFixing(ONIndex3M,I473,TRUE,_xll.ohTrigger(RecalcTrigger,Trigger3M)),NA())</f>
        <v>1.1132015284536223E-2</v>
      </c>
      <c r="N473" s="52">
        <f>IFERROR(_xll.qlIndexFixing(Index6M,$H473,TRUE,_xll.ohTrigger(RecalcTrigger,Trigger6M)),NA())</f>
        <v>1.2999959580779872E-2</v>
      </c>
      <c r="O473" s="52">
        <f>IFERROR(_xll.qlIndexFixing(ONIndex6M,I473,TRUE,_xll.ohTrigger(RecalcTrigger,Trigger6M)),NA())</f>
        <v>1.2793715743848466E-2</v>
      </c>
      <c r="P473" s="52">
        <f>IFERROR(_xll.qlIndexFixing(Index1Y,$H473,TRUE,_xll.ohTrigger(RecalcTrigger,Trigger1Y)),NA())</f>
        <v>1.5723658099188659E-2</v>
      </c>
      <c r="Q473" s="52">
        <f>IFERROR(_xll.qlIndexFixing(ONIndex1Y,I473,TRUE,_xll.ohTrigger(RecalcTrigger,Trigger1Y)),NA())</f>
        <v>1.5705647163999359E-2</v>
      </c>
    </row>
    <row r="474" spans="2:17" x14ac:dyDescent="0.2">
      <c r="B474" s="46" t="s">
        <v>20</v>
      </c>
      <c r="D474" s="49">
        <f>_xll.qlCalendarAdvance(LocalCalendar,$D473,B474,"f",FALSE)</f>
        <v>43179</v>
      </c>
      <c r="E474" s="49">
        <f>_xll.qlInterestRateIndexValueDate(IndexON,D474)</f>
        <v>43179</v>
      </c>
      <c r="F474" s="52">
        <f>IFERROR(_xll.qlIndexFixing(IndexON,D474,TRUE,_xll.ohTrigger(RecalcTrigger,TriggerON)),NA())</f>
        <v>7.8214601943926709E-3</v>
      </c>
      <c r="H474" s="49">
        <f>_xll.qlCalendarAdvance(IborCalendar,$H473,B474,"f",FALSE)</f>
        <v>43168</v>
      </c>
      <c r="I474" s="49">
        <f>_xll.qlInterestRateIndexValueDate(Index1M,$H474)</f>
        <v>43172</v>
      </c>
      <c r="J474" s="52">
        <f>IFERROR(_xll.qlIndexFixing(Index1M,$H474,TRUE,_xll.ohTrigger(RecalcTrigger,Trigger1M)),NA())</f>
        <v>9.3145983002257578E-3</v>
      </c>
      <c r="K474" s="52">
        <f>IFERROR(_xll.qlIndexFixing(ONIndex1M,I474,TRUE,_xll.ohTrigger(RecalcTrigger,Trigger1M)),NA())</f>
        <v>9.2101804563782252E-3</v>
      </c>
      <c r="L474" s="52">
        <f>IFERROR(_xll.qlIndexFixing(Index3M,H474,TRUE,_xll.ohTrigger(RecalcTrigger,Trigger3M)),NA())</f>
        <v>1.1355169320704168E-2</v>
      </c>
      <c r="M474" s="52">
        <f>IFERROR(_xll.qlIndexFixing(ONIndex3M,I474,TRUE,_xll.ohTrigger(RecalcTrigger,Trigger3M)),NA())</f>
        <v>1.1137533175480385E-2</v>
      </c>
      <c r="N474" s="52">
        <f>IFERROR(_xll.qlIndexFixing(Index6M,$H474,TRUE,_xll.ohTrigger(RecalcTrigger,Trigger6M)),NA())</f>
        <v>1.3001812680888887E-2</v>
      </c>
      <c r="O474" s="52">
        <f>IFERROR(_xll.qlIndexFixing(ONIndex6M,I474,TRUE,_xll.ohTrigger(RecalcTrigger,Trigger6M)),NA())</f>
        <v>1.2797401489317295E-2</v>
      </c>
      <c r="P474" s="52">
        <f>IFERROR(_xll.qlIndexFixing(Index1Y,$H474,TRUE,_xll.ohTrigger(RecalcTrigger,Trigger1Y)),NA())</f>
        <v>1.5724318410033564E-2</v>
      </c>
      <c r="Q474" s="52">
        <f>IFERROR(_xll.qlIndexFixing(ONIndex1Y,I474,TRUE,_xll.ohTrigger(RecalcTrigger,Trigger1Y)),NA())</f>
        <v>1.5720496168265541E-2</v>
      </c>
    </row>
    <row r="475" spans="2:17" x14ac:dyDescent="0.2">
      <c r="B475" s="46" t="s">
        <v>20</v>
      </c>
      <c r="D475" s="49">
        <f>_xll.qlCalendarAdvance(LocalCalendar,$D474,B475,"f",FALSE)</f>
        <v>43180</v>
      </c>
      <c r="E475" s="49">
        <f>_xll.qlInterestRateIndexValueDate(IndexON,D475)</f>
        <v>43180</v>
      </c>
      <c r="F475" s="52">
        <f>IFERROR(_xll.qlIndexFixing(IndexON,D475,TRUE,_xll.ohTrigger(RecalcTrigger,TriggerON)),NA())</f>
        <v>7.8269115118700938E-3</v>
      </c>
      <c r="H475" s="49">
        <f>_xll.qlCalendarAdvance(IborCalendar,$H474,B475,"f",FALSE)</f>
        <v>43171</v>
      </c>
      <c r="I475" s="49">
        <f>_xll.qlInterestRateIndexValueDate(Index1M,$H475)</f>
        <v>43173</v>
      </c>
      <c r="J475" s="52">
        <f>IFERROR(_xll.qlIndexFixing(Index1M,$H475,TRUE,_xll.ohTrigger(RecalcTrigger,Trigger1M)),NA())</f>
        <v>9.3283593351290908E-3</v>
      </c>
      <c r="K475" s="52">
        <f>IFERROR(_xll.qlIndexFixing(ONIndex1M,I475,TRUE,_xll.ohTrigger(RecalcTrigger,Trigger1M)),NA())</f>
        <v>9.2168619455801348E-3</v>
      </c>
      <c r="L475" s="52">
        <f>IFERROR(_xll.qlIndexFixing(Index3M,H475,TRUE,_xll.ohTrigger(RecalcTrigger,Trigger3M)),NA())</f>
        <v>1.135905042263357E-2</v>
      </c>
      <c r="M475" s="52">
        <f>IFERROR(_xll.qlIndexFixing(ONIndex3M,I475,TRUE,_xll.ohTrigger(RecalcTrigger,Trigger3M)),NA())</f>
        <v>1.1143018332129273E-2</v>
      </c>
      <c r="N475" s="52">
        <f>IFERROR(_xll.qlIndexFixing(Index6M,$H475,TRUE,_xll.ohTrigger(RecalcTrigger,Trigger6M)),NA())</f>
        <v>1.300366156060517E-2</v>
      </c>
      <c r="O475" s="52">
        <f>IFERROR(_xll.qlIndexFixing(ONIndex6M,I475,TRUE,_xll.ohTrigger(RecalcTrigger,Trigger6M)),NA())</f>
        <v>1.2801030858602402E-2</v>
      </c>
      <c r="P475" s="52">
        <f>IFERROR(_xll.qlIndexFixing(Index1Y,$H475,TRUE,_xll.ohTrigger(RecalcTrigger,Trigger1Y)),NA())</f>
        <v>1.5724958732921099E-2</v>
      </c>
      <c r="Q475" s="52">
        <f>IFERROR(_xll.qlIndexFixing(ONIndex1Y,I475,TRUE,_xll.ohTrigger(RecalcTrigger,Trigger1Y)),NA())</f>
        <v>1.5734946273537886E-2</v>
      </c>
    </row>
    <row r="476" spans="2:17" x14ac:dyDescent="0.2">
      <c r="B476" s="46" t="s">
        <v>20</v>
      </c>
      <c r="D476" s="49">
        <f>_xll.qlCalendarAdvance(LocalCalendar,$D475,B476,"f",FALSE)</f>
        <v>43181</v>
      </c>
      <c r="E476" s="49">
        <f>_xll.qlInterestRateIndexValueDate(IndexON,D476)</f>
        <v>43181</v>
      </c>
      <c r="F476" s="52">
        <f>IFERROR(_xll.qlIndexFixing(IndexON,D476,TRUE,_xll.ohTrigger(RecalcTrigger,TriggerON)),NA())</f>
        <v>7.8323592940154896E-3</v>
      </c>
      <c r="H476" s="49">
        <f>_xll.qlCalendarAdvance(IborCalendar,$H475,B476,"f",FALSE)</f>
        <v>43172</v>
      </c>
      <c r="I476" s="49">
        <f>_xll.qlInterestRateIndexValueDate(Index1M,$H476)</f>
        <v>43174</v>
      </c>
      <c r="J476" s="52">
        <f>IFERROR(_xll.qlIndexFixing(Index1M,$H476,TRUE,_xll.ohTrigger(RecalcTrigger,Trigger1M)),NA())</f>
        <v>9.3316047171293492E-3</v>
      </c>
      <c r="K476" s="52">
        <f>IFERROR(_xll.qlIndexFixing(ONIndex1M,I476,TRUE,_xll.ohTrigger(RecalcTrigger,Trigger1M)),NA())</f>
        <v>9.223547450929459E-3</v>
      </c>
      <c r="L476" s="52">
        <f>IFERROR(_xll.qlIndexFixing(Index3M,H476,TRUE,_xll.ohTrigger(RecalcTrigger,Trigger3M)),NA())</f>
        <v>1.1362895732726521E-2</v>
      </c>
      <c r="M476" s="52">
        <f>IFERROR(_xll.qlIndexFixing(ONIndex3M,I476,TRUE,_xll.ohTrigger(RecalcTrigger,Trigger3M)),NA())</f>
        <v>1.1148470754722695E-2</v>
      </c>
      <c r="N476" s="52">
        <f>IFERROR(_xll.qlIndexFixing(Index6M,$H476,TRUE,_xll.ohTrigger(RecalcTrigger,Trigger6M)),NA())</f>
        <v>1.300792413977324E-2</v>
      </c>
      <c r="O476" s="52">
        <f>IFERROR(_xll.qlIndexFixing(ONIndex6M,I476,TRUE,_xll.ohTrigger(RecalcTrigger,Trigger6M)),NA())</f>
        <v>1.2804603851543916E-2</v>
      </c>
      <c r="P476" s="52">
        <f>IFERROR(_xll.qlIndexFixing(Index1Y,$H476,TRUE,_xll.ohTrigger(RecalcTrigger,Trigger1Y)),NA())</f>
        <v>1.5725580314588553E-2</v>
      </c>
      <c r="Q476" s="52">
        <f>IFERROR(_xll.qlIndexFixing(ONIndex1Y,I476,TRUE,_xll.ohTrigger(RecalcTrigger,Trigger1Y)),NA())</f>
        <v>1.5748997479416715E-2</v>
      </c>
    </row>
    <row r="477" spans="2:17" x14ac:dyDescent="0.2">
      <c r="B477" s="46" t="s">
        <v>20</v>
      </c>
      <c r="D477" s="49">
        <f>_xll.qlCalendarAdvance(LocalCalendar,$D476,B477,"f",FALSE)</f>
        <v>43182</v>
      </c>
      <c r="E477" s="49">
        <f>_xll.qlInterestRateIndexValueDate(IndexON,D477)</f>
        <v>43182</v>
      </c>
      <c r="F477" s="52">
        <f>IFERROR(_xll.qlIndexFixing(IndexON,D477,TRUE,_xll.ohTrigger(RecalcTrigger,TriggerON)),NA())</f>
        <v>7.8434139540561887E-3</v>
      </c>
      <c r="H477" s="49">
        <f>_xll.qlCalendarAdvance(IborCalendar,$H476,B477,"f",FALSE)</f>
        <v>43173</v>
      </c>
      <c r="I477" s="49">
        <f>_xll.qlInterestRateIndexValueDate(Index1M,$H477)</f>
        <v>43175</v>
      </c>
      <c r="J477" s="52">
        <f>IFERROR(_xll.qlIndexFixing(Index1M,$H477,TRUE,_xll.ohTrigger(RecalcTrigger,Trigger1M)),NA())</f>
        <v>9.3348512674928941E-3</v>
      </c>
      <c r="K477" s="52">
        <f>IFERROR(_xll.qlIndexFixing(ONIndex1M,I477,TRUE,_xll.ohTrigger(RecalcTrigger,Trigger1M)),NA())</f>
        <v>9.2371688532288942E-3</v>
      </c>
      <c r="L477" s="52">
        <f>IFERROR(_xll.qlIndexFixing(Index3M,H477,TRUE,_xll.ohTrigger(RecalcTrigger,Trigger3M)),NA())</f>
        <v>1.1370279758806667E-2</v>
      </c>
      <c r="M477" s="52">
        <f>IFERROR(_xll.qlIndexFixing(ONIndex3M,I477,TRUE,_xll.ohTrigger(RecalcTrigger,Trigger3M)),NA())</f>
        <v>1.1159612403766062E-2</v>
      </c>
      <c r="N477" s="52">
        <f>IFERROR(_xll.qlIndexFixing(Index6M,$H477,TRUE,_xll.ohTrigger(RecalcTrigger,Trigger6M)),NA())</f>
        <v>1.3008560475403613E-2</v>
      </c>
      <c r="O477" s="52">
        <f>IFERROR(_xll.qlIndexFixing(ONIndex6M,I477,TRUE,_xll.ohTrigger(RecalcTrigger,Trigger6M)),NA())</f>
        <v>1.2812017855887703E-2</v>
      </c>
      <c r="P477" s="52">
        <f>IFERROR(_xll.qlIndexFixing(Index1Y,$H477,TRUE,_xll.ohTrigger(RecalcTrigger,Trigger1Y)),NA())</f>
        <v>1.5728945819286917E-2</v>
      </c>
      <c r="Q477" s="52">
        <f>IFERROR(_xll.qlIndexFixing(ONIndex1Y,I477,TRUE,_xll.ohTrigger(RecalcTrigger,Trigger1Y)),NA())</f>
        <v>1.5776461556082921E-2</v>
      </c>
    </row>
    <row r="478" spans="2:17" x14ac:dyDescent="0.2">
      <c r="B478" s="46" t="s">
        <v>20</v>
      </c>
      <c r="D478" s="49">
        <f>_xll.qlCalendarAdvance(LocalCalendar,$D477,B478,"f",FALSE)</f>
        <v>43185</v>
      </c>
      <c r="E478" s="49">
        <f>_xll.qlInterestRateIndexValueDate(IndexON,D478)</f>
        <v>43185</v>
      </c>
      <c r="F478" s="52">
        <f>IFERROR(_xll.qlIndexFixing(IndexON,D478,TRUE,_xll.ohTrigger(RecalcTrigger,TriggerON)),NA())</f>
        <v>7.8541150690369932E-3</v>
      </c>
      <c r="H478" s="49">
        <f>_xll.qlCalendarAdvance(IborCalendar,$H477,B478,"f",FALSE)</f>
        <v>43174</v>
      </c>
      <c r="I478" s="49">
        <f>_xll.qlInterestRateIndexValueDate(Index1M,$H478)</f>
        <v>43178</v>
      </c>
      <c r="J478" s="52">
        <f>IFERROR(_xll.qlIndexFixing(Index1M,$H478,TRUE,_xll.ohTrigger(RecalcTrigger,Trigger1M)),NA())</f>
        <v>9.3551404422899075E-3</v>
      </c>
      <c r="K478" s="52">
        <f>IFERROR(_xll.qlIndexFixing(ONIndex1M,I478,TRUE,_xll.ohTrigger(RecalcTrigger,Trigger1M)),NA())</f>
        <v>9.2503296335610941E-3</v>
      </c>
      <c r="L478" s="52">
        <f>IFERROR(_xll.qlIndexFixing(Index3M,H478,TRUE,_xll.ohTrigger(RecalcTrigger,Trigger3M)),NA())</f>
        <v>1.1377918362561409E-2</v>
      </c>
      <c r="M478" s="52">
        <f>IFERROR(_xll.qlIndexFixing(ONIndex3M,I478,TRUE,_xll.ohTrigger(RecalcTrigger,Trigger3M)),NA())</f>
        <v>1.1169953102623253E-2</v>
      </c>
      <c r="N478" s="52">
        <f>IFERROR(_xll.qlIndexFixing(Index6M,$H478,TRUE,_xll.ohTrigger(RecalcTrigger,Trigger6M)),NA())</f>
        <v>1.301285701575597E-2</v>
      </c>
      <c r="O478" s="52">
        <f>IFERROR(_xll.qlIndexFixing(ONIndex6M,I478,TRUE,_xll.ohTrigger(RecalcTrigger,Trigger6M)),NA())</f>
        <v>1.2818332061312887E-2</v>
      </c>
      <c r="P478" s="52">
        <f>IFERROR(_xll.qlIndexFixing(Index1Y,$H478,TRUE,_xll.ohTrigger(RecalcTrigger,Trigger1Y)),NA())</f>
        <v>1.5727904163951135E-2</v>
      </c>
      <c r="Q478" s="52">
        <f>IFERROR(_xll.qlIndexFixing(ONIndex1Y,I478,TRUE,_xll.ohTrigger(RecalcTrigger,Trigger1Y)),NA())</f>
        <v>1.5801213309876161E-2</v>
      </c>
    </row>
    <row r="479" spans="2:17" x14ac:dyDescent="0.2">
      <c r="B479" s="46" t="s">
        <v>20</v>
      </c>
      <c r="D479" s="49">
        <f>_xll.qlCalendarAdvance(LocalCalendar,$D478,B479,"f",FALSE)</f>
        <v>43186</v>
      </c>
      <c r="E479" s="49">
        <f>_xll.qlInterestRateIndexValueDate(IndexON,D479)</f>
        <v>43186</v>
      </c>
      <c r="F479" s="52">
        <f>IFERROR(_xll.qlIndexFixing(IndexON,D479,TRUE,_xll.ohTrigger(RecalcTrigger,TriggerON)),NA())</f>
        <v>7.8595451744423173E-3</v>
      </c>
      <c r="H479" s="49">
        <f>_xll.qlCalendarAdvance(IborCalendar,$H478,B479,"f",FALSE)</f>
        <v>43175</v>
      </c>
      <c r="I479" s="49">
        <f>_xll.qlInterestRateIndexValueDate(Index1M,$H479)</f>
        <v>43179</v>
      </c>
      <c r="J479" s="52">
        <f>IFERROR(_xll.qlIndexFixing(Index1M,$H479,TRUE,_xll.ohTrigger(RecalcTrigger,Trigger1M)),NA())</f>
        <v>9.3619115467051314E-3</v>
      </c>
      <c r="K479" s="52">
        <f>IFERROR(_xll.qlIndexFixing(ONIndex1M,I479,TRUE,_xll.ohTrigger(RecalcTrigger,Trigger1M)),NA())</f>
        <v>9.2570352196474914E-3</v>
      </c>
      <c r="L479" s="52">
        <f>IFERROR(_xll.qlIndexFixing(Index3M,H479,TRUE,_xll.ohTrigger(RecalcTrigger,Trigger3M)),NA())</f>
        <v>1.1381584194350836E-2</v>
      </c>
      <c r="M479" s="52">
        <f>IFERROR(_xll.qlIndexFixing(ONIndex3M,I479,TRUE,_xll.ohTrigger(RecalcTrigger,Trigger3M)),NA())</f>
        <v>1.1175241326482066E-2</v>
      </c>
      <c r="N479" s="52">
        <f>IFERROR(_xll.qlIndexFixing(Index6M,$H479,TRUE,_xll.ohTrigger(RecalcTrigger,Trigger6M)),NA())</f>
        <v>1.3014689190610846E-2</v>
      </c>
      <c r="O479" s="52">
        <f>IFERROR(_xll.qlIndexFixing(ONIndex6M,I479,TRUE,_xll.ohTrigger(RecalcTrigger,Trigger6M)),NA())</f>
        <v>1.2821623173175922E-2</v>
      </c>
      <c r="P479" s="52">
        <f>IFERROR(_xll.qlIndexFixing(Index1Y,$H479,TRUE,_xll.ohTrigger(RecalcTrigger,Trigger1Y)),NA())</f>
        <v>1.5728450740720514E-2</v>
      </c>
      <c r="Q479" s="52">
        <f>IFERROR(_xll.qlIndexFixing(ONIndex1Y,I479,TRUE,_xll.ohTrigger(RecalcTrigger,Trigger1Y)),NA())</f>
        <v>1.5813270018947279E-2</v>
      </c>
    </row>
    <row r="480" spans="2:17" x14ac:dyDescent="0.2">
      <c r="B480" s="46" t="s">
        <v>20</v>
      </c>
      <c r="D480" s="49">
        <f>_xll.qlCalendarAdvance(LocalCalendar,$D479,B480,"f",FALSE)</f>
        <v>43187</v>
      </c>
      <c r="E480" s="49">
        <f>_xll.qlInterestRateIndexValueDate(IndexON,D480)</f>
        <v>43187</v>
      </c>
      <c r="F480" s="52">
        <f>IFERROR(_xll.qlIndexFixing(IndexON,D480,TRUE,_xll.ohTrigger(RecalcTrigger,TriggerON)),NA())</f>
        <v>7.8649717444356781E-3</v>
      </c>
      <c r="H480" s="49">
        <f>_xll.qlCalendarAdvance(IborCalendar,$H479,B480,"f",FALSE)</f>
        <v>43178</v>
      </c>
      <c r="I480" s="49">
        <f>_xll.qlInterestRateIndexValueDate(Index1M,$H480)</f>
        <v>43180</v>
      </c>
      <c r="J480" s="52">
        <f>IFERROR(_xll.qlIndexFixing(Index1M,$H480,TRUE,_xll.ohTrigger(RecalcTrigger,Trigger1M)),NA())</f>
        <v>9.3757313648001883E-3</v>
      </c>
      <c r="K480" s="52">
        <f>IFERROR(_xll.qlIndexFixing(ONIndex1M,I480,TRUE,_xll.ohTrigger(RecalcTrigger,Trigger1M)),NA())</f>
        <v>9.2637448217214313E-3</v>
      </c>
      <c r="L480" s="52">
        <f>IFERROR(_xll.qlIndexFixing(Index3M,H480,TRUE,_xll.ohTrigger(RecalcTrigger,Trigger3M)),NA())</f>
        <v>1.1385214032412265E-2</v>
      </c>
      <c r="M480" s="52">
        <f>IFERROR(_xll.qlIndexFixing(ONIndex3M,I480,TRUE,_xll.ohTrigger(RecalcTrigger,Trigger3M)),NA())</f>
        <v>1.1180494178395506E-2</v>
      </c>
      <c r="N480" s="52">
        <f>IFERROR(_xll.qlIndexFixing(Index6M,$H480,TRUE,_xll.ohTrigger(RecalcTrigger,Trigger6M)),NA())</f>
        <v>1.3016520017585654E-2</v>
      </c>
      <c r="O480" s="52">
        <f>IFERROR(_xll.qlIndexFixing(ONIndex6M,I480,TRUE,_xll.ohTrigger(RecalcTrigger,Trigger6M)),NA())</f>
        <v>1.28248579087753E-2</v>
      </c>
      <c r="P480" s="52">
        <f>IFERROR(_xll.qlIndexFixing(Index1Y,$H480,TRUE,_xll.ohTrigger(RecalcTrigger,Trigger1Y)),NA())</f>
        <v>1.5728986056775671E-2</v>
      </c>
      <c r="Q480" s="52">
        <f>IFERROR(_xll.qlIndexFixing(ONIndex1Y,I480,TRUE,_xll.ohTrigger(RecalcTrigger,Trigger1Y)),NA())</f>
        <v>1.5824927828544944E-2</v>
      </c>
    </row>
    <row r="481" spans="2:17" x14ac:dyDescent="0.2">
      <c r="B481" s="46" t="s">
        <v>20</v>
      </c>
      <c r="D481" s="49">
        <f>_xll.qlCalendarAdvance(LocalCalendar,$D480,B481,"f",FALSE)</f>
        <v>43188</v>
      </c>
      <c r="E481" s="49">
        <f>_xll.qlInterestRateIndexValueDate(IndexON,D481)</f>
        <v>43188</v>
      </c>
      <c r="F481" s="52">
        <f>IFERROR(_xll.qlIndexFixing(IndexON,D481,TRUE,_xll.ohTrigger(RecalcTrigger,TriggerON)),NA())</f>
        <v>7.870394779176948E-3</v>
      </c>
      <c r="H481" s="49">
        <f>_xll.qlCalendarAdvance(IborCalendar,$H480,B481,"f",FALSE)</f>
        <v>43179</v>
      </c>
      <c r="I481" s="49">
        <f>_xll.qlInterestRateIndexValueDate(Index1M,$H481)</f>
        <v>43181</v>
      </c>
      <c r="J481" s="52">
        <f>IFERROR(_xll.qlIndexFixing(Index1M,$H481,TRUE,_xll.ohTrigger(RecalcTrigger,Trigger1M)),NA())</f>
        <v>9.378989598253229E-3</v>
      </c>
      <c r="K481" s="52">
        <f>IFERROR(_xll.qlIndexFixing(ONIndex1M,I481,TRUE,_xll.ohTrigger(RecalcTrigger,Trigger1M)),NA())</f>
        <v>9.2704584399427858E-3</v>
      </c>
      <c r="L481" s="52">
        <f>IFERROR(_xll.qlIndexFixing(Index3M,H481,TRUE,_xll.ohTrigger(RecalcTrigger,Trigger3M)),NA())</f>
        <v>1.1388807970407297E-2</v>
      </c>
      <c r="M481" s="52">
        <f>IFERROR(_xll.qlIndexFixing(ONIndex3M,I481,TRUE,_xll.ohTrigger(RecalcTrigger,Trigger3M)),NA())</f>
        <v>1.1185711130865528E-2</v>
      </c>
      <c r="N481" s="52">
        <f>IFERROR(_xll.qlIndexFixing(Index6M,$H481,TRUE,_xll.ohTrigger(RecalcTrigger,Trigger6M)),NA())</f>
        <v>1.3020860221757771E-2</v>
      </c>
      <c r="O481" s="52">
        <f>IFERROR(_xll.qlIndexFixing(ONIndex6M,I481,TRUE,_xll.ohTrigger(RecalcTrigger,Trigger6M)),NA())</f>
        <v>1.2828036268190957E-2</v>
      </c>
      <c r="P481" s="52">
        <f>IFERROR(_xll.qlIndexFixing(Index1Y,$H481,TRUE,_xll.ohTrigger(RecalcTrigger,Trigger1Y)),NA())</f>
        <v>1.5729511358879511E-2</v>
      </c>
      <c r="Q481" s="52">
        <f>IFERROR(_xll.qlIndexFixing(ONIndex1Y,I481,TRUE,_xll.ohTrigger(RecalcTrigger,Trigger1Y)),NA())</f>
        <v>1.583618673858922E-2</v>
      </c>
    </row>
    <row r="482" spans="2:17" x14ac:dyDescent="0.2">
      <c r="B482" s="46" t="s">
        <v>20</v>
      </c>
      <c r="D482" s="49">
        <f>_xll.qlCalendarAdvance(LocalCalendar,$D481,B482,"f",FALSE)</f>
        <v>43189</v>
      </c>
      <c r="E482" s="49">
        <f>_xll.qlInterestRateIndexValueDate(IndexON,D482)</f>
        <v>43189</v>
      </c>
      <c r="F482" s="52">
        <f>IFERROR(_xll.qlIndexFixing(IndexON,D482,TRUE,_xll.ohTrigger(RecalcTrigger,TriggerON)),NA())</f>
        <v>7.8814016035622103E-3</v>
      </c>
      <c r="H482" s="49">
        <f>_xll.qlCalendarAdvance(IborCalendar,$H481,B482,"f",FALSE)</f>
        <v>43180</v>
      </c>
      <c r="I482" s="49">
        <f>_xll.qlInterestRateIndexValueDate(Index1M,$H482)</f>
        <v>43182</v>
      </c>
      <c r="J482" s="52">
        <f>IFERROR(_xll.qlIndexFixing(Index1M,$H482,TRUE,_xll.ohTrigger(RecalcTrigger,Trigger1M)),NA())</f>
        <v>9.3822489985026063E-3</v>
      </c>
      <c r="K482" s="52">
        <f>IFERROR(_xll.qlIndexFixing(ONIndex1M,I482,TRUE,_xll.ohTrigger(RecalcTrigger,Trigger1M)),NA())</f>
        <v>9.2841384844000174E-3</v>
      </c>
      <c r="L482" s="52">
        <f>IFERROR(_xll.qlIndexFixing(Index3M,H482,TRUE,_xll.ohTrigger(RecalcTrigger,Trigger3M)),NA())</f>
        <v>1.1395696098159824E-2</v>
      </c>
      <c r="M482" s="52">
        <f>IFERROR(_xll.qlIndexFixing(ONIndex3M,I482,TRUE,_xll.ohTrigger(RecalcTrigger,Trigger3M)),NA())</f>
        <v>1.1196373571475959E-2</v>
      </c>
      <c r="N482" s="52">
        <f>IFERROR(_xll.qlIndexFixing(Index6M,$H482,TRUE,_xll.ohTrigger(RecalcTrigger,Trigger6M)),NA())</f>
        <v>1.3021438514827649E-2</v>
      </c>
      <c r="O482" s="52">
        <f>IFERROR(_xll.qlIndexFixing(ONIndex6M,I482,TRUE,_xll.ohTrigger(RecalcTrigger,Trigger6M)),NA())</f>
        <v>1.2834662618299575E-2</v>
      </c>
      <c r="P482" s="52">
        <f>IFERROR(_xll.qlIndexFixing(Index1Y,$H482,TRUE,_xll.ohTrigger(RecalcTrigger,Trigger1Y)),NA())</f>
        <v>1.5733080131748779E-2</v>
      </c>
      <c r="Q482" s="52">
        <f>IFERROR(_xll.qlIndexFixing(ONIndex1Y,I482,TRUE,_xll.ohTrigger(RecalcTrigger,Trigger1Y)),NA())</f>
        <v>1.5858073393477667E-2</v>
      </c>
    </row>
    <row r="483" spans="2:17" x14ac:dyDescent="0.2">
      <c r="B483" s="46" t="s">
        <v>20</v>
      </c>
      <c r="D483" s="49">
        <f>_xll.qlCalendarAdvance(LocalCalendar,$D482,B483,"f",FALSE)</f>
        <v>43192</v>
      </c>
      <c r="E483" s="49">
        <f>_xll.qlInterestRateIndexValueDate(IndexON,D483)</f>
        <v>43192</v>
      </c>
      <c r="F483" s="52">
        <f>IFERROR(_xll.qlIndexFixing(IndexON,D483,TRUE,_xll.ohTrigger(RecalcTrigger,TriggerON)),NA())</f>
        <v>7.8920515644220757E-3</v>
      </c>
      <c r="H483" s="49">
        <f>_xll.qlCalendarAdvance(IborCalendar,$H482,B483,"f",FALSE)</f>
        <v>43181</v>
      </c>
      <c r="I483" s="49">
        <f>_xll.qlInterestRateIndexValueDate(Index1M,$H483)</f>
        <v>43185</v>
      </c>
      <c r="J483" s="52">
        <f>IFERROR(_xll.qlIndexFixing(Index1M,$H483,TRUE,_xll.ohTrigger(RecalcTrigger,Trigger1M)),NA())</f>
        <v>9.4026226582683177E-3</v>
      </c>
      <c r="K483" s="52">
        <f>IFERROR(_xll.qlIndexFixing(ONIndex1M,I483,TRUE,_xll.ohTrigger(RecalcTrigger,Trigger1M)),NA())</f>
        <v>9.2973530742224142E-3</v>
      </c>
      <c r="L483" s="52">
        <f>IFERROR(_xll.qlIndexFixing(Index3M,H483,TRUE,_xll.ohTrigger(RecalcTrigger,Trigger3M)),NA())</f>
        <v>1.1402835666138384E-2</v>
      </c>
      <c r="M483" s="52">
        <f>IFERROR(_xll.qlIndexFixing(ONIndex3M,I483,TRUE,_xll.ohTrigger(RecalcTrigger,Trigger3M)),NA())</f>
        <v>1.1206219945592011E-2</v>
      </c>
      <c r="N483" s="52">
        <f>IFERROR(_xll.qlIndexFixing(Index6M,$H483,TRUE,_xll.ohTrigger(RecalcTrigger,Trigger6M)),NA())</f>
        <v>1.3025668297077424E-2</v>
      </c>
      <c r="O483" s="52">
        <f>IFERROR(_xll.qlIndexFixing(ONIndex6M,I483,TRUE,_xll.ohTrigger(RecalcTrigger,Trigger6M)),NA())</f>
        <v>1.2840185943296945E-2</v>
      </c>
      <c r="P483" s="52">
        <f>IFERROR(_xll.qlIndexFixing(Index1Y,$H483,TRUE,_xll.ohTrigger(RecalcTrigger,Trigger1Y)),NA())</f>
        <v>1.5731537363133957E-2</v>
      </c>
      <c r="Q483" s="52">
        <f>IFERROR(_xll.qlIndexFixing(ONIndex1Y,I483,TRUE,_xll.ohTrigger(RecalcTrigger,Trigger1Y)),NA())</f>
        <v>1.5877233382912692E-2</v>
      </c>
    </row>
    <row r="484" spans="2:17" x14ac:dyDescent="0.2">
      <c r="B484" s="46" t="s">
        <v>20</v>
      </c>
      <c r="D484" s="49">
        <f>_xll.qlCalendarAdvance(LocalCalendar,$D483,B484,"f",FALSE)</f>
        <v>43193</v>
      </c>
      <c r="E484" s="49">
        <f>_xll.qlInterestRateIndexValueDate(IndexON,D484)</f>
        <v>43193</v>
      </c>
      <c r="F484" s="52">
        <f>IFERROR(_xll.qlIndexFixing(IndexON,D484,TRUE,_xll.ohTrigger(RecalcTrigger,TriggerON)),NA())</f>
        <v>7.8974569224232738E-3</v>
      </c>
      <c r="H484" s="49">
        <f>_xll.qlCalendarAdvance(IborCalendar,$H483,B484,"f",FALSE)</f>
        <v>43182</v>
      </c>
      <c r="I484" s="49">
        <f>_xll.qlInterestRateIndexValueDate(Index1M,$H484)</f>
        <v>43186</v>
      </c>
      <c r="J484" s="52">
        <f>IFERROR(_xll.qlIndexFixing(Index1M,$H484,TRUE,_xll.ohTrigger(RecalcTrigger,Trigger1M)),NA())</f>
        <v>9.4094219244403397E-3</v>
      </c>
      <c r="K484" s="52">
        <f>IFERROR(_xll.qlIndexFixing(ONIndex1M,I484,TRUE,_xll.ohTrigger(RecalcTrigger,Trigger1M)),NA())</f>
        <v>9.3040867731009058E-3</v>
      </c>
      <c r="L484" s="52">
        <f>IFERROR(_xll.qlIndexFixing(Index3M,H484,TRUE,_xll.ohTrigger(RecalcTrigger,Trigger3M)),NA())</f>
        <v>1.1406258560918172E-2</v>
      </c>
      <c r="M484" s="52">
        <f>IFERROR(_xll.qlIndexFixing(ONIndex3M,I484,TRUE,_xll.ohTrigger(RecalcTrigger,Trigger3M)),NA())</f>
        <v>1.1211257400605135E-2</v>
      </c>
      <c r="N484" s="52">
        <f>IFERROR(_xll.qlIndexFixing(Index6M,$H484,TRUE,_xll.ohTrigger(RecalcTrigger,Trigger6M)),NA())</f>
        <v>1.3027499654486189E-2</v>
      </c>
      <c r="O484" s="52">
        <f>IFERROR(_xll.qlIndexFixing(ONIndex6M,I484,TRUE,_xll.ohTrigger(RecalcTrigger,Trigger6M)),NA())</f>
        <v>1.2843082421554186E-2</v>
      </c>
      <c r="P484" s="52">
        <f>IFERROR(_xll.qlIndexFixing(Index1Y,$H484,TRUE,_xll.ohTrigger(RecalcTrigger,Trigger1Y)),NA())</f>
        <v>1.573203129701975E-2</v>
      </c>
      <c r="Q484" s="52">
        <f>IFERROR(_xll.qlIndexFixing(ONIndex1Y,I484,TRUE,_xll.ohTrigger(RecalcTrigger,Trigger1Y)),NA())</f>
        <v>1.5886497794790344E-2</v>
      </c>
    </row>
    <row r="485" spans="2:17" x14ac:dyDescent="0.2">
      <c r="B485" s="46" t="s">
        <v>20</v>
      </c>
      <c r="D485" s="49">
        <f>_xll.qlCalendarAdvance(LocalCalendar,$D484,B485,"f",FALSE)</f>
        <v>43194</v>
      </c>
      <c r="E485" s="49">
        <f>_xll.qlInterestRateIndexValueDate(IndexON,D485)</f>
        <v>43194</v>
      </c>
      <c r="F485" s="52">
        <f>IFERROR(_xll.qlIndexFixing(IndexON,D485,TRUE,_xll.ohTrigger(RecalcTrigger,TriggerON)),NA())</f>
        <v>7.9028587450125087E-3</v>
      </c>
      <c r="H485" s="49">
        <f>_xll.qlCalendarAdvance(IborCalendar,$H484,B485,"f",FALSE)</f>
        <v>43185</v>
      </c>
      <c r="I485" s="49">
        <f>_xll.qlInterestRateIndexValueDate(Index1M,$H485)</f>
        <v>43187</v>
      </c>
      <c r="J485" s="52">
        <f>IFERROR(_xll.qlIndexFixing(Index1M,$H485,TRUE,_xll.ohTrigger(RecalcTrigger,Trigger1M)),NA())</f>
        <v>9.4233005491880829E-3</v>
      </c>
      <c r="K485" s="52">
        <f>IFERROR(_xll.qlIndexFixing(ONIndex1M,I485,TRUE,_xll.ohTrigger(RecalcTrigger,Trigger1M)),NA())</f>
        <v>9.3108244882067481E-3</v>
      </c>
      <c r="L485" s="52">
        <f>IFERROR(_xll.qlIndexFixing(Index3M,H485,TRUE,_xll.ohTrigger(RecalcTrigger,Trigger3M)),NA())</f>
        <v>1.1409649038012034E-2</v>
      </c>
      <c r="M485" s="52">
        <f>IFERROR(_xll.qlIndexFixing(ONIndex3M,I485,TRUE,_xll.ohTrigger(RecalcTrigger,Trigger3M)),NA())</f>
        <v>1.1216258956014968E-2</v>
      </c>
      <c r="N485" s="52">
        <f>IFERROR(_xll.qlIndexFixing(Index6M,$H485,TRUE,_xll.ohTrigger(RecalcTrigger,Trigger6M)),NA())</f>
        <v>1.3029332536600968E-2</v>
      </c>
      <c r="O485" s="52">
        <f>IFERROR(_xll.qlIndexFixing(ONIndex6M,I485,TRUE,_xll.ohTrigger(RecalcTrigger,Trigger6M)),NA())</f>
        <v>1.2845922523387898E-2</v>
      </c>
      <c r="P485" s="52">
        <f>IFERROR(_xll.qlIndexFixing(Index1Y,$H485,TRUE,_xll.ohTrigger(RecalcTrigger,Trigger1Y)),NA())</f>
        <v>1.5732522697587986E-2</v>
      </c>
      <c r="Q485" s="52">
        <f>IFERROR(_xll.qlIndexFixing(ONIndex1Y,I485,TRUE,_xll.ohTrigger(RecalcTrigger,Trigger1Y)),NA())</f>
        <v>1.5895363306874799E-2</v>
      </c>
    </row>
    <row r="486" spans="2:17" x14ac:dyDescent="0.2">
      <c r="B486" s="46" t="s">
        <v>20</v>
      </c>
      <c r="D486" s="49">
        <f>_xll.qlCalendarAdvance(LocalCalendar,$D485,B486,"f",FALSE)</f>
        <v>43195</v>
      </c>
      <c r="E486" s="49">
        <f>_xll.qlInterestRateIndexValueDate(IndexON,D486)</f>
        <v>43195</v>
      </c>
      <c r="F486" s="52">
        <f>IFERROR(_xll.qlIndexFixing(IndexON,D486,TRUE,_xll.ohTrigger(RecalcTrigger,TriggerON)),NA())</f>
        <v>7.9082570322697165E-3</v>
      </c>
      <c r="H486" s="49">
        <f>_xll.qlCalendarAdvance(IborCalendar,$H485,B486,"f",FALSE)</f>
        <v>43186</v>
      </c>
      <c r="I486" s="49">
        <f>_xll.qlInterestRateIndexValueDate(Index1M,$H486)</f>
        <v>43188</v>
      </c>
      <c r="J486" s="52">
        <f>IFERROR(_xll.qlIndexFixing(Index1M,$H486,TRUE,_xll.ohTrigger(RecalcTrigger,Trigger1M)),NA())</f>
        <v>9.4265716228861263E-3</v>
      </c>
      <c r="K486" s="52">
        <f>IFERROR(_xll.qlIndexFixing(ONIndex1M,I486,TRUE,_xll.ohTrigger(RecalcTrigger,Trigger1M)),NA())</f>
        <v>9.3315494741261773E-3</v>
      </c>
      <c r="L486" s="52">
        <f>IFERROR(_xll.qlIndexFixing(Index3M,H486,TRUE,_xll.ohTrigger(RecalcTrigger,Trigger3M)),NA())</f>
        <v>1.141300769441112E-2</v>
      </c>
      <c r="M486" s="52">
        <f>IFERROR(_xll.qlIndexFixing(ONIndex3M,I486,TRUE,_xll.ohTrigger(RecalcTrigger,Trigger3M)),NA())</f>
        <v>1.123171310113058E-2</v>
      </c>
      <c r="N486" s="52">
        <f>IFERROR(_xll.qlIndexFixing(Index6M,$H486,TRUE,_xll.ohTrigger(RecalcTrigger,Trigger6M)),NA())</f>
        <v>1.3029869830725984E-2</v>
      </c>
      <c r="O486" s="52">
        <f>IFERROR(_xll.qlIndexFixing(ONIndex6M,I486,TRUE,_xll.ohTrigger(RecalcTrigger,Trigger6M)),NA())</f>
        <v>1.2854966153536651E-2</v>
      </c>
      <c r="P486" s="52">
        <f>IFERROR(_xll.qlIndexFixing(Index1Y,$H486,TRUE,_xll.ohTrigger(RecalcTrigger,Trigger1Y)),NA())</f>
        <v>1.5733012811620633E-2</v>
      </c>
      <c r="Q486" s="52">
        <f>IFERROR(_xll.qlIndexFixing(ONIndex1Y,I486,TRUE,_xll.ohTrigger(RecalcTrigger,Trigger1Y)),NA())</f>
        <v>1.5920575495227851E-2</v>
      </c>
    </row>
    <row r="487" spans="2:17" x14ac:dyDescent="0.2">
      <c r="B487" s="46" t="s">
        <v>20</v>
      </c>
      <c r="D487" s="49">
        <f>_xll.qlCalendarAdvance(LocalCalendar,$D486,B487,"f",FALSE)</f>
        <v>43196</v>
      </c>
      <c r="E487" s="49">
        <f>_xll.qlInterestRateIndexValueDate(IndexON,D487)</f>
        <v>43196</v>
      </c>
      <c r="F487" s="52">
        <f>IFERROR(_xll.qlIndexFixing(IndexON,D487,TRUE,_xll.ohTrigger(RecalcTrigger,TriggerON)),NA())</f>
        <v>7.9192160214258678E-3</v>
      </c>
      <c r="H487" s="49">
        <f>_xll.qlCalendarAdvance(IborCalendar,$H486,B487,"f",FALSE)</f>
        <v>43187</v>
      </c>
      <c r="I487" s="49">
        <f>_xll.qlInterestRateIndexValueDate(Index1M,$H487)</f>
        <v>43193</v>
      </c>
      <c r="J487" s="52">
        <f>IFERROR(_xll.qlIndexFixing(Index1M,$H487,TRUE,_xll.ohTrigger(RecalcTrigger,Trigger1M)),NA())</f>
        <v>9.4535809096454315E-3</v>
      </c>
      <c r="K487" s="52">
        <f>IFERROR(_xll.qlIndexFixing(ONIndex1M,I487,TRUE,_xll.ohTrigger(RecalcTrigger,Trigger1M)),NA())</f>
        <v>9.3513351172180847E-3</v>
      </c>
      <c r="L487" s="52">
        <f>IFERROR(_xll.qlIndexFixing(Index3M,H487,TRUE,_xll.ohTrigger(RecalcTrigger,Trigger3M)),NA())</f>
        <v>1.1427816676552509E-2</v>
      </c>
      <c r="M487" s="52">
        <f>IFERROR(_xll.qlIndexFixing(ONIndex3M,I487,TRUE,_xll.ohTrigger(RecalcTrigger,Trigger3M)),NA())</f>
        <v>1.1245514399043088E-2</v>
      </c>
      <c r="N487" s="52">
        <f>IFERROR(_xll.qlIndexFixing(Index6M,$H487,TRUE,_xll.ohTrigger(RecalcTrigger,Trigger6M)),NA())</f>
        <v>1.3039047968680112E-2</v>
      </c>
      <c r="O487" s="52">
        <f>IFERROR(_xll.qlIndexFixing(ONIndex6M,I487,TRUE,_xll.ohTrigger(RecalcTrigger,Trigger6M)),NA())</f>
        <v>1.2861779233732662E-2</v>
      </c>
      <c r="P487" s="52">
        <f>IFERROR(_xll.qlIndexFixing(Index1Y,$H487,TRUE,_xll.ohTrigger(RecalcTrigger,Trigger1Y)),NA())</f>
        <v>1.5735487721264433E-2</v>
      </c>
      <c r="Q487" s="52">
        <f>IFERROR(_xll.qlIndexFixing(ONIndex1Y,I487,TRUE,_xll.ohTrigger(RecalcTrigger,Trigger1Y)),NA())</f>
        <v>1.5940179483804329E-2</v>
      </c>
    </row>
    <row r="488" spans="2:17" x14ac:dyDescent="0.2">
      <c r="B488" s="46" t="s">
        <v>20</v>
      </c>
      <c r="D488" s="49">
        <f>_xll.qlCalendarAdvance(LocalCalendar,$D487,B488,"f",FALSE)</f>
        <v>43199</v>
      </c>
      <c r="E488" s="49">
        <f>_xll.qlInterestRateIndexValueDate(IndexON,D488)</f>
        <v>43199</v>
      </c>
      <c r="F488" s="52">
        <f>IFERROR(_xll.qlIndexFixing(IndexON,D488,TRUE,_xll.ohTrigger(RecalcTrigger,TriggerON)),NA())</f>
        <v>7.9298148278184044E-3</v>
      </c>
      <c r="H488" s="49">
        <f>_xll.qlCalendarAdvance(IborCalendar,$H487,B488,"f",FALSE)</f>
        <v>43188</v>
      </c>
      <c r="I488" s="49">
        <f>_xll.qlInterestRateIndexValueDate(Index1M,$H488)</f>
        <v>43194</v>
      </c>
      <c r="J488" s="52">
        <f>IFERROR(_xll.qlIndexFixing(Index1M,$H488,TRUE,_xll.ohTrigger(RecalcTrigger,Trigger1M)),NA())</f>
        <v>9.4604101701731835E-3</v>
      </c>
      <c r="K488" s="52">
        <f>IFERROR(_xll.qlIndexFixing(ONIndex1M,I488,TRUE,_xll.ohTrigger(RecalcTrigger,Trigger1M)),NA())</f>
        <v>9.3581009451160213E-3</v>
      </c>
      <c r="L488" s="52">
        <f>IFERROR(_xll.qlIndexFixing(Index3M,H488,TRUE,_xll.ohTrigger(RecalcTrigger,Trigger3M)),NA())</f>
        <v>1.1432524830153456E-2</v>
      </c>
      <c r="M488" s="52">
        <f>IFERROR(_xll.qlIndexFixing(ONIndex3M,I488,TRUE,_xll.ohTrigger(RecalcTrigger,Trigger3M)),NA())</f>
        <v>1.125026465786938E-2</v>
      </c>
      <c r="N488" s="52">
        <f>IFERROR(_xll.qlIndexFixing(Index6M,$H488,TRUE,_xll.ohTrigger(RecalcTrigger,Trigger6M)),NA())</f>
        <v>1.3040894901923394E-2</v>
      </c>
      <c r="O488" s="52">
        <f>IFERROR(_xll.qlIndexFixing(ONIndex6M,I488,TRUE,_xll.ohTrigger(RecalcTrigger,Trigger6M)),NA())</f>
        <v>1.286422470196058E-2</v>
      </c>
      <c r="P488" s="52">
        <f>IFERROR(_xll.qlIndexFixing(Index1Y,$H488,TRUE,_xll.ohTrigger(RecalcTrigger,Trigger1Y)),NA())</f>
        <v>1.573599629862767E-2</v>
      </c>
      <c r="Q488" s="52">
        <f>IFERROR(_xll.qlIndexFixing(ONIndex1Y,I488,TRUE,_xll.ohTrigger(RecalcTrigger,Trigger1Y)),NA())</f>
        <v>1.5946252697096597E-2</v>
      </c>
    </row>
    <row r="489" spans="2:17" x14ac:dyDescent="0.2">
      <c r="B489" s="46" t="s">
        <v>20</v>
      </c>
      <c r="D489" s="49">
        <f>_xll.qlCalendarAdvance(LocalCalendar,$D488,B489,"f",FALSE)</f>
        <v>43200</v>
      </c>
      <c r="E489" s="49">
        <f>_xll.qlInterestRateIndexValueDate(IndexON,D489)</f>
        <v>43200</v>
      </c>
      <c r="F489" s="52">
        <f>IFERROR(_xll.qlIndexFixing(IndexON,D489,TRUE,_xll.ohTrigger(RecalcTrigger,TriggerON)),NA())</f>
        <v>7.9351954383355405E-3</v>
      </c>
      <c r="H489" s="49">
        <f>_xll.qlCalendarAdvance(IborCalendar,$H488,B489,"f",FALSE)</f>
        <v>43193</v>
      </c>
      <c r="I489" s="49">
        <f>_xll.qlInterestRateIndexValueDate(Index1M,$H489)</f>
        <v>43195</v>
      </c>
      <c r="J489" s="52">
        <f>IFERROR(_xll.qlIndexFixing(Index1M,$H489,TRUE,_xll.ohTrigger(RecalcTrigger,Trigger1M)),NA())</f>
        <v>9.4779067485854674E-3</v>
      </c>
      <c r="K489" s="52">
        <f>IFERROR(_xll.qlIndexFixing(ONIndex1M,I489,TRUE,_xll.ohTrigger(RecalcTrigger,Trigger1M)),NA())</f>
        <v>9.3648707892413086E-3</v>
      </c>
      <c r="L489" s="52">
        <f>IFERROR(_xll.qlIndexFixing(Index3M,H489,TRUE,_xll.ohTrigger(RecalcTrigger,Trigger3M)),NA())</f>
        <v>1.1434170362959401E-2</v>
      </c>
      <c r="M489" s="52">
        <f>IFERROR(_xll.qlIndexFixing(ONIndex3M,I489,TRUE,_xll.ohTrigger(RecalcTrigger,Trigger3M)),NA())</f>
        <v>1.1254979017252253E-2</v>
      </c>
      <c r="N489" s="52">
        <f>IFERROR(_xll.qlIndexFixing(Index6M,$H489,TRUE,_xll.ohTrigger(RecalcTrigger,Trigger6M)),NA())</f>
        <v>1.3042746566478414E-2</v>
      </c>
      <c r="O489" s="52">
        <f>IFERROR(_xll.qlIndexFixing(ONIndex6M,I489,TRUE,_xll.ohTrigger(RecalcTrigger,Trigger6M)),NA())</f>
        <v>1.2866613793844905E-2</v>
      </c>
      <c r="P489" s="52">
        <f>IFERROR(_xll.qlIndexFixing(Index1Y,$H489,TRUE,_xll.ohTrigger(RecalcTrigger,Trigger1Y)),NA())</f>
        <v>1.5736512316993898E-2</v>
      </c>
      <c r="Q489" s="52">
        <f>IFERROR(_xll.qlIndexFixing(ONIndex1Y,I489,TRUE,_xll.ohTrigger(RecalcTrigger,Trigger1Y)),NA())</f>
        <v>1.595192701035586E-2</v>
      </c>
    </row>
    <row r="490" spans="2:17" x14ac:dyDescent="0.2">
      <c r="B490" s="46" t="s">
        <v>20</v>
      </c>
      <c r="D490" s="49">
        <f>_xll.qlCalendarAdvance(LocalCalendar,$D489,B490,"f",FALSE)</f>
        <v>43201</v>
      </c>
      <c r="E490" s="49">
        <f>_xll.qlInterestRateIndexValueDate(IndexON,D490)</f>
        <v>43201</v>
      </c>
      <c r="F490" s="52">
        <f>IFERROR(_xll.qlIndexFixing(IndexON,D490,TRUE,_xll.ohTrigger(RecalcTrigger,TriggerON)),NA())</f>
        <v>7.9405725135206495E-3</v>
      </c>
      <c r="H490" s="49">
        <f>_xll.qlCalendarAdvance(IborCalendar,$H489,B490,"f",FALSE)</f>
        <v>43194</v>
      </c>
      <c r="I490" s="49">
        <f>_xll.qlInterestRateIndexValueDate(Index1M,$H490)</f>
        <v>43196</v>
      </c>
      <c r="J490" s="52">
        <f>IFERROR(_xll.qlIndexFixing(Index1M,$H490,TRUE,_xll.ohTrigger(RecalcTrigger,Trigger1M)),NA())</f>
        <v>9.4811924830309757E-3</v>
      </c>
      <c r="K490" s="52">
        <f>IFERROR(_xll.qlIndexFixing(ONIndex1M,I490,TRUE,_xll.ohTrigger(RecalcTrigger,Trigger1M)),NA())</f>
        <v>9.3786681856400378E-3</v>
      </c>
      <c r="L490" s="52">
        <f>IFERROR(_xll.qlIndexFixing(Index3M,H490,TRUE,_xll.ohTrigger(RecalcTrigger,Trigger3M)),NA())</f>
        <v>1.1437305580875015E-2</v>
      </c>
      <c r="M490" s="52">
        <f>IFERROR(_xll.qlIndexFixing(ONIndex3M,I490,TRUE,_xll.ohTrigger(RecalcTrigger,Trigger3M)),NA())</f>
        <v>1.1264640530681547E-2</v>
      </c>
      <c r="N490" s="52">
        <f>IFERROR(_xll.qlIndexFixing(Index6M,$H490,TRUE,_xll.ohTrigger(RecalcTrigger,Trigger6M)),NA())</f>
        <v>1.3048706277719481E-2</v>
      </c>
      <c r="O490" s="52">
        <f>IFERROR(_xll.qlIndexFixing(ONIndex6M,I490,TRUE,_xll.ohTrigger(RecalcTrigger,Trigger6M)),NA())</f>
        <v>1.2871664250910797E-2</v>
      </c>
      <c r="P490" s="52">
        <f>IFERROR(_xll.qlIndexFixing(Index1Y,$H490,TRUE,_xll.ohTrigger(RecalcTrigger,Trigger1Y)),NA())</f>
        <v>1.5740714466198406E-2</v>
      </c>
      <c r="Q490" s="52">
        <f>IFERROR(_xll.qlIndexFixing(ONIndex1Y,I490,TRUE,_xll.ohTrigger(RecalcTrigger,Trigger1Y)),NA())</f>
        <v>1.5962653713454955E-2</v>
      </c>
    </row>
    <row r="491" spans="2:17" x14ac:dyDescent="0.2">
      <c r="B491" s="46" t="s">
        <v>20</v>
      </c>
      <c r="D491" s="49">
        <f>_xll.qlCalendarAdvance(LocalCalendar,$D490,B491,"f",FALSE)</f>
        <v>43202</v>
      </c>
      <c r="E491" s="49">
        <f>_xll.qlInterestRateIndexValueDate(IndexON,D491)</f>
        <v>43202</v>
      </c>
      <c r="F491" s="52">
        <f>IFERROR(_xll.qlIndexFixing(IndexON,D491,TRUE,_xll.ohTrigger(RecalcTrigger,TriggerON)),NA())</f>
        <v>7.9459460532937953E-3</v>
      </c>
      <c r="H491" s="49">
        <f>_xll.qlCalendarAdvance(IborCalendar,$H490,B491,"f",FALSE)</f>
        <v>43195</v>
      </c>
      <c r="I491" s="49">
        <f>_xll.qlInterestRateIndexValueDate(Index1M,$H491)</f>
        <v>43199</v>
      </c>
      <c r="J491" s="52">
        <f>IFERROR(_xll.qlIndexFixing(Index1M,$H491,TRUE,_xll.ohTrigger(RecalcTrigger,Trigger1M)),NA())</f>
        <v>9.494616784391674E-3</v>
      </c>
      <c r="K491" s="52">
        <f>IFERROR(_xll.qlIndexFixing(ONIndex1M,I491,TRUE,_xll.ohTrigger(RecalcTrigger,Trigger1M)),NA())</f>
        <v>9.3919903269767957E-3</v>
      </c>
      <c r="L491" s="52">
        <f>IFERROR(_xll.qlIndexFixing(Index3M,H491,TRUE,_xll.ohTrigger(RecalcTrigger,Trigger3M)),NA())</f>
        <v>1.1446551976164884E-2</v>
      </c>
      <c r="M491" s="52">
        <f>IFERROR(_xll.qlIndexFixing(ONIndex3M,I491,TRUE,_xll.ohTrigger(RecalcTrigger,Trigger3M)),NA())</f>
        <v>1.1273477459550207E-2</v>
      </c>
      <c r="N491" s="52">
        <f>IFERROR(_xll.qlIndexFixing(Index6M,$H491,TRUE,_xll.ohTrigger(RecalcTrigger,Trigger6M)),NA())</f>
        <v>1.3050208790144943E-2</v>
      </c>
      <c r="O491" s="52">
        <f>IFERROR(_xll.qlIndexFixing(ONIndex6M,I491,TRUE,_xll.ohTrigger(RecalcTrigger,Trigger6M)),NA())</f>
        <v>1.287560639898544E-2</v>
      </c>
      <c r="P491" s="52">
        <f>IFERROR(_xll.qlIndexFixing(Index1Y,$H491,TRUE,_xll.ohTrigger(RecalcTrigger,Trigger1Y)),NA())</f>
        <v>1.5738675736561444E-2</v>
      </c>
      <c r="Q491" s="52">
        <f>IFERROR(_xll.qlIndexFixing(ONIndex1Y,I491,TRUE,_xll.ohTrigger(RecalcTrigger,Trigger1Y)),NA())</f>
        <v>1.5970635263942157E-2</v>
      </c>
    </row>
    <row r="492" spans="2:17" x14ac:dyDescent="0.2">
      <c r="B492" s="46" t="s">
        <v>20</v>
      </c>
      <c r="D492" s="49">
        <f>_xll.qlCalendarAdvance(LocalCalendar,$D491,B492,"f",FALSE)</f>
        <v>43203</v>
      </c>
      <c r="E492" s="49">
        <f>_xll.qlInterestRateIndexValueDate(IndexON,D492)</f>
        <v>43203</v>
      </c>
      <c r="F492" s="52">
        <f>IFERROR(_xll.qlIndexFixing(IndexON,D492,TRUE,_xll.ohTrigger(RecalcTrigger,TriggerON)),NA())</f>
        <v>7.9568572074339983E-3</v>
      </c>
      <c r="H492" s="49">
        <f>_xll.qlCalendarAdvance(IborCalendar,$H491,B492,"f",FALSE)</f>
        <v>43196</v>
      </c>
      <c r="I492" s="49">
        <f>_xll.qlInterestRateIndexValueDate(Index1M,$H492)</f>
        <v>43200</v>
      </c>
      <c r="J492" s="52">
        <f>IFERROR(_xll.qlIndexFixing(Index1M,$H492,TRUE,_xll.ohTrigger(RecalcTrigger,Trigger1M)),NA())</f>
        <v>9.5014699527551372E-3</v>
      </c>
      <c r="K492" s="52">
        <f>IFERROR(_xll.qlIndexFixing(ONIndex1M,I492,TRUE,_xll.ohTrigger(RecalcTrigger,Trigger1M)),NA())</f>
        <v>9.3987802517592201E-3</v>
      </c>
      <c r="L492" s="52">
        <f>IFERROR(_xll.qlIndexFixing(Index3M,H492,TRUE,_xll.ohTrigger(RecalcTrigger,Trigger3M)),NA())</f>
        <v>1.1449583033649888E-2</v>
      </c>
      <c r="M492" s="52">
        <f>IFERROR(_xll.qlIndexFixing(ONIndex3M,I492,TRUE,_xll.ohTrigger(RecalcTrigger,Trigger3M)),NA())</f>
        <v>1.1278012321396247E-2</v>
      </c>
      <c r="N492" s="52">
        <f>IFERROR(_xll.qlIndexFixing(Index6M,$H492,TRUE,_xll.ohTrigger(RecalcTrigger,Trigger6M)),NA())</f>
        <v>1.3052090300518021E-2</v>
      </c>
      <c r="O492" s="52">
        <f>IFERROR(_xll.qlIndexFixing(ONIndex6M,I492,TRUE,_xll.ohTrigger(RecalcTrigger,Trigger6M)),NA())</f>
        <v>1.2877713609551478E-2</v>
      </c>
      <c r="P492" s="52">
        <f>IFERROR(_xll.qlIndexFixing(Index1Y,$H492,TRUE,_xll.ohTrigger(RecalcTrigger,Trigger1Y)),NA())</f>
        <v>1.5739247662023611E-2</v>
      </c>
      <c r="Q492" s="52">
        <f>IFERROR(_xll.qlIndexFixing(ONIndex1Y,I492,TRUE,_xll.ohTrigger(RecalcTrigger,Trigger1Y)),NA())</f>
        <v>1.5974315077356138E-2</v>
      </c>
    </row>
    <row r="493" spans="2:17" x14ac:dyDescent="0.2">
      <c r="B493" s="46" t="s">
        <v>20</v>
      </c>
      <c r="D493" s="49">
        <f>_xll.qlCalendarAdvance(LocalCalendar,$D492,B493,"f",FALSE)</f>
        <v>43206</v>
      </c>
      <c r="E493" s="49">
        <f>_xll.qlInterestRateIndexValueDate(IndexON,D493)</f>
        <v>43206</v>
      </c>
      <c r="F493" s="52">
        <f>IFERROR(_xll.qlIndexFixing(IndexON,D493,TRUE,_xll.ohTrigger(RecalcTrigger,TriggerON)),NA())</f>
        <v>7.9674048590661073E-3</v>
      </c>
      <c r="H493" s="49">
        <f>_xll.qlCalendarAdvance(IborCalendar,$H492,B493,"f",FALSE)</f>
        <v>43199</v>
      </c>
      <c r="I493" s="49">
        <f>_xll.qlInterestRateIndexValueDate(Index1M,$H493)</f>
        <v>43201</v>
      </c>
      <c r="J493" s="52">
        <f>IFERROR(_xll.qlIndexFixing(Index1M,$H493,TRUE,_xll.ohTrigger(RecalcTrigger,Trigger1M)),NA())</f>
        <v>9.5083267498372592E-3</v>
      </c>
      <c r="K493" s="52">
        <f>IFERROR(_xll.qlIndexFixing(ONIndex1M,I493,TRUE,_xll.ohTrigger(RecalcTrigger,Trigger1M)),NA())</f>
        <v>9.405574192689059E-3</v>
      </c>
      <c r="L493" s="52">
        <f>IFERROR(_xll.qlIndexFixing(Index3M,H493,TRUE,_xll.ohTrigger(RecalcTrigger,Trigger3M)),NA())</f>
        <v>1.1452589559939354E-2</v>
      </c>
      <c r="M493" s="52">
        <f>IFERROR(_xll.qlIndexFixing(ONIndex3M,I493,TRUE,_xll.ohTrigger(RecalcTrigger,Trigger3M)),NA())</f>
        <v>1.1282511283638996E-2</v>
      </c>
      <c r="N493" s="52">
        <f>IFERROR(_xll.qlIndexFixing(Index6M,$H493,TRUE,_xll.ohTrigger(RecalcTrigger,Trigger6M)),NA())</f>
        <v>1.3053979017917767E-2</v>
      </c>
      <c r="O493" s="52">
        <f>IFERROR(_xll.qlIndexFixing(ONIndex6M,I493,TRUE,_xll.ohTrigger(RecalcTrigger,Trigger6M)),NA())</f>
        <v>1.2879764443933794E-2</v>
      </c>
      <c r="P493" s="52">
        <f>IFERROR(_xll.qlIndexFixing(Index1Y,$H493,TRUE,_xll.ohTrigger(RecalcTrigger,Trigger1Y)),NA())</f>
        <v>1.5739834509343062E-2</v>
      </c>
      <c r="Q493" s="52">
        <f>IFERROR(_xll.qlIndexFixing(ONIndex1Y,I493,TRUE,_xll.ohTrigger(RecalcTrigger,Trigger1Y)),NA())</f>
        <v>1.5977595990737115E-2</v>
      </c>
    </row>
    <row r="494" spans="2:17" x14ac:dyDescent="0.2">
      <c r="B494" s="46" t="s">
        <v>20</v>
      </c>
      <c r="D494" s="49">
        <f>_xll.qlCalendarAdvance(LocalCalendar,$D493,B494,"f",FALSE)</f>
        <v>43207</v>
      </c>
      <c r="E494" s="49">
        <f>_xll.qlInterestRateIndexValueDate(IndexON,D494)</f>
        <v>43207</v>
      </c>
      <c r="F494" s="52">
        <f>IFERROR(_xll.qlIndexFixing(IndexON,D494,TRUE,_xll.ohTrigger(RecalcTrigger,TriggerON)),NA())</f>
        <v>7.9727607220991814E-3</v>
      </c>
      <c r="H494" s="49">
        <f>_xll.qlCalendarAdvance(IborCalendar,$H493,B494,"f",FALSE)</f>
        <v>43200</v>
      </c>
      <c r="I494" s="49">
        <f>_xll.qlInterestRateIndexValueDate(Index1M,$H494)</f>
        <v>43202</v>
      </c>
      <c r="J494" s="52">
        <f>IFERROR(_xll.qlIndexFixing(Index1M,$H494,TRUE,_xll.ohTrigger(RecalcTrigger,Trigger1M)),NA())</f>
        <v>9.5223204589833799E-3</v>
      </c>
      <c r="K494" s="52">
        <f>IFERROR(_xll.qlIndexFixing(ONIndex1M,I494,TRUE,_xll.ohTrigger(RecalcTrigger,Trigger1M)),NA())</f>
        <v>9.4123721497663126E-3</v>
      </c>
      <c r="L494" s="52">
        <f>IFERROR(_xll.qlIndexFixing(Index3M,H494,TRUE,_xll.ohTrigger(RecalcTrigger,Trigger3M)),NA())</f>
        <v>1.1455572158601469E-2</v>
      </c>
      <c r="M494" s="52">
        <f>IFERROR(_xll.qlIndexFixing(ONIndex3M,I494,TRUE,_xll.ohTrigger(RecalcTrigger,Trigger3M)),NA())</f>
        <v>1.1286974346358392E-2</v>
      </c>
      <c r="N494" s="52">
        <f>IFERROR(_xll.qlIndexFixing(Index6M,$H494,TRUE,_xll.ohTrigger(RecalcTrigger,Trigger6M)),NA())</f>
        <v>1.305587535496887E-2</v>
      </c>
      <c r="O494" s="52">
        <f>IFERROR(_xll.qlIndexFixing(ONIndex6M,I494,TRUE,_xll.ohTrigger(RecalcTrigger,Trigger6M)),NA())</f>
        <v>1.2881758902052454E-2</v>
      </c>
      <c r="P494" s="52">
        <f>IFERROR(_xll.qlIndexFixing(Index1Y,$H494,TRUE,_xll.ohTrigger(RecalcTrigger,Trigger1Y)),NA())</f>
        <v>1.5740437525340087E-2</v>
      </c>
      <c r="Q494" s="52">
        <f>IFERROR(_xll.qlIndexFixing(ONIndex1Y,I494,TRUE,_xll.ohTrigger(RecalcTrigger,Trigger1Y)),NA())</f>
        <v>1.5980478004085086E-2</v>
      </c>
    </row>
    <row r="495" spans="2:17" x14ac:dyDescent="0.2">
      <c r="B495" s="46" t="s">
        <v>20</v>
      </c>
      <c r="D495" s="49">
        <f>_xll.qlCalendarAdvance(LocalCalendar,$D494,B495,"f",FALSE)</f>
        <v>43208</v>
      </c>
      <c r="E495" s="49">
        <f>_xll.qlInterestRateIndexValueDate(IndexON,D495)</f>
        <v>43208</v>
      </c>
      <c r="F495" s="52">
        <f>IFERROR(_xll.qlIndexFixing(IndexON,D495,TRUE,_xll.ohTrigger(RecalcTrigger,TriggerON)),NA())</f>
        <v>7.9781130498801645E-3</v>
      </c>
      <c r="H495" s="49">
        <f>_xll.qlCalendarAdvance(IborCalendar,$H494,B495,"f",FALSE)</f>
        <v>43201</v>
      </c>
      <c r="I495" s="49">
        <f>_xll.qlInterestRateIndexValueDate(Index1M,$H495)</f>
        <v>43203</v>
      </c>
      <c r="J495" s="52">
        <f>IFERROR(_xll.qlIndexFixing(Index1M,$H495,TRUE,_xll.ohTrigger(RecalcTrigger,Trigger1M)),NA())</f>
        <v>9.5256181267957471E-3</v>
      </c>
      <c r="K495" s="52">
        <f>IFERROR(_xll.qlIndexFixing(ONIndex1M,I495,TRUE,_xll.ohTrigger(RecalcTrigger,Trigger1M)),NA())</f>
        <v>9.426228256161906E-3</v>
      </c>
      <c r="L495" s="52">
        <f>IFERROR(_xll.qlIndexFixing(Index3M,H495,TRUE,_xll.ohTrigger(RecalcTrigger,Trigger3M)),NA())</f>
        <v>1.145853143320881E-2</v>
      </c>
      <c r="M495" s="52">
        <f>IFERROR(_xll.qlIndexFixing(ONIndex3M,I495,TRUE,_xll.ohTrigger(RecalcTrigger,Trigger3M)),NA())</f>
        <v>1.1296135240081995E-2</v>
      </c>
      <c r="N495" s="52">
        <f>IFERROR(_xll.qlIndexFixing(Index6M,$H495,TRUE,_xll.ohTrigger(RecalcTrigger,Trigger6M)),NA())</f>
        <v>1.3060628321306127E-2</v>
      </c>
      <c r="O495" s="52">
        <f>IFERROR(_xll.qlIndexFixing(ONIndex6M,I495,TRUE,_xll.ohTrigger(RecalcTrigger,Trigger6M)),NA())</f>
        <v>1.2886021118552193E-2</v>
      </c>
      <c r="P495" s="52">
        <f>IFERROR(_xll.qlIndexFixing(Index1Y,$H495,TRUE,_xll.ohTrigger(RecalcTrigger,Trigger1Y)),NA())</f>
        <v>1.5745065199995616E-2</v>
      </c>
      <c r="Q495" s="52">
        <f>IFERROR(_xll.qlIndexFixing(ONIndex1Y,I495,TRUE,_xll.ohTrigger(RecalcTrigger,Trigger1Y)),NA())</f>
        <v>1.5985622144958356E-2</v>
      </c>
    </row>
    <row r="496" spans="2:17" x14ac:dyDescent="0.2">
      <c r="B496" s="46" t="s">
        <v>20</v>
      </c>
      <c r="D496" s="49">
        <f>_xll.qlCalendarAdvance(LocalCalendar,$D495,B496,"f",FALSE)</f>
        <v>43209</v>
      </c>
      <c r="E496" s="49">
        <f>_xll.qlInterestRateIndexValueDate(IndexON,D496)</f>
        <v>43209</v>
      </c>
      <c r="F496" s="52">
        <f>IFERROR(_xll.qlIndexFixing(IndexON,D496,TRUE,_xll.ohTrigger(RecalcTrigger,TriggerON)),NA())</f>
        <v>7.9834618421692483E-3</v>
      </c>
      <c r="H496" s="49">
        <f>_xll.qlCalendarAdvance(IborCalendar,$H495,B496,"f",FALSE)</f>
        <v>43202</v>
      </c>
      <c r="I496" s="49">
        <f>_xll.qlInterestRateIndexValueDate(Index1M,$H496)</f>
        <v>43206</v>
      </c>
      <c r="J496" s="52">
        <f>IFERROR(_xll.qlIndexFixing(Index1M,$H496,TRUE,_xll.ohTrigger(RecalcTrigger,Trigger1M)),NA())</f>
        <v>9.5426582665387727E-3</v>
      </c>
      <c r="K496" s="52">
        <f>IFERROR(_xll.qlIndexFixing(ONIndex1M,I496,TRUE,_xll.ohTrigger(RecalcTrigger,Trigger1M)),NA())</f>
        <v>9.4396041392297292E-3</v>
      </c>
      <c r="L496" s="52">
        <f>IFERROR(_xll.qlIndexFixing(Index3M,H496,TRUE,_xll.ohTrigger(RecalcTrigger,Trigger3M)),NA())</f>
        <v>1.1467275348447265E-2</v>
      </c>
      <c r="M496" s="52">
        <f>IFERROR(_xll.qlIndexFixing(ONIndex3M,I496,TRUE,_xll.ohTrigger(RecalcTrigger,Trigger3M)),NA())</f>
        <v>1.1304467602082369E-2</v>
      </c>
      <c r="N496" s="52">
        <f>IFERROR(_xll.qlIndexFixing(Index6M,$H496,TRUE,_xll.ohTrigger(RecalcTrigger,Trigger6M)),NA())</f>
        <v>1.3063545152239169E-2</v>
      </c>
      <c r="O496" s="52">
        <f>IFERROR(_xll.qlIndexFixing(ONIndex6M,I496,TRUE,_xll.ohTrigger(RecalcTrigger,Trigger6M)),NA())</f>
        <v>1.2889172971810581E-2</v>
      </c>
      <c r="P496" s="52">
        <f>IFERROR(_xll.qlIndexFixing(Index1Y,$H496,TRUE,_xll.ohTrigger(RecalcTrigger,Trigger1Y)),NA())</f>
        <v>1.5743036212651676E-2</v>
      </c>
      <c r="Q496" s="52">
        <f>IFERROR(_xll.qlIndexFixing(ONIndex1Y,I496,TRUE,_xll.ohTrigger(RecalcTrigger,Trigger1Y)),NA())</f>
        <v>1.5988017056827175E-2</v>
      </c>
    </row>
    <row r="497" spans="2:17" x14ac:dyDescent="0.2">
      <c r="B497" s="46" t="s">
        <v>20</v>
      </c>
      <c r="D497" s="49">
        <f>_xll.qlCalendarAdvance(LocalCalendar,$D496,B497,"f",FALSE)</f>
        <v>43210</v>
      </c>
      <c r="E497" s="49">
        <f>_xll.qlInterestRateIndexValueDate(IndexON,D497)</f>
        <v>43210</v>
      </c>
      <c r="F497" s="52">
        <f>IFERROR(_xll.qlIndexFixing(IndexON,D497,TRUE,_xll.ohTrigger(RecalcTrigger,TriggerON)),NA())</f>
        <v>7.994325161453375E-3</v>
      </c>
      <c r="H497" s="49">
        <f>_xll.qlCalendarAdvance(IborCalendar,$H496,B497,"f",FALSE)</f>
        <v>43203</v>
      </c>
      <c r="I497" s="49">
        <f>_xll.qlInterestRateIndexValueDate(Index1M,$H497)</f>
        <v>43207</v>
      </c>
      <c r="J497" s="52">
        <f>IFERROR(_xll.qlIndexFixing(Index1M,$H497,TRUE,_xll.ohTrigger(RecalcTrigger,Trigger1M)),NA())</f>
        <v>9.5495326962149463E-3</v>
      </c>
      <c r="K497" s="52">
        <f>IFERROR(_xll.qlIndexFixing(ONIndex1M,I497,TRUE,_xll.ohTrigger(RecalcTrigger,Trigger1M)),NA())</f>
        <v>9.4464221769641199E-3</v>
      </c>
      <c r="L497" s="52">
        <f>IFERROR(_xll.qlIndexFixing(Index3M,H497,TRUE,_xll.ohTrigger(RecalcTrigger,Trigger3M)),NA())</f>
        <v>1.1470147362592891E-2</v>
      </c>
      <c r="M497" s="52">
        <f>IFERROR(_xll.qlIndexFixing(ONIndex3M,I497,TRUE,_xll.ohTrigger(RecalcTrigger,Trigger3M)),NA())</f>
        <v>1.1308751167105058E-2</v>
      </c>
      <c r="N497" s="52">
        <f>IFERROR(_xll.qlIndexFixing(Index6M,$H497,TRUE,_xll.ohTrigger(RecalcTrigger,Trigger6M)),NA())</f>
        <v>1.3065485776976797E-2</v>
      </c>
      <c r="O497" s="52">
        <f>IFERROR(_xll.qlIndexFixing(ONIndex6M,I497,TRUE,_xll.ohTrigger(RecalcTrigger,Trigger6M)),NA())</f>
        <v>1.2890885548531017E-2</v>
      </c>
      <c r="P497" s="52">
        <f>IFERROR(_xll.qlIndexFixing(Index1Y,$H497,TRUE,_xll.ohTrigger(RecalcTrigger,Trigger1Y)),NA())</f>
        <v>1.5743738774483946E-2</v>
      </c>
      <c r="Q497" s="52">
        <f>IFERROR(_xll.qlIndexFixing(ONIndex1Y,I497,TRUE,_xll.ohTrigger(RecalcTrigger,Trigger1Y)),NA())</f>
        <v>1.5988904569850249E-2</v>
      </c>
    </row>
    <row r="498" spans="2:17" x14ac:dyDescent="0.2">
      <c r="B498" s="46" t="s">
        <v>20</v>
      </c>
      <c r="D498" s="49">
        <f>_xll.qlCalendarAdvance(LocalCalendar,$D497,B498,"f",FALSE)</f>
        <v>43213</v>
      </c>
      <c r="E498" s="49">
        <f>_xll.qlInterestRateIndexValueDate(IndexON,D498)</f>
        <v>43213</v>
      </c>
      <c r="F498" s="52">
        <f>IFERROR(_xll.qlIndexFixing(IndexON,D498,TRUE,_xll.ohTrigger(RecalcTrigger,TriggerON)),NA())</f>
        <v>8.0048216580852483E-3</v>
      </c>
      <c r="H498" s="49">
        <f>_xll.qlCalendarAdvance(IborCalendar,$H497,B498,"f",FALSE)</f>
        <v>43206</v>
      </c>
      <c r="I498" s="49">
        <f>_xll.qlInterestRateIndexValueDate(Index1M,$H498)</f>
        <v>43208</v>
      </c>
      <c r="J498" s="52">
        <f>IFERROR(_xll.qlIndexFixing(Index1M,$H498,TRUE,_xll.ohTrigger(RecalcTrigger,Trigger1M)),NA())</f>
        <v>9.5564093747002588E-3</v>
      </c>
      <c r="K498" s="52">
        <f>IFERROR(_xll.qlIndexFixing(ONIndex1M,I498,TRUE,_xll.ohTrigger(RecalcTrigger,Trigger1M)),NA())</f>
        <v>9.4532442308459252E-3</v>
      </c>
      <c r="L498" s="52">
        <f>IFERROR(_xll.qlIndexFixing(Index3M,H498,TRUE,_xll.ohTrigger(RecalcTrigger,Trigger3M)),NA())</f>
        <v>1.1472999070572977E-2</v>
      </c>
      <c r="M498" s="52">
        <f>IFERROR(_xll.qlIndexFixing(ONIndex3M,I498,TRUE,_xll.ohTrigger(RecalcTrigger,Trigger3M)),NA())</f>
        <v>1.1312998832684329E-2</v>
      </c>
      <c r="N498" s="52">
        <f>IFERROR(_xll.qlIndexFixing(Index6M,$H498,TRUE,_xll.ohTrigger(RecalcTrigger,Trigger6M)),NA())</f>
        <v>1.3067436497149731E-2</v>
      </c>
      <c r="O498" s="52">
        <f>IFERROR(_xll.qlIndexFixing(ONIndex6M,I498,TRUE,_xll.ohTrigger(RecalcTrigger,Trigger6M)),NA())</f>
        <v>1.2892541749067732E-2</v>
      </c>
      <c r="P498" s="52">
        <f>IFERROR(_xll.qlIndexFixing(Index1Y,$H498,TRUE,_xll.ohTrigger(RecalcTrigger,Trigger1Y)),NA())</f>
        <v>1.5744464986003577E-2</v>
      </c>
      <c r="Q498" s="52">
        <f>IFERROR(_xll.qlIndexFixing(ONIndex1Y,I498,TRUE,_xll.ohTrigger(RecalcTrigger,Trigger1Y)),NA())</f>
        <v>1.5989393182760381E-2</v>
      </c>
    </row>
    <row r="499" spans="2:17" x14ac:dyDescent="0.2">
      <c r="B499" s="46" t="s">
        <v>20</v>
      </c>
      <c r="D499" s="49">
        <f>_xll.qlCalendarAdvance(LocalCalendar,$D498,B499,"f",FALSE)</f>
        <v>43214</v>
      </c>
      <c r="E499" s="49">
        <f>_xll.qlInterestRateIndexValueDate(IndexON,D499)</f>
        <v>43214</v>
      </c>
      <c r="F499" s="52">
        <f>IFERROR(_xll.qlIndexFixing(IndexON,D499,TRUE,_xll.ohTrigger(RecalcTrigger,TriggerON)),NA())</f>
        <v>8.0101527737141964E-3</v>
      </c>
      <c r="H499" s="49">
        <f>_xll.qlCalendarAdvance(IborCalendar,$H498,B499,"f",FALSE)</f>
        <v>43207</v>
      </c>
      <c r="I499" s="49">
        <f>_xll.qlInterestRateIndexValueDate(Index1M,$H499)</f>
        <v>43209</v>
      </c>
      <c r="J499" s="52">
        <f>IFERROR(_xll.qlIndexFixing(Index1M,$H499,TRUE,_xll.ohTrigger(RecalcTrigger,Trigger1M)),NA())</f>
        <v>9.5704329058324267E-3</v>
      </c>
      <c r="K499" s="52">
        <f>IFERROR(_xll.qlIndexFixing(ONIndex1M,I499,TRUE,_xll.ohTrigger(RecalcTrigger,Trigger1M)),NA())</f>
        <v>9.4600703008751452E-3</v>
      </c>
      <c r="L499" s="52">
        <f>IFERROR(_xll.qlIndexFixing(Index3M,H499,TRUE,_xll.ohTrigger(RecalcTrigger,Trigger3M)),NA())</f>
        <v>1.1475831075973275E-2</v>
      </c>
      <c r="M499" s="52">
        <f>IFERROR(_xll.qlIndexFixing(ONIndex3M,I499,TRUE,_xll.ohTrigger(RecalcTrigger,Trigger3M)),NA())</f>
        <v>1.1317210598740246E-2</v>
      </c>
      <c r="N499" s="52">
        <f>IFERROR(_xll.qlIndexFixing(Index6M,$H499,TRUE,_xll.ohTrigger(RecalcTrigger,Trigger6M)),NA())</f>
        <v>1.3069397725395331E-2</v>
      </c>
      <c r="O499" s="52">
        <f>IFERROR(_xll.qlIndexFixing(ONIndex6M,I499,TRUE,_xll.ohTrigger(RecalcTrigger,Trigger6M)),NA())</f>
        <v>1.2894141573260853E-2</v>
      </c>
      <c r="P499" s="52">
        <f>IFERROR(_xll.qlIndexFixing(Index1Y,$H499,TRUE,_xll.ohTrigger(RecalcTrigger,Trigger1Y)),NA())</f>
        <v>1.575387656277584E-2</v>
      </c>
      <c r="Q499" s="52">
        <f>IFERROR(_xll.qlIndexFixing(ONIndex1Y,I499,TRUE,_xll.ohTrigger(RecalcTrigger,Trigger1Y)),NA())</f>
        <v>1.5989482895637508E-2</v>
      </c>
    </row>
    <row r="500" spans="2:17" x14ac:dyDescent="0.2">
      <c r="B500" s="46" t="s">
        <v>20</v>
      </c>
      <c r="D500" s="49">
        <f>_xll.qlCalendarAdvance(LocalCalendar,$D499,B500,"f",FALSE)</f>
        <v>43215</v>
      </c>
      <c r="E500" s="49">
        <f>_xll.qlInterestRateIndexValueDate(IndexON,D500)</f>
        <v>43215</v>
      </c>
      <c r="F500" s="52">
        <f>IFERROR(_xll.qlIndexFixing(IndexON,D500,TRUE,_xll.ohTrigger(RecalcTrigger,TriggerON)),NA())</f>
        <v>8.0154803539311814E-3</v>
      </c>
      <c r="H500" s="49">
        <f>_xll.qlCalendarAdvance(IborCalendar,$H499,B500,"f",FALSE)</f>
        <v>43208</v>
      </c>
      <c r="I500" s="49">
        <f>_xll.qlInterestRateIndexValueDate(Index1M,$H500)</f>
        <v>43210</v>
      </c>
      <c r="J500" s="52">
        <f>IFERROR(_xll.qlIndexFixing(Index1M,$H500,TRUE,_xll.ohTrigger(RecalcTrigger,Trigger1M)),NA())</f>
        <v>9.5737414113452896E-3</v>
      </c>
      <c r="K500" s="52">
        <f>IFERROR(_xll.qlIndexFixing(ONIndex1M,I500,TRUE,_xll.ohTrigger(RecalcTrigger,Trigger1M)),NA())</f>
        <v>9.4739851402891873E-3</v>
      </c>
      <c r="L500" s="52">
        <f>IFERROR(_xll.qlIndexFixing(Index3M,H500,TRUE,_xll.ohTrigger(RecalcTrigger,Trigger3M)),NA())</f>
        <v>1.1478643982378661E-2</v>
      </c>
      <c r="M500" s="52">
        <f>IFERROR(_xll.qlIndexFixing(ONIndex3M,I500,TRUE,_xll.ohTrigger(RecalcTrigger,Trigger3M)),NA())</f>
        <v>1.1325870767402435E-2</v>
      </c>
      <c r="N500" s="52">
        <f>IFERROR(_xll.qlIndexFixing(Index6M,$H500,TRUE,_xll.ohTrigger(RecalcTrigger,Trigger6M)),NA())</f>
        <v>1.3074343507822998E-2</v>
      </c>
      <c r="O500" s="52">
        <f>IFERROR(_xll.qlIndexFixing(ONIndex6M,I500,TRUE,_xll.ohTrigger(RecalcTrigger,Trigger6M)),NA())</f>
        <v>1.2897615352365221E-2</v>
      </c>
      <c r="P500" s="52">
        <f>IFERROR(_xll.qlIndexFixing(Index1Y,$H500,TRUE,_xll.ohTrigger(RecalcTrigger,Trigger1Y)),NA())</f>
        <v>1.5752536675631944E-2</v>
      </c>
      <c r="Q500" s="52">
        <f>IFERROR(_xll.qlIndexFixing(ONIndex1Y,I500,TRUE,_xll.ohTrigger(RecalcTrigger,Trigger1Y)),NA())</f>
        <v>1.5989042739326109E-2</v>
      </c>
    </row>
    <row r="501" spans="2:17" x14ac:dyDescent="0.2">
      <c r="B501" s="46" t="s">
        <v>20</v>
      </c>
      <c r="D501" s="49">
        <f>_xll.qlCalendarAdvance(LocalCalendar,$D500,B501,"f",FALSE)</f>
        <v>43216</v>
      </c>
      <c r="E501" s="49">
        <f>_xll.qlInterestRateIndexValueDate(IndexON,D501)</f>
        <v>43216</v>
      </c>
      <c r="F501" s="52">
        <f>IFERROR(_xll.qlIndexFixing(IndexON,D501,TRUE,_xll.ohTrigger(RecalcTrigger,TriggerON)),NA())</f>
        <v>8.0208043988161393E-3</v>
      </c>
      <c r="H501" s="49">
        <f>_xll.qlCalendarAdvance(IborCalendar,$H500,B501,"f",FALSE)</f>
        <v>43209</v>
      </c>
      <c r="I501" s="49">
        <f>_xll.qlInterestRateIndexValueDate(Index1M,$H501)</f>
        <v>43213</v>
      </c>
      <c r="J501" s="52">
        <f>IFERROR(_xll.qlIndexFixing(Index1M,$H501,TRUE,_xll.ohTrigger(RecalcTrigger,Trigger1M)),NA())</f>
        <v>9.5908195995004775E-3</v>
      </c>
      <c r="K501" s="52">
        <f>IFERROR(_xll.qlIndexFixing(ONIndex1M,I501,TRUE,_xll.ohTrigger(RecalcTrigger,Trigger1M)),NA())</f>
        <v>9.4874147421464272E-3</v>
      </c>
      <c r="L501" s="52">
        <f>IFERROR(_xll.qlIndexFixing(Index3M,H501,TRUE,_xll.ohTrigger(RecalcTrigger,Trigger3M)),NA())</f>
        <v>1.1486974143523274E-2</v>
      </c>
      <c r="M501" s="52">
        <f>IFERROR(_xll.qlIndexFixing(ONIndex3M,I501,TRUE,_xll.ohTrigger(RecalcTrigger,Trigger3M)),NA())</f>
        <v>1.1333698667490566E-2</v>
      </c>
      <c r="N501" s="52">
        <f>IFERROR(_xll.qlIndexFixing(Index6M,$H501,TRUE,_xll.ohTrigger(RecalcTrigger,Trigger6M)),NA())</f>
        <v>1.3077355971899527E-2</v>
      </c>
      <c r="O501" s="52">
        <f>IFERROR(_xll.qlIndexFixing(ONIndex6M,I501,TRUE,_xll.ohTrigger(RecalcTrigger,Trigger6M)),NA())</f>
        <v>1.2899977107476701E-2</v>
      </c>
      <c r="P501" s="52">
        <f>IFERROR(_xll.qlIndexFixing(Index1Y,$H501,TRUE,_xll.ohTrigger(RecalcTrigger,Trigger1Y)),NA())</f>
        <v>1.5748494428922961E-2</v>
      </c>
      <c r="Q501" s="52">
        <f>IFERROR(_xll.qlIndexFixing(ONIndex1Y,I501,TRUE,_xll.ohTrigger(RecalcTrigger,Trigger1Y)),NA())</f>
        <v>1.5985852746336349E-2</v>
      </c>
    </row>
    <row r="502" spans="2:17" x14ac:dyDescent="0.2">
      <c r="B502" s="46" t="s">
        <v>20</v>
      </c>
      <c r="D502" s="49">
        <f>_xll.qlCalendarAdvance(LocalCalendar,$D501,B502,"f",FALSE)</f>
        <v>43217</v>
      </c>
      <c r="E502" s="49">
        <f>_xll.qlInterestRateIndexValueDate(IndexON,D502)</f>
        <v>43217</v>
      </c>
      <c r="F502" s="52">
        <f>IFERROR(_xll.qlIndexFixing(IndexON,D502,TRUE,_xll.ohTrigger(RecalcTrigger,TriggerON)),NA())</f>
        <v>8.0316198833241259E-3</v>
      </c>
      <c r="H502" s="49">
        <f>_xll.qlCalendarAdvance(IborCalendar,$H501,B502,"f",FALSE)</f>
        <v>43210</v>
      </c>
      <c r="I502" s="49">
        <f>_xll.qlInterestRateIndexValueDate(Index1M,$H502)</f>
        <v>43214</v>
      </c>
      <c r="J502" s="52">
        <f>IFERROR(_xll.qlIndexFixing(Index1M,$H502,TRUE,_xll.ohTrigger(RecalcTrigger,Trigger1M)),NA())</f>
        <v>9.5977056310001529E-3</v>
      </c>
      <c r="K502" s="52">
        <f>IFERROR(_xll.qlIndexFixing(ONIndex1M,I502,TRUE,_xll.ohTrigger(RecalcTrigger,Trigger1M)),NA())</f>
        <v>9.4942608929127204E-3</v>
      </c>
      <c r="L502" s="52">
        <f>IFERROR(_xll.qlIndexFixing(Index3M,H502,TRUE,_xll.ohTrigger(RecalcTrigger,Trigger3M)),NA())</f>
        <v>1.1489716689854847E-2</v>
      </c>
      <c r="M502" s="52">
        <f>IFERROR(_xll.qlIndexFixing(ONIndex3M,I502,TRUE,_xll.ohTrigger(RecalcTrigger,Trigger3M)),NA())</f>
        <v>1.1337730935849777E-2</v>
      </c>
      <c r="N502" s="52">
        <f>IFERROR(_xll.qlIndexFixing(Index6M,$H502,TRUE,_xll.ohTrigger(RecalcTrigger,Trigger6M)),NA())</f>
        <v>1.3079375930121635E-2</v>
      </c>
      <c r="O502" s="52">
        <f>IFERROR(_xll.qlIndexFixing(ONIndex6M,I502,TRUE,_xll.ohTrigger(RecalcTrigger,Trigger6M)),NA())</f>
        <v>1.2901295050351536E-2</v>
      </c>
      <c r="P502" s="52">
        <f>IFERROR(_xll.qlIndexFixing(Index1Y,$H502,TRUE,_xll.ohTrigger(RecalcTrigger,Trigger1Y)),NA())</f>
        <v>1.5749388722657479E-2</v>
      </c>
      <c r="Q502" s="52">
        <f>IFERROR(_xll.qlIndexFixing(ONIndex1Y,I502,TRUE,_xll.ohTrigger(RecalcTrigger,Trigger1Y)),NA())</f>
        <v>1.5983947958808642E-2</v>
      </c>
    </row>
    <row r="503" spans="2:17" x14ac:dyDescent="0.2">
      <c r="B503" s="46" t="s">
        <v>20</v>
      </c>
      <c r="D503" s="49">
        <f>_xll.qlCalendarAdvance(LocalCalendar,$D502,B503,"f",FALSE)</f>
        <v>43220</v>
      </c>
      <c r="E503" s="49">
        <f>_xll.qlInterestRateIndexValueDate(IndexON,D503)</f>
        <v>43220</v>
      </c>
      <c r="F503" s="52">
        <f>IFERROR(_xll.qlIndexFixing(IndexON,D503,TRUE,_xll.ohTrigger(RecalcTrigger,TriggerON)),NA())</f>
        <v>8.0420652248758273E-3</v>
      </c>
      <c r="H503" s="49">
        <f>_xll.qlCalendarAdvance(IborCalendar,$H502,B503,"f",FALSE)</f>
        <v>43213</v>
      </c>
      <c r="I503" s="49">
        <f>_xll.qlInterestRateIndexValueDate(Index1M,$H503)</f>
        <v>43215</v>
      </c>
      <c r="J503" s="52">
        <f>IFERROR(_xll.qlIndexFixing(Index1M,$H503,TRUE,_xll.ohTrigger(RecalcTrigger,Trigger1M)),NA())</f>
        <v>9.6045925313621439E-3</v>
      </c>
      <c r="K503" s="52">
        <f>IFERROR(_xll.qlIndexFixing(ONIndex1M,I503,TRUE,_xll.ohTrigger(RecalcTrigger,Trigger1M)),NA())</f>
        <v>9.501111059666556E-3</v>
      </c>
      <c r="L503" s="52">
        <f>IFERROR(_xll.qlIndexFixing(Index3M,H503,TRUE,_xll.ohTrigger(RecalcTrigger,Trigger3M)),NA())</f>
        <v>1.1492443155153652E-2</v>
      </c>
      <c r="M503" s="52">
        <f>IFERROR(_xll.qlIndexFixing(ONIndex3M,I503,TRUE,_xll.ohTrigger(RecalcTrigger,Trigger3M)),NA())</f>
        <v>1.1341727304685634E-2</v>
      </c>
      <c r="N503" s="52">
        <f>IFERROR(_xll.qlIndexFixing(Index6M,$H503,TRUE,_xll.ohTrigger(RecalcTrigger,Trigger6M)),NA())</f>
        <v>1.3081408872275924E-2</v>
      </c>
      <c r="O503" s="52">
        <f>IFERROR(_xll.qlIndexFixing(ONIndex6M,I503,TRUE,_xll.ohTrigger(RecalcTrigger,Trigger6M)),NA())</f>
        <v>1.2902556617042649E-2</v>
      </c>
      <c r="P503" s="52">
        <f>IFERROR(_xll.qlIndexFixing(Index1Y,$H503,TRUE,_xll.ohTrigger(RecalcTrigger,Trigger1Y)),NA())</f>
        <v>1.5750315394169389E-2</v>
      </c>
      <c r="Q503" s="52">
        <f>IFERROR(_xll.qlIndexFixing(ONIndex1Y,I503,TRUE,_xll.ohTrigger(RecalcTrigger,Trigger1Y)),NA())</f>
        <v>1.598164427124793E-2</v>
      </c>
    </row>
    <row r="504" spans="2:17" x14ac:dyDescent="0.2">
      <c r="B504" s="46" t="s">
        <v>20</v>
      </c>
      <c r="D504" s="49">
        <f>_xll.qlCalendarAdvance(LocalCalendar,$D503,B504,"f",FALSE)</f>
        <v>43221</v>
      </c>
      <c r="E504" s="49">
        <f>_xll.qlInterestRateIndexValueDate(IndexON,D504)</f>
        <v>43221</v>
      </c>
      <c r="F504" s="52">
        <f>IFERROR(_xll.qlIndexFixing(IndexON,D504,TRUE,_xll.ohTrigger(RecalcTrigger,TriggerON)),NA())</f>
        <v>8.0473715931006495E-3</v>
      </c>
      <c r="H504" s="49">
        <f>_xll.qlCalendarAdvance(IborCalendar,$H503,B504,"f",FALSE)</f>
        <v>43214</v>
      </c>
      <c r="I504" s="49">
        <f>_xll.qlInterestRateIndexValueDate(Index1M,$H504)</f>
        <v>43216</v>
      </c>
      <c r="J504" s="52">
        <f>IFERROR(_xll.qlIndexFixing(Index1M,$H504,TRUE,_xll.ohTrigger(RecalcTrigger,Trigger1M)),NA())</f>
        <v>9.6221965996999941E-3</v>
      </c>
      <c r="K504" s="52">
        <f>IFERROR(_xll.qlIndexFixing(ONIndex1M,I504,TRUE,_xll.ohTrigger(RecalcTrigger,Trigger1M)),NA())</f>
        <v>9.5079652426477423E-3</v>
      </c>
      <c r="L504" s="52">
        <f>IFERROR(_xll.qlIndexFixing(Index3M,H504,TRUE,_xll.ohTrigger(RecalcTrigger,Trigger3M)),NA())</f>
        <v>1.1495154143016861E-2</v>
      </c>
      <c r="M504" s="52">
        <f>IFERROR(_xll.qlIndexFixing(ONIndex3M,I504,TRUE,_xll.ohTrigger(RecalcTrigger,Trigger3M)),NA())</f>
        <v>1.13456877739182E-2</v>
      </c>
      <c r="N504" s="52">
        <f>IFERROR(_xll.qlIndexFixing(Index6M,$H504,TRUE,_xll.ohTrigger(RecalcTrigger,Trigger6M)),NA())</f>
        <v>1.3083455211011544E-2</v>
      </c>
      <c r="O504" s="52">
        <f>IFERROR(_xll.qlIndexFixing(ONIndex6M,I504,TRUE,_xll.ohTrigger(RecalcTrigger,Trigger6M)),NA())</f>
        <v>1.2903761807310232E-2</v>
      </c>
      <c r="P504" s="52">
        <f>IFERROR(_xll.qlIndexFixing(Index1Y,$H504,TRUE,_xll.ohTrigger(RecalcTrigger,Trigger1Y)),NA())</f>
        <v>1.5751275690355847E-2</v>
      </c>
      <c r="Q504" s="52">
        <f>IFERROR(_xll.qlIndexFixing(ONIndex1Y,I504,TRUE,_xll.ohTrigger(RecalcTrigger,Trigger1Y)),NA())</f>
        <v>1.5978941683654213E-2</v>
      </c>
    </row>
    <row r="505" spans="2:17" x14ac:dyDescent="0.2">
      <c r="B505" s="46" t="s">
        <v>20</v>
      </c>
      <c r="D505" s="49">
        <f>_xll.qlCalendarAdvance(LocalCalendar,$D504,B505,"f",FALSE)</f>
        <v>43222</v>
      </c>
      <c r="E505" s="49">
        <f>_xll.qlInterestRateIndexValueDate(IndexON,D505)</f>
        <v>43222</v>
      </c>
      <c r="F505" s="52">
        <f>IFERROR(_xll.qlIndexFixing(IndexON,D505,TRUE,_xll.ohTrigger(RecalcTrigger,TriggerON)),NA())</f>
        <v>8.0526744258335725E-3</v>
      </c>
      <c r="H505" s="49">
        <f>_xll.qlCalendarAdvance(IborCalendar,$H504,B505,"f",FALSE)</f>
        <v>43215</v>
      </c>
      <c r="I505" s="49">
        <f>_xll.qlInterestRateIndexValueDate(Index1M,$H505)</f>
        <v>43217</v>
      </c>
      <c r="J505" s="52">
        <f>IFERROR(_xll.qlIndexFixing(Index1M,$H505,TRUE,_xll.ohTrigger(RecalcTrigger,Trigger1M)),NA())</f>
        <v>9.6255121100649599E-3</v>
      </c>
      <c r="K505" s="52">
        <f>IFERROR(_xll.qlIndexFixing(ONIndex1M,I505,TRUE,_xll.ohTrigger(RecalcTrigger,Trigger1M)),NA())</f>
        <v>9.5219388382350445E-3</v>
      </c>
      <c r="L505" s="52">
        <f>IFERROR(_xll.qlIndexFixing(Index3M,H505,TRUE,_xll.ohTrigger(RecalcTrigger,Trigger3M)),NA())</f>
        <v>1.1497850257045156E-2</v>
      </c>
      <c r="M505" s="52">
        <f>IFERROR(_xll.qlIndexFixing(ONIndex3M,I505,TRUE,_xll.ohTrigger(RecalcTrigger,Trigger3M)),NA())</f>
        <v>1.1353847111417181E-2</v>
      </c>
      <c r="N505" s="52">
        <f>IFERROR(_xll.qlIndexFixing(Index6M,$H505,TRUE,_xll.ohTrigger(RecalcTrigger,Trigger6M)),NA())</f>
        <v>1.3088618007231224E-2</v>
      </c>
      <c r="O505" s="52">
        <f>IFERROR(_xll.qlIndexFixing(ONIndex6M,I505,TRUE,_xll.ohTrigger(RecalcTrigger,Trigger6M)),NA())</f>
        <v>1.2906446951550521E-2</v>
      </c>
      <c r="P505" s="52">
        <f>IFERROR(_xll.qlIndexFixing(Index1Y,$H505,TRUE,_xll.ohTrigger(RecalcTrigger,Trigger1Y)),NA())</f>
        <v>1.5756960639719864E-2</v>
      </c>
      <c r="Q505" s="52">
        <f>IFERROR(_xll.qlIndexFixing(ONIndex1Y,I505,TRUE,_xll.ohTrigger(RecalcTrigger,Trigger1Y)),NA())</f>
        <v>1.5972915494879558E-2</v>
      </c>
    </row>
    <row r="506" spans="2:17" x14ac:dyDescent="0.2">
      <c r="B506" s="46" t="s">
        <v>20</v>
      </c>
      <c r="D506" s="49">
        <f>_xll.qlCalendarAdvance(LocalCalendar,$D505,B506,"f",FALSE)</f>
        <v>43223</v>
      </c>
      <c r="E506" s="49">
        <f>_xll.qlInterestRateIndexValueDate(IndexON,D506)</f>
        <v>43223</v>
      </c>
      <c r="F506" s="52">
        <f>IFERROR(_xll.qlIndexFixing(IndexON,D506,TRUE,_xll.ohTrigger(RecalcTrigger,TriggerON)),NA())</f>
        <v>8.0579737233144044E-3</v>
      </c>
      <c r="H506" s="49">
        <f>_xll.qlCalendarAdvance(IborCalendar,$H505,B506,"f",FALSE)</f>
        <v>43216</v>
      </c>
      <c r="I506" s="49">
        <f>_xll.qlInterestRateIndexValueDate(Index1M,$H506)</f>
        <v>43220</v>
      </c>
      <c r="J506" s="52">
        <f>IFERROR(_xll.qlIndexFixing(Index1M,$H506,TRUE,_xll.ohTrigger(RecalcTrigger,Trigger1M)),NA())</f>
        <v>9.6426039085053105E-3</v>
      </c>
      <c r="K506" s="52">
        <f>IFERROR(_xll.qlIndexFixing(ONIndex1M,I506,TRUE,_xll.ohTrigger(RecalcTrigger,Trigger1M)),NA())</f>
        <v>9.5354221358867619E-3</v>
      </c>
      <c r="L506" s="52">
        <f>IFERROR(_xll.qlIndexFixing(Index3M,H506,TRUE,_xll.ohTrigger(RecalcTrigger,Trigger3M)),NA())</f>
        <v>1.1507255908879568E-2</v>
      </c>
      <c r="M506" s="52">
        <f>IFERROR(_xll.qlIndexFixing(ONIndex3M,I506,TRUE,_xll.ohTrigger(RecalcTrigger,Trigger3M)),NA())</f>
        <v>1.1361170655614927E-2</v>
      </c>
      <c r="N506" s="52">
        <f>IFERROR(_xll.qlIndexFixing(Index6M,$H506,TRUE,_xll.ohTrigger(RecalcTrigger,Trigger6M)),NA())</f>
        <v>1.309335899818829E-2</v>
      </c>
      <c r="O506" s="52">
        <f>IFERROR(_xll.qlIndexFixing(ONIndex6M,I506,TRUE,_xll.ohTrigger(RecalcTrigger,Trigger6M)),NA())</f>
        <v>1.2908018805903865E-2</v>
      </c>
      <c r="P506" s="52">
        <f>IFERROR(_xll.qlIndexFixing(Index1Y,$H506,TRUE,_xll.ohTrigger(RecalcTrigger,Trigger1Y)),NA())</f>
        <v>1.5755478060093302E-2</v>
      </c>
      <c r="Q506" s="52">
        <f>IFERROR(_xll.qlIndexFixing(ONIndex1Y,I506,TRUE,_xll.ohTrigger(RecalcTrigger,Trigger1Y)),NA())</f>
        <v>1.5964142332949294E-2</v>
      </c>
    </row>
    <row r="507" spans="2:17" x14ac:dyDescent="0.2">
      <c r="B507" s="46" t="s">
        <v>20</v>
      </c>
      <c r="D507" s="49">
        <f>_xll.qlCalendarAdvance(LocalCalendar,$D506,B507,"f",FALSE)</f>
        <v>43224</v>
      </c>
      <c r="E507" s="49">
        <f>_xll.qlInterestRateIndexValueDate(IndexON,D507)</f>
        <v>43224</v>
      </c>
      <c r="F507" s="52">
        <f>IFERROR(_xll.qlIndexFixing(IndexON,D507,TRUE,_xll.ohTrigger(RecalcTrigger,TriggerON)),NA())</f>
        <v>8.0687413728863788E-3</v>
      </c>
      <c r="H507" s="49">
        <f>_xll.qlCalendarAdvance(IborCalendar,$H506,B507,"f",FALSE)</f>
        <v>43217</v>
      </c>
      <c r="I507" s="49">
        <f>_xll.qlInterestRateIndexValueDate(Index1M,$H507)</f>
        <v>43221</v>
      </c>
      <c r="J507" s="52">
        <f>IFERROR(_xll.qlIndexFixing(Index1M,$H507,TRUE,_xll.ohTrigger(RecalcTrigger,Trigger1M)),NA())</f>
        <v>9.6494913002229035E-3</v>
      </c>
      <c r="K507" s="52">
        <f>IFERROR(_xll.qlIndexFixing(ONIndex1M,I507,TRUE,_xll.ohTrigger(RecalcTrigger,Trigger1M)),NA())</f>
        <v>9.5422963996050214E-3</v>
      </c>
      <c r="L507" s="52">
        <f>IFERROR(_xll.qlIndexFixing(Index3M,H507,TRUE,_xll.ohTrigger(RecalcTrigger,Trigger3M)),NA())</f>
        <v>1.1509899411372126E-2</v>
      </c>
      <c r="M507" s="52">
        <f>IFERROR(_xll.qlIndexFixing(ONIndex3M,I507,TRUE,_xll.ohTrigger(RecalcTrigger,Trigger3M)),NA())</f>
        <v>1.1364951627150788E-2</v>
      </c>
      <c r="N507" s="52">
        <f>IFERROR(_xll.qlIndexFixing(Index6M,$H507,TRUE,_xll.ohTrigger(RecalcTrigger,Trigger6M)),NA())</f>
        <v>1.3095487904363986E-2</v>
      </c>
      <c r="O507" s="52">
        <f>IFERROR(_xll.qlIndexFixing(ONIndex6M,I507,TRUE,_xll.ohTrigger(RecalcTrigger,Trigger6M)),NA())</f>
        <v>1.2908942114853161E-2</v>
      </c>
      <c r="P507" s="52">
        <f>IFERROR(_xll.qlIndexFixing(Index1Y,$H507,TRUE,_xll.ohTrigger(RecalcTrigger,Trigger1Y)),NA())</f>
        <v>1.575662518341588E-2</v>
      </c>
      <c r="Q507" s="52">
        <f>IFERROR(_xll.qlIndexFixing(ONIndex1Y,I507,TRUE,_xll.ohTrigger(RecalcTrigger,Trigger1Y)),NA())</f>
        <v>1.5959445245190551E-2</v>
      </c>
    </row>
    <row r="508" spans="2:17" x14ac:dyDescent="0.2">
      <c r="B508" s="46" t="s">
        <v>20</v>
      </c>
      <c r="D508" s="49">
        <f>_xll.qlCalendarAdvance(LocalCalendar,$D507,B508,"f",FALSE)</f>
        <v>43227</v>
      </c>
      <c r="E508" s="49">
        <f>_xll.qlInterestRateIndexValueDate(IndexON,D508)</f>
        <v>43227</v>
      </c>
      <c r="F508" s="52">
        <f>IFERROR(_xll.qlIndexFixing(IndexON,D508,TRUE,_xll.ohTrigger(RecalcTrigger,TriggerON)),NA())</f>
        <v>8.0791363165122476E-3</v>
      </c>
      <c r="H508" s="49">
        <f>_xll.qlCalendarAdvance(IborCalendar,$H507,B508,"f",FALSE)</f>
        <v>43220</v>
      </c>
      <c r="I508" s="49">
        <f>_xll.qlInterestRateIndexValueDate(Index1M,$H508)</f>
        <v>43222</v>
      </c>
      <c r="J508" s="52">
        <f>IFERROR(_xll.qlIndexFixing(Index1M,$H508,TRUE,_xll.ohTrigger(RecalcTrigger,Trigger1M)),NA())</f>
        <v>9.6635159141620561E-3</v>
      </c>
      <c r="K508" s="52">
        <f>IFERROR(_xll.qlIndexFixing(ONIndex1M,I508,TRUE,_xll.ohTrigger(RecalcTrigger,Trigger1M)),NA())</f>
        <v>9.5491746793108234E-3</v>
      </c>
      <c r="L508" s="52">
        <f>IFERROR(_xll.qlIndexFixing(Index3M,H508,TRUE,_xll.ohTrigger(RecalcTrigger,Trigger3M)),NA())</f>
        <v>1.1512531392327045E-2</v>
      </c>
      <c r="M508" s="52">
        <f>IFERROR(_xll.qlIndexFixing(ONIndex3M,I508,TRUE,_xll.ohTrigger(RecalcTrigger,Trigger3M)),NA())</f>
        <v>1.1368696699163294E-2</v>
      </c>
      <c r="N508" s="52">
        <f>IFERROR(_xll.qlIndexFixing(Index6M,$H508,TRUE,_xll.ohTrigger(RecalcTrigger,Trigger6M)),NA())</f>
        <v>1.309763269937949E-2</v>
      </c>
      <c r="O508" s="52">
        <f>IFERROR(_xll.qlIndexFixing(ONIndex6M,I508,TRUE,_xll.ohTrigger(RecalcTrigger,Trigger6M)),NA())</f>
        <v>1.2909809047538801E-2</v>
      </c>
      <c r="P508" s="52">
        <f>IFERROR(_xll.qlIndexFixing(Index1Y,$H508,TRUE,_xll.ohTrigger(RecalcTrigger,Trigger1Y)),NA())</f>
        <v>1.5757813412984097E-2</v>
      </c>
      <c r="Q508" s="52">
        <f>IFERROR(_xll.qlIndexFixing(ONIndex1Y,I508,TRUE,_xll.ohTrigger(RecalcTrigger,Trigger1Y)),NA())</f>
        <v>1.5954349257478739E-2</v>
      </c>
    </row>
    <row r="509" spans="2:17" x14ac:dyDescent="0.2">
      <c r="B509" s="46" t="s">
        <v>20</v>
      </c>
      <c r="D509" s="49">
        <f>_xll.qlCalendarAdvance(LocalCalendar,$D508,B509,"f",FALSE)</f>
        <v>43228</v>
      </c>
      <c r="E509" s="49">
        <f>_xll.qlInterestRateIndexValueDate(IndexON,D509)</f>
        <v>43228</v>
      </c>
      <c r="F509" s="52">
        <f>IFERROR(_xll.qlIndexFixing(IndexON,D509,TRUE,_xll.ohTrigger(RecalcTrigger,TriggerON)),NA())</f>
        <v>8.084422479859299E-3</v>
      </c>
      <c r="H509" s="49">
        <f>_xll.qlCalendarAdvance(IborCalendar,$H508,B509,"f",FALSE)</f>
        <v>43221</v>
      </c>
      <c r="I509" s="49">
        <f>_xll.qlInterestRateIndexValueDate(Index1M,$H509)</f>
        <v>43223</v>
      </c>
      <c r="J509" s="52">
        <f>IFERROR(_xll.qlIndexFixing(Index1M,$H509,TRUE,_xll.ohTrigger(RecalcTrigger,Trigger1M)),NA())</f>
        <v>9.6668326603238652E-3</v>
      </c>
      <c r="K509" s="52">
        <f>IFERROR(_xll.qlIndexFixing(ONIndex1M,I509,TRUE,_xll.ohTrigger(RecalcTrigger,Trigger1M)),NA())</f>
        <v>9.5560569753239122E-3</v>
      </c>
      <c r="L509" s="52">
        <f>IFERROR(_xll.qlIndexFixing(Index3M,H509,TRUE,_xll.ohTrigger(RecalcTrigger,Trigger3M)),NA())</f>
        <v>1.1515152448811941E-2</v>
      </c>
      <c r="M509" s="52">
        <f>IFERROR(_xll.qlIndexFixing(ONIndex3M,I509,TRUE,_xll.ohTrigger(RecalcTrigger,Trigger3M)),NA())</f>
        <v>1.1372405871572511E-2</v>
      </c>
      <c r="N509" s="52">
        <f>IFERROR(_xll.qlIndexFixing(Index6M,$H509,TRUE,_xll.ohTrigger(RecalcTrigger,Trigger6M)),NA())</f>
        <v>1.310302175876007E-2</v>
      </c>
      <c r="O509" s="52">
        <f>IFERROR(_xll.qlIndexFixing(ONIndex6M,I509,TRUE,_xll.ohTrigger(RecalcTrigger,Trigger6M)),NA())</f>
        <v>1.2910619603960782E-2</v>
      </c>
      <c r="P509" s="52">
        <f>IFERROR(_xll.qlIndexFixing(Index1Y,$H509,TRUE,_xll.ohTrigger(RecalcTrigger,Trigger1Y)),NA())</f>
        <v>1.5759043995761914E-2</v>
      </c>
      <c r="Q509" s="52">
        <f>IFERROR(_xll.qlIndexFixing(ONIndex1Y,I509,TRUE,_xll.ohTrigger(RecalcTrigger,Trigger1Y)),NA())</f>
        <v>1.5948854369893795E-2</v>
      </c>
    </row>
    <row r="510" spans="2:17" x14ac:dyDescent="0.2">
      <c r="B510" s="46" t="s">
        <v>20</v>
      </c>
      <c r="D510" s="49">
        <f>_xll.qlCalendarAdvance(LocalCalendar,$D509,B510,"f",FALSE)</f>
        <v>43229</v>
      </c>
      <c r="E510" s="49">
        <f>_xll.qlInterestRateIndexValueDate(IndexON,D510)</f>
        <v>43229</v>
      </c>
      <c r="F510" s="52">
        <f>IFERROR(_xll.qlIndexFixing(IndexON,D510,TRUE,_xll.ohTrigger(RecalcTrigger,TriggerON)),NA())</f>
        <v>8.0897096504006782E-3</v>
      </c>
      <c r="H510" s="49">
        <f>_xll.qlCalendarAdvance(IborCalendar,$H509,B510,"f",FALSE)</f>
        <v>43222</v>
      </c>
      <c r="I510" s="49">
        <f>_xll.qlInterestRateIndexValueDate(Index1M,$H510)</f>
        <v>43224</v>
      </c>
      <c r="J510" s="52">
        <f>IFERROR(_xll.qlIndexFixing(Index1M,$H510,TRUE,_xll.ohTrigger(RecalcTrigger,Trigger1M)),NA())</f>
        <v>9.6701493792432144E-3</v>
      </c>
      <c r="K510" s="52">
        <f>IFERROR(_xll.qlIndexFixing(ONIndex1M,I510,TRUE,_xll.ohTrigger(RecalcTrigger,Trigger1M)),NA())</f>
        <v>9.5736646681277016E-3</v>
      </c>
      <c r="L510" s="52">
        <f>IFERROR(_xll.qlIndexFixing(Index3M,H510,TRUE,_xll.ohTrigger(RecalcTrigger,Trigger3M)),NA())</f>
        <v>1.1520586409092815E-2</v>
      </c>
      <c r="M510" s="52">
        <f>IFERROR(_xll.qlIndexFixing(ONIndex3M,I510,TRUE,_xll.ohTrigger(RecalcTrigger,Trigger3M)),NA())</f>
        <v>1.1382039060159332E-2</v>
      </c>
      <c r="N510" s="52">
        <f>IFERROR(_xll.qlIndexFixing(Index6M,$H510,TRUE,_xll.ohTrigger(RecalcTrigger,Trigger6M)),NA())</f>
        <v>1.3103591838491984E-2</v>
      </c>
      <c r="O510" s="52">
        <f>IFERROR(_xll.qlIndexFixing(ONIndex6M,I510,TRUE,_xll.ohTrigger(RecalcTrigger,Trigger6M)),NA())</f>
        <v>1.2913058834937985E-2</v>
      </c>
      <c r="P510" s="52">
        <f>IFERROR(_xll.qlIndexFixing(Index1Y,$H510,TRUE,_xll.ohTrigger(RecalcTrigger,Trigger1Y)),NA())</f>
        <v>1.5767900312386271E-2</v>
      </c>
      <c r="Q510" s="52">
        <f>IFERROR(_xll.qlIndexFixing(ONIndex1Y,I510,TRUE,_xll.ohTrigger(RecalcTrigger,Trigger1Y)),NA())</f>
        <v>1.5934180450594138E-2</v>
      </c>
    </row>
    <row r="511" spans="2:17" x14ac:dyDescent="0.2">
      <c r="B511" s="46" t="s">
        <v>20</v>
      </c>
      <c r="D511" s="49">
        <f>_xll.qlCalendarAdvance(LocalCalendar,$D510,B511,"f",FALSE)</f>
        <v>43230</v>
      </c>
      <c r="E511" s="49">
        <f>_xll.qlInterestRateIndexValueDate(IndexON,D511)</f>
        <v>43230</v>
      </c>
      <c r="F511" s="52">
        <f>IFERROR(_xll.qlIndexFixing(IndexON,D511,TRUE,_xll.ohTrigger(RecalcTrigger,TriggerON)),NA())</f>
        <v>8.0949978282962576E-3</v>
      </c>
      <c r="H511" s="49">
        <f>_xll.qlCalendarAdvance(IborCalendar,$H510,B511,"f",FALSE)</f>
        <v>43223</v>
      </c>
      <c r="I511" s="49">
        <f>_xll.qlInterestRateIndexValueDate(Index1M,$H511)</f>
        <v>43228</v>
      </c>
      <c r="J511" s="52">
        <f>IFERROR(_xll.qlIndexFixing(Index1M,$H511,TRUE,_xll.ohTrigger(RecalcTrigger,Trigger1M)),NA())</f>
        <v>9.6976768042742537E-3</v>
      </c>
      <c r="K511" s="52">
        <f>IFERROR(_xll.qlIndexFixing(ONIndex1M,I511,TRUE,_xll.ohTrigger(RecalcTrigger,Trigger1M)),NA())</f>
        <v>9.5905277121488552E-3</v>
      </c>
      <c r="L511" s="52">
        <f>IFERROR(_xll.qlIndexFixing(Index3M,H511,TRUE,_xll.ohTrigger(RecalcTrigger,Trigger3M)),NA())</f>
        <v>1.1528114761720198E-2</v>
      </c>
      <c r="M511" s="52">
        <f>IFERROR(_xll.qlIndexFixing(ONIndex3M,I511,TRUE,_xll.ohTrigger(RecalcTrigger,Trigger3M)),NA())</f>
        <v>1.1390413240528474E-2</v>
      </c>
      <c r="N511" s="52">
        <f>IFERROR(_xll.qlIndexFixing(Index6M,$H511,TRUE,_xll.ohTrigger(RecalcTrigger,Trigger6M)),NA())</f>
        <v>1.3110858119773977E-2</v>
      </c>
      <c r="O511" s="52">
        <f>IFERROR(_xll.qlIndexFixing(ONIndex6M,I511,TRUE,_xll.ohTrigger(RecalcTrigger,Trigger6M)),NA())</f>
        <v>1.291383924363565E-2</v>
      </c>
      <c r="P511" s="52">
        <f>IFERROR(_xll.qlIndexFixing(Index1Y,$H511,TRUE,_xll.ohTrigger(RecalcTrigger,Trigger1Y)),NA())</f>
        <v>1.5765875820973108E-2</v>
      </c>
      <c r="Q511" s="52">
        <f>IFERROR(_xll.qlIndexFixing(ONIndex1Y,I511,TRUE,_xll.ohTrigger(RecalcTrigger,Trigger1Y)),NA())</f>
        <v>1.5915471091512146E-2</v>
      </c>
    </row>
    <row r="512" spans="2:17" x14ac:dyDescent="0.2">
      <c r="B512" s="46" t="s">
        <v>20</v>
      </c>
      <c r="D512" s="49">
        <f>_xll.qlCalendarAdvance(LocalCalendar,$D511,B512,"f",FALSE)</f>
        <v>43231</v>
      </c>
      <c r="E512" s="49">
        <f>_xll.qlInterestRateIndexValueDate(IndexON,D512)</f>
        <v>43231</v>
      </c>
      <c r="F512" s="52">
        <f>IFERROR(_xll.qlIndexFixing(IndexON,D512,TRUE,_xll.ohTrigger(RecalcTrigger,TriggerON)),NA())</f>
        <v>8.1057600440814781E-3</v>
      </c>
      <c r="H512" s="49">
        <f>_xll.qlCalendarAdvance(IborCalendar,$H511,B512,"f",FALSE)</f>
        <v>43224</v>
      </c>
      <c r="I512" s="49">
        <f>_xll.qlInterestRateIndexValueDate(Index1M,$H512)</f>
        <v>43229</v>
      </c>
      <c r="J512" s="52">
        <f>IFERROR(_xll.qlIndexFixing(Index1M,$H512,TRUE,_xll.ohTrigger(RecalcTrigger,Trigger1M)),NA())</f>
        <v>9.711681989801527E-3</v>
      </c>
      <c r="K512" s="52">
        <f>IFERROR(_xll.qlIndexFixing(ONIndex1M,I512,TRUE,_xll.ohTrigger(RecalcTrigger,Trigger1M)),NA())</f>
        <v>9.5974281954536167E-3</v>
      </c>
      <c r="L512" s="52">
        <f>IFERROR(_xll.qlIndexFixing(Index3M,H512,TRUE,_xll.ohTrigger(RecalcTrigger,Trigger3M)),NA())</f>
        <v>1.1530682809925589E-2</v>
      </c>
      <c r="M512" s="52">
        <f>IFERROR(_xll.qlIndexFixing(ONIndex3M,I512,TRUE,_xll.ohTrigger(RecalcTrigger,Trigger3M)),NA())</f>
        <v>1.1393907015637694E-2</v>
      </c>
      <c r="N512" s="52">
        <f>IFERROR(_xll.qlIndexFixing(Index6M,$H512,TRUE,_xll.ohTrigger(RecalcTrigger,Trigger6M)),NA())</f>
        <v>1.3113125560649471E-2</v>
      </c>
      <c r="O512" s="52">
        <f>IFERROR(_xll.qlIndexFixing(ONIndex6M,I512,TRUE,_xll.ohTrigger(RecalcTrigger,Trigger6M)),NA())</f>
        <v>1.2914386553832813E-2</v>
      </c>
      <c r="P512" s="52">
        <f>IFERROR(_xll.qlIndexFixing(Index1Y,$H512,TRUE,_xll.ohTrigger(RecalcTrigger,Trigger1Y)),NA())</f>
        <v>1.5767386282492038E-2</v>
      </c>
      <c r="Q512" s="52">
        <f>IFERROR(_xll.qlIndexFixing(ONIndex1Y,I512,TRUE,_xll.ohTrigger(RecalcTrigger,Trigger1Y)),NA())</f>
        <v>1.5908030755644731E-2</v>
      </c>
    </row>
    <row r="513" spans="2:17" x14ac:dyDescent="0.2">
      <c r="B513" s="46" t="s">
        <v>20</v>
      </c>
      <c r="D513" s="49">
        <f>_xll.qlCalendarAdvance(LocalCalendar,$D512,B513,"f",FALSE)</f>
        <v>43234</v>
      </c>
      <c r="E513" s="49">
        <f>_xll.qlInterestRateIndexValueDate(IndexON,D513)</f>
        <v>43234</v>
      </c>
      <c r="F513" s="52">
        <f>IFERROR(_xll.qlIndexFixing(IndexON,D513,TRUE,_xll.ohTrigger(RecalcTrigger,TriggerON)),NA())</f>
        <v>8.116160612701151E-3</v>
      </c>
      <c r="H513" s="49">
        <f>_xll.qlCalendarAdvance(IborCalendar,$H512,B513,"f",FALSE)</f>
        <v>43228</v>
      </c>
      <c r="I513" s="49">
        <f>_xll.qlInterestRateIndexValueDate(Index1M,$H513)</f>
        <v>43230</v>
      </c>
      <c r="J513" s="52">
        <f>IFERROR(_xll.qlIndexFixing(Index1M,$H513,TRUE,_xll.ohTrigger(RecalcTrigger,Trigger1M)),NA())</f>
        <v>9.7149934237886204E-3</v>
      </c>
      <c r="K513" s="52">
        <f>IFERROR(_xll.qlIndexFixing(ONIndex1M,I513,TRUE,_xll.ohTrigger(RecalcTrigger,Trigger1M)),NA())</f>
        <v>9.6043267852330416E-3</v>
      </c>
      <c r="L513" s="52">
        <f>IFERROR(_xll.qlIndexFixing(Index3M,H513,TRUE,_xll.ohTrigger(RecalcTrigger,Trigger3M)),NA())</f>
        <v>1.1533244113189853E-2</v>
      </c>
      <c r="M513" s="52">
        <f>IFERROR(_xll.qlIndexFixing(ONIndex3M,I513,TRUE,_xll.ohTrigger(RecalcTrigger,Trigger3M)),NA())</f>
        <v>1.139736489122356E-2</v>
      </c>
      <c r="N513" s="52">
        <f>IFERROR(_xll.qlIndexFixing(Index6M,$H513,TRUE,_xll.ohTrigger(RecalcTrigger,Trigger6M)),NA())</f>
        <v>1.3120461843108985E-2</v>
      </c>
      <c r="O513" s="52">
        <f>IFERROR(_xll.qlIndexFixing(ONIndex6M,I513,TRUE,_xll.ohTrigger(RecalcTrigger,Trigger6M)),NA())</f>
        <v>1.291495249920338E-2</v>
      </c>
      <c r="P513" s="52">
        <f>IFERROR(_xll.qlIndexFixing(Index1Y,$H513,TRUE,_xll.ohTrigger(RecalcTrigger,Trigger1Y)),NA())</f>
        <v>1.5768946202985964E-2</v>
      </c>
      <c r="Q513" s="52">
        <f>IFERROR(_xll.qlIndexFixing(ONIndex1Y,I513,TRUE,_xll.ohTrigger(RecalcTrigger,Trigger1Y)),NA())</f>
        <v>1.5900639471180256E-2</v>
      </c>
    </row>
    <row r="514" spans="2:17" x14ac:dyDescent="0.2">
      <c r="B514" s="46" t="s">
        <v>20</v>
      </c>
      <c r="D514" s="49">
        <f>_xll.qlCalendarAdvance(LocalCalendar,$D513,B514,"f",FALSE)</f>
        <v>43235</v>
      </c>
      <c r="E514" s="49">
        <f>_xll.qlInterestRateIndexValueDate(IndexON,D514)</f>
        <v>43235</v>
      </c>
      <c r="F514" s="52">
        <f>IFERROR(_xll.qlIndexFixing(IndexON,D514,TRUE,_xll.ohTrigger(RecalcTrigger,TriggerON)),NA())</f>
        <v>8.1214538269680503E-3</v>
      </c>
      <c r="H514" s="49">
        <f>_xll.qlCalendarAdvance(IborCalendar,$H513,B514,"f",FALSE)</f>
        <v>43229</v>
      </c>
      <c r="I514" s="49">
        <f>_xll.qlInterestRateIndexValueDate(Index1M,$H514)</f>
        <v>43231</v>
      </c>
      <c r="J514" s="52">
        <f>IFERROR(_xll.qlIndexFixing(Index1M,$H514,TRUE,_xll.ohTrigger(RecalcTrigger,Trigger1M)),NA())</f>
        <v>9.7183040437778187E-3</v>
      </c>
      <c r="K514" s="52">
        <f>IFERROR(_xll.qlIndexFixing(ONIndex1M,I514,TRUE,_xll.ohTrigger(RecalcTrigger,Trigger1M)),NA())</f>
        <v>9.6183746229261402E-3</v>
      </c>
      <c r="L514" s="52">
        <f>IFERROR(_xll.qlIndexFixing(Index3M,H514,TRUE,_xll.ohTrigger(RecalcTrigger,Trigger3M)),NA())</f>
        <v>1.1538667934293326E-2</v>
      </c>
      <c r="M514" s="52">
        <f>IFERROR(_xll.qlIndexFixing(ONIndex3M,I514,TRUE,_xll.ohTrigger(RecalcTrigger,Trigger3M)),NA())</f>
        <v>1.1404522244573556E-2</v>
      </c>
      <c r="N514" s="52">
        <f>IFERROR(_xll.qlIndexFixing(Index6M,$H514,TRUE,_xll.ohTrigger(RecalcTrigger,Trigger6M)),NA())</f>
        <v>1.3121096014466795E-2</v>
      </c>
      <c r="O514" s="52">
        <f>IFERROR(_xll.qlIndexFixing(ONIndex6M,I514,TRUE,_xll.ohTrigger(RecalcTrigger,Trigger6M)),NA())</f>
        <v>1.2916609920443634E-2</v>
      </c>
      <c r="P514" s="52">
        <f>IFERROR(_xll.qlIndexFixing(Index1Y,$H514,TRUE,_xll.ohTrigger(RecalcTrigger,Trigger1Y)),NA())</f>
        <v>1.5775938327623199E-2</v>
      </c>
      <c r="Q514" s="52">
        <f>IFERROR(_xll.qlIndexFixing(ONIndex1Y,I514,TRUE,_xll.ohTrigger(RecalcTrigger,Trigger1Y)),NA())</f>
        <v>1.5886721432538664E-2</v>
      </c>
    </row>
    <row r="515" spans="2:17" x14ac:dyDescent="0.2">
      <c r="B515" s="46" t="s">
        <v>20</v>
      </c>
      <c r="D515" s="49">
        <f>_xll.qlCalendarAdvance(LocalCalendar,$D514,B515,"f",FALSE)</f>
        <v>43236</v>
      </c>
      <c r="E515" s="49">
        <f>_xll.qlInterestRateIndexValueDate(IndexON,D515)</f>
        <v>43236</v>
      </c>
      <c r="F515" s="52">
        <f>IFERROR(_xll.qlIndexFixing(IndexON,D515,TRUE,_xll.ohTrigger(RecalcTrigger,TriggerON)),NA())</f>
        <v>8.1267480485092136E-3</v>
      </c>
      <c r="H515" s="49">
        <f>_xll.qlCalendarAdvance(IborCalendar,$H514,B515,"f",FALSE)</f>
        <v>43230</v>
      </c>
      <c r="I515" s="49">
        <f>_xll.qlInterestRateIndexValueDate(Index1M,$H515)</f>
        <v>43234</v>
      </c>
      <c r="J515" s="52">
        <f>IFERROR(_xll.qlIndexFixing(Index1M,$H515,TRUE,_xll.ohTrigger(RecalcTrigger,Trigger1M)),NA())</f>
        <v>9.738914264139158E-3</v>
      </c>
      <c r="K515" s="52">
        <f>IFERROR(_xll.qlIndexFixing(ONIndex1M,I515,TRUE,_xll.ohTrigger(RecalcTrigger,Trigger1M)),NA())</f>
        <v>9.631902210376353E-3</v>
      </c>
      <c r="L515" s="52">
        <f>IFERROR(_xll.qlIndexFixing(Index3M,H515,TRUE,_xll.ohTrigger(RecalcTrigger,Trigger3M)),NA())</f>
        <v>1.1543433818489388E-2</v>
      </c>
      <c r="M515" s="52">
        <f>IFERROR(_xll.qlIndexFixing(ONIndex3M,I515,TRUE,_xll.ohTrigger(RecalcTrigger,Trigger3M)),NA())</f>
        <v>1.1410837397933804E-2</v>
      </c>
      <c r="N515" s="52">
        <f>IFERROR(_xll.qlIndexFixing(Index6M,$H515,TRUE,_xll.ohTrigger(RecalcTrigger,Trigger6M)),NA())</f>
        <v>1.3124744196568052E-2</v>
      </c>
      <c r="O515" s="52">
        <f>IFERROR(_xll.qlIndexFixing(ONIndex6M,I515,TRUE,_xll.ohTrigger(RecalcTrigger,Trigger6M)),NA())</f>
        <v>1.291740263209995E-2</v>
      </c>
      <c r="P515" s="52">
        <f>IFERROR(_xll.qlIndexFixing(Index1Y,$H515,TRUE,_xll.ohTrigger(RecalcTrigger,Trigger1Y)),NA())</f>
        <v>1.5775676714423131E-2</v>
      </c>
      <c r="Q515" s="52">
        <f>IFERROR(_xll.qlIndexFixing(ONIndex1Y,I515,TRUE,_xll.ohTrigger(RecalcTrigger,Trigger1Y)),NA())</f>
        <v>1.5871564846392516E-2</v>
      </c>
    </row>
    <row r="516" spans="2:17" x14ac:dyDescent="0.2">
      <c r="B516" s="46" t="s">
        <v>20</v>
      </c>
      <c r="D516" s="49">
        <f>_xll.qlCalendarAdvance(LocalCalendar,$D515,B516,"f",FALSE)</f>
        <v>43237</v>
      </c>
      <c r="E516" s="49">
        <f>_xll.qlInterestRateIndexValueDate(IndexON,D516)</f>
        <v>43237</v>
      </c>
      <c r="F516" s="52">
        <f>IFERROR(_xll.qlIndexFixing(IndexON,D516,TRUE,_xll.ohTrigger(RecalcTrigger,TriggerON)),NA())</f>
        <v>8.1320432774845131E-3</v>
      </c>
      <c r="H516" s="49">
        <f>_xll.qlCalendarAdvance(IborCalendar,$H515,B516,"f",FALSE)</f>
        <v>43231</v>
      </c>
      <c r="I516" s="49">
        <f>_xll.qlInterestRateIndexValueDate(Index1M,$H516)</f>
        <v>43235</v>
      </c>
      <c r="J516" s="52">
        <f>IFERROR(_xll.qlIndexFixing(Index1M,$H516,TRUE,_xll.ohTrigger(RecalcTrigger,Trigger1M)),NA())</f>
        <v>9.7457805555455756E-3</v>
      </c>
      <c r="K516" s="52">
        <f>IFERROR(_xll.qlIndexFixing(ONIndex1M,I516,TRUE,_xll.ohTrigger(RecalcTrigger,Trigger1M)),NA())</f>
        <v>9.6387913330886477E-3</v>
      </c>
      <c r="L516" s="52">
        <f>IFERROR(_xll.qlIndexFixing(Index3M,H516,TRUE,_xll.ohTrigger(RecalcTrigger,Trigger3M)),NA())</f>
        <v>1.1545970353304621E-2</v>
      </c>
      <c r="M516" s="52">
        <f>IFERROR(_xll.qlIndexFixing(ONIndex3M,I516,TRUE,_xll.ohTrigger(RecalcTrigger,Trigger3M)),NA())</f>
        <v>1.1414115775743028E-2</v>
      </c>
      <c r="N516" s="52">
        <f>IFERROR(_xll.qlIndexFixing(Index6M,$H516,TRUE,_xll.ohTrigger(RecalcTrigger,Trigger6M)),NA())</f>
        <v>1.3127124210524838E-2</v>
      </c>
      <c r="O516" s="52">
        <f>IFERROR(_xll.qlIndexFixing(ONIndex6M,I516,TRUE,_xll.ohTrigger(RecalcTrigger,Trigger6M)),NA())</f>
        <v>1.2918061753177668E-2</v>
      </c>
      <c r="P516" s="52">
        <f>IFERROR(_xll.qlIndexFixing(Index1Y,$H516,TRUE,_xll.ohTrigger(RecalcTrigger,Trigger1Y)),NA())</f>
        <v>1.5777481109628001E-2</v>
      </c>
      <c r="Q516" s="52">
        <f>IFERROR(_xll.qlIndexFixing(ONIndex1Y,I516,TRUE,_xll.ohTrigger(RecalcTrigger,Trigger1Y)),NA())</f>
        <v>1.5864418818463122E-2</v>
      </c>
    </row>
    <row r="517" spans="2:17" x14ac:dyDescent="0.2">
      <c r="B517" s="46" t="s">
        <v>20</v>
      </c>
      <c r="D517" s="49">
        <f>_xll.qlCalendarAdvance(LocalCalendar,$D516,B517,"f",FALSE)</f>
        <v>43238</v>
      </c>
      <c r="E517" s="49">
        <f>_xll.qlInterestRateIndexValueDate(IndexON,D517)</f>
        <v>43238</v>
      </c>
      <c r="F517" s="52">
        <f>IFERROR(_xll.qlIndexFixing(IndexON,D517,TRUE,_xll.ohTrigger(RecalcTrigger,TriggerON)),NA())</f>
        <v>8.1428212679046652E-3</v>
      </c>
      <c r="H517" s="49">
        <f>_xll.qlCalendarAdvance(IborCalendar,$H516,B517,"f",FALSE)</f>
        <v>43234</v>
      </c>
      <c r="I517" s="49">
        <f>_xll.qlInterestRateIndexValueDate(Index1M,$H517)</f>
        <v>43236</v>
      </c>
      <c r="J517" s="52">
        <f>IFERROR(_xll.qlIndexFixing(Index1M,$H517,TRUE,_xll.ohTrigger(RecalcTrigger,Trigger1M)),NA())</f>
        <v>9.7597618660273302E-3</v>
      </c>
      <c r="K517" s="52">
        <f>IFERROR(_xll.qlIndexFixing(ONIndex1M,I517,TRUE,_xll.ohTrigger(RecalcTrigger,Trigger1M)),NA())</f>
        <v>9.6456785624354779E-3</v>
      </c>
      <c r="L517" s="52">
        <f>IFERROR(_xll.qlIndexFixing(Index3M,H517,TRUE,_xll.ohTrigger(RecalcTrigger,Trigger3M)),NA())</f>
        <v>1.1548503725692142E-2</v>
      </c>
      <c r="M517" s="52">
        <f>IFERROR(_xll.qlIndexFixing(ONIndex3M,I517,TRUE,_xll.ohTrigger(RecalcTrigger,Trigger3M)),NA())</f>
        <v>1.1417358253948962E-2</v>
      </c>
      <c r="N517" s="52">
        <f>IFERROR(_xll.qlIndexFixing(Index6M,$H517,TRUE,_xll.ohTrigger(RecalcTrigger,Trigger6M)),NA())</f>
        <v>1.3129522986896722E-2</v>
      </c>
      <c r="O517" s="52">
        <f>IFERROR(_xll.qlIndexFixing(ONIndex6M,I517,TRUE,_xll.ohTrigger(RecalcTrigger,Trigger6M)),NA())</f>
        <v>1.2918739509508725E-2</v>
      </c>
      <c r="P517" s="52">
        <f>IFERROR(_xll.qlIndexFixing(Index1Y,$H517,TRUE,_xll.ohTrigger(RecalcTrigger,Trigger1Y)),NA())</f>
        <v>1.5779333835783727E-2</v>
      </c>
      <c r="Q517" s="52">
        <f>IFERROR(_xll.qlIndexFixing(ONIndex1Y,I517,TRUE,_xll.ohTrigger(RecalcTrigger,Trigger1Y)),NA())</f>
        <v>1.5857321841856731E-2</v>
      </c>
    </row>
    <row r="518" spans="2:17" x14ac:dyDescent="0.2">
      <c r="B518" s="46" t="s">
        <v>20</v>
      </c>
      <c r="D518" s="49">
        <f>_xll.qlCalendarAdvance(LocalCalendar,$D517,B518,"f",FALSE)</f>
        <v>43241</v>
      </c>
      <c r="E518" s="49">
        <f>_xll.qlInterestRateIndexValueDate(IndexON,D518)</f>
        <v>43241</v>
      </c>
      <c r="F518" s="52">
        <f>IFERROR(_xll.qlIndexFixing(IndexON,D518,TRUE,_xll.ohTrigger(RecalcTrigger,TriggerON)),NA())</f>
        <v>8.1532342658086066E-3</v>
      </c>
      <c r="H518" s="49">
        <f>_xll.qlCalendarAdvance(IborCalendar,$H517,B518,"f",FALSE)</f>
        <v>43235</v>
      </c>
      <c r="I518" s="49">
        <f>_xll.qlInterestRateIndexValueDate(Index1M,$H518)</f>
        <v>43237</v>
      </c>
      <c r="J518" s="52">
        <f>IFERROR(_xll.qlIndexFixing(Index1M,$H518,TRUE,_xll.ohTrigger(RecalcTrigger,Trigger1M)),NA())</f>
        <v>9.7630653820676705E-3</v>
      </c>
      <c r="K518" s="52">
        <f>IFERROR(_xll.qlIndexFixing(ONIndex1M,I518,TRUE,_xll.ohTrigger(RecalcTrigger,Trigger1M)),NA())</f>
        <v>9.6525638983369078E-3</v>
      </c>
      <c r="L518" s="52">
        <f>IFERROR(_xll.qlIndexFixing(Index3M,H518,TRUE,_xll.ohTrigger(RecalcTrigger,Trigger3M)),NA())</f>
        <v>1.1551034532743894E-2</v>
      </c>
      <c r="M518" s="52">
        <f>IFERROR(_xll.qlIndexFixing(ONIndex3M,I518,TRUE,_xll.ohTrigger(RecalcTrigger,Trigger3M)),NA())</f>
        <v>1.1420564832551605E-2</v>
      </c>
      <c r="N518" s="52">
        <f>IFERROR(_xll.qlIndexFixing(Index6M,$H518,TRUE,_xll.ohTrigger(RecalcTrigger,Trigger6M)),NA())</f>
        <v>1.3135433432337794E-2</v>
      </c>
      <c r="O518" s="52">
        <f>IFERROR(_xll.qlIndexFixing(ONIndex6M,I518,TRUE,_xll.ohTrigger(RecalcTrigger,Trigger6M)),NA())</f>
        <v>1.2919435900933252E-2</v>
      </c>
      <c r="P518" s="52">
        <f>IFERROR(_xll.qlIndexFixing(Index1Y,$H518,TRUE,_xll.ohTrigger(RecalcTrigger,Trigger1Y)),NA())</f>
        <v>1.5781234704906326E-2</v>
      </c>
      <c r="Q518" s="52">
        <f>IFERROR(_xll.qlIndexFixing(ONIndex1Y,I518,TRUE,_xll.ohTrigger(RecalcTrigger,Trigger1Y)),NA())</f>
        <v>1.5850273916573343E-2</v>
      </c>
    </row>
    <row r="519" spans="2:17" x14ac:dyDescent="0.2">
      <c r="B519" s="46" t="s">
        <v>20</v>
      </c>
      <c r="D519" s="49">
        <f>_xll.qlCalendarAdvance(LocalCalendar,$D518,B519,"f",FALSE)</f>
        <v>43242</v>
      </c>
      <c r="E519" s="49">
        <f>_xll.qlInterestRateIndexValueDate(IndexON,D519)</f>
        <v>43242</v>
      </c>
      <c r="F519" s="52">
        <f>IFERROR(_xll.qlIndexFixing(IndexON,D519,TRUE,_xll.ohTrigger(RecalcTrigger,TriggerON)),NA())</f>
        <v>8.158534531155226E-3</v>
      </c>
      <c r="H519" s="49">
        <f>_xll.qlCalendarAdvance(IborCalendar,$H518,B519,"f",FALSE)</f>
        <v>43236</v>
      </c>
      <c r="I519" s="49">
        <f>_xll.qlInterestRateIndexValueDate(Index1M,$H519)</f>
        <v>43238</v>
      </c>
      <c r="J519" s="52">
        <f>IFERROR(_xll.qlIndexFixing(Index1M,$H519,TRUE,_xll.ohTrigger(RecalcTrigger,Trigger1M)),NA())</f>
        <v>9.7663680835788982E-3</v>
      </c>
      <c r="K519" s="52">
        <f>IFERROR(_xll.qlIndexFixing(ONIndex1M,I519,TRUE,_xll.ohTrigger(RecalcTrigger,Trigger1M)),NA())</f>
        <v>9.6665878108215253E-3</v>
      </c>
      <c r="L519" s="52">
        <f>IFERROR(_xll.qlIndexFixing(Index3M,H519,TRUE,_xll.ohTrigger(RecalcTrigger,Trigger3M)),NA())</f>
        <v>1.1556502980767049E-2</v>
      </c>
      <c r="M519" s="52">
        <f>IFERROR(_xll.qlIndexFixing(ONIndex3M,I519,TRUE,_xll.ohTrigger(RecalcTrigger,Trigger3M)),NA())</f>
        <v>1.142722103150362E-2</v>
      </c>
      <c r="N519" s="52">
        <f>IFERROR(_xll.qlIndexFixing(Index6M,$H519,TRUE,_xll.ohTrigger(RecalcTrigger,Trigger6M)),NA())</f>
        <v>1.3136129566050762E-2</v>
      </c>
      <c r="O519" s="52">
        <f>IFERROR(_xll.qlIndexFixing(ONIndex6M,I519,TRUE,_xll.ohTrigger(RecalcTrigger,Trigger6M)),NA())</f>
        <v>1.29213545549689E-2</v>
      </c>
      <c r="P519" s="52">
        <f>IFERROR(_xll.qlIndexFixing(Index1Y,$H519,TRUE,_xll.ohTrigger(RecalcTrigger,Trigger1Y)),NA())</f>
        <v>1.5788894423904472E-2</v>
      </c>
      <c r="Q519" s="52">
        <f>IFERROR(_xll.qlIndexFixing(ONIndex1Y,I519,TRUE,_xll.ohTrigger(RecalcTrigger,Trigger1Y)),NA())</f>
        <v>1.5837038218569077E-2</v>
      </c>
    </row>
    <row r="520" spans="2:17" x14ac:dyDescent="0.2">
      <c r="B520" s="46" t="s">
        <v>20</v>
      </c>
      <c r="D520" s="49">
        <f>_xll.qlCalendarAdvance(LocalCalendar,$D519,B520,"f",FALSE)</f>
        <v>43243</v>
      </c>
      <c r="E520" s="49">
        <f>_xll.qlInterestRateIndexValueDate(IndexON,D520)</f>
        <v>43243</v>
      </c>
      <c r="F520" s="52">
        <f>IFERROR(_xll.qlIndexFixing(IndexON,D520,TRUE,_xll.ohTrigger(RecalcTrigger,TriggerON)),NA())</f>
        <v>8.1638358037761094E-3</v>
      </c>
      <c r="H520" s="49">
        <f>_xll.qlCalendarAdvance(IborCalendar,$H519,B520,"f",FALSE)</f>
        <v>43237</v>
      </c>
      <c r="I520" s="49">
        <f>_xll.qlInterestRateIndexValueDate(Index1M,$H520)</f>
        <v>43241</v>
      </c>
      <c r="J520" s="52">
        <f>IFERROR(_xll.qlIndexFixing(Index1M,$H520,TRUE,_xll.ohTrigger(RecalcTrigger,Trigger1M)),NA())</f>
        <v>9.7869385922637105E-3</v>
      </c>
      <c r="K520" s="52">
        <f>IFERROR(_xll.qlIndexFixing(ONIndex1M,I520,TRUE,_xll.ohTrigger(RecalcTrigger,Trigger1M)),NA())</f>
        <v>9.6800863078883026E-3</v>
      </c>
      <c r="L520" s="52">
        <f>IFERROR(_xll.qlIndexFixing(Index3M,H520,TRUE,_xll.ohTrigger(RecalcTrigger,Trigger3M)),NA())</f>
        <v>1.1561144049471995E-2</v>
      </c>
      <c r="M520" s="52">
        <f>IFERROR(_xll.qlIndexFixing(ONIndex3M,I520,TRUE,_xll.ohTrigger(RecalcTrigger,Trigger3M)),NA())</f>
        <v>1.1433032151488831E-2</v>
      </c>
      <c r="N520" s="52">
        <f>IFERROR(_xll.qlIndexFixing(Index6M,$H520,TRUE,_xll.ohTrigger(RecalcTrigger,Trigger6M)),NA())</f>
        <v>1.3141798307401144E-2</v>
      </c>
      <c r="O520" s="52">
        <f>IFERROR(_xll.qlIndexFixing(ONIndex6M,I520,TRUE,_xll.ohTrigger(RecalcTrigger,Trigger6M)),NA())</f>
        <v>1.2922407818285464E-2</v>
      </c>
      <c r="P520" s="52">
        <f>IFERROR(_xll.qlIndexFixing(Index1Y,$H520,TRUE,_xll.ohTrigger(RecalcTrigger,Trigger1Y)),NA())</f>
        <v>1.5789315851580898E-2</v>
      </c>
      <c r="Q520" s="52">
        <f>IFERROR(_xll.qlIndexFixing(ONIndex1Y,I520,TRUE,_xll.ohTrigger(RecalcTrigger,Trigger1Y)),NA())</f>
        <v>1.5822572728350082E-2</v>
      </c>
    </row>
    <row r="521" spans="2:17" x14ac:dyDescent="0.2">
      <c r="B521" s="46" t="s">
        <v>20</v>
      </c>
      <c r="D521" s="49">
        <f>_xll.qlCalendarAdvance(LocalCalendar,$D520,B521,"f",FALSE)</f>
        <v>43244</v>
      </c>
      <c r="E521" s="49">
        <f>_xll.qlInterestRateIndexValueDate(IndexON,D521)</f>
        <v>43244</v>
      </c>
      <c r="F521" s="52">
        <f>IFERROR(_xll.qlIndexFixing(IndexON,D521,TRUE,_xll.ohTrigger(RecalcTrigger,TriggerON)),NA())</f>
        <v>8.1691380836712568E-3</v>
      </c>
      <c r="H521" s="49">
        <f>_xll.qlCalendarAdvance(IborCalendar,$H520,B521,"f",FALSE)</f>
        <v>43238</v>
      </c>
      <c r="I521" s="49">
        <f>_xll.qlInterestRateIndexValueDate(Index1M,$H521)</f>
        <v>43242</v>
      </c>
      <c r="J521" s="52">
        <f>IFERROR(_xll.qlIndexFixing(Index1M,$H521,TRUE,_xll.ohTrigger(RecalcTrigger,Trigger1M)),NA())</f>
        <v>9.7937916463956241E-3</v>
      </c>
      <c r="K521" s="52">
        <f>IFERROR(_xll.qlIndexFixing(ONIndex1M,I521,TRUE,_xll.ohTrigger(RecalcTrigger,Trigger1M)),NA())</f>
        <v>9.6869621767226022E-3</v>
      </c>
      <c r="L521" s="52">
        <f>IFERROR(_xll.qlIndexFixing(Index3M,H521,TRUE,_xll.ohTrigger(RecalcTrigger,Trigger3M)),NA())</f>
        <v>1.1563670986268326E-2</v>
      </c>
      <c r="M521" s="52">
        <f>IFERROR(_xll.qlIndexFixing(ONIndex3M,I521,TRUE,_xll.ohTrigger(RecalcTrigger,Trigger3M)),NA())</f>
        <v>1.1436059232314832E-2</v>
      </c>
      <c r="N521" s="52">
        <f>IFERROR(_xll.qlIndexFixing(Index6M,$H521,TRUE,_xll.ohTrigger(RecalcTrigger,Trigger6M)),NA())</f>
        <v>1.3146100288366441E-2</v>
      </c>
      <c r="O521" s="52">
        <f>IFERROR(_xll.qlIndexFixing(ONIndex6M,I521,TRUE,_xll.ohTrigger(RecalcTrigger,Trigger6M)),NA())</f>
        <v>1.2923197385577012E-2</v>
      </c>
      <c r="P521" s="52">
        <f>IFERROR(_xll.qlIndexFixing(Index1Y,$H521,TRUE,_xll.ohTrigger(RecalcTrigger,Trigger1Y)),NA())</f>
        <v>1.5791454615971038E-2</v>
      </c>
      <c r="Q521" s="52">
        <f>IFERROR(_xll.qlIndexFixing(ONIndex1Y,I521,TRUE,_xll.ohTrigger(RecalcTrigger,Trigger1Y)),NA())</f>
        <v>1.5815770059521839E-2</v>
      </c>
    </row>
    <row r="522" spans="2:17" x14ac:dyDescent="0.2">
      <c r="B522" s="46" t="s">
        <v>51</v>
      </c>
      <c r="D522" s="49">
        <f>_xll.qlCalendarAdvance(LocalCalendar,$D521,B522,"f",FALSE)</f>
        <v>43251</v>
      </c>
      <c r="E522" s="49">
        <f>_xll.qlInterestRateIndexValueDate(IndexON,D522)</f>
        <v>43251</v>
      </c>
      <c r="F522" s="52">
        <f>IFERROR(_xll.qlIndexFixing(IndexON,D522,TRUE,_xll.ohTrigger(RecalcTrigger,TriggerON)),NA())</f>
        <v>8.2062822469364249E-3</v>
      </c>
      <c r="H522" s="49">
        <f>_xll.qlCalendarAdvance(IborCalendar,$H521,B522,"f",FALSE)</f>
        <v>43245</v>
      </c>
      <c r="I522" s="49">
        <f>_xll.qlInterestRateIndexValueDate(Index1M,$H522)</f>
        <v>43250</v>
      </c>
      <c r="J522" s="52">
        <f>IFERROR(_xll.qlIndexFixing(Index1M,$H522,TRUE,_xll.ohTrigger(RecalcTrigger,Trigger1M)),NA())</f>
        <v>9.8449995104621379E-3</v>
      </c>
      <c r="K522" s="52">
        <f>IFERROR(_xll.qlIndexFixing(ONIndex1M,I522,TRUE,_xll.ohTrigger(RecalcTrigger,Trigger1M)),NA())</f>
        <v>9.7419009645616228E-3</v>
      </c>
      <c r="L522" s="52">
        <f>IFERROR(_xll.qlIndexFixing(Index3M,H522,TRUE,_xll.ohTrigger(RecalcTrigger,Trigger3M)),NA())</f>
        <v>1.1583973258184128E-2</v>
      </c>
      <c r="M522" s="52">
        <f>IFERROR(_xll.qlIndexFixing(ONIndex3M,I522,TRUE,_xll.ohTrigger(RecalcTrigger,Trigger3M)),NA())</f>
        <v>1.1458983494243569E-2</v>
      </c>
      <c r="N522" s="52">
        <f>IFERROR(_xll.qlIndexFixing(Index6M,$H522,TRUE,_xll.ohTrigger(RecalcTrigger,Trigger6M)),NA())</f>
        <v>1.3165075949051017E-2</v>
      </c>
      <c r="O522" s="52">
        <f>IFERROR(_xll.qlIndexFixing(ONIndex6M,I522,TRUE,_xll.ohTrigger(RecalcTrigger,Trigger6M)),NA())</f>
        <v>1.2930184789352595E-2</v>
      </c>
      <c r="P522" s="52">
        <f>IFERROR(_xll.qlIndexFixing(Index1Y,$H522,TRUE,_xll.ohTrigger(RecalcTrigger,Trigger1Y)),NA())</f>
        <v>1.5810241490515187E-2</v>
      </c>
      <c r="Q522" s="52">
        <f>IFERROR(_xll.qlIndexFixing(ONIndex1Y,I522,TRUE,_xll.ohTrigger(RecalcTrigger,Trigger1Y)),NA())</f>
        <v>1.5763114555085167E-2</v>
      </c>
    </row>
    <row r="523" spans="2:17" x14ac:dyDescent="0.2">
      <c r="B523" s="46" t="s">
        <v>51</v>
      </c>
      <c r="D523" s="49">
        <f>_xll.qlCalendarAdvance(LocalCalendar,$D522,B523,"f",FALSE)</f>
        <v>43258</v>
      </c>
      <c r="E523" s="49">
        <f>_xll.qlInterestRateIndexValueDate(IndexON,D523)</f>
        <v>43258</v>
      </c>
      <c r="F523" s="52">
        <f>IFERROR(_xll.qlIndexFixing(IndexON,D523,TRUE,_xll.ohTrigger(RecalcTrigger,TriggerON)),NA())</f>
        <v>8.2434757673599535E-3</v>
      </c>
      <c r="H523" s="49">
        <f>_xll.qlCalendarAdvance(IborCalendar,$H522,B523,"f",FALSE)</f>
        <v>43252</v>
      </c>
      <c r="I523" s="49">
        <f>_xll.qlInterestRateIndexValueDate(Index1M,$H523)</f>
        <v>43256</v>
      </c>
      <c r="J523" s="52">
        <f>IFERROR(_xll.qlIndexFixing(Index1M,$H523,TRUE,_xll.ohTrigger(RecalcTrigger,Trigger1M)),NA())</f>
        <v>9.8859919017622033E-3</v>
      </c>
      <c r="K523" s="52">
        <f>IFERROR(_xll.qlIndexFixing(ONIndex1M,I523,TRUE,_xll.ohTrigger(RecalcTrigger,Trigger1M)),NA())</f>
        <v>9.7830255319131254E-3</v>
      </c>
      <c r="L523" s="52">
        <f>IFERROR(_xll.qlIndexFixing(Index3M,H523,TRUE,_xll.ohTrigger(RecalcTrigger,Trigger3M)),NA())</f>
        <v>1.1599426595572117E-2</v>
      </c>
      <c r="M523" s="52">
        <f>IFERROR(_xll.qlIndexFixing(ONIndex3M,I523,TRUE,_xll.ohTrigger(RecalcTrigger,Trigger3M)),NA())</f>
        <v>1.1474668908491026E-2</v>
      </c>
      <c r="N523" s="52">
        <f>IFERROR(_xll.qlIndexFixing(Index6M,$H523,TRUE,_xll.ohTrigger(RecalcTrigger,Trigger6M)),NA())</f>
        <v>1.3179521777963854E-2</v>
      </c>
      <c r="O523" s="52">
        <f>IFERROR(_xll.qlIndexFixing(ONIndex6M,I523,TRUE,_xll.ohTrigger(RecalcTrigger,Trigger6M)),NA())</f>
        <v>1.2936208018947681E-2</v>
      </c>
      <c r="P523" s="52">
        <f>IFERROR(_xll.qlIndexFixing(Index1Y,$H523,TRUE,_xll.ohTrigger(RecalcTrigger,Trigger1Y)),NA())</f>
        <v>1.5826248401541215E-2</v>
      </c>
      <c r="Q523" s="52">
        <f>IFERROR(_xll.qlIndexFixing(ONIndex1Y,I523,TRUE,_xll.ohTrigger(RecalcTrigger,Trigger1Y)),NA())</f>
        <v>1.5725683080045627E-2</v>
      </c>
    </row>
    <row r="524" spans="2:17" x14ac:dyDescent="0.2">
      <c r="B524" s="46" t="s">
        <v>51</v>
      </c>
      <c r="D524" s="49">
        <f>_xll.qlCalendarAdvance(LocalCalendar,$D523,B524,"f",FALSE)</f>
        <v>43265</v>
      </c>
      <c r="E524" s="49">
        <f>_xll.qlInterestRateIndexValueDate(IndexON,D524)</f>
        <v>43265</v>
      </c>
      <c r="F524" s="52">
        <f>IFERROR(_xll.qlIndexFixing(IndexON,D524,TRUE,_xll.ohTrigger(RecalcTrigger,TriggerON)),NA())</f>
        <v>8.2807186448619063E-3</v>
      </c>
      <c r="H524" s="49">
        <f>_xll.qlCalendarAdvance(IborCalendar,$H523,B524,"f",FALSE)</f>
        <v>43259</v>
      </c>
      <c r="I524" s="49">
        <f>_xll.qlInterestRateIndexValueDate(Index1M,$H524)</f>
        <v>43263</v>
      </c>
      <c r="J524" s="52">
        <f>IFERROR(_xll.qlIndexFixing(Index1M,$H524,TRUE,_xll.ohTrigger(RecalcTrigger,Trigger1M)),NA())</f>
        <v>9.9337303097675189E-3</v>
      </c>
      <c r="K524" s="52">
        <f>IFERROR(_xll.qlIndexFixing(ONIndex1M,I524,TRUE,_xll.ohTrigger(RecalcTrigger,Trigger1M)),NA())</f>
        <v>9.8309180434696941E-3</v>
      </c>
      <c r="L524" s="52">
        <f>IFERROR(_xll.qlIndexFixing(Index3M,H524,TRUE,_xll.ohTrigger(RecalcTrigger,Trigger3M)),NA())</f>
        <v>1.1617891190895282E-2</v>
      </c>
      <c r="M524" s="52">
        <f>IFERROR(_xll.qlIndexFixing(ONIndex3M,I524,TRUE,_xll.ohTrigger(RecalcTrigger,Trigger3M)),NA())</f>
        <v>1.1491335127455926E-2</v>
      </c>
      <c r="N524" s="52">
        <f>IFERROR(_xll.qlIndexFixing(Index6M,$H524,TRUE,_xll.ohTrigger(RecalcTrigger,Trigger6M)),NA())</f>
        <v>1.3199399048488485E-2</v>
      </c>
      <c r="O524" s="52">
        <f>IFERROR(_xll.qlIndexFixing(ONIndex6M,I524,TRUE,_xll.ohTrigger(RecalcTrigger,Trigger6M)),NA())</f>
        <v>1.2944083020078878E-2</v>
      </c>
      <c r="P524" s="52">
        <f>IFERROR(_xll.qlIndexFixing(Index1Y,$H524,TRUE,_xll.ohTrigger(RecalcTrigger,Trigger1Y)),NA())</f>
        <v>1.5846939769202002E-2</v>
      </c>
      <c r="Q524" s="52">
        <f>IFERROR(_xll.qlIndexFixing(ONIndex1Y,I524,TRUE,_xll.ohTrigger(RecalcTrigger,Trigger1Y)),NA())</f>
        <v>1.5684244857592233E-2</v>
      </c>
    </row>
    <row r="525" spans="2:17" x14ac:dyDescent="0.2">
      <c r="B525" s="46" t="s">
        <v>51</v>
      </c>
      <c r="D525" s="49">
        <f>_xll.qlCalendarAdvance(LocalCalendar,$D524,B525,"f",FALSE)</f>
        <v>43272</v>
      </c>
      <c r="E525" s="49">
        <f>_xll.qlInterestRateIndexValueDate(IndexON,D525)</f>
        <v>43272</v>
      </c>
      <c r="F525" s="52">
        <f>IFERROR(_xll.qlIndexFixing(IndexON,D525,TRUE,_xll.ohTrigger(RecalcTrigger,TriggerON)),NA())</f>
        <v>8.3180108795222196E-3</v>
      </c>
      <c r="H525" s="49">
        <f>_xll.qlCalendarAdvance(IborCalendar,$H524,B525,"f",FALSE)</f>
        <v>43266</v>
      </c>
      <c r="I525" s="49">
        <f>_xll.qlInterestRateIndexValueDate(Index1M,$H525)</f>
        <v>43270</v>
      </c>
      <c r="J525" s="52">
        <f>IFERROR(_xll.qlIndexFixing(Index1M,$H525,TRUE,_xll.ohTrigger(RecalcTrigger,Trigger1M)),NA())</f>
        <v>9.9813760490841119E-3</v>
      </c>
      <c r="K525" s="52">
        <f>IFERROR(_xll.qlIndexFixing(ONIndex1M,I525,TRUE,_xll.ohTrigger(RecalcTrigger,Trigger1M)),NA())</f>
        <v>9.8787177775605528E-3</v>
      </c>
      <c r="L525" s="52">
        <f>IFERROR(_xll.qlIndexFixing(Index3M,H525,TRUE,_xll.ohTrigger(RecalcTrigger,Trigger3M)),NA())</f>
        <v>1.1637020065824552E-2</v>
      </c>
      <c r="M525" s="52">
        <f>IFERROR(_xll.qlIndexFixing(ONIndex3M,I525,TRUE,_xll.ohTrigger(RecalcTrigger,Trigger3M)),NA())</f>
        <v>1.1506242266818845E-2</v>
      </c>
      <c r="N525" s="52">
        <f>IFERROR(_xll.qlIndexFixing(Index6M,$H525,TRUE,_xll.ohTrigger(RecalcTrigger,Trigger6M)),NA())</f>
        <v>1.3220195744520647E-2</v>
      </c>
      <c r="O525" s="52">
        <f>IFERROR(_xll.qlIndexFixing(ONIndex6M,I525,TRUE,_xll.ohTrigger(RecalcTrigger,Trigger6M)),NA())</f>
        <v>1.2952871144227274E-2</v>
      </c>
      <c r="P525" s="52">
        <f>IFERROR(_xll.qlIndexFixing(Index1Y,$H525,TRUE,_xll.ohTrigger(RecalcTrigger,Trigger1Y)),NA())</f>
        <v>1.5869741528534178E-2</v>
      </c>
      <c r="Q525" s="52">
        <f>IFERROR(_xll.qlIndexFixing(ONIndex1Y,I525,TRUE,_xll.ohTrigger(RecalcTrigger,Trigger1Y)),NA())</f>
        <v>1.5645210145649457E-2</v>
      </c>
    </row>
    <row r="526" spans="2:17" x14ac:dyDescent="0.2">
      <c r="B526" s="46" t="s">
        <v>51</v>
      </c>
      <c r="D526" s="49">
        <f>_xll.qlCalendarAdvance(LocalCalendar,$D525,B526,"f",FALSE)</f>
        <v>43279</v>
      </c>
      <c r="E526" s="49">
        <f>_xll.qlInterestRateIndexValueDate(IndexON,D526)</f>
        <v>43279</v>
      </c>
      <c r="F526" s="52">
        <f>IFERROR(_xll.qlIndexFixing(IndexON,D526,TRUE,_xll.ohTrigger(RecalcTrigger,TriggerON)),NA())</f>
        <v>8.3553524712609573E-3</v>
      </c>
      <c r="H526" s="49">
        <f>_xll.qlCalendarAdvance(IborCalendar,$H525,B526,"f",FALSE)</f>
        <v>43273</v>
      </c>
      <c r="I526" s="49">
        <f>_xll.qlInterestRateIndexValueDate(Index1M,$H526)</f>
        <v>43277</v>
      </c>
      <c r="J526" s="52">
        <f>IFERROR(_xll.qlIndexFixing(Index1M,$H526,TRUE,_xll.ohTrigger(RecalcTrigger,Trigger1M)),NA())</f>
        <v>1.0028929118608865E-2</v>
      </c>
      <c r="K526" s="52">
        <f>IFERROR(_xll.qlIndexFixing(ONIndex1M,I526,TRUE,_xll.ohTrigger(RecalcTrigger,Trigger1M)),NA())</f>
        <v>9.9264247341057654E-3</v>
      </c>
      <c r="L526" s="52">
        <f>IFERROR(_xll.qlIndexFixing(Index3M,H526,TRUE,_xll.ohTrigger(RecalcTrigger,Trigger3M)),NA())</f>
        <v>1.1657005600134647E-2</v>
      </c>
      <c r="M526" s="52">
        <f>IFERROR(_xll.qlIndexFixing(ONIndex3M,I526,TRUE,_xll.ohTrigger(RecalcTrigger,Trigger3M)),NA())</f>
        <v>1.1520221050469459E-2</v>
      </c>
      <c r="N526" s="52">
        <f>IFERROR(_xll.qlIndexFixing(Index6M,$H526,TRUE,_xll.ohTrigger(RecalcTrigger,Trigger6M)),NA())</f>
        <v>1.3244028169630141E-2</v>
      </c>
      <c r="O526" s="52">
        <f>IFERROR(_xll.qlIndexFixing(ONIndex6M,I526,TRUE,_xll.ohTrigger(RecalcTrigger,Trigger6M)),NA())</f>
        <v>1.2962572391392868E-2</v>
      </c>
      <c r="P526" s="52">
        <f>IFERROR(_xll.qlIndexFixing(Index1Y,$H526,TRUE,_xll.ohTrigger(RecalcTrigger,Trigger1Y)),NA())</f>
        <v>1.5894589245862692E-2</v>
      </c>
      <c r="Q526" s="52">
        <f>IFERROR(_xll.qlIndexFixing(ONIndex1Y,I526,TRUE,_xll.ohTrigger(RecalcTrigger,Trigger1Y)),NA())</f>
        <v>1.5608578943417939E-2</v>
      </c>
    </row>
    <row r="527" spans="2:17" x14ac:dyDescent="0.2">
      <c r="B527" s="46" t="s">
        <v>51</v>
      </c>
      <c r="D527" s="49">
        <f>_xll.qlCalendarAdvance(LocalCalendar,$D526,B527,"f",FALSE)</f>
        <v>43286</v>
      </c>
      <c r="E527" s="49">
        <f>_xll.qlInterestRateIndexValueDate(IndexON,D527)</f>
        <v>43286</v>
      </c>
      <c r="F527" s="52">
        <f>IFERROR(_xll.qlIndexFixing(IndexON,D527,TRUE,_xll.ohTrigger(RecalcTrigger,TriggerON)),NA())</f>
        <v>8.3927434201580553E-3</v>
      </c>
      <c r="H527" s="49">
        <f>_xll.qlCalendarAdvance(IborCalendar,$H526,B527,"f",FALSE)</f>
        <v>43280</v>
      </c>
      <c r="I527" s="49">
        <f>_xll.qlInterestRateIndexValueDate(Index1M,$H527)</f>
        <v>43284</v>
      </c>
      <c r="J527" s="52">
        <f>IFERROR(_xll.qlIndexFixing(Index1M,$H527,TRUE,_xll.ohTrigger(RecalcTrigger,Trigger1M)),NA())</f>
        <v>1.0079912258347113E-2</v>
      </c>
      <c r="K527" s="52">
        <f>IFERROR(_xll.qlIndexFixing(ONIndex1M,I527,TRUE,_xll.ohTrigger(RecalcTrigger,Trigger1M)),NA())</f>
        <v>9.9775744019670043E-3</v>
      </c>
      <c r="L527" s="52">
        <f>IFERROR(_xll.qlIndexFixing(Index3M,H527,TRUE,_xll.ohTrigger(RecalcTrigger,Trigger3M)),NA())</f>
        <v>1.1677917968119766E-2</v>
      </c>
      <c r="M527" s="52">
        <f>IFERROR(_xll.qlIndexFixing(ONIndex3M,I527,TRUE,_xll.ohTrigger(RecalcTrigger,Trigger3M)),NA())</f>
        <v>1.1536343292251061E-2</v>
      </c>
      <c r="N527" s="52">
        <f>IFERROR(_xll.qlIndexFixing(Index6M,$H527,TRUE,_xll.ohTrigger(RecalcTrigger,Trigger6M)),NA())</f>
        <v>1.3266730319868967E-2</v>
      </c>
      <c r="O527" s="52">
        <f>IFERROR(_xll.qlIndexFixing(ONIndex6M,I527,TRUE,_xll.ohTrigger(RecalcTrigger,Trigger6M)),NA())</f>
        <v>1.2974215985122051E-2</v>
      </c>
      <c r="P527" s="52">
        <f>IFERROR(_xll.qlIndexFixing(Index1Y,$H527,TRUE,_xll.ohTrigger(RecalcTrigger,Trigger1Y)),NA())</f>
        <v>1.5921418493906932E-2</v>
      </c>
      <c r="Q527" s="52">
        <f>IFERROR(_xll.qlIndexFixing(ONIndex1Y,I527,TRUE,_xll.ohTrigger(RecalcTrigger,Trigger1Y)),NA())</f>
        <v>1.5572341305207793E-2</v>
      </c>
    </row>
    <row r="528" spans="2:17" x14ac:dyDescent="0.2">
      <c r="B528" s="46" t="s">
        <v>51</v>
      </c>
      <c r="D528" s="49">
        <f>_xll.qlCalendarAdvance(LocalCalendar,$D527,B528,"f",FALSE)</f>
        <v>43293</v>
      </c>
      <c r="E528" s="49">
        <f>_xll.qlInterestRateIndexValueDate(IndexON,D528)</f>
        <v>43293</v>
      </c>
      <c r="F528" s="52">
        <f>IFERROR(_xll.qlIndexFixing(IndexON,D528,TRUE,_xll.ohTrigger(RecalcTrigger,TriggerON)),NA())</f>
        <v>8.4301837262934498E-3</v>
      </c>
      <c r="H528" s="49">
        <f>_xll.qlCalendarAdvance(IborCalendar,$H527,B528,"f",FALSE)</f>
        <v>43287</v>
      </c>
      <c r="I528" s="49">
        <f>_xll.qlInterestRateIndexValueDate(Index1M,$H528)</f>
        <v>43291</v>
      </c>
      <c r="J528" s="52">
        <f>IFERROR(_xll.qlIndexFixing(Index1M,$H528,TRUE,_xll.ohTrigger(RecalcTrigger,Trigger1M)),NA())</f>
        <v>1.0127274694155227E-2</v>
      </c>
      <c r="K528" s="52">
        <f>IFERROR(_xll.qlIndexFixing(ONIndex1M,I528,TRUE,_xll.ohTrigger(RecalcTrigger,Trigger1M)),NA())</f>
        <v>1.0021560314719125E-2</v>
      </c>
      <c r="L528" s="52">
        <f>IFERROR(_xll.qlIndexFixing(Index3M,H528,TRUE,_xll.ohTrigger(RecalcTrigger,Trigger3M)),NA())</f>
        <v>1.1699757980753806E-2</v>
      </c>
      <c r="M528" s="52">
        <f>IFERROR(_xll.qlIndexFixing(ONIndex3M,I528,TRUE,_xll.ohTrigger(RecalcTrigger,Trigger3M)),NA())</f>
        <v>1.1550825209676319E-2</v>
      </c>
      <c r="N528" s="52">
        <f>IFERROR(_xll.qlIndexFixing(Index6M,$H528,TRUE,_xll.ohTrigger(RecalcTrigger,Trigger6M)),NA())</f>
        <v>1.3290352024027325E-2</v>
      </c>
      <c r="O528" s="52">
        <f>IFERROR(_xll.qlIndexFixing(ONIndex6M,I528,TRUE,_xll.ohTrigger(RecalcTrigger,Trigger6M)),NA())</f>
        <v>1.2984714255495078E-2</v>
      </c>
      <c r="P528" s="52">
        <f>IFERROR(_xll.qlIndexFixing(Index1Y,$H528,TRUE,_xll.ohTrigger(RecalcTrigger,Trigger1Y)),NA())</f>
        <v>1.595016485048403E-2</v>
      </c>
      <c r="Q528" s="52">
        <f>IFERROR(_xll.qlIndexFixing(ONIndex1Y,I528,TRUE,_xll.ohTrigger(RecalcTrigger,Trigger1Y)),NA())</f>
        <v>1.5542527065051104E-2</v>
      </c>
    </row>
    <row r="529" spans="2:17" x14ac:dyDescent="0.2">
      <c r="B529" s="46" t="s">
        <v>51</v>
      </c>
      <c r="D529" s="49">
        <f>_xll.qlCalendarAdvance(LocalCalendar,$D528,B529,"f",FALSE)</f>
        <v>43300</v>
      </c>
      <c r="E529" s="49">
        <f>_xll.qlInterestRateIndexValueDate(IndexON,D529)</f>
        <v>43300</v>
      </c>
      <c r="F529" s="52">
        <f>IFERROR(_xll.qlIndexFixing(IndexON,D529,TRUE,_xll.ohTrigger(RecalcTrigger,TriggerON)),NA())</f>
        <v>8.4676733895872047E-3</v>
      </c>
      <c r="H529" s="49">
        <f>_xll.qlCalendarAdvance(IborCalendar,$H528,B529,"f",FALSE)</f>
        <v>43294</v>
      </c>
      <c r="I529" s="49">
        <f>_xll.qlInterestRateIndexValueDate(Index1M,$H529)</f>
        <v>43298</v>
      </c>
      <c r="J529" s="52">
        <f>IFERROR(_xll.qlIndexFixing(Index1M,$H529,TRUE,_xll.ohTrigger(RecalcTrigger,Trigger1M)),NA())</f>
        <v>1.017454446040615E-2</v>
      </c>
      <c r="K529" s="52">
        <f>IFERROR(_xll.qlIndexFixing(ONIndex1M,I529,TRUE,_xll.ohTrigger(RecalcTrigger,Trigger1M)),NA())</f>
        <v>1.0068988938707335E-2</v>
      </c>
      <c r="L529" s="52">
        <f>IFERROR(_xll.qlIndexFixing(Index3M,H529,TRUE,_xll.ohTrigger(RecalcTrigger,Trigger3M)),NA())</f>
        <v>1.1722525653521774E-2</v>
      </c>
      <c r="M529" s="52">
        <f>IFERROR(_xll.qlIndexFixing(ONIndex3M,I529,TRUE,_xll.ohTrigger(RecalcTrigger,Trigger3M)),NA())</f>
        <v>1.1567514487316188E-2</v>
      </c>
      <c r="N529" s="52">
        <f>IFERROR(_xll.qlIndexFixing(Index6M,$H529,TRUE,_xll.ohTrigger(RecalcTrigger,Trigger6M)),NA())</f>
        <v>1.3314893315179627E-2</v>
      </c>
      <c r="O529" s="52">
        <f>IFERROR(_xll.qlIndexFixing(ONIndex6M,I529,TRUE,_xll.ohTrigger(RecalcTrigger,Trigger6M)),NA())</f>
        <v>1.2997154872511629E-2</v>
      </c>
      <c r="P529" s="52">
        <f>IFERROR(_xll.qlIndexFixing(Index1Y,$H529,TRUE,_xll.ohTrigger(RecalcTrigger,Trigger1Y)),NA())</f>
        <v>1.5980763897254828E-2</v>
      </c>
      <c r="Q529" s="52">
        <f>IFERROR(_xll.qlIndexFixing(ONIndex1Y,I529,TRUE,_xll.ohTrigger(RecalcTrigger,Trigger1Y)),NA())</f>
        <v>1.551310638763681E-2</v>
      </c>
    </row>
    <row r="530" spans="2:17" x14ac:dyDescent="0.2">
      <c r="B530" s="46" t="s">
        <v>51</v>
      </c>
      <c r="D530" s="49">
        <f>_xll.qlCalendarAdvance(LocalCalendar,$D529,B530,"f",FALSE)</f>
        <v>43307</v>
      </c>
      <c r="E530" s="49">
        <f>_xll.qlInterestRateIndexValueDate(IndexON,D530)</f>
        <v>43307</v>
      </c>
      <c r="F530" s="52">
        <f>IFERROR(_xll.qlIndexFixing(IndexON,D530,TRUE,_xll.ohTrigger(RecalcTrigger,TriggerON)),NA())</f>
        <v>8.5052124101192561E-3</v>
      </c>
      <c r="H530" s="49">
        <f>_xll.qlCalendarAdvance(IborCalendar,$H529,B530,"f",FALSE)</f>
        <v>43301</v>
      </c>
      <c r="I530" s="49">
        <f>_xll.qlInterestRateIndexValueDate(Index1M,$H530)</f>
        <v>43305</v>
      </c>
      <c r="J530" s="52">
        <f>IFERROR(_xll.qlIndexFixing(Index1M,$H530,TRUE,_xll.ohTrigger(RecalcTrigger,Trigger1M)),NA())</f>
        <v>1.0221721555957571E-2</v>
      </c>
      <c r="K530" s="52">
        <f>IFERROR(_xll.qlIndexFixing(ONIndex1M,I530,TRUE,_xll.ohTrigger(RecalcTrigger,Trigger1M)),NA())</f>
        <v>1.0116324784990027E-2</v>
      </c>
      <c r="L530" s="52">
        <f>IFERROR(_xll.qlIndexFixing(Index3M,H530,TRUE,_xll.ohTrigger(RecalcTrigger,Trigger3M)),NA())</f>
        <v>1.1746221002568146E-2</v>
      </c>
      <c r="M530" s="52">
        <f>IFERROR(_xll.qlIndexFixing(ONIndex3M,I530,TRUE,_xll.ohTrigger(RecalcTrigger,Trigger3M)),NA())</f>
        <v>1.1585128563833536E-2</v>
      </c>
      <c r="N530" s="52">
        <f>IFERROR(_xll.qlIndexFixing(Index6M,$H530,TRUE,_xll.ohTrigger(RecalcTrigger,Trigger6M)),NA())</f>
        <v>1.3340354227690122E-2</v>
      </c>
      <c r="O530" s="52">
        <f>IFERROR(_xll.qlIndexFixing(ONIndex6M,I530,TRUE,_xll.ohTrigger(RecalcTrigger,Trigger6M)),NA())</f>
        <v>1.301050861294506E-2</v>
      </c>
      <c r="P530" s="52">
        <f>IFERROR(_xll.qlIndexFixing(Index1Y,$H530,TRUE,_xll.ohTrigger(RecalcTrigger,Trigger1Y)),NA())</f>
        <v>1.6013151218509953E-2</v>
      </c>
      <c r="Q530" s="52">
        <f>IFERROR(_xll.qlIndexFixing(ONIndex1Y,I530,TRUE,_xll.ohTrigger(RecalcTrigger,Trigger1Y)),NA())</f>
        <v>1.5486089217215948E-2</v>
      </c>
    </row>
    <row r="531" spans="2:17" x14ac:dyDescent="0.2">
      <c r="B531" s="46" t="s">
        <v>51</v>
      </c>
      <c r="D531" s="49">
        <f>_xll.qlCalendarAdvance(LocalCalendar,$D530,B531,"f",FALSE)</f>
        <v>43314</v>
      </c>
      <c r="E531" s="49">
        <f>_xll.qlInterestRateIndexValueDate(IndexON,D531)</f>
        <v>43314</v>
      </c>
      <c r="F531" s="52">
        <f>IFERROR(_xll.qlIndexFixing(IndexON,D531,TRUE,_xll.ohTrigger(RecalcTrigger,TriggerON)),NA())</f>
        <v>8.5428007878096679E-3</v>
      </c>
      <c r="H531" s="49">
        <f>_xll.qlCalendarAdvance(IborCalendar,$H530,B531,"f",FALSE)</f>
        <v>43308</v>
      </c>
      <c r="I531" s="49">
        <f>_xll.qlInterestRateIndexValueDate(Index1M,$H531)</f>
        <v>43312</v>
      </c>
      <c r="J531" s="52">
        <f>IFERROR(_xll.qlIndexFixing(Index1M,$H531,TRUE,_xll.ohTrigger(RecalcTrigger,Trigger1M)),NA())</f>
        <v>1.0268805979690387E-2</v>
      </c>
      <c r="K531" s="52">
        <f>IFERROR(_xll.qlIndexFixing(ONIndex1M,I531,TRUE,_xll.ohTrigger(RecalcTrigger,Trigger1M)),NA())</f>
        <v>1.0163567853647137E-2</v>
      </c>
      <c r="L531" s="52">
        <f>IFERROR(_xll.qlIndexFixing(Index3M,H531,TRUE,_xll.ohTrigger(RecalcTrigger,Trigger3M)),NA())</f>
        <v>1.1770844044690788E-2</v>
      </c>
      <c r="M531" s="52">
        <f>IFERROR(_xll.qlIndexFixing(ONIndex3M,I531,TRUE,_xll.ohTrigger(RecalcTrigger,Trigger3M)),NA())</f>
        <v>1.1603667439308296E-2</v>
      </c>
      <c r="N531" s="52">
        <f>IFERROR(_xll.qlIndexFixing(Index6M,$H531,TRUE,_xll.ohTrigger(RecalcTrigger,Trigger6M)),NA())</f>
        <v>1.3366734797210294E-2</v>
      </c>
      <c r="O531" s="52">
        <f>IFERROR(_xll.qlIndexFixing(ONIndex6M,I531,TRUE,_xll.ohTrigger(RecalcTrigger,Trigger6M)),NA())</f>
        <v>1.3024775476875305E-2</v>
      </c>
      <c r="P531" s="52">
        <f>IFERROR(_xll.qlIndexFixing(Index1Y,$H531,TRUE,_xll.ohTrigger(RecalcTrigger,Trigger1Y)),NA())</f>
        <v>1.6047262399999911E-2</v>
      </c>
      <c r="Q531" s="52">
        <f>IFERROR(_xll.qlIndexFixing(ONIndex1Y,I531,TRUE,_xll.ohTrigger(RecalcTrigger,Trigger1Y)),NA())</f>
        <v>1.5461475553308901E-2</v>
      </c>
    </row>
    <row r="532" spans="2:17" x14ac:dyDescent="0.2">
      <c r="B532" s="46" t="s">
        <v>51</v>
      </c>
      <c r="D532" s="49">
        <f>_xll.qlCalendarAdvance(LocalCalendar,$D531,B532,"f",FALSE)</f>
        <v>43321</v>
      </c>
      <c r="E532" s="49">
        <f>_xll.qlInterestRateIndexValueDate(IndexON,D532)</f>
        <v>43321</v>
      </c>
      <c r="F532" s="52">
        <f>IFERROR(_xll.qlIndexFixing(IndexON,D532,TRUE,_xll.ohTrigger(RecalcTrigger,TriggerON)),NA())</f>
        <v>8.5804385228183122E-3</v>
      </c>
      <c r="H532" s="49">
        <f>_xll.qlCalendarAdvance(IborCalendar,$H531,B532,"f",FALSE)</f>
        <v>43315</v>
      </c>
      <c r="I532" s="49">
        <f>_xll.qlInterestRateIndexValueDate(Index1M,$H532)</f>
        <v>43319</v>
      </c>
      <c r="J532" s="52">
        <f>IFERROR(_xll.qlIndexFixing(Index1M,$H532,TRUE,_xll.ohTrigger(RecalcTrigger,Trigger1M)),NA())</f>
        <v>1.0315797730470021E-2</v>
      </c>
      <c r="K532" s="52">
        <f>IFERROR(_xll.qlIndexFixing(ONIndex1M,I532,TRUE,_xll.ohTrigger(RecalcTrigger,Trigger1M)),NA())</f>
        <v>1.0210718144598729E-2</v>
      </c>
      <c r="L532" s="52">
        <f>IFERROR(_xll.qlIndexFixing(Index3M,H532,TRUE,_xll.ohTrigger(RecalcTrigger,Trigger3M)),NA())</f>
        <v>1.1796394797350517E-2</v>
      </c>
      <c r="M532" s="52">
        <f>IFERROR(_xll.qlIndexFixing(ONIndex3M,I532,TRUE,_xll.ohTrigger(RecalcTrigger,Trigger3M)),NA())</f>
        <v>1.1623131113980278E-2</v>
      </c>
      <c r="N532" s="52">
        <f>IFERROR(_xll.qlIndexFixing(Index6M,$H532,TRUE,_xll.ohTrigger(RecalcTrigger,Trigger6M)),NA())</f>
        <v>1.3394035060678423E-2</v>
      </c>
      <c r="O532" s="52">
        <f>IFERROR(_xll.qlIndexFixing(ONIndex6M,I532,TRUE,_xll.ohTrigger(RecalcTrigger,Trigger6M)),NA())</f>
        <v>1.3039955464462238E-2</v>
      </c>
      <c r="P532" s="52">
        <f>IFERROR(_xll.qlIndexFixing(Index1Y,$H532,TRUE,_xll.ohTrigger(RecalcTrigger,Trigger1Y)),NA())</f>
        <v>1.6083033027802833E-2</v>
      </c>
      <c r="Q532" s="52">
        <f>IFERROR(_xll.qlIndexFixing(ONIndex1Y,I532,TRUE,_xll.ohTrigger(RecalcTrigger,Trigger1Y)),NA())</f>
        <v>1.5439265395436053E-2</v>
      </c>
    </row>
    <row r="533" spans="2:17" x14ac:dyDescent="0.2">
      <c r="B533" s="46" t="s">
        <v>51</v>
      </c>
      <c r="D533" s="49">
        <f>_xll.qlCalendarAdvance(LocalCalendar,$D532,B533,"f",FALSE)</f>
        <v>43328</v>
      </c>
      <c r="E533" s="49">
        <f>_xll.qlInterestRateIndexValueDate(IndexON,D533)</f>
        <v>43328</v>
      </c>
      <c r="F533" s="52">
        <f>IFERROR(_xll.qlIndexFixing(IndexON,D533,TRUE,_xll.ohTrigger(RecalcTrigger,TriggerON)),NA())</f>
        <v>8.6181256149853169E-3</v>
      </c>
      <c r="H533" s="49">
        <f>_xll.qlCalendarAdvance(IborCalendar,$H532,B533,"f",FALSE)</f>
        <v>43322</v>
      </c>
      <c r="I533" s="49">
        <f>_xll.qlInterestRateIndexValueDate(Index1M,$H533)</f>
        <v>43326</v>
      </c>
      <c r="J533" s="52">
        <f>IFERROR(_xll.qlIndexFixing(Index1M,$H533,TRUE,_xll.ohTrigger(RecalcTrigger,Trigger1M)),NA())</f>
        <v>1.0362696807174788E-2</v>
      </c>
      <c r="K533" s="52">
        <f>IFERROR(_xll.qlIndexFixing(ONIndex1M,I533,TRUE,_xll.ohTrigger(RecalcTrigger,Trigger1M)),NA())</f>
        <v>1.0257775657764867E-2</v>
      </c>
      <c r="L533" s="52">
        <f>IFERROR(_xll.qlIndexFixing(Index3M,H533,TRUE,_xll.ohTrigger(RecalcTrigger,Trigger3M)),NA())</f>
        <v>1.1822873278662407E-2</v>
      </c>
      <c r="M533" s="52">
        <f>IFERROR(_xll.qlIndexFixing(ONIndex3M,I533,TRUE,_xll.ohTrigger(RecalcTrigger,Trigger3M)),NA())</f>
        <v>1.1643519587849482E-2</v>
      </c>
      <c r="N533" s="52">
        <f>IFERROR(_xll.qlIndexFixing(Index6M,$H533,TRUE,_xll.ohTrigger(RecalcTrigger,Trigger6M)),NA())</f>
        <v>1.3422255056323489E-2</v>
      </c>
      <c r="O533" s="52">
        <f>IFERROR(_xll.qlIndexFixing(ONIndex6M,I533,TRUE,_xll.ohTrigger(RecalcTrigger,Trigger6M)),NA())</f>
        <v>1.3056048575865731E-2</v>
      </c>
      <c r="P533" s="52">
        <f>IFERROR(_xll.qlIndexFixing(Index1Y,$H533,TRUE,_xll.ohTrigger(RecalcTrigger,Trigger1Y)),NA())</f>
        <v>1.6120398687238229E-2</v>
      </c>
      <c r="Q533" s="52">
        <f>IFERROR(_xll.qlIndexFixing(ONIndex1Y,I533,TRUE,_xll.ohTrigger(RecalcTrigger,Trigger1Y)),NA())</f>
        <v>1.541945874303785E-2</v>
      </c>
    </row>
    <row r="534" spans="2:17" x14ac:dyDescent="0.2">
      <c r="B534" s="46" t="s">
        <v>51</v>
      </c>
      <c r="D534" s="49">
        <f>_xll.qlCalendarAdvance(LocalCalendar,$D533,B534,"f",FALSE)</f>
        <v>43335</v>
      </c>
      <c r="E534" s="49">
        <f>_xll.qlInterestRateIndexValueDate(IndexON,D534)</f>
        <v>43335</v>
      </c>
      <c r="F534" s="52">
        <f>IFERROR(_xll.qlIndexFixing(IndexON,D534,TRUE,_xll.ohTrigger(RecalcTrigger,TriggerON)),NA())</f>
        <v>8.6558620644705542E-3</v>
      </c>
      <c r="H534" s="49">
        <f>_xll.qlCalendarAdvance(IborCalendar,$H533,B534,"f",FALSE)</f>
        <v>43329</v>
      </c>
      <c r="I534" s="49">
        <f>_xll.qlInterestRateIndexValueDate(Index1M,$H534)</f>
        <v>43333</v>
      </c>
      <c r="J534" s="52">
        <f>IFERROR(_xll.qlIndexFixing(Index1M,$H534,TRUE,_xll.ohTrigger(RecalcTrigger,Trigger1M)),NA())</f>
        <v>1.0409503208675272E-2</v>
      </c>
      <c r="K534" s="52">
        <f>IFERROR(_xll.qlIndexFixing(ONIndex1M,I534,TRUE,_xll.ohTrigger(RecalcTrigger,Trigger1M)),NA())</f>
        <v>1.0304740393225487E-2</v>
      </c>
      <c r="L534" s="52">
        <f>IFERROR(_xll.qlIndexFixing(Index3M,H534,TRUE,_xll.ohTrigger(RecalcTrigger,Trigger3M)),NA())</f>
        <v>1.1850279507401007E-2</v>
      </c>
      <c r="M534" s="52">
        <f>IFERROR(_xll.qlIndexFixing(ONIndex3M,I534,TRUE,_xll.ohTrigger(RecalcTrigger,Trigger3M)),NA())</f>
        <v>1.1664832861315588E-2</v>
      </c>
      <c r="N534" s="52">
        <f>IFERROR(_xll.qlIndexFixing(Index6M,$H534,TRUE,_xll.ohTrigger(RecalcTrigger,Trigger6M)),NA())</f>
        <v>1.3451394823659975E-2</v>
      </c>
      <c r="O534" s="52">
        <f>IFERROR(_xll.qlIndexFixing(ONIndex6M,I534,TRUE,_xll.ohTrigger(RecalcTrigger,Trigger6M)),NA())</f>
        <v>1.3073054811085782E-2</v>
      </c>
      <c r="P534" s="52">
        <f>IFERROR(_xll.qlIndexFixing(Index1Y,$H534,TRUE,_xll.ohTrigger(RecalcTrigger,Trigger1Y)),NA())</f>
        <v>1.6159294961817953E-2</v>
      </c>
      <c r="Q534" s="52">
        <f>IFERROR(_xll.qlIndexFixing(ONIndex1Y,I534,TRUE,_xll.ohTrigger(RecalcTrigger,Trigger1Y)),NA())</f>
        <v>1.5402055595874486E-2</v>
      </c>
    </row>
    <row r="535" spans="2:17" x14ac:dyDescent="0.2">
      <c r="B535" s="46" t="s">
        <v>51</v>
      </c>
      <c r="D535" s="49">
        <f>_xll.qlCalendarAdvance(LocalCalendar,$D534,B535,"f",FALSE)</f>
        <v>43342</v>
      </c>
      <c r="E535" s="49">
        <f>_xll.qlInterestRateIndexValueDate(IndexON,D535)</f>
        <v>43342</v>
      </c>
      <c r="F535" s="52">
        <f>IFERROR(_xll.qlIndexFixing(IndexON,D535,TRUE,_xll.ohTrigger(RecalcTrigger,TriggerON)),NA())</f>
        <v>8.6936478712740239E-3</v>
      </c>
      <c r="H535" s="49">
        <f>_xll.qlCalendarAdvance(IborCalendar,$H534,B535,"f",FALSE)</f>
        <v>43336</v>
      </c>
      <c r="I535" s="49">
        <f>_xll.qlInterestRateIndexValueDate(Index1M,$H535)</f>
        <v>43341</v>
      </c>
      <c r="J535" s="52">
        <f>IFERROR(_xll.qlIndexFixing(Index1M,$H535,TRUE,_xll.ohTrigger(RecalcTrigger,Trigger1M)),NA())</f>
        <v>1.045940299860959E-2</v>
      </c>
      <c r="K535" s="52">
        <f>IFERROR(_xll.qlIndexFixing(ONIndex1M,I535,TRUE,_xll.ohTrigger(RecalcTrigger,Trigger1M)),NA())</f>
        <v>1.0358300771038387E-2</v>
      </c>
      <c r="L535" s="52">
        <f>IFERROR(_xll.qlIndexFixing(Index3M,H535,TRUE,_xll.ohTrigger(RecalcTrigger,Trigger3M)),NA())</f>
        <v>1.1882736953888027E-2</v>
      </c>
      <c r="M535" s="52">
        <f>IFERROR(_xll.qlIndexFixing(ONIndex3M,I535,TRUE,_xll.ohTrigger(RecalcTrigger,Trigger3M)),NA())</f>
        <v>1.1690323295718841E-2</v>
      </c>
      <c r="N535" s="52">
        <f>IFERROR(_xll.qlIndexFixing(Index6M,$H535,TRUE,_xll.ohTrigger(RecalcTrigger,Trigger6M)),NA())</f>
        <v>1.3483097878353218E-2</v>
      </c>
      <c r="O535" s="52">
        <f>IFERROR(_xll.qlIndexFixing(ONIndex6M,I535,TRUE,_xll.ohTrigger(RecalcTrigger,Trigger6M)),NA())</f>
        <v>1.3093608619580976E-2</v>
      </c>
      <c r="P535" s="52">
        <f>IFERROR(_xll.qlIndexFixing(Index1Y,$H535,TRUE,_xll.ohTrigger(RecalcTrigger,Trigger1Y)),NA())</f>
        <v>1.6205539432508225E-2</v>
      </c>
      <c r="Q535" s="52">
        <f>IFERROR(_xll.qlIndexFixing(ONIndex1Y,I535,TRUE,_xll.ohTrigger(RecalcTrigger,Trigger1Y)),NA())</f>
        <v>1.5385109351786497E-2</v>
      </c>
    </row>
    <row r="536" spans="2:17" x14ac:dyDescent="0.2">
      <c r="B536" s="46" t="s">
        <v>51</v>
      </c>
      <c r="D536" s="49">
        <f>_xll.qlCalendarAdvance(LocalCalendar,$D535,B536,"f",FALSE)</f>
        <v>43349</v>
      </c>
      <c r="E536" s="49">
        <f>_xll.qlInterestRateIndexValueDate(IndexON,D536)</f>
        <v>43349</v>
      </c>
      <c r="F536" s="52">
        <f>IFERROR(_xll.qlIndexFixing(IndexON,D536,TRUE,_xll.ohTrigger(RecalcTrigger,TriggerON)),NA())</f>
        <v>8.7314830353157902E-3</v>
      </c>
      <c r="H536" s="49">
        <f>_xll.qlCalendarAdvance(IborCalendar,$H535,B536,"f",FALSE)</f>
        <v>43343</v>
      </c>
      <c r="I536" s="49">
        <f>_xll.qlInterestRateIndexValueDate(Index1M,$H536)</f>
        <v>43347</v>
      </c>
      <c r="J536" s="52">
        <f>IFERROR(_xll.qlIndexFixing(Index1M,$H536,TRUE,_xll.ohTrigger(RecalcTrigger,Trigger1M)),NA())</f>
        <v>1.0499362733988882E-2</v>
      </c>
      <c r="K536" s="52">
        <f>IFERROR(_xll.qlIndexFixing(ONIndex1M,I536,TRUE,_xll.ohTrigger(RecalcTrigger,Trigger1M)),NA())</f>
        <v>1.0398391530630491E-2</v>
      </c>
      <c r="L536" s="52">
        <f>IFERROR(_xll.qlIndexFixing(Index3M,H536,TRUE,_xll.ohTrigger(RecalcTrigger,Trigger3M)),NA())</f>
        <v>1.1905413381697412E-2</v>
      </c>
      <c r="M536" s="52">
        <f>IFERROR(_xll.qlIndexFixing(ONIndex3M,I536,TRUE,_xll.ohTrigger(RecalcTrigger,Trigger3M)),NA())</f>
        <v>1.1710233807038506E-2</v>
      </c>
      <c r="N536" s="52">
        <f>IFERROR(_xll.qlIndexFixing(Index6M,$H536,TRUE,_xll.ohTrigger(RecalcTrigger,Trigger6M)),NA())</f>
        <v>1.3504103730259811E-2</v>
      </c>
      <c r="O536" s="52">
        <f>IFERROR(_xll.qlIndexFixing(ONIndex6M,I536,TRUE,_xll.ohTrigger(RecalcTrigger,Trigger6M)),NA())</f>
        <v>1.3109806653774925E-2</v>
      </c>
      <c r="P536" s="52">
        <f>IFERROR(_xll.qlIndexFixing(Index1Y,$H536,TRUE,_xll.ohTrigger(RecalcTrigger,Trigger1Y)),NA())</f>
        <v>1.6241421675431363E-2</v>
      </c>
      <c r="Q536" s="52">
        <f>IFERROR(_xll.qlIndexFixing(ONIndex1Y,I536,TRUE,_xll.ohTrigger(RecalcTrigger,Trigger1Y)),NA())</f>
        <v>1.5374459815573616E-2</v>
      </c>
    </row>
    <row r="537" spans="2:17" x14ac:dyDescent="0.2">
      <c r="B537" s="46" t="s">
        <v>51</v>
      </c>
      <c r="D537" s="49">
        <f>_xll.qlCalendarAdvance(LocalCalendar,$D536,B537,"f",FALSE)</f>
        <v>43356</v>
      </c>
      <c r="E537" s="49">
        <f>_xll.qlInterestRateIndexValueDate(IndexON,D537)</f>
        <v>43356</v>
      </c>
      <c r="F537" s="52">
        <f>IFERROR(_xll.qlIndexFixing(IndexON,D537,TRUE,_xll.ohTrigger(RecalcTrigger,TriggerON)),NA())</f>
        <v>8.7693675566757889E-3</v>
      </c>
      <c r="H537" s="49">
        <f>_xll.qlCalendarAdvance(IborCalendar,$H536,B537,"f",FALSE)</f>
        <v>43350</v>
      </c>
      <c r="I537" s="49">
        <f>_xll.qlInterestRateIndexValueDate(Index1M,$H537)</f>
        <v>43354</v>
      </c>
      <c r="J537" s="52">
        <f>IFERROR(_xll.qlIndexFixing(Index1M,$H537,TRUE,_xll.ohTrigger(RecalcTrigger,Trigger1M)),NA())</f>
        <v>1.054589636354919E-2</v>
      </c>
      <c r="K537" s="52">
        <f>IFERROR(_xll.qlIndexFixing(ONIndex1M,I537,TRUE,_xll.ohTrigger(RecalcTrigger,Trigger1M)),NA())</f>
        <v>1.0445077932494939E-2</v>
      </c>
      <c r="L537" s="52">
        <f>IFERROR(_xll.qlIndexFixing(Index3M,H537,TRUE,_xll.ohTrigger(RecalcTrigger,Trigger3M)),NA())</f>
        <v>1.193553570221137E-2</v>
      </c>
      <c r="M537" s="52">
        <f>IFERROR(_xll.qlIndexFixing(ONIndex3M,I537,TRUE,_xll.ohTrigger(RecalcTrigger,Trigger3M)),NA())</f>
        <v>1.1734321479774934E-2</v>
      </c>
      <c r="N537" s="52">
        <f>IFERROR(_xll.qlIndexFixing(Index6M,$H537,TRUE,_xll.ohTrigger(RecalcTrigger,Trigger6M)),NA())</f>
        <v>1.3535802364681658E-2</v>
      </c>
      <c r="O537" s="52">
        <f>IFERROR(_xll.qlIndexFixing(ONIndex6M,I537,TRUE,_xll.ohTrigger(RecalcTrigger,Trigger6M)),NA())</f>
        <v>1.3129552261403887E-2</v>
      </c>
      <c r="P537" s="52">
        <f>IFERROR(_xll.qlIndexFixing(Index1Y,$H537,TRUE,_xll.ohTrigger(RecalcTrigger,Trigger1Y)),NA())</f>
        <v>1.628452326361134E-2</v>
      </c>
      <c r="Q537" s="52">
        <f>IFERROR(_xll.qlIndexFixing(ONIndex1Y,I537,TRUE,_xll.ohTrigger(RecalcTrigger,Trigger1Y)),NA())</f>
        <v>1.5364267181956492E-2</v>
      </c>
    </row>
    <row r="538" spans="2:17" x14ac:dyDescent="0.2">
      <c r="B538" s="46" t="s">
        <v>51</v>
      </c>
      <c r="D538" s="49">
        <f>_xll.qlCalendarAdvance(LocalCalendar,$D537,B538,"f",FALSE)</f>
        <v>43363</v>
      </c>
      <c r="E538" s="49">
        <f>_xll.qlInterestRateIndexValueDate(IndexON,D538)</f>
        <v>43363</v>
      </c>
      <c r="F538" s="52">
        <f>IFERROR(_xll.qlIndexFixing(IndexON,D538,TRUE,_xll.ohTrigger(RecalcTrigger,TriggerON)),NA())</f>
        <v>8.8073014353540202E-3</v>
      </c>
      <c r="H538" s="49">
        <f>_xll.qlCalendarAdvance(IborCalendar,$H537,B538,"f",FALSE)</f>
        <v>43357</v>
      </c>
      <c r="I538" s="49">
        <f>_xll.qlInterestRateIndexValueDate(Index1M,$H538)</f>
        <v>43361</v>
      </c>
      <c r="J538" s="52">
        <f>IFERROR(_xll.qlIndexFixing(Index1M,$H538,TRUE,_xll.ohTrigger(RecalcTrigger,Trigger1M)),NA())</f>
        <v>1.0592337310232125E-2</v>
      </c>
      <c r="K538" s="52">
        <f>IFERROR(_xll.qlIndexFixing(ONIndex1M,I538,TRUE,_xll.ohTrigger(RecalcTrigger,Trigger1M)),NA())</f>
        <v>1.0491671556493998E-2</v>
      </c>
      <c r="L538" s="52">
        <f>IFERROR(_xll.qlIndexFixing(Index3M,H538,TRUE,_xll.ohTrigger(RecalcTrigger,Trigger3M)),NA())</f>
        <v>1.1966585816936897E-2</v>
      </c>
      <c r="M538" s="52">
        <f>IFERROR(_xll.qlIndexFixing(ONIndex3M,I538,TRUE,_xll.ohTrigger(RecalcTrigger,Trigger3M)),NA())</f>
        <v>1.175933395258788E-2</v>
      </c>
      <c r="N538" s="52">
        <f>IFERROR(_xll.qlIndexFixing(Index6M,$H538,TRUE,_xll.ohTrigger(RecalcTrigger,Trigger6M)),NA())</f>
        <v>1.3568420819691821E-2</v>
      </c>
      <c r="O538" s="52">
        <f>IFERROR(_xll.qlIndexFixing(ONIndex6M,I538,TRUE,_xll.ohTrigger(RecalcTrigger,Trigger6M)),NA())</f>
        <v>1.3150210993568834E-2</v>
      </c>
      <c r="P538" s="52">
        <f>IFERROR(_xll.qlIndexFixing(Index1Y,$H538,TRUE,_xll.ohTrigger(RecalcTrigger,Trigger1Y)),NA())</f>
        <v>1.6328897763423632E-2</v>
      </c>
      <c r="Q538" s="52">
        <f>IFERROR(_xll.qlIndexFixing(ONIndex1Y,I538,TRUE,_xll.ohTrigger(RecalcTrigger,Trigger1Y)),NA())</f>
        <v>1.535647805229523E-2</v>
      </c>
    </row>
    <row r="539" spans="2:17" x14ac:dyDescent="0.2">
      <c r="B539" s="46" t="s">
        <v>51</v>
      </c>
      <c r="D539" s="49">
        <f>_xll.qlCalendarAdvance(LocalCalendar,$D538,B539,"f",FALSE)</f>
        <v>43370</v>
      </c>
      <c r="E539" s="49">
        <f>_xll.qlInterestRateIndexValueDate(IndexON,D539)</f>
        <v>43370</v>
      </c>
      <c r="F539" s="52">
        <f>IFERROR(_xll.qlIndexFixing(IndexON,D539,TRUE,_xll.ohTrigger(RecalcTrigger,TriggerON)),NA())</f>
        <v>8.8452846714304201E-3</v>
      </c>
      <c r="H539" s="49">
        <f>_xll.qlCalendarAdvance(IborCalendar,$H538,B539,"f",FALSE)</f>
        <v>43364</v>
      </c>
      <c r="I539" s="49">
        <f>_xll.qlInterestRateIndexValueDate(Index1M,$H539)</f>
        <v>43368</v>
      </c>
      <c r="J539" s="52">
        <f>IFERROR(_xll.qlIndexFixing(Index1M,$H539,TRUE,_xll.ohTrigger(RecalcTrigger,Trigger1M)),NA())</f>
        <v>1.063868557296388E-2</v>
      </c>
      <c r="K539" s="52">
        <f>IFERROR(_xll.qlIndexFixing(ONIndex1M,I539,TRUE,_xll.ohTrigger(RecalcTrigger,Trigger1M)),NA())</f>
        <v>1.053817240254773E-2</v>
      </c>
      <c r="L539" s="52">
        <f>IFERROR(_xll.qlIndexFixing(Index3M,H539,TRUE,_xll.ohTrigger(RecalcTrigger,Trigger3M)),NA())</f>
        <v>1.2003897864102421E-2</v>
      </c>
      <c r="M539" s="52">
        <f>IFERROR(_xll.qlIndexFixing(ONIndex3M,I539,TRUE,_xll.ohTrigger(RecalcTrigger,Trigger3M)),NA())</f>
        <v>1.1785271225797089E-2</v>
      </c>
      <c r="N539" s="52">
        <f>IFERROR(_xll.qlIndexFixing(Index6M,$H539,TRUE,_xll.ohTrigger(RecalcTrigger,Trigger6M)),NA())</f>
        <v>1.3601959140221873E-2</v>
      </c>
      <c r="O539" s="52">
        <f>IFERROR(_xll.qlIndexFixing(ONIndex6M,I539,TRUE,_xll.ohTrigger(RecalcTrigger,Trigger6M)),NA())</f>
        <v>1.3171782850269764E-2</v>
      </c>
      <c r="P539" s="52">
        <f>IFERROR(_xll.qlIndexFixing(Index1Y,$H539,TRUE,_xll.ohTrigger(RecalcTrigger,Trigger1Y)),NA())</f>
        <v>1.6374480735089798E-2</v>
      </c>
      <c r="Q539" s="52">
        <f>IFERROR(_xll.qlIndexFixing(ONIndex1Y,I539,TRUE,_xll.ohTrigger(RecalcTrigger,Trigger1Y)),NA())</f>
        <v>1.535109242658983E-2</v>
      </c>
    </row>
    <row r="540" spans="2:17" x14ac:dyDescent="0.2">
      <c r="B540" s="46" t="s">
        <v>51</v>
      </c>
      <c r="D540" s="49">
        <f>_xll.qlCalendarAdvance(LocalCalendar,$D539,B540,"f",FALSE)</f>
        <v>43377</v>
      </c>
      <c r="E540" s="49">
        <f>_xll.qlInterestRateIndexValueDate(IndexON,D540)</f>
        <v>43377</v>
      </c>
      <c r="F540" s="52">
        <f>IFERROR(_xll.qlIndexFixing(IndexON,D540,TRUE,_xll.ohTrigger(RecalcTrigger,TriggerON)),NA())</f>
        <v>8.8833172648250525E-3</v>
      </c>
      <c r="H540" s="49">
        <f>_xll.qlCalendarAdvance(IborCalendar,$H539,B540,"f",FALSE)</f>
        <v>43371</v>
      </c>
      <c r="I540" s="49">
        <f>_xll.qlInterestRateIndexValueDate(Index1M,$H540)</f>
        <v>43375</v>
      </c>
      <c r="J540" s="52">
        <f>IFERROR(_xll.qlIndexFixing(Index1M,$H540,TRUE,_xll.ohTrigger(RecalcTrigger,Trigger1M)),NA())</f>
        <v>1.0688395375870454E-2</v>
      </c>
      <c r="K540" s="52">
        <f>IFERROR(_xll.qlIndexFixing(ONIndex1M,I540,TRUE,_xll.ohTrigger(RecalcTrigger,Trigger1M)),NA())</f>
        <v>1.0584580470576199E-2</v>
      </c>
      <c r="L540" s="52">
        <f>IFERROR(_xll.qlIndexFixing(Index3M,H540,TRUE,_xll.ohTrigger(RecalcTrigger,Trigger3M)),NA())</f>
        <v>1.2034200710041819E-2</v>
      </c>
      <c r="M540" s="52">
        <f>IFERROR(_xll.qlIndexFixing(ONIndex3M,I540,TRUE,_xll.ohTrigger(RecalcTrigger,Trigger3M)),NA())</f>
        <v>1.1812133299642369E-2</v>
      </c>
      <c r="N540" s="52">
        <f>IFERROR(_xll.qlIndexFixing(Index6M,$H540,TRUE,_xll.ohTrigger(RecalcTrigger,Trigger6M)),NA())</f>
        <v>1.3639455442617189E-2</v>
      </c>
      <c r="O540" s="52">
        <f>IFERROR(_xll.qlIndexFixing(ONIndex6M,I540,TRUE,_xll.ohTrigger(RecalcTrigger,Trigger6M)),NA())</f>
        <v>1.3194267831746487E-2</v>
      </c>
      <c r="P540" s="52">
        <f>IFERROR(_xll.qlIndexFixing(Index1Y,$H540,TRUE,_xll.ohTrigger(RecalcTrigger,Trigger1Y)),NA())</f>
        <v>1.6421207731611966E-2</v>
      </c>
      <c r="Q540" s="52">
        <f>IFERROR(_xll.qlIndexFixing(ONIndex1Y,I540,TRUE,_xll.ohTrigger(RecalcTrigger,Trigger1Y)),NA())</f>
        <v>1.5348110304680418E-2</v>
      </c>
    </row>
    <row r="541" spans="2:17" x14ac:dyDescent="0.2">
      <c r="B541" s="46" t="s">
        <v>51</v>
      </c>
      <c r="D541" s="49">
        <f>_xll.qlCalendarAdvance(LocalCalendar,$D540,B541,"f",FALSE)</f>
        <v>43384</v>
      </c>
      <c r="E541" s="49">
        <f>_xll.qlInterestRateIndexValueDate(IndexON,D541)</f>
        <v>43384</v>
      </c>
      <c r="F541" s="52">
        <f>IFERROR(_xll.qlIndexFixing(IndexON,D541,TRUE,_xll.ohTrigger(RecalcTrigger,TriggerON)),NA())</f>
        <v>8.9213992156178534E-3</v>
      </c>
      <c r="H541" s="49">
        <f>_xll.qlCalendarAdvance(IborCalendar,$H540,B541,"f",FALSE)</f>
        <v>43378</v>
      </c>
      <c r="I541" s="49">
        <f>_xll.qlInterestRateIndexValueDate(Index1M,$H541)</f>
        <v>43382</v>
      </c>
      <c r="J541" s="52">
        <f>IFERROR(_xll.qlIndexFixing(Index1M,$H541,TRUE,_xll.ohTrigger(RecalcTrigger,Trigger1M)),NA())</f>
        <v>1.0734553019706572E-2</v>
      </c>
      <c r="K541" s="52">
        <f>IFERROR(_xll.qlIndexFixing(ONIndex1M,I541,TRUE,_xll.ohTrigger(RecalcTrigger,Trigger1M)),NA())</f>
        <v>1.0630895760579406E-2</v>
      </c>
      <c r="L541" s="52">
        <f>IFERROR(_xll.qlIndexFixing(Index3M,H541,TRUE,_xll.ohTrigger(RecalcTrigger,Trigger3M)),NA())</f>
        <v>1.2068101751709626E-2</v>
      </c>
      <c r="M541" s="52">
        <f>IFERROR(_xll.qlIndexFixing(ONIndex3M,I541,TRUE,_xll.ohTrigger(RecalcTrigger,Trigger3M)),NA())</f>
        <v>1.1839920174123719E-2</v>
      </c>
      <c r="N541" s="52">
        <f>IFERROR(_xll.qlIndexFixing(Index6M,$H541,TRUE,_xll.ohTrigger(RecalcTrigger,Trigger6M)),NA())</f>
        <v>1.367490069232483E-2</v>
      </c>
      <c r="O541" s="52">
        <f>IFERROR(_xll.qlIndexFixing(ONIndex6M,I541,TRUE,_xll.ohTrigger(RecalcTrigger,Trigger6M)),NA())</f>
        <v>1.3217665938158873E-2</v>
      </c>
      <c r="P541" s="52">
        <f>IFERROR(_xll.qlIndexFixing(Index1Y,$H541,TRUE,_xll.ohTrigger(RecalcTrigger,Trigger1Y)),NA())</f>
        <v>1.6469014298017046E-2</v>
      </c>
      <c r="Q541" s="52">
        <f>IFERROR(_xll.qlIndexFixing(ONIndex1Y,I541,TRUE,_xll.ohTrigger(RecalcTrigger,Trigger1Y)),NA())</f>
        <v>1.5347531686566995E-2</v>
      </c>
    </row>
    <row r="542" spans="2:17" x14ac:dyDescent="0.2">
      <c r="B542" s="46" t="s">
        <v>51</v>
      </c>
      <c r="D542" s="49">
        <f>_xll.qlCalendarAdvance(LocalCalendar,$D541,B542,"f",FALSE)</f>
        <v>43391</v>
      </c>
      <c r="E542" s="49">
        <f>_xll.qlInterestRateIndexValueDate(IndexON,D542)</f>
        <v>43391</v>
      </c>
      <c r="F542" s="52">
        <f>IFERROR(_xll.qlIndexFixing(IndexON,D542,TRUE,_xll.ohTrigger(RecalcTrigger,TriggerON)),NA())</f>
        <v>8.959530523808823E-3</v>
      </c>
      <c r="H542" s="49">
        <f>_xll.qlCalendarAdvance(IborCalendar,$H541,B542,"f",FALSE)</f>
        <v>43385</v>
      </c>
      <c r="I542" s="49">
        <f>_xll.qlInterestRateIndexValueDate(Index1M,$H542)</f>
        <v>43389</v>
      </c>
      <c r="J542" s="52">
        <f>IFERROR(_xll.qlIndexFixing(Index1M,$H542,TRUE,_xll.ohTrigger(RecalcTrigger,Trigger1M)),NA())</f>
        <v>1.078061797943714E-2</v>
      </c>
      <c r="K542" s="52">
        <f>IFERROR(_xll.qlIndexFixing(ONIndex1M,I542,TRUE,_xll.ohTrigger(RecalcTrigger,Trigger1M)),NA())</f>
        <v>1.0677118272557351E-2</v>
      </c>
      <c r="L542" s="52">
        <f>IFERROR(_xll.qlIndexFixing(Index3M,H542,TRUE,_xll.ohTrigger(RecalcTrigger,Trigger3M)),NA())</f>
        <v>1.2102930714683314E-2</v>
      </c>
      <c r="M542" s="52">
        <f>IFERROR(_xll.qlIndexFixing(ONIndex3M,I542,TRUE,_xll.ohTrigger(RecalcTrigger,Trigger3M)),NA())</f>
        <v>1.1868631849560884E-2</v>
      </c>
      <c r="N542" s="52">
        <f>IFERROR(_xll.qlIndexFixing(Index6M,$H542,TRUE,_xll.ohTrigger(RecalcTrigger,Trigger6M)),NA())</f>
        <v>1.371126599200055E-2</v>
      </c>
      <c r="O542" s="52">
        <f>IFERROR(_xll.qlIndexFixing(ONIndex6M,I542,TRUE,_xll.ohTrigger(RecalcTrigger,Trigger6M)),NA())</f>
        <v>1.3241977169666796E-2</v>
      </c>
      <c r="P542" s="52">
        <f>IFERROR(_xll.qlIndexFixing(Index1Y,$H542,TRUE,_xll.ohTrigger(RecalcTrigger,Trigger1Y)),NA())</f>
        <v>1.6517835970639289E-2</v>
      </c>
      <c r="Q542" s="52">
        <f>IFERROR(_xll.qlIndexFixing(ONIndex1Y,I542,TRUE,_xll.ohTrigger(RecalcTrigger,Trigger1Y)),NA())</f>
        <v>1.534935657208969E-2</v>
      </c>
    </row>
    <row r="543" spans="2:17" x14ac:dyDescent="0.2">
      <c r="B543" s="46" t="s">
        <v>51</v>
      </c>
      <c r="D543" s="49">
        <f>_xll.qlCalendarAdvance(LocalCalendar,$D542,B543,"f",FALSE)</f>
        <v>43398</v>
      </c>
      <c r="E543" s="49">
        <f>_xll.qlInterestRateIndexValueDate(IndexON,D543)</f>
        <v>43398</v>
      </c>
      <c r="F543" s="52">
        <f>IFERROR(_xll.qlIndexFixing(IndexON,D543,TRUE,_xll.ohTrigger(RecalcTrigger,TriggerON)),NA())</f>
        <v>8.9977111893979611E-3</v>
      </c>
      <c r="H543" s="49">
        <f>_xll.qlCalendarAdvance(IborCalendar,$H542,B543,"f",FALSE)</f>
        <v>43392</v>
      </c>
      <c r="I543" s="49">
        <f>_xll.qlInterestRateIndexValueDate(Index1M,$H543)</f>
        <v>43396</v>
      </c>
      <c r="J543" s="52">
        <f>IFERROR(_xll.qlIndexFixing(Index1M,$H543,TRUE,_xll.ohTrigger(RecalcTrigger,Trigger1M)),NA())</f>
        <v>1.0826590253955944E-2</v>
      </c>
      <c r="K543" s="52">
        <f>IFERROR(_xll.qlIndexFixing(ONIndex1M,I543,TRUE,_xll.ohTrigger(RecalcTrigger,Trigger1M)),NA())</f>
        <v>1.0723248006350161E-2</v>
      </c>
      <c r="L543" s="52">
        <f>IFERROR(_xll.qlIndexFixing(Index3M,H543,TRUE,_xll.ohTrigger(RecalcTrigger,Trigger3M)),NA())</f>
        <v>1.2138687623659647E-2</v>
      </c>
      <c r="M543" s="52">
        <f>IFERROR(_xll.qlIndexFixing(ONIndex3M,I543,TRUE,_xll.ohTrigger(RecalcTrigger,Trigger3M)),NA())</f>
        <v>1.1898268326273609E-2</v>
      </c>
      <c r="N543" s="52">
        <f>IFERROR(_xll.qlIndexFixing(Index6M,$H543,TRUE,_xll.ohTrigger(RecalcTrigger,Trigger6M)),NA())</f>
        <v>1.3748551392017243E-2</v>
      </c>
      <c r="O543" s="52">
        <f>IFERROR(_xll.qlIndexFixing(ONIndex6M,I543,TRUE,_xll.ohTrigger(RecalcTrigger,Trigger6M)),NA())</f>
        <v>1.3267201526510064E-2</v>
      </c>
      <c r="P543" s="52">
        <f>IFERROR(_xll.qlIndexFixing(Index1Y,$H543,TRUE,_xll.ohTrigger(RecalcTrigger,Trigger1Y)),NA())</f>
        <v>1.6567608276447297E-2</v>
      </c>
      <c r="Q543" s="52">
        <f>IFERROR(_xll.qlIndexFixing(ONIndex1Y,I543,TRUE,_xll.ohTrigger(RecalcTrigger,Trigger1Y)),NA())</f>
        <v>1.5353584961328437E-2</v>
      </c>
    </row>
    <row r="544" spans="2:17" x14ac:dyDescent="0.2">
      <c r="B544" s="46" t="s">
        <v>51</v>
      </c>
      <c r="D544" s="49">
        <f>_xll.qlCalendarAdvance(LocalCalendar,$D543,B544,"f",FALSE)</f>
        <v>43405</v>
      </c>
      <c r="E544" s="49">
        <f>_xll.qlInterestRateIndexValueDate(IndexON,D544)</f>
        <v>43405</v>
      </c>
      <c r="F544" s="52">
        <f>IFERROR(_xll.qlIndexFixing(IndexON,D544,TRUE,_xll.ohTrigger(RecalcTrigger,TriggerON)),NA())</f>
        <v>9.0359412123852678E-3</v>
      </c>
      <c r="H544" s="49">
        <f>_xll.qlCalendarAdvance(IborCalendar,$H543,B544,"f",FALSE)</f>
        <v>43399</v>
      </c>
      <c r="I544" s="49">
        <f>_xll.qlInterestRateIndexValueDate(Index1M,$H544)</f>
        <v>43403</v>
      </c>
      <c r="J544" s="52">
        <f>IFERROR(_xll.qlIndexFixing(Index1M,$H544,TRUE,_xll.ohTrigger(RecalcTrigger,Trigger1M)),NA())</f>
        <v>1.0872469842164507E-2</v>
      </c>
      <c r="K544" s="52">
        <f>IFERROR(_xll.qlIndexFixing(ONIndex1M,I544,TRUE,_xll.ohTrigger(RecalcTrigger,Trigger1M)),NA())</f>
        <v>1.0769284962117709E-2</v>
      </c>
      <c r="L544" s="52">
        <f>IFERROR(_xll.qlIndexFixing(Index3M,H544,TRUE,_xll.ohTrigger(RecalcTrigger,Trigger3M)),NA())</f>
        <v>1.2175372503991391E-2</v>
      </c>
      <c r="M544" s="52">
        <f>IFERROR(_xll.qlIndexFixing(ONIndex3M,I544,TRUE,_xll.ohTrigger(RecalcTrigger,Trigger3M)),NA())</f>
        <v>1.1928829604261892E-2</v>
      </c>
      <c r="N544" s="52">
        <f>IFERROR(_xll.qlIndexFixing(Index6M,$H544,TRUE,_xll.ohTrigger(RecalcTrigger,Trigger6M)),NA())</f>
        <v>1.3786756944022826E-2</v>
      </c>
      <c r="O544" s="52">
        <f>IFERROR(_xll.qlIndexFixing(ONIndex6M,I544,TRUE,_xll.ohTrigger(RecalcTrigger,Trigger6M)),NA())</f>
        <v>1.3293339008768612E-2</v>
      </c>
      <c r="P544" s="52">
        <f>IFERROR(_xll.qlIndexFixing(Index1Y,$H544,TRUE,_xll.ohTrigger(RecalcTrigger,Trigger1Y)),NA())</f>
        <v>1.6618266732411513E-2</v>
      </c>
      <c r="Q544" s="52">
        <f>IFERROR(_xll.qlIndexFixing(ONIndex1Y,I544,TRUE,_xll.ohTrigger(RecalcTrigger,Trigger1Y)),NA())</f>
        <v>1.5360216854443109E-2</v>
      </c>
    </row>
    <row r="545" spans="2:17" x14ac:dyDescent="0.2">
      <c r="B545" s="46" t="s">
        <v>51</v>
      </c>
      <c r="D545" s="49">
        <f>_xll.qlCalendarAdvance(LocalCalendar,$D544,B545,"f",FALSE)</f>
        <v>43412</v>
      </c>
      <c r="E545" s="49">
        <f>_xll.qlInterestRateIndexValueDate(IndexON,D545)</f>
        <v>43412</v>
      </c>
      <c r="F545" s="52">
        <f>IFERROR(_xll.qlIndexFixing(IndexON,D545,TRUE,_xll.ohTrigger(RecalcTrigger,TriggerON)),NA())</f>
        <v>9.0742205928506792E-3</v>
      </c>
      <c r="H545" s="49">
        <f>_xll.qlCalendarAdvance(IborCalendar,$H544,B545,"f",FALSE)</f>
        <v>43406</v>
      </c>
      <c r="I545" s="49">
        <f>_xll.qlInterestRateIndexValueDate(Index1M,$H545)</f>
        <v>43410</v>
      </c>
      <c r="J545" s="52">
        <f>IFERROR(_xll.qlIndexFixing(Index1M,$H545,TRUE,_xll.ohTrigger(RecalcTrigger,Trigger1M)),NA())</f>
        <v>1.0914828726342307E-2</v>
      </c>
      <c r="K545" s="52">
        <f>IFERROR(_xll.qlIndexFixing(ONIndex1M,I545,TRUE,_xll.ohTrigger(RecalcTrigger,Trigger1M)),NA())</f>
        <v>1.0815229139620186E-2</v>
      </c>
      <c r="L545" s="52">
        <f>IFERROR(_xll.qlIndexFixing(Index3M,H545,TRUE,_xll.ohTrigger(RecalcTrigger,Trigger3M)),NA())</f>
        <v>1.2212985381692519E-2</v>
      </c>
      <c r="M545" s="52">
        <f>IFERROR(_xll.qlIndexFixing(ONIndex3M,I545,TRUE,_xll.ohTrigger(RecalcTrigger,Trigger3M)),NA())</f>
        <v>1.1960315684005351E-2</v>
      </c>
      <c r="N545" s="52">
        <f>IFERROR(_xll.qlIndexFixing(Index6M,$H545,TRUE,_xll.ohTrigger(RecalcTrigger,Trigger6M)),NA())</f>
        <v>1.3825882700939799E-2</v>
      </c>
      <c r="O545" s="52">
        <f>IFERROR(_xll.qlIndexFixing(ONIndex6M,I545,TRUE,_xll.ohTrigger(RecalcTrigger,Trigger6M)),NA())</f>
        <v>1.3320389616762185E-2</v>
      </c>
      <c r="P545" s="52">
        <f>IFERROR(_xll.qlIndexFixing(Index1Y,$H545,TRUE,_xll.ohTrigger(RecalcTrigger,Trigger1Y)),NA())</f>
        <v>1.6669746844912951E-2</v>
      </c>
      <c r="Q545" s="52">
        <f>IFERROR(_xll.qlIndexFixing(ONIndex1Y,I545,TRUE,_xll.ohTrigger(RecalcTrigger,Trigger1Y)),NA())</f>
        <v>1.5369252251593579E-2</v>
      </c>
    </row>
    <row r="546" spans="2:17" x14ac:dyDescent="0.2">
      <c r="B546" s="46" t="s">
        <v>51</v>
      </c>
      <c r="D546" s="49">
        <f>_xll.qlCalendarAdvance(LocalCalendar,$D545,B546,"f",FALSE)</f>
        <v>43419</v>
      </c>
      <c r="E546" s="49">
        <f>_xll.qlInterestRateIndexValueDate(IndexON,D546)</f>
        <v>43419</v>
      </c>
      <c r="F546" s="52">
        <f>IFERROR(_xll.qlIndexFixing(IndexON,D546,TRUE,_xll.ohTrigger(RecalcTrigger,TriggerON)),NA())</f>
        <v>9.1125493307142591E-3</v>
      </c>
      <c r="H546" s="49">
        <f>_xll.qlCalendarAdvance(IborCalendar,$H545,B546,"f",FALSE)</f>
        <v>43413</v>
      </c>
      <c r="I546" s="49">
        <f>_xll.qlInterestRateIndexValueDate(Index1M,$H546)</f>
        <v>43417</v>
      </c>
      <c r="J546" s="52">
        <f>IFERROR(_xll.qlIndexFixing(Index1M,$H546,TRUE,_xll.ohTrigger(RecalcTrigger,Trigger1M)),NA())</f>
        <v>1.096052817144777E-2</v>
      </c>
      <c r="K546" s="52">
        <f>IFERROR(_xll.qlIndexFixing(ONIndex1M,I546,TRUE,_xll.ohTrigger(RecalcTrigger,Trigger1M)),NA())</f>
        <v>1.0861080539017465E-2</v>
      </c>
      <c r="L546" s="52">
        <f>IFERROR(_xll.qlIndexFixing(Index3M,H546,TRUE,_xll.ohTrigger(RecalcTrigger,Trigger3M)),NA())</f>
        <v>1.2251526283433869E-2</v>
      </c>
      <c r="M546" s="52">
        <f>IFERROR(_xll.qlIndexFixing(ONIndex3M,I546,TRUE,_xll.ohTrigger(RecalcTrigger,Trigger3M)),NA())</f>
        <v>1.1992726565583922E-2</v>
      </c>
      <c r="N546" s="52">
        <f>IFERROR(_xll.qlIndexFixing(Index6M,$H546,TRUE,_xll.ohTrigger(RecalcTrigger,Trigger6M)),NA())</f>
        <v>1.3862482473716404E-2</v>
      </c>
      <c r="O546" s="52">
        <f>IFERROR(_xll.qlIndexFixing(ONIndex6M,I546,TRUE,_xll.ohTrigger(RecalcTrigger,Trigger6M)),NA())</f>
        <v>1.3348353350650655E-2</v>
      </c>
      <c r="P546" s="52">
        <f>IFERROR(_xll.qlIndexFixing(Index1Y,$H546,TRUE,_xll.ohTrigger(RecalcTrigger,Trigger1Y)),NA())</f>
        <v>1.6721984109192813E-2</v>
      </c>
      <c r="Q546" s="52">
        <f>IFERROR(_xll.qlIndexFixing(ONIndex1Y,I546,TRUE,_xll.ohTrigger(RecalcTrigger,Trigger1Y)),NA())</f>
        <v>1.5380691152779846E-2</v>
      </c>
    </row>
    <row r="547" spans="2:17" x14ac:dyDescent="0.2">
      <c r="B547" s="46" t="s">
        <v>51</v>
      </c>
      <c r="D547" s="49">
        <f>_xll.qlCalendarAdvance(LocalCalendar,$D546,B547,"f",FALSE)</f>
        <v>43427</v>
      </c>
      <c r="E547" s="49">
        <f>_xll.qlInterestRateIndexValueDate(IndexON,D547)</f>
        <v>43427</v>
      </c>
      <c r="F547" s="52">
        <f>IFERROR(_xll.qlIndexFixing(IndexON,D547,TRUE,_xll.ohTrigger(RecalcTrigger,TriggerON)),NA())</f>
        <v>9.1621351674842089E-3</v>
      </c>
      <c r="H547" s="49">
        <f>_xll.qlCalendarAdvance(IborCalendar,$H546,B547,"f",FALSE)</f>
        <v>43420</v>
      </c>
      <c r="I547" s="49">
        <f>_xll.qlInterestRateIndexValueDate(Index1M,$H547)</f>
        <v>43424</v>
      </c>
      <c r="J547" s="52">
        <f>IFERROR(_xll.qlIndexFixing(Index1M,$H547,TRUE,_xll.ohTrigger(RecalcTrigger,Trigger1M)),NA())</f>
        <v>1.1006134924064881E-2</v>
      </c>
      <c r="K547" s="52">
        <f>IFERROR(_xll.qlIndexFixing(ONIndex1M,I547,TRUE,_xll.ohTrigger(RecalcTrigger,Trigger1M)),NA())</f>
        <v>1.0906839160069737E-2</v>
      </c>
      <c r="L547" s="52">
        <f>IFERROR(_xll.qlIndexFixing(Index3M,H547,TRUE,_xll.ohTrigger(RecalcTrigger,Trigger3M)),NA())</f>
        <v>1.229099523654228E-2</v>
      </c>
      <c r="M547" s="52">
        <f>IFERROR(_xll.qlIndexFixing(ONIndex3M,I547,TRUE,_xll.ohTrigger(RecalcTrigger,Trigger3M)),NA())</f>
        <v>1.2026062249317349E-2</v>
      </c>
      <c r="N547" s="52">
        <f>IFERROR(_xll.qlIndexFixing(Index6M,$H547,TRUE,_xll.ohTrigger(RecalcTrigger,Trigger6M)),NA())</f>
        <v>1.3903333930880623E-2</v>
      </c>
      <c r="O547" s="52">
        <f>IFERROR(_xll.qlIndexFixing(ONIndex6M,I547,TRUE,_xll.ohTrigger(RecalcTrigger,Trigger6M)),NA())</f>
        <v>1.3377230210673829E-2</v>
      </c>
      <c r="P547" s="52">
        <f>IFERROR(_xll.qlIndexFixing(Index1Y,$H547,TRUE,_xll.ohTrigger(RecalcTrigger,Trigger1Y)),NA())</f>
        <v>1.6774914008845513E-2</v>
      </c>
      <c r="Q547" s="52">
        <f>IFERROR(_xll.qlIndexFixing(ONIndex1Y,I547,TRUE,_xll.ohTrigger(RecalcTrigger,Trigger1Y)),NA())</f>
        <v>1.5394533558481527E-2</v>
      </c>
    </row>
    <row r="548" spans="2:17" x14ac:dyDescent="0.2">
      <c r="B548" s="46" t="s">
        <v>51</v>
      </c>
      <c r="D548" s="49">
        <f>_xll.qlCalendarAdvance(LocalCalendar,$D547,B548,"f",FALSE)</f>
        <v>43434</v>
      </c>
      <c r="E548" s="49">
        <f>_xll.qlInterestRateIndexValueDate(IndexON,D548)</f>
        <v>43434</v>
      </c>
      <c r="F548" s="52">
        <f>IFERROR(_xll.qlIndexFixing(IndexON,D548,TRUE,_xll.ohTrigger(RecalcTrigger,TriggerON)),NA())</f>
        <v>9.2005786832416447E-3</v>
      </c>
      <c r="H548" s="49">
        <f>_xll.qlCalendarAdvance(IborCalendar,$H547,B548,"f",FALSE)</f>
        <v>43427</v>
      </c>
      <c r="I548" s="49">
        <f>_xll.qlInterestRateIndexValueDate(Index1M,$H548)</f>
        <v>43431</v>
      </c>
      <c r="J548" s="52">
        <f>IFERROR(_xll.qlIndexFixing(Index1M,$H548,TRUE,_xll.ohTrigger(RecalcTrigger,Trigger1M)),NA())</f>
        <v>1.1051648983138485E-2</v>
      </c>
      <c r="K548" s="52">
        <f>IFERROR(_xll.qlIndexFixing(ONIndex1M,I548,TRUE,_xll.ohTrigger(RecalcTrigger,Trigger1M)),NA())</f>
        <v>1.0952505002936874E-2</v>
      </c>
      <c r="L548" s="52">
        <f>IFERROR(_xll.qlIndexFixing(Index3M,H548,TRUE,_xll.ohTrigger(RecalcTrigger,Trigger3M)),NA())</f>
        <v>1.2331392269006664E-2</v>
      </c>
      <c r="M548" s="52">
        <f>IFERROR(_xll.qlIndexFixing(ONIndex3M,I548,TRUE,_xll.ohTrigger(RecalcTrigger,Trigger3M)),NA())</f>
        <v>1.2060322735445439E-2</v>
      </c>
      <c r="N548" s="52">
        <f>IFERROR(_xll.qlIndexFixing(Index6M,$H548,TRUE,_xll.ohTrigger(RecalcTrigger,Trigger6M)),NA())</f>
        <v>1.3948560632238132E-2</v>
      </c>
      <c r="O548" s="52">
        <f>IFERROR(_xll.qlIndexFixing(ONIndex6M,I548,TRUE,_xll.ohTrigger(RecalcTrigger,Trigger6M)),NA())</f>
        <v>1.3407020196991581E-2</v>
      </c>
      <c r="P548" s="52">
        <f>IFERROR(_xll.qlIndexFixing(Index1Y,$H548,TRUE,_xll.ohTrigger(RecalcTrigger,Trigger1Y)),NA())</f>
        <v>1.6828472015350444E-2</v>
      </c>
      <c r="Q548" s="52">
        <f>IFERROR(_xll.qlIndexFixing(ONIndex1Y,I548,TRUE,_xll.ohTrigger(RecalcTrigger,Trigger1Y)),NA())</f>
        <v>1.5410779468698621E-2</v>
      </c>
    </row>
    <row r="549" spans="2:17" x14ac:dyDescent="0.2">
      <c r="B549" s="46" t="s">
        <v>51</v>
      </c>
      <c r="D549" s="49">
        <f>_xll.qlCalendarAdvance(LocalCalendar,$D548,B549,"f",FALSE)</f>
        <v>43441</v>
      </c>
      <c r="E549" s="49">
        <f>_xll.qlInterestRateIndexValueDate(IndexON,D549)</f>
        <v>43441</v>
      </c>
      <c r="F549" s="52">
        <f>IFERROR(_xll.qlIndexFixing(IndexON,D549,TRUE,_xll.ohTrigger(RecalcTrigger,TriggerON)),NA())</f>
        <v>9.2390715672685531E-3</v>
      </c>
      <c r="H549" s="49">
        <f>_xll.qlCalendarAdvance(IborCalendar,$H548,B549,"f",FALSE)</f>
        <v>43434</v>
      </c>
      <c r="I549" s="49">
        <f>_xll.qlInterestRateIndexValueDate(Index1M,$H549)</f>
        <v>43438</v>
      </c>
      <c r="J549" s="52">
        <f>IFERROR(_xll.qlIndexFixing(Index1M,$H549,TRUE,_xll.ohTrigger(RecalcTrigger,Trigger1M)),NA())</f>
        <v>1.1100477450148322E-2</v>
      </c>
      <c r="K549" s="52">
        <f>IFERROR(_xll.qlIndexFixing(ONIndex1M,I549,TRUE,_xll.ohTrigger(RecalcTrigger,Trigger1M)),NA())</f>
        <v>1.0998078067379069E-2</v>
      </c>
      <c r="L549" s="52">
        <f>IFERROR(_xll.qlIndexFixing(Index3M,H549,TRUE,_xll.ohTrigger(RecalcTrigger,Trigger3M)),NA())</f>
        <v>1.2366045503630296E-2</v>
      </c>
      <c r="M549" s="52">
        <f>IFERROR(_xll.qlIndexFixing(ONIndex3M,I549,TRUE,_xll.ohTrigger(RecalcTrigger,Trigger3M)),NA())</f>
        <v>1.2095508024208002E-2</v>
      </c>
      <c r="N549" s="52">
        <f>IFERROR(_xll.qlIndexFixing(Index6M,$H549,TRUE,_xll.ohTrigger(RecalcTrigger,Trigger6M)),NA())</f>
        <v>1.3991064739741198E-2</v>
      </c>
      <c r="O549" s="52">
        <f>IFERROR(_xll.qlIndexFixing(ONIndex6M,I549,TRUE,_xll.ohTrigger(RecalcTrigger,Trigger6M)),NA())</f>
        <v>1.3437723309843719E-2</v>
      </c>
      <c r="P549" s="52">
        <f>IFERROR(_xll.qlIndexFixing(Index1Y,$H549,TRUE,_xll.ohTrigger(RecalcTrigger,Trigger1Y)),NA())</f>
        <v>1.6882593587649073E-2</v>
      </c>
      <c r="Q549" s="52">
        <f>IFERROR(_xll.qlIndexFixing(ONIndex1Y,I549,TRUE,_xll.ohTrigger(RecalcTrigger,Trigger1Y)),NA())</f>
        <v>1.5429428883990681E-2</v>
      </c>
    </row>
    <row r="550" spans="2:17" x14ac:dyDescent="0.2">
      <c r="B550" s="46" t="s">
        <v>51</v>
      </c>
      <c r="D550" s="49">
        <f>_xll.qlCalendarAdvance(LocalCalendar,$D549,B550,"f",FALSE)</f>
        <v>43448</v>
      </c>
      <c r="E550" s="49">
        <f>_xll.qlInterestRateIndexValueDate(IndexON,D550)</f>
        <v>43448</v>
      </c>
      <c r="F550" s="52">
        <f>IFERROR(_xll.qlIndexFixing(IndexON,D550,TRUE,_xll.ohTrigger(RecalcTrigger,TriggerON)),NA())</f>
        <v>9.2776138195915792E-3</v>
      </c>
      <c r="H550" s="49">
        <f>_xll.qlCalendarAdvance(IborCalendar,$H549,B550,"f",FALSE)</f>
        <v>43441</v>
      </c>
      <c r="I550" s="49">
        <f>_xll.qlInterestRateIndexValueDate(Index1M,$H550)</f>
        <v>43445</v>
      </c>
      <c r="J550" s="52">
        <f>IFERROR(_xll.qlIndexFixing(Index1M,$H550,TRUE,_xll.ohTrigger(RecalcTrigger,Trigger1M)),NA())</f>
        <v>1.1145800897486756E-2</v>
      </c>
      <c r="K550" s="52">
        <f>IFERROR(_xll.qlIndexFixing(ONIndex1M,I550,TRUE,_xll.ohTrigger(RecalcTrigger,Trigger1M)),NA())</f>
        <v>1.1043558353636129E-2</v>
      </c>
      <c r="L550" s="52">
        <f>IFERROR(_xll.qlIndexFixing(Index3M,H550,TRUE,_xll.ohTrigger(RecalcTrigger,Trigger3M)),NA())</f>
        <v>1.2408163291404151E-2</v>
      </c>
      <c r="M550" s="52">
        <f>IFERROR(_xll.qlIndexFixing(ONIndex3M,I550,TRUE,_xll.ohTrigger(RecalcTrigger,Trigger3M)),NA())</f>
        <v>1.213161811592478E-2</v>
      </c>
      <c r="N550" s="52">
        <f>IFERROR(_xll.qlIndexFixing(Index6M,$H550,TRUE,_xll.ohTrigger(RecalcTrigger,Trigger6M)),NA())</f>
        <v>1.4034292765387278E-2</v>
      </c>
      <c r="O550" s="52">
        <f>IFERROR(_xll.qlIndexFixing(ONIndex6M,I550,TRUE,_xll.ohTrigger(RecalcTrigger,Trigger6M)),NA())</f>
        <v>1.346933954947005E-2</v>
      </c>
      <c r="P550" s="52">
        <f>IFERROR(_xll.qlIndexFixing(Index1Y,$H550,TRUE,_xll.ohTrigger(RecalcTrigger,Trigger1Y)),NA())</f>
        <v>1.6937214171758426E-2</v>
      </c>
      <c r="Q550" s="52">
        <f>IFERROR(_xll.qlIndexFixing(ONIndex1Y,I550,TRUE,_xll.ohTrigger(RecalcTrigger,Trigger1Y)),NA())</f>
        <v>1.5450481804597516E-2</v>
      </c>
    </row>
    <row r="551" spans="2:17" x14ac:dyDescent="0.2">
      <c r="B551" s="46" t="s">
        <v>51</v>
      </c>
      <c r="D551" s="49">
        <f>_xll.qlCalendarAdvance(LocalCalendar,$D550,B551,"f",FALSE)</f>
        <v>43455</v>
      </c>
      <c r="E551" s="49">
        <f>_xll.qlInterestRateIndexValueDate(IndexON,D551)</f>
        <v>43455</v>
      </c>
      <c r="F551" s="52">
        <f>IFERROR(_xll.qlIndexFixing(IndexON,D551,TRUE,_xll.ohTrigger(RecalcTrigger,TriggerON)),NA())</f>
        <v>9.3162054402640138E-3</v>
      </c>
      <c r="H551" s="49">
        <f>_xll.qlCalendarAdvance(IborCalendar,$H550,B551,"f",FALSE)</f>
        <v>43448</v>
      </c>
      <c r="I551" s="49">
        <f>_xll.qlInterestRateIndexValueDate(Index1M,$H551)</f>
        <v>43452</v>
      </c>
      <c r="J551" s="52">
        <f>IFERROR(_xll.qlIndexFixing(Index1M,$H551,TRUE,_xll.ohTrigger(RecalcTrigger,Trigger1M)),NA())</f>
        <v>1.1191031650869453E-2</v>
      </c>
      <c r="K551" s="52">
        <f>IFERROR(_xll.qlIndexFixing(ONIndex1M,I551,TRUE,_xll.ohTrigger(RecalcTrigger,Trigger1M)),NA())</f>
        <v>1.1088945861388311E-2</v>
      </c>
      <c r="L551" s="52">
        <f>IFERROR(_xll.qlIndexFixing(Index3M,H551,TRUE,_xll.ohTrigger(RecalcTrigger,Trigger3M)),NA())</f>
        <v>1.2451209168132138E-2</v>
      </c>
      <c r="M551" s="52">
        <f>IFERROR(_xll.qlIndexFixing(ONIndex3M,I551,TRUE,_xll.ohTrigger(RecalcTrigger,Trigger3M)),NA())</f>
        <v>1.2168653010835584E-2</v>
      </c>
      <c r="N551" s="52">
        <f>IFERROR(_xll.qlIndexFixing(Index6M,$H551,TRUE,_xll.ohTrigger(RecalcTrigger,Trigger6M)),NA())</f>
        <v>1.4078195615894405E-2</v>
      </c>
      <c r="O551" s="52">
        <f>IFERROR(_xll.qlIndexFixing(ONIndex6M,I551,TRUE,_xll.ohTrigger(RecalcTrigger,Trigger6M)),NA())</f>
        <v>1.3501868916190318E-2</v>
      </c>
      <c r="P551" s="52">
        <f>IFERROR(_xll.qlIndexFixing(Index1Y,$H551,TRUE,_xll.ohTrigger(RecalcTrigger,Trigger1Y)),NA())</f>
        <v>1.6992269200431613E-2</v>
      </c>
      <c r="Q551" s="52">
        <f>IFERROR(_xll.qlIndexFixing(ONIndex1Y,I551,TRUE,_xll.ohTrigger(RecalcTrigger,Trigger1Y)),NA())</f>
        <v>1.5473938230918804E-2</v>
      </c>
    </row>
    <row r="552" spans="2:17" x14ac:dyDescent="0.2">
      <c r="B552" s="46" t="s">
        <v>51</v>
      </c>
      <c r="D552" s="49">
        <f>_xll.qlCalendarAdvance(LocalCalendar,$D551,B552,"f",FALSE)</f>
        <v>43462</v>
      </c>
      <c r="E552" s="49">
        <f>_xll.qlInterestRateIndexValueDate(IndexON,D552)</f>
        <v>43462</v>
      </c>
      <c r="F552" s="52">
        <f>IFERROR(_xll.qlIndexFixing(IndexON,D552,TRUE,_xll.ohTrigger(RecalcTrigger,TriggerON)),NA())</f>
        <v>9.3548464293391476E-3</v>
      </c>
      <c r="H552" s="49">
        <f>_xll.qlCalendarAdvance(IborCalendar,$H551,B552,"f",FALSE)</f>
        <v>43455</v>
      </c>
      <c r="I552" s="49">
        <f>_xll.qlInterestRateIndexValueDate(Index1M,$H552)</f>
        <v>43461</v>
      </c>
      <c r="J552" s="52">
        <f>IFERROR(_xll.qlIndexFixing(Index1M,$H552,TRUE,_xll.ohTrigger(RecalcTrigger,Trigger1M)),NA())</f>
        <v>1.1252438801561959E-2</v>
      </c>
      <c r="K552" s="52">
        <f>IFERROR(_xll.qlIndexFixing(ONIndex1M,I552,TRUE,_xll.ohTrigger(RecalcTrigger,Trigger1M)),NA())</f>
        <v>1.1147164901057494E-2</v>
      </c>
      <c r="L552" s="52">
        <f>IFERROR(_xll.qlIndexFixing(Index3M,H552,TRUE,_xll.ohTrigger(RecalcTrigger,Trigger3M)),NA())</f>
        <v>1.2507917637455179E-2</v>
      </c>
      <c r="M552" s="52">
        <f>IFERROR(_xll.qlIndexFixing(ONIndex3M,I552,TRUE,_xll.ohTrigger(RecalcTrigger,Trigger3M)),NA())</f>
        <v>1.2217628199380215E-2</v>
      </c>
      <c r="N552" s="52">
        <f>IFERROR(_xll.qlIndexFixing(Index6M,$H552,TRUE,_xll.ohTrigger(RecalcTrigger,Trigger6M)),NA())</f>
        <v>1.4135554703855063E-2</v>
      </c>
      <c r="O552" s="52">
        <f>IFERROR(_xll.qlIndexFixing(ONIndex6M,I552,TRUE,_xll.ohTrigger(RecalcTrigger,Trigger6M)),NA())</f>
        <v>1.3545034125677091E-2</v>
      </c>
      <c r="P552" s="52">
        <f>IFERROR(_xll.qlIndexFixing(Index1Y,$H552,TRUE,_xll.ohTrigger(RecalcTrigger,Trigger1Y)),NA())</f>
        <v>1.7063588671430121E-2</v>
      </c>
      <c r="Q552" s="52">
        <f>IFERROR(_xll.qlIndexFixing(ONIndex1Y,I552,TRUE,_xll.ohTrigger(RecalcTrigger,Trigger1Y)),NA())</f>
        <v>1.5507628176152366E-2</v>
      </c>
    </row>
    <row r="553" spans="2:17" x14ac:dyDescent="0.2">
      <c r="B553" s="46" t="s">
        <v>51</v>
      </c>
      <c r="D553" s="49">
        <f>_xll.qlCalendarAdvance(LocalCalendar,$D552,B553,"f",FALSE)</f>
        <v>43469</v>
      </c>
      <c r="E553" s="49">
        <f>_xll.qlInterestRateIndexValueDate(IndexON,D553)</f>
        <v>43469</v>
      </c>
      <c r="F553" s="52">
        <f>IFERROR(_xll.qlIndexFixing(IndexON,D553,TRUE,_xll.ohTrigger(RecalcTrigger,TriggerON)),NA())</f>
        <v>9.3935367868436259E-3</v>
      </c>
      <c r="H553" s="49">
        <f>_xll.qlCalendarAdvance(IborCalendar,$H552,B553,"f",FALSE)</f>
        <v>43462</v>
      </c>
      <c r="I553" s="49">
        <f>_xll.qlInterestRateIndexValueDate(Index1M,$H553)</f>
        <v>43467</v>
      </c>
      <c r="J553" s="52">
        <f>IFERROR(_xll.qlIndexFixing(Index1M,$H553,TRUE,_xll.ohTrigger(RecalcTrigger,Trigger1M)),NA())</f>
        <v>1.1294412254606489E-2</v>
      </c>
      <c r="K553" s="52">
        <f>IFERROR(_xll.qlIndexFixing(ONIndex1M,I553,TRUE,_xll.ohTrigger(RecalcTrigger,Trigger1M)),NA())</f>
        <v>1.1185892389553587E-2</v>
      </c>
      <c r="L553" s="52">
        <f>IFERROR(_xll.qlIndexFixing(Index3M,H553,TRUE,_xll.ohTrigger(RecalcTrigger,Trigger3M)),NA())</f>
        <v>1.2546575669756699E-2</v>
      </c>
      <c r="M553" s="52">
        <f>IFERROR(_xll.qlIndexFixing(ONIndex3M,I553,TRUE,_xll.ohTrigger(RecalcTrigger,Trigger3M)),NA())</f>
        <v>1.2251127634606007E-2</v>
      </c>
      <c r="N553" s="52">
        <f>IFERROR(_xll.qlIndexFixing(Index6M,$H553,TRUE,_xll.ohTrigger(RecalcTrigger,Trigger6M)),NA())</f>
        <v>1.4170600024824587E-2</v>
      </c>
      <c r="O553" s="52">
        <f>IFERROR(_xll.qlIndexFixing(ONIndex6M,I553,TRUE,_xll.ohTrigger(RecalcTrigger,Trigger6M)),NA())</f>
        <v>1.3574649518535153E-2</v>
      </c>
      <c r="P553" s="52">
        <f>IFERROR(_xll.qlIndexFixing(Index1Y,$H553,TRUE,_xll.ohTrigger(RecalcTrigger,Trigger1Y)),NA())</f>
        <v>1.7111406858875768E-2</v>
      </c>
      <c r="Q553" s="52">
        <f>IFERROR(_xll.qlIndexFixing(ONIndex1Y,I553,TRUE,_xll.ohTrigger(RecalcTrigger,Trigger1Y)),NA())</f>
        <v>1.5532295441822441E-2</v>
      </c>
    </row>
    <row r="554" spans="2:17" x14ac:dyDescent="0.2">
      <c r="B554" s="46" t="s">
        <v>51</v>
      </c>
      <c r="D554" s="49">
        <f>_xll.qlCalendarAdvance(LocalCalendar,$D553,B554,"f",FALSE)</f>
        <v>43476</v>
      </c>
      <c r="E554" s="49">
        <f>_xll.qlInterestRateIndexValueDate(IndexON,D554)</f>
        <v>43476</v>
      </c>
      <c r="F554" s="52">
        <f>IFERROR(_xll.qlIndexFixing(IndexON,D554,TRUE,_xll.ohTrigger(RecalcTrigger,TriggerON)),NA())</f>
        <v>9.4322765128307395E-3</v>
      </c>
      <c r="H554" s="49">
        <f>_xll.qlCalendarAdvance(IborCalendar,$H553,B554,"f",FALSE)</f>
        <v>43469</v>
      </c>
      <c r="I554" s="49">
        <f>_xll.qlInterestRateIndexValueDate(Index1M,$H554)</f>
        <v>43473</v>
      </c>
      <c r="J554" s="52">
        <f>IFERROR(_xll.qlIndexFixing(Index1M,$H554,TRUE,_xll.ohTrigger(RecalcTrigger,Trigger1M)),NA())</f>
        <v>1.1326167736447918E-2</v>
      </c>
      <c r="K554" s="52">
        <f>IFERROR(_xll.qlIndexFixing(ONIndex1M,I554,TRUE,_xll.ohTrigger(RecalcTrigger,Trigger1M)),NA())</f>
        <v>1.1224551714175135E-2</v>
      </c>
      <c r="L554" s="52">
        <f>IFERROR(_xll.qlIndexFixing(Index3M,H554,TRUE,_xll.ohTrigger(RecalcTrigger,Trigger3M)),NA())</f>
        <v>1.2585915633861688E-2</v>
      </c>
      <c r="M554" s="52">
        <f>IFERROR(_xll.qlIndexFixing(ONIndex3M,I554,TRUE,_xll.ohTrigger(RecalcTrigger,Trigger3M)),NA())</f>
        <v>1.2285306517849648E-2</v>
      </c>
      <c r="N554" s="52">
        <f>IFERROR(_xll.qlIndexFixing(Index6M,$H554,TRUE,_xll.ohTrigger(RecalcTrigger,Trigger6M)),NA())</f>
        <v>1.4209729910372493E-2</v>
      </c>
      <c r="O554" s="52">
        <f>IFERROR(_xll.qlIndexFixing(ONIndex6M,I554,TRUE,_xll.ohTrigger(RecalcTrigger,Trigger6M)),NA())</f>
        <v>1.3604935780833216E-2</v>
      </c>
      <c r="P554" s="52">
        <f>IFERROR(_xll.qlIndexFixing(Index1Y,$H554,TRUE,_xll.ohTrigger(RecalcTrigger,Trigger1Y)),NA())</f>
        <v>1.7159395076363847E-2</v>
      </c>
      <c r="Q554" s="52">
        <f>IFERROR(_xll.qlIndexFixing(ONIndex1Y,I554,TRUE,_xll.ohTrigger(RecalcTrigger,Trigger1Y)),NA())</f>
        <v>1.5558728549764922E-2</v>
      </c>
    </row>
    <row r="555" spans="2:17" x14ac:dyDescent="0.2">
      <c r="B555" s="46" t="s">
        <v>51</v>
      </c>
      <c r="D555" s="49">
        <f>_xll.qlCalendarAdvance(LocalCalendar,$D554,B555,"f",FALSE)</f>
        <v>43483</v>
      </c>
      <c r="E555" s="49">
        <f>_xll.qlInterestRateIndexValueDate(IndexON,D555)</f>
        <v>43483</v>
      </c>
      <c r="F555" s="52">
        <f>IFERROR(_xll.qlIndexFixing(IndexON,D555,TRUE,_xll.ohTrigger(RecalcTrigger,TriggerON)),NA())</f>
        <v>9.4739630954698839E-3</v>
      </c>
      <c r="H555" s="49">
        <f>_xll.qlCalendarAdvance(IborCalendar,$H554,B555,"f",FALSE)</f>
        <v>43476</v>
      </c>
      <c r="I555" s="49">
        <f>_xll.qlInterestRateIndexValueDate(Index1M,$H555)</f>
        <v>43480</v>
      </c>
      <c r="J555" s="52">
        <f>IFERROR(_xll.qlIndexFixing(Index1M,$H555,TRUE,_xll.ohTrigger(RecalcTrigger,Trigger1M)),NA())</f>
        <v>1.1371027703187936E-2</v>
      </c>
      <c r="K555" s="52">
        <f>IFERROR(_xll.qlIndexFixing(ONIndex1M,I555,TRUE,_xll.ohTrigger(RecalcTrigger,Trigger1M)),NA())</f>
        <v>1.1269568108067674E-2</v>
      </c>
      <c r="L555" s="52">
        <f>IFERROR(_xll.qlIndexFixing(Index3M,H555,TRUE,_xll.ohTrigger(RecalcTrigger,Trigger3M)),NA())</f>
        <v>1.263267417144931E-2</v>
      </c>
      <c r="M555" s="52">
        <f>IFERROR(_xll.qlIndexFixing(ONIndex3M,I555,TRUE,_xll.ohTrigger(RecalcTrigger,Trigger3M)),NA())</f>
        <v>1.2326040628494184E-2</v>
      </c>
      <c r="N555" s="52">
        <f>IFERROR(_xll.qlIndexFixing(Index6M,$H555,TRUE,_xll.ohTrigger(RecalcTrigger,Trigger6M)),NA())</f>
        <v>1.4255827763344667E-2</v>
      </c>
      <c r="O555" s="52">
        <f>IFERROR(_xll.qlIndexFixing(ONIndex6M,I555,TRUE,_xll.ohTrigger(RecalcTrigger,Trigger6M)),NA())</f>
        <v>1.3641117658087509E-2</v>
      </c>
      <c r="P555" s="52">
        <f>IFERROR(_xll.qlIndexFixing(Index1Y,$H555,TRUE,_xll.ohTrigger(RecalcTrigger,Trigger1Y)),NA())</f>
        <v>1.7215541935870774E-2</v>
      </c>
      <c r="Q555" s="52">
        <f>IFERROR(_xll.qlIndexFixing(ONIndex1Y,I555,TRUE,_xll.ohTrigger(RecalcTrigger,Trigger1Y)),NA())</f>
        <v>1.5591799004379681E-2</v>
      </c>
    </row>
    <row r="556" spans="2:17" x14ac:dyDescent="0.2">
      <c r="B556" s="46" t="s">
        <v>51</v>
      </c>
      <c r="D556" s="49">
        <f>_xll.qlCalendarAdvance(LocalCalendar,$D555,B556,"f",FALSE)</f>
        <v>43490</v>
      </c>
      <c r="E556" s="49">
        <f>_xll.qlInterestRateIndexValueDate(IndexON,D556)</f>
        <v>43490</v>
      </c>
      <c r="F556" s="52">
        <f>IFERROR(_xll.qlIndexFixing(IndexON,D556,TRUE,_xll.ohTrigger(RecalcTrigger,TriggerON)),NA())</f>
        <v>9.5099040704660354E-3</v>
      </c>
      <c r="H556" s="49">
        <f>_xll.qlCalendarAdvance(IborCalendar,$H555,B556,"f",FALSE)</f>
        <v>43483</v>
      </c>
      <c r="I556" s="49">
        <f>_xll.qlInterestRateIndexValueDate(Index1M,$H556)</f>
        <v>43487</v>
      </c>
      <c r="J556" s="52">
        <f>IFERROR(_xll.qlIndexFixing(Index1M,$H556,TRUE,_xll.ohTrigger(RecalcTrigger,Trigger1M)),NA())</f>
        <v>1.1415794970575243E-2</v>
      </c>
      <c r="K556" s="52">
        <f>IFERROR(_xll.qlIndexFixing(ONIndex1M,I556,TRUE,_xll.ohTrigger(RecalcTrigger,Trigger1M)),NA())</f>
        <v>1.1314491723455333E-2</v>
      </c>
      <c r="L556" s="52">
        <f>IFERROR(_xll.qlIndexFixing(Index3M,H556,TRUE,_xll.ohTrigger(RecalcTrigger,Trigger3M)),NA())</f>
        <v>1.2684168671464609E-2</v>
      </c>
      <c r="M556" s="52">
        <f>IFERROR(_xll.qlIndexFixing(ONIndex3M,I556,TRUE,_xll.ohTrigger(RecalcTrigger,Trigger3M)),NA())</f>
        <v>1.2367699543931465E-2</v>
      </c>
      <c r="N556" s="52">
        <f>IFERROR(_xll.qlIndexFixing(Index6M,$H556,TRUE,_xll.ohTrigger(RecalcTrigger,Trigger6M)),NA())</f>
        <v>1.4302359237655899E-2</v>
      </c>
      <c r="O556" s="52">
        <f>IFERROR(_xll.qlIndexFixing(ONIndex6M,I556,TRUE,_xll.ohTrigger(RecalcTrigger,Trigger6M)),NA())</f>
        <v>1.3678212663794653E-2</v>
      </c>
      <c r="P556" s="52">
        <f>IFERROR(_xll.qlIndexFixing(Index1Y,$H556,TRUE,_xll.ohTrigger(RecalcTrigger,Trigger1Y)),NA())</f>
        <v>1.727180019566418E-2</v>
      </c>
      <c r="Q556" s="52">
        <f>IFERROR(_xll.qlIndexFixing(ONIndex1Y,I556,TRUE,_xll.ohTrigger(RecalcTrigger,Trigger1Y)),NA())</f>
        <v>1.5627272967666528E-2</v>
      </c>
    </row>
    <row r="557" spans="2:17" x14ac:dyDescent="0.2">
      <c r="B557" s="46" t="s">
        <v>51</v>
      </c>
      <c r="D557" s="49">
        <f>_xll.qlCalendarAdvance(LocalCalendar,$D556,B557,"f",FALSE)</f>
        <v>43497</v>
      </c>
      <c r="E557" s="49">
        <f>_xll.qlInterestRateIndexValueDate(IndexON,D557)</f>
        <v>43497</v>
      </c>
      <c r="F557" s="52">
        <f>IFERROR(_xll.qlIndexFixing(IndexON,D557,TRUE,_xll.ohTrigger(RecalcTrigger,TriggerON)),NA())</f>
        <v>9.548791902220799E-3</v>
      </c>
      <c r="H557" s="49">
        <f>_xll.qlCalendarAdvance(IborCalendar,$H556,B557,"f",FALSE)</f>
        <v>43490</v>
      </c>
      <c r="I557" s="49">
        <f>_xll.qlInterestRateIndexValueDate(Index1M,$H557)</f>
        <v>43494</v>
      </c>
      <c r="J557" s="52">
        <f>IFERROR(_xll.qlIndexFixing(Index1M,$H557,TRUE,_xll.ohTrigger(RecalcTrigger,Trigger1M)),NA())</f>
        <v>1.1457104131929796E-2</v>
      </c>
      <c r="K557" s="52">
        <f>IFERROR(_xll.qlIndexFixing(ONIndex1M,I557,TRUE,_xll.ohTrigger(RecalcTrigger,Trigger1M)),NA())</f>
        <v>1.1359322560258178E-2</v>
      </c>
      <c r="L557" s="52">
        <f>IFERROR(_xll.qlIndexFixing(Index3M,H557,TRUE,_xll.ohTrigger(RecalcTrigger,Trigger3M)),NA())</f>
        <v>1.2728976013796078E-2</v>
      </c>
      <c r="M557" s="52">
        <f>IFERROR(_xll.qlIndexFixing(ONIndex3M,I557,TRUE,_xll.ohTrigger(RecalcTrigger,Trigger3M)),NA())</f>
        <v>1.2410283264321365E-2</v>
      </c>
      <c r="N557" s="52">
        <f>IFERROR(_xll.qlIndexFixing(Index6M,$H557,TRUE,_xll.ohTrigger(RecalcTrigger,Trigger6M)),NA())</f>
        <v>1.4349274946840882E-2</v>
      </c>
      <c r="O557" s="52">
        <f>IFERROR(_xll.qlIndexFixing(ONIndex6M,I557,TRUE,_xll.ohTrigger(RecalcTrigger,Trigger6M)),NA())</f>
        <v>1.3716220798034584E-2</v>
      </c>
      <c r="P557" s="52">
        <f>IFERROR(_xll.qlIndexFixing(Index1Y,$H557,TRUE,_xll.ohTrigger(RecalcTrigger,Trigger1Y)),NA())</f>
        <v>1.7328105204050086E-2</v>
      </c>
      <c r="Q557" s="52">
        <f>IFERROR(_xll.qlIndexFixing(ONIndex1Y,I557,TRUE,_xll.ohTrigger(RecalcTrigger,Trigger1Y)),NA())</f>
        <v>1.5665150440264952E-2</v>
      </c>
    </row>
    <row r="558" spans="2:17" x14ac:dyDescent="0.2">
      <c r="B558" s="46" t="s">
        <v>51</v>
      </c>
      <c r="D558" s="49">
        <f>_xll.qlCalendarAdvance(LocalCalendar,$D557,B558,"f",FALSE)</f>
        <v>43504</v>
      </c>
      <c r="E558" s="49">
        <f>_xll.qlInterestRateIndexValueDate(IndexON,D558)</f>
        <v>43504</v>
      </c>
      <c r="F558" s="52">
        <f>IFERROR(_xll.qlIndexFixing(IndexON,D558,TRUE,_xll.ohTrigger(RecalcTrigger,TriggerON)),NA())</f>
        <v>9.5877291026447153E-3</v>
      </c>
      <c r="H558" s="49">
        <f>_xll.qlCalendarAdvance(IborCalendar,$H557,B558,"f",FALSE)</f>
        <v>43497</v>
      </c>
      <c r="I558" s="49">
        <f>_xll.qlInterestRateIndexValueDate(Index1M,$H558)</f>
        <v>43501</v>
      </c>
      <c r="J558" s="52">
        <f>IFERROR(_xll.qlIndexFixing(Index1M,$H558,TRUE,_xll.ohTrigger(RecalcTrigger,Trigger1M)),NA())</f>
        <v>1.1494969515226661E-2</v>
      </c>
      <c r="K558" s="52">
        <f>IFERROR(_xll.qlIndexFixing(ONIndex1M,I558,TRUE,_xll.ohTrigger(RecalcTrigger,Trigger1M)),NA())</f>
        <v>1.1404060618396272E-2</v>
      </c>
      <c r="L558" s="52">
        <f>IFERROR(_xll.qlIndexFixing(Index3M,H558,TRUE,_xll.ohTrigger(RecalcTrigger,Trigger3M)),NA())</f>
        <v>1.2782463193766417E-2</v>
      </c>
      <c r="M558" s="52">
        <f>IFERROR(_xll.qlIndexFixing(ONIndex3M,I558,TRUE,_xll.ohTrigger(RecalcTrigger,Trigger3M)),NA())</f>
        <v>1.2453791790143498E-2</v>
      </c>
      <c r="N558" s="52">
        <f>IFERROR(_xll.qlIndexFixing(Index6M,$H558,TRUE,_xll.ohTrigger(RecalcTrigger,Trigger6M)),NA())</f>
        <v>1.4396525500046223E-2</v>
      </c>
      <c r="O558" s="52">
        <f>IFERROR(_xll.qlIndexFixing(ONIndex6M,I558,TRUE,_xll.ohTrigger(RecalcTrigger,Trigger6M)),NA())</f>
        <v>1.3755142061286918E-2</v>
      </c>
      <c r="P558" s="52">
        <f>IFERROR(_xll.qlIndexFixing(Index1Y,$H558,TRUE,_xll.ohTrigger(RecalcTrigger,Trigger1Y)),NA())</f>
        <v>1.7384392294838503E-2</v>
      </c>
      <c r="Q558" s="52">
        <f>IFERROR(_xll.qlIndexFixing(ONIndex1Y,I558,TRUE,_xll.ohTrigger(RecalcTrigger,Trigger1Y)),NA())</f>
        <v>1.5705431422894378E-2</v>
      </c>
    </row>
    <row r="559" spans="2:17" x14ac:dyDescent="0.2">
      <c r="B559" s="46" t="s">
        <v>51</v>
      </c>
      <c r="D559" s="49">
        <f>_xll.qlCalendarAdvance(LocalCalendar,$D558,B559,"f",FALSE)</f>
        <v>43511</v>
      </c>
      <c r="E559" s="49">
        <f>_xll.qlInterestRateIndexValueDate(IndexON,D559)</f>
        <v>43511</v>
      </c>
      <c r="F559" s="52">
        <f>IFERROR(_xll.qlIndexFixing(IndexON,D559,TRUE,_xll.ohTrigger(RecalcTrigger,TriggerON)),NA())</f>
        <v>9.6296313952604073E-3</v>
      </c>
      <c r="H559" s="49">
        <f>_xll.qlCalendarAdvance(IborCalendar,$H558,B559,"f",FALSE)</f>
        <v>43504</v>
      </c>
      <c r="I559" s="49">
        <f>_xll.qlInterestRateIndexValueDate(Index1M,$H559)</f>
        <v>43508</v>
      </c>
      <c r="J559" s="52">
        <f>IFERROR(_xll.qlIndexFixing(Index1M,$H559,TRUE,_xll.ohTrigger(RecalcTrigger,Trigger1M)),NA())</f>
        <v>1.1539474273393984E-2</v>
      </c>
      <c r="K559" s="52">
        <f>IFERROR(_xll.qlIndexFixing(ONIndex1M,I559,TRUE,_xll.ohTrigger(RecalcTrigger,Trigger1M)),NA())</f>
        <v>1.1448705897869615E-2</v>
      </c>
      <c r="L559" s="52">
        <f>IFERROR(_xll.qlIndexFixing(Index3M,H559,TRUE,_xll.ohTrigger(RecalcTrigger,Trigger3M)),NA())</f>
        <v>1.2828980274011137E-2</v>
      </c>
      <c r="M559" s="52">
        <f>IFERROR(_xll.qlIndexFixing(ONIndex3M,I559,TRUE,_xll.ohTrigger(RecalcTrigger,Trigger3M)),NA())</f>
        <v>1.2498225121637674E-2</v>
      </c>
      <c r="N559" s="52">
        <f>IFERROR(_xll.qlIndexFixing(Index6M,$H559,TRUE,_xll.ohTrigger(RecalcTrigger,Trigger6M)),NA())</f>
        <v>1.4444061501943429E-2</v>
      </c>
      <c r="O559" s="52">
        <f>IFERROR(_xll.qlIndexFixing(ONIndex6M,I559,TRUE,_xll.ohTrigger(RecalcTrigger,Trigger6M)),NA())</f>
        <v>1.3794976453551655E-2</v>
      </c>
      <c r="P559" s="52">
        <f>IFERROR(_xll.qlIndexFixing(Index1Y,$H559,TRUE,_xll.ohTrigger(RecalcTrigger,Trigger1Y)),NA())</f>
        <v>1.7440596787334443E-2</v>
      </c>
      <c r="Q559" s="52">
        <f>IFERROR(_xll.qlIndexFixing(ONIndex1Y,I559,TRUE,_xll.ohTrigger(RecalcTrigger,Trigger1Y)),NA())</f>
        <v>1.5748115916514038E-2</v>
      </c>
    </row>
    <row r="560" spans="2:17" x14ac:dyDescent="0.2">
      <c r="B560" s="46" t="s">
        <v>51</v>
      </c>
      <c r="D560" s="49">
        <f>_xll.qlCalendarAdvance(LocalCalendar,$D559,B560,"f",FALSE)</f>
        <v>43518</v>
      </c>
      <c r="E560" s="49">
        <f>_xll.qlInterestRateIndexValueDate(IndexON,D560)</f>
        <v>43518</v>
      </c>
      <c r="F560" s="52">
        <f>IFERROR(_xll.qlIndexFixing(IndexON,D560,TRUE,_xll.ohTrigger(RecalcTrigger,TriggerON)),NA())</f>
        <v>9.665751609713169E-3</v>
      </c>
      <c r="H560" s="49">
        <f>_xll.qlCalendarAdvance(IborCalendar,$H559,B560,"f",FALSE)</f>
        <v>43511</v>
      </c>
      <c r="I560" s="49">
        <f>_xll.qlInterestRateIndexValueDate(Index1M,$H560)</f>
        <v>43515</v>
      </c>
      <c r="J560" s="52">
        <f>IFERROR(_xll.qlIndexFixing(Index1M,$H560,TRUE,_xll.ohTrigger(RecalcTrigger,Trigger1M)),NA())</f>
        <v>1.1583886320610961E-2</v>
      </c>
      <c r="K560" s="52">
        <f>IFERROR(_xll.qlIndexFixing(ONIndex1M,I560,TRUE,_xll.ohTrigger(RecalcTrigger,Trigger1M)),NA())</f>
        <v>1.1493258398678208E-2</v>
      </c>
      <c r="L560" s="52">
        <f>IFERROR(_xll.qlIndexFixing(Index3M,H560,TRUE,_xll.ohTrigger(RecalcTrigger,Trigger3M)),NA())</f>
        <v>1.2880281056884435E-2</v>
      </c>
      <c r="M560" s="52">
        <f>IFERROR(_xll.qlIndexFixing(ONIndex3M,I560,TRUE,_xll.ohTrigger(RecalcTrigger,Trigger3M)),NA())</f>
        <v>1.2543583259123636E-2</v>
      </c>
      <c r="N560" s="52">
        <f>IFERROR(_xll.qlIndexFixing(Index6M,$H560,TRUE,_xll.ohTrigger(RecalcTrigger,Trigger6M)),NA())</f>
        <v>1.4491833552648537E-2</v>
      </c>
      <c r="O560" s="52">
        <f>IFERROR(_xll.qlIndexFixing(ONIndex6M,I560,TRUE,_xll.ohTrigger(RecalcTrigger,Trigger6M)),NA())</f>
        <v>1.3835723975468284E-2</v>
      </c>
      <c r="P560" s="52">
        <f>IFERROR(_xll.qlIndexFixing(Index1Y,$H560,TRUE,_xll.ohTrigger(RecalcTrigger,Trigger1Y)),NA())</f>
        <v>1.749665398637076E-2</v>
      </c>
      <c r="Q560" s="52">
        <f>IFERROR(_xll.qlIndexFixing(ONIndex1Y,I560,TRUE,_xll.ohTrigger(RecalcTrigger,Trigger1Y)),NA())</f>
        <v>1.5793203921763421E-2</v>
      </c>
    </row>
    <row r="561" spans="2:17" x14ac:dyDescent="0.2">
      <c r="B561" s="46" t="s">
        <v>51</v>
      </c>
      <c r="D561" s="49">
        <f>_xll.qlCalendarAdvance(LocalCalendar,$D560,B561,"f",FALSE)</f>
        <v>43525</v>
      </c>
      <c r="E561" s="49">
        <f>_xll.qlInterestRateIndexValueDate(IndexON,D561)</f>
        <v>43525</v>
      </c>
      <c r="F561" s="52">
        <f>IFERROR(_xll.qlIndexFixing(IndexON,D561,TRUE,_xll.ohTrigger(RecalcTrigger,TriggerON)),NA())</f>
        <v>9.7048369164642878E-3</v>
      </c>
      <c r="H561" s="49">
        <f>_xll.qlCalendarAdvance(IborCalendar,$H560,B561,"f",FALSE)</f>
        <v>43518</v>
      </c>
      <c r="I561" s="49">
        <f>_xll.qlInterestRateIndexValueDate(Index1M,$H561)</f>
        <v>43522</v>
      </c>
      <c r="J561" s="52">
        <f>IFERROR(_xll.qlIndexFixing(Index1M,$H561,TRUE,_xll.ohTrigger(RecalcTrigger,Trigger1M)),NA())</f>
        <v>1.1628205655918362E-2</v>
      </c>
      <c r="K561" s="52">
        <f>IFERROR(_xll.qlIndexFixing(ONIndex1M,I561,TRUE,_xll.ohTrigger(RecalcTrigger,Trigger1M)),NA())</f>
        <v>1.1537718120742113E-2</v>
      </c>
      <c r="L561" s="52">
        <f>IFERROR(_xll.qlIndexFixing(Index3M,H561,TRUE,_xll.ohTrigger(RecalcTrigger,Trigger3M)),NA())</f>
        <v>1.2936408768150437E-2</v>
      </c>
      <c r="M561" s="52">
        <f>IFERROR(_xll.qlIndexFixing(ONIndex3M,I561,TRUE,_xll.ohTrigger(RecalcTrigger,Trigger3M)),NA())</f>
        <v>1.2589866203001066E-2</v>
      </c>
      <c r="N561" s="52">
        <f>IFERROR(_xll.qlIndexFixing(Index6M,$H561,TRUE,_xll.ohTrigger(RecalcTrigger,Trigger6M)),NA())</f>
        <v>1.4543536198430199E-2</v>
      </c>
      <c r="O561" s="52">
        <f>IFERROR(_xll.qlIndexFixing(ONIndex6M,I561,TRUE,_xll.ohTrigger(RecalcTrigger,Trigger6M)),NA())</f>
        <v>1.3877384627196676E-2</v>
      </c>
      <c r="P561" s="52">
        <f>IFERROR(_xll.qlIndexFixing(Index1Y,$H561,TRUE,_xll.ohTrigger(RecalcTrigger,Trigger1Y)),NA())</f>
        <v>1.7552499182381755E-2</v>
      </c>
      <c r="Q561" s="52">
        <f>IFERROR(_xll.qlIndexFixing(ONIndex1Y,I561,TRUE,_xll.ohTrigger(RecalcTrigger,Trigger1Y)),NA())</f>
        <v>1.5840695439761632E-2</v>
      </c>
    </row>
    <row r="562" spans="2:17" x14ac:dyDescent="0.2">
      <c r="B562" s="46" t="s">
        <v>51</v>
      </c>
      <c r="D562" s="49">
        <f>_xll.qlCalendarAdvance(LocalCalendar,$D561,B562,"f",FALSE)</f>
        <v>43532</v>
      </c>
      <c r="E562" s="49">
        <f>_xll.qlInterestRateIndexValueDate(IndexON,D562)</f>
        <v>43532</v>
      </c>
      <c r="F562" s="52">
        <f>IFERROR(_xll.qlIndexFixing(IndexON,D562,TRUE,_xll.ohTrigger(RecalcTrigger,TriggerON)),NA())</f>
        <v>9.7439715920710768E-3</v>
      </c>
      <c r="H562" s="49">
        <f>_xll.qlCalendarAdvance(IborCalendar,$H561,B562,"f",FALSE)</f>
        <v>43525</v>
      </c>
      <c r="I562" s="49">
        <f>_xll.qlInterestRateIndexValueDate(Index1M,$H562)</f>
        <v>43529</v>
      </c>
      <c r="J562" s="52">
        <f>IFERROR(_xll.qlIndexFixing(Index1M,$H562,TRUE,_xll.ohTrigger(RecalcTrigger,Trigger1M)),NA())</f>
        <v>1.1682451828602015E-2</v>
      </c>
      <c r="K562" s="52">
        <f>IFERROR(_xll.qlIndexFixing(ONIndex1M,I562,TRUE,_xll.ohTrigger(RecalcTrigger,Trigger1M)),NA())</f>
        <v>1.1582085064061332E-2</v>
      </c>
      <c r="L562" s="52">
        <f>IFERROR(_xll.qlIndexFixing(Index3M,H562,TRUE,_xll.ohTrigger(RecalcTrigger,Trigger3M)),NA())</f>
        <v>1.2993220039983997E-2</v>
      </c>
      <c r="M562" s="52">
        <f>IFERROR(_xll.qlIndexFixing(ONIndex3M,I562,TRUE,_xll.ohTrigger(RecalcTrigger,Trigger3M)),NA())</f>
        <v>1.2637073953589706E-2</v>
      </c>
      <c r="N562" s="52">
        <f>IFERROR(_xll.qlIndexFixing(Index6M,$H562,TRUE,_xll.ohTrigger(RecalcTrigger,Trigger6M)),NA())</f>
        <v>1.4599080786722838E-2</v>
      </c>
      <c r="O562" s="52">
        <f>IFERROR(_xll.qlIndexFixing(ONIndex6M,I562,TRUE,_xll.ohTrigger(RecalcTrigger,Trigger6M)),NA())</f>
        <v>1.391995840897664E-2</v>
      </c>
      <c r="P562" s="52">
        <f>IFERROR(_xll.qlIndexFixing(Index1Y,$H562,TRUE,_xll.ohTrigger(RecalcTrigger,Trigger1Y)),NA())</f>
        <v>1.7612040915744236E-2</v>
      </c>
      <c r="Q562" s="52">
        <f>IFERROR(_xll.qlIndexFixing(ONIndex1Y,I562,TRUE,_xll.ohTrigger(RecalcTrigger,Trigger1Y)),NA())</f>
        <v>1.589059047130803E-2</v>
      </c>
    </row>
    <row r="563" spans="2:17" x14ac:dyDescent="0.2">
      <c r="B563" s="46" t="s">
        <v>51</v>
      </c>
      <c r="D563" s="49">
        <f>_xll.qlCalendarAdvance(LocalCalendar,$D562,B563,"f",FALSE)</f>
        <v>43539</v>
      </c>
      <c r="E563" s="49">
        <f>_xll.qlInterestRateIndexValueDate(IndexON,D563)</f>
        <v>43539</v>
      </c>
      <c r="F563" s="52">
        <f>IFERROR(_xll.qlIndexFixing(IndexON,D563,TRUE,_xll.ohTrigger(RecalcTrigger,TriggerON)),NA())</f>
        <v>9.783155636613472E-3</v>
      </c>
      <c r="H563" s="49">
        <f>_xll.qlCalendarAdvance(IborCalendar,$H562,B563,"f",FALSE)</f>
        <v>43532</v>
      </c>
      <c r="I563" s="49">
        <f>_xll.qlInterestRateIndexValueDate(Index1M,$H563)</f>
        <v>43536</v>
      </c>
      <c r="J563" s="52">
        <f>IFERROR(_xll.qlIndexFixing(Index1M,$H563,TRUE,_xll.ohTrigger(RecalcTrigger,Trigger1M)),NA())</f>
        <v>1.1726570170624267E-2</v>
      </c>
      <c r="K563" s="52">
        <f>IFERROR(_xll.qlIndexFixing(ONIndex1M,I563,TRUE,_xll.ohTrigger(RecalcTrigger,Trigger1M)),NA())</f>
        <v>1.1626359228555927E-2</v>
      </c>
      <c r="L563" s="52">
        <f>IFERROR(_xll.qlIndexFixing(Index3M,H563,TRUE,_xll.ohTrigger(RecalcTrigger,Trigger3M)),NA())</f>
        <v>1.3046449864015158E-2</v>
      </c>
      <c r="M563" s="52">
        <f>IFERROR(_xll.qlIndexFixing(ONIndex3M,I563,TRUE,_xll.ohTrigger(RecalcTrigger,Trigger3M)),NA())</f>
        <v>1.2685206511369174E-2</v>
      </c>
      <c r="N563" s="52">
        <f>IFERROR(_xll.qlIndexFixing(Index6M,$H563,TRUE,_xll.ohTrigger(RecalcTrigger,Trigger6M)),NA())</f>
        <v>1.4647223028336476E-2</v>
      </c>
      <c r="O563" s="52">
        <f>IFERROR(_xll.qlIndexFixing(ONIndex6M,I563,TRUE,_xll.ohTrigger(RecalcTrigger,Trigger6M)),NA())</f>
        <v>1.3963445321207857E-2</v>
      </c>
      <c r="P563" s="52">
        <f>IFERROR(_xll.qlIndexFixing(Index1Y,$H563,TRUE,_xll.ohTrigger(RecalcTrigger,Trigger1Y)),NA())</f>
        <v>1.7667210989113658E-2</v>
      </c>
      <c r="Q563" s="52">
        <f>IFERROR(_xll.qlIndexFixing(ONIndex1Y,I563,TRUE,_xll.ohTrigger(RecalcTrigger,Trigger1Y)),NA())</f>
        <v>1.594288901736185E-2</v>
      </c>
    </row>
    <row r="564" spans="2:17" x14ac:dyDescent="0.2">
      <c r="B564" s="46" t="s">
        <v>51</v>
      </c>
      <c r="D564" s="49">
        <f>_xll.qlCalendarAdvance(LocalCalendar,$D563,B564,"f",FALSE)</f>
        <v>43546</v>
      </c>
      <c r="E564" s="49">
        <f>_xll.qlInterestRateIndexValueDate(IndexON,D564)</f>
        <v>43546</v>
      </c>
      <c r="F564" s="52">
        <f>IFERROR(_xll.qlIndexFixing(IndexON,D564,TRUE,_xll.ohTrigger(RecalcTrigger,TriggerON)),NA())</f>
        <v>9.8223890501181188E-3</v>
      </c>
      <c r="H564" s="49">
        <f>_xll.qlCalendarAdvance(IborCalendar,$H563,B564,"f",FALSE)</f>
        <v>43539</v>
      </c>
      <c r="I564" s="49">
        <f>_xll.qlInterestRateIndexValueDate(Index1M,$H564)</f>
        <v>43543</v>
      </c>
      <c r="J564" s="52">
        <f>IFERROR(_xll.qlIndexFixing(Index1M,$H564,TRUE,_xll.ohTrigger(RecalcTrigger,Trigger1M)),NA())</f>
        <v>1.178390779873441E-2</v>
      </c>
      <c r="K564" s="52">
        <f>IFERROR(_xll.qlIndexFixing(ONIndex1M,I564,TRUE,_xll.ohTrigger(RecalcTrigger,Trigger1M)),NA())</f>
        <v>1.1670540614225899E-2</v>
      </c>
      <c r="L564" s="52">
        <f>IFERROR(_xll.qlIndexFixing(Index3M,H564,TRUE,_xll.ohTrigger(RecalcTrigger,Trigger3M)),NA())</f>
        <v>1.3100089125564124E-2</v>
      </c>
      <c r="M564" s="52">
        <f>IFERROR(_xll.qlIndexFixing(ONIndex3M,I564,TRUE,_xll.ohTrigger(RecalcTrigger,Trigger3M)),NA())</f>
        <v>1.2734263876579277E-2</v>
      </c>
      <c r="N564" s="52">
        <f>IFERROR(_xll.qlIndexFixing(Index6M,$H564,TRUE,_xll.ohTrigger(RecalcTrigger,Trigger6M)),NA())</f>
        <v>1.4695397246811272E-2</v>
      </c>
      <c r="O564" s="52">
        <f>IFERROR(_xll.qlIndexFixing(ONIndex6M,I564,TRUE,_xll.ohTrigger(RecalcTrigger,Trigger6M)),NA())</f>
        <v>1.4007845364290006E-2</v>
      </c>
      <c r="P564" s="52">
        <f>IFERROR(_xll.qlIndexFixing(Index1Y,$H564,TRUE,_xll.ohTrigger(RecalcTrigger,Trigger1Y)),NA())</f>
        <v>1.7721973412082866E-2</v>
      </c>
      <c r="Q564" s="52">
        <f>IFERROR(_xll.qlIndexFixing(ONIndex1Y,I564,TRUE,_xll.ohTrigger(RecalcTrigger,Trigger1Y)),NA())</f>
        <v>1.5997591079122131E-2</v>
      </c>
    </row>
    <row r="565" spans="2:17" x14ac:dyDescent="0.2">
      <c r="B565" s="46" t="s">
        <v>51</v>
      </c>
      <c r="D565" s="49">
        <f>_xll.qlCalendarAdvance(LocalCalendar,$D564,B565,"f",FALSE)</f>
        <v>43553</v>
      </c>
      <c r="E565" s="49">
        <f>_xll.qlInterestRateIndexValueDate(IndexON,D565)</f>
        <v>43553</v>
      </c>
      <c r="F565" s="52">
        <f>IFERROR(_xll.qlIndexFixing(IndexON,D565,TRUE,_xll.ohTrigger(RecalcTrigger,TriggerON)),NA())</f>
        <v>9.8616718326649533E-3</v>
      </c>
      <c r="H565" s="49">
        <f>_xll.qlCalendarAdvance(IborCalendar,$H564,B565,"f",FALSE)</f>
        <v>43546</v>
      </c>
      <c r="I565" s="49">
        <f>_xll.qlInterestRateIndexValueDate(Index1M,$H565)</f>
        <v>43550</v>
      </c>
      <c r="J565" s="52">
        <f>IFERROR(_xll.qlIndexFixing(Index1M,$H565,TRUE,_xll.ohTrigger(RecalcTrigger,Trigger1M)),NA())</f>
        <v>1.1814528729999666E-2</v>
      </c>
      <c r="K565" s="52">
        <f>IFERROR(_xll.qlIndexFixing(ONIndex1M,I565,TRUE,_xll.ohTrigger(RecalcTrigger,Trigger1M)),NA())</f>
        <v>1.1714629221071249E-2</v>
      </c>
      <c r="L565" s="52">
        <f>IFERROR(_xll.qlIndexFixing(Index3M,H565,TRUE,_xll.ohTrigger(RecalcTrigger,Trigger3M)),NA())</f>
        <v>1.3154036894474485E-2</v>
      </c>
      <c r="M565" s="52">
        <f>IFERROR(_xll.qlIndexFixing(ONIndex3M,I565,TRUE,_xll.ohTrigger(RecalcTrigger,Trigger3M)),NA())</f>
        <v>1.2784246049619696E-2</v>
      </c>
      <c r="N565" s="52">
        <f>IFERROR(_xll.qlIndexFixing(Index6M,$H565,TRUE,_xll.ohTrigger(RecalcTrigger,Trigger6M)),NA())</f>
        <v>1.4743554818010336E-2</v>
      </c>
      <c r="O565" s="52">
        <f>IFERROR(_xll.qlIndexFixing(ONIndex6M,I565,TRUE,_xll.ohTrigger(RecalcTrigger,Trigger6M)),NA())</f>
        <v>1.4053158538462895E-2</v>
      </c>
      <c r="P565" s="52">
        <f>IFERROR(_xll.qlIndexFixing(Index1Y,$H565,TRUE,_xll.ohTrigger(RecalcTrigger,Trigger1Y)),NA())</f>
        <v>1.7776263592122941E-2</v>
      </c>
      <c r="Q565" s="52">
        <f>IFERROR(_xll.qlIndexFixing(ONIndex1Y,I565,TRUE,_xll.ohTrigger(RecalcTrigger,Trigger1Y)),NA())</f>
        <v>1.6054696657628043E-2</v>
      </c>
    </row>
    <row r="566" spans="2:17" x14ac:dyDescent="0.2">
      <c r="B566" s="46" t="s">
        <v>51</v>
      </c>
      <c r="D566" s="49">
        <f>_xll.qlCalendarAdvance(LocalCalendar,$D565,B566,"f",FALSE)</f>
        <v>43560</v>
      </c>
      <c r="E566" s="49">
        <f>_xll.qlInterestRateIndexValueDate(IndexON,D566)</f>
        <v>43560</v>
      </c>
      <c r="F566" s="52">
        <f>IFERROR(_xll.qlIndexFixing(IndexON,D566,TRUE,_xll.ohTrigger(RecalcTrigger,TriggerON)),NA())</f>
        <v>9.9010039842273301E-3</v>
      </c>
      <c r="H566" s="49">
        <f>_xll.qlCalendarAdvance(IborCalendar,$H565,B566,"f",FALSE)</f>
        <v>43553</v>
      </c>
      <c r="I566" s="49">
        <f>_xll.qlInterestRateIndexValueDate(Index1M,$H566)</f>
        <v>43557</v>
      </c>
      <c r="J566" s="52">
        <f>IFERROR(_xll.qlIndexFixing(Index1M,$H566,TRUE,_xll.ohTrigger(RecalcTrigger,Trigger1M)),NA())</f>
        <v>1.1855050258021471E-2</v>
      </c>
      <c r="K566" s="52">
        <f>IFERROR(_xll.qlIndexFixing(ONIndex1M,I566,TRUE,_xll.ohTrigger(RecalcTrigger,Trigger1M)),NA())</f>
        <v>1.1758625049012039E-2</v>
      </c>
      <c r="L566" s="52">
        <f>IFERROR(_xll.qlIndexFixing(Index3M,H566,TRUE,_xll.ohTrigger(RecalcTrigger,Trigger3M)),NA())</f>
        <v>1.3204071133551107E-2</v>
      </c>
      <c r="M566" s="52">
        <f>IFERROR(_xll.qlIndexFixing(ONIndex3M,I566,TRUE,_xll.ohTrigger(RecalcTrigger,Trigger3M)),NA())</f>
        <v>1.2835153030970048E-2</v>
      </c>
      <c r="N566" s="52">
        <f>IFERROR(_xll.qlIndexFixing(Index6M,$H566,TRUE,_xll.ohTrigger(RecalcTrigger,Trigger6M)),NA())</f>
        <v>1.478798546229647E-2</v>
      </c>
      <c r="O566" s="52">
        <f>IFERROR(_xll.qlIndexFixing(ONIndex6M,I566,TRUE,_xll.ohTrigger(RecalcTrigger,Trigger6M)),NA())</f>
        <v>1.4099384844126206E-2</v>
      </c>
      <c r="P566" s="52">
        <f>IFERROR(_xll.qlIndexFixing(Index1Y,$H566,TRUE,_xll.ohTrigger(RecalcTrigger,Trigger1Y)),NA())</f>
        <v>1.7830016923322662E-2</v>
      </c>
      <c r="Q566" s="52">
        <f>IFERROR(_xll.qlIndexFixing(ONIndex1Y,I566,TRUE,_xll.ohTrigger(RecalcTrigger,Trigger1Y)),NA())</f>
        <v>1.6114205753998689E-2</v>
      </c>
    </row>
    <row r="567" spans="2:17" x14ac:dyDescent="0.2">
      <c r="B567" s="46" t="s">
        <v>51</v>
      </c>
      <c r="D567" s="49">
        <f>_xll.qlCalendarAdvance(LocalCalendar,$D566,B567,"f",FALSE)</f>
        <v>43567</v>
      </c>
      <c r="E567" s="49">
        <f>_xll.qlInterestRateIndexValueDate(IndexON,D567)</f>
        <v>43567</v>
      </c>
      <c r="F567" s="52">
        <f>IFERROR(_xll.qlIndexFixing(IndexON,D567,TRUE,_xll.ohTrigger(RecalcTrigger,TriggerON)),NA())</f>
        <v>9.9403855049651213E-3</v>
      </c>
      <c r="H567" s="49">
        <f>_xll.qlCalendarAdvance(IborCalendar,$H566,B567,"f",FALSE)</f>
        <v>43560</v>
      </c>
      <c r="I567" s="49">
        <f>_xll.qlInterestRateIndexValueDate(Index1M,$H567)</f>
        <v>43564</v>
      </c>
      <c r="J567" s="52">
        <f>IFERROR(_xll.qlIndexFixing(Index1M,$H567,TRUE,_xll.ohTrigger(RecalcTrigger,Trigger1M)),NA())</f>
        <v>1.1898803006600289E-2</v>
      </c>
      <c r="K567" s="52">
        <f>IFERROR(_xll.qlIndexFixing(ONIndex1M,I567,TRUE,_xll.ohTrigger(RecalcTrigger,Trigger1M)),NA())</f>
        <v>1.1802528097968334E-2</v>
      </c>
      <c r="L567" s="52">
        <f>IFERROR(_xll.qlIndexFixing(Index3M,H567,TRUE,_xll.ohTrigger(RecalcTrigger,Trigger3M)),NA())</f>
        <v>1.325834827170827E-2</v>
      </c>
      <c r="M567" s="52">
        <f>IFERROR(_xll.qlIndexFixing(ONIndex3M,I567,TRUE,_xll.ohTrigger(RecalcTrigger,Trigger3M)),NA())</f>
        <v>1.288698482087014E-2</v>
      </c>
      <c r="N567" s="52">
        <f>IFERROR(_xll.qlIndexFixing(Index6M,$H567,TRUE,_xll.ohTrigger(RecalcTrigger,Trigger6M)),NA())</f>
        <v>1.4835984684261417E-2</v>
      </c>
      <c r="O567" s="52">
        <f>IFERROR(_xll.qlIndexFixing(ONIndex6M,I567,TRUE,_xll.ohTrigger(RecalcTrigger,Trigger6M)),NA())</f>
        <v>1.4146524281599682E-2</v>
      </c>
      <c r="P567" s="52">
        <f>IFERROR(_xll.qlIndexFixing(Index1Y,$H567,TRUE,_xll.ohTrigger(RecalcTrigger,Trigger1Y)),NA())</f>
        <v>1.7883168786715021E-2</v>
      </c>
      <c r="Q567" s="52">
        <f>IFERROR(_xll.qlIndexFixing(ONIndex1Y,I567,TRUE,_xll.ohTrigger(RecalcTrigger,Trigger1Y)),NA())</f>
        <v>1.6176118369433112E-2</v>
      </c>
    </row>
    <row r="568" spans="2:17" x14ac:dyDescent="0.2">
      <c r="B568" s="46" t="s">
        <v>51</v>
      </c>
      <c r="D568" s="49">
        <f>_xll.qlCalendarAdvance(LocalCalendar,$D567,B568,"f",FALSE)</f>
        <v>43574</v>
      </c>
      <c r="E568" s="49">
        <f>_xll.qlInterestRateIndexValueDate(IndexON,D568)</f>
        <v>43574</v>
      </c>
      <c r="F568" s="52">
        <f>IFERROR(_xll.qlIndexFixing(IndexON,D568,TRUE,_xll.ohTrigger(RecalcTrigger,TriggerON)),NA())</f>
        <v>9.9798163948250362E-3</v>
      </c>
      <c r="H568" s="49">
        <f>_xll.qlCalendarAdvance(IborCalendar,$H567,B568,"f",FALSE)</f>
        <v>43567</v>
      </c>
      <c r="I568" s="49">
        <f>_xll.qlInterestRateIndexValueDate(Index1M,$H568)</f>
        <v>43571</v>
      </c>
      <c r="J568" s="52">
        <f>IFERROR(_xll.qlIndexFixing(Index1M,$H568,TRUE,_xll.ohTrigger(RecalcTrigger,Trigger1M)),NA())</f>
        <v>1.1942468821532159E-2</v>
      </c>
      <c r="K568" s="52">
        <f>IFERROR(_xll.qlIndexFixing(ONIndex1M,I568,TRUE,_xll.ohTrigger(RecalcTrigger,Trigger1M)),NA())</f>
        <v>1.1846338367940135E-2</v>
      </c>
      <c r="L568" s="52">
        <f>IFERROR(_xll.qlIndexFixing(Index3M,H568,TRUE,_xll.ohTrigger(RecalcTrigger,Trigger3M)),NA())</f>
        <v>1.3312635523127751E-2</v>
      </c>
      <c r="M568" s="52">
        <f>IFERROR(_xll.qlIndexFixing(ONIndex3M,I568,TRUE,_xll.ohTrigger(RecalcTrigger,Trigger3M)),NA())</f>
        <v>1.2939741419799589E-2</v>
      </c>
      <c r="N568" s="52">
        <f>IFERROR(_xll.qlIndexFixing(Index6M,$H568,TRUE,_xll.ohTrigger(RecalcTrigger,Trigger6M)),NA())</f>
        <v>1.4883822422722199E-2</v>
      </c>
      <c r="O568" s="52">
        <f>IFERROR(_xll.qlIndexFixing(ONIndex6M,I568,TRUE,_xll.ohTrigger(RecalcTrigger,Trigger6M)),NA())</f>
        <v>1.4194576851203067E-2</v>
      </c>
      <c r="P568" s="52">
        <f>IFERROR(_xll.qlIndexFixing(Index1Y,$H568,TRUE,_xll.ohTrigger(RecalcTrigger,Trigger1Y)),NA())</f>
        <v>1.7935654550643703E-2</v>
      </c>
      <c r="Q568" s="52">
        <f>IFERROR(_xll.qlIndexFixing(ONIndex1Y,I568,TRUE,_xll.ohTrigger(RecalcTrigger,Trigger1Y)),NA())</f>
        <v>1.6240434505210288E-2</v>
      </c>
    </row>
    <row r="569" spans="2:17" x14ac:dyDescent="0.2">
      <c r="B569" s="46" t="s">
        <v>51</v>
      </c>
      <c r="D569" s="49">
        <f>_xll.qlCalendarAdvance(LocalCalendar,$D568,B569,"f",FALSE)</f>
        <v>43581</v>
      </c>
      <c r="E569" s="49">
        <f>_xll.qlInterestRateIndexValueDate(IndexON,D569)</f>
        <v>43581</v>
      </c>
      <c r="F569" s="52">
        <f>IFERROR(_xll.qlIndexFixing(IndexON,D569,TRUE,_xll.ohTrigger(RecalcTrigger,TriggerON)),NA())</f>
        <v>1.0019296653887011E-2</v>
      </c>
      <c r="H569" s="49">
        <f>_xll.qlCalendarAdvance(IborCalendar,$H568,B569,"f",FALSE)</f>
        <v>43578</v>
      </c>
      <c r="I569" s="49">
        <f>_xll.qlInterestRateIndexValueDate(Index1M,$H569)</f>
        <v>43580</v>
      </c>
      <c r="J569" s="52">
        <f>IFERROR(_xll.qlIndexFixing(Index1M,$H569,TRUE,_xll.ohTrigger(RecalcTrigger,Trigger1M)),NA())</f>
        <v>1.2008432958565282E-2</v>
      </c>
      <c r="K569" s="52">
        <f>IFERROR(_xll.qlIndexFixing(ONIndex1M,I569,TRUE,_xll.ohTrigger(RecalcTrigger,Trigger1M)),NA())</f>
        <v>1.1902529529663752E-2</v>
      </c>
      <c r="L569" s="52">
        <f>IFERROR(_xll.qlIndexFixing(Index3M,H569,TRUE,_xll.ohTrigger(RecalcTrigger,Trigger3M)),NA())</f>
        <v>1.3382284033200013E-2</v>
      </c>
      <c r="M569" s="52">
        <f>IFERROR(_xll.qlIndexFixing(ONIndex3M,I569,TRUE,_xll.ohTrigger(RecalcTrigger,Trigger3M)),NA())</f>
        <v>1.3008930236475535E-2</v>
      </c>
      <c r="N569" s="52">
        <f>IFERROR(_xll.qlIndexFixing(Index6M,$H569,TRUE,_xll.ohTrigger(RecalcTrigger,Trigger6M)),NA())</f>
        <v>1.4945012097307144E-2</v>
      </c>
      <c r="O569" s="52">
        <f>IFERROR(_xll.qlIndexFixing(ONIndex6M,I569,TRUE,_xll.ohTrigger(RecalcTrigger,Trigger6M)),NA())</f>
        <v>1.4257700472253276E-2</v>
      </c>
      <c r="P569" s="52">
        <f>IFERROR(_xll.qlIndexFixing(Index1Y,$H569,TRUE,_xll.ohTrigger(RecalcTrigger,Trigger1Y)),NA())</f>
        <v>1.8009100797300306E-2</v>
      </c>
      <c r="Q569" s="52">
        <f>IFERROR(_xll.qlIndexFixing(ONIndex1Y,I569,TRUE,_xll.ohTrigger(RecalcTrigger,Trigger1Y)),NA())</f>
        <v>1.6326658385166226E-2</v>
      </c>
    </row>
    <row r="570" spans="2:17" x14ac:dyDescent="0.2">
      <c r="B570" s="46" t="s">
        <v>51</v>
      </c>
      <c r="D570" s="49">
        <f>_xll.qlCalendarAdvance(LocalCalendar,$D569,B570,"f",FALSE)</f>
        <v>43588</v>
      </c>
      <c r="E570" s="49">
        <f>_xll.qlInterestRateIndexValueDate(IndexON,D570)</f>
        <v>43588</v>
      </c>
      <c r="F570" s="52">
        <f>IFERROR(_xll.qlIndexFixing(IndexON,D570,TRUE,_xll.ohTrigger(RecalcTrigger,TriggerON)),NA())</f>
        <v>1.0058826282230982E-2</v>
      </c>
      <c r="H570" s="49">
        <f>_xll.qlCalendarAdvance(IborCalendar,$H569,B570,"f",FALSE)</f>
        <v>43585</v>
      </c>
      <c r="I570" s="49">
        <f>_xll.qlInterestRateIndexValueDate(Index1M,$H570)</f>
        <v>43587</v>
      </c>
      <c r="J570" s="52">
        <f>IFERROR(_xll.qlIndexFixing(Index1M,$H570,TRUE,_xll.ohTrigger(RecalcTrigger,Trigger1M)),NA())</f>
        <v>1.2048651175799174E-2</v>
      </c>
      <c r="K570" s="52">
        <f>IFERROR(_xll.qlIndexFixing(ONIndex1M,I570,TRUE,_xll.ohTrigger(RecalcTrigger,Trigger1M)),NA())</f>
        <v>1.194612773335102E-2</v>
      </c>
      <c r="L570" s="52">
        <f>IFERROR(_xll.qlIndexFixing(Index3M,H570,TRUE,_xll.ohTrigger(RecalcTrigger,Trigger3M)),NA())</f>
        <v>1.3440241998840217E-2</v>
      </c>
      <c r="M570" s="52">
        <f>IFERROR(_xll.qlIndexFixing(ONIndex3M,I570,TRUE,_xll.ohTrigger(RecalcTrigger,Trigger3M)),NA())</f>
        <v>1.3063800686259341E-2</v>
      </c>
      <c r="N570" s="52">
        <f>IFERROR(_xll.qlIndexFixing(Index6M,$H570,TRUE,_xll.ohTrigger(RecalcTrigger,Trigger6M)),NA())</f>
        <v>1.5002989419698302E-2</v>
      </c>
      <c r="O570" s="52">
        <f>IFERROR(_xll.qlIndexFixing(ONIndex6M,I570,TRUE,_xll.ohTrigger(RecalcTrigger,Trigger6M)),NA())</f>
        <v>1.4307840202540945E-2</v>
      </c>
      <c r="P570" s="52">
        <f>IFERROR(_xll.qlIndexFixing(Index1Y,$H570,TRUE,_xll.ohTrigger(RecalcTrigger,Trigger1Y)),NA())</f>
        <v>1.8063145709215297E-2</v>
      </c>
      <c r="Q570" s="52">
        <f>IFERROR(_xll.qlIndexFixing(ONIndex1Y,I570,TRUE,_xll.ohTrigger(RecalcTrigger,Trigger1Y)),NA())</f>
        <v>1.639646828654584E-2</v>
      </c>
    </row>
    <row r="571" spans="2:17" x14ac:dyDescent="0.2">
      <c r="B571" s="46" t="s">
        <v>51</v>
      </c>
      <c r="D571" s="49">
        <f>_xll.qlCalendarAdvance(LocalCalendar,$D570,B571,"f",FALSE)</f>
        <v>43595</v>
      </c>
      <c r="E571" s="49">
        <f>_xll.qlInterestRateIndexValueDate(IndexON,D571)</f>
        <v>43595</v>
      </c>
      <c r="F571" s="52">
        <f>IFERROR(_xll.qlIndexFixing(IndexON,D571,TRUE,_xll.ohTrigger(RecalcTrigger,TriggerON)),NA())</f>
        <v>1.009836522824159E-2</v>
      </c>
      <c r="H571" s="49">
        <f>_xll.qlCalendarAdvance(IborCalendar,$H570,B571,"f",FALSE)</f>
        <v>43592</v>
      </c>
      <c r="I571" s="49">
        <f>_xll.qlInterestRateIndexValueDate(Index1M,$H571)</f>
        <v>43594</v>
      </c>
      <c r="J571" s="52">
        <f>IFERROR(_xll.qlIndexFixing(Index1M,$H571,TRUE,_xll.ohTrigger(RecalcTrigger,Trigger1M)),NA())</f>
        <v>1.2092145250243713E-2</v>
      </c>
      <c r="K571" s="52">
        <f>IFERROR(_xll.qlIndexFixing(ONIndex1M,I571,TRUE,_xll.ohTrigger(RecalcTrigger,Trigger1M)),NA())</f>
        <v>1.1989637774760808E-2</v>
      </c>
      <c r="L571" s="52">
        <f>IFERROR(_xll.qlIndexFixing(Index3M,H571,TRUE,_xll.ohTrigger(RecalcTrigger,Trigger3M)),NA())</f>
        <v>1.349381790596226E-2</v>
      </c>
      <c r="M571" s="52">
        <f>IFERROR(_xll.qlIndexFixing(ONIndex3M,I571,TRUE,_xll.ohTrigger(RecalcTrigger,Trigger3M)),NA())</f>
        <v>1.3119510489350006E-2</v>
      </c>
      <c r="N571" s="52">
        <f>IFERROR(_xll.qlIndexFixing(Index6M,$H571,TRUE,_xll.ohTrigger(RecalcTrigger,Trigger6M)),NA())</f>
        <v>1.5053418011920941E-2</v>
      </c>
      <c r="O571" s="52">
        <f>IFERROR(_xll.qlIndexFixing(ONIndex6M,I571,TRUE,_xll.ohTrigger(RecalcTrigger,Trigger6M)),NA())</f>
        <v>1.4358811077341826E-2</v>
      </c>
      <c r="P571" s="52">
        <f>IFERROR(_xll.qlIndexFixing(Index1Y,$H571,TRUE,_xll.ohTrigger(RecalcTrigger,Trigger1Y)),NA())</f>
        <v>1.8109411715905736E-2</v>
      </c>
      <c r="Q571" s="52">
        <f>IFERROR(_xll.qlIndexFixing(ONIndex1Y,I571,TRUE,_xll.ohTrigger(RecalcTrigger,Trigger1Y)),NA())</f>
        <v>1.6468467541663756E-2</v>
      </c>
    </row>
    <row r="572" spans="2:17" x14ac:dyDescent="0.2">
      <c r="B572" s="46" t="s">
        <v>51</v>
      </c>
      <c r="D572" s="49">
        <f>_xll.qlCalendarAdvance(LocalCalendar,$D571,B572,"f",FALSE)</f>
        <v>43602</v>
      </c>
      <c r="E572" s="49">
        <f>_xll.qlInterestRateIndexValueDate(IndexON,D572)</f>
        <v>43602</v>
      </c>
      <c r="F572" s="52">
        <f>IFERROR(_xll.qlIndexFixing(IndexON,D572,TRUE,_xll.ohTrigger(RecalcTrigger,TriggerON)),NA())</f>
        <v>1.0137830804648473E-2</v>
      </c>
      <c r="H572" s="49">
        <f>_xll.qlCalendarAdvance(IborCalendar,$H571,B572,"f",FALSE)</f>
        <v>43599</v>
      </c>
      <c r="I572" s="49">
        <f>_xll.qlInterestRateIndexValueDate(Index1M,$H572)</f>
        <v>43601</v>
      </c>
      <c r="J572" s="52">
        <f>IFERROR(_xll.qlIndexFixing(Index1M,$H572,TRUE,_xll.ohTrigger(RecalcTrigger,Trigger1M)),NA())</f>
        <v>1.2135617174579005E-2</v>
      </c>
      <c r="K572" s="52">
        <f>IFERROR(_xll.qlIndexFixing(ONIndex1M,I572,TRUE,_xll.ohTrigger(RecalcTrigger,Trigger1M)),NA())</f>
        <v>1.2033111653497741E-2</v>
      </c>
      <c r="L572" s="52">
        <f>IFERROR(_xll.qlIndexFixing(Index3M,H572,TRUE,_xll.ohTrigger(RecalcTrigger,Trigger3M)),NA())</f>
        <v>1.3547001782294734E-2</v>
      </c>
      <c r="M572" s="52">
        <f>IFERROR(_xll.qlIndexFixing(ONIndex3M,I572,TRUE,_xll.ohTrigger(RecalcTrigger,Trigger3M)),NA())</f>
        <v>1.317509713087972E-2</v>
      </c>
      <c r="N572" s="52">
        <f>IFERROR(_xll.qlIndexFixing(Index6M,$H572,TRUE,_xll.ohTrigger(RecalcTrigger,Trigger6M)),NA())</f>
        <v>1.5096419832248138E-2</v>
      </c>
      <c r="O572" s="52">
        <f>IFERROR(_xll.qlIndexFixing(ONIndex6M,I572,TRUE,_xll.ohTrigger(RecalcTrigger,Trigger6M)),NA())</f>
        <v>1.4409689642223E-2</v>
      </c>
      <c r="P572" s="52">
        <f>IFERROR(_xll.qlIndexFixing(Index1Y,$H572,TRUE,_xll.ohTrigger(RecalcTrigger,Trigger1Y)),NA())</f>
        <v>1.8158226601011365E-2</v>
      </c>
      <c r="Q572" s="52">
        <f>IFERROR(_xll.qlIndexFixing(ONIndex1Y,I572,TRUE,_xll.ohTrigger(RecalcTrigger,Trigger1Y)),NA())</f>
        <v>1.6540243910192487E-2</v>
      </c>
    </row>
    <row r="573" spans="2:17" x14ac:dyDescent="0.2">
      <c r="B573" s="46" t="s">
        <v>51</v>
      </c>
      <c r="D573" s="49">
        <f>_xll.qlCalendarAdvance(LocalCalendar,$D572,B573,"f",FALSE)</f>
        <v>43609</v>
      </c>
      <c r="E573" s="49">
        <f>_xll.qlInterestRateIndexValueDate(IndexON,D573)</f>
        <v>43609</v>
      </c>
      <c r="F573" s="52">
        <f>IFERROR(_xll.qlIndexFixing(IndexON,D573,TRUE,_xll.ohTrigger(RecalcTrigger,TriggerON)),NA())</f>
        <v>1.0180173103881973E-2</v>
      </c>
      <c r="H573" s="49">
        <f>_xll.qlCalendarAdvance(IborCalendar,$H572,B573,"f",FALSE)</f>
        <v>43606</v>
      </c>
      <c r="I573" s="49">
        <f>_xll.qlInterestRateIndexValueDate(Index1M,$H573)</f>
        <v>43608</v>
      </c>
      <c r="J573" s="52">
        <f>IFERROR(_xll.qlIndexFixing(Index1M,$H573,TRUE,_xll.ohTrigger(RecalcTrigger,Trigger1M)),NA())</f>
        <v>1.2179067898717699E-2</v>
      </c>
      <c r="K573" s="52">
        <f>IFERROR(_xll.qlIndexFixing(ONIndex1M,I573,TRUE,_xll.ohTrigger(RecalcTrigger,Trigger1M)),NA())</f>
        <v>1.2076564191865202E-2</v>
      </c>
      <c r="L573" s="52">
        <f>IFERROR(_xll.qlIndexFixing(Index3M,H573,TRUE,_xll.ohTrigger(RecalcTrigger,Trigger3M)),NA())</f>
        <v>1.3599787479819889E-2</v>
      </c>
      <c r="M573" s="52">
        <f>IFERROR(_xll.qlIndexFixing(ONIndex3M,I573,TRUE,_xll.ohTrigger(RecalcTrigger,Trigger3M)),NA())</f>
        <v>1.3230286248795409E-2</v>
      </c>
      <c r="N573" s="52">
        <f>IFERROR(_xll.qlIndexFixing(Index6M,$H573,TRUE,_xll.ohTrigger(RecalcTrigger,Trigger6M)),NA())</f>
        <v>1.51426007099911E-2</v>
      </c>
      <c r="O573" s="52">
        <f>IFERROR(_xll.qlIndexFixing(ONIndex6M,I573,TRUE,_xll.ohTrigger(RecalcTrigger,Trigger6M)),NA())</f>
        <v>1.4460212669744621E-2</v>
      </c>
      <c r="P573" s="52">
        <f>IFERROR(_xll.qlIndexFixing(Index1Y,$H573,TRUE,_xll.ohTrigger(RecalcTrigger,Trigger1Y)),NA())</f>
        <v>1.8209430034912592E-2</v>
      </c>
      <c r="Q573" s="52">
        <f>IFERROR(_xll.qlIndexFixing(ONIndex1Y,I573,TRUE,_xll.ohTrigger(RecalcTrigger,Trigger1Y)),NA())</f>
        <v>1.6611109790316547E-2</v>
      </c>
    </row>
    <row r="574" spans="2:17" x14ac:dyDescent="0.2">
      <c r="B574" s="46" t="s">
        <v>51</v>
      </c>
      <c r="D574" s="49">
        <f>_xll.qlCalendarAdvance(LocalCalendar,$D573,B574,"f",FALSE)</f>
        <v>43616</v>
      </c>
      <c r="E574" s="49">
        <f>_xll.qlInterestRateIndexValueDate(IndexON,D574)</f>
        <v>43616</v>
      </c>
      <c r="F574" s="52">
        <f>IFERROR(_xll.qlIndexFixing(IndexON,D574,TRUE,_xll.ohTrigger(RecalcTrigger,TriggerON)),NA())</f>
        <v>1.0216530220406028E-2</v>
      </c>
      <c r="H574" s="49">
        <f>_xll.qlCalendarAdvance(IborCalendar,$H573,B574,"f",FALSE)</f>
        <v>43613</v>
      </c>
      <c r="I574" s="49">
        <f>_xll.qlInterestRateIndexValueDate(Index1M,$H574)</f>
        <v>43615</v>
      </c>
      <c r="J574" s="52">
        <f>IFERROR(_xll.qlIndexFixing(Index1M,$H574,TRUE,_xll.ohTrigger(RecalcTrigger,Trigger1M)),NA())</f>
        <v>1.2212574942631997E-2</v>
      </c>
      <c r="K574" s="52">
        <f>IFERROR(_xll.qlIndexFixing(ONIndex1M,I574,TRUE,_xll.ohTrigger(RecalcTrigger,Trigger1M)),NA())</f>
        <v>1.2119995389863192E-2</v>
      </c>
      <c r="L574" s="52">
        <f>IFERROR(_xll.qlIndexFixing(Index3M,H574,TRUE,_xll.ohTrigger(RecalcTrigger,Trigger3M)),NA())</f>
        <v>1.3652174982460153E-2</v>
      </c>
      <c r="M574" s="52">
        <f>IFERROR(_xll.qlIndexFixing(ONIndex3M,I574,TRUE,_xll.ohTrigger(RecalcTrigger,Trigger3M)),NA())</f>
        <v>1.3285077842937199E-2</v>
      </c>
      <c r="N574" s="52">
        <f>IFERROR(_xll.qlIndexFixing(Index6M,$H574,TRUE,_xll.ohTrigger(RecalcTrigger,Trigger6M)),NA())</f>
        <v>1.5178014910775446E-2</v>
      </c>
      <c r="O574" s="52">
        <f>IFERROR(_xll.qlIndexFixing(ONIndex6M,I574,TRUE,_xll.ohTrigger(RecalcTrigger,Trigger6M)),NA())</f>
        <v>1.4510380159427072E-2</v>
      </c>
      <c r="P574" s="52">
        <f>IFERROR(_xll.qlIndexFixing(Index1Y,$H574,TRUE,_xll.ohTrigger(RecalcTrigger,Trigger1Y)),NA())</f>
        <v>1.8243537455584047E-2</v>
      </c>
      <c r="Q574" s="52">
        <f>IFERROR(_xll.qlIndexFixing(ONIndex1Y,I574,TRUE,_xll.ohTrigger(RecalcTrigger,Trigger1Y)),NA())</f>
        <v>1.6681065181396448E-2</v>
      </c>
    </row>
    <row r="575" spans="2:17" x14ac:dyDescent="0.2">
      <c r="B575" s="46" t="s">
        <v>51</v>
      </c>
      <c r="D575" s="49">
        <f>_xll.qlCalendarAdvance(LocalCalendar,$D574,B575,"f",FALSE)</f>
        <v>43623</v>
      </c>
      <c r="E575" s="49">
        <f>_xll.qlInterestRateIndexValueDate(IndexON,D575)</f>
        <v>43623</v>
      </c>
      <c r="F575" s="52">
        <f>IFERROR(_xll.qlIndexFixing(IndexON,D575,TRUE,_xll.ohTrigger(RecalcTrigger,TriggerON)),NA())</f>
        <v>1.0255764059650119E-2</v>
      </c>
      <c r="H575" s="49">
        <f>_xll.qlCalendarAdvance(IborCalendar,$H574,B575,"f",FALSE)</f>
        <v>43620</v>
      </c>
      <c r="I575" s="49">
        <f>_xll.qlInterestRateIndexValueDate(Index1M,$H575)</f>
        <v>43622</v>
      </c>
      <c r="J575" s="52">
        <f>IFERROR(_xll.qlIndexFixing(Index1M,$H575,TRUE,_xll.ohTrigger(RecalcTrigger,Trigger1M)),NA())</f>
        <v>1.2265905745426076E-2</v>
      </c>
      <c r="K575" s="52">
        <f>IFERROR(_xll.qlIndexFixing(ONIndex1M,I575,TRUE,_xll.ohTrigger(RecalcTrigger,Trigger1M)),NA())</f>
        <v>1.2163405247411774E-2</v>
      </c>
      <c r="L575" s="52">
        <f>IFERROR(_xll.qlIndexFixing(Index3M,H575,TRUE,_xll.ohTrigger(RecalcTrigger,Trigger3M)),NA())</f>
        <v>1.3704164274258725E-2</v>
      </c>
      <c r="M575" s="52">
        <f>IFERROR(_xll.qlIndexFixing(ONIndex3M,I575,TRUE,_xll.ohTrigger(RecalcTrigger,Trigger3M)),NA())</f>
        <v>1.3339471913065282E-2</v>
      </c>
      <c r="N575" s="52">
        <f>IFERROR(_xll.qlIndexFixing(Index6M,$H575,TRUE,_xll.ohTrigger(RecalcTrigger,Trigger6M)),NA())</f>
        <v>1.5223552126602636E-2</v>
      </c>
      <c r="O575" s="52">
        <f>IFERROR(_xll.qlIndexFixing(ONIndex6M,I575,TRUE,_xll.ohTrigger(RecalcTrigger,Trigger6M)),NA())</f>
        <v>1.4560192111430226E-2</v>
      </c>
      <c r="P575" s="52">
        <f>IFERROR(_xll.qlIndexFixing(Index1Y,$H575,TRUE,_xll.ohTrigger(RecalcTrigger,Trigger1Y)),NA())</f>
        <v>1.8299448882251591E-2</v>
      </c>
      <c r="Q575" s="52">
        <f>IFERROR(_xll.qlIndexFixing(ONIndex1Y,I575,TRUE,_xll.ohTrigger(RecalcTrigger,Trigger1Y)),NA())</f>
        <v>1.675011008303251E-2</v>
      </c>
    </row>
    <row r="576" spans="2:17" x14ac:dyDescent="0.2">
      <c r="B576" s="46" t="s">
        <v>51</v>
      </c>
      <c r="D576" s="49">
        <f>_xll.qlCalendarAdvance(LocalCalendar,$D575,B576,"f",FALSE)</f>
        <v>43630</v>
      </c>
      <c r="E576" s="49">
        <f>_xll.qlInterestRateIndexValueDate(IndexON,D576)</f>
        <v>43630</v>
      </c>
      <c r="F576" s="52">
        <f>IFERROR(_xll.qlIndexFixing(IndexON,D576,TRUE,_xll.ohTrigger(RecalcTrigger,TriggerON)),NA())</f>
        <v>1.0294920652951234E-2</v>
      </c>
      <c r="H576" s="49">
        <f>_xll.qlCalendarAdvance(IborCalendar,$H575,B576,"f",FALSE)</f>
        <v>43627</v>
      </c>
      <c r="I576" s="49">
        <f>_xll.qlInterestRateIndexValueDate(Index1M,$H576)</f>
        <v>43629</v>
      </c>
      <c r="J576" s="52">
        <f>IFERROR(_xll.qlIndexFixing(Index1M,$H576,TRUE,_xll.ohTrigger(RecalcTrigger,Trigger1M)),NA())</f>
        <v>1.2309292867501154E-2</v>
      </c>
      <c r="K576" s="52">
        <f>IFERROR(_xll.qlIndexFixing(ONIndex1M,I576,TRUE,_xll.ohTrigger(RecalcTrigger,Trigger1M)),NA())</f>
        <v>1.220679376467082E-2</v>
      </c>
      <c r="L576" s="52">
        <f>IFERROR(_xll.qlIndexFixing(Index3M,H576,TRUE,_xll.ohTrigger(RecalcTrigger,Trigger3M)),NA())</f>
        <v>1.3755755339380445E-2</v>
      </c>
      <c r="M576" s="52">
        <f>IFERROR(_xll.qlIndexFixing(ONIndex3M,I576,TRUE,_xll.ohTrigger(RecalcTrigger,Trigger3M)),NA())</f>
        <v>1.3393468459099722E-2</v>
      </c>
      <c r="N576" s="52">
        <f>IFERROR(_xll.qlIndexFixing(Index6M,$H576,TRUE,_xll.ohTrigger(RecalcTrigger,Trigger6M)),NA())</f>
        <v>1.5268732098483924E-2</v>
      </c>
      <c r="O576" s="52">
        <f>IFERROR(_xll.qlIndexFixing(ONIndex6M,I576,TRUE,_xll.ohTrigger(RecalcTrigger,Trigger6M)),NA())</f>
        <v>1.4609648525274466E-2</v>
      </c>
      <c r="P576" s="52">
        <f>IFERROR(_xll.qlIndexFixing(Index1Y,$H576,TRUE,_xll.ohTrigger(RecalcTrigger,Trigger1Y)),NA())</f>
        <v>1.8344854030390531E-2</v>
      </c>
      <c r="Q576" s="52">
        <f>IFERROR(_xll.qlIndexFixing(ONIndex1Y,I576,TRUE,_xll.ohTrigger(RecalcTrigger,Trigger1Y)),NA())</f>
        <v>1.6818244494505308E-2</v>
      </c>
    </row>
    <row r="577" spans="2:17" x14ac:dyDescent="0.2">
      <c r="B577" s="46" t="s">
        <v>51</v>
      </c>
      <c r="D577" s="49">
        <f>_xll.qlCalendarAdvance(LocalCalendar,$D576,B577,"f",FALSE)</f>
        <v>43637</v>
      </c>
      <c r="E577" s="49">
        <f>_xll.qlInterestRateIndexValueDate(IndexON,D577)</f>
        <v>43637</v>
      </c>
      <c r="F577" s="52">
        <f>IFERROR(_xll.qlIndexFixing(IndexON,D577,TRUE,_xll.ohTrigger(RecalcTrigger,TriggerON)),NA())</f>
        <v>1.0334000000362664E-2</v>
      </c>
      <c r="H577" s="49">
        <f>_xll.qlCalendarAdvance(IborCalendar,$H576,B577,"f",FALSE)</f>
        <v>43634</v>
      </c>
      <c r="I577" s="49">
        <f>_xll.qlInterestRateIndexValueDate(Index1M,$H577)</f>
        <v>43636</v>
      </c>
      <c r="J577" s="52">
        <f>IFERROR(_xll.qlIndexFixing(Index1M,$H577,TRUE,_xll.ohTrigger(RecalcTrigger,Trigger1M)),NA())</f>
        <v>1.2352658788397919E-2</v>
      </c>
      <c r="K577" s="52">
        <f>IFERROR(_xll.qlIndexFixing(ONIndex1M,I577,TRUE,_xll.ohTrigger(RecalcTrigger,Trigger1M)),NA())</f>
        <v>1.2250160941560395E-2</v>
      </c>
      <c r="L577" s="52">
        <f>IFERROR(_xll.qlIndexFixing(Index3M,H577,TRUE,_xll.ohTrigger(RecalcTrigger,Trigger3M)),NA())</f>
        <v>1.3806948162111796E-2</v>
      </c>
      <c r="M577" s="52">
        <f>IFERROR(_xll.qlIndexFixing(ONIndex3M,I577,TRUE,_xll.ohTrigger(RecalcTrigger,Trigger3M)),NA())</f>
        <v>1.3447067480800712E-2</v>
      </c>
      <c r="N577" s="52">
        <f>IFERROR(_xll.qlIndexFixing(Index6M,$H577,TRUE,_xll.ohTrigger(RecalcTrigger,Trigger6M)),NA())</f>
        <v>1.5313554801947522E-2</v>
      </c>
      <c r="O577" s="52">
        <f>IFERROR(_xll.qlIndexFixing(ONIndex6M,I577,TRUE,_xll.ohTrigger(RecalcTrigger,Trigger6M)),NA())</f>
        <v>1.4658749401039728E-2</v>
      </c>
      <c r="P577" s="52">
        <f>IFERROR(_xll.qlIndexFixing(Index1Y,$H577,TRUE,_xll.ohTrigger(RecalcTrigger,Trigger1Y)),NA())</f>
        <v>1.8389460643992283E-2</v>
      </c>
      <c r="Q577" s="52">
        <f>IFERROR(_xll.qlIndexFixing(ONIndex1Y,I577,TRUE,_xll.ohTrigger(RecalcTrigger,Trigger1Y)),NA())</f>
        <v>1.6885468415495097E-2</v>
      </c>
    </row>
    <row r="578" spans="2:17" x14ac:dyDescent="0.2">
      <c r="B578" s="46" t="s">
        <v>51</v>
      </c>
      <c r="D578" s="49">
        <f>_xll.qlCalendarAdvance(LocalCalendar,$D577,B578,"f",FALSE)</f>
        <v>43644</v>
      </c>
      <c r="E578" s="49">
        <f>_xll.qlInterestRateIndexValueDate(IndexON,D578)</f>
        <v>43644</v>
      </c>
      <c r="F578" s="52">
        <f>IFERROR(_xll.qlIndexFixing(IndexON,D578,TRUE,_xll.ohTrigger(RecalcTrigger,TriggerON)),NA())</f>
        <v>1.0373002101724538E-2</v>
      </c>
      <c r="H578" s="49">
        <f>_xll.qlCalendarAdvance(IborCalendar,$H577,B578,"f",FALSE)</f>
        <v>43641</v>
      </c>
      <c r="I578" s="49">
        <f>_xll.qlInterestRateIndexValueDate(Index1M,$H578)</f>
        <v>43643</v>
      </c>
      <c r="J578" s="52">
        <f>IFERROR(_xll.qlIndexFixing(Index1M,$H578,TRUE,_xll.ohTrigger(RecalcTrigger,Trigger1M)),NA())</f>
        <v>1.2396003507864073E-2</v>
      </c>
      <c r="K578" s="52">
        <f>IFERROR(_xll.qlIndexFixing(ONIndex1M,I578,TRUE,_xll.ohTrigger(RecalcTrigger,Trigger1M)),NA())</f>
        <v>1.2293506778000562E-2</v>
      </c>
      <c r="L578" s="52">
        <f>IFERROR(_xll.qlIndexFixing(Index3M,H578,TRUE,_xll.ohTrigger(RecalcTrigger,Trigger3M)),NA())</f>
        <v>1.3857742726859164E-2</v>
      </c>
      <c r="M578" s="52">
        <f>IFERROR(_xll.qlIndexFixing(ONIndex3M,I578,TRUE,_xll.ohTrigger(RecalcTrigger,Trigger3M)),NA())</f>
        <v>1.3500268978008378E-2</v>
      </c>
      <c r="N578" s="52">
        <f>IFERROR(_xll.qlIndexFixing(Index6M,$H578,TRUE,_xll.ohTrigger(RecalcTrigger,Trigger6M)),NA())</f>
        <v>1.5358020212713833E-2</v>
      </c>
      <c r="O578" s="52">
        <f>IFERROR(_xll.qlIndexFixing(ONIndex6M,I578,TRUE,_xll.ohTrigger(RecalcTrigger,Trigger6M)),NA())</f>
        <v>1.470749473856614E-2</v>
      </c>
      <c r="P578" s="52">
        <f>IFERROR(_xll.qlIndexFixing(Index1Y,$H578,TRUE,_xll.ohTrigger(RecalcTrigger,Trigger1Y)),NA())</f>
        <v>1.8433290294875743E-2</v>
      </c>
      <c r="Q578" s="52">
        <f>IFERROR(_xll.qlIndexFixing(ONIndex1Y,I578,TRUE,_xll.ohTrigger(RecalcTrigger,Trigger1Y)),NA())</f>
        <v>1.6951781845442326E-2</v>
      </c>
    </row>
    <row r="579" spans="2:17" x14ac:dyDescent="0.2">
      <c r="B579" s="46" t="s">
        <v>51</v>
      </c>
      <c r="D579" s="49">
        <f>_xll.qlCalendarAdvance(LocalCalendar,$D578,B579,"f",FALSE)</f>
        <v>43651</v>
      </c>
      <c r="E579" s="49">
        <f>_xll.qlInterestRateIndexValueDate(IndexON,D579)</f>
        <v>43651</v>
      </c>
      <c r="F579" s="52">
        <f>IFERROR(_xll.qlIndexFixing(IndexON,D579,TRUE,_xll.ohTrigger(RecalcTrigger,TriggerON)),NA())</f>
        <v>1.0411926956983564E-2</v>
      </c>
      <c r="H579" s="49">
        <f>_xll.qlCalendarAdvance(IborCalendar,$H578,B579,"f",FALSE)</f>
        <v>43648</v>
      </c>
      <c r="I579" s="49">
        <f>_xll.qlInterestRateIndexValueDate(Index1M,$H579)</f>
        <v>43651</v>
      </c>
      <c r="J579" s="52">
        <f>IFERROR(_xll.qlIndexFixing(Index1M,$H579,TRUE,_xll.ohTrigger(RecalcTrigger,Trigger1M)),NA())</f>
        <v>1.2442206958535935E-2</v>
      </c>
      <c r="K579" s="52">
        <f>IFERROR(_xll.qlIndexFixing(ONIndex1M,I579,TRUE,_xll.ohTrigger(RecalcTrigger,Trigger1M)),NA())</f>
        <v>1.2349629260608452E-2</v>
      </c>
      <c r="L579" s="52">
        <f>IFERROR(_xll.qlIndexFixing(Index3M,H579,TRUE,_xll.ohTrigger(RecalcTrigger,Trigger3M)),NA())</f>
        <v>1.3922876408641515E-2</v>
      </c>
      <c r="M579" s="52">
        <f>IFERROR(_xll.qlIndexFixing(ONIndex3M,I579,TRUE,_xll.ohTrigger(RecalcTrigger,Trigger3M)),NA())</f>
        <v>1.3568595456350252E-2</v>
      </c>
      <c r="N579" s="52">
        <f>IFERROR(_xll.qlIndexFixing(Index6M,$H579,TRUE,_xll.ohTrigger(RecalcTrigger,Trigger6M)),NA())</f>
        <v>1.5415099049336883E-2</v>
      </c>
      <c r="O579" s="52">
        <f>IFERROR(_xll.qlIndexFixing(ONIndex6M,I579,TRUE,_xll.ohTrigger(RecalcTrigger,Trigger6M)),NA())</f>
        <v>1.4770248432007804E-2</v>
      </c>
      <c r="P579" s="52">
        <f>IFERROR(_xll.qlIndexFixing(Index1Y,$H579,TRUE,_xll.ohTrigger(RecalcTrigger,Trigger1Y)),NA())</f>
        <v>1.8479467003595155E-2</v>
      </c>
      <c r="Q579" s="52">
        <f>IFERROR(_xll.qlIndexFixing(ONIndex1Y,I579,TRUE,_xll.ohTrigger(RecalcTrigger,Trigger1Y)),NA())</f>
        <v>1.7036504075900183E-2</v>
      </c>
    </row>
    <row r="580" spans="2:17" x14ac:dyDescent="0.2">
      <c r="B580" s="46" t="s">
        <v>51</v>
      </c>
      <c r="D580" s="49">
        <f>_xll.qlCalendarAdvance(LocalCalendar,$D579,B580,"f",FALSE)</f>
        <v>43658</v>
      </c>
      <c r="E580" s="49">
        <f>_xll.qlInterestRateIndexValueDate(IndexON,D580)</f>
        <v>43658</v>
      </c>
      <c r="F580" s="52">
        <f>IFERROR(_xll.qlIndexFixing(IndexON,D580,TRUE,_xll.ohTrigger(RecalcTrigger,TriggerON)),NA())</f>
        <v>1.0450774566033161E-2</v>
      </c>
      <c r="H580" s="49">
        <f>_xll.qlCalendarAdvance(IborCalendar,$H579,B580,"f",FALSE)</f>
        <v>43655</v>
      </c>
      <c r="I580" s="49">
        <f>_xll.qlInterestRateIndexValueDate(Index1M,$H580)</f>
        <v>43657</v>
      </c>
      <c r="J580" s="52">
        <f>IFERROR(_xll.qlIndexFixing(Index1M,$H580,TRUE,_xll.ohTrigger(RecalcTrigger,Trigger1M)),NA())</f>
        <v>1.2482629341532825E-2</v>
      </c>
      <c r="K580" s="52">
        <f>IFERROR(_xll.qlIndexFixing(ONIndex1M,I580,TRUE,_xll.ohTrigger(RecalcTrigger,Trigger1M)),NA())</f>
        <v>1.2380134429772482E-2</v>
      </c>
      <c r="L580" s="52">
        <f>IFERROR(_xll.qlIndexFixing(Index3M,H580,TRUE,_xll.ohTrigger(RecalcTrigger,Trigger3M)),NA())</f>
        <v>1.3958137020634842E-2</v>
      </c>
      <c r="M580" s="52">
        <f>IFERROR(_xll.qlIndexFixing(ONIndex3M,I580,TRUE,_xll.ohTrigger(RecalcTrigger,Trigger3M)),NA())</f>
        <v>1.3605479398144382E-2</v>
      </c>
      <c r="N580" s="52">
        <f>IFERROR(_xll.qlIndexFixing(Index6M,$H580,TRUE,_xll.ohTrigger(RecalcTrigger,Trigger6M)),NA())</f>
        <v>1.545586309622874E-2</v>
      </c>
      <c r="O580" s="52">
        <f>IFERROR(_xll.qlIndexFixing(ONIndex6M,I580,TRUE,_xll.ohTrigger(RecalcTrigger,Trigger6M)),NA())</f>
        <v>1.4803918798023119E-2</v>
      </c>
      <c r="P580" s="52">
        <f>IFERROR(_xll.qlIndexFixing(Index1Y,$H580,TRUE,_xll.ohTrigger(RecalcTrigger,Trigger1Y)),NA())</f>
        <v>1.8518705023922579E-2</v>
      </c>
      <c r="Q580" s="52">
        <f>IFERROR(_xll.qlIndexFixing(ONIndex1Y,I580,TRUE,_xll.ohTrigger(RecalcTrigger,Trigger1Y)),NA())</f>
        <v>1.7081677229970893E-2</v>
      </c>
    </row>
    <row r="581" spans="2:17" x14ac:dyDescent="0.2">
      <c r="B581" s="46" t="s">
        <v>51</v>
      </c>
      <c r="D581" s="49">
        <f>_xll.qlCalendarAdvance(LocalCalendar,$D580,B581,"f",FALSE)</f>
        <v>43665</v>
      </c>
      <c r="E581" s="49">
        <f>_xll.qlInterestRateIndexValueDate(IndexON,D581)</f>
        <v>43665</v>
      </c>
      <c r="F581" s="52">
        <f>IFERROR(_xll.qlIndexFixing(IndexON,D581,TRUE,_xll.ohTrigger(RecalcTrigger,TriggerON)),NA())</f>
        <v>1.0489544928873329E-2</v>
      </c>
      <c r="H581" s="49">
        <f>_xll.qlCalendarAdvance(IborCalendar,$H580,B581,"f",FALSE)</f>
        <v>43662</v>
      </c>
      <c r="I581" s="49">
        <f>_xll.qlInterestRateIndexValueDate(Index1M,$H581)</f>
        <v>43664</v>
      </c>
      <c r="J581" s="52">
        <f>IFERROR(_xll.qlIndexFixing(Index1M,$H581,TRUE,_xll.ohTrigger(RecalcTrigger,Trigger1M)),NA())</f>
        <v>1.2525910455243316E-2</v>
      </c>
      <c r="K581" s="52">
        <f>IFERROR(_xll.qlIndexFixing(ONIndex1M,I581,TRUE,_xll.ohTrigger(RecalcTrigger,Trigger1M)),NA())</f>
        <v>1.2423416244944363E-2</v>
      </c>
      <c r="L581" s="52">
        <f>IFERROR(_xll.qlIndexFixing(Index3M,H581,TRUE,_xll.ohTrigger(RecalcTrigger,Trigger3M)),NA())</f>
        <v>1.4007736719085E-2</v>
      </c>
      <c r="M581" s="52">
        <f>IFERROR(_xll.qlIndexFixing(ONIndex3M,I581,TRUE,_xll.ohTrigger(RecalcTrigger,Trigger3M)),NA())</f>
        <v>1.3657488320832911E-2</v>
      </c>
      <c r="N581" s="52">
        <f>IFERROR(_xll.qlIndexFixing(Index6M,$H581,TRUE,_xll.ohTrigger(RecalcTrigger,Trigger6M)),NA())</f>
        <v>1.5502485461010927E-2</v>
      </c>
      <c r="O581" s="52">
        <f>IFERROR(_xll.qlIndexFixing(ONIndex6M,I581,TRUE,_xll.ohTrigger(RecalcTrigger,Trigger6M)),NA())</f>
        <v>1.4851597519873749E-2</v>
      </c>
      <c r="P581" s="52">
        <f>IFERROR(_xll.qlIndexFixing(Index1Y,$H581,TRUE,_xll.ohTrigger(RecalcTrigger,Trigger1Y)),NA())</f>
        <v>1.8560333273387707E-2</v>
      </c>
      <c r="Q581" s="52">
        <f>IFERROR(_xll.qlIndexFixing(ONIndex1Y,I581,TRUE,_xll.ohTrigger(RecalcTrigger,Trigger1Y)),NA())</f>
        <v>1.7145259183592998E-2</v>
      </c>
    </row>
    <row r="582" spans="2:17" x14ac:dyDescent="0.2">
      <c r="B582" s="46" t="s">
        <v>51</v>
      </c>
      <c r="D582" s="49">
        <f>_xll.qlCalendarAdvance(LocalCalendar,$D581,B582,"f",FALSE)</f>
        <v>43672</v>
      </c>
      <c r="E582" s="49">
        <f>_xll.qlInterestRateIndexValueDate(IndexON,D582)</f>
        <v>43672</v>
      </c>
      <c r="F582" s="52">
        <f>IFERROR(_xll.qlIndexFixing(IndexON,D582,TRUE,_xll.ohTrigger(RecalcTrigger,TriggerON)),NA())</f>
        <v>1.0528238045370841E-2</v>
      </c>
      <c r="H582" s="49">
        <f>_xll.qlCalendarAdvance(IborCalendar,$H581,B582,"f",FALSE)</f>
        <v>43669</v>
      </c>
      <c r="I582" s="49">
        <f>_xll.qlInterestRateIndexValueDate(Index1M,$H582)</f>
        <v>43671</v>
      </c>
      <c r="J582" s="52">
        <f>IFERROR(_xll.qlIndexFixing(Index1M,$H582,TRUE,_xll.ohTrigger(RecalcTrigger,Trigger1M)),NA())</f>
        <v>1.2572477818721952E-2</v>
      </c>
      <c r="K582" s="52">
        <f>IFERROR(_xll.qlIndexFixing(ONIndex1M,I582,TRUE,_xll.ohTrigger(RecalcTrigger,Trigger1M)),NA())</f>
        <v>1.2466676719746772E-2</v>
      </c>
      <c r="L582" s="52">
        <f>IFERROR(_xll.qlIndexFixing(Index3M,H582,TRUE,_xll.ohTrigger(RecalcTrigger,Trigger3M)),NA())</f>
        <v>1.4056938098389666E-2</v>
      </c>
      <c r="M582" s="52">
        <f>IFERROR(_xll.qlIndexFixing(ONIndex3M,I582,TRUE,_xll.ohTrigger(RecalcTrigger,Trigger3M)),NA())</f>
        <v>1.3709099718228757E-2</v>
      </c>
      <c r="N582" s="52">
        <f>IFERROR(_xll.qlIndexFixing(Index6M,$H582,TRUE,_xll.ohTrigger(RecalcTrigger,Trigger6M)),NA())</f>
        <v>1.5542150403858973E-2</v>
      </c>
      <c r="O582" s="52">
        <f>IFERROR(_xll.qlIndexFixing(ONIndex6M,I582,TRUE,_xll.ohTrigger(RecalcTrigger,Trigger6M)),NA())</f>
        <v>1.4898920702766105E-2</v>
      </c>
      <c r="P582" s="52">
        <f>IFERROR(_xll.qlIndexFixing(Index1Y,$H582,TRUE,_xll.ohTrigger(RecalcTrigger,Trigger1Y)),NA())</f>
        <v>1.8601270902419385E-2</v>
      </c>
      <c r="Q582" s="52">
        <f>IFERROR(_xll.qlIndexFixing(ONIndex1Y,I582,TRUE,_xll.ohTrigger(RecalcTrigger,Trigger1Y)),NA())</f>
        <v>1.7207930644254077E-2</v>
      </c>
    </row>
    <row r="583" spans="2:17" x14ac:dyDescent="0.2">
      <c r="B583" s="46" t="s">
        <v>51</v>
      </c>
      <c r="D583" s="49">
        <f>_xll.qlCalendarAdvance(LocalCalendar,$D582,B583,"f",FALSE)</f>
        <v>43679</v>
      </c>
      <c r="E583" s="49">
        <f>_xll.qlInterestRateIndexValueDate(IndexON,D583)</f>
        <v>43679</v>
      </c>
      <c r="F583" s="52">
        <f>IFERROR(_xll.qlIndexFixing(IndexON,D583,TRUE,_xll.ohTrigger(RecalcTrigger,TriggerON)),NA())</f>
        <v>1.0566853915472407E-2</v>
      </c>
      <c r="H583" s="49">
        <f>_xll.qlCalendarAdvance(IborCalendar,$H582,B583,"f",FALSE)</f>
        <v>43676</v>
      </c>
      <c r="I583" s="49">
        <f>_xll.qlInterestRateIndexValueDate(Index1M,$H583)</f>
        <v>43678</v>
      </c>
      <c r="J583" s="52">
        <f>IFERROR(_xll.qlIndexFixing(Index1M,$H583,TRUE,_xll.ohTrigger(RecalcTrigger,Trigger1M)),NA())</f>
        <v>1.2615716524620105E-2</v>
      </c>
      <c r="K583" s="52">
        <f>IFERROR(_xll.qlIndexFixing(ONIndex1M,I583,TRUE,_xll.ohTrigger(RecalcTrigger,Trigger1M)),NA())</f>
        <v>1.2509915854099773E-2</v>
      </c>
      <c r="L583" s="52">
        <f>IFERROR(_xll.qlIndexFixing(Index3M,H583,TRUE,_xll.ohTrigger(RecalcTrigger,Trigger3M)),NA())</f>
        <v>1.4105741143562566E-2</v>
      </c>
      <c r="M583" s="52">
        <f>IFERROR(_xll.qlIndexFixing(ONIndex3M,I583,TRUE,_xll.ohTrigger(RecalcTrigger,Trigger3M)),NA())</f>
        <v>1.3760313590251982E-2</v>
      </c>
      <c r="N583" s="52">
        <f>IFERROR(_xll.qlIndexFixing(Index6M,$H583,TRUE,_xll.ohTrigger(RecalcTrigger,Trigger6M)),NA())</f>
        <v>1.5584757898881458E-2</v>
      </c>
      <c r="O583" s="52">
        <f>IFERROR(_xll.qlIndexFixing(ONIndex6M,I583,TRUE,_xll.ohTrigger(RecalcTrigger,Trigger6M)),NA())</f>
        <v>1.4945888346700187E-2</v>
      </c>
      <c r="P583" s="52">
        <f>IFERROR(_xll.qlIndexFixing(Index1Y,$H583,TRUE,_xll.ohTrigger(RecalcTrigger,Trigger1Y)),NA())</f>
        <v>1.8641539509544496E-2</v>
      </c>
      <c r="Q583" s="52">
        <f>IFERROR(_xll.qlIndexFixing(ONIndex1Y,I583,TRUE,_xll.ohTrigger(RecalcTrigger,Trigger1Y)),NA())</f>
        <v>1.7269691611314641E-2</v>
      </c>
    </row>
    <row r="584" spans="2:17" x14ac:dyDescent="0.2">
      <c r="B584" s="46" t="s">
        <v>51</v>
      </c>
      <c r="D584" s="49">
        <f>_xll.qlCalendarAdvance(LocalCalendar,$D583,B584,"f",FALSE)</f>
        <v>43686</v>
      </c>
      <c r="E584" s="49">
        <f>_xll.qlInterestRateIndexValueDate(IndexON,D584)</f>
        <v>43686</v>
      </c>
      <c r="F584" s="52">
        <f>IFERROR(_xll.qlIndexFixing(IndexON,D584,TRUE,_xll.ohTrigger(RecalcTrigger,TriggerON)),NA())</f>
        <v>1.0605392539071445E-2</v>
      </c>
      <c r="H584" s="49">
        <f>_xll.qlCalendarAdvance(IborCalendar,$H583,B584,"f",FALSE)</f>
        <v>43683</v>
      </c>
      <c r="I584" s="49">
        <f>_xll.qlInterestRateIndexValueDate(Index1M,$H584)</f>
        <v>43685</v>
      </c>
      <c r="J584" s="52">
        <f>IFERROR(_xll.qlIndexFixing(Index1M,$H584,TRUE,_xll.ohTrigger(RecalcTrigger,Trigger1M)),NA())</f>
        <v>1.2655626580924118E-2</v>
      </c>
      <c r="K584" s="52">
        <f>IFERROR(_xll.qlIndexFixing(ONIndex1M,I584,TRUE,_xll.ohTrigger(RecalcTrigger,Trigger1M)),NA())</f>
        <v>1.2553133648083303E-2</v>
      </c>
      <c r="L584" s="52">
        <f>IFERROR(_xll.qlIndexFixing(Index3M,H584,TRUE,_xll.ohTrigger(RecalcTrigger,Trigger3M)),NA())</f>
        <v>1.4154145839739937E-2</v>
      </c>
      <c r="M584" s="52">
        <f>IFERROR(_xll.qlIndexFixing(ONIndex3M,I584,TRUE,_xll.ohTrigger(RecalcTrigger,Trigger3M)),NA())</f>
        <v>1.3811129936822653E-2</v>
      </c>
      <c r="N584" s="52">
        <f>IFERROR(_xll.qlIndexFixing(Index6M,$H584,TRUE,_xll.ohTrigger(RecalcTrigger,Trigger6M)),NA())</f>
        <v>1.5627007923363464E-2</v>
      </c>
      <c r="O584" s="52">
        <f>IFERROR(_xll.qlIndexFixing(ONIndex6M,I584,TRUE,_xll.ohTrigger(RecalcTrigger,Trigger6M)),NA())</f>
        <v>1.4992500451436186E-2</v>
      </c>
      <c r="P584" s="52">
        <f>IFERROR(_xll.qlIndexFixing(Index1Y,$H584,TRUE,_xll.ohTrigger(RecalcTrigger,Trigger1Y)),NA())</f>
        <v>1.8681160698170576E-2</v>
      </c>
      <c r="Q584" s="52">
        <f>IFERROR(_xll.qlIndexFixing(ONIndex1Y,I584,TRUE,_xll.ohTrigger(RecalcTrigger,Trigger1Y)),NA())</f>
        <v>1.7330542084454947E-2</v>
      </c>
    </row>
    <row r="585" spans="2:17" x14ac:dyDescent="0.2">
      <c r="B585" s="46" t="s">
        <v>51</v>
      </c>
      <c r="D585" s="49">
        <f>_xll.qlCalendarAdvance(LocalCalendar,$D584,B585,"f",FALSE)</f>
        <v>43693</v>
      </c>
      <c r="E585" s="49">
        <f>_xll.qlInterestRateIndexValueDate(IndexON,D585)</f>
        <v>43693</v>
      </c>
      <c r="F585" s="52">
        <f>IFERROR(_xll.qlIndexFixing(IndexON,D585,TRUE,_xll.ohTrigger(RecalcTrigger,TriggerON)),NA())</f>
        <v>1.064385391614131E-2</v>
      </c>
      <c r="H585" s="49">
        <f>_xll.qlCalendarAdvance(IborCalendar,$H584,B585,"f",FALSE)</f>
        <v>43690</v>
      </c>
      <c r="I585" s="49">
        <f>_xll.qlInterestRateIndexValueDate(Index1M,$H585)</f>
        <v>43692</v>
      </c>
      <c r="J585" s="52">
        <f>IFERROR(_xll.qlIndexFixing(Index1M,$H585,TRUE,_xll.ohTrigger(RecalcTrigger,Trigger1M)),NA())</f>
        <v>1.2698822883518979E-2</v>
      </c>
      <c r="K585" s="52">
        <f>IFERROR(_xll.qlIndexFixing(ONIndex1M,I585,TRUE,_xll.ohTrigger(RecalcTrigger,Trigger1M)),NA())</f>
        <v>1.259633010153749E-2</v>
      </c>
      <c r="L585" s="52">
        <f>IFERROR(_xll.qlIndexFixing(Index3M,H585,TRUE,_xll.ohTrigger(RecalcTrigger,Trigger3M)),NA())</f>
        <v>1.4202152172175315E-2</v>
      </c>
      <c r="M585" s="52">
        <f>IFERROR(_xll.qlIndexFixing(ONIndex3M,I585,TRUE,_xll.ohTrigger(RecalcTrigger,Trigger3M)),NA())</f>
        <v>1.3861548757621023E-2</v>
      </c>
      <c r="N585" s="52">
        <f>IFERROR(_xll.qlIndexFixing(Index6M,$H585,TRUE,_xll.ohTrigger(RecalcTrigger,Trigger6M)),NA())</f>
        <v>1.567210562326005E-2</v>
      </c>
      <c r="O585" s="52">
        <f>IFERROR(_xll.qlIndexFixing(ONIndex6M,I585,TRUE,_xll.ohTrigger(RecalcTrigger,Trigger6M)),NA())</f>
        <v>1.5038757016974102E-2</v>
      </c>
      <c r="P585" s="52">
        <f>IFERROR(_xll.qlIndexFixing(Index1Y,$H585,TRUE,_xll.ohTrigger(RecalcTrigger,Trigger1Y)),NA())</f>
        <v>1.8720156076441379E-2</v>
      </c>
      <c r="Q585" s="52">
        <f>IFERROR(_xll.qlIndexFixing(ONIndex1Y,I585,TRUE,_xll.ohTrigger(RecalcTrigger,Trigger1Y)),NA())</f>
        <v>1.7390482063035506E-2</v>
      </c>
    </row>
    <row r="586" spans="2:17" x14ac:dyDescent="0.2">
      <c r="B586" s="46" t="s">
        <v>51</v>
      </c>
      <c r="D586" s="49">
        <f>_xll.qlCalendarAdvance(LocalCalendar,$D585,B586,"f",FALSE)</f>
        <v>43700</v>
      </c>
      <c r="E586" s="49">
        <f>_xll.qlInterestRateIndexValueDate(IndexON,D586)</f>
        <v>43700</v>
      </c>
      <c r="F586" s="52">
        <f>IFERROR(_xll.qlIndexFixing(IndexON,D586,TRUE,_xll.ohTrigger(RecalcTrigger,TriggerON)),NA())</f>
        <v>1.0682238046575421E-2</v>
      </c>
      <c r="H586" s="49">
        <f>_xll.qlCalendarAdvance(IborCalendar,$H585,B586,"f",FALSE)</f>
        <v>43697</v>
      </c>
      <c r="I586" s="49">
        <f>_xll.qlInterestRateIndexValueDate(Index1M,$H586)</f>
        <v>43699</v>
      </c>
      <c r="J586" s="52">
        <f>IFERROR(_xll.qlIndexFixing(Index1M,$H586,TRUE,_xll.ohTrigger(RecalcTrigger,Trigger1M)),NA())</f>
        <v>1.2741997982719799E-2</v>
      </c>
      <c r="K586" s="52">
        <f>IFERROR(_xll.qlIndexFixing(ONIndex1M,I586,TRUE,_xll.ohTrigger(RecalcTrigger,Trigger1M)),NA())</f>
        <v>1.2639505214542268E-2</v>
      </c>
      <c r="L586" s="52">
        <f>IFERROR(_xll.qlIndexFixing(Index3M,H586,TRUE,_xll.ohTrigger(RecalcTrigger,Trigger3M)),NA())</f>
        <v>1.4249760126244746E-2</v>
      </c>
      <c r="M586" s="52">
        <f>IFERROR(_xll.qlIndexFixing(ONIndex3M,I586,TRUE,_xll.ohTrigger(RecalcTrigger,Trigger3M)),NA())</f>
        <v>1.3911570052567157E-2</v>
      </c>
      <c r="N586" s="52">
        <f>IFERROR(_xll.qlIndexFixing(Index6M,$H586,TRUE,_xll.ohTrigger(RecalcTrigger,Trigger6M)),NA())</f>
        <v>1.5710435467852134E-2</v>
      </c>
      <c r="O586" s="52">
        <f>IFERROR(_xll.qlIndexFixing(ONIndex6M,I586,TRUE,_xll.ohTrigger(RecalcTrigger,Trigger6M)),NA())</f>
        <v>1.5084658043074128E-2</v>
      </c>
      <c r="P586" s="52">
        <f>IFERROR(_xll.qlIndexFixing(Index1Y,$H586,TRUE,_xll.ohTrigger(RecalcTrigger,Trigger1Y)),NA())</f>
        <v>1.8758547257100459E-2</v>
      </c>
      <c r="Q586" s="52">
        <f>IFERROR(_xll.qlIndexFixing(ONIndex1Y,I586,TRUE,_xll.ohTrigger(RecalcTrigger,Trigger1Y)),NA())</f>
        <v>1.7449511546736574E-2</v>
      </c>
    </row>
    <row r="587" spans="2:17" x14ac:dyDescent="0.2">
      <c r="B587" s="46" t="s">
        <v>51</v>
      </c>
      <c r="D587" s="49">
        <f>_xll.qlCalendarAdvance(LocalCalendar,$D586,B587,"f",FALSE)</f>
        <v>43707</v>
      </c>
      <c r="E587" s="49">
        <f>_xll.qlInterestRateIndexValueDate(IndexON,D587)</f>
        <v>43707</v>
      </c>
      <c r="F587" s="52">
        <f>IFERROR(_xll.qlIndexFixing(IndexON,D587,TRUE,_xll.ohTrigger(RecalcTrigger,TriggerON)),NA())</f>
        <v>1.0723437423891813E-2</v>
      </c>
      <c r="H587" s="49">
        <f>_xll.qlCalendarAdvance(IborCalendar,$H586,B587,"f",FALSE)</f>
        <v>43704</v>
      </c>
      <c r="I587" s="49">
        <f>_xll.qlInterestRateIndexValueDate(Index1M,$H587)</f>
        <v>43706</v>
      </c>
      <c r="J587" s="52">
        <f>IFERROR(_xll.qlIndexFixing(Index1M,$H587,TRUE,_xll.ohTrigger(RecalcTrigger,Trigger1M)),NA())</f>
        <v>1.2785151878284273E-2</v>
      </c>
      <c r="K587" s="52">
        <f>IFERROR(_xll.qlIndexFixing(ONIndex1M,I587,TRUE,_xll.ohTrigger(RecalcTrigger,Trigger1M)),NA())</f>
        <v>1.2682658987097639E-2</v>
      </c>
      <c r="L587" s="52">
        <f>IFERROR(_xll.qlIndexFixing(Index3M,H587,TRUE,_xll.ohTrigger(RecalcTrigger,Trigger3M)),NA())</f>
        <v>1.4296969687447652E-2</v>
      </c>
      <c r="M587" s="52">
        <f>IFERROR(_xll.qlIndexFixing(ONIndex3M,I587,TRUE,_xll.ohTrigger(RecalcTrigger,Trigger3M)),NA())</f>
        <v>1.3961193821421247E-2</v>
      </c>
      <c r="N587" s="52">
        <f>IFERROR(_xll.qlIndexFixing(Index6M,$H587,TRUE,_xll.ohTrigger(RecalcTrigger,Trigger6M)),NA())</f>
        <v>1.5742126827804917E-2</v>
      </c>
      <c r="O587" s="52">
        <f>IFERROR(_xll.qlIndexFixing(ONIndex6M,I587,TRUE,_xll.ohTrigger(RecalcTrigger,Trigger6M)),NA())</f>
        <v>1.5130203529656328E-2</v>
      </c>
      <c r="P587" s="52">
        <f>IFERROR(_xll.qlIndexFixing(Index1Y,$H587,TRUE,_xll.ohTrigger(RecalcTrigger,Trigger1Y)),NA())</f>
        <v>1.878807189467098E-2</v>
      </c>
      <c r="Q587" s="52">
        <f>IFERROR(_xll.qlIndexFixing(ONIndex1Y,I587,TRUE,_xll.ohTrigger(RecalcTrigger,Trigger1Y)),NA())</f>
        <v>1.7507630535158469E-2</v>
      </c>
    </row>
    <row r="588" spans="2:17" x14ac:dyDescent="0.2">
      <c r="B588" s="46" t="s">
        <v>51</v>
      </c>
      <c r="D588" s="49">
        <f>_xll.qlCalendarAdvance(LocalCalendar,$D587,B588,"f",FALSE)</f>
        <v>43714</v>
      </c>
      <c r="E588" s="49">
        <f>_xll.qlInterestRateIndexValueDate(IndexON,D588)</f>
        <v>43714</v>
      </c>
      <c r="F588" s="52">
        <f>IFERROR(_xll.qlIndexFixing(IndexON,D588,TRUE,_xll.ohTrigger(RecalcTrigger,TriggerON)),NA())</f>
        <v>1.0758774567269924E-2</v>
      </c>
      <c r="H588" s="49">
        <f>_xll.qlCalendarAdvance(IborCalendar,$H587,B588,"f",FALSE)</f>
        <v>43711</v>
      </c>
      <c r="I588" s="49">
        <f>_xll.qlInterestRateIndexValueDate(Index1M,$H588)</f>
        <v>43713</v>
      </c>
      <c r="J588" s="52">
        <f>IFERROR(_xll.qlIndexFixing(Index1M,$H588,TRUE,_xll.ohTrigger(RecalcTrigger,Trigger1M)),NA())</f>
        <v>1.2828284569965098E-2</v>
      </c>
      <c r="K588" s="52">
        <f>IFERROR(_xll.qlIndexFixing(ONIndex1M,I588,TRUE,_xll.ohTrigger(RecalcTrigger,Trigger1M)),NA())</f>
        <v>1.2725791419203603E-2</v>
      </c>
      <c r="L588" s="52">
        <f>IFERROR(_xll.qlIndexFixing(Index3M,H588,TRUE,_xll.ohTrigger(RecalcTrigger,Trigger3M)),NA())</f>
        <v>1.4340227212288411E-2</v>
      </c>
      <c r="M588" s="52">
        <f>IFERROR(_xll.qlIndexFixing(ONIndex3M,I588,TRUE,_xll.ohTrigger(RecalcTrigger,Trigger3M)),NA())</f>
        <v>1.4010420064103357E-2</v>
      </c>
      <c r="N588" s="52">
        <f>IFERROR(_xll.qlIndexFixing(Index6M,$H588,TRUE,_xll.ohTrigger(RecalcTrigger,Trigger6M)),NA())</f>
        <v>1.5779875380632417E-2</v>
      </c>
      <c r="O588" s="52">
        <f>IFERROR(_xll.qlIndexFixing(ONIndex6M,I588,TRUE,_xll.ohTrigger(RecalcTrigger,Trigger6M)),NA())</f>
        <v>1.5175393476560828E-2</v>
      </c>
      <c r="P588" s="52">
        <f>IFERROR(_xll.qlIndexFixing(Index1Y,$H588,TRUE,_xll.ohTrigger(RecalcTrigger,Trigger1Y)),NA())</f>
        <v>1.8836344053979361E-2</v>
      </c>
      <c r="Q588" s="52">
        <f>IFERROR(_xll.qlIndexFixing(ONIndex1Y,I588,TRUE,_xll.ohTrigger(RecalcTrigger,Trigger1Y)),NA())</f>
        <v>1.7564839027741641E-2</v>
      </c>
    </row>
    <row r="589" spans="2:17" x14ac:dyDescent="0.2">
      <c r="B589" s="46" t="s">
        <v>51</v>
      </c>
      <c r="D589" s="49">
        <f>_xll.qlCalendarAdvance(LocalCalendar,$D588,B589,"f",FALSE)</f>
        <v>43721</v>
      </c>
      <c r="E589" s="49">
        <f>_xll.qlInterestRateIndexValueDate(IndexON,D589)</f>
        <v>43721</v>
      </c>
      <c r="F589" s="52">
        <f>IFERROR(_xll.qlIndexFixing(IndexON,D589,TRUE,_xll.ohTrigger(RecalcTrigger,TriggerON)),NA())</f>
        <v>1.0796926957370445E-2</v>
      </c>
      <c r="H589" s="49">
        <f>_xll.qlCalendarAdvance(IborCalendar,$H588,B589,"f",FALSE)</f>
        <v>43718</v>
      </c>
      <c r="I589" s="49">
        <f>_xll.qlInterestRateIndexValueDate(Index1M,$H589)</f>
        <v>43720</v>
      </c>
      <c r="J589" s="52">
        <f>IFERROR(_xll.qlIndexFixing(Index1M,$H589,TRUE,_xll.ohTrigger(RecalcTrigger,Trigger1M)),NA())</f>
        <v>1.2874703583146383E-2</v>
      </c>
      <c r="K589" s="52">
        <f>IFERROR(_xll.qlIndexFixing(ONIndex1M,I589,TRUE,_xll.ohTrigger(RecalcTrigger,Trigger1M)),NA())</f>
        <v>1.2768902510860158E-2</v>
      </c>
      <c r="L589" s="52">
        <f>IFERROR(_xll.qlIndexFixing(Index3M,H589,TRUE,_xll.ohTrigger(RecalcTrigger,Trigger3M)),NA())</f>
        <v>1.4386666555079001E-2</v>
      </c>
      <c r="M589" s="52">
        <f>IFERROR(_xll.qlIndexFixing(ONIndex3M,I589,TRUE,_xll.ohTrigger(RecalcTrigger,Trigger3M)),NA())</f>
        <v>1.4059248780373679E-2</v>
      </c>
      <c r="N589" s="52">
        <f>IFERROR(_xll.qlIndexFixing(Index6M,$H589,TRUE,_xll.ohTrigger(RecalcTrigger,Trigger6M)),NA())</f>
        <v>1.5820432793638015E-2</v>
      </c>
      <c r="O589" s="52">
        <f>IFERROR(_xll.qlIndexFixing(ONIndex6M,I589,TRUE,_xll.ohTrigger(RecalcTrigger,Trigger6M)),NA())</f>
        <v>1.5220227883627757E-2</v>
      </c>
      <c r="P589" s="52">
        <f>IFERROR(_xll.qlIndexFixing(Index1Y,$H589,TRUE,_xll.ohTrigger(RecalcTrigger,Trigger1Y)),NA())</f>
        <v>1.8870311807052509E-2</v>
      </c>
      <c r="Q589" s="52">
        <f>IFERROR(_xll.qlIndexFixing(ONIndex1Y,I589,TRUE,_xll.ohTrigger(RecalcTrigger,Trigger1Y)),NA())</f>
        <v>1.7621137024086408E-2</v>
      </c>
    </row>
    <row r="590" spans="2:17" x14ac:dyDescent="0.2">
      <c r="B590" s="46" t="s">
        <v>51</v>
      </c>
      <c r="D590" s="49">
        <f>_xll.qlCalendarAdvance(LocalCalendar,$D589,B590,"f",FALSE)</f>
        <v>43728</v>
      </c>
      <c r="E590" s="49">
        <f>_xll.qlInterestRateIndexValueDate(IndexON,D590)</f>
        <v>43728</v>
      </c>
      <c r="F590" s="52">
        <f>IFERROR(_xll.qlIndexFixing(IndexON,D590,TRUE,_xll.ohTrigger(RecalcTrigger,TriggerON)),NA())</f>
        <v>1.0835002100568758E-2</v>
      </c>
      <c r="H590" s="49">
        <f>_xll.qlCalendarAdvance(IborCalendar,$H589,B590,"f",FALSE)</f>
        <v>43725</v>
      </c>
      <c r="I590" s="49">
        <f>_xll.qlInterestRateIndexValueDate(Index1M,$H590)</f>
        <v>43727</v>
      </c>
      <c r="J590" s="52">
        <f>IFERROR(_xll.qlIndexFixing(Index1M,$H590,TRUE,_xll.ohTrigger(RecalcTrigger,Trigger1M)),NA())</f>
        <v>1.2914486340699083E-2</v>
      </c>
      <c r="K590" s="52">
        <f>IFERROR(_xll.qlIndexFixing(ONIndex1M,I590,TRUE,_xll.ohTrigger(RecalcTrigger,Trigger1M)),NA())</f>
        <v>1.2811992261987371E-2</v>
      </c>
      <c r="L590" s="52">
        <f>IFERROR(_xll.qlIndexFixing(Index3M,H590,TRUE,_xll.ohTrigger(RecalcTrigger,Trigger3M)),NA())</f>
        <v>1.4432707473198752E-2</v>
      </c>
      <c r="M590" s="52">
        <f>IFERROR(_xll.qlIndexFixing(ONIndex3M,I590,TRUE,_xll.ohTrigger(RecalcTrigger,Trigger3M)),NA())</f>
        <v>1.4107679970232212E-2</v>
      </c>
      <c r="N590" s="52">
        <f>IFERROR(_xll.qlIndexFixing(Index6M,$H590,TRUE,_xll.ohTrigger(RecalcTrigger,Trigger6M)),NA())</f>
        <v>1.5860632650368474E-2</v>
      </c>
      <c r="O590" s="52">
        <f>IFERROR(_xll.qlIndexFixing(ONIndex6M,I590,TRUE,_xll.ohTrigger(RecalcTrigger,Trigger6M)),NA())</f>
        <v>1.5264706750777179E-2</v>
      </c>
      <c r="P590" s="52">
        <f>IFERROR(_xll.qlIndexFixing(Index1Y,$H590,TRUE,_xll.ohTrigger(RecalcTrigger,Trigger1Y)),NA())</f>
        <v>1.8906502412100724E-2</v>
      </c>
      <c r="Q590" s="52">
        <f>IFERROR(_xll.qlIndexFixing(ONIndex1Y,I590,TRUE,_xll.ohTrigger(RecalcTrigger,Trigger1Y)),NA())</f>
        <v>1.7676524523793091E-2</v>
      </c>
    </row>
    <row r="591" spans="2:17" x14ac:dyDescent="0.2">
      <c r="B591" s="46" t="s">
        <v>51</v>
      </c>
      <c r="D591" s="49">
        <f>_xll.qlCalendarAdvance(LocalCalendar,$D590,B591,"f",FALSE)</f>
        <v>43735</v>
      </c>
      <c r="E591" s="49">
        <f>_xll.qlInterestRateIndexValueDate(IndexON,D591)</f>
        <v>43735</v>
      </c>
      <c r="F591" s="52">
        <f>IFERROR(_xll.qlIndexFixing(IndexON,D591,TRUE,_xll.ohTrigger(RecalcTrigger,TriggerON)),NA())</f>
        <v>1.0872999996758281E-2</v>
      </c>
      <c r="H591" s="49">
        <f>_xll.qlCalendarAdvance(IborCalendar,$H590,B591,"f",FALSE)</f>
        <v>43732</v>
      </c>
      <c r="I591" s="49">
        <f>_xll.qlInterestRateIndexValueDate(Index1M,$H591)</f>
        <v>43734</v>
      </c>
      <c r="J591" s="52">
        <f>IFERROR(_xll.qlIndexFixing(Index1M,$H591,TRUE,_xll.ohTrigger(RecalcTrigger,Trigger1M)),NA())</f>
        <v>1.2957555419262634E-2</v>
      </c>
      <c r="K591" s="52">
        <f>IFERROR(_xll.qlIndexFixing(ONIndex1M,I591,TRUE,_xll.ohTrigger(RecalcTrigger,Trigger1M)),NA())</f>
        <v>1.2855060672585239E-2</v>
      </c>
      <c r="L591" s="52">
        <f>IFERROR(_xll.qlIndexFixing(Index3M,H591,TRUE,_xll.ohTrigger(RecalcTrigger,Trigger3M)),NA())</f>
        <v>1.448182371778616E-2</v>
      </c>
      <c r="M591" s="52">
        <f>IFERROR(_xll.qlIndexFixing(ONIndex3M,I591,TRUE,_xll.ohTrigger(RecalcTrigger,Trigger3M)),NA())</f>
        <v>1.4155713633279277E-2</v>
      </c>
      <c r="N591" s="52">
        <f>IFERROR(_xll.qlIndexFixing(Index6M,$H591,TRUE,_xll.ohTrigger(RecalcTrigger,Trigger6M)),NA())</f>
        <v>1.5900474929164639E-2</v>
      </c>
      <c r="O591" s="52">
        <f>IFERROR(_xll.qlIndexFixing(ONIndex6M,I591,TRUE,_xll.ohTrigger(RecalcTrigger,Trigger6M)),NA())</f>
        <v>1.5308830077849223E-2</v>
      </c>
      <c r="P591" s="52">
        <f>IFERROR(_xll.qlIndexFixing(Index1Y,$H591,TRUE,_xll.ohTrigger(RecalcTrigger,Trigger1Y)),NA())</f>
        <v>1.8942196947727964E-2</v>
      </c>
      <c r="Q591" s="52">
        <f>IFERROR(_xll.qlIndexFixing(ONIndex1Y,I591,TRUE,_xll.ohTrigger(RecalcTrigger,Trigger1Y)),NA())</f>
        <v>1.7731001526382073E-2</v>
      </c>
    </row>
    <row r="592" spans="2:17" x14ac:dyDescent="0.2">
      <c r="B592" s="46" t="s">
        <v>51</v>
      </c>
      <c r="D592" s="49">
        <f>_xll.qlCalendarAdvance(LocalCalendar,$D591,B592,"f",FALSE)</f>
        <v>43742</v>
      </c>
      <c r="E592" s="49">
        <f>_xll.qlInterestRateIndexValueDate(IndexON,D592)</f>
        <v>43742</v>
      </c>
      <c r="F592" s="52">
        <f>IFERROR(_xll.qlIndexFixing(IndexON,D592,TRUE,_xll.ohTrigger(RecalcTrigger,TriggerON)),NA())</f>
        <v>1.0910920645885724E-2</v>
      </c>
      <c r="H592" s="49">
        <f>_xll.qlCalendarAdvance(IborCalendar,$H591,B592,"f",FALSE)</f>
        <v>43739</v>
      </c>
      <c r="I592" s="49">
        <f>_xll.qlInterestRateIndexValueDate(Index1M,$H592)</f>
        <v>43741</v>
      </c>
      <c r="J592" s="52">
        <f>IFERROR(_xll.qlIndexFixing(Index1M,$H592,TRUE,_xll.ohTrigger(RecalcTrigger,Trigger1M)),NA())</f>
        <v>1.3000603292965818E-2</v>
      </c>
      <c r="K592" s="52">
        <f>IFERROR(_xll.qlIndexFixing(ONIndex1M,I592,TRUE,_xll.ohTrigger(RecalcTrigger,Trigger1M)),NA())</f>
        <v>1.28981077427337E-2</v>
      </c>
      <c r="L592" s="52">
        <f>IFERROR(_xll.qlIndexFixing(Index3M,H592,TRUE,_xll.ohTrigger(RecalcTrigger,Trigger3M)),NA())</f>
        <v>1.4527041101363594E-2</v>
      </c>
      <c r="M592" s="52">
        <f>IFERROR(_xll.qlIndexFixing(ONIndex3M,I592,TRUE,_xll.ohTrigger(RecalcTrigger,Trigger3M)),NA())</f>
        <v>1.4203349769594809E-2</v>
      </c>
      <c r="N592" s="52">
        <f>IFERROR(_xll.qlIndexFixing(Index6M,$H592,TRUE,_xll.ohTrigger(RecalcTrigger,Trigger6M)),NA())</f>
        <v>1.5943007093759471E-2</v>
      </c>
      <c r="O592" s="52">
        <f>IFERROR(_xll.qlIndexFixing(ONIndex6M,I592,TRUE,_xll.ohTrigger(RecalcTrigger,Trigger6M)),NA())</f>
        <v>1.5352597864684014E-2</v>
      </c>
      <c r="P592" s="52">
        <f>IFERROR(_xll.qlIndexFixing(Index1Y,$H592,TRUE,_xll.ohTrigger(RecalcTrigger,Trigger1Y)),NA())</f>
        <v>1.8977417051630429E-2</v>
      </c>
      <c r="Q592" s="52">
        <f>IFERROR(_xll.qlIndexFixing(ONIndex1Y,I592,TRUE,_xll.ohTrigger(RecalcTrigger,Trigger1Y)),NA())</f>
        <v>1.778456803153361E-2</v>
      </c>
    </row>
    <row r="593" spans="2:17" x14ac:dyDescent="0.2">
      <c r="B593" s="46" t="s">
        <v>51</v>
      </c>
      <c r="D593" s="49">
        <f>_xll.qlCalendarAdvance(LocalCalendar,$D592,B593,"f",FALSE)</f>
        <v>43749</v>
      </c>
      <c r="E593" s="49">
        <f>_xll.qlInterestRateIndexValueDate(IndexON,D593)</f>
        <v>43749</v>
      </c>
      <c r="F593" s="52">
        <f>IFERROR(_xll.qlIndexFixing(IndexON,D593,TRUE,_xll.ohTrigger(RecalcTrigger,TriggerON)),NA())</f>
        <v>1.0951630304623095E-2</v>
      </c>
      <c r="H593" s="49">
        <f>_xll.qlCalendarAdvance(IborCalendar,$H592,B593,"f",FALSE)</f>
        <v>43746</v>
      </c>
      <c r="I593" s="49">
        <f>_xll.qlInterestRateIndexValueDate(Index1M,$H593)</f>
        <v>43748</v>
      </c>
      <c r="J593" s="52">
        <f>IFERROR(_xll.qlIndexFixing(Index1M,$H593,TRUE,_xll.ohTrigger(RecalcTrigger,Trigger1M)),NA())</f>
        <v>1.3046937625670229E-2</v>
      </c>
      <c r="K593" s="52">
        <f>IFERROR(_xll.qlIndexFixing(ONIndex1M,I593,TRUE,_xll.ohTrigger(RecalcTrigger,Trigger1M)),NA())</f>
        <v>1.2941133472352817E-2</v>
      </c>
      <c r="L593" s="52">
        <f>IFERROR(_xll.qlIndexFixing(Index3M,H593,TRUE,_xll.ohTrigger(RecalcTrigger,Trigger3M)),NA())</f>
        <v>1.4571860007607289E-2</v>
      </c>
      <c r="M593" s="52">
        <f>IFERROR(_xll.qlIndexFixing(ONIndex3M,I593,TRUE,_xll.ohTrigger(RecalcTrigger,Trigger3M)),NA())</f>
        <v>1.4250588378779128E-2</v>
      </c>
      <c r="N593" s="52">
        <f>IFERROR(_xll.qlIndexFixing(Index6M,$H593,TRUE,_xll.ohTrigger(RecalcTrigger,Trigger6M)),NA())</f>
        <v>1.5994183106227012E-2</v>
      </c>
      <c r="O593" s="52">
        <f>IFERROR(_xll.qlIndexFixing(ONIndex6M,I593,TRUE,_xll.ohTrigger(RecalcTrigger,Trigger6M)),NA())</f>
        <v>1.5396010111121683E-2</v>
      </c>
      <c r="P593" s="52">
        <f>IFERROR(_xll.qlIndexFixing(Index1Y,$H593,TRUE,_xll.ohTrigger(RecalcTrigger,Trigger1Y)),NA())</f>
        <v>1.9014857589856871E-2</v>
      </c>
      <c r="Q593" s="52">
        <f>IFERROR(_xll.qlIndexFixing(ONIndex1Y,I593,TRUE,_xll.ohTrigger(RecalcTrigger,Trigger1Y)),NA())</f>
        <v>1.7837224038768085E-2</v>
      </c>
    </row>
    <row r="594" spans="2:17" x14ac:dyDescent="0.2">
      <c r="B594" s="46" t="s">
        <v>51</v>
      </c>
      <c r="D594" s="49">
        <f>_xll.qlCalendarAdvance(LocalCalendar,$D593,B594,"f",FALSE)</f>
        <v>43756</v>
      </c>
      <c r="E594" s="49">
        <f>_xll.qlInterestRateIndexValueDate(IndexON,D594)</f>
        <v>43756</v>
      </c>
      <c r="F594" s="52">
        <f>IFERROR(_xll.qlIndexFixing(IndexON,D594,TRUE,_xll.ohTrigger(RecalcTrigger,TriggerON)),NA())</f>
        <v>1.0986530202634626E-2</v>
      </c>
      <c r="H594" s="49">
        <f>_xll.qlCalendarAdvance(IborCalendar,$H593,B594,"f",FALSE)</f>
        <v>43753</v>
      </c>
      <c r="I594" s="49">
        <f>_xll.qlInterestRateIndexValueDate(Index1M,$H594)</f>
        <v>43755</v>
      </c>
      <c r="J594" s="52">
        <f>IFERROR(_xll.qlIndexFixing(Index1M,$H594,TRUE,_xll.ohTrigger(RecalcTrigger,Trigger1M)),NA())</f>
        <v>1.3086635424811865E-2</v>
      </c>
      <c r="K594" s="52">
        <f>IFERROR(_xll.qlIndexFixing(ONIndex1M,I594,TRUE,_xll.ohTrigger(RecalcTrigger,Trigger1M)),NA())</f>
        <v>1.2984137861442591E-2</v>
      </c>
      <c r="L594" s="52">
        <f>IFERROR(_xll.qlIndexFixing(Index3M,H594,TRUE,_xll.ohTrigger(RecalcTrigger,Trigger3M)),NA())</f>
        <v>1.4616280422863821E-2</v>
      </c>
      <c r="M594" s="52">
        <f>IFERROR(_xll.qlIndexFixing(ONIndex3M,I594,TRUE,_xll.ohTrigger(RecalcTrigger,Trigger3M)),NA())</f>
        <v>1.429742946091217E-2</v>
      </c>
      <c r="N594" s="52">
        <f>IFERROR(_xll.qlIndexFixing(Index6M,$H594,TRUE,_xll.ohTrigger(RecalcTrigger,Trigger6M)),NA())</f>
        <v>1.6020855915300763E-2</v>
      </c>
      <c r="O594" s="52">
        <f>IFERROR(_xll.qlIndexFixing(ONIndex6M,I594,TRUE,_xll.ohTrigger(RecalcTrigger,Trigger6M)),NA())</f>
        <v>1.5439066817162228E-2</v>
      </c>
      <c r="P594" s="52">
        <f>IFERROR(_xll.qlIndexFixing(Index1Y,$H594,TRUE,_xll.ohTrigger(RecalcTrigger,Trigger1Y)),NA())</f>
        <v>1.9046520533761074E-2</v>
      </c>
      <c r="Q594" s="52">
        <f>IFERROR(_xll.qlIndexFixing(ONIndex1Y,I594,TRUE,_xll.ohTrigger(RecalcTrigger,Trigger1Y)),NA())</f>
        <v>1.7888969547685818E-2</v>
      </c>
    </row>
    <row r="595" spans="2:17" x14ac:dyDescent="0.2">
      <c r="B595" s="46" t="s">
        <v>51</v>
      </c>
      <c r="D595" s="49">
        <f>_xll.qlCalendarAdvance(LocalCalendar,$D594,B595,"f",FALSE)</f>
        <v>43763</v>
      </c>
      <c r="E595" s="49">
        <f>_xll.qlInterestRateIndexValueDate(IndexON,D595)</f>
        <v>43763</v>
      </c>
      <c r="F595" s="52">
        <f>IFERROR(_xll.qlIndexFixing(IndexON,D595,TRUE,_xll.ohTrigger(RecalcTrigger,TriggerON)),NA())</f>
        <v>1.1024219110096212E-2</v>
      </c>
      <c r="H595" s="49">
        <f>_xll.qlCalendarAdvance(IborCalendar,$H594,B595,"f",FALSE)</f>
        <v>43760</v>
      </c>
      <c r="I595" s="49">
        <f>_xll.qlInterestRateIndexValueDate(Index1M,$H595)</f>
        <v>43762</v>
      </c>
      <c r="J595" s="52">
        <f>IFERROR(_xll.qlIndexFixing(Index1M,$H595,TRUE,_xll.ohTrigger(RecalcTrigger,Trigger1M)),NA())</f>
        <v>1.3129619682465121E-2</v>
      </c>
      <c r="K595" s="52">
        <f>IFERROR(_xll.qlIndexFixing(ONIndex1M,I595,TRUE,_xll.ohTrigger(RecalcTrigger,Trigger1M)),NA())</f>
        <v>1.3027120910003021E-2</v>
      </c>
      <c r="L595" s="52">
        <f>IFERROR(_xll.qlIndexFixing(Index3M,H595,TRUE,_xll.ohTrigger(RecalcTrigger,Trigger3M)),NA())</f>
        <v>1.4660302333601404E-2</v>
      </c>
      <c r="M595" s="52">
        <f>IFERROR(_xll.qlIndexFixing(ONIndex3M,I595,TRUE,_xll.ohTrigger(RecalcTrigger,Trigger3M)),NA())</f>
        <v>1.4343873015594255E-2</v>
      </c>
      <c r="N595" s="52">
        <f>IFERROR(_xll.qlIndexFixing(Index6M,$H595,TRUE,_xll.ohTrigger(RecalcTrigger,Trigger6M)),NA())</f>
        <v>1.6059243822760777E-2</v>
      </c>
      <c r="O595" s="52">
        <f>IFERROR(_xll.qlIndexFixing(ONIndex6M,I595,TRUE,_xll.ohTrigger(RecalcTrigger,Trigger6M)),NA())</f>
        <v>1.5481767982565842E-2</v>
      </c>
      <c r="P595" s="52">
        <f>IFERROR(_xll.qlIndexFixing(Index1Y,$H595,TRUE,_xll.ohTrigger(RecalcTrigger,Trigger1Y)),NA())</f>
        <v>1.9080447205796928E-2</v>
      </c>
      <c r="Q595" s="52">
        <f>IFERROR(_xll.qlIndexFixing(ONIndex1Y,I595,TRUE,_xll.ohTrigger(RecalcTrigger,Trigger1Y)),NA())</f>
        <v>1.7939804557887129E-2</v>
      </c>
    </row>
    <row r="596" spans="2:17" x14ac:dyDescent="0.2">
      <c r="B596" s="46" t="s">
        <v>51</v>
      </c>
      <c r="D596" s="49">
        <f>_xll.qlCalendarAdvance(LocalCalendar,$D595,B596,"f",FALSE)</f>
        <v>43770</v>
      </c>
      <c r="E596" s="49">
        <f>_xll.qlInterestRateIndexValueDate(IndexON,D596)</f>
        <v>43770</v>
      </c>
      <c r="F596" s="52">
        <f>IFERROR(_xll.qlIndexFixing(IndexON,D596,TRUE,_xll.ohTrigger(RecalcTrigger,TriggerON)),NA())</f>
        <v>1.1061830770229264E-2</v>
      </c>
      <c r="H596" s="49">
        <f>_xll.qlCalendarAdvance(IborCalendar,$H595,B596,"f",FALSE)</f>
        <v>43767</v>
      </c>
      <c r="I596" s="49">
        <f>_xll.qlInterestRateIndexValueDate(Index1M,$H596)</f>
        <v>43769</v>
      </c>
      <c r="J596" s="52">
        <f>IFERROR(_xll.qlIndexFixing(Index1M,$H596,TRUE,_xll.ohTrigger(RecalcTrigger,Trigger1M)),NA())</f>
        <v>1.3162659806895223E-2</v>
      </c>
      <c r="K596" s="52">
        <f>IFERROR(_xll.qlIndexFixing(ONIndex1M,I596,TRUE,_xll.ohTrigger(RecalcTrigger,Trigger1M)),NA())</f>
        <v>1.3070082618034107E-2</v>
      </c>
      <c r="L596" s="52">
        <f>IFERROR(_xll.qlIndexFixing(Index3M,H596,TRUE,_xll.ohTrigger(RecalcTrigger,Trigger3M)),NA())</f>
        <v>1.4703925726408155E-2</v>
      </c>
      <c r="M596" s="52">
        <f>IFERROR(_xll.qlIndexFixing(ONIndex3M,I596,TRUE,_xll.ohTrigger(RecalcTrigger,Trigger3M)),NA())</f>
        <v>1.4389919042825383E-2</v>
      </c>
      <c r="N596" s="52">
        <f>IFERROR(_xll.qlIndexFixing(Index6M,$H596,TRUE,_xll.ohTrigger(RecalcTrigger,Trigger6M)),NA())</f>
        <v>1.6094321909477464E-2</v>
      </c>
      <c r="O596" s="52">
        <f>IFERROR(_xll.qlIndexFixing(ONIndex6M,I596,TRUE,_xll.ohTrigger(RecalcTrigger,Trigger6M)),NA())</f>
        <v>1.5524113607332524E-2</v>
      </c>
      <c r="P596" s="52">
        <f>IFERROR(_xll.qlIndexFixing(Index1Y,$H596,TRUE,_xll.ohTrigger(RecalcTrigger,Trigger1Y)),NA())</f>
        <v>1.9106028053898862E-2</v>
      </c>
      <c r="Q596" s="52">
        <f>IFERROR(_xll.qlIndexFixing(ONIndex1Y,I596,TRUE,_xll.ohTrigger(RecalcTrigger,Trigger1Y)),NA())</f>
        <v>1.7989729069052274E-2</v>
      </c>
    </row>
    <row r="597" spans="2:17" x14ac:dyDescent="0.2">
      <c r="B597" s="46" t="s">
        <v>51</v>
      </c>
      <c r="D597" s="49">
        <f>_xll.qlCalendarAdvance(LocalCalendar,$D596,B597,"f",FALSE)</f>
        <v>43777</v>
      </c>
      <c r="E597" s="49">
        <f>_xll.qlInterestRateIndexValueDate(IndexON,D597)</f>
        <v>43777</v>
      </c>
      <c r="F597" s="52">
        <f>IFERROR(_xll.qlIndexFixing(IndexON,D597,TRUE,_xll.ohTrigger(RecalcTrigger,TriggerON)),NA())</f>
        <v>1.1102213981071252E-2</v>
      </c>
      <c r="H597" s="49">
        <f>_xll.qlCalendarAdvance(IborCalendar,$H596,B597,"f",FALSE)</f>
        <v>43774</v>
      </c>
      <c r="I597" s="49">
        <f>_xll.qlInterestRateIndexValueDate(Index1M,$H597)</f>
        <v>43776</v>
      </c>
      <c r="J597" s="52">
        <f>IFERROR(_xll.qlIndexFixing(Index1M,$H597,TRUE,_xll.ohTrigger(RecalcTrigger,Trigger1M)),NA())</f>
        <v>1.3215524580013072E-2</v>
      </c>
      <c r="K597" s="52">
        <f>IFERROR(_xll.qlIndexFixing(ONIndex1M,I597,TRUE,_xll.ohTrigger(RecalcTrigger,Trigger1M)),NA())</f>
        <v>1.3113022985535849E-2</v>
      </c>
      <c r="L597" s="52">
        <f>IFERROR(_xll.qlIndexFixing(Index3M,H597,TRUE,_xll.ohTrigger(RecalcTrigger,Trigger3M)),NA())</f>
        <v>1.474715058799558E-2</v>
      </c>
      <c r="M597" s="52">
        <f>IFERROR(_xll.qlIndexFixing(ONIndex3M,I597,TRUE,_xll.ohTrigger(RecalcTrigger,Trigger3M)),NA())</f>
        <v>1.4435567542525618E-2</v>
      </c>
      <c r="N597" s="52">
        <f>IFERROR(_xll.qlIndexFixing(Index6M,$H597,TRUE,_xll.ohTrigger(RecalcTrigger,Trigger6M)),NA())</f>
        <v>1.6132018379749355E-2</v>
      </c>
      <c r="O597" s="52">
        <f>IFERROR(_xll.qlIndexFixing(ONIndex6M,I597,TRUE,_xll.ohTrigger(RecalcTrigger,Trigger6M)),NA())</f>
        <v>1.5566103691222466E-2</v>
      </c>
      <c r="P597" s="52">
        <f>IFERROR(_xll.qlIndexFixing(Index1Y,$H597,TRUE,_xll.ohTrigger(RecalcTrigger,Trigger1Y)),NA())</f>
        <v>1.914715867252921E-2</v>
      </c>
      <c r="Q597" s="52">
        <f>IFERROR(_xll.qlIndexFixing(ONIndex1Y,I597,TRUE,_xll.ohTrigger(RecalcTrigger,Trigger1Y)),NA())</f>
        <v>1.8038743080781572E-2</v>
      </c>
    </row>
    <row r="598" spans="2:17" x14ac:dyDescent="0.2">
      <c r="B598" s="46" t="s">
        <v>51</v>
      </c>
      <c r="D598" s="49">
        <f>_xll.qlCalendarAdvance(LocalCalendar,$D597,B598,"f",FALSE)</f>
        <v>43784</v>
      </c>
      <c r="E598" s="49">
        <f>_xll.qlInterestRateIndexValueDate(IndexON,D598)</f>
        <v>43784</v>
      </c>
      <c r="F598" s="52">
        <f>IFERROR(_xll.qlIndexFixing(IndexON,D598,TRUE,_xll.ohTrigger(RecalcTrigger,TriggerON)),NA())</f>
        <v>1.1136822348056796E-2</v>
      </c>
      <c r="H598" s="49">
        <f>_xll.qlCalendarAdvance(IborCalendar,$H597,B598,"f",FALSE)</f>
        <v>43781</v>
      </c>
      <c r="I598" s="49">
        <f>_xll.qlInterestRateIndexValueDate(Index1M,$H598)</f>
        <v>43783</v>
      </c>
      <c r="J598" s="52">
        <f>IFERROR(_xll.qlIndexFixing(Index1M,$H598,TRUE,_xll.ohTrigger(RecalcTrigger,Trigger1M)),NA())</f>
        <v>1.3258445219420656E-2</v>
      </c>
      <c r="K598" s="52">
        <f>IFERROR(_xll.qlIndexFixing(ONIndex1M,I598,TRUE,_xll.ohTrigger(RecalcTrigger,Trigger1M)),NA())</f>
        <v>1.3155942012508248E-2</v>
      </c>
      <c r="L598" s="52">
        <f>IFERROR(_xll.qlIndexFixing(Index3M,H598,TRUE,_xll.ohTrigger(RecalcTrigger,Trigger3M)),NA())</f>
        <v>1.4789976905195946E-2</v>
      </c>
      <c r="M598" s="52">
        <f>IFERROR(_xll.qlIndexFixing(ONIndex3M,I598,TRUE,_xll.ohTrigger(RecalcTrigger,Trigger3M)),NA())</f>
        <v>1.4480818514375215E-2</v>
      </c>
      <c r="N598" s="52">
        <f>IFERROR(_xll.qlIndexFixing(Index6M,$H598,TRUE,_xll.ohTrigger(RecalcTrigger,Trigger6M)),NA())</f>
        <v>1.6169366321636194E-2</v>
      </c>
      <c r="O598" s="52">
        <f>IFERROR(_xll.qlIndexFixing(ONIndex6M,I598,TRUE,_xll.ohTrigger(RecalcTrigger,Trigger6M)),NA())</f>
        <v>1.5607738234075796E-2</v>
      </c>
      <c r="P598" s="52">
        <f>IFERROR(_xll.qlIndexFixing(Index1Y,$H598,TRUE,_xll.ohTrigger(RecalcTrigger,Trigger1Y)),NA())</f>
        <v>1.9179986781630094E-2</v>
      </c>
      <c r="Q598" s="52">
        <f>IFERROR(_xll.qlIndexFixing(ONIndex1Y,I598,TRUE,_xll.ohTrigger(RecalcTrigger,Trigger1Y)),NA())</f>
        <v>1.8086846592595407E-2</v>
      </c>
    </row>
    <row r="599" spans="2:17" x14ac:dyDescent="0.2">
      <c r="B599" s="46" t="s">
        <v>51</v>
      </c>
      <c r="D599" s="49">
        <f>_xll.qlCalendarAdvance(LocalCalendar,$D598,B599,"f",FALSE)</f>
        <v>43791</v>
      </c>
      <c r="E599" s="49">
        <f>_xll.qlInterestRateIndexValueDate(IndexON,D599)</f>
        <v>43791</v>
      </c>
      <c r="F599" s="52">
        <f>IFERROR(_xll.qlIndexFixing(IndexON,D599,TRUE,_xll.ohTrigger(RecalcTrigger,TriggerON)),NA())</f>
        <v>1.117420226567134E-2</v>
      </c>
      <c r="H599" s="49">
        <f>_xll.qlCalendarAdvance(IborCalendar,$H598,B599,"f",FALSE)</f>
        <v>43788</v>
      </c>
      <c r="I599" s="49">
        <f>_xll.qlInterestRateIndexValueDate(Index1M,$H599)</f>
        <v>43790</v>
      </c>
      <c r="J599" s="52">
        <f>IFERROR(_xll.qlIndexFixing(Index1M,$H599,TRUE,_xll.ohTrigger(RecalcTrigger,Trigger1M)),NA())</f>
        <v>1.3301344652256741E-2</v>
      </c>
      <c r="K599" s="52">
        <f>IFERROR(_xll.qlIndexFixing(ONIndex1M,I599,TRUE,_xll.ohTrigger(RecalcTrigger,Trigger1M)),NA())</f>
        <v>1.3198839698951303E-2</v>
      </c>
      <c r="L599" s="52">
        <f>IFERROR(_xll.qlIndexFixing(Index3M,H599,TRUE,_xll.ohTrigger(RecalcTrigger,Trigger3M)),NA())</f>
        <v>1.483240466496143E-2</v>
      </c>
      <c r="M599" s="52">
        <f>IFERROR(_xll.qlIndexFixing(ONIndex3M,I599,TRUE,_xll.ohTrigger(RecalcTrigger,Trigger3M)),NA())</f>
        <v>1.4525671958374176E-2</v>
      </c>
      <c r="N599" s="52">
        <f>IFERROR(_xll.qlIndexFixing(Index6M,$H599,TRUE,_xll.ohTrigger(RecalcTrigger,Trigger6M)),NA())</f>
        <v>1.6206390646488759E-2</v>
      </c>
      <c r="O599" s="52">
        <f>IFERROR(_xll.qlIndexFixing(ONIndex6M,I599,TRUE,_xll.ohTrigger(RecalcTrigger,Trigger6M)),NA())</f>
        <v>1.5649017235892515E-2</v>
      </c>
      <c r="P599" s="52">
        <f>IFERROR(_xll.qlIndexFixing(Index1Y,$H599,TRUE,_xll.ohTrigger(RecalcTrigger,Trigger1Y)),NA())</f>
        <v>1.9212492022922838E-2</v>
      </c>
      <c r="Q599" s="52">
        <f>IFERROR(_xll.qlIndexFixing(ONIndex1Y,I599,TRUE,_xll.ohTrigger(RecalcTrigger,Trigger1Y)),NA())</f>
        <v>1.8134039604333907E-2</v>
      </c>
    </row>
    <row r="600" spans="2:17" x14ac:dyDescent="0.2">
      <c r="B600" s="46" t="s">
        <v>51</v>
      </c>
      <c r="D600" s="49">
        <f>_xll.qlCalendarAdvance(LocalCalendar,$D599,B600,"f",FALSE)</f>
        <v>43798</v>
      </c>
      <c r="E600" s="49">
        <f>_xll.qlInterestRateIndexValueDate(IndexON,D600)</f>
        <v>43798</v>
      </c>
      <c r="F600" s="52">
        <f>IFERROR(_xll.qlIndexFixing(IndexON,D600,TRUE,_xll.ohTrigger(RecalcTrigger,TriggerON)),NA())</f>
        <v>1.1211504935610961E-2</v>
      </c>
      <c r="H600" s="49">
        <f>_xll.qlCalendarAdvance(IborCalendar,$H599,B600,"f",FALSE)</f>
        <v>43795</v>
      </c>
      <c r="I600" s="49">
        <f>_xll.qlInterestRateIndexValueDate(Index1M,$H600)</f>
        <v>43798</v>
      </c>
      <c r="J600" s="52">
        <f>IFERROR(_xll.qlIndexFixing(Index1M,$H600,TRUE,_xll.ohTrigger(RecalcTrigger,Trigger1M)),NA())</f>
        <v>1.3350346607959862E-2</v>
      </c>
      <c r="K600" s="52">
        <f>IFERROR(_xll.qlIndexFixing(ONIndex1M,I600,TRUE,_xll.ohTrigger(RecalcTrigger,Trigger1M)),NA())</f>
        <v>1.3254450335660195E-2</v>
      </c>
      <c r="L600" s="52">
        <f>IFERROR(_xll.qlIndexFixing(Index3M,H600,TRUE,_xll.ohTrigger(RecalcTrigger,Trigger3M)),NA())</f>
        <v>1.4877175758479593E-2</v>
      </c>
      <c r="M600" s="52">
        <f>IFERROR(_xll.qlIndexFixing(ONIndex3M,I600,TRUE,_xll.ohTrigger(RecalcTrigger,Trigger3M)),NA())</f>
        <v>1.4583344565837209E-2</v>
      </c>
      <c r="N600" s="52">
        <f>IFERROR(_xll.qlIndexFixing(Index6M,$H600,TRUE,_xll.ohTrigger(RecalcTrigger,Trigger6M)),NA())</f>
        <v>1.6248341921942237E-2</v>
      </c>
      <c r="O600" s="52">
        <f>IFERROR(_xll.qlIndexFixing(ONIndex6M,I600,TRUE,_xll.ohTrigger(RecalcTrigger,Trigger6M)),NA())</f>
        <v>1.5702250232543236E-2</v>
      </c>
      <c r="P600" s="52">
        <f>IFERROR(_xll.qlIndexFixing(Index1Y,$H600,TRUE,_xll.ohTrigger(RecalcTrigger,Trigger1Y)),NA())</f>
        <v>1.9246624291387796E-2</v>
      </c>
      <c r="Q600" s="52">
        <f>IFERROR(_xll.qlIndexFixing(ONIndex1Y,I600,TRUE,_xll.ohTrigger(RecalcTrigger,Trigger1Y)),NA())</f>
        <v>1.8194291717819056E-2</v>
      </c>
    </row>
    <row r="601" spans="2:17" x14ac:dyDescent="0.2">
      <c r="B601" s="46" t="s">
        <v>51</v>
      </c>
      <c r="D601" s="49">
        <f>_xll.qlCalendarAdvance(LocalCalendar,$D600,B601,"f",FALSE)</f>
        <v>43805</v>
      </c>
      <c r="E601" s="49">
        <f>_xll.qlInterestRateIndexValueDate(IndexON,D601)</f>
        <v>43805</v>
      </c>
      <c r="F601" s="52">
        <f>IFERROR(_xll.qlIndexFixing(IndexON,D601,TRUE,_xll.ohTrigger(RecalcTrigger,TriggerON)),NA())</f>
        <v>1.1248730357822367E-2</v>
      </c>
      <c r="H601" s="49">
        <f>_xll.qlCalendarAdvance(IborCalendar,$H600,B601,"f",FALSE)</f>
        <v>43802</v>
      </c>
      <c r="I601" s="49">
        <f>_xll.qlInterestRateIndexValueDate(Index1M,$H601)</f>
        <v>43804</v>
      </c>
      <c r="J601" s="52">
        <f>IFERROR(_xll.qlIndexFixing(Index1M,$H601,TRUE,_xll.ohTrigger(RecalcTrigger,Trigger1M)),NA())</f>
        <v>1.3387079897250187E-2</v>
      </c>
      <c r="K601" s="52">
        <f>IFERROR(_xll.qlIndexFixing(ONIndex1M,I601,TRUE,_xll.ohTrigger(RecalcTrigger,Trigger1M)),NA())</f>
        <v>1.3284571050009575E-2</v>
      </c>
      <c r="L601" s="52">
        <f>IFERROR(_xll.qlIndexFixing(Index3M,H601,TRUE,_xll.ohTrigger(RecalcTrigger,Trigger3M)),NA())</f>
        <v>1.4912857662344603E-2</v>
      </c>
      <c r="M601" s="52">
        <f>IFERROR(_xll.qlIndexFixing(ONIndex3M,I601,TRUE,_xll.ohTrigger(RecalcTrigger,Trigger3M)),NA())</f>
        <v>1.4614186261860951E-2</v>
      </c>
      <c r="N601" s="52">
        <f>IFERROR(_xll.qlIndexFixing(Index6M,$H601,TRUE,_xll.ohTrigger(RecalcTrigger,Trigger6M)),NA())</f>
        <v>1.6282441085925557E-2</v>
      </c>
      <c r="O601" s="52">
        <f>IFERROR(_xll.qlIndexFixing(ONIndex6M,I601,TRUE,_xll.ohTrigger(RecalcTrigger,Trigger6M)),NA())</f>
        <v>1.5730508615776628E-2</v>
      </c>
      <c r="P601" s="52">
        <f>IFERROR(_xll.qlIndexFixing(Index1Y,$H601,TRUE,_xll.ohTrigger(RecalcTrigger,Trigger1Y)),NA())</f>
        <v>1.9276620566131577E-2</v>
      </c>
      <c r="Q601" s="52">
        <f>IFERROR(_xll.qlIndexFixing(ONIndex1Y,I601,TRUE,_xll.ohTrigger(RecalcTrigger,Trigger1Y)),NA())</f>
        <v>1.82256941255865E-2</v>
      </c>
    </row>
    <row r="602" spans="2:17" x14ac:dyDescent="0.2">
      <c r="B602" s="46" t="s">
        <v>51</v>
      </c>
      <c r="D602" s="49">
        <f>_xll.qlCalendarAdvance(LocalCalendar,$D601,B602,"f",FALSE)</f>
        <v>43812</v>
      </c>
      <c r="E602" s="49">
        <f>_xll.qlInterestRateIndexValueDate(IndexON,D602)</f>
        <v>43812</v>
      </c>
      <c r="F602" s="52">
        <f>IFERROR(_xll.qlIndexFixing(IndexON,D602,TRUE,_xll.ohTrigger(RecalcTrigger,TriggerON)),NA())</f>
        <v>1.1285878532252269E-2</v>
      </c>
      <c r="H602" s="49">
        <f>_xll.qlCalendarAdvance(IborCalendar,$H601,B602,"f",FALSE)</f>
        <v>43809</v>
      </c>
      <c r="I602" s="49">
        <f>_xll.qlInterestRateIndexValueDate(Index1M,$H602)</f>
        <v>43811</v>
      </c>
      <c r="J602" s="52">
        <f>IFERROR(_xll.qlIndexFixing(Index1M,$H602,TRUE,_xll.ohTrigger(RecalcTrigger,Trigger1M)),NA())</f>
        <v>1.3429915708917939E-2</v>
      </c>
      <c r="K602" s="52">
        <f>IFERROR(_xll.qlIndexFixing(ONIndex1M,I602,TRUE,_xll.ohTrigger(RecalcTrigger,Trigger1M)),NA())</f>
        <v>1.3327404714704727E-2</v>
      </c>
      <c r="L602" s="52">
        <f>IFERROR(_xll.qlIndexFixing(Index3M,H602,TRUE,_xll.ohTrigger(RecalcTrigger,Trigger3M)),NA())</f>
        <v>1.4954116436635294E-2</v>
      </c>
      <c r="M602" s="52">
        <f>IFERROR(_xll.qlIndexFixing(ONIndex3M,I602,TRUE,_xll.ohTrigger(RecalcTrigger,Trigger3M)),NA())</f>
        <v>1.4657847121108958E-2</v>
      </c>
      <c r="N602" s="52">
        <f>IFERROR(_xll.qlIndexFixing(Index6M,$H602,TRUE,_xll.ohTrigger(RecalcTrigger,Trigger6M)),NA())</f>
        <v>1.6318646445937449E-2</v>
      </c>
      <c r="O602" s="52">
        <f>IFERROR(_xll.qlIndexFixing(ONIndex6M,I602,TRUE,_xll.ohTrigger(RecalcTrigger,Trigger6M)),NA())</f>
        <v>1.5770720993524279E-2</v>
      </c>
      <c r="P602" s="52">
        <f>IFERROR(_xll.qlIndexFixing(Index1Y,$H602,TRUE,_xll.ohTrigger(RecalcTrigger,Trigger1Y)),NA())</f>
        <v>1.9308287207729417E-2</v>
      </c>
      <c r="Q602" s="52">
        <f>IFERROR(_xll.qlIndexFixing(ONIndex1Y,I602,TRUE,_xll.ohTrigger(RecalcTrigger,Trigger1Y)),NA())</f>
        <v>1.8270155634620977E-2</v>
      </c>
    </row>
    <row r="603" spans="2:17" x14ac:dyDescent="0.2">
      <c r="B603" s="46" t="s">
        <v>51</v>
      </c>
      <c r="D603" s="49">
        <f>_xll.qlCalendarAdvance(LocalCalendar,$D602,B603,"f",FALSE)</f>
        <v>43819</v>
      </c>
      <c r="E603" s="49">
        <f>_xll.qlInterestRateIndexValueDate(IndexON,D603)</f>
        <v>43819</v>
      </c>
      <c r="F603" s="52">
        <f>IFERROR(_xll.qlIndexFixing(IndexON,D603,TRUE,_xll.ohTrigger(RecalcTrigger,TriggerON)),NA())</f>
        <v>1.132294945882073E-2</v>
      </c>
      <c r="H603" s="49">
        <f>_xll.qlCalendarAdvance(IborCalendar,$H602,B603,"f",FALSE)</f>
        <v>43816</v>
      </c>
      <c r="I603" s="49">
        <f>_xll.qlInterestRateIndexValueDate(Index1M,$H603)</f>
        <v>43818</v>
      </c>
      <c r="J603" s="52">
        <f>IFERROR(_xll.qlIndexFixing(Index1M,$H603,TRUE,_xll.ohTrigger(RecalcTrigger,Trigger1M)),NA())</f>
        <v>1.3476038626646673E-2</v>
      </c>
      <c r="K603" s="52">
        <f>IFERROR(_xll.qlIndexFixing(ONIndex1M,I603,TRUE,_xll.ohTrigger(RecalcTrigger,Trigger1M)),NA())</f>
        <v>1.3370217038790599E-2</v>
      </c>
      <c r="L603" s="52">
        <f>IFERROR(_xll.qlIndexFixing(Index3M,H603,TRUE,_xll.ohTrigger(RecalcTrigger,Trigger3M)),NA())</f>
        <v>1.4994976615265769E-2</v>
      </c>
      <c r="M603" s="52">
        <f>IFERROR(_xll.qlIndexFixing(ONIndex3M,I603,TRUE,_xll.ohTrigger(RecalcTrigger,Trigger3M)),NA())</f>
        <v>1.4701110451866839E-2</v>
      </c>
      <c r="N603" s="52">
        <f>IFERROR(_xll.qlIndexFixing(Index6M,$H603,TRUE,_xll.ohTrigger(RecalcTrigger,Trigger6M)),NA())</f>
        <v>1.6354637301736037E-2</v>
      </c>
      <c r="O603" s="52">
        <f>IFERROR(_xll.qlIndexFixing(ONIndex6M,I603,TRUE,_xll.ohTrigger(RecalcTrigger,Trigger6M)),NA())</f>
        <v>1.5810577829755701E-2</v>
      </c>
      <c r="P603" s="52">
        <f>IFERROR(_xll.qlIndexFixing(Index1Y,$H603,TRUE,_xll.ohTrigger(RecalcTrigger,Trigger1Y)),NA())</f>
        <v>1.9339717660760727E-2</v>
      </c>
      <c r="Q603" s="52">
        <f>IFERROR(_xll.qlIndexFixing(ONIndex1Y,I603,TRUE,_xll.ohTrigger(RecalcTrigger,Trigger1Y)),NA())</f>
        <v>1.8313706641981398E-2</v>
      </c>
    </row>
    <row r="604" spans="2:17" x14ac:dyDescent="0.2">
      <c r="B604" s="46" t="s">
        <v>51</v>
      </c>
      <c r="D604" s="49">
        <f>_xll.qlCalendarAdvance(LocalCalendar,$D603,B604,"f",FALSE)</f>
        <v>43826</v>
      </c>
      <c r="E604" s="49">
        <f>_xll.qlInterestRateIndexValueDate(IndexON,D604)</f>
        <v>43826</v>
      </c>
      <c r="F604" s="52">
        <f>IFERROR(_xll.qlIndexFixing(IndexON,D604,TRUE,_xll.ohTrigger(RecalcTrigger,TriggerON)),NA())</f>
        <v>1.1359943137421169E-2</v>
      </c>
      <c r="H604" s="49">
        <f>_xll.qlCalendarAdvance(IborCalendar,$H603,B604,"f",FALSE)</f>
        <v>43823</v>
      </c>
      <c r="I604" s="49">
        <f>_xll.qlInterestRateIndexValueDate(Index1M,$H604)</f>
        <v>43829</v>
      </c>
      <c r="J604" s="52">
        <f>IFERROR(_xll.qlIndexFixing(Index1M,$H604,TRUE,_xll.ohTrigger(RecalcTrigger,Trigger1M)),NA())</f>
        <v>1.3536659193460978E-2</v>
      </c>
      <c r="K604" s="52">
        <f>IFERROR(_xll.qlIndexFixing(ONIndex1M,I604,TRUE,_xll.ohTrigger(RecalcTrigger,Trigger1M)),NA())</f>
        <v>1.3437450431323938E-2</v>
      </c>
      <c r="L604" s="52">
        <f>IFERROR(_xll.qlIndexFixing(Index3M,H604,TRUE,_xll.ohTrigger(RecalcTrigger,Trigger3M)),NA())</f>
        <v>1.505838011189803E-2</v>
      </c>
      <c r="M604" s="52">
        <f>IFERROR(_xll.qlIndexFixing(ONIndex3M,I604,TRUE,_xll.ohTrigger(RecalcTrigger,Trigger3M)),NA())</f>
        <v>1.4768292515698889E-2</v>
      </c>
      <c r="N604" s="52">
        <f>IFERROR(_xll.qlIndexFixing(Index6M,$H604,TRUE,_xll.ohTrigger(RecalcTrigger,Trigger6M)),NA())</f>
        <v>1.6410824450037931E-2</v>
      </c>
      <c r="O604" s="52">
        <f>IFERROR(_xll.qlIndexFixing(ONIndex6M,I604,TRUE,_xll.ohTrigger(RecalcTrigger,Trigger6M)),NA())</f>
        <v>1.5872491661497179E-2</v>
      </c>
      <c r="P604" s="52">
        <f>IFERROR(_xll.qlIndexFixing(Index1Y,$H604,TRUE,_xll.ohTrigger(RecalcTrigger,Trigger1Y)),NA())</f>
        <v>1.9383345868594016E-2</v>
      </c>
      <c r="Q604" s="52">
        <f>IFERROR(_xll.qlIndexFixing(ONIndex1Y,I604,TRUE,_xll.ohTrigger(RecalcTrigger,Trigger1Y)),NA())</f>
        <v>1.8380304353646792E-2</v>
      </c>
    </row>
    <row r="605" spans="2:17" x14ac:dyDescent="0.2">
      <c r="B605" s="46" t="s">
        <v>51</v>
      </c>
      <c r="D605" s="49">
        <f>_xll.qlCalendarAdvance(LocalCalendar,$D604,B605,"f",FALSE)</f>
        <v>43833</v>
      </c>
      <c r="E605" s="49">
        <f>_xll.qlInterestRateIndexValueDate(IndexON,D605)</f>
        <v>43833</v>
      </c>
      <c r="F605" s="52">
        <f>IFERROR(_xll.qlIndexFixing(IndexON,D605,TRUE,_xll.ohTrigger(RecalcTrigger,TriggerON)),NA())</f>
        <v>1.1396859568053586E-2</v>
      </c>
      <c r="H605" s="49">
        <f>_xll.qlCalendarAdvance(IborCalendar,$H604,B605,"f",FALSE)</f>
        <v>43830</v>
      </c>
      <c r="I605" s="49">
        <f>_xll.qlInterestRateIndexValueDate(Index1M,$H605)</f>
        <v>43833</v>
      </c>
      <c r="J605" s="52">
        <f>IFERROR(_xll.qlIndexFixing(Index1M,$H605,TRUE,_xll.ohTrigger(RecalcTrigger,Trigger1M)),NA())</f>
        <v>1.3561096062188239E-2</v>
      </c>
      <c r="K605" s="52">
        <f>IFERROR(_xll.qlIndexFixing(ONIndex1M,I605,TRUE,_xll.ohTrigger(RecalcTrigger,Trigger1M)),NA())</f>
        <v>1.346849735688771E-2</v>
      </c>
      <c r="L605" s="52">
        <f>IFERROR(_xll.qlIndexFixing(Index3M,H605,TRUE,_xll.ohTrigger(RecalcTrigger,Trigger3M)),NA())</f>
        <v>1.5081191873928139E-2</v>
      </c>
      <c r="M605" s="52">
        <f>IFERROR(_xll.qlIndexFixing(ONIndex3M,I605,TRUE,_xll.ohTrigger(RecalcTrigger,Trigger3M)),NA())</f>
        <v>1.4799110929519799E-2</v>
      </c>
      <c r="N605" s="52">
        <f>IFERROR(_xll.qlIndexFixing(Index6M,$H605,TRUE,_xll.ohTrigger(RecalcTrigger,Trigger6M)),NA())</f>
        <v>1.6436874698147558E-2</v>
      </c>
      <c r="O605" s="52">
        <f>IFERROR(_xll.qlIndexFixing(ONIndex6M,I605,TRUE,_xll.ohTrigger(RecalcTrigger,Trigger6M)),NA())</f>
        <v>1.590104394595393E-2</v>
      </c>
      <c r="P605" s="52">
        <f>IFERROR(_xll.qlIndexFixing(Index1Y,$H605,TRUE,_xll.ohTrigger(RecalcTrigger,Trigger1Y)),NA())</f>
        <v>1.9403700438527047E-2</v>
      </c>
      <c r="Q605" s="52">
        <f>IFERROR(_xll.qlIndexFixing(ONIndex1Y,I605,TRUE,_xll.ohTrigger(RecalcTrigger,Trigger1Y)),NA())</f>
        <v>1.8410768044976322E-2</v>
      </c>
    </row>
    <row r="606" spans="2:17" x14ac:dyDescent="0.2">
      <c r="B606" s="46" t="s">
        <v>51</v>
      </c>
      <c r="D606" s="49">
        <f>_xll.qlCalendarAdvance(LocalCalendar,$D605,B606,"f",FALSE)</f>
        <v>43840</v>
      </c>
      <c r="E606" s="49">
        <f>_xll.qlInterestRateIndexValueDate(IndexON,D606)</f>
        <v>43840</v>
      </c>
      <c r="F606" s="52">
        <f>IFERROR(_xll.qlIndexFixing(IndexON,D606,TRUE,_xll.ohTrigger(RecalcTrigger,TriggerON)),NA())</f>
        <v>1.1433698750584753E-2</v>
      </c>
      <c r="H606" s="49">
        <f>_xll.qlCalendarAdvance(IborCalendar,$H605,B606,"f",FALSE)</f>
        <v>43837</v>
      </c>
      <c r="I606" s="49">
        <f>_xll.qlInterestRateIndexValueDate(Index1M,$H606)</f>
        <v>43839</v>
      </c>
      <c r="J606" s="52">
        <f>IFERROR(_xll.qlIndexFixing(Index1M,$H606,TRUE,_xll.ohTrigger(RecalcTrigger,Trigger1M)),NA())</f>
        <v>1.3601046877726175E-2</v>
      </c>
      <c r="K606" s="52">
        <f>IFERROR(_xll.qlIndexFixing(ONIndex1M,I606,TRUE,_xll.ohTrigger(RecalcTrigger,Trigger1M)),NA())</f>
        <v>1.3498525967472474E-2</v>
      </c>
      <c r="L606" s="52">
        <f>IFERROR(_xll.qlIndexFixing(Index3M,H606,TRUE,_xll.ohTrigger(RecalcTrigger,Trigger3M)),NA())</f>
        <v>1.5115165454664478E-2</v>
      </c>
      <c r="M606" s="52">
        <f>IFERROR(_xll.qlIndexFixing(ONIndex3M,I606,TRUE,_xll.ohTrigger(RecalcTrigger,Trigger3M)),NA())</f>
        <v>1.4828515271680942E-2</v>
      </c>
      <c r="N606" s="52">
        <f>IFERROR(_xll.qlIndexFixing(Index6M,$H606,TRUE,_xll.ohTrigger(RecalcTrigger,Trigger6M)),NA())</f>
        <v>1.6458728052787704E-2</v>
      </c>
      <c r="O606" s="52">
        <f>IFERROR(_xll.qlIndexFixing(ONIndex6M,I606,TRUE,_xll.ohTrigger(RecalcTrigger,Trigger6M)),NA())</f>
        <v>1.5928015087753877E-2</v>
      </c>
      <c r="P606" s="52">
        <f>IFERROR(_xll.qlIndexFixing(Index1Y,$H606,TRUE,_xll.ohTrigger(RecalcTrigger,Trigger1Y)),NA())</f>
        <v>1.9432808675065874E-2</v>
      </c>
      <c r="Q606" s="52">
        <f>IFERROR(_xll.qlIndexFixing(ONIndex1Y,I606,TRUE,_xll.ohTrigger(RecalcTrigger,Trigger1Y)),NA())</f>
        <v>1.8438896651380432E-2</v>
      </c>
    </row>
    <row r="607" spans="2:17" x14ac:dyDescent="0.2">
      <c r="B607" s="46" t="s">
        <v>51</v>
      </c>
      <c r="D607" s="49">
        <f>_xll.qlCalendarAdvance(LocalCalendar,$D606,B607,"f",FALSE)</f>
        <v>43847</v>
      </c>
      <c r="E607" s="49">
        <f>_xll.qlInterestRateIndexValueDate(IndexON,D607)</f>
        <v>43847</v>
      </c>
      <c r="F607" s="52">
        <f>IFERROR(_xll.qlIndexFixing(IndexON,D607,TRUE,_xll.ohTrigger(RecalcTrigger,TriggerON)),NA())</f>
        <v>1.14732659394301E-2</v>
      </c>
      <c r="H607" s="49">
        <f>_xll.qlCalendarAdvance(IborCalendar,$H606,B607,"f",FALSE)</f>
        <v>43844</v>
      </c>
      <c r="I607" s="49">
        <f>_xll.qlInterestRateIndexValueDate(Index1M,$H607)</f>
        <v>43846</v>
      </c>
      <c r="J607" s="52">
        <f>IFERROR(_xll.qlIndexFixing(Index1M,$H607,TRUE,_xll.ohTrigger(RecalcTrigger,Trigger1M)),NA())</f>
        <v>1.3647085342705494E-2</v>
      </c>
      <c r="K607" s="52">
        <f>IFERROR(_xll.qlIndexFixing(ONIndex1M,I607,TRUE,_xll.ohTrigger(RecalcTrigger,Trigger1M)),NA())</f>
        <v>1.3541252929121228E-2</v>
      </c>
      <c r="L607" s="52">
        <f>IFERROR(_xll.qlIndexFixing(Index3M,H607,TRUE,_xll.ohTrigger(RecalcTrigger,Trigger3M)),NA())</f>
        <v>1.5154431128722621E-2</v>
      </c>
      <c r="M607" s="52">
        <f>IFERROR(_xll.qlIndexFixing(ONIndex3M,I607,TRUE,_xll.ohTrigger(RecalcTrigger,Trigger3M)),NA())</f>
        <v>1.4870188486959535E-2</v>
      </c>
      <c r="N607" s="52">
        <f>IFERROR(_xll.qlIndexFixing(Index6M,$H607,TRUE,_xll.ohTrigger(RecalcTrigger,Trigger6M)),NA())</f>
        <v>1.6494118534410771E-2</v>
      </c>
      <c r="O607" s="52">
        <f>IFERROR(_xll.qlIndexFixing(ONIndex6M,I607,TRUE,_xll.ohTrigger(RecalcTrigger,Trigger6M)),NA())</f>
        <v>1.5966449756481538E-2</v>
      </c>
      <c r="P607" s="52">
        <f>IFERROR(_xll.qlIndexFixing(Index1Y,$H607,TRUE,_xll.ohTrigger(RecalcTrigger,Trigger1Y)),NA())</f>
        <v>1.9466202452938983E-2</v>
      </c>
      <c r="Q607" s="52">
        <f>IFERROR(_xll.qlIndexFixing(ONIndex1Y,I607,TRUE,_xll.ohTrigger(RecalcTrigger,Trigger1Y)),NA())</f>
        <v>1.8478805649246866E-2</v>
      </c>
    </row>
    <row r="608" spans="2:17" x14ac:dyDescent="0.2">
      <c r="B608" s="46" t="s">
        <v>51</v>
      </c>
      <c r="D608" s="49">
        <f>_xll.qlCalendarAdvance(LocalCalendar,$D607,B608,"f",FALSE)</f>
        <v>43854</v>
      </c>
      <c r="E608" s="49">
        <f>_xll.qlInterestRateIndexValueDate(IndexON,D608)</f>
        <v>43854</v>
      </c>
      <c r="F608" s="52">
        <f>IFERROR(_xll.qlIndexFixing(IndexON,D608,TRUE,_xll.ohTrigger(RecalcTrigger,TriggerON)),NA())</f>
        <v>1.1507145371103533E-2</v>
      </c>
      <c r="H608" s="49">
        <f>_xll.qlCalendarAdvance(IborCalendar,$H607,B608,"f",FALSE)</f>
        <v>43851</v>
      </c>
      <c r="I608" s="49">
        <f>_xll.qlInterestRateIndexValueDate(Index1M,$H608)</f>
        <v>43853</v>
      </c>
      <c r="J608" s="52">
        <f>IFERROR(_xll.qlIndexFixing(Index1M,$H608,TRUE,_xll.ohTrigger(RecalcTrigger,Trigger1M)),NA())</f>
        <v>1.3686485212013599E-2</v>
      </c>
      <c r="K608" s="52">
        <f>IFERROR(_xll.qlIndexFixing(ONIndex1M,I608,TRUE,_xll.ohTrigger(RecalcTrigger,Trigger1M)),NA())</f>
        <v>1.3583958550160702E-2</v>
      </c>
      <c r="L608" s="52">
        <f>IFERROR(_xll.qlIndexFixing(Index3M,H608,TRUE,_xll.ohTrigger(RecalcTrigger,Trigger3M)),NA())</f>
        <v>1.5193298146756526E-2</v>
      </c>
      <c r="M608" s="52">
        <f>IFERROR(_xll.qlIndexFixing(ONIndex3M,I608,TRUE,_xll.ohTrigger(RecalcTrigger,Trigger3M)),NA())</f>
        <v>1.4911464173028577E-2</v>
      </c>
      <c r="N608" s="52">
        <f>IFERROR(_xll.qlIndexFixing(Index6M,$H608,TRUE,_xll.ohTrigger(RecalcTrigger,Trigger6M)),NA())</f>
        <v>1.6529424202057337E-2</v>
      </c>
      <c r="O608" s="52">
        <f>IFERROR(_xll.qlIndexFixing(ONIndex6M,I608,TRUE,_xll.ohTrigger(RecalcTrigger,Trigger6M)),NA())</f>
        <v>1.6004528883053482E-2</v>
      </c>
      <c r="P608" s="52">
        <f>IFERROR(_xll.qlIndexFixing(Index1Y,$H608,TRUE,_xll.ohTrigger(RecalcTrigger,Trigger1Y)),NA())</f>
        <v>1.9494085899934701E-2</v>
      </c>
      <c r="Q608" s="52">
        <f>IFERROR(_xll.qlIndexFixing(ONIndex1Y,I608,TRUE,_xll.ohTrigger(RecalcTrigger,Trigger1Y)),NA())</f>
        <v>1.8517804143920458E-2</v>
      </c>
    </row>
    <row r="609" spans="2:17" x14ac:dyDescent="0.2">
      <c r="B609" s="46" t="s">
        <v>51</v>
      </c>
      <c r="D609" s="49">
        <f>_xll.qlCalendarAdvance(LocalCalendar,$D608,B609,"f",FALSE)</f>
        <v>43861</v>
      </c>
      <c r="E609" s="49">
        <f>_xll.qlInterestRateIndexValueDate(IndexON,D609)</f>
        <v>43861</v>
      </c>
      <c r="F609" s="52">
        <f>IFERROR(_xll.qlIndexFixing(IndexON,D609,TRUE,_xll.ohTrigger(RecalcTrigger,TriggerON)),NA())</f>
        <v>1.1543752808957919E-2</v>
      </c>
      <c r="H609" s="49">
        <f>_xll.qlCalendarAdvance(IborCalendar,$H608,B609,"f",FALSE)</f>
        <v>43858</v>
      </c>
      <c r="I609" s="49">
        <f>_xll.qlInterestRateIndexValueDate(Index1M,$H609)</f>
        <v>43860</v>
      </c>
      <c r="J609" s="52">
        <f>IFERROR(_xll.qlIndexFixing(Index1M,$H609,TRUE,_xll.ohTrigger(RecalcTrigger,Trigger1M)),NA())</f>
        <v>1.3719246405101538E-2</v>
      </c>
      <c r="K609" s="52">
        <f>IFERROR(_xll.qlIndexFixing(ONIndex1M,I609,TRUE,_xll.ohTrigger(RecalcTrigger,Trigger1M)),NA())</f>
        <v>1.3626642830590896E-2</v>
      </c>
      <c r="L609" s="52">
        <f>IFERROR(_xll.qlIndexFixing(Index3M,H609,TRUE,_xll.ohTrigger(RecalcTrigger,Trigger3M)),NA())</f>
        <v>1.5231766497051612E-2</v>
      </c>
      <c r="M609" s="52">
        <f>IFERROR(_xll.qlIndexFixing(ONIndex3M,I609,TRUE,_xll.ohTrigger(RecalcTrigger,Trigger3M)),NA())</f>
        <v>1.4952342329728197E-2</v>
      </c>
      <c r="N609" s="52">
        <f>IFERROR(_xll.qlIndexFixing(Index6M,$H609,TRUE,_xll.ohTrigger(RecalcTrigger,Trigger6M)),NA())</f>
        <v>1.6564671599123018E-2</v>
      </c>
      <c r="O609" s="52">
        <f>IFERROR(_xll.qlIndexFixing(ONIndex6M,I609,TRUE,_xll.ohTrigger(RecalcTrigger,Trigger6M)),NA())</f>
        <v>1.6042252467309837E-2</v>
      </c>
      <c r="P609" s="52">
        <f>IFERROR(_xll.qlIndexFixing(Index1Y,$H609,TRUE,_xll.ohTrigger(RecalcTrigger,Trigger1Y)),NA())</f>
        <v>1.9516427135521847E-2</v>
      </c>
      <c r="Q609" s="52">
        <f>IFERROR(_xll.qlIndexFixing(ONIndex1Y,I609,TRUE,_xll.ohTrigger(RecalcTrigger,Trigger1Y)),NA())</f>
        <v>1.8555892135081464E-2</v>
      </c>
    </row>
    <row r="610" spans="2:17" x14ac:dyDescent="0.2">
      <c r="B610" s="46" t="s">
        <v>51</v>
      </c>
      <c r="D610" s="49">
        <f>_xll.qlCalendarAdvance(LocalCalendar,$D609,B610,"f",FALSE)</f>
        <v>43868</v>
      </c>
      <c r="E610" s="49">
        <f>_xll.qlInterestRateIndexValueDate(IndexON,D610)</f>
        <v>43868</v>
      </c>
      <c r="F610" s="52">
        <f>IFERROR(_xll.qlIndexFixing(IndexON,D610,TRUE,_xll.ohTrigger(RecalcTrigger,TriggerON)),NA())</f>
        <v>1.1580282998471247E-2</v>
      </c>
      <c r="H610" s="49">
        <f>_xll.qlCalendarAdvance(IborCalendar,$H609,B610,"f",FALSE)</f>
        <v>43865</v>
      </c>
      <c r="I610" s="49">
        <f>_xll.qlInterestRateIndexValueDate(Index1M,$H610)</f>
        <v>43867</v>
      </c>
      <c r="J610" s="52">
        <f>IFERROR(_xll.qlIndexFixing(Index1M,$H610,TRUE,_xll.ohTrigger(RecalcTrigger,Trigger1M)),NA())</f>
        <v>1.3761912211476345E-2</v>
      </c>
      <c r="K610" s="52">
        <f>IFERROR(_xll.qlIndexFixing(ONIndex1M,I610,TRUE,_xll.ohTrigger(RecalcTrigger,Trigger1M)),NA())</f>
        <v>1.3669305770331874E-2</v>
      </c>
      <c r="L610" s="52">
        <f>IFERROR(_xll.qlIndexFixing(Index3M,H610,TRUE,_xll.ohTrigger(RecalcTrigger,Trigger3M)),NA())</f>
        <v>1.5266868257722166E-2</v>
      </c>
      <c r="M610" s="52">
        <f>IFERROR(_xll.qlIndexFixing(ONIndex3M,I610,TRUE,_xll.ohTrigger(RecalcTrigger,Trigger3M)),NA())</f>
        <v>1.4992822956978458E-2</v>
      </c>
      <c r="N610" s="52">
        <f>IFERROR(_xll.qlIndexFixing(Index6M,$H610,TRUE,_xll.ohTrigger(RecalcTrigger,Trigger6M)),NA())</f>
        <v>1.6599887270886751E-2</v>
      </c>
      <c r="O610" s="52">
        <f>IFERROR(_xll.qlIndexFixing(ONIndex6M,I610,TRUE,_xll.ohTrigger(RecalcTrigger,Trigger6M)),NA())</f>
        <v>1.6079620509250603E-2</v>
      </c>
      <c r="P610" s="52">
        <f>IFERROR(_xll.qlIndexFixing(Index1Y,$H610,TRUE,_xll.ohTrigger(RecalcTrigger,Trigger1Y)),NA())</f>
        <v>1.9554938795413857E-2</v>
      </c>
      <c r="Q610" s="52">
        <f>IFERROR(_xll.qlIndexFixing(ONIndex1Y,I610,TRUE,_xll.ohTrigger(RecalcTrigger,Trigger1Y)),NA())</f>
        <v>1.8593069622570013E-2</v>
      </c>
    </row>
    <row r="611" spans="2:17" x14ac:dyDescent="0.2">
      <c r="B611" s="46" t="s">
        <v>51</v>
      </c>
      <c r="D611" s="49">
        <f>_xll.qlCalendarAdvance(LocalCalendar,$D610,B611,"f",FALSE)</f>
        <v>43875</v>
      </c>
      <c r="E611" s="49">
        <f>_xll.qlInterestRateIndexValueDate(IndexON,D611)</f>
        <v>43875</v>
      </c>
      <c r="F611" s="52">
        <f>IFERROR(_xll.qlIndexFixing(IndexON,D611,TRUE,_xll.ohTrigger(RecalcTrigger,TriggerON)),NA())</f>
        <v>1.1619523813641841E-2</v>
      </c>
      <c r="H611" s="49">
        <f>_xll.qlCalendarAdvance(IborCalendar,$H610,B611,"f",FALSE)</f>
        <v>43872</v>
      </c>
      <c r="I611" s="49">
        <f>_xll.qlInterestRateIndexValueDate(Index1M,$H611)</f>
        <v>43874</v>
      </c>
      <c r="J611" s="52">
        <f>IFERROR(_xll.qlIndexFixing(Index1M,$H611,TRUE,_xll.ohTrigger(RecalcTrigger,Trigger1M)),NA())</f>
        <v>1.380455679570435E-2</v>
      </c>
      <c r="K611" s="52">
        <f>IFERROR(_xll.qlIndexFixing(ONIndex1M,I611,TRUE,_xll.ohTrigger(RecalcTrigger,Trigger1M)),NA())</f>
        <v>1.3711947369543509E-2</v>
      </c>
      <c r="L611" s="52">
        <f>IFERROR(_xll.qlIndexFixing(Index3M,H611,TRUE,_xll.ohTrigger(RecalcTrigger,Trigger3M)),NA())</f>
        <v>1.5304578087177667E-2</v>
      </c>
      <c r="M611" s="52">
        <f>IFERROR(_xll.qlIndexFixing(ONIndex3M,I611,TRUE,_xll.ohTrigger(RecalcTrigger,Trigger3M)),NA())</f>
        <v>1.5032906054539552E-2</v>
      </c>
      <c r="N611" s="52">
        <f>IFERROR(_xll.qlIndexFixing(Index6M,$H611,TRUE,_xll.ohTrigger(RecalcTrigger,Trigger6M)),NA())</f>
        <v>1.6635097764504218E-2</v>
      </c>
      <c r="O611" s="52">
        <f>IFERROR(_xll.qlIndexFixing(ONIndex6M,I611,TRUE,_xll.ohTrigger(RecalcTrigger,Trigger6M)),NA())</f>
        <v>1.6116633008635972E-2</v>
      </c>
      <c r="P611" s="52">
        <f>IFERROR(_xll.qlIndexFixing(Index1Y,$H611,TRUE,_xll.ohTrigger(RecalcTrigger,Trigger1Y)),NA())</f>
        <v>1.9587996825014827E-2</v>
      </c>
      <c r="Q611" s="52">
        <f>IFERROR(_xll.qlIndexFixing(ONIndex1Y,I611,TRUE,_xll.ohTrigger(RecalcTrigger,Trigger1Y)),NA())</f>
        <v>1.8629336605986424E-2</v>
      </c>
    </row>
    <row r="612" spans="2:17" x14ac:dyDescent="0.2">
      <c r="B612" s="46" t="s">
        <v>51</v>
      </c>
      <c r="D612" s="49">
        <f>_xll.qlCalendarAdvance(LocalCalendar,$D611,B612,"f",FALSE)</f>
        <v>43882</v>
      </c>
      <c r="E612" s="49">
        <f>_xll.qlInterestRateIndexValueDate(IndexON,D612)</f>
        <v>43882</v>
      </c>
      <c r="F612" s="52">
        <f>IFERROR(_xll.qlIndexFixing(IndexON,D612,TRUE,_xll.ohTrigger(RecalcTrigger,TriggerON)),NA())</f>
        <v>1.1653111632075053E-2</v>
      </c>
      <c r="H612" s="49">
        <f>_xll.qlCalendarAdvance(IborCalendar,$H611,B612,"f",FALSE)</f>
        <v>43879</v>
      </c>
      <c r="I612" s="49">
        <f>_xll.qlInterestRateIndexValueDate(Index1M,$H612)</f>
        <v>43881</v>
      </c>
      <c r="J612" s="52">
        <f>IFERROR(_xll.qlIndexFixing(Index1M,$H612,TRUE,_xll.ohTrigger(RecalcTrigger,Trigger1M)),NA())</f>
        <v>1.3847180157567801E-2</v>
      </c>
      <c r="K612" s="52">
        <f>IFERROR(_xll.qlIndexFixing(ONIndex1M,I612,TRUE,_xll.ohTrigger(RecalcTrigger,Trigger1M)),NA())</f>
        <v>1.3754567627985992E-2</v>
      </c>
      <c r="L612" s="52">
        <f>IFERROR(_xll.qlIndexFixing(Index3M,H612,TRUE,_xll.ohTrigger(RecalcTrigger,Trigger3M)),NA())</f>
        <v>1.534194431492697E-2</v>
      </c>
      <c r="M612" s="52">
        <f>IFERROR(_xll.qlIndexFixing(ONIndex3M,I612,TRUE,_xll.ohTrigger(RecalcTrigger,Trigger3M)),NA())</f>
        <v>1.507259162241148E-2</v>
      </c>
      <c r="N612" s="52">
        <f>IFERROR(_xll.qlIndexFixing(Index6M,$H612,TRUE,_xll.ohTrigger(RecalcTrigger,Trigger6M)),NA())</f>
        <v>1.6670329629006969E-2</v>
      </c>
      <c r="O612" s="52">
        <f>IFERROR(_xll.qlIndexFixing(ONIndex6M,I612,TRUE,_xll.ohTrigger(RecalcTrigger,Trigger6M)),NA())</f>
        <v>1.6153289965465945E-2</v>
      </c>
      <c r="P612" s="52">
        <f>IFERROR(_xll.qlIndexFixing(Index1Y,$H612,TRUE,_xll.ohTrigger(RecalcTrigger,Trigger1Y)),NA())</f>
        <v>1.9615540922927492E-2</v>
      </c>
      <c r="Q612" s="52">
        <f>IFERROR(_xll.qlIndexFixing(ONIndex1Y,I612,TRUE,_xll.ohTrigger(RecalcTrigger,Trigger1Y)),NA())</f>
        <v>1.8664693085090889E-2</v>
      </c>
    </row>
    <row r="613" spans="2:17" x14ac:dyDescent="0.2">
      <c r="B613" s="46" t="s">
        <v>51</v>
      </c>
      <c r="D613" s="49">
        <f>_xll.qlCalendarAdvance(LocalCalendar,$D612,B613,"f",FALSE)</f>
        <v>43889</v>
      </c>
      <c r="E613" s="49">
        <f>_xll.qlInterestRateIndexValueDate(IndexON,D613)</f>
        <v>43889</v>
      </c>
      <c r="F613" s="52">
        <f>IFERROR(_xll.qlIndexFixing(IndexON,D613,TRUE,_xll.ohTrigger(RecalcTrigger,TriggerON)),NA())</f>
        <v>1.1689410076058948E-2</v>
      </c>
      <c r="H613" s="49">
        <f>_xll.qlCalendarAdvance(IborCalendar,$H612,B613,"f",FALSE)</f>
        <v>43886</v>
      </c>
      <c r="I613" s="49">
        <f>_xll.qlInterestRateIndexValueDate(Index1M,$H613)</f>
        <v>43888</v>
      </c>
      <c r="J613" s="52">
        <f>IFERROR(_xll.qlIndexFixing(Index1M,$H613,TRUE,_xll.ohTrigger(RecalcTrigger,Trigger1M)),NA())</f>
        <v>1.3889782296840672E-2</v>
      </c>
      <c r="K613" s="52">
        <f>IFERROR(_xll.qlIndexFixing(ONIndex1M,I613,TRUE,_xll.ohTrigger(RecalcTrigger,Trigger1M)),NA())</f>
        <v>1.3797166545819195E-2</v>
      </c>
      <c r="L613" s="52">
        <f>IFERROR(_xll.qlIndexFixing(Index3M,H613,TRUE,_xll.ohTrigger(RecalcTrigger,Trigger3M)),NA())</f>
        <v>1.5379015132418239E-2</v>
      </c>
      <c r="M613" s="52">
        <f>IFERROR(_xll.qlIndexFixing(ONIndex3M,I613,TRUE,_xll.ohTrigger(RecalcTrigger,Trigger3M)),NA())</f>
        <v>1.5111879660354433E-2</v>
      </c>
      <c r="N613" s="52">
        <f>IFERROR(_xll.qlIndexFixing(Index6M,$H613,TRUE,_xll.ohTrigger(RecalcTrigger,Trigger6M)),NA())</f>
        <v>1.6705609415302847E-2</v>
      </c>
      <c r="O613" s="52">
        <f>IFERROR(_xll.qlIndexFixing(ONIndex6M,I613,TRUE,_xll.ohTrigger(RecalcTrigger,Trigger6M)),NA())</f>
        <v>1.6189591379660584E-2</v>
      </c>
      <c r="P613" s="52">
        <f>IFERROR(_xll.qlIndexFixing(Index1Y,$H613,TRUE,_xll.ohTrigger(RecalcTrigger,Trigger1Y)),NA())</f>
        <v>1.9637521856991174E-2</v>
      </c>
      <c r="Q613" s="52">
        <f>IFERROR(_xll.qlIndexFixing(ONIndex1Y,I613,TRUE,_xll.ohTrigger(RecalcTrigger,Trigger1Y)),NA())</f>
        <v>1.8699139059563663E-2</v>
      </c>
    </row>
    <row r="614" spans="2:17" x14ac:dyDescent="0.2">
      <c r="B614" s="46" t="s">
        <v>51</v>
      </c>
      <c r="D614" s="49">
        <f>_xll.qlCalendarAdvance(LocalCalendar,$D613,B614,"f",FALSE)</f>
        <v>43896</v>
      </c>
      <c r="E614" s="49">
        <f>_xll.qlInterestRateIndexValueDate(IndexON,D614)</f>
        <v>43896</v>
      </c>
      <c r="F614" s="52">
        <f>IFERROR(_xll.qlIndexFixing(IndexON,D614,TRUE,_xll.ohTrigger(RecalcTrigger,TriggerON)),NA())</f>
        <v>1.1725631271408687E-2</v>
      </c>
      <c r="H614" s="49">
        <f>_xll.qlCalendarAdvance(IborCalendar,$H613,B614,"f",FALSE)</f>
        <v>43893</v>
      </c>
      <c r="I614" s="49">
        <f>_xll.qlInterestRateIndexValueDate(Index1M,$H614)</f>
        <v>43895</v>
      </c>
      <c r="J614" s="52">
        <f>IFERROR(_xll.qlIndexFixing(Index1M,$H614,TRUE,_xll.ohTrigger(RecalcTrigger,Trigger1M)),NA())</f>
        <v>1.3942291191130218E-2</v>
      </c>
      <c r="K614" s="52">
        <f>IFERROR(_xll.qlIndexFixing(ONIndex1M,I614,TRUE,_xll.ohTrigger(RecalcTrigger,Trigger1M)),NA())</f>
        <v>1.3839744122963182E-2</v>
      </c>
      <c r="L614" s="52">
        <f>IFERROR(_xll.qlIndexFixing(Index3M,H614,TRUE,_xll.ohTrigger(RecalcTrigger,Trigger3M)),NA())</f>
        <v>1.5421668310001161E-2</v>
      </c>
      <c r="M614" s="52">
        <f>IFERROR(_xll.qlIndexFixing(ONIndex3M,I614,TRUE,_xll.ohTrigger(RecalcTrigger,Trigger3M)),NA())</f>
        <v>1.5150770168288474E-2</v>
      </c>
      <c r="N614" s="52">
        <f>IFERROR(_xll.qlIndexFixing(Index6M,$H614,TRUE,_xll.ohTrigger(RecalcTrigger,Trigger6M)),NA())</f>
        <v>1.6755810543011642E-2</v>
      </c>
      <c r="O614" s="52">
        <f>IFERROR(_xll.qlIndexFixing(ONIndex6M,I614,TRUE,_xll.ohTrigger(RecalcTrigger,Trigger6M)),NA())</f>
        <v>1.6225537250900146E-2</v>
      </c>
      <c r="P614" s="52">
        <f>IFERROR(_xll.qlIndexFixing(Index1Y,$H614,TRUE,_xll.ohTrigger(RecalcTrigger,Trigger1Y)),NA())</f>
        <v>1.966774251790453E-2</v>
      </c>
      <c r="Q614" s="52">
        <f>IFERROR(_xll.qlIndexFixing(ONIndex1Y,I614,TRUE,_xll.ohTrigger(RecalcTrigger,Trigger1Y)),NA())</f>
        <v>1.8732674529244875E-2</v>
      </c>
    </row>
    <row r="615" spans="2:17" x14ac:dyDescent="0.2">
      <c r="B615" s="46" t="s">
        <v>51</v>
      </c>
      <c r="D615" s="49">
        <f>_xll.qlCalendarAdvance(LocalCalendar,$D614,B615,"f",FALSE)</f>
        <v>43903</v>
      </c>
      <c r="E615" s="49">
        <f>_xll.qlInterestRateIndexValueDate(IndexON,D615)</f>
        <v>43903</v>
      </c>
      <c r="F615" s="52">
        <f>IFERROR(_xll.qlIndexFixing(IndexON,D615,TRUE,_xll.ohTrigger(RecalcTrigger,TriggerON)),NA())</f>
        <v>1.1761775217991044E-2</v>
      </c>
      <c r="H615" s="49">
        <f>_xll.qlCalendarAdvance(IborCalendar,$H614,B615,"f",FALSE)</f>
        <v>43900</v>
      </c>
      <c r="I615" s="49">
        <f>_xll.qlInterestRateIndexValueDate(Index1M,$H615)</f>
        <v>43902</v>
      </c>
      <c r="J615" s="52">
        <f>IFERROR(_xll.qlIndexFixing(Index1M,$H615,TRUE,_xll.ohTrigger(RecalcTrigger,Trigger1M)),NA())</f>
        <v>1.3988160942110478E-2</v>
      </c>
      <c r="K615" s="52">
        <f>IFERROR(_xll.qlIndexFixing(ONIndex1M,I615,TRUE,_xll.ohTrigger(RecalcTrigger,Trigger1M)),NA())</f>
        <v>1.3882300359417954E-2</v>
      </c>
      <c r="L615" s="52">
        <f>IFERROR(_xll.qlIndexFixing(Index3M,H615,TRUE,_xll.ohTrigger(RecalcTrigger,Trigger3M)),NA())</f>
        <v>1.545829220174655E-2</v>
      </c>
      <c r="M615" s="52">
        <f>IFERROR(_xll.qlIndexFixing(ONIndex3M,I615,TRUE,_xll.ohTrigger(RecalcTrigger,Trigger3M)),NA())</f>
        <v>1.5189263146133669E-2</v>
      </c>
      <c r="N615" s="52">
        <f>IFERROR(_xll.qlIndexFixing(Index6M,$H615,TRUE,_xll.ohTrigger(RecalcTrigger,Trigger6M)),NA())</f>
        <v>1.6788374054724307E-2</v>
      </c>
      <c r="O615" s="52">
        <f>IFERROR(_xll.qlIndexFixing(ONIndex6M,I615,TRUE,_xll.ohTrigger(RecalcTrigger,Trigger6M)),NA())</f>
        <v>1.6261127579264567E-2</v>
      </c>
      <c r="P615" s="52">
        <f>IFERROR(_xll.qlIndexFixing(Index1Y,$H615,TRUE,_xll.ohTrigger(RecalcTrigger,Trigger1Y)),NA())</f>
        <v>1.9697985730351347E-2</v>
      </c>
      <c r="Q615" s="52">
        <f>IFERROR(_xll.qlIndexFixing(ONIndex1Y,I615,TRUE,_xll.ohTrigger(RecalcTrigger,Trigger1Y)),NA())</f>
        <v>1.8765299493894716E-2</v>
      </c>
    </row>
    <row r="616" spans="2:17" x14ac:dyDescent="0.2">
      <c r="B616" s="46" t="s">
        <v>51</v>
      </c>
      <c r="D616" s="49">
        <f>_xll.qlCalendarAdvance(LocalCalendar,$D615,B616,"f",FALSE)</f>
        <v>43910</v>
      </c>
      <c r="E616" s="49">
        <f>_xll.qlInterestRateIndexValueDate(IndexON,D616)</f>
        <v>43910</v>
      </c>
      <c r="F616" s="52">
        <f>IFERROR(_xll.qlIndexFixing(IndexON,D616,TRUE,_xll.ohTrigger(RecalcTrigger,TriggerON)),NA())</f>
        <v>1.1797841915832663E-2</v>
      </c>
      <c r="H616" s="49">
        <f>_xll.qlCalendarAdvance(IborCalendar,$H615,B616,"f",FALSE)</f>
        <v>43907</v>
      </c>
      <c r="I616" s="49">
        <f>_xll.qlInterestRateIndexValueDate(Index1M,$H616)</f>
        <v>43909</v>
      </c>
      <c r="J616" s="52">
        <f>IFERROR(_xll.qlIndexFixing(Index1M,$H616,TRUE,_xll.ohTrigger(RecalcTrigger,Trigger1M)),NA())</f>
        <v>1.4027390169796539E-2</v>
      </c>
      <c r="K616" s="52">
        <f>IFERROR(_xll.qlIndexFixing(ONIndex1M,I616,TRUE,_xll.ohTrigger(RecalcTrigger,Trigger1M)),NA())</f>
        <v>1.392483525518351E-2</v>
      </c>
      <c r="L616" s="52">
        <f>IFERROR(_xll.qlIndexFixing(Index3M,H616,TRUE,_xll.ohTrigger(RecalcTrigger,Trigger3M)),NA())</f>
        <v>1.5494773347096365E-2</v>
      </c>
      <c r="M616" s="52">
        <f>IFERROR(_xll.qlIndexFixing(ONIndex3M,I616,TRUE,_xll.ohTrigger(RecalcTrigger,Trigger3M)),NA())</f>
        <v>1.5227358593650209E-2</v>
      </c>
      <c r="N616" s="52">
        <f>IFERROR(_xll.qlIndexFixing(Index6M,$H616,TRUE,_xll.ohTrigger(RecalcTrigger,Trigger6M)),NA())</f>
        <v>1.6824043659282081E-2</v>
      </c>
      <c r="O616" s="52">
        <f>IFERROR(_xll.qlIndexFixing(ONIndex6M,I616,TRUE,_xll.ohTrigger(RecalcTrigger,Trigger6M)),NA())</f>
        <v>1.6296362364593975E-2</v>
      </c>
      <c r="P616" s="52">
        <f>IFERROR(_xll.qlIndexFixing(Index1Y,$H616,TRUE,_xll.ohTrigger(RecalcTrigger,Trigger1Y)),NA())</f>
        <v>1.9728273378595014E-2</v>
      </c>
      <c r="Q616" s="52">
        <f>IFERROR(_xll.qlIndexFixing(ONIndex1Y,I616,TRUE,_xll.ohTrigger(RecalcTrigger,Trigger1Y)),NA())</f>
        <v>1.8797013953193442E-2</v>
      </c>
    </row>
    <row r="617" spans="2:17" x14ac:dyDescent="0.2">
      <c r="B617" s="46" t="s">
        <v>51</v>
      </c>
      <c r="D617" s="49">
        <f>_xll.qlCalendarAdvance(LocalCalendar,$D616,B617,"f",FALSE)</f>
        <v>43917</v>
      </c>
      <c r="E617" s="49">
        <f>_xll.qlInterestRateIndexValueDate(IndexON,D617)</f>
        <v>43917</v>
      </c>
      <c r="F617" s="52">
        <f>IFERROR(_xll.qlIndexFixing(IndexON,D617,TRUE,_xll.ohTrigger(RecalcTrigger,TriggerON)),NA())</f>
        <v>1.1833831364800318E-2</v>
      </c>
      <c r="H617" s="49">
        <f>_xll.qlCalendarAdvance(IborCalendar,$H616,B617,"f",FALSE)</f>
        <v>43914</v>
      </c>
      <c r="I617" s="49">
        <f>_xll.qlInterestRateIndexValueDate(Index1M,$H617)</f>
        <v>43916</v>
      </c>
      <c r="J617" s="52">
        <f>IFERROR(_xll.qlIndexFixing(Index1M,$H617,TRUE,_xll.ohTrigger(RecalcTrigger,Trigger1M)),NA())</f>
        <v>1.4069907842848839E-2</v>
      </c>
      <c r="K617" s="52">
        <f>IFERROR(_xll.qlIndexFixing(ONIndex1M,I617,TRUE,_xll.ohTrigger(RecalcTrigger,Trigger1M)),NA())</f>
        <v>1.3967348810339786E-2</v>
      </c>
      <c r="L617" s="52">
        <f>IFERROR(_xll.qlIndexFixing(Index3M,H617,TRUE,_xll.ohTrigger(RecalcTrigger,Trigger3M)),NA())</f>
        <v>1.5531158901105251E-2</v>
      </c>
      <c r="M617" s="52">
        <f>IFERROR(_xll.qlIndexFixing(ONIndex3M,I617,TRUE,_xll.ohTrigger(RecalcTrigger,Trigger3M)),NA())</f>
        <v>1.5265056510758157E-2</v>
      </c>
      <c r="N617" s="52">
        <f>IFERROR(_xll.qlIndexFixing(Index6M,$H617,TRUE,_xll.ohTrigger(RecalcTrigger,Trigger6M)),NA())</f>
        <v>1.6859871289230045E-2</v>
      </c>
      <c r="O617" s="52">
        <f>IFERROR(_xll.qlIndexFixing(ONIndex6M,I617,TRUE,_xll.ohTrigger(RecalcTrigger,Trigger6M)),NA())</f>
        <v>1.6331241606808433E-2</v>
      </c>
      <c r="P617" s="52">
        <f>IFERROR(_xll.qlIndexFixing(Index1Y,$H617,TRUE,_xll.ohTrigger(RecalcTrigger,Trigger1Y)),NA())</f>
        <v>1.9758627349537906E-2</v>
      </c>
      <c r="Q617" s="52">
        <f>IFERROR(_xll.qlIndexFixing(ONIndex1Y,I617,TRUE,_xll.ohTrigger(RecalcTrigger,Trigger1Y)),NA())</f>
        <v>1.8827817906821309E-2</v>
      </c>
    </row>
    <row r="618" spans="2:17" x14ac:dyDescent="0.2">
      <c r="B618" s="46" t="s">
        <v>51</v>
      </c>
      <c r="D618" s="49">
        <f>_xll.qlCalendarAdvance(LocalCalendar,$D617,B618,"f",FALSE)</f>
        <v>43924</v>
      </c>
      <c r="E618" s="49">
        <f>_xll.qlInterestRateIndexValueDate(IndexON,D618)</f>
        <v>43924</v>
      </c>
      <c r="F618" s="52">
        <f>IFERROR(_xll.qlIndexFixing(IndexON,D618,TRUE,_xll.ohTrigger(RecalcTrigger,TriggerON)),NA())</f>
        <v>1.1869743564867363E-2</v>
      </c>
      <c r="H618" s="49">
        <f>_xll.qlCalendarAdvance(IborCalendar,$H617,B618,"f",FALSE)</f>
        <v>43921</v>
      </c>
      <c r="I618" s="49">
        <f>_xll.qlInterestRateIndexValueDate(Index1M,$H618)</f>
        <v>43923</v>
      </c>
      <c r="J618" s="52">
        <f>IFERROR(_xll.qlIndexFixing(Index1M,$H618,TRUE,_xll.ohTrigger(RecalcTrigger,Trigger1M)),NA())</f>
        <v>1.4115714391295211E-2</v>
      </c>
      <c r="K618" s="52">
        <f>IFERROR(_xll.qlIndexFixing(ONIndex1M,I618,TRUE,_xll.ohTrigger(RecalcTrigger,Trigger1M)),NA())</f>
        <v>1.4009841024646974E-2</v>
      </c>
      <c r="L618" s="52">
        <f>IFERROR(_xll.qlIndexFixing(Index3M,H618,TRUE,_xll.ohTrigger(RecalcTrigger,Trigger3M)),NA())</f>
        <v>1.5564559689626001E-2</v>
      </c>
      <c r="M618" s="52">
        <f>IFERROR(_xll.qlIndexFixing(ONIndex3M,I618,TRUE,_xll.ohTrigger(RecalcTrigger,Trigger3M)),NA())</f>
        <v>1.5302356897377578E-2</v>
      </c>
      <c r="N618" s="52">
        <f>IFERROR(_xll.qlIndexFixing(Index6M,$H618,TRUE,_xll.ohTrigger(RecalcTrigger,Trigger6M)),NA())</f>
        <v>1.6886709433859455E-2</v>
      </c>
      <c r="O618" s="52">
        <f>IFERROR(_xll.qlIndexFixing(ONIndex6M,I618,TRUE,_xll.ohTrigger(RecalcTrigger,Trigger6M)),NA())</f>
        <v>1.6365765305828006E-2</v>
      </c>
      <c r="P618" s="52">
        <f>IFERROR(_xll.qlIndexFixing(Index1Y,$H618,TRUE,_xll.ohTrigger(RecalcTrigger,Trigger1Y)),NA())</f>
        <v>1.9800418847812758E-2</v>
      </c>
      <c r="Q618" s="52">
        <f>IFERROR(_xll.qlIndexFixing(ONIndex1Y,I618,TRUE,_xll.ohTrigger(RecalcTrigger,Trigger1Y)),NA())</f>
        <v>1.8857711354698381E-2</v>
      </c>
    </row>
    <row r="619" spans="2:17" x14ac:dyDescent="0.2">
      <c r="B619" s="46" t="s">
        <v>51</v>
      </c>
      <c r="D619" s="49">
        <f>_xll.qlCalendarAdvance(LocalCalendar,$D618,B619,"f",FALSE)</f>
        <v>43931</v>
      </c>
      <c r="E619" s="49">
        <f>_xll.qlInterestRateIndexValueDate(IndexON,D619)</f>
        <v>43931</v>
      </c>
      <c r="F619" s="52">
        <f>IFERROR(_xll.qlIndexFixing(IndexON,D619,TRUE,_xll.ohTrigger(RecalcTrigger,TriggerON)),NA())</f>
        <v>1.1905578515927218E-2</v>
      </c>
      <c r="H619" s="49">
        <f>_xll.qlCalendarAdvance(IborCalendar,$H618,B619,"f",FALSE)</f>
        <v>43928</v>
      </c>
      <c r="I619" s="49">
        <f>_xll.qlInterestRateIndexValueDate(Index1M,$H619)</f>
        <v>43930</v>
      </c>
      <c r="J619" s="52">
        <f>IFERROR(_xll.qlIndexFixing(Index1M,$H619,TRUE,_xll.ohTrigger(RecalcTrigger,Trigger1M)),NA())</f>
        <v>1.4154883210621139E-2</v>
      </c>
      <c r="K619" s="52">
        <f>IFERROR(_xll.qlIndexFixing(ONIndex1M,I619,TRUE,_xll.ohTrigger(RecalcTrigger,Trigger1M)),NA())</f>
        <v>1.4065541057552977E-2</v>
      </c>
      <c r="L619" s="52">
        <f>IFERROR(_xll.qlIndexFixing(Index3M,H619,TRUE,_xll.ohTrigger(RecalcTrigger,Trigger3M)),NA())</f>
        <v>1.5600882798280494E-2</v>
      </c>
      <c r="M619" s="52">
        <f>IFERROR(_xll.qlIndexFixing(ONIndex3M,I619,TRUE,_xll.ohTrigger(RecalcTrigger,Trigger3M)),NA())</f>
        <v>1.5351031319966069E-2</v>
      </c>
      <c r="N619" s="52">
        <f>IFERROR(_xll.qlIndexFixing(Index6M,$H619,TRUE,_xll.ohTrigger(RecalcTrigger,Trigger6M)),NA())</f>
        <v>1.6922858569704165E-2</v>
      </c>
      <c r="O619" s="52">
        <f>IFERROR(_xll.qlIndexFixing(ONIndex6M,I619,TRUE,_xll.ohTrigger(RecalcTrigger,Trigger6M)),NA())</f>
        <v>1.6411119276135366E-2</v>
      </c>
      <c r="P619" s="52">
        <f>IFERROR(_xll.qlIndexFixing(Index1Y,$H619,TRUE,_xll.ohTrigger(RecalcTrigger,Trigger1Y)),NA())</f>
        <v>1.981962182040746E-2</v>
      </c>
      <c r="Q619" s="52">
        <f>IFERROR(_xll.qlIndexFixing(ONIndex1Y,I619,TRUE,_xll.ohTrigger(RecalcTrigger,Trigger1Y)),NA())</f>
        <v>1.8896772829409159E-2</v>
      </c>
    </row>
    <row r="620" spans="2:17" x14ac:dyDescent="0.2">
      <c r="B620" s="46" t="s">
        <v>51</v>
      </c>
      <c r="D620" s="49">
        <f>_xll.qlCalendarAdvance(LocalCalendar,$D619,B620,"f",FALSE)</f>
        <v>43938</v>
      </c>
      <c r="E620" s="49">
        <f>_xll.qlInterestRateIndexValueDate(IndexON,D620)</f>
        <v>43938</v>
      </c>
      <c r="F620" s="52">
        <f>IFERROR(_xll.qlIndexFixing(IndexON,D620,TRUE,_xll.ohTrigger(RecalcTrigger,TriggerON)),NA())</f>
        <v>1.194133621792659E-2</v>
      </c>
      <c r="H620" s="49">
        <f>_xll.qlCalendarAdvance(IborCalendar,$H619,B620,"f",FALSE)</f>
        <v>43935</v>
      </c>
      <c r="I620" s="49">
        <f>_xll.qlInterestRateIndexValueDate(Index1M,$H620)</f>
        <v>43937</v>
      </c>
      <c r="J620" s="52">
        <f>IFERROR(_xll.qlIndexFixing(Index1M,$H620,TRUE,_xll.ohTrigger(RecalcTrigger,Trigger1M)),NA())</f>
        <v>1.4197370774695628E-2</v>
      </c>
      <c r="K620" s="52">
        <f>IFERROR(_xll.qlIndexFixing(ONIndex1M,I620,TRUE,_xll.ohTrigger(RecalcTrigger,Trigger1M)),NA())</f>
        <v>1.4094761431273639E-2</v>
      </c>
      <c r="L620" s="52">
        <f>IFERROR(_xll.qlIndexFixing(Index3M,H620,TRUE,_xll.ohTrigger(RecalcTrigger,Trigger3M)),NA())</f>
        <v>1.5637249860563418E-2</v>
      </c>
      <c r="M620" s="52">
        <f>IFERROR(_xll.qlIndexFixing(ONIndex3M,I620,TRUE,_xll.ohTrigger(RecalcTrigger,Trigger3M)),NA())</f>
        <v>1.537576507851135E-2</v>
      </c>
      <c r="N620" s="52">
        <f>IFERROR(_xll.qlIndexFixing(Index6M,$H620,TRUE,_xll.ohTrigger(RecalcTrigger,Trigger6M)),NA())</f>
        <v>1.6959242091723607E-2</v>
      </c>
      <c r="O620" s="52">
        <f>IFERROR(_xll.qlIndexFixing(ONIndex6M,I620,TRUE,_xll.ohTrigger(RecalcTrigger,Trigger6M)),NA())</f>
        <v>1.6433746073643007E-2</v>
      </c>
      <c r="P620" s="52">
        <f>IFERROR(_xll.qlIndexFixing(Index1Y,$H620,TRUE,_xll.ohTrigger(RecalcTrigger,Trigger1Y)),NA())</f>
        <v>1.9850306107469792E-2</v>
      </c>
      <c r="Q620" s="52">
        <f>IFERROR(_xll.qlIndexFixing(ONIndex1Y,I620,TRUE,_xll.ohTrigger(RecalcTrigger,Trigger1Y)),NA())</f>
        <v>1.8914766732081034E-2</v>
      </c>
    </row>
    <row r="621" spans="2:17" x14ac:dyDescent="0.2">
      <c r="B621" s="46" t="s">
        <v>51</v>
      </c>
      <c r="D621" s="49">
        <f>_xll.qlCalendarAdvance(LocalCalendar,$D620,B621,"f",FALSE)</f>
        <v>43945</v>
      </c>
      <c r="E621" s="49">
        <f>_xll.qlInterestRateIndexValueDate(IndexON,D621)</f>
        <v>43945</v>
      </c>
      <c r="F621" s="52">
        <f>IFERROR(_xll.qlIndexFixing(IndexON,D621,TRUE,_xll.ohTrigger(RecalcTrigger,TriggerON)),NA())</f>
        <v>1.1977016670785545E-2</v>
      </c>
      <c r="H621" s="49">
        <f>_xll.qlCalendarAdvance(IborCalendar,$H620,B621,"f",FALSE)</f>
        <v>43942</v>
      </c>
      <c r="I621" s="49">
        <f>_xll.qlInterestRateIndexValueDate(Index1M,$H621)</f>
        <v>43944</v>
      </c>
      <c r="J621" s="52">
        <f>IFERROR(_xll.qlIndexFixing(Index1M,$H621,TRUE,_xll.ohTrigger(RecalcTrigger,Trigger1M)),NA())</f>
        <v>1.4243228960092549E-2</v>
      </c>
      <c r="K621" s="52">
        <f>IFERROR(_xll.qlIndexFixing(ONIndex1M,I621,TRUE,_xll.ohTrigger(RecalcTrigger,Trigger1M)),NA())</f>
        <v>1.4137189623593116E-2</v>
      </c>
      <c r="L621" s="52">
        <f>IFERROR(_xll.qlIndexFixing(Index3M,H621,TRUE,_xll.ohTrigger(RecalcTrigger,Trigger3M)),NA())</f>
        <v>1.5673708554606106E-2</v>
      </c>
      <c r="M621" s="52">
        <f>IFERROR(_xll.qlIndexFixing(ONIndex3M,I621,TRUE,_xll.ohTrigger(RecalcTrigger,Trigger3M)),NA())</f>
        <v>1.5411872872785892E-2</v>
      </c>
      <c r="N621" s="52">
        <f>IFERROR(_xll.qlIndexFixing(Index6M,$H621,TRUE,_xll.ohTrigger(RecalcTrigger,Trigger6M)),NA())</f>
        <v>1.6995886422582492E-2</v>
      </c>
      <c r="O621" s="52">
        <f>IFERROR(_xll.qlIndexFixing(ONIndex6M,I621,TRUE,_xll.ohTrigger(RecalcTrigger,Trigger6M)),NA())</f>
        <v>1.6467203142278564E-2</v>
      </c>
      <c r="P621" s="52">
        <f>IFERROR(_xll.qlIndexFixing(Index1Y,$H621,TRUE,_xll.ohTrigger(RecalcTrigger,Trigger1Y)),NA())</f>
        <v>1.9881144291550433E-2</v>
      </c>
      <c r="Q621" s="52">
        <f>IFERROR(_xll.qlIndexFixing(ONIndex1Y,I621,TRUE,_xll.ohTrigger(RecalcTrigger,Trigger1Y)),NA())</f>
        <v>1.8941928661186935E-2</v>
      </c>
    </row>
    <row r="622" spans="2:17" x14ac:dyDescent="0.2">
      <c r="B622" s="46" t="s">
        <v>51</v>
      </c>
      <c r="D622" s="49">
        <f>_xll.qlCalendarAdvance(LocalCalendar,$D621,B622,"f",FALSE)</f>
        <v>43952</v>
      </c>
      <c r="E622" s="49">
        <f>_xll.qlInterestRateIndexValueDate(IndexON,D622)</f>
        <v>43952</v>
      </c>
      <c r="F622" s="52">
        <f>IFERROR(_xll.qlIndexFixing(IndexON,D622,TRUE,_xll.ohTrigger(RecalcTrigger,TriggerON)),NA())</f>
        <v>1.2012619874450792E-2</v>
      </c>
      <c r="H622" s="49">
        <f>_xll.qlCalendarAdvance(IborCalendar,$H621,B622,"f",FALSE)</f>
        <v>43949</v>
      </c>
      <c r="I622" s="49">
        <f>_xll.qlInterestRateIndexValueDate(Index1M,$H622)</f>
        <v>43951</v>
      </c>
      <c r="J622" s="52">
        <f>IFERROR(_xll.qlIndexFixing(Index1M,$H622,TRUE,_xll.ohTrigger(RecalcTrigger,Trigger1M)),NA())</f>
        <v>1.4272504619637111E-2</v>
      </c>
      <c r="K622" s="52">
        <f>IFERROR(_xll.qlIndexFixing(ONIndex1M,I622,TRUE,_xll.ohTrigger(RecalcTrigger,Trigger1M)),NA())</f>
        <v>1.4179596475063505E-2</v>
      </c>
      <c r="L622" s="52">
        <f>IFERROR(_xll.qlIndexFixing(Index3M,H622,TRUE,_xll.ohTrigger(RecalcTrigger,Trigger3M)),NA())</f>
        <v>1.5713303350566699E-2</v>
      </c>
      <c r="M622" s="52">
        <f>IFERROR(_xll.qlIndexFixing(ONIndex3M,I622,TRUE,_xll.ohTrigger(RecalcTrigger,Trigger3M)),NA())</f>
        <v>1.5447583136012355E-2</v>
      </c>
      <c r="N622" s="52">
        <f>IFERROR(_xll.qlIndexFixing(Index6M,$H622,TRUE,_xll.ohTrigger(RecalcTrigger,Trigger6M)),NA())</f>
        <v>1.7032817986992417E-2</v>
      </c>
      <c r="O622" s="52">
        <f>IFERROR(_xll.qlIndexFixing(ONIndex6M,I622,TRUE,_xll.ohTrigger(RecalcTrigger,Trigger6M)),NA())</f>
        <v>1.6500304667239618E-2</v>
      </c>
      <c r="P622" s="52">
        <f>IFERROR(_xll.qlIndexFixing(Index1Y,$H622,TRUE,_xll.ohTrigger(RecalcTrigger,Trigger1Y)),NA())</f>
        <v>1.9912158273026344E-2</v>
      </c>
      <c r="Q622" s="52">
        <f>IFERROR(_xll.qlIndexFixing(ONIndex1Y,I622,TRUE,_xll.ohTrigger(RecalcTrigger,Trigger1Y)),NA())</f>
        <v>1.8968180083582808E-2</v>
      </c>
    </row>
    <row r="623" spans="2:17" x14ac:dyDescent="0.2">
      <c r="B623" s="46" t="s">
        <v>51</v>
      </c>
      <c r="D623" s="49">
        <f>_xll.qlCalendarAdvance(LocalCalendar,$D622,B623,"f",FALSE)</f>
        <v>43959</v>
      </c>
      <c r="E623" s="49">
        <f>_xll.qlInterestRateIndexValueDate(IndexON,D623)</f>
        <v>43959</v>
      </c>
      <c r="F623" s="52">
        <f>IFERROR(_xll.qlIndexFixing(IndexON,D623,TRUE,_xll.ohTrigger(RecalcTrigger,TriggerON)),NA())</f>
        <v>1.2048201653040991E-2</v>
      </c>
      <c r="H623" s="49">
        <f>_xll.qlCalendarAdvance(IborCalendar,$H622,B623,"f",FALSE)</f>
        <v>43956</v>
      </c>
      <c r="I623" s="49">
        <f>_xll.qlInterestRateIndexValueDate(Index1M,$H623)</f>
        <v>43958</v>
      </c>
      <c r="J623" s="52">
        <f>IFERROR(_xll.qlIndexFixing(Index1M,$H623,TRUE,_xll.ohTrigger(RecalcTrigger,Trigger1M)),NA())</f>
        <v>1.432523346760417E-2</v>
      </c>
      <c r="K623" s="52">
        <f>IFERROR(_xll.qlIndexFixing(ONIndex1M,I623,TRUE,_xll.ohTrigger(RecalcTrigger,Trigger1M)),NA())</f>
        <v>1.422199226274401E-2</v>
      </c>
      <c r="L623" s="52">
        <f>IFERROR(_xll.qlIndexFixing(Index3M,H623,TRUE,_xll.ohTrigger(RecalcTrigger,Trigger3M)),NA())</f>
        <v>1.5750105527423976E-2</v>
      </c>
      <c r="M623" s="52">
        <f>IFERROR(_xll.qlIndexFixing(ONIndex3M,I623,TRUE,_xll.ohTrigger(RecalcTrigger,Trigger3M)),NA())</f>
        <v>1.5482935766915062E-2</v>
      </c>
      <c r="N623" s="52">
        <f>IFERROR(_xll.qlIndexFixing(Index6M,$H623,TRUE,_xll.ohTrigger(RecalcTrigger,Trigger6M)),NA())</f>
        <v>1.7079611350322897E-2</v>
      </c>
      <c r="O623" s="52">
        <f>IFERROR(_xll.qlIndexFixing(ONIndex6M,I623,TRUE,_xll.ohTrigger(RecalcTrigger,Trigger6M)),NA())</f>
        <v>1.6533094887858368E-2</v>
      </c>
      <c r="P623" s="52">
        <f>IFERROR(_xll.qlIndexFixing(Index1Y,$H623,TRUE,_xll.ohTrigger(RecalcTrigger,Trigger1Y)),NA())</f>
        <v>1.9943369819646117E-2</v>
      </c>
      <c r="Q623" s="52">
        <f>IFERROR(_xll.qlIndexFixing(ONIndex1Y,I623,TRUE,_xll.ohTrigger(RecalcTrigger,Trigger1Y)),NA())</f>
        <v>1.8993593295357769E-2</v>
      </c>
    </row>
    <row r="624" spans="2:17" x14ac:dyDescent="0.2">
      <c r="B624" s="46" t="s">
        <v>51</v>
      </c>
      <c r="D624" s="49">
        <f>_xll.qlCalendarAdvance(LocalCalendar,$D623,B624,"f",FALSE)</f>
        <v>43966</v>
      </c>
      <c r="E624" s="49">
        <f>_xll.qlInterestRateIndexValueDate(IndexON,D624)</f>
        <v>43966</v>
      </c>
      <c r="F624" s="52">
        <f>IFERROR(_xll.qlIndexFixing(IndexON,D624,TRUE,_xll.ohTrigger(RecalcTrigger,TriggerON)),NA())</f>
        <v>1.2083948087333596E-2</v>
      </c>
      <c r="H624" s="49">
        <f>_xll.qlCalendarAdvance(IborCalendar,$H623,B624,"f",FALSE)</f>
        <v>43963</v>
      </c>
      <c r="I624" s="49">
        <f>_xll.qlInterestRateIndexValueDate(Index1M,$H624)</f>
        <v>43965</v>
      </c>
      <c r="J624" s="52">
        <f>IFERROR(_xll.qlIndexFixing(Index1M,$H624,TRUE,_xll.ohTrigger(RecalcTrigger,Trigger1M)),NA())</f>
        <v>1.4368091685928452E-2</v>
      </c>
      <c r="K624" s="52">
        <f>IFERROR(_xll.qlIndexFixing(ONIndex1M,I624,TRUE,_xll.ohTrigger(RecalcTrigger,Trigger1M)),NA())</f>
        <v>1.4264492736444367E-2</v>
      </c>
      <c r="L624" s="52">
        <f>IFERROR(_xll.qlIndexFixing(Index3M,H624,TRUE,_xll.ohTrigger(RecalcTrigger,Trigger3M)),NA())</f>
        <v>1.5787125907971156E-2</v>
      </c>
      <c r="M624" s="52">
        <f>IFERROR(_xll.qlIndexFixing(ONIndex3M,I624,TRUE,_xll.ohTrigger(RecalcTrigger,Trigger3M)),NA())</f>
        <v>1.5518380151382516E-2</v>
      </c>
      <c r="N624" s="52">
        <f>IFERROR(_xll.qlIndexFixing(Index6M,$H624,TRUE,_xll.ohTrigger(RecalcTrigger,Trigger6M)),NA())</f>
        <v>1.7117264020103669E-2</v>
      </c>
      <c r="O624" s="52">
        <f>IFERROR(_xll.qlIndexFixing(ONIndex6M,I624,TRUE,_xll.ohTrigger(RecalcTrigger,Trigger6M)),NA())</f>
        <v>1.6566072078196825E-2</v>
      </c>
      <c r="P624" s="52">
        <f>IFERROR(_xll.qlIndexFixing(Index1Y,$H624,TRUE,_xll.ohTrigger(RecalcTrigger,Trigger1Y)),NA())</f>
        <v>1.9974788903906224E-2</v>
      </c>
      <c r="Q624" s="52">
        <f>IFERROR(_xll.qlIndexFixing(ONIndex1Y,I624,TRUE,_xll.ohTrigger(RecalcTrigger,Trigger1Y)),NA())</f>
        <v>1.9018982579872556E-2</v>
      </c>
    </row>
    <row r="625" spans="2:17" x14ac:dyDescent="0.2">
      <c r="B625" s="46" t="s">
        <v>51</v>
      </c>
      <c r="D625" s="49">
        <f>_xll.qlCalendarAdvance(LocalCalendar,$D624,B625,"f",FALSE)</f>
        <v>43973</v>
      </c>
      <c r="E625" s="49">
        <f>_xll.qlInterestRateIndexValueDate(IndexON,D625)</f>
        <v>43973</v>
      </c>
      <c r="F625" s="52">
        <f>IFERROR(_xll.qlIndexFixing(IndexON,D625,TRUE,_xll.ohTrigger(RecalcTrigger,TriggerON)),NA())</f>
        <v>1.2122656394040199E-2</v>
      </c>
      <c r="H625" s="49">
        <f>_xll.qlCalendarAdvance(IborCalendar,$H624,B625,"f",FALSE)</f>
        <v>43970</v>
      </c>
      <c r="I625" s="49">
        <f>_xll.qlInterestRateIndexValueDate(Index1M,$H625)</f>
        <v>43972</v>
      </c>
      <c r="J625" s="52">
        <f>IFERROR(_xll.qlIndexFixing(Index1M,$H625,TRUE,_xll.ohTrigger(RecalcTrigger,Trigger1M)),NA())</f>
        <v>1.4411087913489273E-2</v>
      </c>
      <c r="K625" s="52">
        <f>IFERROR(_xll.qlIndexFixing(ONIndex1M,I625,TRUE,_xll.ohTrigger(RecalcTrigger,Trigger1M)),NA())</f>
        <v>1.4307130890571784E-2</v>
      </c>
      <c r="L625" s="52">
        <f>IFERROR(_xll.qlIndexFixing(Index3M,H625,TRUE,_xll.ohTrigger(RecalcTrigger,Trigger3M)),NA())</f>
        <v>1.5824367362956223E-2</v>
      </c>
      <c r="M625" s="52">
        <f>IFERROR(_xll.qlIndexFixing(ONIndex3M,I625,TRUE,_xll.ohTrigger(RecalcTrigger,Trigger3M)),NA())</f>
        <v>1.5554044385348575E-2</v>
      </c>
      <c r="N625" s="52">
        <f>IFERROR(_xll.qlIndexFixing(Index6M,$H625,TRUE,_xll.ohTrigger(RecalcTrigger,Trigger6M)),NA())</f>
        <v>1.7155249315035519E-2</v>
      </c>
      <c r="O625" s="52">
        <f>IFERROR(_xll.qlIndexFixing(ONIndex6M,I625,TRUE,_xll.ohTrigger(RecalcTrigger,Trigger6M)),NA())</f>
        <v>1.659937826984148E-2</v>
      </c>
      <c r="P625" s="52">
        <f>IFERROR(_xll.qlIndexFixing(Index1Y,$H625,TRUE,_xll.ohTrigger(RecalcTrigger,Trigger1Y)),NA())</f>
        <v>2.0006404712766556E-2</v>
      </c>
      <c r="Q625" s="52">
        <f>IFERROR(_xll.qlIndexFixing(ONIndex1Y,I625,TRUE,_xll.ohTrigger(RecalcTrigger,Trigger1Y)),NA())</f>
        <v>1.9044580046179149E-2</v>
      </c>
    </row>
    <row r="626" spans="2:17" x14ac:dyDescent="0.2">
      <c r="B626" s="46" t="s">
        <v>51</v>
      </c>
      <c r="D626" s="49">
        <f>_xll.qlCalendarAdvance(LocalCalendar,$D625,B626,"f",FALSE)</f>
        <v>43980</v>
      </c>
      <c r="E626" s="49">
        <f>_xll.qlInterestRateIndexValueDate(IndexON,D626)</f>
        <v>43980</v>
      </c>
      <c r="F626" s="52">
        <f>IFERROR(_xll.qlIndexFixing(IndexON,D626,TRUE,_xll.ohTrigger(RecalcTrigger,TriggerON)),NA())</f>
        <v>1.21559907479174E-2</v>
      </c>
      <c r="H626" s="49">
        <f>_xll.qlCalendarAdvance(IborCalendar,$H625,B626,"f",FALSE)</f>
        <v>43977</v>
      </c>
      <c r="I626" s="49">
        <f>_xll.qlInterestRateIndexValueDate(Index1M,$H626)</f>
        <v>43979</v>
      </c>
      <c r="J626" s="52">
        <f>IFERROR(_xll.qlIndexFixing(Index1M,$H626,TRUE,_xll.ohTrigger(RecalcTrigger,Trigger1M)),NA())</f>
        <v>1.4454222151862872E-2</v>
      </c>
      <c r="K626" s="52">
        <f>IFERROR(_xll.qlIndexFixing(ONIndex1M,I626,TRUE,_xll.ohTrigger(RecalcTrigger,Trigger1M)),NA())</f>
        <v>1.4349906724886452E-2</v>
      </c>
      <c r="L626" s="52">
        <f>IFERROR(_xll.qlIndexFixing(Index3M,H626,TRUE,_xll.ohTrigger(RecalcTrigger,Trigger3M)),NA())</f>
        <v>1.5861829898657632E-2</v>
      </c>
      <c r="M626" s="52">
        <f>IFERROR(_xll.qlIndexFixing(ONIndex3M,I626,TRUE,_xll.ohTrigger(RecalcTrigger,Trigger3M)),NA())</f>
        <v>1.5589928468973113E-2</v>
      </c>
      <c r="N626" s="52">
        <f>IFERROR(_xll.qlIndexFixing(Index6M,$H626,TRUE,_xll.ohTrigger(RecalcTrigger,Trigger6M)),NA())</f>
        <v>1.7193567254501656E-2</v>
      </c>
      <c r="O626" s="52">
        <f>IFERROR(_xll.qlIndexFixing(ONIndex6M,I626,TRUE,_xll.ohTrigger(RecalcTrigger,Trigger6M)),NA())</f>
        <v>1.6633013462952206E-2</v>
      </c>
      <c r="P626" s="52">
        <f>IFERROR(_xll.qlIndexFixing(Index1Y,$H626,TRUE,_xll.ohTrigger(RecalcTrigger,Trigger1Y)),NA())</f>
        <v>2.0038204315946925E-2</v>
      </c>
      <c r="Q626" s="52">
        <f>IFERROR(_xll.qlIndexFixing(ONIndex1Y,I626,TRUE,_xll.ohTrigger(RecalcTrigger,Trigger1Y)),NA())</f>
        <v>1.9070385694117675E-2</v>
      </c>
    </row>
    <row r="627" spans="2:17" x14ac:dyDescent="0.2">
      <c r="B627" s="46" t="s">
        <v>51</v>
      </c>
      <c r="D627" s="49">
        <f>_xll.qlCalendarAdvance(LocalCalendar,$D626,B627,"f",FALSE)</f>
        <v>43987</v>
      </c>
      <c r="E627" s="49">
        <f>_xll.qlInterestRateIndexValueDate(IndexON,D627)</f>
        <v>43987</v>
      </c>
      <c r="F627" s="52">
        <f>IFERROR(_xll.qlIndexFixing(IndexON,D627,TRUE,_xll.ohTrigger(RecalcTrigger,TriggerON)),NA())</f>
        <v>1.2192286974528344E-2</v>
      </c>
      <c r="H627" s="49">
        <f>_xll.qlCalendarAdvance(IborCalendar,$H626,B627,"f",FALSE)</f>
        <v>43984</v>
      </c>
      <c r="I627" s="49">
        <f>_xll.qlInterestRateIndexValueDate(Index1M,$H627)</f>
        <v>43986</v>
      </c>
      <c r="J627" s="52">
        <f>IFERROR(_xll.qlIndexFixing(Index1M,$H627,TRUE,_xll.ohTrigger(RecalcTrigger,Trigger1M)),NA())</f>
        <v>1.449749440263548E-2</v>
      </c>
      <c r="K627" s="52">
        <f>IFERROR(_xll.qlIndexFixing(ONIndex1M,I627,TRUE,_xll.ohTrigger(RecalcTrigger,Trigger1M)),NA())</f>
        <v>1.4392820239708115E-2</v>
      </c>
      <c r="L627" s="52">
        <f>IFERROR(_xll.qlIndexFixing(Index3M,H627,TRUE,_xll.ohTrigger(RecalcTrigger,Trigger3M)),NA())</f>
        <v>1.5899513521394674E-2</v>
      </c>
      <c r="M627" s="52">
        <f>IFERROR(_xll.qlIndexFixing(ONIndex3M,I627,TRUE,_xll.ohTrigger(RecalcTrigger,Trigger3M)),NA())</f>
        <v>1.5626032402256129E-2</v>
      </c>
      <c r="N627" s="52">
        <f>IFERROR(_xll.qlIndexFixing(Index6M,$H627,TRUE,_xll.ohTrigger(RecalcTrigger,Trigger6M)),NA())</f>
        <v>1.7222362801649797E-2</v>
      </c>
      <c r="O627" s="52">
        <f>IFERROR(_xll.qlIndexFixing(ONIndex6M,I627,TRUE,_xll.ohTrigger(RecalcTrigger,Trigger6M)),NA())</f>
        <v>1.6666977657608939E-2</v>
      </c>
      <c r="P627" s="52">
        <f>IFERROR(_xll.qlIndexFixing(Index1Y,$H627,TRUE,_xll.ohTrigger(RecalcTrigger,Trigger1Y)),NA())</f>
        <v>2.0070174781637411E-2</v>
      </c>
      <c r="Q627" s="52">
        <f>IFERROR(_xll.qlIndexFixing(ONIndex1Y,I627,TRUE,_xll.ohTrigger(RecalcTrigger,Trigger1Y)),NA())</f>
        <v>1.9096399524007879E-2</v>
      </c>
    </row>
    <row r="628" spans="2:17" x14ac:dyDescent="0.2">
      <c r="B628" s="46" t="s">
        <v>51</v>
      </c>
      <c r="D628" s="49">
        <f>_xll.qlCalendarAdvance(LocalCalendar,$D627,B628,"f",FALSE)</f>
        <v>43994</v>
      </c>
      <c r="E628" s="49">
        <f>_xll.qlInterestRateIndexValueDate(IndexON,D628)</f>
        <v>43994</v>
      </c>
      <c r="F628" s="52">
        <f>IFERROR(_xll.qlIndexFixing(IndexON,D628,TRUE,_xll.ohTrigger(RecalcTrigger,TriggerON)),NA())</f>
        <v>1.2228766465556262E-2</v>
      </c>
      <c r="H628" s="49">
        <f>_xll.qlCalendarAdvance(IborCalendar,$H627,B628,"f",FALSE)</f>
        <v>43991</v>
      </c>
      <c r="I628" s="49">
        <f>_xll.qlInterestRateIndexValueDate(Index1M,$H628)</f>
        <v>43993</v>
      </c>
      <c r="J628" s="52">
        <f>IFERROR(_xll.qlIndexFixing(Index1M,$H628,TRUE,_xll.ohTrigger(RecalcTrigger,Trigger1M)),NA())</f>
        <v>1.4540904667393328E-2</v>
      </c>
      <c r="K628" s="52">
        <f>IFERROR(_xll.qlIndexFixing(ONIndex1M,I628,TRUE,_xll.ohTrigger(RecalcTrigger,Trigger1M)),NA())</f>
        <v>1.4435871435036773E-2</v>
      </c>
      <c r="L628" s="52">
        <f>IFERROR(_xll.qlIndexFixing(Index3M,H628,TRUE,_xll.ohTrigger(RecalcTrigger,Trigger3M)),NA())</f>
        <v>1.5937418237523142E-2</v>
      </c>
      <c r="M628" s="52">
        <f>IFERROR(_xll.qlIndexFixing(ONIndex3M,I628,TRUE,_xll.ohTrigger(RecalcTrigger,Trigger3M)),NA())</f>
        <v>1.5662356185437432E-2</v>
      </c>
      <c r="N628" s="52">
        <f>IFERROR(_xll.qlIndexFixing(Index6M,$H628,TRUE,_xll.ohTrigger(RecalcTrigger,Trigger6M)),NA())</f>
        <v>1.7261269225547032E-2</v>
      </c>
      <c r="O628" s="52">
        <f>IFERROR(_xll.qlIndexFixing(ONIndex6M,I628,TRUE,_xll.ohTrigger(RecalcTrigger,Trigger6M)),NA())</f>
        <v>1.6701270853811678E-2</v>
      </c>
      <c r="P628" s="52">
        <f>IFERROR(_xll.qlIndexFixing(Index1Y,$H628,TRUE,_xll.ohTrigger(RecalcTrigger,Trigger1Y)),NA())</f>
        <v>2.0102303176472724E-2</v>
      </c>
      <c r="Q628" s="52">
        <f>IFERROR(_xll.qlIndexFixing(ONIndex1Y,I628,TRUE,_xll.ohTrigger(RecalcTrigger,Trigger1Y)),NA())</f>
        <v>1.9122621535609952E-2</v>
      </c>
    </row>
    <row r="629" spans="2:17" x14ac:dyDescent="0.2">
      <c r="B629" s="46" t="s">
        <v>51</v>
      </c>
      <c r="D629" s="49">
        <f>_xll.qlCalendarAdvance(LocalCalendar,$D628,B629,"f",FALSE)</f>
        <v>44001</v>
      </c>
      <c r="E629" s="49">
        <f>_xll.qlInterestRateIndexValueDate(IndexON,D629)</f>
        <v>44001</v>
      </c>
      <c r="F629" s="52">
        <f>IFERROR(_xll.qlIndexFixing(IndexON,D629,TRUE,_xll.ohTrigger(RecalcTrigger,TriggerON)),NA())</f>
        <v>1.2265429221187674E-2</v>
      </c>
      <c r="H629" s="49">
        <f>_xll.qlCalendarAdvance(IborCalendar,$H628,B629,"f",FALSE)</f>
        <v>43998</v>
      </c>
      <c r="I629" s="49">
        <f>_xll.qlInterestRateIndexValueDate(Index1M,$H629)</f>
        <v>44000</v>
      </c>
      <c r="J629" s="52">
        <f>IFERROR(_xll.qlIndexFixing(Index1M,$H629,TRUE,_xll.ohTrigger(RecalcTrigger,Trigger1M)),NA())</f>
        <v>1.4584452947735138E-2</v>
      </c>
      <c r="K629" s="52">
        <f>IFERROR(_xll.qlIndexFixing(ONIndex1M,I629,TRUE,_xll.ohTrigger(RecalcTrigger,Trigger1M)),NA())</f>
        <v>1.4479060310792491E-2</v>
      </c>
      <c r="L629" s="52">
        <f>IFERROR(_xll.qlIndexFixing(Index3M,H629,TRUE,_xll.ohTrigger(RecalcTrigger,Trigger3M)),NA())</f>
        <v>1.597554405343183E-2</v>
      </c>
      <c r="M629" s="52">
        <f>IFERROR(_xll.qlIndexFixing(ONIndex3M,I629,TRUE,_xll.ohTrigger(RecalcTrigger,Trigger3M)),NA())</f>
        <v>1.5698899818357148E-2</v>
      </c>
      <c r="N629" s="52">
        <f>IFERROR(_xll.qlIndexFixing(Index6M,$H629,TRUE,_xll.ohTrigger(RecalcTrigger,Trigger6M)),NA())</f>
        <v>1.7300508288564009E-2</v>
      </c>
      <c r="O629" s="52">
        <f>IFERROR(_xll.qlIndexFixing(ONIndex6M,I629,TRUE,_xll.ohTrigger(RecalcTrigger,Trigger6M)),NA())</f>
        <v>1.6735893051800232E-2</v>
      </c>
      <c r="P629" s="52">
        <f>IFERROR(_xll.qlIndexFixing(Index1Y,$H629,TRUE,_xll.ohTrigger(RecalcTrigger,Trigger1Y)),NA())</f>
        <v>2.0134576565513828E-2</v>
      </c>
      <c r="Q629" s="52">
        <f>IFERROR(_xll.qlIndexFixing(ONIndex1Y,I629,TRUE,_xll.ohTrigger(RecalcTrigger,Trigger1Y)),NA())</f>
        <v>1.9149051729243638E-2</v>
      </c>
    </row>
    <row r="630" spans="2:17" x14ac:dyDescent="0.2">
      <c r="B630" s="46" t="s">
        <v>51</v>
      </c>
      <c r="D630" s="49">
        <f>_xll.qlCalendarAdvance(LocalCalendar,$D629,B630,"f",FALSE)</f>
        <v>44008</v>
      </c>
      <c r="E630" s="49">
        <f>_xll.qlInterestRateIndexValueDate(IndexON,D630)</f>
        <v>44008</v>
      </c>
      <c r="F630" s="52">
        <f>IFERROR(_xll.qlIndexFixing(IndexON,D630,TRUE,_xll.ohTrigger(RecalcTrigger,TriggerON)),NA())</f>
        <v>1.230227524158245E-2</v>
      </c>
      <c r="H630" s="49">
        <f>_xll.qlCalendarAdvance(IborCalendar,$H629,B630,"f",FALSE)</f>
        <v>44005</v>
      </c>
      <c r="I630" s="49">
        <f>_xll.qlInterestRateIndexValueDate(Index1M,$H630)</f>
        <v>44007</v>
      </c>
      <c r="J630" s="52">
        <f>IFERROR(_xll.qlIndexFixing(Index1M,$H630,TRUE,_xll.ohTrigger(RecalcTrigger,Trigger1M)),NA())</f>
        <v>1.4628139245254634E-2</v>
      </c>
      <c r="K630" s="52">
        <f>IFERROR(_xll.qlIndexFixing(ONIndex1M,I630,TRUE,_xll.ohTrigger(RecalcTrigger,Trigger1M)),NA())</f>
        <v>1.452238686713514E-2</v>
      </c>
      <c r="L630" s="52">
        <f>IFERROR(_xll.qlIndexFixing(Index3M,H630,TRUE,_xll.ohTrigger(RecalcTrigger,Trigger3M)),NA())</f>
        <v>1.6013890975552118E-2</v>
      </c>
      <c r="M630" s="52">
        <f>IFERROR(_xll.qlIndexFixing(ONIndex3M,I630,TRUE,_xll.ohTrigger(RecalcTrigger,Trigger3M)),NA())</f>
        <v>1.5735663301255087E-2</v>
      </c>
      <c r="N630" s="52">
        <f>IFERROR(_xll.qlIndexFixing(Index6M,$H630,TRUE,_xll.ohTrigger(RecalcTrigger,Trigger6M)),NA())</f>
        <v>1.7353532915396659E-2</v>
      </c>
      <c r="O630" s="52">
        <f>IFERROR(_xll.qlIndexFixing(ONIndex6M,I630,TRUE,_xll.ohTrigger(RecalcTrigger,Trigger6M)),NA())</f>
        <v>1.6770844251494665E-2</v>
      </c>
      <c r="P630" s="52">
        <f>IFERROR(_xll.qlIndexFixing(Index1Y,$H630,TRUE,_xll.ohTrigger(RecalcTrigger,Trigger1Y)),NA())</f>
        <v>2.0166982012226251E-2</v>
      </c>
      <c r="Q630" s="52">
        <f>IFERROR(_xll.qlIndexFixing(ONIndex1Y,I630,TRUE,_xll.ohTrigger(RecalcTrigger,Trigger1Y)),NA())</f>
        <v>1.917569010466913E-2</v>
      </c>
    </row>
    <row r="631" spans="2:17" x14ac:dyDescent="0.2">
      <c r="B631" s="46" t="s">
        <v>51</v>
      </c>
      <c r="D631" s="49">
        <f>_xll.qlCalendarAdvance(LocalCalendar,$D630,B631,"f",FALSE)</f>
        <v>44018</v>
      </c>
      <c r="E631" s="49">
        <f>_xll.qlInterestRateIndexValueDate(IndexON,D631)</f>
        <v>44018</v>
      </c>
      <c r="F631" s="52">
        <f>IFERROR(_xll.qlIndexFixing(IndexON,D631,TRUE,_xll.ohTrigger(RecalcTrigger,TriggerON)),NA())</f>
        <v>1.2349493093344321E-2</v>
      </c>
      <c r="H631" s="49">
        <f>_xll.qlCalendarAdvance(IborCalendar,$H630,B631,"f",FALSE)</f>
        <v>44012</v>
      </c>
      <c r="I631" s="49">
        <f>_xll.qlInterestRateIndexValueDate(Index1M,$H631)</f>
        <v>44014</v>
      </c>
      <c r="J631" s="52">
        <f>IFERROR(_xll.qlIndexFixing(Index1M,$H631,TRUE,_xll.ohTrigger(RecalcTrigger,Trigger1M)),NA())</f>
        <v>1.4671963561563028E-2</v>
      </c>
      <c r="K631" s="52">
        <f>IFERROR(_xll.qlIndexFixing(ONIndex1M,I631,TRUE,_xll.ohTrigger(RecalcTrigger,Trigger1M)),NA())</f>
        <v>1.4576069711564887E-2</v>
      </c>
      <c r="L631" s="52">
        <f>IFERROR(_xll.qlIndexFixing(Index3M,H631,TRUE,_xll.ohTrigger(RecalcTrigger,Trigger3M)),NA())</f>
        <v>1.605245901035101E-2</v>
      </c>
      <c r="M631" s="52">
        <f>IFERROR(_xll.qlIndexFixing(ONIndex3M,I631,TRUE,_xll.ohTrigger(RecalcTrigger,Trigger3M)),NA())</f>
        <v>1.5781640685654796E-2</v>
      </c>
      <c r="N631" s="52">
        <f>IFERROR(_xll.qlIndexFixing(Index6M,$H631,TRUE,_xll.ohTrigger(RecalcTrigger,Trigger6M)),NA())</f>
        <v>1.7390147310198011E-2</v>
      </c>
      <c r="O631" s="52">
        <f>IFERROR(_xll.qlIndexFixing(ONIndex6M,I631,TRUE,_xll.ohTrigger(RecalcTrigger,Trigger6M)),NA())</f>
        <v>1.6814909456439597E-2</v>
      </c>
      <c r="P631" s="52">
        <f>IFERROR(_xll.qlIndexFixing(Index1Y,$H631,TRUE,_xll.ohTrigger(RecalcTrigger,Trigger1Y)),NA())</f>
        <v>2.0199506578463661E-2</v>
      </c>
      <c r="Q631" s="52">
        <f>IFERROR(_xll.qlIndexFixing(ONIndex1Y,I631,TRUE,_xll.ohTrigger(RecalcTrigger,Trigger1Y)),NA())</f>
        <v>1.9209856622284249E-2</v>
      </c>
    </row>
    <row r="632" spans="2:17" x14ac:dyDescent="0.2">
      <c r="B632" s="46" t="s">
        <v>51</v>
      </c>
      <c r="D632" s="49">
        <f>_xll.qlCalendarAdvance(LocalCalendar,$D631,B632,"f",FALSE)</f>
        <v>44025</v>
      </c>
      <c r="E632" s="49">
        <f>_xll.qlInterestRateIndexValueDate(IndexON,D632)</f>
        <v>44025</v>
      </c>
      <c r="F632" s="52">
        <f>IFERROR(_xll.qlIndexFixing(IndexON,D632,TRUE,_xll.ohTrigger(RecalcTrigger,TriggerON)),NA())</f>
        <v>1.2386755444868669E-2</v>
      </c>
      <c r="H632" s="49">
        <f>_xll.qlCalendarAdvance(IborCalendar,$H631,B632,"f",FALSE)</f>
        <v>44019</v>
      </c>
      <c r="I632" s="49">
        <f>_xll.qlInterestRateIndexValueDate(Index1M,$H632)</f>
        <v>44021</v>
      </c>
      <c r="J632" s="52">
        <f>IFERROR(_xll.qlIndexFixing(Index1M,$H632,TRUE,_xll.ohTrigger(RecalcTrigger,Trigger1M)),NA())</f>
        <v>1.4715925898264037E-2</v>
      </c>
      <c r="K632" s="52">
        <f>IFERROR(_xll.qlIndexFixing(ONIndex1M,I632,TRUE,_xll.ohTrigger(RecalcTrigger,Trigger1M)),NA())</f>
        <v>1.4609453021581231E-2</v>
      </c>
      <c r="L632" s="52">
        <f>IFERROR(_xll.qlIndexFixing(Index3M,H632,TRUE,_xll.ohTrigger(RecalcTrigger,Trigger3M)),NA())</f>
        <v>1.6091248164331124E-2</v>
      </c>
      <c r="M632" s="52">
        <f>IFERROR(_xll.qlIndexFixing(ONIndex3M,I632,TRUE,_xll.ohTrigger(RecalcTrigger,Trigger3M)),NA())</f>
        <v>1.5809849816905697E-2</v>
      </c>
      <c r="N632" s="52">
        <f>IFERROR(_xll.qlIndexFixing(Index6M,$H632,TRUE,_xll.ohTrigger(RecalcTrigger,Trigger6M)),NA())</f>
        <v>1.7430461533458331E-2</v>
      </c>
      <c r="O632" s="52">
        <f>IFERROR(_xll.qlIndexFixing(ONIndex6M,I632,TRUE,_xll.ohTrigger(RecalcTrigger,Trigger6M)),NA())</f>
        <v>1.6841733656640656E-2</v>
      </c>
      <c r="P632" s="52">
        <f>IFERROR(_xll.qlIndexFixing(Index1Y,$H632,TRUE,_xll.ohTrigger(RecalcTrigger,Trigger1Y)),NA())</f>
        <v>2.0232137324451213E-2</v>
      </c>
      <c r="Q632" s="52">
        <f>IFERROR(_xll.qlIndexFixing(ONIndex1Y,I632,TRUE,_xll.ohTrigger(RecalcTrigger,Trigger1Y)),NA())</f>
        <v>1.922959140169489E-2</v>
      </c>
    </row>
    <row r="633" spans="2:17" x14ac:dyDescent="0.2">
      <c r="B633" s="46" t="s">
        <v>51</v>
      </c>
      <c r="D633" s="49">
        <f>_xll.qlCalendarAdvance(LocalCalendar,$D632,B633,"f",FALSE)</f>
        <v>44032</v>
      </c>
      <c r="E633" s="49">
        <f>_xll.qlInterestRateIndexValueDate(IndexON,D633)</f>
        <v>44032</v>
      </c>
      <c r="F633" s="52">
        <f>IFERROR(_xll.qlIndexFixing(IndexON,D633,TRUE,_xll.ohTrigger(RecalcTrigger,TriggerON)),NA())</f>
        <v>1.2424201041332239E-2</v>
      </c>
      <c r="H633" s="49">
        <f>_xll.qlCalendarAdvance(IborCalendar,$H632,B633,"f",FALSE)</f>
        <v>44026</v>
      </c>
      <c r="I633" s="49">
        <f>_xll.qlInterestRateIndexValueDate(Index1M,$H633)</f>
        <v>44028</v>
      </c>
      <c r="J633" s="52">
        <f>IFERROR(_xll.qlIndexFixing(Index1M,$H633,TRUE,_xll.ohTrigger(RecalcTrigger,Trigger1M)),NA())</f>
        <v>1.4760026256976366E-2</v>
      </c>
      <c r="K633" s="52">
        <f>IFERROR(_xll.qlIndexFixing(ONIndex1M,I633,TRUE,_xll.ohTrigger(RecalcTrigger,Trigger1M)),NA())</f>
        <v>1.4653192619844546E-2</v>
      </c>
      <c r="L633" s="52">
        <f>IFERROR(_xll.qlIndexFixing(Index3M,H633,TRUE,_xll.ohTrigger(RecalcTrigger,Trigger3M)),NA())</f>
        <v>1.613025844403506E-2</v>
      </c>
      <c r="M633" s="52">
        <f>IFERROR(_xll.qlIndexFixing(ONIndex3M,I633,TRUE,_xll.ohTrigger(RecalcTrigger,Trigger3M)),NA())</f>
        <v>1.5847272849898175E-2</v>
      </c>
      <c r="N633" s="52">
        <f>IFERROR(_xll.qlIndexFixing(Index6M,$H633,TRUE,_xll.ohTrigger(RecalcTrigger,Trigger6M)),NA())</f>
        <v>1.7474552748858504E-2</v>
      </c>
      <c r="O633" s="52">
        <f>IFERROR(_xll.qlIndexFixing(ONIndex6M,I633,TRUE,_xll.ohTrigger(RecalcTrigger,Trigger6M)),NA())</f>
        <v>1.6877671862411958E-2</v>
      </c>
      <c r="P633" s="52">
        <f>IFERROR(_xll.qlIndexFixing(Index1Y,$H633,TRUE,_xll.ohTrigger(RecalcTrigger,Trigger1Y)),NA())</f>
        <v>2.0264861308770886E-2</v>
      </c>
      <c r="Q633" s="52">
        <f>IFERROR(_xll.qlIndexFixing(ONIndex1Y,I633,TRUE,_xll.ohTrigger(RecalcTrigger,Trigger1Y)),NA())</f>
        <v>1.9256854323295158E-2</v>
      </c>
    </row>
    <row r="634" spans="2:17" x14ac:dyDescent="0.2">
      <c r="B634" s="46" t="s">
        <v>51</v>
      </c>
      <c r="D634" s="49">
        <f>_xll.qlCalendarAdvance(LocalCalendar,$D633,B634,"f",FALSE)</f>
        <v>44039</v>
      </c>
      <c r="E634" s="49">
        <f>_xll.qlInterestRateIndexValueDate(IndexON,D634)</f>
        <v>44039</v>
      </c>
      <c r="F634" s="52">
        <f>IFERROR(_xll.qlIndexFixing(IndexON,D634,TRUE,_xll.ohTrigger(RecalcTrigger,TriggerON)),NA())</f>
        <v>1.2461829882814968E-2</v>
      </c>
      <c r="H634" s="49">
        <f>_xll.qlCalendarAdvance(IborCalendar,$H633,B634,"f",FALSE)</f>
        <v>44033</v>
      </c>
      <c r="I634" s="49">
        <f>_xll.qlInterestRateIndexValueDate(Index1M,$H634)</f>
        <v>44035</v>
      </c>
      <c r="J634" s="52">
        <f>IFERROR(_xll.qlIndexFixing(Index1M,$H634,TRUE,_xll.ohTrigger(RecalcTrigger,Trigger1M)),NA())</f>
        <v>1.4804264639316222E-2</v>
      </c>
      <c r="K634" s="52">
        <f>IFERROR(_xll.qlIndexFixing(ONIndex1M,I634,TRUE,_xll.ohTrigger(RecalcTrigger,Trigger1M)),NA())</f>
        <v>1.4697069898854664E-2</v>
      </c>
      <c r="L634" s="52">
        <f>IFERROR(_xll.qlIndexFixing(Index3M,H634,TRUE,_xll.ohTrigger(RecalcTrigger,Trigger3M)),NA())</f>
        <v>1.6169489856041028E-2</v>
      </c>
      <c r="M634" s="52">
        <f>IFERROR(_xll.qlIndexFixing(ONIndex3M,I634,TRUE,_xll.ohTrigger(RecalcTrigger,Trigger3M)),NA())</f>
        <v>1.5884915733028748E-2</v>
      </c>
      <c r="N634" s="52">
        <f>IFERROR(_xll.qlIndexFixing(Index6M,$H634,TRUE,_xll.ohTrigger(RecalcTrigger,Trigger6M)),NA())</f>
        <v>1.7512088355675921E-2</v>
      </c>
      <c r="O634" s="52">
        <f>IFERROR(_xll.qlIndexFixing(ONIndex6M,I634,TRUE,_xll.ohTrigger(RecalcTrigger,Trigger6M)),NA())</f>
        <v>1.6913939070288819E-2</v>
      </c>
      <c r="P634" s="52">
        <f>IFERROR(_xll.qlIndexFixing(Index1Y,$H634,TRUE,_xll.ohTrigger(RecalcTrigger,Trigger1Y)),NA())</f>
        <v>2.0297665588349223E-2</v>
      </c>
      <c r="Q634" s="52">
        <f>IFERROR(_xll.qlIndexFixing(ONIndex1Y,I634,TRUE,_xll.ohTrigger(RecalcTrigger,Trigger1Y)),NA())</f>
        <v>1.9284325427006976E-2</v>
      </c>
    </row>
    <row r="635" spans="2:17" x14ac:dyDescent="0.2">
      <c r="B635" s="46" t="s">
        <v>51</v>
      </c>
      <c r="D635" s="49">
        <f>_xll.qlCalendarAdvance(LocalCalendar,$D634,B635,"f",FALSE)</f>
        <v>44046</v>
      </c>
      <c r="E635" s="49">
        <f>_xll.qlInterestRateIndexValueDate(IndexON,D635)</f>
        <v>44046</v>
      </c>
      <c r="F635" s="52">
        <f>IFERROR(_xll.qlIndexFixing(IndexON,D635,TRUE,_xll.ohTrigger(RecalcTrigger,TriggerON)),NA())</f>
        <v>1.2499641969396791E-2</v>
      </c>
      <c r="H635" s="49">
        <f>_xll.qlCalendarAdvance(IborCalendar,$H634,B635,"f",FALSE)</f>
        <v>44040</v>
      </c>
      <c r="I635" s="49">
        <f>_xll.qlInterestRateIndexValueDate(Index1M,$H635)</f>
        <v>44042</v>
      </c>
      <c r="J635" s="52">
        <f>IFERROR(_xll.qlIndexFixing(Index1M,$H635,TRUE,_xll.ohTrigger(RecalcTrigger,Trigger1M)),NA())</f>
        <v>1.4838181691491743E-2</v>
      </c>
      <c r="K635" s="52">
        <f>IFERROR(_xll.qlIndexFixing(ONIndex1M,I635,TRUE,_xll.ohTrigger(RecalcTrigger,Trigger1M)),NA())</f>
        <v>1.4741084858691522E-2</v>
      </c>
      <c r="L635" s="52">
        <f>IFERROR(_xll.qlIndexFixing(Index3M,H635,TRUE,_xll.ohTrigger(RecalcTrigger,Trigger3M)),NA())</f>
        <v>1.6208942406965483E-2</v>
      </c>
      <c r="M635" s="52">
        <f>IFERROR(_xll.qlIndexFixing(ONIndex3M,I635,TRUE,_xll.ohTrigger(RecalcTrigger,Trigger3M)),NA())</f>
        <v>1.5922778466457288E-2</v>
      </c>
      <c r="N635" s="52">
        <f>IFERROR(_xll.qlIndexFixing(Index6M,$H635,TRUE,_xll.ohTrigger(RecalcTrigger,Trigger6M)),NA())</f>
        <v>1.7542929203180239E-2</v>
      </c>
      <c r="O635" s="52">
        <f>IFERROR(_xll.qlIndexFixing(ONIndex6M,I635,TRUE,_xll.ohTrigger(RecalcTrigger,Trigger6M)),NA())</f>
        <v>1.6950535280431112E-2</v>
      </c>
      <c r="P635" s="52">
        <f>IFERROR(_xll.qlIndexFixing(Index1Y,$H635,TRUE,_xll.ohTrigger(RecalcTrigger,Trigger1Y)),NA())</f>
        <v>2.0330537218445709E-2</v>
      </c>
      <c r="Q635" s="52">
        <f>IFERROR(_xll.qlIndexFixing(ONIndex1Y,I635,TRUE,_xll.ohTrigger(RecalcTrigger,Trigger1Y)),NA())</f>
        <v>1.9312004712990216E-2</v>
      </c>
    </row>
    <row r="636" spans="2:17" x14ac:dyDescent="0.2">
      <c r="B636" s="46" t="s">
        <v>51</v>
      </c>
      <c r="D636" s="49">
        <f>_xll.qlCalendarAdvance(LocalCalendar,$D635,B636,"f",FALSE)</f>
        <v>44053</v>
      </c>
      <c r="E636" s="49">
        <f>_xll.qlInterestRateIndexValueDate(IndexON,D636)</f>
        <v>44053</v>
      </c>
      <c r="F636" s="52">
        <f>IFERROR(_xll.qlIndexFixing(IndexON,D636,TRUE,_xll.ohTrigger(RecalcTrigger,TriggerON)),NA())</f>
        <v>1.2537637301077709E-2</v>
      </c>
      <c r="H636" s="49">
        <f>_xll.qlCalendarAdvance(IborCalendar,$H635,B636,"f",FALSE)</f>
        <v>44047</v>
      </c>
      <c r="I636" s="49">
        <f>_xll.qlInterestRateIndexValueDate(Index1M,$H636)</f>
        <v>44049</v>
      </c>
      <c r="J636" s="52">
        <f>IFERROR(_xll.qlIndexFixing(Index1M,$H636,TRUE,_xll.ohTrigger(RecalcTrigger,Trigger1M)),NA())</f>
        <v>1.4896656049307407E-2</v>
      </c>
      <c r="K636" s="52">
        <f>IFERROR(_xll.qlIndexFixing(ONIndex1M,I636,TRUE,_xll.ohTrigger(RecalcTrigger,Trigger1M)),NA())</f>
        <v>1.4785237499355119E-2</v>
      </c>
      <c r="L636" s="52">
        <f>IFERROR(_xll.qlIndexFixing(Index3M,H636,TRUE,_xll.ohTrigger(RecalcTrigger,Trigger3M)),NA())</f>
        <v>1.6248616103461351E-2</v>
      </c>
      <c r="M636" s="52">
        <f>IFERROR(_xll.qlIndexFixing(ONIndex3M,I636,TRUE,_xll.ohTrigger(RecalcTrigger,Trigger3M)),NA())</f>
        <v>1.5960861050183794E-2</v>
      </c>
      <c r="N636" s="52">
        <f>IFERROR(_xll.qlIndexFixing(Index6M,$H636,TRUE,_xll.ohTrigger(RecalcTrigger,Trigger6M)),NA())</f>
        <v>1.7595046484634919E-2</v>
      </c>
      <c r="O636" s="52">
        <f>IFERROR(_xll.qlIndexFixing(ONIndex6M,I636,TRUE,_xll.ohTrigger(RecalcTrigger,Trigger6M)),NA())</f>
        <v>1.6987460492918771E-2</v>
      </c>
      <c r="P636" s="52">
        <f>IFERROR(_xll.qlIndexFixing(Index1Y,$H636,TRUE,_xll.ohTrigger(RecalcTrigger,Trigger1Y)),NA())</f>
        <v>2.0363463252642922E-2</v>
      </c>
      <c r="Q636" s="52">
        <f>IFERROR(_xll.qlIndexFixing(ONIndex1Y,I636,TRUE,_xll.ohTrigger(RecalcTrigger,Trigger1Y)),NA())</f>
        <v>1.9339892181085006E-2</v>
      </c>
    </row>
    <row r="637" spans="2:17" x14ac:dyDescent="0.2">
      <c r="B637" s="46" t="s">
        <v>51</v>
      </c>
      <c r="D637" s="49">
        <f>_xll.qlCalendarAdvance(LocalCalendar,$D636,B637,"f",FALSE)</f>
        <v>44060</v>
      </c>
      <c r="E637" s="49">
        <f>_xll.qlInterestRateIndexValueDate(IndexON,D637)</f>
        <v>44060</v>
      </c>
      <c r="F637" s="52">
        <f>IFERROR(_xll.qlIndexFixing(IndexON,D637,TRUE,_xll.ohTrigger(RecalcTrigger,TriggerON)),NA())</f>
        <v>1.2575815878017593E-2</v>
      </c>
      <c r="H637" s="49">
        <f>_xll.qlCalendarAdvance(IborCalendar,$H636,B637,"f",FALSE)</f>
        <v>44054</v>
      </c>
      <c r="I637" s="49">
        <f>_xll.qlInterestRateIndexValueDate(Index1M,$H637)</f>
        <v>44056</v>
      </c>
      <c r="J637" s="52">
        <f>IFERROR(_xll.qlIndexFixing(Index1M,$H637,TRUE,_xll.ohTrigger(RecalcTrigger,Trigger1M)),NA())</f>
        <v>1.4937807944387926E-2</v>
      </c>
      <c r="K637" s="52">
        <f>IFERROR(_xll.qlIndexFixing(ONIndex1M,I637,TRUE,_xll.ohTrigger(RecalcTrigger,Trigger1M)),NA())</f>
        <v>1.4829527821005328E-2</v>
      </c>
      <c r="L637" s="52">
        <f>IFERROR(_xll.qlIndexFixing(Index3M,H637,TRUE,_xll.ohTrigger(RecalcTrigger,Trigger3M)),NA())</f>
        <v>1.6288510952218945E-2</v>
      </c>
      <c r="M637" s="52">
        <f>IFERROR(_xll.qlIndexFixing(ONIndex3M,I637,TRUE,_xll.ohTrigger(RecalcTrigger,Trigger3M)),NA())</f>
        <v>1.5999163484288204E-2</v>
      </c>
      <c r="N637" s="52">
        <f>IFERROR(_xll.qlIndexFixing(Index6M,$H637,TRUE,_xll.ohTrigger(RecalcTrigger,Trigger6M)),NA())</f>
        <v>1.7640572217702585E-2</v>
      </c>
      <c r="O637" s="52">
        <f>IFERROR(_xll.qlIndexFixing(ONIndex6M,I637,TRUE,_xll.ohTrigger(RecalcTrigger,Trigger6M)),NA())</f>
        <v>1.7024714707991606E-2</v>
      </c>
      <c r="P637" s="52">
        <f>IFERROR(_xll.qlIndexFixing(Index1Y,$H637,TRUE,_xll.ohTrigger(RecalcTrigger,Trigger1Y)),NA())</f>
        <v>2.039643074283954E-2</v>
      </c>
      <c r="Q637" s="52">
        <f>IFERROR(_xll.qlIndexFixing(ONIndex1Y,I637,TRUE,_xll.ohTrigger(RecalcTrigger,Trigger1Y)),NA())</f>
        <v>1.9367987831531153E-2</v>
      </c>
    </row>
    <row r="638" spans="2:17" x14ac:dyDescent="0.2">
      <c r="B638" s="46" t="s">
        <v>51</v>
      </c>
      <c r="D638" s="49">
        <f>_xll.qlCalendarAdvance(LocalCalendar,$D637,B638,"f",FALSE)</f>
        <v>44067</v>
      </c>
      <c r="E638" s="49">
        <f>_xll.qlInterestRateIndexValueDate(IndexON,D638)</f>
        <v>44067</v>
      </c>
      <c r="F638" s="52">
        <f>IFERROR(_xll.qlIndexFixing(IndexON,D638,TRUE,_xll.ohTrigger(RecalcTrigger,TriggerON)),NA())</f>
        <v>1.2614177700056572E-2</v>
      </c>
      <c r="H638" s="49">
        <f>_xll.qlCalendarAdvance(IborCalendar,$H637,B638,"f",FALSE)</f>
        <v>44061</v>
      </c>
      <c r="I638" s="49">
        <f>_xll.qlInterestRateIndexValueDate(Index1M,$H638)</f>
        <v>44063</v>
      </c>
      <c r="J638" s="52">
        <f>IFERROR(_xll.qlIndexFixing(Index1M,$H638,TRUE,_xll.ohTrigger(RecalcTrigger,Trigger1M)),NA())</f>
        <v>1.4982598437542349E-2</v>
      </c>
      <c r="K638" s="52">
        <f>IFERROR(_xll.qlIndexFixing(ONIndex1M,I638,TRUE,_xll.ohTrigger(RecalcTrigger,Trigger1M)),NA())</f>
        <v>1.4873955823482277E-2</v>
      </c>
      <c r="L638" s="52">
        <f>IFERROR(_xll.qlIndexFixing(Index3M,H638,TRUE,_xll.ohTrigger(RecalcTrigger,Trigger3M)),NA())</f>
        <v>1.6328626959966789E-2</v>
      </c>
      <c r="M638" s="52">
        <f>IFERROR(_xll.qlIndexFixing(ONIndex3M,I638,TRUE,_xll.ohTrigger(RecalcTrigger,Trigger3M)),NA())</f>
        <v>1.6037685768850451E-2</v>
      </c>
      <c r="N638" s="52">
        <f>IFERROR(_xll.qlIndexFixing(Index6M,$H638,TRUE,_xll.ohTrigger(RecalcTrigger,Trigger6M)),NA())</f>
        <v>1.7679336089695335E-2</v>
      </c>
      <c r="O638" s="52">
        <f>IFERROR(_xll.qlIndexFixing(ONIndex6M,I638,TRUE,_xll.ohTrigger(RecalcTrigger,Trigger6M)),NA())</f>
        <v>1.7062297925569681E-2</v>
      </c>
      <c r="P638" s="52">
        <f>IFERROR(_xll.qlIndexFixing(Index1Y,$H638,TRUE,_xll.ohTrigger(RecalcTrigger,Trigger1Y)),NA())</f>
        <v>2.042942673924418E-2</v>
      </c>
      <c r="Q638" s="52">
        <f>IFERROR(_xll.qlIndexFixing(ONIndex1Y,I638,TRUE,_xll.ohTrigger(RecalcTrigger,Trigger1Y)),NA())</f>
        <v>1.9396291664168785E-2</v>
      </c>
    </row>
    <row r="639" spans="2:17" x14ac:dyDescent="0.2">
      <c r="B639" s="46" t="s">
        <v>51</v>
      </c>
      <c r="D639" s="49">
        <f>_xll.qlCalendarAdvance(LocalCalendar,$D638,B639,"f",FALSE)</f>
        <v>44074</v>
      </c>
      <c r="E639" s="49">
        <f>_xll.qlInterestRateIndexValueDate(IndexON,D639)</f>
        <v>44074</v>
      </c>
      <c r="F639" s="52">
        <f>IFERROR(_xll.qlIndexFixing(IndexON,D639,TRUE,_xll.ohTrigger(RecalcTrigger,TriggerON)),NA())</f>
        <v>1.2652722767514391E-2</v>
      </c>
      <c r="H639" s="49">
        <f>_xll.qlCalendarAdvance(IborCalendar,$H638,B639,"f",FALSE)</f>
        <v>44068</v>
      </c>
      <c r="I639" s="49">
        <f>_xll.qlInterestRateIndexValueDate(Index1M,$H639)</f>
        <v>44070</v>
      </c>
      <c r="J639" s="52">
        <f>IFERROR(_xll.qlIndexFixing(Index1M,$H639,TRUE,_xll.ohTrigger(RecalcTrigger,Trigger1M)),NA())</f>
        <v>1.5027526962502757E-2</v>
      </c>
      <c r="K639" s="52">
        <f>IFERROR(_xll.qlIndexFixing(ONIndex1M,I639,TRUE,_xll.ohTrigger(RecalcTrigger,Trigger1M)),NA())</f>
        <v>1.4918521507025773E-2</v>
      </c>
      <c r="L639" s="52">
        <f>IFERROR(_xll.qlIndexFixing(Index3M,H639,TRUE,_xll.ohTrigger(RecalcTrigger,Trigger3M)),NA())</f>
        <v>1.6368964133469908E-2</v>
      </c>
      <c r="M639" s="52">
        <f>IFERROR(_xll.qlIndexFixing(ONIndex3M,I639,TRUE,_xll.ohTrigger(RecalcTrigger,Trigger3M)),NA())</f>
        <v>1.6076427903870538E-2</v>
      </c>
      <c r="N639" s="52">
        <f>IFERROR(_xll.qlIndexFixing(Index6M,$H639,TRUE,_xll.ohTrigger(RecalcTrigger,Trigger6M)),NA())</f>
        <v>1.7711198487485501E-2</v>
      </c>
      <c r="O639" s="52">
        <f>IFERROR(_xll.qlIndexFixing(ONIndex6M,I639,TRUE,_xll.ohTrigger(RecalcTrigger,Trigger6M)),NA())</f>
        <v>1.7100210145892802E-2</v>
      </c>
      <c r="P639" s="52">
        <f>IFERROR(_xll.qlIndexFixing(Index1Y,$H639,TRUE,_xll.ohTrigger(RecalcTrigger,Trigger1Y)),NA())</f>
        <v>2.0462438290370168E-2</v>
      </c>
      <c r="Q639" s="52">
        <f>IFERROR(_xll.qlIndexFixing(ONIndex1Y,I639,TRUE,_xll.ohTrigger(RecalcTrigger,Trigger1Y)),NA())</f>
        <v>1.9424803679317648E-2</v>
      </c>
    </row>
    <row r="640" spans="2:17" x14ac:dyDescent="0.2">
      <c r="B640" s="46" t="s">
        <v>51</v>
      </c>
      <c r="D640" s="49">
        <f>_xll.qlCalendarAdvance(LocalCalendar,$D639,B640,"f",FALSE)</f>
        <v>44082</v>
      </c>
      <c r="E640" s="49">
        <f>_xll.qlInterestRateIndexValueDate(IndexON,D640)</f>
        <v>44082</v>
      </c>
      <c r="F640" s="52">
        <f>IFERROR(_xll.qlIndexFixing(IndexON,D640,TRUE,_xll.ohTrigger(RecalcTrigger,TriggerON)),NA())</f>
        <v>1.2696998655270519E-2</v>
      </c>
      <c r="H640" s="49">
        <f>_xll.qlCalendarAdvance(IborCalendar,$H639,B640,"f",FALSE)</f>
        <v>44075</v>
      </c>
      <c r="I640" s="49">
        <f>_xll.qlInterestRateIndexValueDate(Index1M,$H640)</f>
        <v>44077</v>
      </c>
      <c r="J640" s="52">
        <f>IFERROR(_xll.qlIndexFixing(Index1M,$H640,TRUE,_xll.ohTrigger(RecalcTrigger,Trigger1M)),NA())</f>
        <v>1.5072593520915334E-2</v>
      </c>
      <c r="K640" s="52">
        <f>IFERROR(_xll.qlIndexFixing(ONIndex1M,I640,TRUE,_xll.ohTrigger(RecalcTrigger,Trigger1M)),NA())</f>
        <v>1.4963224871635816E-2</v>
      </c>
      <c r="L640" s="52">
        <f>IFERROR(_xll.qlIndexFixing(Index3M,H640,TRUE,_xll.ohTrigger(RecalcTrigger,Trigger3M)),NA())</f>
        <v>1.6406210438691938E-2</v>
      </c>
      <c r="M640" s="52">
        <f>IFERROR(_xll.qlIndexFixing(ONIndex3M,I640,TRUE,_xll.ohTrigger(RecalcTrigger,Trigger3M)),NA())</f>
        <v>1.6115389889508336E-2</v>
      </c>
      <c r="N640" s="52">
        <f>IFERROR(_xll.qlIndexFixing(Index6M,$H640,TRUE,_xll.ohTrigger(RecalcTrigger,Trigger6M)),NA())</f>
        <v>1.7746871250829781E-2</v>
      </c>
      <c r="O640" s="52">
        <f>IFERROR(_xll.qlIndexFixing(ONIndex6M,I640,TRUE,_xll.ohTrigger(RecalcTrigger,Trigger6M)),NA())</f>
        <v>1.7138451368960972E-2</v>
      </c>
      <c r="P640" s="52">
        <f>IFERROR(_xll.qlIndexFixing(Index1Y,$H640,TRUE,_xll.ohTrigger(RecalcTrigger,Trigger1Y)),NA())</f>
        <v>2.0495452443032237E-2</v>
      </c>
      <c r="Q640" s="52">
        <f>IFERROR(_xll.qlIndexFixing(ONIndex1Y,I640,TRUE,_xll.ohTrigger(RecalcTrigger,Trigger1Y)),NA())</f>
        <v>1.9453523876817869E-2</v>
      </c>
    </row>
    <row r="641" spans="2:17" x14ac:dyDescent="0.2">
      <c r="B641" s="46" t="s">
        <v>51</v>
      </c>
      <c r="D641" s="49">
        <f>_xll.qlCalendarAdvance(LocalCalendar,$D640,B641,"f",FALSE)</f>
        <v>44089</v>
      </c>
      <c r="E641" s="49">
        <f>_xll.qlInterestRateIndexValueDate(IndexON,D641)</f>
        <v>44089</v>
      </c>
      <c r="F641" s="52">
        <f>IFERROR(_xll.qlIndexFixing(IndexON,D641,TRUE,_xll.ohTrigger(RecalcTrigger,TriggerON)),NA())</f>
        <v>1.2735936391425895E-2</v>
      </c>
      <c r="H641" s="49">
        <f>_xll.qlCalendarAdvance(IborCalendar,$H640,B641,"f",FALSE)</f>
        <v>44082</v>
      </c>
      <c r="I641" s="49">
        <f>_xll.qlInterestRateIndexValueDate(Index1M,$H641)</f>
        <v>44084</v>
      </c>
      <c r="J641" s="52">
        <f>IFERROR(_xll.qlIndexFixing(Index1M,$H641,TRUE,_xll.ohTrigger(RecalcTrigger,Trigger1M)),NA())</f>
        <v>1.512135734144044E-2</v>
      </c>
      <c r="K641" s="52">
        <f>IFERROR(_xll.qlIndexFixing(ONIndex1M,I641,TRUE,_xll.ohTrigger(RecalcTrigger,Trigger1M)),NA())</f>
        <v>1.5008065917312408E-2</v>
      </c>
      <c r="L641" s="52">
        <f>IFERROR(_xll.qlIndexFixing(Index3M,H641,TRUE,_xll.ohTrigger(RecalcTrigger,Trigger3M)),NA())</f>
        <v>1.6446972308906939E-2</v>
      </c>
      <c r="M641" s="52">
        <f>IFERROR(_xll.qlIndexFixing(ONIndex3M,I641,TRUE,_xll.ohTrigger(RecalcTrigger,Trigger3M)),NA())</f>
        <v>1.615457172584378E-2</v>
      </c>
      <c r="N641" s="52">
        <f>IFERROR(_xll.qlIndexFixing(Index6M,$H641,TRUE,_xll.ohTrigger(RecalcTrigger,Trigger6M)),NA())</f>
        <v>1.7790051763051103E-2</v>
      </c>
      <c r="O641" s="52">
        <f>IFERROR(_xll.qlIndexFixing(ONIndex6M,I641,TRUE,_xll.ohTrigger(RecalcTrigger,Trigger6M)),NA())</f>
        <v>1.7177021594934061E-2</v>
      </c>
      <c r="P641" s="52">
        <f>IFERROR(_xll.qlIndexFixing(Index1Y,$H641,TRUE,_xll.ohTrigger(RecalcTrigger,Trigger1Y)),NA())</f>
        <v>2.0528456242348073E-2</v>
      </c>
      <c r="Q641" s="52">
        <f>IFERROR(_xll.qlIndexFixing(ONIndex1Y,I641,TRUE,_xll.ohTrigger(RecalcTrigger,Trigger1Y)),NA())</f>
        <v>1.9482452256829319E-2</v>
      </c>
    </row>
    <row r="642" spans="2:17" x14ac:dyDescent="0.2">
      <c r="B642" s="46" t="s">
        <v>51</v>
      </c>
      <c r="D642" s="49">
        <f>_xll.qlCalendarAdvance(LocalCalendar,$D641,B642,"f",FALSE)</f>
        <v>44096</v>
      </c>
      <c r="E642" s="49">
        <f>_xll.qlInterestRateIndexValueDate(IndexON,D642)</f>
        <v>44096</v>
      </c>
      <c r="F642" s="52">
        <f>IFERROR(_xll.qlIndexFixing(IndexON,D642,TRUE,_xll.ohTrigger(RecalcTrigger,TriggerON)),NA())</f>
        <v>1.2775057373080045E-2</v>
      </c>
      <c r="H642" s="49">
        <f>_xll.qlCalendarAdvance(IborCalendar,$H641,B642,"f",FALSE)</f>
        <v>44089</v>
      </c>
      <c r="I642" s="49">
        <f>_xll.qlInterestRateIndexValueDate(Index1M,$H642)</f>
        <v>44091</v>
      </c>
      <c r="J642" s="52">
        <f>IFERROR(_xll.qlIndexFixing(Index1M,$H642,TRUE,_xll.ohTrigger(RecalcTrigger,Trigger1M)),NA())</f>
        <v>1.5163140744731685E-2</v>
      </c>
      <c r="K642" s="52">
        <f>IFERROR(_xll.qlIndexFixing(ONIndex1M,I642,TRUE,_xll.ohTrigger(RecalcTrigger,Trigger1M)),NA())</f>
        <v>1.5053044644135483E-2</v>
      </c>
      <c r="L642" s="52">
        <f>IFERROR(_xll.qlIndexFixing(Index3M,H642,TRUE,_xll.ohTrigger(RecalcTrigger,Trigger3M)),NA())</f>
        <v>1.6487955350199878E-2</v>
      </c>
      <c r="M642" s="52">
        <f>IFERROR(_xll.qlIndexFixing(ONIndex3M,I642,TRUE,_xll.ohTrigger(RecalcTrigger,Trigger3M)),NA())</f>
        <v>1.6193973412956808E-2</v>
      </c>
      <c r="N642" s="52">
        <f>IFERROR(_xll.qlIndexFixing(Index6M,$H642,TRUE,_xll.ohTrigger(RecalcTrigger,Trigger6M)),NA())</f>
        <v>1.7833565137319301E-2</v>
      </c>
      <c r="O642" s="52">
        <f>IFERROR(_xll.qlIndexFixing(ONIndex6M,I642,TRUE,_xll.ohTrigger(RecalcTrigger,Trigger6M)),NA())</f>
        <v>1.7215920823892006E-2</v>
      </c>
      <c r="P642" s="52">
        <f>IFERROR(_xll.qlIndexFixing(Index1Y,$H642,TRUE,_xll.ohTrigger(RecalcTrigger,Trigger1Y)),NA())</f>
        <v>2.0561436731734797E-2</v>
      </c>
      <c r="Q642" s="52">
        <f>IFERROR(_xll.qlIndexFixing(ONIndex1Y,I642,TRUE,_xll.ohTrigger(RecalcTrigger,Trigger1Y)),NA())</f>
        <v>1.9511588819272063E-2</v>
      </c>
    </row>
    <row r="643" spans="2:17" x14ac:dyDescent="0.2">
      <c r="B643" s="46" t="s">
        <v>51</v>
      </c>
      <c r="D643" s="49">
        <f>_xll.qlCalendarAdvance(LocalCalendar,$D642,B643,"f",FALSE)</f>
        <v>44103</v>
      </c>
      <c r="E643" s="49">
        <f>_xll.qlInterestRateIndexValueDate(IndexON,D643)</f>
        <v>44103</v>
      </c>
      <c r="F643" s="52">
        <f>IFERROR(_xll.qlIndexFixing(IndexON,D643,TRUE,_xll.ohTrigger(RecalcTrigger,TriggerON)),NA())</f>
        <v>1.2814361600312907E-2</v>
      </c>
      <c r="H643" s="49">
        <f>_xll.qlCalendarAdvance(IborCalendar,$H642,B643,"f",FALSE)</f>
        <v>44096</v>
      </c>
      <c r="I643" s="49">
        <f>_xll.qlInterestRateIndexValueDate(Index1M,$H643)</f>
        <v>44098</v>
      </c>
      <c r="J643" s="52">
        <f>IFERROR(_xll.qlIndexFixing(Index1M,$H643,TRUE,_xll.ohTrigger(RecalcTrigger,Trigger1M)),NA())</f>
        <v>1.5208621413457801E-2</v>
      </c>
      <c r="K643" s="52">
        <f>IFERROR(_xll.qlIndexFixing(ONIndex1M,I643,TRUE,_xll.ohTrigger(RecalcTrigger,Trigger1M)),NA())</f>
        <v>1.5098161052264913E-2</v>
      </c>
      <c r="L643" s="52">
        <f>IFERROR(_xll.qlIndexFixing(Index3M,H643,TRUE,_xll.ohTrigger(RecalcTrigger,Trigger3M)),NA())</f>
        <v>1.6529159569403967E-2</v>
      </c>
      <c r="M643" s="52">
        <f>IFERROR(_xll.qlIndexFixing(ONIndex3M,I643,TRUE,_xll.ohTrigger(RecalcTrigger,Trigger3M)),NA())</f>
        <v>1.6233594950847419E-2</v>
      </c>
      <c r="N643" s="52">
        <f>IFERROR(_xll.qlIndexFixing(Index6M,$H643,TRUE,_xll.ohTrigger(RecalcTrigger,Trigger6M)),NA())</f>
        <v>1.7877411395246259E-2</v>
      </c>
      <c r="O643" s="52">
        <f>IFERROR(_xll.qlIndexFixing(ONIndex6M,I643,TRUE,_xll.ohTrigger(RecalcTrigger,Trigger6M)),NA())</f>
        <v>1.7255149055994679E-2</v>
      </c>
      <c r="P643" s="52">
        <f>IFERROR(_xll.qlIndexFixing(Index1Y,$H643,TRUE,_xll.ohTrigger(RecalcTrigger,Trigger1Y)),NA())</f>
        <v>2.059438095291467E-2</v>
      </c>
      <c r="Q643" s="52">
        <f>IFERROR(_xll.qlIndexFixing(ONIndex1Y,I643,TRUE,_xll.ohTrigger(RecalcTrigger,Trigger1Y)),NA())</f>
        <v>1.9540933564385909E-2</v>
      </c>
    </row>
    <row r="644" spans="2:17" x14ac:dyDescent="0.2">
      <c r="B644" s="46" t="s">
        <v>51</v>
      </c>
      <c r="D644" s="49">
        <f>_xll.qlCalendarAdvance(LocalCalendar,$D643,B644,"f",FALSE)</f>
        <v>44110</v>
      </c>
      <c r="E644" s="49">
        <f>_xll.qlInterestRateIndexValueDate(IndexON,D644)</f>
        <v>44110</v>
      </c>
      <c r="F644" s="52">
        <f>IFERROR(_xll.qlIndexFixing(IndexON,D644,TRUE,_xll.ohTrigger(RecalcTrigger,TriggerON)),NA())</f>
        <v>1.2853849073124479E-2</v>
      </c>
      <c r="H644" s="49">
        <f>_xll.qlCalendarAdvance(IborCalendar,$H643,B644,"f",FALSE)</f>
        <v>44103</v>
      </c>
      <c r="I644" s="49">
        <f>_xll.qlInterestRateIndexValueDate(Index1M,$H644)</f>
        <v>44105</v>
      </c>
      <c r="J644" s="52">
        <f>IFERROR(_xll.qlIndexFixing(Index1M,$H644,TRUE,_xll.ohTrigger(RecalcTrigger,Trigger1M)),NA())</f>
        <v>1.5254240122288265E-2</v>
      </c>
      <c r="K644" s="52">
        <f>IFERROR(_xll.qlIndexFixing(ONIndex1M,I644,TRUE,_xll.ohTrigger(RecalcTrigger,Trigger1M)),NA())</f>
        <v>1.5143415141540828E-2</v>
      </c>
      <c r="L644" s="52">
        <f>IFERROR(_xll.qlIndexFixing(Index3M,H644,TRUE,_xll.ohTrigger(RecalcTrigger,Trigger3M)),NA())</f>
        <v>1.6584126738025479E-2</v>
      </c>
      <c r="M644" s="52">
        <f>IFERROR(_xll.qlIndexFixing(ONIndex3M,I644,TRUE,_xll.ohTrigger(RecalcTrigger,Trigger3M)),NA())</f>
        <v>1.6273436339675484E-2</v>
      </c>
      <c r="N644" s="52">
        <f>IFERROR(_xll.qlIndexFixing(Index6M,$H644,TRUE,_xll.ohTrigger(RecalcTrigger,Trigger6M)),NA())</f>
        <v>1.7925306339691031E-2</v>
      </c>
      <c r="O644" s="52">
        <f>IFERROR(_xll.qlIndexFixing(ONIndex6M,I644,TRUE,_xll.ohTrigger(RecalcTrigger,Trigger6M)),NA())</f>
        <v>1.7294706291322015E-2</v>
      </c>
      <c r="P644" s="52">
        <f>IFERROR(_xll.qlIndexFixing(Index1Y,$H644,TRUE,_xll.ohTrigger(RecalcTrigger,Trigger1Y)),NA())</f>
        <v>2.0627275945917505E-2</v>
      </c>
      <c r="Q644" s="52">
        <f>IFERROR(_xll.qlIndexFixing(ONIndex1Y,I644,TRUE,_xll.ohTrigger(RecalcTrigger,Trigger1Y)),NA())</f>
        <v>1.9570486492090922E-2</v>
      </c>
    </row>
    <row r="645" spans="2:17" x14ac:dyDescent="0.2">
      <c r="B645" s="46" t="s">
        <v>51</v>
      </c>
      <c r="D645" s="49">
        <f>_xll.qlCalendarAdvance(LocalCalendar,$D644,B645,"f",FALSE)</f>
        <v>44117</v>
      </c>
      <c r="E645" s="49">
        <f>_xll.qlInterestRateIndexValueDate(IndexON,D645)</f>
        <v>44117</v>
      </c>
      <c r="F645" s="52">
        <f>IFERROR(_xll.qlIndexFixing(IndexON,D645,TRUE,_xll.ohTrigger(RecalcTrigger,TriggerON)),NA())</f>
        <v>1.2893519791594699E-2</v>
      </c>
      <c r="H645" s="49">
        <f>_xll.qlCalendarAdvance(IborCalendar,$H644,B645,"f",FALSE)</f>
        <v>44110</v>
      </c>
      <c r="I645" s="49">
        <f>_xll.qlInterestRateIndexValueDate(Index1M,$H645)</f>
        <v>44112</v>
      </c>
      <c r="J645" s="52">
        <f>IFERROR(_xll.qlIndexFixing(Index1M,$H645,TRUE,_xll.ohTrigger(RecalcTrigger,Trigger1M)),NA())</f>
        <v>1.5299996872901733E-2</v>
      </c>
      <c r="K645" s="52">
        <f>IFERROR(_xll.qlIndexFixing(ONIndex1M,I645,TRUE,_xll.ohTrigger(RecalcTrigger,Trigger1M)),NA())</f>
        <v>1.5188806912203034E-2</v>
      </c>
      <c r="L645" s="52">
        <f>IFERROR(_xll.qlIndexFixing(Index3M,H645,TRUE,_xll.ohTrigger(RecalcTrigger,Trigger3M)),NA())</f>
        <v>1.6615632038926045E-2</v>
      </c>
      <c r="M645" s="52">
        <f>IFERROR(_xll.qlIndexFixing(ONIndex3M,I645,TRUE,_xll.ohTrigger(RecalcTrigger,Trigger3M)),NA())</f>
        <v>1.6313497579361069E-2</v>
      </c>
      <c r="N645" s="52">
        <f>IFERROR(_xll.qlIndexFixing(Index6M,$H645,TRUE,_xll.ohTrigger(RecalcTrigger,Trigger6M)),NA())</f>
        <v>1.7969844424432162E-2</v>
      </c>
      <c r="O645" s="52">
        <f>IFERROR(_xll.qlIndexFixing(ONIndex6M,I645,TRUE,_xll.ohTrigger(RecalcTrigger,Trigger6M)),NA())</f>
        <v>1.7334592530033888E-2</v>
      </c>
      <c r="P645" s="52">
        <f>IFERROR(_xll.qlIndexFixing(Index1Y,$H645,TRUE,_xll.ohTrigger(RecalcTrigger,Trigger1Y)),NA())</f>
        <v>2.0660108749084811E-2</v>
      </c>
      <c r="Q645" s="52">
        <f>IFERROR(_xll.qlIndexFixing(ONIndex1Y,I645,TRUE,_xll.ohTrigger(RecalcTrigger,Trigger1Y)),NA())</f>
        <v>1.96002476023871E-2</v>
      </c>
    </row>
    <row r="646" spans="2:17" x14ac:dyDescent="0.2">
      <c r="B646" s="46" t="s">
        <v>51</v>
      </c>
      <c r="D646" s="49">
        <f>_xll.qlCalendarAdvance(LocalCalendar,$D645,B646,"f",FALSE)</f>
        <v>44124</v>
      </c>
      <c r="E646" s="49">
        <f>_xll.qlInterestRateIndexValueDate(IndexON,D646)</f>
        <v>44124</v>
      </c>
      <c r="F646" s="52">
        <f>IFERROR(_xll.qlIndexFixing(IndexON,D646,TRUE,_xll.ohTrigger(RecalcTrigger,TriggerON)),NA())</f>
        <v>1.2933373755803501E-2</v>
      </c>
      <c r="H646" s="49">
        <f>_xll.qlCalendarAdvance(IborCalendar,$H645,B646,"f",FALSE)</f>
        <v>44117</v>
      </c>
      <c r="I646" s="49">
        <f>_xll.qlInterestRateIndexValueDate(Index1M,$H646)</f>
        <v>44119</v>
      </c>
      <c r="J646" s="52">
        <f>IFERROR(_xll.qlIndexFixing(Index1M,$H646,TRUE,_xll.ohTrigger(RecalcTrigger,Trigger1M)),NA())</f>
        <v>1.5345891666976863E-2</v>
      </c>
      <c r="K646" s="52">
        <f>IFERROR(_xll.qlIndexFixing(ONIndex1M,I646,TRUE,_xll.ohTrigger(RecalcTrigger,Trigger1M)),NA())</f>
        <v>1.5234336364171597E-2</v>
      </c>
      <c r="L646" s="52">
        <f>IFERROR(_xll.qlIndexFixing(Index3M,H646,TRUE,_xll.ohTrigger(RecalcTrigger,Trigger3M)),NA())</f>
        <v>1.6657517565286398E-2</v>
      </c>
      <c r="M646" s="52">
        <f>IFERROR(_xll.qlIndexFixing(ONIndex3M,I646,TRUE,_xll.ohTrigger(RecalcTrigger,Trigger3M)),NA())</f>
        <v>1.6353778670143981E-2</v>
      </c>
      <c r="N646" s="52">
        <f>IFERROR(_xll.qlIndexFixing(Index6M,$H646,TRUE,_xll.ohTrigger(RecalcTrigger,Trigger6M)),NA())</f>
        <v>1.8014715482312465E-2</v>
      </c>
      <c r="O646" s="52">
        <f>IFERROR(_xll.qlIndexFixing(ONIndex6M,I646,TRUE,_xll.ohTrigger(RecalcTrigger,Trigger6M)),NA())</f>
        <v>1.737480777205036E-2</v>
      </c>
      <c r="P646" s="52">
        <f>IFERROR(_xll.qlIndexFixing(Index1Y,$H646,TRUE,_xll.ohTrigger(RecalcTrigger,Trigger1Y)),NA())</f>
        <v>2.0692866399079884E-2</v>
      </c>
      <c r="Q646" s="52">
        <f>IFERROR(_xll.qlIndexFixing(ONIndex1Y,I646,TRUE,_xll.ohTrigger(RecalcTrigger,Trigger1Y)),NA())</f>
        <v>1.9630216895514252E-2</v>
      </c>
    </row>
    <row r="647" spans="2:17" x14ac:dyDescent="0.2">
      <c r="B647" s="46" t="s">
        <v>51</v>
      </c>
      <c r="D647" s="49">
        <f>_xll.qlCalendarAdvance(LocalCalendar,$D646,B647,"f",FALSE)</f>
        <v>44131</v>
      </c>
      <c r="E647" s="49">
        <f>_xll.qlInterestRateIndexValueDate(IndexON,D647)</f>
        <v>44131</v>
      </c>
      <c r="F647" s="52">
        <f>IFERROR(_xll.qlIndexFixing(IndexON,D647,TRUE,_xll.ohTrigger(RecalcTrigger,TriggerON)),NA())</f>
        <v>1.2973410965830823E-2</v>
      </c>
      <c r="H647" s="49">
        <f>_xll.qlCalendarAdvance(IborCalendar,$H646,B647,"f",FALSE)</f>
        <v>44124</v>
      </c>
      <c r="I647" s="49">
        <f>_xll.qlInterestRateIndexValueDate(Index1M,$H647)</f>
        <v>44126</v>
      </c>
      <c r="J647" s="52">
        <f>IFERROR(_xll.qlIndexFixing(Index1M,$H647,TRUE,_xll.ohTrigger(RecalcTrigger,Trigger1M)),NA())</f>
        <v>1.539192450619481E-2</v>
      </c>
      <c r="K647" s="52">
        <f>IFERROR(_xll.qlIndexFixing(ONIndex1M,I647,TRUE,_xll.ohTrigger(RecalcTrigger,Trigger1M)),NA())</f>
        <v>1.5280003497606387E-2</v>
      </c>
      <c r="L647" s="52">
        <f>IFERROR(_xll.qlIndexFixing(Index3M,H647,TRUE,_xll.ohTrigger(RecalcTrigger,Trigger3M)),NA())</f>
        <v>1.6699624312870698E-2</v>
      </c>
      <c r="M647" s="52">
        <f>IFERROR(_xll.qlIndexFixing(ONIndex3M,I647,TRUE,_xll.ohTrigger(RecalcTrigger,Trigger3M)),NA())</f>
        <v>1.6394279612024221E-2</v>
      </c>
      <c r="N647" s="52">
        <f>IFERROR(_xll.qlIndexFixing(Index6M,$H647,TRUE,_xll.ohTrigger(RecalcTrigger,Trigger6M)),NA())</f>
        <v>1.8059919535744338E-2</v>
      </c>
      <c r="O647" s="52">
        <f>IFERROR(_xll.qlIndexFixing(ONIndex6M,I647,TRUE,_xll.ohTrigger(RecalcTrigger,Trigger6M)),NA())</f>
        <v>1.7415352017691177E-2</v>
      </c>
      <c r="P647" s="52">
        <f>IFERROR(_xll.qlIndexFixing(Index1Y,$H647,TRUE,_xll.ohTrigger(RecalcTrigger,Trigger1Y)),NA())</f>
        <v>2.0725535930894368E-2</v>
      </c>
      <c r="Q647" s="52">
        <f>IFERROR(_xll.qlIndexFixing(ONIndex1Y,I647,TRUE,_xll.ohTrigger(RecalcTrigger,Trigger1Y)),NA())</f>
        <v>1.9660394371392442E-2</v>
      </c>
    </row>
    <row r="648" spans="2:17" x14ac:dyDescent="0.2">
      <c r="B648" s="46" t="s">
        <v>51</v>
      </c>
      <c r="D648" s="49">
        <f>_xll.qlCalendarAdvance(LocalCalendar,$D647,B648,"f",FALSE)</f>
        <v>44138</v>
      </c>
      <c r="E648" s="49">
        <f>_xll.qlInterestRateIndexValueDate(IndexON,D648)</f>
        <v>44138</v>
      </c>
      <c r="F648" s="52">
        <f>IFERROR(_xll.qlIndexFixing(IndexON,D648,TRUE,_xll.ohTrigger(RecalcTrigger,TriggerON)),NA())</f>
        <v>1.3013631421676664E-2</v>
      </c>
      <c r="H648" s="49">
        <f>_xll.qlCalendarAdvance(IborCalendar,$H647,B648,"f",FALSE)</f>
        <v>44131</v>
      </c>
      <c r="I648" s="49">
        <f>_xll.qlInterestRateIndexValueDate(Index1M,$H648)</f>
        <v>44133</v>
      </c>
      <c r="J648" s="52">
        <f>IFERROR(_xll.qlIndexFixing(Index1M,$H648,TRUE,_xll.ohTrigger(RecalcTrigger,Trigger1M)),NA())</f>
        <v>1.5438095392254214E-2</v>
      </c>
      <c r="K648" s="52">
        <f>IFERROR(_xll.qlIndexFixing(ONIndex1M,I648,TRUE,_xll.ohTrigger(RecalcTrigger,Trigger1M)),NA())</f>
        <v>1.5325808312507405E-2</v>
      </c>
      <c r="L648" s="52">
        <f>IFERROR(_xll.qlIndexFixing(Index3M,H648,TRUE,_xll.ohTrigger(RecalcTrigger,Trigger3M)),NA())</f>
        <v>1.6741952288779352E-2</v>
      </c>
      <c r="M648" s="52">
        <f>IFERROR(_xll.qlIndexFixing(ONIndex3M,I648,TRUE,_xll.ohTrigger(RecalcTrigger,Trigger3M)),NA())</f>
        <v>1.6435000405081723E-2</v>
      </c>
      <c r="N648" s="52">
        <f>IFERROR(_xll.qlIndexFixing(Index6M,$H648,TRUE,_xll.ohTrigger(RecalcTrigger,Trigger6M)),NA())</f>
        <v>1.8105456607305771E-2</v>
      </c>
      <c r="O648" s="52">
        <f>IFERROR(_xll.qlIndexFixing(ONIndex6M,I648,TRUE,_xll.ohTrigger(RecalcTrigger,Trigger6M)),NA())</f>
        <v>1.7456225267036274E-2</v>
      </c>
      <c r="P648" s="52">
        <f>IFERROR(_xll.qlIndexFixing(Index1Y,$H648,TRUE,_xll.ohTrigger(RecalcTrigger,Trigger1Y)),NA())</f>
        <v>2.0758104377859431E-2</v>
      </c>
      <c r="Q648" s="52">
        <f>IFERROR(_xll.qlIndexFixing(ONIndex1Y,I648,TRUE,_xll.ohTrigger(RecalcTrigger,Trigger1Y)),NA())</f>
        <v>1.9690780030021671E-2</v>
      </c>
    </row>
    <row r="649" spans="2:17" x14ac:dyDescent="0.2">
      <c r="B649" s="46" t="s">
        <v>51</v>
      </c>
      <c r="D649" s="49">
        <f>_xll.qlCalendarAdvance(LocalCalendar,$D648,B649,"f",FALSE)</f>
        <v>44145</v>
      </c>
      <c r="E649" s="49">
        <f>_xll.qlInterestRateIndexValueDate(IndexON,D649)</f>
        <v>44145</v>
      </c>
      <c r="F649" s="52">
        <f>IFERROR(_xll.qlIndexFixing(IndexON,D649,TRUE,_xll.ohTrigger(RecalcTrigger,TriggerON)),NA())</f>
        <v>1.3057165364087631E-2</v>
      </c>
      <c r="H649" s="49">
        <f>_xll.qlCalendarAdvance(IborCalendar,$H648,B649,"f",FALSE)</f>
        <v>44138</v>
      </c>
      <c r="I649" s="49">
        <f>_xll.qlInterestRateIndexValueDate(Index1M,$H649)</f>
        <v>44140</v>
      </c>
      <c r="J649" s="52">
        <f>IFERROR(_xll.qlIndexFixing(Index1M,$H649,TRUE,_xll.ohTrigger(RecalcTrigger,Trigger1M)),NA())</f>
        <v>1.5484404326846224E-2</v>
      </c>
      <c r="K649" s="52">
        <f>IFERROR(_xll.qlIndexFixing(ONIndex1M,I649,TRUE,_xll.ohTrigger(RecalcTrigger,Trigger1M)),NA())</f>
        <v>1.5371750808954587E-2</v>
      </c>
      <c r="L649" s="52">
        <f>IFERROR(_xll.qlIndexFixing(Index3M,H649,TRUE,_xll.ohTrigger(RecalcTrigger,Trigger3M)),NA())</f>
        <v>1.6784501500151868E-2</v>
      </c>
      <c r="M649" s="52">
        <f>IFERROR(_xll.qlIndexFixing(ONIndex3M,I649,TRUE,_xll.ohTrigger(RecalcTrigger,Trigger3M)),NA())</f>
        <v>1.6475941049396425E-2</v>
      </c>
      <c r="N649" s="52">
        <f>IFERROR(_xll.qlIndexFixing(Index6M,$H649,TRUE,_xll.ohTrigger(RecalcTrigger,Trigger6M)),NA())</f>
        <v>1.8147480730823298E-2</v>
      </c>
      <c r="O649" s="52">
        <f>IFERROR(_xll.qlIndexFixing(ONIndex6M,I649,TRUE,_xll.ohTrigger(RecalcTrigger,Trigger6M)),NA())</f>
        <v>1.7497427520005715E-2</v>
      </c>
      <c r="P649" s="52">
        <f>IFERROR(_xll.qlIndexFixing(Index1Y,$H649,TRUE,_xll.ohTrigger(RecalcTrigger,Trigger1Y)),NA())</f>
        <v>2.0790558771658238E-2</v>
      </c>
      <c r="Q649" s="52">
        <f>IFERROR(_xll.qlIndexFixing(ONIndex1Y,I649,TRUE,_xll.ohTrigger(RecalcTrigger,Trigger1Y)),NA())</f>
        <v>1.9721373871561809E-2</v>
      </c>
    </row>
    <row r="650" spans="2:17" x14ac:dyDescent="0.2">
      <c r="B650" s="46" t="s">
        <v>51</v>
      </c>
      <c r="D650" s="49">
        <f>_xll.qlCalendarAdvance(LocalCalendar,$D649,B650,"f",FALSE)</f>
        <v>44152</v>
      </c>
      <c r="E650" s="49">
        <f>_xll.qlInterestRateIndexValueDate(IndexON,D650)</f>
        <v>44152</v>
      </c>
      <c r="F650" s="52">
        <f>IFERROR(_xll.qlIndexFixing(IndexON,D650,TRUE,_xll.ohTrigger(RecalcTrigger,TriggerON)),NA())</f>
        <v>1.3094622071303519E-2</v>
      </c>
      <c r="H650" s="49">
        <f>_xll.qlCalendarAdvance(IborCalendar,$H649,B650,"f",FALSE)</f>
        <v>44145</v>
      </c>
      <c r="I650" s="49">
        <f>_xll.qlInterestRateIndexValueDate(Index1M,$H650)</f>
        <v>44147</v>
      </c>
      <c r="J650" s="52">
        <f>IFERROR(_xll.qlIndexFixing(Index1M,$H650,TRUE,_xll.ohTrigger(RecalcTrigger,Trigger1M)),NA())</f>
        <v>1.5530851311671978E-2</v>
      </c>
      <c r="K650" s="52">
        <f>IFERROR(_xll.qlIndexFixing(ONIndex1M,I650,TRUE,_xll.ohTrigger(RecalcTrigger,Trigger1M)),NA())</f>
        <v>1.5417830986947934E-2</v>
      </c>
      <c r="L650" s="52">
        <f>IFERROR(_xll.qlIndexFixing(Index3M,H650,TRUE,_xll.ohTrigger(RecalcTrigger,Trigger3M)),NA())</f>
        <v>1.6827271954165113E-2</v>
      </c>
      <c r="M650" s="52">
        <f>IFERROR(_xll.qlIndexFixing(ONIndex3M,I650,TRUE,_xll.ohTrigger(RecalcTrigger,Trigger3M)),NA())</f>
        <v>1.6517101544968327E-2</v>
      </c>
      <c r="N650" s="52">
        <f>IFERROR(_xll.qlIndexFixing(Index6M,$H650,TRUE,_xll.ohTrigger(RecalcTrigger,Trigger6M)),NA())</f>
        <v>1.819365244638577E-2</v>
      </c>
      <c r="O650" s="52">
        <f>IFERROR(_xll.qlIndexFixing(ONIndex6M,I650,TRUE,_xll.ohTrigger(RecalcTrigger,Trigger6M)),NA())</f>
        <v>1.7538958776919245E-2</v>
      </c>
      <c r="P650" s="52">
        <f>IFERROR(_xll.qlIndexFixing(Index1Y,$H650,TRUE,_xll.ohTrigger(RecalcTrigger,Trigger1Y)),NA())</f>
        <v>2.0822886142339105E-2</v>
      </c>
      <c r="Q650" s="52">
        <f>IFERROR(_xll.qlIndexFixing(ONIndex1Y,I650,TRUE,_xll.ohTrigger(RecalcTrigger,Trigger1Y)),NA())</f>
        <v>1.9752175896092794E-2</v>
      </c>
    </row>
    <row r="651" spans="2:17" x14ac:dyDescent="0.2">
      <c r="B651" s="46" t="s">
        <v>51</v>
      </c>
      <c r="D651" s="49">
        <f>_xll.qlCalendarAdvance(LocalCalendar,$D650,B651,"f",FALSE)</f>
        <v>44159</v>
      </c>
      <c r="E651" s="49">
        <f>_xll.qlInterestRateIndexValueDate(IndexON,D651)</f>
        <v>44159</v>
      </c>
      <c r="F651" s="52">
        <f>IFERROR(_xll.qlIndexFixing(IndexON,D651,TRUE,_xll.ohTrigger(RecalcTrigger,TriggerON)),NA())</f>
        <v>1.3135392265084533E-2</v>
      </c>
      <c r="H651" s="49">
        <f>_xll.qlCalendarAdvance(IborCalendar,$H650,B651,"f",FALSE)</f>
        <v>44152</v>
      </c>
      <c r="I651" s="49">
        <f>_xll.qlInterestRateIndexValueDate(Index1M,$H651)</f>
        <v>44154</v>
      </c>
      <c r="J651" s="52">
        <f>IFERROR(_xll.qlIndexFixing(Index1M,$H651,TRUE,_xll.ohTrigger(RecalcTrigger,Trigger1M)),NA())</f>
        <v>1.557743634844011E-2</v>
      </c>
      <c r="K651" s="52">
        <f>IFERROR(_xll.qlIndexFixing(ONIndex1M,I651,TRUE,_xll.ohTrigger(RecalcTrigger,Trigger1M)),NA())</f>
        <v>1.546404884656738E-2</v>
      </c>
      <c r="L651" s="52">
        <f>IFERROR(_xll.qlIndexFixing(Index3M,H651,TRUE,_xll.ohTrigger(RecalcTrigger,Trigger3M)),NA())</f>
        <v>1.6870263658031581E-2</v>
      </c>
      <c r="M651" s="52">
        <f>IFERROR(_xll.qlIndexFixing(ONIndex3M,I651,TRUE,_xll.ohTrigger(RecalcTrigger,Trigger3M)),NA())</f>
        <v>1.6558481892037236E-2</v>
      </c>
      <c r="N651" s="52">
        <f>IFERROR(_xll.qlIndexFixing(Index6M,$H651,TRUE,_xll.ohTrigger(RecalcTrigger,Trigger6M)),NA())</f>
        <v>1.8240125141209648E-2</v>
      </c>
      <c r="O651" s="52">
        <f>IFERROR(_xll.qlIndexFixing(ONIndex6M,I651,TRUE,_xll.ohTrigger(RecalcTrigger,Trigger6M)),NA())</f>
        <v>1.7580819037856799E-2</v>
      </c>
      <c r="P651" s="52">
        <f>IFERROR(_xll.qlIndexFixing(Index1Y,$H651,TRUE,_xll.ohTrigger(RecalcTrigger,Trigger1Y)),NA())</f>
        <v>2.085507351833257E-2</v>
      </c>
      <c r="Q651" s="52">
        <f>IFERROR(_xll.qlIndexFixing(ONIndex1Y,I651,TRUE,_xll.ohTrigger(RecalcTrigger,Trigger1Y)),NA())</f>
        <v>1.9783186103534689E-2</v>
      </c>
    </row>
    <row r="652" spans="2:17" x14ac:dyDescent="0.2">
      <c r="B652" s="46" t="s">
        <v>51</v>
      </c>
      <c r="D652" s="49">
        <f>_xll.qlCalendarAdvance(LocalCalendar,$D651,B652,"f",FALSE)</f>
        <v>44166</v>
      </c>
      <c r="E652" s="49">
        <f>_xll.qlInterestRateIndexValueDate(IndexON,D652)</f>
        <v>44166</v>
      </c>
      <c r="F652" s="52">
        <f>IFERROR(_xll.qlIndexFixing(IndexON,D652,TRUE,_xll.ohTrigger(RecalcTrigger,TriggerON)),NA())</f>
        <v>1.3176345705003811E-2</v>
      </c>
      <c r="H652" s="49">
        <f>_xll.qlCalendarAdvance(IborCalendar,$H651,B652,"f",FALSE)</f>
        <v>44159</v>
      </c>
      <c r="I652" s="49">
        <f>_xll.qlInterestRateIndexValueDate(Index1M,$H652)</f>
        <v>44162</v>
      </c>
      <c r="J652" s="52">
        <f>IFERROR(_xll.qlIndexFixing(Index1M,$H652,TRUE,_xll.ohTrigger(RecalcTrigger,Trigger1M)),NA())</f>
        <v>1.5630845435845309E-2</v>
      </c>
      <c r="K652" s="52">
        <f>IFERROR(_xll.qlIndexFixing(ONIndex1M,I652,TRUE,_xll.ohTrigger(RecalcTrigger,Trigger1M)),NA())</f>
        <v>1.5524344464239448E-2</v>
      </c>
      <c r="L652" s="52">
        <f>IFERROR(_xll.qlIndexFixing(Index3M,H652,TRUE,_xll.ohTrigger(RecalcTrigger,Trigger3M)),NA())</f>
        <v>1.6916140489028429E-2</v>
      </c>
      <c r="M652" s="52">
        <f>IFERROR(_xll.qlIndexFixing(ONIndex3M,I652,TRUE,_xll.ohTrigger(RecalcTrigger,Trigger3M)),NA())</f>
        <v>1.661277630223168E-2</v>
      </c>
      <c r="N652" s="52">
        <f>IFERROR(_xll.qlIndexFixing(Index6M,$H652,TRUE,_xll.ohTrigger(RecalcTrigger,Trigger6M)),NA())</f>
        <v>1.8293564208082029E-2</v>
      </c>
      <c r="O652" s="52">
        <f>IFERROR(_xll.qlIndexFixing(ONIndex6M,I652,TRUE,_xll.ohTrigger(RecalcTrigger,Trigger6M)),NA())</f>
        <v>1.7635988942474867E-2</v>
      </c>
      <c r="P652" s="52">
        <f>IFERROR(_xll.qlIndexFixing(Index1Y,$H652,TRUE,_xll.ohTrigger(RecalcTrigger,Trigger1Y)),NA())</f>
        <v>2.0897195215899361E-2</v>
      </c>
      <c r="Q652" s="52">
        <f>IFERROR(_xll.qlIndexFixing(ONIndex1Y,I652,TRUE,_xll.ohTrigger(RecalcTrigger,Trigger1Y)),NA())</f>
        <v>1.9824455279664477E-2</v>
      </c>
    </row>
    <row r="653" spans="2:17" x14ac:dyDescent="0.2">
      <c r="B653" s="46" t="s">
        <v>51</v>
      </c>
      <c r="D653" s="49">
        <f>_xll.qlCalendarAdvance(LocalCalendar,$D652,B653,"f",FALSE)</f>
        <v>44173</v>
      </c>
      <c r="E653" s="49">
        <f>_xll.qlInterestRateIndexValueDate(IndexON,D653)</f>
        <v>44173</v>
      </c>
      <c r="F653" s="52">
        <f>IFERROR(_xll.qlIndexFixing(IndexON,D653,TRUE,_xll.ohTrigger(RecalcTrigger,TriggerON)),NA())</f>
        <v>1.3217482391061353E-2</v>
      </c>
      <c r="H653" s="49">
        <f>_xll.qlCalendarAdvance(IborCalendar,$H652,B653,"f",FALSE)</f>
        <v>44166</v>
      </c>
      <c r="I653" s="49">
        <f>_xll.qlInterestRateIndexValueDate(Index1M,$H653)</f>
        <v>44168</v>
      </c>
      <c r="J653" s="52">
        <f>IFERROR(_xll.qlIndexFixing(Index1M,$H653,TRUE,_xll.ohTrigger(RecalcTrigger,Trigger1M)),NA())</f>
        <v>1.5671020584643036E-2</v>
      </c>
      <c r="K653" s="52">
        <f>IFERROR(_xll.qlIndexFixing(ONIndex1M,I653,TRUE,_xll.ohTrigger(RecalcTrigger,Trigger1M)),NA())</f>
        <v>1.5556897610924381E-2</v>
      </c>
      <c r="L653" s="52">
        <f>IFERROR(_xll.qlIndexFixing(Index3M,H653,TRUE,_xll.ohTrigger(RecalcTrigger,Trigger3M)),NA())</f>
        <v>1.6949827122190619E-2</v>
      </c>
      <c r="M653" s="52">
        <f>IFERROR(_xll.qlIndexFixing(ONIndex3M,I653,TRUE,_xll.ohTrigger(RecalcTrigger,Trigger3M)),NA())</f>
        <v>1.664190214058614E-2</v>
      </c>
      <c r="N653" s="52">
        <f>IFERROR(_xll.qlIndexFixing(Index6M,$H653,TRUE,_xll.ohTrigger(RecalcTrigger,Trigger6M)),NA())</f>
        <v>1.8337759880276156E-2</v>
      </c>
      <c r="O653" s="52">
        <f>IFERROR(_xll.qlIndexFixing(ONIndex6M,I653,TRUE,_xll.ohTrigger(RecalcTrigger,Trigger6M)),NA())</f>
        <v>1.7665526572123724E-2</v>
      </c>
      <c r="P653" s="52">
        <f>IFERROR(_xll.qlIndexFixing(Index1Y,$H653,TRUE,_xll.ohTrigger(RecalcTrigger,Trigger1Y)),NA())</f>
        <v>2.0918976391984291E-2</v>
      </c>
      <c r="Q653" s="52">
        <f>IFERROR(_xll.qlIndexFixing(ONIndex1Y,I653,TRUE,_xll.ohTrigger(RecalcTrigger,Trigger1Y)),NA())</f>
        <v>1.9845831067630826E-2</v>
      </c>
    </row>
    <row r="654" spans="2:17" x14ac:dyDescent="0.2">
      <c r="B654" s="46" t="s">
        <v>51</v>
      </c>
      <c r="D654" s="49">
        <f>_xll.qlCalendarAdvance(LocalCalendar,$D653,B654,"f",FALSE)</f>
        <v>44180</v>
      </c>
      <c r="E654" s="49">
        <f>_xll.qlInterestRateIndexValueDate(IndexON,D654)</f>
        <v>44180</v>
      </c>
      <c r="F654" s="52">
        <f>IFERROR(_xll.qlIndexFixing(IndexON,D654,TRUE,_xll.ohTrigger(RecalcTrigger,TriggerON)),NA())</f>
        <v>1.3258802323417029E-2</v>
      </c>
      <c r="H654" s="49">
        <f>_xll.qlCalendarAdvance(IborCalendar,$H653,B654,"f",FALSE)</f>
        <v>44173</v>
      </c>
      <c r="I654" s="49">
        <f>_xll.qlInterestRateIndexValueDate(Index1M,$H654)</f>
        <v>44175</v>
      </c>
      <c r="J654" s="52">
        <f>IFERROR(_xll.qlIndexFixing(Index1M,$H654,TRUE,_xll.ohTrigger(RecalcTrigger,Trigger1M)),NA())</f>
        <v>1.5718019787515081E-2</v>
      </c>
      <c r="K654" s="52">
        <f>IFERROR(_xll.qlIndexFixing(ONIndex1M,I654,TRUE,_xll.ohTrigger(RecalcTrigger,Trigger1M)),NA())</f>
        <v>1.5603528515741871E-2</v>
      </c>
      <c r="L654" s="52">
        <f>IFERROR(_xll.qlIndexFixing(Index3M,H654,TRUE,_xll.ohTrigger(RecalcTrigger,Trigger3M)),NA())</f>
        <v>1.6993446903555309E-2</v>
      </c>
      <c r="M654" s="52">
        <f>IFERROR(_xll.qlIndexFixing(ONIndex3M,I654,TRUE,_xll.ohTrigger(RecalcTrigger,Trigger3M)),NA())</f>
        <v>1.668394204238588E-2</v>
      </c>
      <c r="N654" s="52">
        <f>IFERROR(_xll.qlIndexFixing(Index6M,$H654,TRUE,_xll.ohTrigger(RecalcTrigger,Trigger6M)),NA())</f>
        <v>1.838495027049012E-2</v>
      </c>
      <c r="O654" s="52">
        <f>IFERROR(_xll.qlIndexFixing(ONIndex6M,I654,TRUE,_xll.ohTrigger(RecalcTrigger,Trigger6M)),NA())</f>
        <v>1.770837384577284E-2</v>
      </c>
      <c r="P654" s="52">
        <f>IFERROR(_xll.qlIndexFixing(Index1Y,$H654,TRUE,_xll.ohTrigger(RecalcTrigger,Trigger1Y)),NA())</f>
        <v>2.0950665938571342E-2</v>
      </c>
      <c r="Q654" s="52">
        <f>IFERROR(_xll.qlIndexFixing(ONIndex1Y,I654,TRUE,_xll.ohTrigger(RecalcTrigger,Trigger1Y)),NA())</f>
        <v>1.987746582444494E-2</v>
      </c>
    </row>
    <row r="655" spans="2:17" x14ac:dyDescent="0.2">
      <c r="B655" s="46" t="s">
        <v>51</v>
      </c>
      <c r="D655" s="49">
        <f>_xll.qlCalendarAdvance(LocalCalendar,$D654,B655,"f",FALSE)</f>
        <v>44187</v>
      </c>
      <c r="E655" s="49">
        <f>_xll.qlInterestRateIndexValueDate(IndexON,D655)</f>
        <v>44187</v>
      </c>
      <c r="F655" s="52">
        <f>IFERROR(_xll.qlIndexFixing(IndexON,D655,TRUE,_xll.ohTrigger(RecalcTrigger,TriggerON)),NA())</f>
        <v>1.3300305501910969E-2</v>
      </c>
      <c r="H655" s="49">
        <f>_xll.qlCalendarAdvance(IborCalendar,$H654,B655,"f",FALSE)</f>
        <v>44180</v>
      </c>
      <c r="I655" s="49">
        <f>_xll.qlInterestRateIndexValueDate(Index1M,$H655)</f>
        <v>44182</v>
      </c>
      <c r="J655" s="52">
        <f>IFERROR(_xll.qlIndexFixing(Index1M,$H655,TRUE,_xll.ohTrigger(RecalcTrigger,Trigger1M)),NA())</f>
        <v>1.5768882085860563E-2</v>
      </c>
      <c r="K655" s="52">
        <f>IFERROR(_xll.qlIndexFixing(ONIndex1M,I655,TRUE,_xll.ohTrigger(RecalcTrigger,Trigger1M)),NA())</f>
        <v>1.5650297102345334E-2</v>
      </c>
      <c r="L655" s="52">
        <f>IFERROR(_xll.qlIndexFixing(Index3M,H655,TRUE,_xll.ohTrigger(RecalcTrigger,Trigger3M)),NA())</f>
        <v>1.7037287931518819E-2</v>
      </c>
      <c r="M655" s="52">
        <f>IFERROR(_xll.qlIndexFixing(ONIndex3M,I655,TRUE,_xll.ohTrigger(RecalcTrigger,Trigger3M)),NA())</f>
        <v>1.6726201795762563E-2</v>
      </c>
      <c r="N655" s="52">
        <f>IFERROR(_xll.qlIndexFixing(Index6M,$H655,TRUE,_xll.ohTrigger(RecalcTrigger,Trigger6M)),NA())</f>
        <v>1.8432309709166345E-2</v>
      </c>
      <c r="O655" s="52">
        <f>IFERROR(_xll.qlIndexFixing(ONIndex6M,I655,TRUE,_xll.ohTrigger(RecalcTrigger,Trigger6M)),NA())</f>
        <v>1.7751550123845661E-2</v>
      </c>
      <c r="P655" s="52">
        <f>IFERROR(_xll.qlIndexFixing(Index1Y,$H655,TRUE,_xll.ohTrigger(RecalcTrigger,Trigger1Y)),NA())</f>
        <v>2.0982163588369088E-2</v>
      </c>
      <c r="Q655" s="52">
        <f>IFERROR(_xll.qlIndexFixing(ONIndex1Y,I655,TRUE,_xll.ohTrigger(RecalcTrigger,Trigger1Y)),NA())</f>
        <v>1.9909308764409772E-2</v>
      </c>
    </row>
    <row r="656" spans="2:17" x14ac:dyDescent="0.2">
      <c r="B656" s="46" t="s">
        <v>51</v>
      </c>
      <c r="D656" s="49">
        <f>_xll.qlCalendarAdvance(LocalCalendar,$D655,B656,"f",FALSE)</f>
        <v>44194</v>
      </c>
      <c r="E656" s="49">
        <f>_xll.qlInterestRateIndexValueDate(IndexON,D656)</f>
        <v>44194</v>
      </c>
      <c r="F656" s="52">
        <f>IFERROR(_xll.qlIndexFixing(IndexON,D656,TRUE,_xll.ohTrigger(RecalcTrigger,TriggerON)),NA())</f>
        <v>1.3341991926942853E-2</v>
      </c>
      <c r="H656" s="49">
        <f>_xll.qlCalendarAdvance(IborCalendar,$H655,B656,"f",FALSE)</f>
        <v>44187</v>
      </c>
      <c r="I656" s="49">
        <f>_xll.qlInterestRateIndexValueDate(Index1M,$H656)</f>
        <v>44189</v>
      </c>
      <c r="J656" s="52">
        <f>IFERROR(_xll.qlIndexFixing(Index1M,$H656,TRUE,_xll.ohTrigger(RecalcTrigger,Trigger1M)),NA())</f>
        <v>1.5812432371438423E-2</v>
      </c>
      <c r="K656" s="52">
        <f>IFERROR(_xll.qlIndexFixing(ONIndex1M,I656,TRUE,_xll.ohTrigger(RecalcTrigger,Trigger1M)),NA())</f>
        <v>1.5712004564461424E-2</v>
      </c>
      <c r="L656" s="52">
        <f>IFERROR(_xll.qlIndexFixing(Index3M,H656,TRUE,_xll.ohTrigger(RecalcTrigger,Trigger3M)),NA())</f>
        <v>1.7081350213315361E-2</v>
      </c>
      <c r="M656" s="52">
        <f>IFERROR(_xll.qlIndexFixing(ONIndex3M,I656,TRUE,_xll.ohTrigger(RecalcTrigger,Trigger3M)),NA())</f>
        <v>1.6782427801421917E-2</v>
      </c>
      <c r="N656" s="52">
        <f>IFERROR(_xll.qlIndexFixing(Index6M,$H656,TRUE,_xll.ohTrigger(RecalcTrigger,Trigger6M)),NA())</f>
        <v>1.8479806296115966E-2</v>
      </c>
      <c r="O656" s="52">
        <f>IFERROR(_xll.qlIndexFixing(ONIndex6M,I656,TRUE,_xll.ohTrigger(RecalcTrigger,Trigger6M)),NA())</f>
        <v>1.7809314434380497E-2</v>
      </c>
      <c r="P656" s="52">
        <f>IFERROR(_xll.qlIndexFixing(Index1Y,$H656,TRUE,_xll.ohTrigger(RecalcTrigger,Trigger1Y)),NA())</f>
        <v>2.1026792542073545E-2</v>
      </c>
      <c r="Q656" s="52">
        <f>IFERROR(_xll.qlIndexFixing(ONIndex1Y,I656,TRUE,_xll.ohTrigger(RecalcTrigger,Trigger1Y)),NA())</f>
        <v>1.9952771209396758E-2</v>
      </c>
    </row>
    <row r="657" spans="2:17" x14ac:dyDescent="0.2">
      <c r="B657" s="46" t="s">
        <v>51</v>
      </c>
      <c r="D657" s="49">
        <f>_xll.qlCalendarAdvance(LocalCalendar,$D656,B657,"f",FALSE)</f>
        <v>44201</v>
      </c>
      <c r="E657" s="49">
        <f>_xll.qlInterestRateIndexValueDate(IndexON,D657)</f>
        <v>44201</v>
      </c>
      <c r="F657" s="52">
        <f>IFERROR(_xll.qlIndexFixing(IndexON,D657,TRUE,_xll.ohTrigger(RecalcTrigger,TriggerON)),NA())</f>
        <v>1.3383861598352809E-2</v>
      </c>
      <c r="H657" s="49">
        <f>_xll.qlCalendarAdvance(IborCalendar,$H656,B657,"f",FALSE)</f>
        <v>44194</v>
      </c>
      <c r="I657" s="49">
        <f>_xll.qlInterestRateIndexValueDate(Index1M,$H657)</f>
        <v>44196</v>
      </c>
      <c r="J657" s="52">
        <f>IFERROR(_xll.qlIndexFixing(Index1M,$H657,TRUE,_xll.ohTrigger(RecalcTrigger,Trigger1M)),NA())</f>
        <v>1.5848606491721356E-2</v>
      </c>
      <c r="K657" s="52">
        <f>IFERROR(_xll.qlIndexFixing(ONIndex1M,I657,TRUE,_xll.ohTrigger(RecalcTrigger,Trigger1M)),NA())</f>
        <v>1.5755382031423792E-2</v>
      </c>
      <c r="L657" s="52">
        <f>IFERROR(_xll.qlIndexFixing(Index3M,H657,TRUE,_xll.ohTrigger(RecalcTrigger,Trigger3M)),NA())</f>
        <v>1.7125633756215564E-2</v>
      </c>
      <c r="M657" s="52">
        <f>IFERROR(_xll.qlIndexFixing(ONIndex3M,I657,TRUE,_xll.ohTrigger(RecalcTrigger,Trigger3M)),NA())</f>
        <v>1.6821741066237461E-2</v>
      </c>
      <c r="N657" s="52">
        <f>IFERROR(_xll.qlIndexFixing(Index6M,$H657,TRUE,_xll.ohTrigger(RecalcTrigger,Trigger6M)),NA())</f>
        <v>1.8523486148841833E-2</v>
      </c>
      <c r="O657" s="52">
        <f>IFERROR(_xll.qlIndexFixing(ONIndex6M,I657,TRUE,_xll.ohTrigger(RecalcTrigger,Trigger6M)),NA())</f>
        <v>1.7849657145212472E-2</v>
      </c>
      <c r="P657" s="52">
        <f>IFERROR(_xll.qlIndexFixing(Index1Y,$H657,TRUE,_xll.ohTrigger(RecalcTrigger,Trigger1Y)),NA())</f>
        <v>2.1041881257686613E-2</v>
      </c>
      <c r="Q657" s="52">
        <f>IFERROR(_xll.qlIndexFixing(ONIndex1Y,I657,TRUE,_xll.ohTrigger(RecalcTrigger,Trigger1Y)),NA())</f>
        <v>1.9982225133232667E-2</v>
      </c>
    </row>
    <row r="658" spans="2:17" x14ac:dyDescent="0.2">
      <c r="B658" s="46" t="s">
        <v>51</v>
      </c>
      <c r="D658" s="49">
        <f>_xll.qlCalendarAdvance(LocalCalendar,$D657,B658,"f",FALSE)</f>
        <v>44208</v>
      </c>
      <c r="E658" s="49">
        <f>_xll.qlInterestRateIndexValueDate(IndexON,D658)</f>
        <v>44208</v>
      </c>
      <c r="F658" s="52">
        <f>IFERROR(_xll.qlIndexFixing(IndexON,D658,TRUE,_xll.ohTrigger(RecalcTrigger,TriggerON)),NA())</f>
        <v>1.3425914516140836E-2</v>
      </c>
      <c r="H658" s="49">
        <f>_xll.qlCalendarAdvance(IborCalendar,$H657,B658,"f",FALSE)</f>
        <v>44201</v>
      </c>
      <c r="I658" s="49">
        <f>_xll.qlInterestRateIndexValueDate(Index1M,$H658)</f>
        <v>44203</v>
      </c>
      <c r="J658" s="52">
        <f>IFERROR(_xll.qlIndexFixing(Index1M,$H658,TRUE,_xll.ohTrigger(RecalcTrigger,Trigger1M)),NA())</f>
        <v>1.5907397204495688E-2</v>
      </c>
      <c r="K658" s="52">
        <f>IFERROR(_xll.qlIndexFixing(ONIndex1M,I658,TRUE,_xll.ohTrigger(RecalcTrigger,Trigger1M)),NA())</f>
        <v>1.5791428953910724E-2</v>
      </c>
      <c r="L658" s="52">
        <f>IFERROR(_xll.qlIndexFixing(Index3M,H658,TRUE,_xll.ohTrigger(RecalcTrigger,Trigger3M)),NA())</f>
        <v>1.7170138567525584E-2</v>
      </c>
      <c r="M658" s="52">
        <f>IFERROR(_xll.qlIndexFixing(ONIndex3M,I658,TRUE,_xll.ohTrigger(RecalcTrigger,Trigger3M)),NA())</f>
        <v>1.6854300167032932E-2</v>
      </c>
      <c r="N658" s="52">
        <f>IFERROR(_xll.qlIndexFixing(Index6M,$H658,TRUE,_xll.ohTrigger(RecalcTrigger,Trigger6M)),NA())</f>
        <v>1.8571167773816837E-2</v>
      </c>
      <c r="O658" s="52">
        <f>IFERROR(_xll.qlIndexFixing(ONIndex6M,I658,TRUE,_xll.ohTrigger(RecalcTrigger,Trigger6M)),NA())</f>
        <v>1.7883052985965264E-2</v>
      </c>
      <c r="P658" s="52">
        <f>IFERROR(_xll.qlIndexFixing(Index1Y,$H658,TRUE,_xll.ohTrigger(RecalcTrigger,Trigger1Y)),NA())</f>
        <v>2.1075375355867499E-2</v>
      </c>
      <c r="Q658" s="52">
        <f>IFERROR(_xll.qlIndexFixing(ONIndex1Y,I658,TRUE,_xll.ohTrigger(RecalcTrigger,Trigger1Y)),NA())</f>
        <v>2.0006086684087876E-2</v>
      </c>
    </row>
    <row r="659" spans="2:17" x14ac:dyDescent="0.2">
      <c r="B659" s="46" t="s">
        <v>51</v>
      </c>
      <c r="D659" s="49">
        <f>_xll.qlCalendarAdvance(LocalCalendar,$D658,B659,"f",FALSE)</f>
        <v>44215</v>
      </c>
      <c r="E659" s="49">
        <f>_xll.qlInterestRateIndexValueDate(IndexON,D659)</f>
        <v>44215</v>
      </c>
      <c r="F659" s="52">
        <f>IFERROR(_xll.qlIndexFixing(IndexON,D659,TRUE,_xll.ohTrigger(RecalcTrigger,TriggerON)),NA())</f>
        <v>1.3468150680546742E-2</v>
      </c>
      <c r="H659" s="49">
        <f>_xll.qlCalendarAdvance(IborCalendar,$H658,B659,"f",FALSE)</f>
        <v>44208</v>
      </c>
      <c r="I659" s="49">
        <f>_xll.qlInterestRateIndexValueDate(Index1M,$H659)</f>
        <v>44210</v>
      </c>
      <c r="J659" s="52">
        <f>IFERROR(_xll.qlIndexFixing(Index1M,$H659,TRUE,_xll.ohTrigger(RecalcTrigger,Trigger1M)),NA())</f>
        <v>1.5958859567814863E-2</v>
      </c>
      <c r="K659" s="52">
        <f>IFERROR(_xll.qlIndexFixing(ONIndex1M,I659,TRUE,_xll.ohTrigger(RecalcTrigger,Trigger1M)),NA())</f>
        <v>1.5838748268537373E-2</v>
      </c>
      <c r="L659" s="52">
        <f>IFERROR(_xll.qlIndexFixing(Index3M,H659,TRUE,_xll.ohTrigger(RecalcTrigger,Trigger3M)),NA())</f>
        <v>1.7214864654588879E-2</v>
      </c>
      <c r="M659" s="52">
        <f>IFERROR(_xll.qlIndexFixing(ONIndex3M,I659,TRUE,_xll.ohTrigger(RecalcTrigger,Trigger3M)),NA())</f>
        <v>1.6897439328076302E-2</v>
      </c>
      <c r="N659" s="52">
        <f>IFERROR(_xll.qlIndexFixing(Index6M,$H659,TRUE,_xll.ohTrigger(RecalcTrigger,Trigger6M)),NA())</f>
        <v>1.8618893792511478E-2</v>
      </c>
      <c r="O659" s="52">
        <f>IFERROR(_xll.qlIndexFixing(ONIndex6M,I659,TRUE,_xll.ohTrigger(RecalcTrigger,Trigger6M)),NA())</f>
        <v>1.7927545283091817E-2</v>
      </c>
      <c r="P659" s="52">
        <f>IFERROR(_xll.qlIndexFixing(Index1Y,$H659,TRUE,_xll.ohTrigger(RecalcTrigger,Trigger1Y)),NA())</f>
        <v>2.1105975610005431E-2</v>
      </c>
      <c r="Q659" s="52">
        <f>IFERROR(_xll.qlIndexFixing(ONIndex1Y,I659,TRUE,_xll.ohTrigger(RecalcTrigger,Trigger1Y)),NA())</f>
        <v>2.0038762357454942E-2</v>
      </c>
    </row>
    <row r="660" spans="2:17" x14ac:dyDescent="0.2">
      <c r="B660" s="46" t="s">
        <v>51</v>
      </c>
      <c r="D660" s="49">
        <f>_xll.qlCalendarAdvance(LocalCalendar,$D659,B660,"f",FALSE)</f>
        <v>44222</v>
      </c>
      <c r="E660" s="49">
        <f>_xll.qlInterestRateIndexValueDate(IndexON,D660)</f>
        <v>44222</v>
      </c>
      <c r="F660" s="52">
        <f>IFERROR(_xll.qlIndexFixing(IndexON,D660,TRUE,_xll.ohTrigger(RecalcTrigger,TriggerON)),NA())</f>
        <v>1.3510570091570528E-2</v>
      </c>
      <c r="H660" s="49">
        <f>_xll.qlCalendarAdvance(IborCalendar,$H659,B660,"f",FALSE)</f>
        <v>44215</v>
      </c>
      <c r="I660" s="49">
        <f>_xll.qlInterestRateIndexValueDate(Index1M,$H660)</f>
        <v>44217</v>
      </c>
      <c r="J660" s="52">
        <f>IFERROR(_xll.qlIndexFixing(Index1M,$H660,TRUE,_xll.ohTrigger(RecalcTrigger,Trigger1M)),NA())</f>
        <v>1.6002914300643212E-2</v>
      </c>
      <c r="K660" s="52">
        <f>IFERROR(_xll.qlIndexFixing(ONIndex1M,I660,TRUE,_xll.ohTrigger(RecalcTrigger,Trigger1M)),NA())</f>
        <v>1.5886205265269737E-2</v>
      </c>
      <c r="L660" s="52">
        <f>IFERROR(_xll.qlIndexFixing(Index3M,H660,TRUE,_xll.ohTrigger(RecalcTrigger,Trigger3M)),NA())</f>
        <v>1.7259812024786214E-2</v>
      </c>
      <c r="M660" s="52">
        <f>IFERROR(_xll.qlIndexFixing(ONIndex3M,I660,TRUE,_xll.ohTrigger(RecalcTrigger,Trigger3M)),NA())</f>
        <v>1.6940798341176233E-2</v>
      </c>
      <c r="N660" s="52">
        <f>IFERROR(_xll.qlIndexFixing(Index6M,$H660,TRUE,_xll.ohTrigger(RecalcTrigger,Trigger6M)),NA())</f>
        <v>1.8666632118206617E-2</v>
      </c>
      <c r="O660" s="52">
        <f>IFERROR(_xll.qlIndexFixing(ONIndex6M,I660,TRUE,_xll.ohTrigger(RecalcTrigger,Trigger6M)),NA())</f>
        <v>1.7972366585281563E-2</v>
      </c>
      <c r="P660" s="52">
        <f>IFERROR(_xll.qlIndexFixing(Index1Y,$H660,TRUE,_xll.ohTrigger(RecalcTrigger,Trigger1Y)),NA())</f>
        <v>2.1136319055860889E-2</v>
      </c>
      <c r="Q660" s="52">
        <f>IFERROR(_xll.qlIndexFixing(ONIndex1Y,I660,TRUE,_xll.ohTrigger(RecalcTrigger,Trigger1Y)),NA())</f>
        <v>2.0071646214292471E-2</v>
      </c>
    </row>
    <row r="661" spans="2:17" x14ac:dyDescent="0.2">
      <c r="B661" s="46" t="s">
        <v>51</v>
      </c>
      <c r="D661" s="49">
        <f>_xll.qlCalendarAdvance(LocalCalendar,$D660,B661,"f",FALSE)</f>
        <v>44229</v>
      </c>
      <c r="E661" s="49">
        <f>_xll.qlInterestRateIndexValueDate(IndexON,D661)</f>
        <v>44229</v>
      </c>
      <c r="F661" s="52">
        <f>IFERROR(_xll.qlIndexFixing(IndexON,D661,TRUE,_xll.ohTrigger(RecalcTrigger,TriggerON)),NA())</f>
        <v>1.3553172749292131E-2</v>
      </c>
      <c r="H661" s="49">
        <f>_xll.qlCalendarAdvance(IborCalendar,$H660,B661,"f",FALSE)</f>
        <v>44222</v>
      </c>
      <c r="I661" s="49">
        <f>_xll.qlInterestRateIndexValueDate(Index1M,$H661)</f>
        <v>44224</v>
      </c>
      <c r="J661" s="52">
        <f>IFERROR(_xll.qlIndexFixing(Index1M,$H661,TRUE,_xll.ohTrigger(RecalcTrigger,Trigger1M)),NA())</f>
        <v>1.6039496995249657E-2</v>
      </c>
      <c r="K661" s="52">
        <f>IFERROR(_xll.qlIndexFixing(ONIndex1M,I661,TRUE,_xll.ohTrigger(RecalcTrigger,Trigger1M)),NA())</f>
        <v>1.5933799944027882E-2</v>
      </c>
      <c r="L661" s="52">
        <f>IFERROR(_xll.qlIndexFixing(Index3M,H661,TRUE,_xll.ohTrigger(RecalcTrigger,Trigger3M)),NA())</f>
        <v>1.7304980685532989E-2</v>
      </c>
      <c r="M661" s="52">
        <f>IFERROR(_xll.qlIndexFixing(ONIndex3M,I661,TRUE,_xll.ohTrigger(RecalcTrigger,Trigger3M)),NA())</f>
        <v>1.6984377206492596E-2</v>
      </c>
      <c r="N661" s="52">
        <f>IFERROR(_xll.qlIndexFixing(Index6M,$H661,TRUE,_xll.ohTrigger(RecalcTrigger,Trigger6M)),NA())</f>
        <v>1.8714350661129656E-2</v>
      </c>
      <c r="O661" s="52">
        <f>IFERROR(_xll.qlIndexFixing(ONIndex6M,I661,TRUE,_xll.ohTrigger(RecalcTrigger,Trigger6M)),NA())</f>
        <v>1.8017516892614438E-2</v>
      </c>
      <c r="P661" s="52">
        <f>IFERROR(_xll.qlIndexFixing(Index1Y,$H661,TRUE,_xll.ohTrigger(RecalcTrigger,Trigger1Y)),NA())</f>
        <v>2.1166392706895343E-2</v>
      </c>
      <c r="Q661" s="52">
        <f>IFERROR(_xll.qlIndexFixing(ONIndex1Y,I661,TRUE,_xll.ohTrigger(RecalcTrigger,Trigger1Y)),NA())</f>
        <v>2.0104738254680399E-2</v>
      </c>
    </row>
    <row r="662" spans="2:17" x14ac:dyDescent="0.2">
      <c r="B662" s="46" t="s">
        <v>51</v>
      </c>
      <c r="D662" s="49">
        <f>_xll.qlCalendarAdvance(LocalCalendar,$D661,B662,"f",FALSE)</f>
        <v>44236</v>
      </c>
      <c r="E662" s="49">
        <f>_xll.qlInterestRateIndexValueDate(IndexON,D662)</f>
        <v>44236</v>
      </c>
      <c r="F662" s="52">
        <f>IFERROR(_xll.qlIndexFixing(IndexON,D662,TRUE,_xll.ohTrigger(RecalcTrigger,TriggerON)),NA())</f>
        <v>1.3595958653711548E-2</v>
      </c>
      <c r="H662" s="49">
        <f>_xll.qlCalendarAdvance(IborCalendar,$H661,B662,"f",FALSE)</f>
        <v>44229</v>
      </c>
      <c r="I662" s="49">
        <f>_xll.qlInterestRateIndexValueDate(Index1M,$H662)</f>
        <v>44231</v>
      </c>
      <c r="J662" s="52">
        <f>IFERROR(_xll.qlIndexFixing(Index1M,$H662,TRUE,_xll.ohTrigger(RecalcTrigger,Trigger1M)),NA())</f>
        <v>1.6083760889594893E-2</v>
      </c>
      <c r="K662" s="52">
        <f>IFERROR(_xll.qlIndexFixing(ONIndex1M,I662,TRUE,_xll.ohTrigger(RecalcTrigger,Trigger1M)),NA())</f>
        <v>1.5981532305131552E-2</v>
      </c>
      <c r="L662" s="52">
        <f>IFERROR(_xll.qlIndexFixing(Index3M,H662,TRUE,_xll.ohTrigger(RecalcTrigger,Trigger3M)),NA())</f>
        <v>1.7346670221721098E-2</v>
      </c>
      <c r="M662" s="52">
        <f>IFERROR(_xll.qlIndexFixing(ONIndex3M,I662,TRUE,_xll.ohTrigger(RecalcTrigger,Trigger3M)),NA())</f>
        <v>1.7028175924105327E-2</v>
      </c>
      <c r="N662" s="52">
        <f>IFERROR(_xll.qlIndexFixing(Index6M,$H662,TRUE,_xll.ohTrigger(RecalcTrigger,Trigger6M)),NA())</f>
        <v>1.8762017328460692E-2</v>
      </c>
      <c r="O662" s="52">
        <f>IFERROR(_xll.qlIndexFixing(ONIndex6M,I662,TRUE,_xll.ohTrigger(RecalcTrigger,Trigger6M)),NA())</f>
        <v>1.8062996205250315E-2</v>
      </c>
      <c r="P662" s="52">
        <f>IFERROR(_xll.qlIndexFixing(Index1Y,$H662,TRUE,_xll.ohTrigger(RecalcTrigger,Trigger1Y)),NA())</f>
        <v>2.1196183575233032E-2</v>
      </c>
      <c r="Q662" s="52">
        <f>IFERROR(_xll.qlIndexFixing(ONIndex1Y,I662,TRUE,_xll.ohTrigger(RecalcTrigger,Trigger1Y)),NA())</f>
        <v>2.0138038478618725E-2</v>
      </c>
    </row>
    <row r="663" spans="2:17" x14ac:dyDescent="0.2">
      <c r="B663" s="46" t="s">
        <v>51</v>
      </c>
      <c r="D663" s="49">
        <f>_xll.qlCalendarAdvance(LocalCalendar,$D662,B663,"f",FALSE)</f>
        <v>44243</v>
      </c>
      <c r="E663" s="49">
        <f>_xll.qlInterestRateIndexValueDate(IndexON,D663)</f>
        <v>44243</v>
      </c>
      <c r="F663" s="52">
        <f>IFERROR(_xll.qlIndexFixing(IndexON,D663,TRUE,_xll.ohTrigger(RecalcTrigger,TriggerON)),NA())</f>
        <v>1.3638927804908718E-2</v>
      </c>
      <c r="H663" s="49">
        <f>_xll.qlCalendarAdvance(IborCalendar,$H662,B663,"f",FALSE)</f>
        <v>44236</v>
      </c>
      <c r="I663" s="49">
        <f>_xll.qlInterestRateIndexValueDate(Index1M,$H663)</f>
        <v>44238</v>
      </c>
      <c r="J663" s="52">
        <f>IFERROR(_xll.qlIndexFixing(Index1M,$H663,TRUE,_xll.ohTrigger(RecalcTrigger,Trigger1M)),NA())</f>
        <v>1.6131954613980426E-2</v>
      </c>
      <c r="K663" s="52">
        <f>IFERROR(_xll.qlIndexFixing(ONIndex1M,I663,TRUE,_xll.ohTrigger(RecalcTrigger,Trigger1M)),NA())</f>
        <v>1.6029402348420874E-2</v>
      </c>
      <c r="L663" s="52">
        <f>IFERROR(_xll.qlIndexFixing(Index3M,H663,TRUE,_xll.ohTrigger(RecalcTrigger,Trigger3M)),NA())</f>
        <v>1.7392258221935464E-2</v>
      </c>
      <c r="M663" s="52">
        <f>IFERROR(_xll.qlIndexFixing(ONIndex3M,I663,TRUE,_xll.ohTrigger(RecalcTrigger,Trigger3M)),NA())</f>
        <v>1.7072194494014425E-2</v>
      </c>
      <c r="N663" s="52">
        <f>IFERROR(_xll.qlIndexFixing(Index6M,$H663,TRUE,_xll.ohTrigger(RecalcTrigger,Trigger6M)),NA())</f>
        <v>1.8809600024332553E-2</v>
      </c>
      <c r="O663" s="52">
        <f>IFERROR(_xll.qlIndexFixing(ONIndex6M,I663,TRUE,_xll.ohTrigger(RecalcTrigger,Trigger6M)),NA())</f>
        <v>1.8108804523349065E-2</v>
      </c>
      <c r="P663" s="52">
        <f>IFERROR(_xll.qlIndexFixing(Index1Y,$H663,TRUE,_xll.ohTrigger(RecalcTrigger,Trigger1Y)),NA())</f>
        <v>2.1225678671695784E-2</v>
      </c>
      <c r="Q663" s="52">
        <f>IFERROR(_xll.qlIndexFixing(ONIndex1Y,I663,TRUE,_xll.ohTrigger(RecalcTrigger,Trigger1Y)),NA())</f>
        <v>2.0171546886187386E-2</v>
      </c>
    </row>
    <row r="664" spans="2:17" x14ac:dyDescent="0.2">
      <c r="B664" s="46" t="s">
        <v>51</v>
      </c>
      <c r="D664" s="49">
        <f>_xll.qlCalendarAdvance(LocalCalendar,$D663,B664,"f",FALSE)</f>
        <v>44250</v>
      </c>
      <c r="E664" s="49">
        <f>_xll.qlInterestRateIndexValueDate(IndexON,D664)</f>
        <v>44250</v>
      </c>
      <c r="F664" s="52">
        <f>IFERROR(_xll.qlIndexFixing(IndexON,D664,TRUE,_xll.ohTrigger(RecalcTrigger,TriggerON)),NA())</f>
        <v>1.3682080203043512E-2</v>
      </c>
      <c r="H664" s="49">
        <f>_xll.qlCalendarAdvance(IborCalendar,$H663,B664,"f",FALSE)</f>
        <v>44243</v>
      </c>
      <c r="I664" s="49">
        <f>_xll.qlInterestRateIndexValueDate(Index1M,$H664)</f>
        <v>44245</v>
      </c>
      <c r="J664" s="52">
        <f>IFERROR(_xll.qlIndexFixing(Index1M,$H664,TRUE,_xll.ohTrigger(RecalcTrigger,Trigger1M)),NA())</f>
        <v>1.6180286361858594E-2</v>
      </c>
      <c r="K664" s="52">
        <f>IFERROR(_xll.qlIndexFixing(ONIndex1M,I664,TRUE,_xll.ohTrigger(RecalcTrigger,Trigger1M)),NA())</f>
        <v>1.6077410074135656E-2</v>
      </c>
      <c r="L664" s="52">
        <f>IFERROR(_xll.qlIndexFixing(Index3M,H664,TRUE,_xll.ohTrigger(RecalcTrigger,Trigger3M)),NA())</f>
        <v>1.7438024530750971E-2</v>
      </c>
      <c r="M664" s="52">
        <f>IFERROR(_xll.qlIndexFixing(ONIndex3M,I664,TRUE,_xll.ohTrigger(RecalcTrigger,Trigger3M)),NA())</f>
        <v>1.7116432916379765E-2</v>
      </c>
      <c r="N664" s="52">
        <f>IFERROR(_xll.qlIndexFixing(Index6M,$H664,TRUE,_xll.ohTrigger(RecalcTrigger,Trigger6M)),NA())</f>
        <v>1.8857066649844899E-2</v>
      </c>
      <c r="O664" s="52">
        <f>IFERROR(_xll.qlIndexFixing(ONIndex6M,I664,TRUE,_xll.ohTrigger(RecalcTrigger,Trigger6M)),NA())</f>
        <v>1.8154941846990624E-2</v>
      </c>
      <c r="P664" s="52">
        <f>IFERROR(_xll.qlIndexFixing(Index1Y,$H664,TRUE,_xll.ohTrigger(RecalcTrigger,Trigger1Y)),NA())</f>
        <v>2.1254865005840687E-2</v>
      </c>
      <c r="Q664" s="52">
        <f>IFERROR(_xll.qlIndexFixing(ONIndex1Y,I664,TRUE,_xll.ohTrigger(RecalcTrigger,Trigger1Y)),NA())</f>
        <v>2.0205263477546254E-2</v>
      </c>
    </row>
    <row r="665" spans="2:17" x14ac:dyDescent="0.2">
      <c r="B665" s="46" t="s">
        <v>51</v>
      </c>
      <c r="D665" s="49">
        <f>_xll.qlCalendarAdvance(LocalCalendar,$D664,B665,"f",FALSE)</f>
        <v>44257</v>
      </c>
      <c r="E665" s="49">
        <f>_xll.qlInterestRateIndexValueDate(IndexON,D665)</f>
        <v>44257</v>
      </c>
      <c r="F665" s="52">
        <f>IFERROR(_xll.qlIndexFixing(IndexON,D665,TRUE,_xll.ohTrigger(RecalcTrigger,TriggerON)),NA())</f>
        <v>1.3725415848115929E-2</v>
      </c>
      <c r="H665" s="49">
        <f>_xll.qlCalendarAdvance(IborCalendar,$H664,B665,"f",FALSE)</f>
        <v>44250</v>
      </c>
      <c r="I665" s="49">
        <f>_xll.qlInterestRateIndexValueDate(Index1M,$H665)</f>
        <v>44252</v>
      </c>
      <c r="J665" s="52">
        <f>IFERROR(_xll.qlIndexFixing(Index1M,$H665,TRUE,_xll.ohTrigger(RecalcTrigger,Trigger1M)),NA())</f>
        <v>1.6228756134779587E-2</v>
      </c>
      <c r="K665" s="52">
        <f>IFERROR(_xll.qlIndexFixing(ONIndex1M,I665,TRUE,_xll.ohTrigger(RecalcTrigger,Trigger1M)),NA())</f>
        <v>1.6125555482195963E-2</v>
      </c>
      <c r="L665" s="52">
        <f>IFERROR(_xll.qlIndexFixing(Index3M,H665,TRUE,_xll.ohTrigger(RecalcTrigger,Trigger3M)),NA())</f>
        <v>1.7483919054521534E-2</v>
      </c>
      <c r="M665" s="52">
        <f>IFERROR(_xll.qlIndexFixing(ONIndex3M,I665,TRUE,_xll.ohTrigger(RecalcTrigger,Trigger3M)),NA())</f>
        <v>1.7160891191201344E-2</v>
      </c>
      <c r="N665" s="52">
        <f>IFERROR(_xll.qlIndexFixing(Index6M,$H665,TRUE,_xll.ohTrigger(RecalcTrigger,Trigger6M)),NA())</f>
        <v>1.8904385103080148E-2</v>
      </c>
      <c r="O665" s="52">
        <f>IFERROR(_xll.qlIndexFixing(ONIndex6M,I665,TRUE,_xll.ohTrigger(RecalcTrigger,Trigger6M)),NA())</f>
        <v>1.8201408176334866E-2</v>
      </c>
      <c r="P665" s="52">
        <f>IFERROR(_xll.qlIndexFixing(Index1Y,$H665,TRUE,_xll.ohTrigger(RecalcTrigger,Trigger1Y)),NA())</f>
        <v>2.128372958599797E-2</v>
      </c>
      <c r="Q665" s="52">
        <f>IFERROR(_xll.qlIndexFixing(ONIndex1Y,I665,TRUE,_xll.ohTrigger(RecalcTrigger,Trigger1Y)),NA())</f>
        <v>2.0239188252695328E-2</v>
      </c>
    </row>
    <row r="666" spans="2:17" x14ac:dyDescent="0.2">
      <c r="B666" s="46" t="s">
        <v>51</v>
      </c>
      <c r="D666" s="49">
        <f>_xll.qlCalendarAdvance(LocalCalendar,$D665,B666,"f",FALSE)</f>
        <v>44264</v>
      </c>
      <c r="E666" s="49">
        <f>_xll.qlInterestRateIndexValueDate(IndexON,D666)</f>
        <v>44264</v>
      </c>
      <c r="F666" s="52">
        <f>IFERROR(_xll.qlIndexFixing(IndexON,D666,TRUE,_xll.ohTrigger(RecalcTrigger,TriggerON)),NA())</f>
        <v>1.3768934740125971E-2</v>
      </c>
      <c r="H666" s="49">
        <f>_xll.qlCalendarAdvance(IborCalendar,$H665,B666,"f",FALSE)</f>
        <v>44257</v>
      </c>
      <c r="I666" s="49">
        <f>_xll.qlInterestRateIndexValueDate(Index1M,$H666)</f>
        <v>44259</v>
      </c>
      <c r="J666" s="52">
        <f>IFERROR(_xll.qlIndexFixing(Index1M,$H666,TRUE,_xll.ohTrigger(RecalcTrigger,Trigger1M)),NA())</f>
        <v>1.6296636315107159E-2</v>
      </c>
      <c r="K666" s="52">
        <f>IFERROR(_xll.qlIndexFixing(ONIndex1M,I666,TRUE,_xll.ohTrigger(RecalcTrigger,Trigger1M)),NA())</f>
        <v>1.6173838572681731E-2</v>
      </c>
      <c r="L666" s="52">
        <f>IFERROR(_xll.qlIndexFixing(Index3M,H666,TRUE,_xll.ohTrigger(RecalcTrigger,Trigger3M)),NA())</f>
        <v>1.7541057956438153E-2</v>
      </c>
      <c r="M666" s="52">
        <f>IFERROR(_xll.qlIndexFixing(ONIndex3M,I666,TRUE,_xll.ohTrigger(RecalcTrigger,Trigger3M)),NA())</f>
        <v>1.72055693185591E-2</v>
      </c>
      <c r="N666" s="52">
        <f>IFERROR(_xll.qlIndexFixing(Index6M,$H666,TRUE,_xll.ohTrigger(RecalcTrigger,Trigger6M)),NA())</f>
        <v>1.897411225619006E-2</v>
      </c>
      <c r="O666" s="52">
        <f>IFERROR(_xll.qlIndexFixing(ONIndex6M,I666,TRUE,_xll.ohTrigger(RecalcTrigger,Trigger6M)),NA())</f>
        <v>1.8248203511461725E-2</v>
      </c>
      <c r="P666" s="52">
        <f>IFERROR(_xll.qlIndexFixing(Index1Y,$H666,TRUE,_xll.ohTrigger(RecalcTrigger,Trigger1Y)),NA())</f>
        <v>2.1312259419312841E-2</v>
      </c>
      <c r="Q666" s="52">
        <f>IFERROR(_xll.qlIndexFixing(ONIndex1Y,I666,TRUE,_xll.ohTrigger(RecalcTrigger,Trigger1Y)),NA())</f>
        <v>2.0273321211554673E-2</v>
      </c>
    </row>
    <row r="667" spans="2:17" x14ac:dyDescent="0.2">
      <c r="B667" s="46" t="s">
        <v>51</v>
      </c>
      <c r="D667" s="49">
        <f>_xll.qlCalendarAdvance(LocalCalendar,$D666,B667,"f",FALSE)</f>
        <v>44271</v>
      </c>
      <c r="E667" s="49">
        <f>_xll.qlInterestRateIndexValueDate(IndexON,D667)</f>
        <v>44271</v>
      </c>
      <c r="F667" s="52">
        <f>IFERROR(_xll.qlIndexFixing(IndexON,D667,TRUE,_xll.ohTrigger(RecalcTrigger,TriggerON)),NA())</f>
        <v>1.3812636879233509E-2</v>
      </c>
      <c r="H667" s="49">
        <f>_xll.qlCalendarAdvance(IborCalendar,$H666,B667,"f",FALSE)</f>
        <v>44264</v>
      </c>
      <c r="I667" s="49">
        <f>_xll.qlInterestRateIndexValueDate(Index1M,$H667)</f>
        <v>44266</v>
      </c>
      <c r="J667" s="52">
        <f>IFERROR(_xll.qlIndexFixing(Index1M,$H667,TRUE,_xll.ohTrigger(RecalcTrigger,Trigger1M)),NA())</f>
        <v>1.6341573412299581E-2</v>
      </c>
      <c r="K667" s="52">
        <f>IFERROR(_xll.qlIndexFixing(ONIndex1M,I667,TRUE,_xll.ohTrigger(RecalcTrigger,Trigger1M)),NA())</f>
        <v>1.6222259345672896E-2</v>
      </c>
      <c r="L667" s="52">
        <f>IFERROR(_xll.qlIndexFixing(Index3M,H667,TRUE,_xll.ohTrigger(RecalcTrigger,Trigger3M)),NA())</f>
        <v>1.7587033266669199E-2</v>
      </c>
      <c r="M667" s="52">
        <f>IFERROR(_xll.qlIndexFixing(ONIndex3M,I667,TRUE,_xll.ohTrigger(RecalcTrigger,Trigger3M)),NA())</f>
        <v>1.725046729869284E-2</v>
      </c>
      <c r="N667" s="52">
        <f>IFERROR(_xll.qlIndexFixing(Index6M,$H667,TRUE,_xll.ohTrigger(RecalcTrigger,Trigger6M)),NA())</f>
        <v>1.9017145291840731E-2</v>
      </c>
      <c r="O667" s="52">
        <f>IFERROR(_xll.qlIndexFixing(ONIndex6M,I667,TRUE,_xll.ohTrigger(RecalcTrigger,Trigger6M)),NA())</f>
        <v>1.8295327852531074E-2</v>
      </c>
      <c r="P667" s="52">
        <f>IFERROR(_xll.qlIndexFixing(Index1Y,$H667,TRUE,_xll.ohTrigger(RecalcTrigger,Trigger1Y)),NA())</f>
        <v>2.1340441511787756E-2</v>
      </c>
      <c r="Q667" s="52">
        <f>IFERROR(_xll.qlIndexFixing(ONIndex1Y,I667,TRUE,_xll.ohTrigger(RecalcTrigger,Trigger1Y)),NA())</f>
        <v>2.0307662354444034E-2</v>
      </c>
    </row>
    <row r="668" spans="2:17" x14ac:dyDescent="0.2">
      <c r="B668" s="46" t="s">
        <v>51</v>
      </c>
      <c r="D668" s="49">
        <f>_xll.qlCalendarAdvance(LocalCalendar,$D667,B668,"f",FALSE)</f>
        <v>44278</v>
      </c>
      <c r="E668" s="49">
        <f>_xll.qlInterestRateIndexValueDate(IndexON,D668)</f>
        <v>44278</v>
      </c>
      <c r="F668" s="52">
        <f>IFERROR(_xll.qlIndexFixing(IndexON,D668,TRUE,_xll.ohTrigger(RecalcTrigger,TriggerON)),NA())</f>
        <v>1.3856522265518478E-2</v>
      </c>
      <c r="H668" s="49">
        <f>_xll.qlCalendarAdvance(IborCalendar,$H667,B668,"f",FALSE)</f>
        <v>44271</v>
      </c>
      <c r="I668" s="49">
        <f>_xll.qlInterestRateIndexValueDate(Index1M,$H668)</f>
        <v>44273</v>
      </c>
      <c r="J668" s="52">
        <f>IFERROR(_xll.qlIndexFixing(Index1M,$H668,TRUE,_xll.ohTrigger(RecalcTrigger,Trigger1M)),NA())</f>
        <v>1.6390505597980443E-2</v>
      </c>
      <c r="K668" s="52">
        <f>IFERROR(_xll.qlIndexFixing(ONIndex1M,I668,TRUE,_xll.ohTrigger(RecalcTrigger,Trigger1M)),NA())</f>
        <v>1.6270817801169457E-2</v>
      </c>
      <c r="L668" s="52">
        <f>IFERROR(_xll.qlIndexFixing(Index3M,H668,TRUE,_xll.ohTrigger(RecalcTrigger,Trigger3M)),NA())</f>
        <v>1.7632973593139138E-2</v>
      </c>
      <c r="M668" s="52">
        <f>IFERROR(_xll.qlIndexFixing(ONIndex3M,I668,TRUE,_xll.ohTrigger(RecalcTrigger,Trigger3M)),NA())</f>
        <v>1.7295585131522628E-2</v>
      </c>
      <c r="N668" s="52">
        <f>IFERROR(_xll.qlIndexFixing(Index6M,$H668,TRUE,_xll.ohTrigger(RecalcTrigger,Trigger6M)),NA())</f>
        <v>1.9063684817526867E-2</v>
      </c>
      <c r="O668" s="52">
        <f>IFERROR(_xll.qlIndexFixing(ONIndex6M,I668,TRUE,_xll.ohTrigger(RecalcTrigger,Trigger6M)),NA())</f>
        <v>1.8342781199702785E-2</v>
      </c>
      <c r="P668" s="52">
        <f>IFERROR(_xll.qlIndexFixing(Index1Y,$H668,TRUE,_xll.ohTrigger(RecalcTrigger,Trigger1Y)),NA())</f>
        <v>2.1368262868324894E-2</v>
      </c>
      <c r="Q668" s="52">
        <f>IFERROR(_xll.qlIndexFixing(ONIndex1Y,I668,TRUE,_xll.ohTrigger(RecalcTrigger,Trigger1Y)),NA())</f>
        <v>2.0342211681203537E-2</v>
      </c>
    </row>
    <row r="669" spans="2:17" x14ac:dyDescent="0.2">
      <c r="B669" s="46" t="s">
        <v>51</v>
      </c>
      <c r="D669" s="49">
        <f>_xll.qlCalendarAdvance(LocalCalendar,$D668,B669,"f",FALSE)</f>
        <v>44285</v>
      </c>
      <c r="E669" s="49">
        <f>_xll.qlInterestRateIndexValueDate(IndexON,D669)</f>
        <v>44285</v>
      </c>
      <c r="F669" s="52">
        <f>IFERROR(_xll.qlIndexFixing(IndexON,D669,TRUE,_xll.ohTrigger(RecalcTrigger,TriggerON)),NA())</f>
        <v>1.390059089898088E-2</v>
      </c>
      <c r="H669" s="49">
        <f>_xll.qlCalendarAdvance(IborCalendar,$H668,B669,"f",FALSE)</f>
        <v>44278</v>
      </c>
      <c r="I669" s="49">
        <f>_xll.qlInterestRateIndexValueDate(Index1M,$H669)</f>
        <v>44280</v>
      </c>
      <c r="J669" s="52">
        <f>IFERROR(_xll.qlIndexFixing(Index1M,$H669,TRUE,_xll.ohTrigger(RecalcTrigger,Trigger1M)),NA())</f>
        <v>1.6439575867173428E-2</v>
      </c>
      <c r="K669" s="52">
        <f>IFERROR(_xll.qlIndexFixing(ONIndex1M,I669,TRUE,_xll.ohTrigger(RecalcTrigger,Trigger1M)),NA())</f>
        <v>1.6319513939411223E-2</v>
      </c>
      <c r="L669" s="52">
        <f>IFERROR(_xll.qlIndexFixing(Index3M,H669,TRUE,_xll.ohTrigger(RecalcTrigger,Trigger3M)),NA())</f>
        <v>1.7678830435635434E-2</v>
      </c>
      <c r="M669" s="52">
        <f>IFERROR(_xll.qlIndexFixing(ONIndex3M,I669,TRUE,_xll.ohTrigger(RecalcTrigger,Trigger3M)),NA())</f>
        <v>1.7340922817128401E-2</v>
      </c>
      <c r="N669" s="52">
        <f>IFERROR(_xll.qlIndexFixing(Index6M,$H669,TRUE,_xll.ohTrigger(RecalcTrigger,Trigger6M)),NA())</f>
        <v>1.9109941762911045E-2</v>
      </c>
      <c r="O669" s="52">
        <f>IFERROR(_xll.qlIndexFixing(ONIndex6M,I669,TRUE,_xll.ohTrigger(RecalcTrigger,Trigger6M)),NA())</f>
        <v>1.8390563553056793E-2</v>
      </c>
      <c r="P669" s="52">
        <f>IFERROR(_xll.qlIndexFixing(Index1Y,$H669,TRUE,_xll.ohTrigger(RecalcTrigger,Trigger1Y)),NA())</f>
        <v>2.1395710492773685E-2</v>
      </c>
      <c r="Q669" s="52">
        <f>IFERROR(_xll.qlIndexFixing(ONIndex1Y,I669,TRUE,_xll.ohTrigger(RecalcTrigger,Trigger1Y)),NA())</f>
        <v>2.0376969191993055E-2</v>
      </c>
    </row>
    <row r="670" spans="2:17" x14ac:dyDescent="0.2">
      <c r="B670" s="46" t="s">
        <v>51</v>
      </c>
      <c r="D670" s="49">
        <f>_xll.qlCalendarAdvance(LocalCalendar,$D669,B670,"f",FALSE)</f>
        <v>44292</v>
      </c>
      <c r="E670" s="49">
        <f>_xll.qlInterestRateIndexValueDate(IndexON,D670)</f>
        <v>44292</v>
      </c>
      <c r="F670" s="52">
        <f>IFERROR(_xll.qlIndexFixing(IndexON,D670,TRUE,_xll.ohTrigger(RecalcTrigger,TriggerON)),NA())</f>
        <v>1.394484277970065E-2</v>
      </c>
      <c r="H670" s="49">
        <f>_xll.qlCalendarAdvance(IborCalendar,$H669,B670,"f",FALSE)</f>
        <v>44285</v>
      </c>
      <c r="I670" s="49">
        <f>_xll.qlInterestRateIndexValueDate(Index1M,$H670)</f>
        <v>44287</v>
      </c>
      <c r="J670" s="52">
        <f>IFERROR(_xll.qlIndexFixing(Index1M,$H670,TRUE,_xll.ohTrigger(RecalcTrigger,Trigger1M)),NA())</f>
        <v>1.6492689602542011E-2</v>
      </c>
      <c r="K670" s="52">
        <f>IFERROR(_xll.qlIndexFixing(ONIndex1M,I670,TRUE,_xll.ohTrigger(RecalcTrigger,Trigger1M)),NA())</f>
        <v>1.6383819450455306E-2</v>
      </c>
      <c r="L670" s="52">
        <f>IFERROR(_xll.qlIndexFixing(Index3M,H670,TRUE,_xll.ohTrigger(RecalcTrigger,Trigger3M)),NA())</f>
        <v>1.7720892668693561E-2</v>
      </c>
      <c r="M670" s="52">
        <f>IFERROR(_xll.qlIndexFixing(ONIndex3M,I670,TRUE,_xll.ohTrigger(RecalcTrigger,Trigger3M)),NA())</f>
        <v>1.7401223655866715E-2</v>
      </c>
      <c r="N670" s="52">
        <f>IFERROR(_xll.qlIndexFixing(Index6M,$H670,TRUE,_xll.ohTrigger(RecalcTrigger,Trigger6M)),NA())</f>
        <v>1.9144941537123868E-2</v>
      </c>
      <c r="O670" s="52">
        <f>IFERROR(_xll.qlIndexFixing(ONIndex6M,I670,TRUE,_xll.ohTrigger(RecalcTrigger,Trigger6M)),NA())</f>
        <v>1.8454379891574391E-2</v>
      </c>
      <c r="P670" s="52">
        <f>IFERROR(_xll.qlIndexFixing(Index1Y,$H670,TRUE,_xll.ohTrigger(RecalcTrigger,Trigger1Y)),NA())</f>
        <v>2.1422771387976807E-2</v>
      </c>
      <c r="Q670" s="52">
        <f>IFERROR(_xll.qlIndexFixing(ONIndex1Y,I670,TRUE,_xll.ohTrigger(RecalcTrigger,Trigger1Y)),NA())</f>
        <v>2.0424284685244487E-2</v>
      </c>
    </row>
    <row r="671" spans="2:17" x14ac:dyDescent="0.2">
      <c r="B671" s="46" t="s">
        <v>51</v>
      </c>
      <c r="D671" s="49">
        <f>_xll.qlCalendarAdvance(LocalCalendar,$D670,B671,"f",FALSE)</f>
        <v>44299</v>
      </c>
      <c r="E671" s="49">
        <f>_xll.qlInterestRateIndexValueDate(IndexON,D671)</f>
        <v>44299</v>
      </c>
      <c r="F671" s="52">
        <f>IFERROR(_xll.qlIndexFixing(IndexON,D671,TRUE,_xll.ohTrigger(RecalcTrigger,TriggerON)),NA())</f>
        <v>1.3989277907757725E-2</v>
      </c>
      <c r="H671" s="49">
        <f>_xll.qlCalendarAdvance(IborCalendar,$H670,B671,"f",FALSE)</f>
        <v>44292</v>
      </c>
      <c r="I671" s="49">
        <f>_xll.qlInterestRateIndexValueDate(Index1M,$H671)</f>
        <v>44294</v>
      </c>
      <c r="J671" s="52">
        <f>IFERROR(_xll.qlIndexFixing(Index1M,$H671,TRUE,_xll.ohTrigger(RecalcTrigger,Trigger1M)),NA())</f>
        <v>1.653812275756894E-2</v>
      </c>
      <c r="K671" s="52">
        <f>IFERROR(_xll.qlIndexFixing(ONIndex1M,I671,TRUE,_xll.ohTrigger(RecalcTrigger,Trigger1M)),NA())</f>
        <v>1.641731926373069E-2</v>
      </c>
      <c r="L671" s="52">
        <f>IFERROR(_xll.qlIndexFixing(Index3M,H671,TRUE,_xll.ohTrigger(RecalcTrigger,Trigger3M)),NA())</f>
        <v>1.7766459430689718E-2</v>
      </c>
      <c r="M671" s="52">
        <f>IFERROR(_xll.qlIndexFixing(ONIndex3M,I671,TRUE,_xll.ohTrigger(RecalcTrigger,Trigger3M)),NA())</f>
        <v>1.7432257747387325E-2</v>
      </c>
      <c r="N671" s="52">
        <f>IFERROR(_xll.qlIndexFixing(Index6M,$H671,TRUE,_xll.ohTrigger(RecalcTrigger,Trigger6M)),NA())</f>
        <v>1.9190633864805785E-2</v>
      </c>
      <c r="O671" s="52">
        <f>IFERROR(_xll.qlIndexFixing(ONIndex6M,I671,TRUE,_xll.ohTrigger(RecalcTrigger,Trigger6M)),NA())</f>
        <v>1.8487115278871258E-2</v>
      </c>
      <c r="P671" s="52">
        <f>IFERROR(_xll.qlIndexFixing(Index1Y,$H671,TRUE,_xll.ohTrigger(RecalcTrigger,Trigger1Y)),NA())</f>
        <v>2.1449432555819898E-2</v>
      </c>
      <c r="Q671" s="52">
        <f>IFERROR(_xll.qlIndexFixing(ONIndex1Y,I671,TRUE,_xll.ohTrigger(RecalcTrigger,Trigger1Y)),NA())</f>
        <v>2.0447108765822009E-2</v>
      </c>
    </row>
    <row r="672" spans="2:17" x14ac:dyDescent="0.2">
      <c r="B672" s="46" t="s">
        <v>51</v>
      </c>
      <c r="D672" s="49">
        <f>_xll.qlCalendarAdvance(LocalCalendar,$D671,B672,"f",FALSE)</f>
        <v>44306</v>
      </c>
      <c r="E672" s="49">
        <f>_xll.qlInterestRateIndexValueDate(IndexON,D672)</f>
        <v>44306</v>
      </c>
      <c r="F672" s="52">
        <f>IFERROR(_xll.qlIndexFixing(IndexON,D672,TRUE,_xll.ohTrigger(RecalcTrigger,TriggerON)),NA())</f>
        <v>1.4033896283232039E-2</v>
      </c>
      <c r="H672" s="49">
        <f>_xll.qlCalendarAdvance(IborCalendar,$H671,B672,"f",FALSE)</f>
        <v>44299</v>
      </c>
      <c r="I672" s="49">
        <f>_xll.qlInterestRateIndexValueDate(Index1M,$H672)</f>
        <v>44301</v>
      </c>
      <c r="J672" s="52">
        <f>IFERROR(_xll.qlIndexFixing(Index1M,$H672,TRUE,_xll.ohTrigger(RecalcTrigger,Trigger1M)),NA())</f>
        <v>1.6587505904280819E-2</v>
      </c>
      <c r="K672" s="52">
        <f>IFERROR(_xll.qlIndexFixing(ONIndex1M,I672,TRUE,_xll.ohTrigger(RecalcTrigger,Trigger1M)),NA())</f>
        <v>1.6466428450048198E-2</v>
      </c>
      <c r="L672" s="52">
        <f>IFERROR(_xll.qlIndexFixing(Index3M,H672,TRUE,_xll.ohTrigger(RecalcTrigger,Trigger3M)),NA())</f>
        <v>1.7811799256541274E-2</v>
      </c>
      <c r="M672" s="52">
        <f>IFERROR(_xll.qlIndexFixing(ONIndex3M,I672,TRUE,_xll.ohTrigger(RecalcTrigger,Trigger3M)),NA())</f>
        <v>1.747825499196054E-2</v>
      </c>
      <c r="N672" s="52">
        <f>IFERROR(_xll.qlIndexFixing(Index6M,$H672,TRUE,_xll.ohTrigger(RecalcTrigger,Trigger6M)),NA())</f>
        <v>1.9235951839033236E-2</v>
      </c>
      <c r="O672" s="52">
        <f>IFERROR(_xll.qlIndexFixing(ONIndex6M,I672,TRUE,_xll.ohTrigger(RecalcTrigger,Trigger6M)),NA())</f>
        <v>1.8535884651571521E-2</v>
      </c>
      <c r="P672" s="52">
        <f>IFERROR(_xll.qlIndexFixing(Index1Y,$H672,TRUE,_xll.ohTrigger(RecalcTrigger,Trigger1Y)),NA())</f>
        <v>2.1484504523128875E-2</v>
      </c>
      <c r="Q672" s="52">
        <f>IFERROR(_xll.qlIndexFixing(ONIndex1Y,I672,TRUE,_xll.ohTrigger(RecalcTrigger,Trigger1Y)),NA())</f>
        <v>2.048249082894138E-2</v>
      </c>
    </row>
    <row r="673" spans="2:17" x14ac:dyDescent="0.2">
      <c r="B673" s="46" t="s">
        <v>51</v>
      </c>
      <c r="D673" s="49">
        <f>_xll.qlCalendarAdvance(LocalCalendar,$D672,B673,"f",FALSE)</f>
        <v>44313</v>
      </c>
      <c r="E673" s="49">
        <f>_xll.qlInterestRateIndexValueDate(IndexON,D673)</f>
        <v>44313</v>
      </c>
      <c r="F673" s="52">
        <f>IFERROR(_xll.qlIndexFixing(IndexON,D673,TRUE,_xll.ohTrigger(RecalcTrigger,TriggerON)),NA())</f>
        <v>1.407869790620353E-2</v>
      </c>
      <c r="H673" s="49">
        <f>_xll.qlCalendarAdvance(IborCalendar,$H672,B673,"f",FALSE)</f>
        <v>44306</v>
      </c>
      <c r="I673" s="49">
        <f>_xll.qlInterestRateIndexValueDate(Index1M,$H673)</f>
        <v>44308</v>
      </c>
      <c r="J673" s="52">
        <f>IFERROR(_xll.qlIndexFixing(Index1M,$H673,TRUE,_xll.ohTrigger(RecalcTrigger,Trigger1M)),NA())</f>
        <v>1.6636804006903427E-2</v>
      </c>
      <c r="K673" s="52">
        <f>IFERROR(_xll.qlIndexFixing(ONIndex1M,I673,TRUE,_xll.ohTrigger(RecalcTrigger,Trigger1M)),NA())</f>
        <v>1.6515675319190848E-2</v>
      </c>
      <c r="L673" s="52">
        <f>IFERROR(_xll.qlIndexFixing(Index3M,H673,TRUE,_xll.ohTrigger(RecalcTrigger,Trigger3M)),NA())</f>
        <v>1.7856863106739073E-2</v>
      </c>
      <c r="M673" s="52">
        <f>IFERROR(_xll.qlIndexFixing(ONIndex3M,I673,TRUE,_xll.ohTrigger(RecalcTrigger,Trigger3M)),NA())</f>
        <v>1.7524472089789356E-2</v>
      </c>
      <c r="N673" s="52">
        <f>IFERROR(_xll.qlIndexFixing(Index6M,$H673,TRUE,_xll.ohTrigger(RecalcTrigger,Trigger6M)),NA())</f>
        <v>1.9280863681934959E-2</v>
      </c>
      <c r="O673" s="52">
        <f>IFERROR(_xll.qlIndexFixing(ONIndex6M,I673,TRUE,_xll.ohTrigger(RecalcTrigger,Trigger6M)),NA())</f>
        <v>1.8584983031013635E-2</v>
      </c>
      <c r="P673" s="52">
        <f>IFERROR(_xll.qlIndexFixing(Index1Y,$H673,TRUE,_xll.ohTrigger(RecalcTrigger,Trigger1Y)),NA())</f>
        <v>2.1501503712486179E-2</v>
      </c>
      <c r="Q673" s="52">
        <f>IFERROR(_xll.qlIndexFixing(ONIndex1Y,I673,TRUE,_xll.ohTrigger(RecalcTrigger,Trigger1Y)),NA())</f>
        <v>2.0518081076330574E-2</v>
      </c>
    </row>
    <row r="674" spans="2:17" x14ac:dyDescent="0.2">
      <c r="B674" s="46" t="s">
        <v>51</v>
      </c>
      <c r="D674" s="49">
        <f>_xll.qlCalendarAdvance(LocalCalendar,$D673,B674,"f",FALSE)</f>
        <v>44320</v>
      </c>
      <c r="E674" s="49">
        <f>_xll.qlInterestRateIndexValueDate(IndexON,D674)</f>
        <v>44320</v>
      </c>
      <c r="F674" s="52">
        <f>IFERROR(_xll.qlIndexFixing(IndexON,D674,TRUE,_xll.ohTrigger(RecalcTrigger,TriggerON)),NA())</f>
        <v>1.4123682776672197E-2</v>
      </c>
      <c r="H674" s="49">
        <f>_xll.qlCalendarAdvance(IborCalendar,$H673,B674,"f",FALSE)</f>
        <v>44313</v>
      </c>
      <c r="I674" s="49">
        <f>_xll.qlInterestRateIndexValueDate(Index1M,$H674)</f>
        <v>44315</v>
      </c>
      <c r="J674" s="52">
        <f>IFERROR(_xll.qlIndexFixing(Index1M,$H674,TRUE,_xll.ohTrigger(RecalcTrigger,Trigger1M)),NA())</f>
        <v>1.6674295306702509E-2</v>
      </c>
      <c r="K674" s="52">
        <f>IFERROR(_xll.qlIndexFixing(ONIndex1M,I674,TRUE,_xll.ohTrigger(RecalcTrigger,Trigger1M)),NA())</f>
        <v>1.6565059871238574E-2</v>
      </c>
      <c r="L674" s="52">
        <f>IFERROR(_xll.qlIndexFixing(Index3M,H674,TRUE,_xll.ohTrigger(RecalcTrigger,Trigger3M)),NA())</f>
        <v>1.7901601939596359E-2</v>
      </c>
      <c r="M674" s="52">
        <f>IFERROR(_xll.qlIndexFixing(ONIndex3M,I674,TRUE,_xll.ohTrigger(RecalcTrigger,Trigger3M)),NA())</f>
        <v>1.7570909040873772E-2</v>
      </c>
      <c r="N674" s="52">
        <f>IFERROR(_xll.qlIndexFixing(Index6M,$H674,TRUE,_xll.ohTrigger(RecalcTrigger,Trigger6M)),NA())</f>
        <v>1.9325337613003986E-2</v>
      </c>
      <c r="O674" s="52">
        <f>IFERROR(_xll.qlIndexFixing(ONIndex6M,I674,TRUE,_xll.ohTrigger(RecalcTrigger,Trigger6M)),NA())</f>
        <v>1.8634410417357472E-2</v>
      </c>
      <c r="P674" s="52">
        <f>IFERROR(_xll.qlIndexFixing(Index1Y,$H674,TRUE,_xll.ohTrigger(RecalcTrigger,Trigger1Y)),NA())</f>
        <v>2.1526887700758397E-2</v>
      </c>
      <c r="Q674" s="52">
        <f>IFERROR(_xll.qlIndexFixing(ONIndex1Y,I674,TRUE,_xll.ohTrigger(RecalcTrigger,Trigger1Y)),NA())</f>
        <v>2.0553879508069528E-2</v>
      </c>
    </row>
    <row r="675" spans="2:17" x14ac:dyDescent="0.2">
      <c r="B675" s="46" t="s">
        <v>51</v>
      </c>
      <c r="D675" s="49">
        <f>_xll.qlCalendarAdvance(LocalCalendar,$D674,B675,"f",FALSE)</f>
        <v>44327</v>
      </c>
      <c r="E675" s="49">
        <f>_xll.qlInterestRateIndexValueDate(IndexON,D675)</f>
        <v>44327</v>
      </c>
      <c r="F675" s="52">
        <f>IFERROR(_xll.qlIndexFixing(IndexON,D675,TRUE,_xll.ohTrigger(RecalcTrigger,TriggerON)),NA())</f>
        <v>1.4168570189578844E-2</v>
      </c>
      <c r="H675" s="49">
        <f>_xll.qlCalendarAdvance(IborCalendar,$H674,B675,"f",FALSE)</f>
        <v>44320</v>
      </c>
      <c r="I675" s="49">
        <f>_xll.qlInterestRateIndexValueDate(Index1M,$H675)</f>
        <v>44322</v>
      </c>
      <c r="J675" s="52">
        <f>IFERROR(_xll.qlIndexFixing(Index1M,$H675,TRUE,_xll.ohTrigger(RecalcTrigger,Trigger1M)),NA())</f>
        <v>1.673462448827101E-2</v>
      </c>
      <c r="K675" s="52">
        <f>IFERROR(_xll.qlIndexFixing(ONIndex1M,I675,TRUE,_xll.ohTrigger(RecalcTrigger,Trigger1M)),NA())</f>
        <v>1.6614567959267745E-2</v>
      </c>
      <c r="L675" s="52">
        <f>IFERROR(_xll.qlIndexFixing(Index3M,H675,TRUE,_xll.ohTrigger(RecalcTrigger,Trigger3M)),NA())</f>
        <v>1.7949502056135897E-2</v>
      </c>
      <c r="M675" s="52">
        <f>IFERROR(_xll.qlIndexFixing(ONIndex3M,I675,TRUE,_xll.ohTrigger(RecalcTrigger,Trigger3M)),NA())</f>
        <v>1.7617550736259702E-2</v>
      </c>
      <c r="N675" s="52">
        <f>IFERROR(_xll.qlIndexFixing(Index6M,$H675,TRUE,_xll.ohTrigger(RecalcTrigger,Trigger6M)),NA())</f>
        <v>1.9379798334563058E-2</v>
      </c>
      <c r="O675" s="52">
        <f>IFERROR(_xll.qlIndexFixing(ONIndex6M,I675,TRUE,_xll.ohTrigger(RecalcTrigger,Trigger6M)),NA())</f>
        <v>1.8684147237379989E-2</v>
      </c>
      <c r="P675" s="52">
        <f>IFERROR(_xll.qlIndexFixing(Index1Y,$H675,TRUE,_xll.ohTrigger(RecalcTrigger,Trigger1Y)),NA())</f>
        <v>2.1551819975187958E-2</v>
      </c>
      <c r="Q675" s="52">
        <f>IFERROR(_xll.qlIndexFixing(ONIndex1Y,I675,TRUE,_xll.ohTrigger(RecalcTrigger,Trigger1Y)),NA())</f>
        <v>2.0589870367562213E-2</v>
      </c>
    </row>
    <row r="676" spans="2:17" x14ac:dyDescent="0.2">
      <c r="B676" s="46" t="s">
        <v>51</v>
      </c>
      <c r="D676" s="49">
        <f>_xll.qlCalendarAdvance(LocalCalendar,$D675,B676,"f",FALSE)</f>
        <v>44334</v>
      </c>
      <c r="E676" s="49">
        <f>_xll.qlInterestRateIndexValueDate(IndexON,D676)</f>
        <v>44334</v>
      </c>
      <c r="F676" s="52">
        <f>IFERROR(_xll.qlIndexFixing(IndexON,D676,TRUE,_xll.ohTrigger(RecalcTrigger,TriggerON)),NA())</f>
        <v>1.4212993238738036E-2</v>
      </c>
      <c r="H676" s="49">
        <f>_xll.qlCalendarAdvance(IborCalendar,$H675,B676,"f",FALSE)</f>
        <v>44327</v>
      </c>
      <c r="I676" s="49">
        <f>_xll.qlInterestRateIndexValueDate(Index1M,$H676)</f>
        <v>44329</v>
      </c>
      <c r="J676" s="52">
        <f>IFERROR(_xll.qlIndexFixing(Index1M,$H676,TRUE,_xll.ohTrigger(RecalcTrigger,Trigger1M)),NA())</f>
        <v>1.6782918790131107E-2</v>
      </c>
      <c r="K676" s="52">
        <f>IFERROR(_xll.qlIndexFixing(ONIndex1M,I676,TRUE,_xll.ohTrigger(RecalcTrigger,Trigger1M)),NA())</f>
        <v>1.6663803468137672E-2</v>
      </c>
      <c r="L676" s="52">
        <f>IFERROR(_xll.qlIndexFixing(Index3M,H676,TRUE,_xll.ohTrigger(RecalcTrigger,Trigger3M)),NA())</f>
        <v>1.7993428360644458E-2</v>
      </c>
      <c r="M676" s="52">
        <f>IFERROR(_xll.qlIndexFixing(ONIndex3M,I676,TRUE,_xll.ohTrigger(RecalcTrigger,Trigger3M)),NA())</f>
        <v>1.7663974123074411E-2</v>
      </c>
      <c r="N676" s="52">
        <f>IFERROR(_xll.qlIndexFixing(Index6M,$H676,TRUE,_xll.ohTrigger(RecalcTrigger,Trigger6M)),NA())</f>
        <v>1.942320945548642E-2</v>
      </c>
      <c r="O676" s="52">
        <f>IFERROR(_xll.qlIndexFixing(ONIndex6M,I676,TRUE,_xll.ohTrigger(RecalcTrigger,Trigger6M)),NA())</f>
        <v>1.8733645438437918E-2</v>
      </c>
      <c r="P676" s="52">
        <f>IFERROR(_xll.qlIndexFixing(Index1Y,$H676,TRUE,_xll.ohTrigger(RecalcTrigger,Trigger1Y)),NA())</f>
        <v>2.1576294919812587E-2</v>
      </c>
      <c r="Q676" s="52">
        <f>IFERROR(_xll.qlIndexFixing(ONIndex1Y,I676,TRUE,_xll.ohTrigger(RecalcTrigger,Trigger1Y)),NA())</f>
        <v>2.062561246884087E-2</v>
      </c>
    </row>
    <row r="677" spans="2:17" x14ac:dyDescent="0.2">
      <c r="B677" s="46" t="s">
        <v>51</v>
      </c>
      <c r="D677" s="49">
        <f>_xll.qlCalendarAdvance(LocalCalendar,$D676,B677,"f",FALSE)</f>
        <v>44341</v>
      </c>
      <c r="E677" s="49">
        <f>_xll.qlInterestRateIndexValueDate(IndexON,D677)</f>
        <v>44341</v>
      </c>
      <c r="F677" s="52">
        <f>IFERROR(_xll.qlIndexFixing(IndexON,D677,TRUE,_xll.ohTrigger(RecalcTrigger,TriggerON)),NA())</f>
        <v>1.4256949713677969E-2</v>
      </c>
      <c r="H677" s="49">
        <f>_xll.qlCalendarAdvance(IborCalendar,$H676,B677,"f",FALSE)</f>
        <v>44334</v>
      </c>
      <c r="I677" s="49">
        <f>_xll.qlInterestRateIndexValueDate(Index1M,$H677)</f>
        <v>44336</v>
      </c>
      <c r="J677" s="52">
        <f>IFERROR(_xll.qlIndexFixing(Index1M,$H677,TRUE,_xll.ohTrigger(RecalcTrigger,Trigger1M)),NA())</f>
        <v>1.6830756140676917E-2</v>
      </c>
      <c r="K677" s="52">
        <f>IFERROR(_xll.qlIndexFixing(ONIndex1M,I677,TRUE,_xll.ohTrigger(RecalcTrigger,Trigger1M)),NA())</f>
        <v>1.6712582487121708E-2</v>
      </c>
      <c r="L677" s="52">
        <f>IFERROR(_xll.qlIndexFixing(Index3M,H677,TRUE,_xll.ohTrigger(RecalcTrigger,Trigger3M)),NA())</f>
        <v>1.8036938532705389E-2</v>
      </c>
      <c r="M677" s="52">
        <f>IFERROR(_xll.qlIndexFixing(ONIndex3M,I677,TRUE,_xll.ohTrigger(RecalcTrigger,Trigger3M)),NA())</f>
        <v>1.7709982783795652E-2</v>
      </c>
      <c r="N677" s="52">
        <f>IFERROR(_xll.qlIndexFixing(Index6M,$H677,TRUE,_xll.ohTrigger(RecalcTrigger,Trigger6M)),NA())</f>
        <v>1.9466123528200308E-2</v>
      </c>
      <c r="O677" s="52">
        <f>IFERROR(_xll.qlIndexFixing(ONIndex6M,I677,TRUE,_xll.ohTrigger(RecalcTrigger,Trigger6M)),NA())</f>
        <v>1.8782650567272796E-2</v>
      </c>
      <c r="P677" s="52">
        <f>IFERROR(_xll.qlIndexFixing(Index1Y,$H677,TRUE,_xll.ohTrigger(RecalcTrigger,Trigger1Y)),NA())</f>
        <v>2.1600326262487743E-2</v>
      </c>
      <c r="Q677" s="52">
        <f>IFERROR(_xll.qlIndexFixing(ONIndex1Y,I677,TRUE,_xll.ohTrigger(RecalcTrigger,Trigger1Y)),NA())</f>
        <v>2.0660900975517649E-2</v>
      </c>
    </row>
    <row r="678" spans="2:17" x14ac:dyDescent="0.2">
      <c r="B678" s="46" t="s">
        <v>51</v>
      </c>
      <c r="D678" s="49">
        <f>_xll.qlCalendarAdvance(LocalCalendar,$D677,B678,"f",FALSE)</f>
        <v>44348</v>
      </c>
      <c r="E678" s="49">
        <f>_xll.qlInterestRateIndexValueDate(IndexON,D678)</f>
        <v>44348</v>
      </c>
      <c r="F678" s="52">
        <f>IFERROR(_xll.qlIndexFixing(IndexON,D678,TRUE,_xll.ohTrigger(RecalcTrigger,TriggerON)),NA())</f>
        <v>1.4300439614238769E-2</v>
      </c>
      <c r="H678" s="49">
        <f>_xll.qlCalendarAdvance(IborCalendar,$H677,B678,"f",FALSE)</f>
        <v>44341</v>
      </c>
      <c r="I678" s="49">
        <f>_xll.qlInterestRateIndexValueDate(Index1M,$H678)</f>
        <v>44343</v>
      </c>
      <c r="J678" s="52">
        <f>IFERROR(_xll.qlIndexFixing(Index1M,$H678,TRUE,_xll.ohTrigger(RecalcTrigger,Trigger1M)),NA())</f>
        <v>1.6878136534083099E-2</v>
      </c>
      <c r="K678" s="52">
        <f>IFERROR(_xll.qlIndexFixing(ONIndex1M,I678,TRUE,_xll.ohTrigger(RecalcTrigger,Trigger1M)),NA())</f>
        <v>1.6760905016139915E-2</v>
      </c>
      <c r="L678" s="52">
        <f>IFERROR(_xll.qlIndexFixing(Index3M,H678,TRUE,_xll.ohTrigger(RecalcTrigger,Trigger3M)),NA())</f>
        <v>1.8080032558490618E-2</v>
      </c>
      <c r="M678" s="52">
        <f>IFERROR(_xll.qlIndexFixing(ONIndex3M,I678,TRUE,_xll.ohTrigger(RecalcTrigger,Trigger3M)),NA())</f>
        <v>1.7755576718263555E-2</v>
      </c>
      <c r="N678" s="52">
        <f>IFERROR(_xll.qlIndexFixing(Index6M,$H678,TRUE,_xll.ohTrigger(RecalcTrigger,Trigger6M)),NA())</f>
        <v>1.9508540519929653E-2</v>
      </c>
      <c r="O678" s="52">
        <f>IFERROR(_xll.qlIndexFixing(ONIndex6M,I678,TRUE,_xll.ohTrigger(RecalcTrigger,Trigger6M)),NA())</f>
        <v>1.8831162623724751E-2</v>
      </c>
      <c r="P678" s="52">
        <f>IFERROR(_xll.qlIndexFixing(Index1Y,$H678,TRUE,_xll.ohTrigger(RecalcTrigger,Trigger1Y)),NA())</f>
        <v>2.1623930867522168E-2</v>
      </c>
      <c r="Q678" s="52">
        <f>IFERROR(_xll.qlIndexFixing(ONIndex1Y,I678,TRUE,_xll.ohTrigger(RecalcTrigger,Trigger1Y)),NA())</f>
        <v>2.069573588735274E-2</v>
      </c>
    </row>
    <row r="679" spans="2:17" x14ac:dyDescent="0.2">
      <c r="B679" s="46" t="s">
        <v>51</v>
      </c>
      <c r="D679" s="49">
        <f>_xll.qlCalendarAdvance(LocalCalendar,$D678,B679,"f",FALSE)</f>
        <v>44355</v>
      </c>
      <c r="E679" s="49">
        <f>_xll.qlInterestRateIndexValueDate(IndexON,D679)</f>
        <v>44355</v>
      </c>
      <c r="F679" s="52">
        <f>IFERROR(_xll.qlIndexFixing(IndexON,D679,TRUE,_xll.ohTrigger(RecalcTrigger,TriggerON)),NA())</f>
        <v>1.4343462940260565E-2</v>
      </c>
      <c r="H679" s="49">
        <f>_xll.qlCalendarAdvance(IborCalendar,$H678,B679,"f",FALSE)</f>
        <v>44348</v>
      </c>
      <c r="I679" s="49">
        <f>_xll.qlInterestRateIndexValueDate(Index1M,$H679)</f>
        <v>44350</v>
      </c>
      <c r="J679" s="52">
        <f>IFERROR(_xll.qlIndexFixing(Index1M,$H679,TRUE,_xll.ohTrigger(RecalcTrigger,Trigger1M)),NA())</f>
        <v>1.6928766704071438E-2</v>
      </c>
      <c r="K679" s="52">
        <f>IFERROR(_xll.qlIndexFixing(ONIndex1M,I679,TRUE,_xll.ohTrigger(RecalcTrigger,Trigger1M)),NA())</f>
        <v>1.6808771054872551E-2</v>
      </c>
      <c r="L679" s="52">
        <f>IFERROR(_xll.qlIndexFixing(Index3M,H679,TRUE,_xll.ohTrigger(RecalcTrigger,Trigger3M)),NA())</f>
        <v>1.8122710424302413E-2</v>
      </c>
      <c r="M679" s="52">
        <f>IFERROR(_xll.qlIndexFixing(ONIndex3M,I679,TRUE,_xll.ohTrigger(RecalcTrigger,Trigger3M)),NA())</f>
        <v>1.780075592623831E-2</v>
      </c>
      <c r="N679" s="52">
        <f>IFERROR(_xll.qlIndexFixing(Index6M,$H679,TRUE,_xll.ohTrigger(RecalcTrigger,Trigger6M)),NA())</f>
        <v>1.9540402436564405E-2</v>
      </c>
      <c r="O679" s="52">
        <f>IFERROR(_xll.qlIndexFixing(ONIndex6M,I679,TRUE,_xll.ohTrigger(RecalcTrigger,Trigger6M)),NA())</f>
        <v>1.8879181607474038E-2</v>
      </c>
      <c r="P679" s="52">
        <f>IFERROR(_xll.qlIndexFixing(Index1Y,$H679,TRUE,_xll.ohTrigger(RecalcTrigger,Trigger1Y)),NA())</f>
        <v>2.1647125601365138E-2</v>
      </c>
      <c r="Q679" s="52">
        <f>IFERROR(_xll.qlIndexFixing(ONIndex1Y,I679,TRUE,_xll.ohTrigger(RecalcTrigger,Trigger1Y)),NA())</f>
        <v>2.0730117204346143E-2</v>
      </c>
    </row>
    <row r="680" spans="2:17" x14ac:dyDescent="0.2">
      <c r="B680" s="46" t="s">
        <v>51</v>
      </c>
      <c r="D680" s="49">
        <f>_xll.qlCalendarAdvance(LocalCalendar,$D679,B680,"f",FALSE)</f>
        <v>44362</v>
      </c>
      <c r="E680" s="49">
        <f>_xll.qlInterestRateIndexValueDate(IndexON,D680)</f>
        <v>44362</v>
      </c>
      <c r="F680" s="52">
        <f>IFERROR(_xll.qlIndexFixing(IndexON,D680,TRUE,_xll.ohTrigger(RecalcTrigger,TriggerON)),NA())</f>
        <v>1.4386019691503549E-2</v>
      </c>
      <c r="H680" s="49">
        <f>_xll.qlCalendarAdvance(IborCalendar,$H679,B680,"f",FALSE)</f>
        <v>44355</v>
      </c>
      <c r="I680" s="49">
        <f>_xll.qlInterestRateIndexValueDate(Index1M,$H680)</f>
        <v>44357</v>
      </c>
      <c r="J680" s="52">
        <f>IFERROR(_xll.qlIndexFixing(Index1M,$H680,TRUE,_xll.ohTrigger(RecalcTrigger,Trigger1M)),NA())</f>
        <v>1.6971526426464989E-2</v>
      </c>
      <c r="K680" s="52">
        <f>IFERROR(_xll.qlIndexFixing(ONIndex1M,I680,TRUE,_xll.ohTrigger(RecalcTrigger,Trigger1M)),NA())</f>
        <v>1.6856180603159743E-2</v>
      </c>
      <c r="L680" s="52">
        <f>IFERROR(_xll.qlIndexFixing(Index3M,H680,TRUE,_xll.ohTrigger(RecalcTrigger,Trigger3M)),NA())</f>
        <v>1.81649721165777E-2</v>
      </c>
      <c r="M680" s="52">
        <f>IFERROR(_xll.qlIndexFixing(ONIndex3M,I680,TRUE,_xll.ohTrigger(RecalcTrigger,Trigger3M)),NA())</f>
        <v>1.7845520407719917E-2</v>
      </c>
      <c r="N680" s="52">
        <f>IFERROR(_xll.qlIndexFixing(Index6M,$H680,TRUE,_xll.ohTrigger(RecalcTrigger,Trigger6M)),NA())</f>
        <v>1.9581924977612748E-2</v>
      </c>
      <c r="O680" s="52">
        <f>IFERROR(_xll.qlIndexFixing(ONIndex6M,I680,TRUE,_xll.ohTrigger(RecalcTrigger,Trigger6M)),NA())</f>
        <v>1.8926707518520658E-2</v>
      </c>
      <c r="P680" s="52">
        <f>IFERROR(_xll.qlIndexFixing(Index1Y,$H680,TRUE,_xll.ohTrigger(RecalcTrigger,Trigger1Y)),NA())</f>
        <v>2.1669927332533541E-2</v>
      </c>
      <c r="Q680" s="52">
        <f>IFERROR(_xll.qlIndexFixing(ONIndex1Y,I680,TRUE,_xll.ohTrigger(RecalcTrigger,Trigger1Y)),NA())</f>
        <v>2.0764044926178116E-2</v>
      </c>
    </row>
    <row r="681" spans="2:17" x14ac:dyDescent="0.2">
      <c r="B681" s="46" t="s">
        <v>51</v>
      </c>
      <c r="D681" s="49">
        <f>_xll.qlCalendarAdvance(LocalCalendar,$D680,B681,"f",FALSE)</f>
        <v>44369</v>
      </c>
      <c r="E681" s="49">
        <f>_xll.qlInterestRateIndexValueDate(IndexON,D681)</f>
        <v>44369</v>
      </c>
      <c r="F681" s="52">
        <f>IFERROR(_xll.qlIndexFixing(IndexON,D681,TRUE,_xll.ohTrigger(RecalcTrigger,TriggerON)),NA())</f>
        <v>1.4428109868047656E-2</v>
      </c>
      <c r="H681" s="49">
        <f>_xll.qlCalendarAdvance(IborCalendar,$H680,B681,"f",FALSE)</f>
        <v>44362</v>
      </c>
      <c r="I681" s="49">
        <f>_xll.qlInterestRateIndexValueDate(Index1M,$H681)</f>
        <v>44364</v>
      </c>
      <c r="J681" s="52">
        <f>IFERROR(_xll.qlIndexFixing(Index1M,$H681,TRUE,_xll.ohTrigger(RecalcTrigger,Trigger1M)),NA())</f>
        <v>1.7017535914077286E-2</v>
      </c>
      <c r="K681" s="52">
        <f>IFERROR(_xll.qlIndexFixing(ONIndex1M,I681,TRUE,_xll.ohTrigger(RecalcTrigger,Trigger1M)),NA())</f>
        <v>1.6903133660921554E-2</v>
      </c>
      <c r="L681" s="52">
        <f>IFERROR(_xll.qlIndexFixing(Index3M,H681,TRUE,_xll.ohTrigger(RecalcTrigger,Trigger3M)),NA())</f>
        <v>1.8206817621883756E-2</v>
      </c>
      <c r="M681" s="52">
        <f>IFERROR(_xll.qlIndexFixing(ONIndex3M,I681,TRUE,_xll.ohTrigger(RecalcTrigger,Trigger3M)),NA())</f>
        <v>1.7889870162468569E-2</v>
      </c>
      <c r="N681" s="52">
        <f>IFERROR(_xll.qlIndexFixing(Index6M,$H681,TRUE,_xll.ohTrigger(RecalcTrigger,Trigger6M)),NA())</f>
        <v>1.9622950414918003E-2</v>
      </c>
      <c r="O681" s="52">
        <f>IFERROR(_xll.qlIndexFixing(ONIndex6M,I681,TRUE,_xll.ohTrigger(RecalcTrigger,Trigger6M)),NA())</f>
        <v>1.8973740356544866E-2</v>
      </c>
      <c r="P681" s="52">
        <f>IFERROR(_xll.qlIndexFixing(Index1Y,$H681,TRUE,_xll.ohTrigger(RecalcTrigger,Trigger1Y)),NA())</f>
        <v>2.169235293154792E-2</v>
      </c>
      <c r="Q681" s="52">
        <f>IFERROR(_xll.qlIndexFixing(ONIndex1Y,I681,TRUE,_xll.ohTrigger(RecalcTrigger,Trigger1Y)),NA())</f>
        <v>2.0797519052928592E-2</v>
      </c>
    </row>
    <row r="682" spans="2:17" x14ac:dyDescent="0.2">
      <c r="B682" s="46" t="s">
        <v>51</v>
      </c>
      <c r="D682" s="49">
        <f>_xll.qlCalendarAdvance(LocalCalendar,$D681,B682,"f",FALSE)</f>
        <v>44376</v>
      </c>
      <c r="E682" s="49">
        <f>_xll.qlInterestRateIndexValueDate(IndexON,D682)</f>
        <v>44376</v>
      </c>
      <c r="F682" s="52">
        <f>IFERROR(_xll.qlIndexFixing(IndexON,D682,TRUE,_xll.ohTrigger(RecalcTrigger,TriggerON)),NA())</f>
        <v>1.4469733469413271E-2</v>
      </c>
      <c r="H682" s="49">
        <f>_xll.qlCalendarAdvance(IborCalendar,$H681,B682,"f",FALSE)</f>
        <v>44369</v>
      </c>
      <c r="I682" s="49">
        <f>_xll.qlInterestRateIndexValueDate(Index1M,$H682)</f>
        <v>44371</v>
      </c>
      <c r="J682" s="52">
        <f>IFERROR(_xll.qlIndexFixing(Index1M,$H682,TRUE,_xll.ohTrigger(RecalcTrigger,Trigger1M)),NA())</f>
        <v>1.7063088421815642E-2</v>
      </c>
      <c r="K682" s="52">
        <f>IFERROR(_xll.qlIndexFixing(ONIndex1M,I682,TRUE,_xll.ohTrigger(RecalcTrigger,Trigger1M)),NA())</f>
        <v>1.6949630227998114E-2</v>
      </c>
      <c r="L682" s="52">
        <f>IFERROR(_xll.qlIndexFixing(Index3M,H682,TRUE,_xll.ohTrigger(RecalcTrigger,Trigger3M)),NA())</f>
        <v>1.8248246926920779E-2</v>
      </c>
      <c r="M682" s="52">
        <f>IFERROR(_xll.qlIndexFixing(ONIndex3M,I682,TRUE,_xll.ohTrigger(RecalcTrigger,Trigger3M)),NA())</f>
        <v>1.7933805190324392E-2</v>
      </c>
      <c r="N682" s="52">
        <f>IFERROR(_xll.qlIndexFixing(Index6M,$H682,TRUE,_xll.ohTrigger(RecalcTrigger,Trigger6M)),NA())</f>
        <v>1.9679727230104655E-2</v>
      </c>
      <c r="O682" s="52">
        <f>IFERROR(_xll.qlIndexFixing(ONIndex6M,I682,TRUE,_xll.ohTrigger(RecalcTrigger,Trigger6M)),NA())</f>
        <v>1.902028012138679E-2</v>
      </c>
      <c r="P682" s="52">
        <f>IFERROR(_xll.qlIndexFixing(Index1Y,$H682,TRUE,_xll.ohTrigger(RecalcTrigger,Trigger1Y)),NA())</f>
        <v>2.1714419270865676E-2</v>
      </c>
      <c r="Q682" s="52">
        <f>IFERROR(_xll.qlIndexFixing(ONIndex1Y,I682,TRUE,_xll.ohTrigger(RecalcTrigger,Trigger1Y)),NA())</f>
        <v>2.0830539584357766E-2</v>
      </c>
    </row>
    <row r="683" spans="2:17" x14ac:dyDescent="0.2">
      <c r="B683" s="46" t="s">
        <v>51</v>
      </c>
      <c r="D683" s="49">
        <f>_xll.qlCalendarAdvance(LocalCalendar,$D682,B683,"f",FALSE)</f>
        <v>44383</v>
      </c>
      <c r="E683" s="49">
        <f>_xll.qlInterestRateIndexValueDate(IndexON,D683)</f>
        <v>44383</v>
      </c>
      <c r="F683" s="52">
        <f>IFERROR(_xll.qlIndexFixing(IndexON,D683,TRUE,_xll.ohTrigger(RecalcTrigger,TriggerON)),NA())</f>
        <v>1.4510890495680329E-2</v>
      </c>
      <c r="H683" s="49">
        <f>_xll.qlCalendarAdvance(IborCalendar,$H682,B683,"f",FALSE)</f>
        <v>44376</v>
      </c>
      <c r="I683" s="49">
        <f>_xll.qlInterestRateIndexValueDate(Index1M,$H683)</f>
        <v>44378</v>
      </c>
      <c r="J683" s="52">
        <f>IFERROR(_xll.qlIndexFixing(Index1M,$H683,TRUE,_xll.ohTrigger(RecalcTrigger,Trigger1M)),NA())</f>
        <v>1.710818394413699E-2</v>
      </c>
      <c r="K683" s="52">
        <f>IFERROR(_xll.qlIndexFixing(ONIndex1M,I683,TRUE,_xll.ohTrigger(RecalcTrigger,Trigger1M)),NA())</f>
        <v>1.6995670303989741E-2</v>
      </c>
      <c r="L683" s="52">
        <f>IFERROR(_xll.qlIndexFixing(Index3M,H683,TRUE,_xll.ohTrigger(RecalcTrigger,Trigger3M)),NA())</f>
        <v>1.8289260018522782E-2</v>
      </c>
      <c r="M683" s="52">
        <f>IFERROR(_xll.qlIndexFixing(ONIndex3M,I683,TRUE,_xll.ohTrigger(RecalcTrigger,Trigger3M)),NA())</f>
        <v>1.7977325491127516E-2</v>
      </c>
      <c r="N683" s="52">
        <f>IFERROR(_xll.qlIndexFixing(Index6M,$H683,TRUE,_xll.ohTrigger(RecalcTrigger,Trigger6M)),NA())</f>
        <v>1.9716381426400358E-2</v>
      </c>
      <c r="O683" s="52">
        <f>IFERROR(_xll.qlIndexFixing(ONIndex6M,I683,TRUE,_xll.ohTrigger(RecalcTrigger,Trigger6M)),NA())</f>
        <v>1.9066326812886558E-2</v>
      </c>
      <c r="P683" s="52">
        <f>IFERROR(_xll.qlIndexFixing(Index1Y,$H683,TRUE,_xll.ohTrigger(RecalcTrigger,Trigger1Y)),NA())</f>
        <v>2.1736143224820412E-2</v>
      </c>
      <c r="Q683" s="52">
        <f>IFERROR(_xll.qlIndexFixing(ONIndex1Y,I683,TRUE,_xll.ohTrigger(RecalcTrigger,Trigger1Y)),NA())</f>
        <v>2.0863106520305763E-2</v>
      </c>
    </row>
    <row r="684" spans="2:17" x14ac:dyDescent="0.2">
      <c r="B684" s="46" t="s">
        <v>51</v>
      </c>
      <c r="D684" s="49">
        <f>_xll.qlCalendarAdvance(LocalCalendar,$D683,B684,"f",FALSE)</f>
        <v>44390</v>
      </c>
      <c r="E684" s="49">
        <f>_xll.qlInterestRateIndexValueDate(IndexON,D684)</f>
        <v>44390</v>
      </c>
      <c r="F684" s="52">
        <f>IFERROR(_xll.qlIndexFixing(IndexON,D684,TRUE,_xll.ohTrigger(RecalcTrigger,TriggerON)),NA())</f>
        <v>1.455158094644915E-2</v>
      </c>
      <c r="H684" s="49">
        <f>_xll.qlCalendarAdvance(IborCalendar,$H683,B684,"f",FALSE)</f>
        <v>44383</v>
      </c>
      <c r="I684" s="49">
        <f>_xll.qlInterestRateIndexValueDate(Index1M,$H684)</f>
        <v>44385</v>
      </c>
      <c r="J684" s="52">
        <f>IFERROR(_xll.qlIndexFixing(Index1M,$H684,TRUE,_xll.ohTrigger(RecalcTrigger,Trigger1M)),NA())</f>
        <v>1.7152822475555718E-2</v>
      </c>
      <c r="K684" s="52">
        <f>IFERROR(_xll.qlIndexFixing(ONIndex1M,I684,TRUE,_xll.ohTrigger(RecalcTrigger,Trigger1M)),NA())</f>
        <v>1.7041253888896435E-2</v>
      </c>
      <c r="L684" s="52">
        <f>IFERROR(_xll.qlIndexFixing(Index3M,H684,TRUE,_xll.ohTrigger(RecalcTrigger,Trigger3M)),NA())</f>
        <v>1.8329856883651494E-2</v>
      </c>
      <c r="M684" s="52">
        <f>IFERROR(_xll.qlIndexFixing(ONIndex3M,I684,TRUE,_xll.ohTrigger(RecalcTrigger,Trigger3M)),NA())</f>
        <v>1.8020431064798004E-2</v>
      </c>
      <c r="N684" s="52">
        <f>IFERROR(_xll.qlIndexFixing(Index6M,$H684,TRUE,_xll.ohTrigger(RecalcTrigger,Trigger6M)),NA())</f>
        <v>1.9752601981964324E-2</v>
      </c>
      <c r="O684" s="52">
        <f>IFERROR(_xll.qlIndexFixing(ONIndex6M,I684,TRUE,_xll.ohTrigger(RecalcTrigger,Trigger6M)),NA())</f>
        <v>1.9111880430804362E-2</v>
      </c>
      <c r="P684" s="52">
        <f>IFERROR(_xll.qlIndexFixing(Index1Y,$H684,TRUE,_xll.ohTrigger(RecalcTrigger,Trigger1Y)),NA())</f>
        <v>2.1757541669563014E-2</v>
      </c>
      <c r="Q684" s="52">
        <f>IFERROR(_xll.qlIndexFixing(ONIndex1Y,I684,TRUE,_xll.ohTrigger(RecalcTrigger,Trigger1Y)),NA())</f>
        <v>2.0895219860772585E-2</v>
      </c>
    </row>
    <row r="685" spans="2:17" x14ac:dyDescent="0.2">
      <c r="B685" s="46" t="s">
        <v>51</v>
      </c>
      <c r="D685" s="49">
        <f>_xll.qlCalendarAdvance(LocalCalendar,$D684,B685,"f",FALSE)</f>
        <v>44397</v>
      </c>
      <c r="E685" s="49">
        <f>_xll.qlInterestRateIndexValueDate(IndexON,D685)</f>
        <v>44397</v>
      </c>
      <c r="F685" s="52">
        <f>IFERROR(_xll.qlIndexFixing(IndexON,D685,TRUE,_xll.ohTrigger(RecalcTrigger,TriggerON)),NA())</f>
        <v>1.459180482179967E-2</v>
      </c>
      <c r="H685" s="49">
        <f>_xll.qlCalendarAdvance(IborCalendar,$H684,B685,"f",FALSE)</f>
        <v>44390</v>
      </c>
      <c r="I685" s="49">
        <f>_xll.qlInterestRateIndexValueDate(Index1M,$H685)</f>
        <v>44392</v>
      </c>
      <c r="J685" s="52">
        <f>IFERROR(_xll.qlIndexFixing(Index1M,$H685,TRUE,_xll.ohTrigger(RecalcTrigger,Trigger1M)),NA())</f>
        <v>1.7197004010636174E-2</v>
      </c>
      <c r="K685" s="52">
        <f>IFERROR(_xll.qlIndexFixing(ONIndex1M,I685,TRUE,_xll.ohTrigger(RecalcTrigger,Trigger1M)),NA())</f>
        <v>1.7086380982478389E-2</v>
      </c>
      <c r="L685" s="52">
        <f>IFERROR(_xll.qlIndexFixing(Index3M,H685,TRUE,_xll.ohTrigger(RecalcTrigger,Trigger3M)),NA())</f>
        <v>1.8370037509405936E-2</v>
      </c>
      <c r="M685" s="52">
        <f>IFERROR(_xll.qlIndexFixing(ONIndex3M,I685,TRUE,_xll.ohTrigger(RecalcTrigger,Trigger3M)),NA())</f>
        <v>1.8063121911096047E-2</v>
      </c>
      <c r="N685" s="52">
        <f>IFERROR(_xll.qlIndexFixing(Index6M,$H685,TRUE,_xll.ohTrigger(RecalcTrigger,Trigger6M)),NA())</f>
        <v>1.9794685029848498E-2</v>
      </c>
      <c r="O685" s="52">
        <f>IFERROR(_xll.qlIndexFixing(ONIndex6M,I685,TRUE,_xll.ohTrigger(RecalcTrigger,Trigger6M)),NA())</f>
        <v>1.9156940974900394E-2</v>
      </c>
      <c r="P685" s="52">
        <f>IFERROR(_xll.qlIndexFixing(Index1Y,$H685,TRUE,_xll.ohTrigger(RecalcTrigger,Trigger1Y)),NA())</f>
        <v>2.1778631483005812E-2</v>
      </c>
      <c r="Q685" s="52">
        <f>IFERROR(_xll.qlIndexFixing(ONIndex1Y,I685,TRUE,_xll.ohTrigger(RecalcTrigger,Trigger1Y)),NA())</f>
        <v>2.0926879605518423E-2</v>
      </c>
    </row>
    <row r="686" spans="2:17" x14ac:dyDescent="0.2">
      <c r="B686" s="46" t="s">
        <v>51</v>
      </c>
      <c r="D686" s="49">
        <f>_xll.qlCalendarAdvance(LocalCalendar,$D685,B686,"f",FALSE)</f>
        <v>44404</v>
      </c>
      <c r="E686" s="49">
        <f>_xll.qlInterestRateIndexValueDate(IndexON,D686)</f>
        <v>44404</v>
      </c>
      <c r="F686" s="52">
        <f>IFERROR(_xll.qlIndexFixing(IndexON,D686,TRUE,_xll.ohTrigger(RecalcTrigger,TriggerON)),NA())</f>
        <v>1.4631562121492081E-2</v>
      </c>
      <c r="H686" s="49">
        <f>_xll.qlCalendarAdvance(IborCalendar,$H685,B686,"f",FALSE)</f>
        <v>44397</v>
      </c>
      <c r="I686" s="49">
        <f>_xll.qlInterestRateIndexValueDate(Index1M,$H686)</f>
        <v>44399</v>
      </c>
      <c r="J686" s="52">
        <f>IFERROR(_xll.qlIndexFixing(Index1M,$H686,TRUE,_xll.ohTrigger(RecalcTrigger,Trigger1M)),NA())</f>
        <v>1.7240728544000161E-2</v>
      </c>
      <c r="K686" s="52">
        <f>IFERROR(_xll.qlIndexFixing(ONIndex1M,I686,TRUE,_xll.ohTrigger(RecalcTrigger,Trigger1M)),NA())</f>
        <v>1.7131051584655665E-2</v>
      </c>
      <c r="L686" s="52">
        <f>IFERROR(_xll.qlIndexFixing(Index3M,H686,TRUE,_xll.ohTrigger(RecalcTrigger,Trigger3M)),NA())</f>
        <v>1.8409801883014585E-2</v>
      </c>
      <c r="M686" s="52">
        <f>IFERROR(_xll.qlIndexFixing(ONIndex3M,I686,TRUE,_xll.ohTrigger(RecalcTrigger,Trigger3M)),NA())</f>
        <v>1.8105398029941711E-2</v>
      </c>
      <c r="N686" s="52">
        <f>IFERROR(_xll.qlIndexFixing(Index6M,$H686,TRUE,_xll.ohTrigger(RecalcTrigger,Trigger6M)),NA())</f>
        <v>1.9829977730371956E-2</v>
      </c>
      <c r="O686" s="52">
        <f>IFERROR(_xll.qlIndexFixing(ONIndex6M,I686,TRUE,_xll.ohTrigger(RecalcTrigger,Trigger6M)),NA())</f>
        <v>1.9201508445094717E-2</v>
      </c>
      <c r="P686" s="52">
        <f>IFERROR(_xll.qlIndexFixing(Index1Y,$H686,TRUE,_xll.ohTrigger(RecalcTrigger,Trigger1Y)),NA())</f>
        <v>2.1799429544769357E-2</v>
      </c>
      <c r="Q686" s="52">
        <f>IFERROR(_xll.qlIndexFixing(ONIndex1Y,I686,TRUE,_xll.ohTrigger(RecalcTrigger,Trigger1Y)),NA())</f>
        <v>2.0958085754543276E-2</v>
      </c>
    </row>
    <row r="687" spans="2:17" x14ac:dyDescent="0.2">
      <c r="B687" s="46" t="s">
        <v>51</v>
      </c>
      <c r="D687" s="49">
        <f>_xll.qlCalendarAdvance(LocalCalendar,$D686,B687,"f",FALSE)</f>
        <v>44411</v>
      </c>
      <c r="E687" s="49">
        <f>_xll.qlInterestRateIndexValueDate(IndexON,D687)</f>
        <v>44411</v>
      </c>
      <c r="F687" s="52">
        <f>IFERROR(_xll.qlIndexFixing(IndexON,D687,TRUE,_xll.ohTrigger(RecalcTrigger,TriggerON)),NA())</f>
        <v>1.4670852845366511E-2</v>
      </c>
      <c r="H687" s="49">
        <f>_xll.qlCalendarAdvance(IborCalendar,$H686,B687,"f",FALSE)</f>
        <v>44404</v>
      </c>
      <c r="I687" s="49">
        <f>_xll.qlInterestRateIndexValueDate(Index1M,$H687)</f>
        <v>44406</v>
      </c>
      <c r="J687" s="52">
        <f>IFERROR(_xll.qlIndexFixing(Index1M,$H687,TRUE,_xll.ohTrigger(RecalcTrigger,Trigger1M)),NA())</f>
        <v>1.7287458703519384E-2</v>
      </c>
      <c r="K687" s="52">
        <f>IFERROR(_xll.qlIndexFixing(ONIndex1M,I687,TRUE,_xll.ohTrigger(RecalcTrigger,Trigger1M)),NA())</f>
        <v>1.7175265695188457E-2</v>
      </c>
      <c r="L687" s="52">
        <f>IFERROR(_xll.qlIndexFixing(Index3M,H687,TRUE,_xll.ohTrigger(RecalcTrigger,Trigger3M)),NA())</f>
        <v>1.8449149991837981E-2</v>
      </c>
      <c r="M687" s="52">
        <f>IFERROR(_xll.qlIndexFixing(ONIndex3M,I687,TRUE,_xll.ohTrigger(RecalcTrigger,Trigger3M)),NA())</f>
        <v>1.8147259421095185E-2</v>
      </c>
      <c r="N687" s="52">
        <f>IFERROR(_xll.qlIndexFixing(Index6M,$H687,TRUE,_xll.ohTrigger(RecalcTrigger,Trigger6M)),NA())</f>
        <v>1.9867919580909488E-2</v>
      </c>
      <c r="O687" s="52">
        <f>IFERROR(_xll.qlIndexFixing(ONIndex6M,I687,TRUE,_xll.ohTrigger(RecalcTrigger,Trigger6M)),NA())</f>
        <v>1.9245582841147524E-2</v>
      </c>
      <c r="P687" s="52">
        <f>IFERROR(_xll.qlIndexFixing(Index1Y,$H687,TRUE,_xll.ohTrigger(RecalcTrigger,Trigger1Y)),NA())</f>
        <v>2.181995273613227E-2</v>
      </c>
      <c r="Q687" s="52">
        <f>IFERROR(_xll.qlIndexFixing(ONIndex1Y,I687,TRUE,_xll.ohTrigger(RecalcTrigger,Trigger1Y)),NA())</f>
        <v>2.0988838307607338E-2</v>
      </c>
    </row>
    <row r="688" spans="2:17" x14ac:dyDescent="0.2">
      <c r="B688" s="46" t="s">
        <v>51</v>
      </c>
      <c r="D688" s="49">
        <f>_xll.qlCalendarAdvance(LocalCalendar,$D687,B688,"f",FALSE)</f>
        <v>44418</v>
      </c>
      <c r="E688" s="49">
        <f>_xll.qlInterestRateIndexValueDate(IndexON,D688)</f>
        <v>44418</v>
      </c>
      <c r="F688" s="52">
        <f>IFERROR(_xll.qlIndexFixing(IndexON,D688,TRUE,_xll.ohTrigger(RecalcTrigger,TriggerON)),NA())</f>
        <v>1.4709676993263088E-2</v>
      </c>
      <c r="H688" s="49">
        <f>_xll.qlCalendarAdvance(IborCalendar,$H687,B688,"f",FALSE)</f>
        <v>44411</v>
      </c>
      <c r="I688" s="49">
        <f>_xll.qlInterestRateIndexValueDate(Index1M,$H688)</f>
        <v>44413</v>
      </c>
      <c r="J688" s="52">
        <f>IFERROR(_xll.qlIndexFixing(Index1M,$H688,TRUE,_xll.ohTrigger(RecalcTrigger,Trigger1M)),NA())</f>
        <v>1.7330238628695035E-2</v>
      </c>
      <c r="K688" s="52">
        <f>IFERROR(_xll.qlIndexFixing(ONIndex1M,I688,TRUE,_xll.ohTrigger(RecalcTrigger,Trigger1M)),NA())</f>
        <v>1.7219023313916892E-2</v>
      </c>
      <c r="L688" s="52">
        <f>IFERROR(_xll.qlIndexFixing(Index3M,H688,TRUE,_xll.ohTrigger(RecalcTrigger,Trigger3M)),NA())</f>
        <v>1.8488081823368741E-2</v>
      </c>
      <c r="M688" s="52">
        <f>IFERROR(_xll.qlIndexFixing(ONIndex3M,I688,TRUE,_xll.ohTrigger(RecalcTrigger,Trigger3M)),NA())</f>
        <v>1.8188706084556472E-2</v>
      </c>
      <c r="N688" s="52">
        <f>IFERROR(_xll.qlIndexFixing(Index6M,$H688,TRUE,_xll.ohTrigger(RecalcTrigger,Trigger6M)),NA())</f>
        <v>1.9905364043566891E-2</v>
      </c>
      <c r="O688" s="52">
        <f>IFERROR(_xll.qlIndexFixing(ONIndex6M,I688,TRUE,_xll.ohTrigger(RecalcTrigger,Trigger6M)),NA())</f>
        <v>1.9289164162978878E-2</v>
      </c>
      <c r="P688" s="52">
        <f>IFERROR(_xll.qlIndexFixing(Index1Y,$H688,TRUE,_xll.ohTrigger(RecalcTrigger,Trigger1Y)),NA())</f>
        <v>2.1840217939983281E-2</v>
      </c>
      <c r="Q688" s="52">
        <f>IFERROR(_xll.qlIndexFixing(ONIndex1Y,I688,TRUE,_xll.ohTrigger(RecalcTrigger,Trigger1Y)),NA())</f>
        <v>2.1019137264630672E-2</v>
      </c>
    </row>
    <row r="689" spans="2:17" x14ac:dyDescent="0.2">
      <c r="B689" s="46" t="s">
        <v>51</v>
      </c>
      <c r="D689" s="49">
        <f>_xll.qlCalendarAdvance(LocalCalendar,$D688,B689,"f",FALSE)</f>
        <v>44425</v>
      </c>
      <c r="E689" s="49">
        <f>_xll.qlInterestRateIndexValueDate(IndexON,D689)</f>
        <v>44425</v>
      </c>
      <c r="F689" s="52">
        <f>IFERROR(_xll.qlIndexFixing(IndexON,D689,TRUE,_xll.ohTrigger(RecalcTrigger,TriggerON)),NA())</f>
        <v>1.4748034565021939E-2</v>
      </c>
      <c r="H689" s="49">
        <f>_xll.qlCalendarAdvance(IborCalendar,$H688,B689,"f",FALSE)</f>
        <v>44418</v>
      </c>
      <c r="I689" s="49">
        <f>_xll.qlInterestRateIndexValueDate(Index1M,$H689)</f>
        <v>44420</v>
      </c>
      <c r="J689" s="52">
        <f>IFERROR(_xll.qlIndexFixing(Index1M,$H689,TRUE,_xll.ohTrigger(RecalcTrigger,Trigger1M)),NA())</f>
        <v>1.7369160080863144E-2</v>
      </c>
      <c r="K689" s="52">
        <f>IFERROR(_xll.qlIndexFixing(ONIndex1M,I689,TRUE,_xll.ohTrigger(RecalcTrigger,Trigger1M)),NA())</f>
        <v>1.7262324440601162E-2</v>
      </c>
      <c r="L689" s="52">
        <f>IFERROR(_xll.qlIndexFixing(Index3M,H689,TRUE,_xll.ohTrigger(RecalcTrigger,Trigger3M)),NA())</f>
        <v>1.8526597365234154E-2</v>
      </c>
      <c r="M689" s="52">
        <f>IFERROR(_xll.qlIndexFixing(ONIndex3M,I689,TRUE,_xll.ohTrigger(RecalcTrigger,Trigger3M)),NA())</f>
        <v>1.8229738020005826E-2</v>
      </c>
      <c r="N689" s="52">
        <f>IFERROR(_xll.qlIndexFixing(Index6M,$H689,TRUE,_xll.ohTrigger(RecalcTrigger,Trigger6M)),NA())</f>
        <v>1.994231108974124E-2</v>
      </c>
      <c r="O689" s="52">
        <f>IFERROR(_xll.qlIndexFixing(ONIndex6M,I689,TRUE,_xll.ohTrigger(RecalcTrigger,Trigger6M)),NA())</f>
        <v>1.9332252410189099E-2</v>
      </c>
      <c r="P689" s="52">
        <f>IFERROR(_xll.qlIndexFixing(Index1Y,$H689,TRUE,_xll.ohTrigger(RecalcTrigger,Trigger1Y)),NA())</f>
        <v>2.186024204077721E-2</v>
      </c>
      <c r="Q689" s="52">
        <f>IFERROR(_xll.qlIndexFixing(ONIndex1Y,I689,TRUE,_xll.ohTrigger(RecalcTrigger,Trigger1Y)),NA())</f>
        <v>2.1048982625533341E-2</v>
      </c>
    </row>
    <row r="690" spans="2:17" x14ac:dyDescent="0.2">
      <c r="B690" s="46" t="s">
        <v>51</v>
      </c>
      <c r="D690" s="49">
        <f>_xll.qlCalendarAdvance(LocalCalendar,$D689,B690,"f",FALSE)</f>
        <v>44432</v>
      </c>
      <c r="E690" s="49">
        <f>_xll.qlInterestRateIndexValueDate(IndexON,D690)</f>
        <v>44432</v>
      </c>
      <c r="F690" s="52">
        <f>IFERROR(_xll.qlIndexFixing(IndexON,D690,TRUE,_xll.ohTrigger(RecalcTrigger,TriggerON)),NA())</f>
        <v>1.4785925560483193E-2</v>
      </c>
      <c r="H690" s="49">
        <f>_xll.qlCalendarAdvance(IborCalendar,$H689,B690,"f",FALSE)</f>
        <v>44425</v>
      </c>
      <c r="I690" s="49">
        <f>_xll.qlInterestRateIndexValueDate(Index1M,$H690)</f>
        <v>44427</v>
      </c>
      <c r="J690" s="52">
        <f>IFERROR(_xll.qlIndexFixing(Index1M,$H690,TRUE,_xll.ohTrigger(RecalcTrigger,Trigger1M)),NA())</f>
        <v>1.7411056554703375E-2</v>
      </c>
      <c r="K690" s="52">
        <f>IFERROR(_xll.qlIndexFixing(ONIndex1M,I690,TRUE,_xll.ohTrigger(RecalcTrigger,Trigger1M)),NA())</f>
        <v>1.7305169075241267E-2</v>
      </c>
      <c r="L690" s="52">
        <f>IFERROR(_xll.qlIndexFixing(Index3M,H690,TRUE,_xll.ohTrigger(RecalcTrigger,Trigger3M)),NA())</f>
        <v>1.8564696605190969E-2</v>
      </c>
      <c r="M690" s="52">
        <f>IFERROR(_xll.qlIndexFixing(ONIndex3M,I690,TRUE,_xll.ohTrigger(RecalcTrigger,Trigger3M)),NA())</f>
        <v>1.8270355227523183E-2</v>
      </c>
      <c r="N690" s="52">
        <f>IFERROR(_xll.qlIndexFixing(Index6M,$H690,TRUE,_xll.ohTrigger(RecalcTrigger,Trigger6M)),NA())</f>
        <v>1.9981739821672957E-2</v>
      </c>
      <c r="O690" s="52">
        <f>IFERROR(_xll.qlIndexFixing(ONIndex6M,I690,TRUE,_xll.ohTrigger(RecalcTrigger,Trigger6M)),NA())</f>
        <v>1.9374847582778187E-2</v>
      </c>
      <c r="P690" s="52">
        <f>IFERROR(_xll.qlIndexFixing(Index1Y,$H690,TRUE,_xll.ohTrigger(RecalcTrigger,Trigger1Y)),NA())</f>
        <v>2.1880041924492923E-2</v>
      </c>
      <c r="Q690" s="52">
        <f>IFERROR(_xll.qlIndexFixing(ONIndex1Y,I690,TRUE,_xll.ohTrigger(RecalcTrigger,Trigger1Y)),NA())</f>
        <v>2.107837439023541E-2</v>
      </c>
    </row>
    <row r="691" spans="2:17" x14ac:dyDescent="0.2">
      <c r="B691" s="46" t="s">
        <v>51</v>
      </c>
      <c r="D691" s="49">
        <f>_xll.qlCalendarAdvance(LocalCalendar,$D690,B691,"f",FALSE)</f>
        <v>44439</v>
      </c>
      <c r="E691" s="49">
        <f>_xll.qlInterestRateIndexValueDate(IndexON,D691)</f>
        <v>44439</v>
      </c>
      <c r="F691" s="52">
        <f>IFERROR(_xll.qlIndexFixing(IndexON,D691,TRUE,_xll.ohTrigger(RecalcTrigger,TriggerON)),NA())</f>
        <v>1.4823349979486977E-2</v>
      </c>
      <c r="H691" s="49">
        <f>_xll.qlCalendarAdvance(IborCalendar,$H690,B691,"f",FALSE)</f>
        <v>44432</v>
      </c>
      <c r="I691" s="49">
        <f>_xll.qlInterestRateIndexValueDate(Index1M,$H691)</f>
        <v>44434</v>
      </c>
      <c r="J691" s="52">
        <f>IFERROR(_xll.qlIndexFixing(Index1M,$H691,TRUE,_xll.ohTrigger(RecalcTrigger,Trigger1M)),NA())</f>
        <v>1.7452496000777973E-2</v>
      </c>
      <c r="K691" s="52">
        <f>IFERROR(_xll.qlIndexFixing(ONIndex1M,I691,TRUE,_xll.ohTrigger(RecalcTrigger,Trigger1M)),NA())</f>
        <v>1.7347557217517462E-2</v>
      </c>
      <c r="L691" s="52">
        <f>IFERROR(_xll.qlIndexFixing(Index3M,H691,TRUE,_xll.ohTrigger(RecalcTrigger,Trigger3M)),NA())</f>
        <v>1.860237953113061E-2</v>
      </c>
      <c r="M691" s="52">
        <f>IFERROR(_xll.qlIndexFixing(ONIndex3M,I691,TRUE,_xll.ohTrigger(RecalcTrigger,Trigger3M)),NA())</f>
        <v>1.8310557706788799E-2</v>
      </c>
      <c r="N691" s="52">
        <f>IFERROR(_xll.qlIndexFixing(Index6M,$H691,TRUE,_xll.ohTrigger(RecalcTrigger,Trigger6M)),NA())</f>
        <v>2.0014712820129898E-2</v>
      </c>
      <c r="O691" s="52">
        <f>IFERROR(_xll.qlIndexFixing(ONIndex6M,I691,TRUE,_xll.ohTrigger(RecalcTrigger,Trigger6M)),NA())</f>
        <v>1.9416949680586271E-2</v>
      </c>
      <c r="P691" s="52">
        <f>IFERROR(_xll.qlIndexFixing(Index1Y,$H691,TRUE,_xll.ohTrigger(RecalcTrigger,Trigger1Y)),NA())</f>
        <v>2.1899634478594335E-2</v>
      </c>
      <c r="Q691" s="52">
        <f>IFERROR(_xll.qlIndexFixing(ONIndex1Y,I691,TRUE,_xll.ohTrigger(RecalcTrigger,Trigger1Y)),NA())</f>
        <v>2.1107312558577007E-2</v>
      </c>
    </row>
    <row r="692" spans="2:17" x14ac:dyDescent="0.2">
      <c r="B692" s="46" t="s">
        <v>51</v>
      </c>
      <c r="D692" s="49">
        <f>_xll.qlCalendarAdvance(LocalCalendar,$D691,B692,"f",FALSE)</f>
        <v>44446</v>
      </c>
      <c r="E692" s="49">
        <f>_xll.qlInterestRateIndexValueDate(IndexON,D692)</f>
        <v>44446</v>
      </c>
      <c r="F692" s="52">
        <f>IFERROR(_xll.qlIndexFixing(IndexON,D692,TRUE,_xll.ohTrigger(RecalcTrigger,TriggerON)),NA())</f>
        <v>1.4860307821953356E-2</v>
      </c>
      <c r="H692" s="49">
        <f>_xll.qlCalendarAdvance(IborCalendar,$H691,B692,"f",FALSE)</f>
        <v>44439</v>
      </c>
      <c r="I692" s="49">
        <f>_xll.qlInterestRateIndexValueDate(Index1M,$H692)</f>
        <v>44441</v>
      </c>
      <c r="J692" s="52">
        <f>IFERROR(_xll.qlIndexFixing(Index1M,$H692,TRUE,_xll.ohTrigger(RecalcTrigger,Trigger1M)),NA())</f>
        <v>1.7493478414038477E-2</v>
      </c>
      <c r="K692" s="52">
        <f>IFERROR(_xll.qlIndexFixing(ONIndex1M,I692,TRUE,_xll.ohTrigger(RecalcTrigger,Trigger1M)),NA())</f>
        <v>1.7389488867429748E-2</v>
      </c>
      <c r="L692" s="52">
        <f>IFERROR(_xll.qlIndexFixing(Index3M,H692,TRUE,_xll.ohTrigger(RecalcTrigger,Trigger3M)),NA())</f>
        <v>1.8636581235179236E-2</v>
      </c>
      <c r="M692" s="52">
        <f>IFERROR(_xll.qlIndexFixing(ONIndex3M,I692,TRUE,_xll.ohTrigger(RecalcTrigger,Trigger3M)),NA())</f>
        <v>1.8350345457722739E-2</v>
      </c>
      <c r="N692" s="52">
        <f>IFERROR(_xll.qlIndexFixing(Index6M,$H692,TRUE,_xll.ohTrigger(RecalcTrigger,Trigger6M)),NA())</f>
        <v>2.0035560899206824E-2</v>
      </c>
      <c r="O692" s="52">
        <f>IFERROR(_xll.qlIndexFixing(ONIndex6M,I692,TRUE,_xll.ohTrigger(RecalcTrigger,Trigger6M)),NA())</f>
        <v>1.9458558703373541E-2</v>
      </c>
      <c r="P692" s="52">
        <f>IFERROR(_xll.qlIndexFixing(Index1Y,$H692,TRUE,_xll.ohTrigger(RecalcTrigger,Trigger1Y)),NA())</f>
        <v>2.1919036591994071E-2</v>
      </c>
      <c r="Q692" s="52">
        <f>IFERROR(_xll.qlIndexFixing(ONIndex1Y,I692,TRUE,_xll.ohTrigger(RecalcTrigger,Trigger1Y)),NA())</f>
        <v>2.1135797130398259E-2</v>
      </c>
    </row>
    <row r="693" spans="2:17" x14ac:dyDescent="0.2">
      <c r="B693" s="46" t="s">
        <v>51</v>
      </c>
      <c r="D693" s="49">
        <f>_xll.qlCalendarAdvance(LocalCalendar,$D692,B693,"f",FALSE)</f>
        <v>44453</v>
      </c>
      <c r="E693" s="49">
        <f>_xll.qlInterestRateIndexValueDate(IndexON,D693)</f>
        <v>44453</v>
      </c>
      <c r="F693" s="52">
        <f>IFERROR(_xll.qlIndexFixing(IndexON,D693,TRUE,_xll.ohTrigger(RecalcTrigger,TriggerON)),NA())</f>
        <v>1.4896799087722457E-2</v>
      </c>
      <c r="H693" s="49">
        <f>_xll.qlCalendarAdvance(IborCalendar,$H692,B693,"f",FALSE)</f>
        <v>44446</v>
      </c>
      <c r="I693" s="49">
        <f>_xll.qlInterestRateIndexValueDate(Index1M,$H693)</f>
        <v>44448</v>
      </c>
      <c r="J693" s="52">
        <f>IFERROR(_xll.qlIndexFixing(Index1M,$H693,TRUE,_xll.ohTrigger(RecalcTrigger,Trigger1M)),NA())</f>
        <v>1.7537282626525007E-2</v>
      </c>
      <c r="K693" s="52">
        <f>IFERROR(_xll.qlIndexFixing(ONIndex1M,I693,TRUE,_xll.ohTrigger(RecalcTrigger,Trigger1M)),NA())</f>
        <v>1.7430964024578444E-2</v>
      </c>
      <c r="L693" s="52">
        <f>IFERROR(_xll.qlIndexFixing(Index3M,H693,TRUE,_xll.ohTrigger(RecalcTrigger,Trigger3M)),NA())</f>
        <v>1.8673459330135041E-2</v>
      </c>
      <c r="M693" s="52">
        <f>IFERROR(_xll.qlIndexFixing(ONIndex3M,I693,TRUE,_xll.ohTrigger(RecalcTrigger,Trigger3M)),NA())</f>
        <v>1.8389718480165129E-2</v>
      </c>
      <c r="N693" s="52">
        <f>IFERROR(_xll.qlIndexFixing(Index6M,$H693,TRUE,_xll.ohTrigger(RecalcTrigger,Trigger6M)),NA())</f>
        <v>2.0070685971075818E-2</v>
      </c>
      <c r="O693" s="52">
        <f>IFERROR(_xll.qlIndexFixing(ONIndex6M,I693,TRUE,_xll.ohTrigger(RecalcTrigger,Trigger6M)),NA())</f>
        <v>1.9499674650980126E-2</v>
      </c>
      <c r="P693" s="52">
        <f>IFERROR(_xll.qlIndexFixing(Index1Y,$H693,TRUE,_xll.ohTrigger(RecalcTrigger,Trigger1Y)),NA())</f>
        <v>2.1938265155020394E-2</v>
      </c>
      <c r="Q693" s="52">
        <f>IFERROR(_xll.qlIndexFixing(ONIndex1Y,I693,TRUE,_xll.ohTrigger(RecalcTrigger,Trigger1Y)),NA())</f>
        <v>2.1163828105619231E-2</v>
      </c>
    </row>
    <row r="694" spans="2:17" x14ac:dyDescent="0.2">
      <c r="B694" s="46" t="s">
        <v>51</v>
      </c>
      <c r="D694" s="49">
        <f>_xll.qlCalendarAdvance(LocalCalendar,$D693,B694,"f",FALSE)</f>
        <v>44460</v>
      </c>
      <c r="E694" s="49">
        <f>_xll.qlInterestRateIndexValueDate(IndexON,D694)</f>
        <v>44460</v>
      </c>
      <c r="F694" s="52">
        <f>IFERROR(_xll.qlIndexFixing(IndexON,D694,TRUE,_xll.ohTrigger(RecalcTrigger,TriggerON)),NA())</f>
        <v>1.4932823776554471E-2</v>
      </c>
      <c r="H694" s="49">
        <f>_xll.qlCalendarAdvance(IborCalendar,$H693,B694,"f",FALSE)</f>
        <v>44453</v>
      </c>
      <c r="I694" s="49">
        <f>_xll.qlInterestRateIndexValueDate(Index1M,$H694)</f>
        <v>44455</v>
      </c>
      <c r="J694" s="52">
        <f>IFERROR(_xll.qlIndexFixing(Index1M,$H694,TRUE,_xll.ohTrigger(RecalcTrigger,Trigger1M)),NA())</f>
        <v>1.7574072122228113E-2</v>
      </c>
      <c r="K694" s="52">
        <f>IFERROR(_xll.qlIndexFixing(ONIndex1M,I694,TRUE,_xll.ohTrigger(RecalcTrigger,Trigger1M)),NA())</f>
        <v>1.7471982689043486E-2</v>
      </c>
      <c r="L694" s="52">
        <f>IFERROR(_xll.qlIndexFixing(Index3M,H694,TRUE,_xll.ohTrigger(RecalcTrigger,Trigger3M)),NA())</f>
        <v>1.8709921094188786E-2</v>
      </c>
      <c r="M694" s="52">
        <f>IFERROR(_xll.qlIndexFixing(ONIndex3M,I694,TRUE,_xll.ohTrigger(RecalcTrigger,Trigger3M)),NA())</f>
        <v>1.8428676774036035E-2</v>
      </c>
      <c r="N694" s="52">
        <f>IFERROR(_xll.qlIndexFixing(Index6M,$H694,TRUE,_xll.ohTrigger(RecalcTrigger,Trigger6M)),NA())</f>
        <v>2.0105313619694816E-2</v>
      </c>
      <c r="O694" s="52">
        <f>IFERROR(_xll.qlIndexFixing(ONIndex6M,I694,TRUE,_xll.ohTrigger(RecalcTrigger,Trigger6M)),NA())</f>
        <v>1.9540297523166217E-2</v>
      </c>
      <c r="P694" s="52">
        <f>IFERROR(_xll.qlIndexFixing(Index1Y,$H694,TRUE,_xll.ohTrigger(RecalcTrigger,Trigger1Y)),NA())</f>
        <v>2.1957337059386756E-2</v>
      </c>
      <c r="Q694" s="52">
        <f>IFERROR(_xll.qlIndexFixing(ONIndex1Y,I694,TRUE,_xll.ohTrigger(RecalcTrigger,Trigger1Y)),NA())</f>
        <v>2.1191405484239922E-2</v>
      </c>
    </row>
    <row r="695" spans="2:17" x14ac:dyDescent="0.2">
      <c r="B695" s="46" t="s">
        <v>51</v>
      </c>
      <c r="D695" s="49">
        <f>_xll.qlCalendarAdvance(LocalCalendar,$D694,B695,"f",FALSE)</f>
        <v>44467</v>
      </c>
      <c r="E695" s="49">
        <f>_xll.qlInterestRateIndexValueDate(IndexON,D695)</f>
        <v>44467</v>
      </c>
      <c r="F695" s="52">
        <f>IFERROR(_xll.qlIndexFixing(IndexON,D695,TRUE,_xll.ohTrigger(RecalcTrigger,TriggerON)),NA())</f>
        <v>1.4968381888529336E-2</v>
      </c>
      <c r="H695" s="49">
        <f>_xll.qlCalendarAdvance(IborCalendar,$H694,B695,"f",FALSE)</f>
        <v>44460</v>
      </c>
      <c r="I695" s="49">
        <f>_xll.qlInterestRateIndexValueDate(Index1M,$H695)</f>
        <v>44462</v>
      </c>
      <c r="J695" s="52">
        <f>IFERROR(_xll.qlIndexFixing(Index1M,$H695,TRUE,_xll.ohTrigger(RecalcTrigger,Trigger1M)),NA())</f>
        <v>1.7613683407347591E-2</v>
      </c>
      <c r="K695" s="52">
        <f>IFERROR(_xll.qlIndexFixing(ONIndex1M,I695,TRUE,_xll.ohTrigger(RecalcTrigger,Trigger1M)),NA())</f>
        <v>1.7512544860585066E-2</v>
      </c>
      <c r="L695" s="52">
        <f>IFERROR(_xll.qlIndexFixing(Index3M,H695,TRUE,_xll.ohTrigger(RecalcTrigger,Trigger3M)),NA())</f>
        <v>1.8745966515877111E-2</v>
      </c>
      <c r="M695" s="52">
        <f>IFERROR(_xll.qlIndexFixing(ONIndex3M,I695,TRUE,_xll.ohTrigger(RecalcTrigger,Trigger3M)),NA())</f>
        <v>1.8467220339095647E-2</v>
      </c>
      <c r="N695" s="52">
        <f>IFERROR(_xll.qlIndexFixing(Index6M,$H695,TRUE,_xll.ohTrigger(RecalcTrigger,Trigger6M)),NA())</f>
        <v>2.0139443819322204E-2</v>
      </c>
      <c r="O695" s="52">
        <f>IFERROR(_xll.qlIndexFixing(ONIndex6M,I695,TRUE,_xll.ohTrigger(RecalcTrigger,Trigger6M)),NA())</f>
        <v>1.9580427319931815E-2</v>
      </c>
      <c r="P695" s="52">
        <f>IFERROR(_xll.qlIndexFixing(Index1Y,$H695,TRUE,_xll.ohTrigger(RecalcTrigger,Trigger1Y)),NA())</f>
        <v>2.197626919816377E-2</v>
      </c>
      <c r="Q695" s="52">
        <f>IFERROR(_xll.qlIndexFixing(ONIndex1Y,I695,TRUE,_xll.ohTrigger(RecalcTrigger,Trigger1Y)),NA())</f>
        <v>2.1218529266020525E-2</v>
      </c>
    </row>
    <row r="696" spans="2:17" x14ac:dyDescent="0.2">
      <c r="B696" s="46" t="s">
        <v>51</v>
      </c>
      <c r="D696" s="49">
        <f>_xll.qlCalendarAdvance(LocalCalendar,$D695,B696,"f",FALSE)</f>
        <v>44474</v>
      </c>
      <c r="E696" s="49">
        <f>_xll.qlInterestRateIndexValueDate(IndexON,D696)</f>
        <v>44474</v>
      </c>
      <c r="F696" s="52">
        <f>IFERROR(_xll.qlIndexFixing(IndexON,D696,TRUE,_xll.ohTrigger(RecalcTrigger,TriggerON)),NA())</f>
        <v>1.5003473423247371E-2</v>
      </c>
      <c r="H696" s="49">
        <f>_xll.qlCalendarAdvance(IborCalendar,$H695,B696,"f",FALSE)</f>
        <v>44467</v>
      </c>
      <c r="I696" s="49">
        <f>_xll.qlInterestRateIndexValueDate(Index1M,$H696)</f>
        <v>44469</v>
      </c>
      <c r="J696" s="52">
        <f>IFERROR(_xll.qlIndexFixing(Index1M,$H696,TRUE,_xll.ohTrigger(RecalcTrigger,Trigger1M)),NA())</f>
        <v>1.764326059966206E-2</v>
      </c>
      <c r="K696" s="52">
        <f>IFERROR(_xll.qlIndexFixing(ONIndex1M,I696,TRUE,_xll.ohTrigger(RecalcTrigger,Trigger1M)),NA())</f>
        <v>1.7552650538963377E-2</v>
      </c>
      <c r="L696" s="52">
        <f>IFERROR(_xll.qlIndexFixing(Index3M,H696,TRUE,_xll.ohTrigger(RecalcTrigger,Trigger3M)),NA())</f>
        <v>1.8781595583866668E-2</v>
      </c>
      <c r="M696" s="52">
        <f>IFERROR(_xll.qlIndexFixing(ONIndex3M,I696,TRUE,_xll.ohTrigger(RecalcTrigger,Trigger3M)),NA())</f>
        <v>1.8505349175343966E-2</v>
      </c>
      <c r="N696" s="52">
        <f>IFERROR(_xll.qlIndexFixing(Index6M,$H696,TRUE,_xll.ohTrigger(RecalcTrigger,Trigger6M)),NA())</f>
        <v>2.0175869555213628E-2</v>
      </c>
      <c r="O696" s="52">
        <f>IFERROR(_xll.qlIndexFixing(ONIndex6M,I696,TRUE,_xll.ohTrigger(RecalcTrigger,Trigger6M)),NA())</f>
        <v>1.9620064040957175E-2</v>
      </c>
      <c r="P696" s="52">
        <f>IFERROR(_xll.qlIndexFixing(Index1Y,$H696,TRUE,_xll.ohTrigger(RecalcTrigger,Trigger1Y)),NA())</f>
        <v>2.1995078465754898E-2</v>
      </c>
      <c r="Q696" s="52">
        <f>IFERROR(_xll.qlIndexFixing(ONIndex1Y,I696,TRUE,_xll.ohTrigger(RecalcTrigger,Trigger1Y)),NA())</f>
        <v>2.1245199450961039E-2</v>
      </c>
    </row>
    <row r="697" spans="2:17" x14ac:dyDescent="0.2">
      <c r="B697" s="46" t="s">
        <v>51</v>
      </c>
      <c r="D697" s="49">
        <f>_xll.qlCalendarAdvance(LocalCalendar,$D696,B697,"f",FALSE)</f>
        <v>44481</v>
      </c>
      <c r="E697" s="49">
        <f>_xll.qlInterestRateIndexValueDate(IndexON,D697)</f>
        <v>44481</v>
      </c>
      <c r="F697" s="52">
        <f>IFERROR(_xll.qlIndexFixing(IndexON,D697,TRUE,_xll.ohTrigger(RecalcTrigger,TriggerON)),NA())</f>
        <v>1.5038098380708576E-2</v>
      </c>
      <c r="H697" s="49">
        <f>_xll.qlCalendarAdvance(IborCalendar,$H696,B697,"f",FALSE)</f>
        <v>44474</v>
      </c>
      <c r="I697" s="49">
        <f>_xll.qlInterestRateIndexValueDate(Index1M,$H697)</f>
        <v>44476</v>
      </c>
      <c r="J697" s="52">
        <f>IFERROR(_xll.qlIndexFixing(Index1M,$H697,TRUE,_xll.ohTrigger(RecalcTrigger,Trigger1M)),NA())</f>
        <v>1.769153481553265E-2</v>
      </c>
      <c r="K697" s="52">
        <f>IFERROR(_xll.qlIndexFixing(ONIndex1M,I697,TRUE,_xll.ohTrigger(RecalcTrigger,Trigger1M)),NA())</f>
        <v>1.7592299724178417E-2</v>
      </c>
      <c r="L697" s="52">
        <f>IFERROR(_xll.qlIndexFixing(Index3M,H697,TRUE,_xll.ohTrigger(RecalcTrigger,Trigger3M)),NA())</f>
        <v>1.8819733830895247E-2</v>
      </c>
      <c r="M697" s="52">
        <f>IFERROR(_xll.qlIndexFixing(ONIndex3M,I697,TRUE,_xll.ohTrigger(RecalcTrigger,Trigger3M)),NA())</f>
        <v>1.8543063282541183E-2</v>
      </c>
      <c r="N697" s="52">
        <f>IFERROR(_xll.qlIndexFixing(Index6M,$H697,TRUE,_xll.ohTrigger(RecalcTrigger,Trigger6M)),NA())</f>
        <v>2.0208971089163537E-2</v>
      </c>
      <c r="O697" s="52">
        <f>IFERROR(_xll.qlIndexFixing(ONIndex6M,I697,TRUE,_xll.ohTrigger(RecalcTrigger,Trigger6M)),NA())</f>
        <v>1.9659207686162361E-2</v>
      </c>
      <c r="P697" s="52">
        <f>IFERROR(_xll.qlIndexFixing(Index1Y,$H697,TRUE,_xll.ohTrigger(RecalcTrigger,Trigger1Y)),NA())</f>
        <v>2.2013781757873465E-2</v>
      </c>
      <c r="Q697" s="52">
        <f>IFERROR(_xll.qlIndexFixing(ONIndex1Y,I697,TRUE,_xll.ohTrigger(RecalcTrigger,Trigger1Y)),NA())</f>
        <v>2.1271416038821656E-2</v>
      </c>
    </row>
    <row r="698" spans="2:17" x14ac:dyDescent="0.2">
      <c r="B698" s="46" t="s">
        <v>51</v>
      </c>
      <c r="D698" s="49">
        <f>_xll.qlCalendarAdvance(LocalCalendar,$D697,B698,"f",FALSE)</f>
        <v>44488</v>
      </c>
      <c r="E698" s="49">
        <f>_xll.qlInterestRateIndexValueDate(IndexON,D698)</f>
        <v>44488</v>
      </c>
      <c r="F698" s="52">
        <f>IFERROR(_xll.qlIndexFixing(IndexON,D698,TRUE,_xll.ohTrigger(RecalcTrigger,TriggerON)),NA())</f>
        <v>1.5072256760753078E-2</v>
      </c>
      <c r="H698" s="49">
        <f>_xll.qlCalendarAdvance(IborCalendar,$H697,B698,"f",FALSE)</f>
        <v>44481</v>
      </c>
      <c r="I698" s="49">
        <f>_xll.qlInterestRateIndexValueDate(Index1M,$H698)</f>
        <v>44483</v>
      </c>
      <c r="J698" s="52">
        <f>IFERROR(_xll.qlIndexFixing(Index1M,$H698,TRUE,_xll.ohTrigger(RecalcTrigger,Trigger1M)),NA())</f>
        <v>1.7729774929115816E-2</v>
      </c>
      <c r="K698" s="52">
        <f>IFERROR(_xll.qlIndexFixing(ONIndex1M,I698,TRUE,_xll.ohTrigger(RecalcTrigger,Trigger1M)),NA())</f>
        <v>1.763149241599038E-2</v>
      </c>
      <c r="L698" s="52">
        <f>IFERROR(_xll.qlIndexFixing(Index3M,H698,TRUE,_xll.ohTrigger(RecalcTrigger,Trigger3M)),NA())</f>
        <v>1.8854502230740509E-2</v>
      </c>
      <c r="M698" s="52">
        <f>IFERROR(_xll.qlIndexFixing(ONIndex3M,I698,TRUE,_xll.ohTrigger(RecalcTrigger,Trigger3M)),NA())</f>
        <v>1.8580362660607364E-2</v>
      </c>
      <c r="N698" s="52">
        <f>IFERROR(_xll.qlIndexFixing(Index6M,$H698,TRUE,_xll.ohTrigger(RecalcTrigger,Trigger6M)),NA())</f>
        <v>2.0241575072585633E-2</v>
      </c>
      <c r="O698" s="52">
        <f>IFERROR(_xll.qlIndexFixing(ONIndex6M,I698,TRUE,_xll.ohTrigger(RecalcTrigger,Trigger6M)),NA())</f>
        <v>1.9697858255387501E-2</v>
      </c>
      <c r="P698" s="52">
        <f>IFERROR(_xll.qlIndexFixing(Index1Y,$H698,TRUE,_xll.ohTrigger(RecalcTrigger,Trigger1Y)),NA())</f>
        <v>2.2032395971525127E-2</v>
      </c>
      <c r="Q698" s="52">
        <f>IFERROR(_xll.qlIndexFixing(ONIndex1Y,I698,TRUE,_xll.ohTrigger(RecalcTrigger,Trigger1Y)),NA())</f>
        <v>2.1297179029602376E-2</v>
      </c>
    </row>
    <row r="699" spans="2:17" x14ac:dyDescent="0.2">
      <c r="B699" s="46" t="s">
        <v>51</v>
      </c>
      <c r="D699" s="49">
        <f>_xll.qlCalendarAdvance(LocalCalendar,$D698,B699,"f",FALSE)</f>
        <v>44495</v>
      </c>
      <c r="E699" s="49">
        <f>_xll.qlInterestRateIndexValueDate(IndexON,D699)</f>
        <v>44495</v>
      </c>
      <c r="F699" s="52">
        <f>IFERROR(_xll.qlIndexFixing(IndexON,D699,TRUE,_xll.ohTrigger(RecalcTrigger,TriggerON)),NA())</f>
        <v>1.5105948563300942E-2</v>
      </c>
      <c r="H699" s="49">
        <f>_xll.qlCalendarAdvance(IborCalendar,$H698,B699,"f",FALSE)</f>
        <v>44488</v>
      </c>
      <c r="I699" s="49">
        <f>_xll.qlInterestRateIndexValueDate(Index1M,$H699)</f>
        <v>44490</v>
      </c>
      <c r="J699" s="52">
        <f>IFERROR(_xll.qlIndexFixing(Index1M,$H699,TRUE,_xll.ohTrigger(RecalcTrigger,Trigger1M)),NA())</f>
        <v>1.7767557976144377E-2</v>
      </c>
      <c r="K699" s="52">
        <f>IFERROR(_xll.qlIndexFixing(ONIndex1M,I699,TRUE,_xll.ohTrigger(RecalcTrigger,Trigger1M)),NA())</f>
        <v>1.7670228614239392E-2</v>
      </c>
      <c r="L699" s="52">
        <f>IFERROR(_xll.qlIndexFixing(Index3M,H699,TRUE,_xll.ohTrigger(RecalcTrigger,Trigger3M)),NA())</f>
        <v>1.8888854224449241E-2</v>
      </c>
      <c r="M699" s="52">
        <f>IFERROR(_xll.qlIndexFixing(ONIndex3M,I699,TRUE,_xll.ohTrigger(RecalcTrigger,Trigger3M)),NA())</f>
        <v>1.861724730946257E-2</v>
      </c>
      <c r="N699" s="52">
        <f>IFERROR(_xll.qlIndexFixing(Index6M,$H699,TRUE,_xll.ohTrigger(RecalcTrigger,Trigger6M)),NA())</f>
        <v>2.0273681481107326E-2</v>
      </c>
      <c r="O699" s="52">
        <f>IFERROR(_xll.qlIndexFixing(ONIndex6M,I699,TRUE,_xll.ohTrigger(RecalcTrigger,Trigger6M)),NA())</f>
        <v>1.9736015748392788E-2</v>
      </c>
      <c r="P699" s="52">
        <f>IFERROR(_xll.qlIndexFixing(Index1Y,$H699,TRUE,_xll.ohTrigger(RecalcTrigger,Trigger1Y)),NA())</f>
        <v>2.2050938004989924E-2</v>
      </c>
      <c r="Q699" s="52">
        <f>IFERROR(_xll.qlIndexFixing(ONIndex1Y,I699,TRUE,_xll.ohTrigger(RecalcTrigger,Trigger1Y)),NA())</f>
        <v>2.1322488423223263E-2</v>
      </c>
    </row>
    <row r="700" spans="2:17" x14ac:dyDescent="0.2">
      <c r="B700" s="46" t="s">
        <v>51</v>
      </c>
      <c r="D700" s="49">
        <f>_xll.qlCalendarAdvance(LocalCalendar,$D699,B700,"f",FALSE)</f>
        <v>44502</v>
      </c>
      <c r="E700" s="49">
        <f>_xll.qlInterestRateIndexValueDate(IndexON,D700)</f>
        <v>44502</v>
      </c>
      <c r="F700" s="52">
        <f>IFERROR(_xll.qlIndexFixing(IndexON,D700,TRUE,_xll.ohTrigger(RecalcTrigger,TriggerON)),NA())</f>
        <v>1.5139173788192295E-2</v>
      </c>
      <c r="H700" s="49">
        <f>_xll.qlCalendarAdvance(IborCalendar,$H699,B700,"f",FALSE)</f>
        <v>44495</v>
      </c>
      <c r="I700" s="49">
        <f>_xll.qlInterestRateIndexValueDate(Index1M,$H700)</f>
        <v>44497</v>
      </c>
      <c r="J700" s="52">
        <f>IFERROR(_xll.qlIndexFixing(Index1M,$H700,TRUE,_xll.ohTrigger(RecalcTrigger,Trigger1M)),NA())</f>
        <v>1.780488395200952E-2</v>
      </c>
      <c r="K700" s="52">
        <f>IFERROR(_xll.qlIndexFixing(ONIndex1M,I700,TRUE,_xll.ohTrigger(RecalcTrigger,Trigger1M)),NA())</f>
        <v>1.7708508318845517E-2</v>
      </c>
      <c r="L700" s="52">
        <f>IFERROR(_xll.qlIndexFixing(Index3M,H700,TRUE,_xll.ohTrigger(RecalcTrigger,Trigger3M)),NA())</f>
        <v>1.8922789801102357E-2</v>
      </c>
      <c r="M700" s="52">
        <f>IFERROR(_xll.qlIndexFixing(ONIndex3M,I700,TRUE,_xll.ohTrigger(RecalcTrigger,Trigger3M)),NA())</f>
        <v>1.8653717228866995E-2</v>
      </c>
      <c r="N700" s="52">
        <f>IFERROR(_xll.qlIndexFixing(Index6M,$H700,TRUE,_xll.ohTrigger(RecalcTrigger,Trigger6M)),NA())</f>
        <v>2.0305290290728036E-2</v>
      </c>
      <c r="O700" s="52">
        <f>IFERROR(_xll.qlIndexFixing(ONIndex6M,I700,TRUE,_xll.ohTrigger(RecalcTrigger,Trigger6M)),NA())</f>
        <v>1.9773680165098284E-2</v>
      </c>
      <c r="P700" s="52">
        <f>IFERROR(_xll.qlIndexFixing(Index1Y,$H700,TRUE,_xll.ohTrigger(RecalcTrigger,Trigger1Y)),NA())</f>
        <v>2.206942475780934E-2</v>
      </c>
      <c r="Q700" s="52">
        <f>IFERROR(_xll.qlIndexFixing(ONIndex1Y,I700,TRUE,_xll.ohTrigger(RecalcTrigger,Trigger1Y)),NA())</f>
        <v>2.1347344219604381E-2</v>
      </c>
    </row>
    <row r="701" spans="2:17" x14ac:dyDescent="0.2">
      <c r="B701" s="46" t="s">
        <v>51</v>
      </c>
      <c r="D701" s="49">
        <f>_xll.qlCalendarAdvance(LocalCalendar,$D700,B701,"f",FALSE)</f>
        <v>44509</v>
      </c>
      <c r="E701" s="49">
        <f>_xll.qlInterestRateIndexValueDate(IndexON,D701)</f>
        <v>44509</v>
      </c>
      <c r="F701" s="52">
        <f>IFERROR(_xll.qlIndexFixing(IndexON,D701,TRUE,_xll.ohTrigger(RecalcTrigger,TriggerON)),NA())</f>
        <v>1.5171932435267266E-2</v>
      </c>
      <c r="H701" s="49">
        <f>_xll.qlCalendarAdvance(IborCalendar,$H700,B701,"f",FALSE)</f>
        <v>44502</v>
      </c>
      <c r="I701" s="49">
        <f>_xll.qlInterestRateIndexValueDate(Index1M,$H701)</f>
        <v>44504</v>
      </c>
      <c r="J701" s="52">
        <f>IFERROR(_xll.qlIndexFixing(Index1M,$H701,TRUE,_xll.ohTrigger(RecalcTrigger,Trigger1M)),NA())</f>
        <v>1.7841752852174875E-2</v>
      </c>
      <c r="K701" s="52">
        <f>IFERROR(_xll.qlIndexFixing(ONIndex1M,I701,TRUE,_xll.ohTrigger(RecalcTrigger,Trigger1M)),NA())</f>
        <v>1.7746331529489012E-2</v>
      </c>
      <c r="L701" s="52">
        <f>IFERROR(_xll.qlIndexFixing(Index3M,H701,TRUE,_xll.ohTrigger(RecalcTrigger,Trigger3M)),NA())</f>
        <v>1.8956308949913694E-2</v>
      </c>
      <c r="M701" s="52">
        <f>IFERROR(_xll.qlIndexFixing(ONIndex3M,I701,TRUE,_xll.ohTrigger(RecalcTrigger,Trigger3M)),NA())</f>
        <v>1.8689772418740702E-2</v>
      </c>
      <c r="N701" s="52">
        <f>IFERROR(_xll.qlIndexFixing(Index6M,$H701,TRUE,_xll.ohTrigger(RecalcTrigger,Trigger6M)),NA())</f>
        <v>2.0333777193275119E-2</v>
      </c>
      <c r="O701" s="52">
        <f>IFERROR(_xll.qlIndexFixing(ONIndex6M,I701,TRUE,_xll.ohTrigger(RecalcTrigger,Trigger6M)),NA())</f>
        <v>1.9810851505344118E-2</v>
      </c>
      <c r="P701" s="52">
        <f>IFERROR(_xll.qlIndexFixing(Index1Y,$H701,TRUE,_xll.ohTrigger(RecalcTrigger,Trigger1Y)),NA())</f>
        <v>2.2087873130776259E-2</v>
      </c>
      <c r="Q701" s="52">
        <f>IFERROR(_xll.qlIndexFixing(ONIndex1Y,I701,TRUE,_xll.ohTrigger(RecalcTrigger,Trigger1Y)),NA())</f>
        <v>2.1371746418585857E-2</v>
      </c>
    </row>
    <row r="702" spans="2:17" x14ac:dyDescent="0.2">
      <c r="B702" s="46" t="s">
        <v>51</v>
      </c>
      <c r="D702" s="49">
        <f>_xll.qlCalendarAdvance(LocalCalendar,$D701,B702,"f",FALSE)</f>
        <v>44516</v>
      </c>
      <c r="E702" s="49">
        <f>_xll.qlInterestRateIndexValueDate(IndexON,D702)</f>
        <v>44516</v>
      </c>
      <c r="F702" s="52">
        <f>IFERROR(_xll.qlIndexFixing(IndexON,D702,TRUE,_xll.ohTrigger(RecalcTrigger,TriggerON)),NA())</f>
        <v>1.5204224504445918E-2</v>
      </c>
      <c r="H702" s="49">
        <f>_xll.qlCalendarAdvance(IborCalendar,$H701,B702,"f",FALSE)</f>
        <v>44509</v>
      </c>
      <c r="I702" s="49">
        <f>_xll.qlInterestRateIndexValueDate(Index1M,$H702)</f>
        <v>44512</v>
      </c>
      <c r="J702" s="52">
        <f>IFERROR(_xll.qlIndexFixing(Index1M,$H702,TRUE,_xll.ohTrigger(RecalcTrigger,Trigger1M)),NA())</f>
        <v>1.7880328702954473E-2</v>
      </c>
      <c r="K702" s="52">
        <f>IFERROR(_xll.qlIndexFixing(ONIndex1M,I702,TRUE,_xll.ohTrigger(RecalcTrigger,Trigger1M)),NA())</f>
        <v>1.7795167060574713E-2</v>
      </c>
      <c r="L702" s="52">
        <f>IFERROR(_xll.qlIndexFixing(Index3M,H702,TRUE,_xll.ohTrigger(RecalcTrigger,Trigger3M)),NA())</f>
        <v>1.899966231891977E-2</v>
      </c>
      <c r="M702" s="52">
        <f>IFERROR(_xll.qlIndexFixing(ONIndex3M,I702,TRUE,_xll.ohTrigger(RecalcTrigger,Trigger3M)),NA())</f>
        <v>1.8736491942803468E-2</v>
      </c>
      <c r="N702" s="52">
        <f>IFERROR(_xll.qlIndexFixing(Index6M,$H702,TRUE,_xll.ohTrigger(RecalcTrigger,Trigger6M)),NA())</f>
        <v>2.036876578316215E-2</v>
      </c>
      <c r="O702" s="52">
        <f>IFERROR(_xll.qlIndexFixing(ONIndex6M,I702,TRUE,_xll.ohTrigger(RecalcTrigger,Trigger6M)),NA())</f>
        <v>1.9859010753533468E-2</v>
      </c>
      <c r="P702" s="52">
        <f>IFERROR(_xll.qlIndexFixing(Index1Y,$H702,TRUE,_xll.ohTrigger(RecalcTrigger,Trigger1Y)),NA())</f>
        <v>2.2112925430897629E-2</v>
      </c>
      <c r="Q702" s="52">
        <f>IFERROR(_xll.qlIndexFixing(ONIndex1Y,I702,TRUE,_xll.ohTrigger(RecalcTrigger,Trigger1Y)),NA())</f>
        <v>2.1403723505830641E-2</v>
      </c>
    </row>
    <row r="703" spans="2:17" x14ac:dyDescent="0.2">
      <c r="B703" s="46" t="s">
        <v>51</v>
      </c>
      <c r="D703" s="49">
        <f>_xll.qlCalendarAdvance(LocalCalendar,$D702,B703,"f",FALSE)</f>
        <v>44523</v>
      </c>
      <c r="E703" s="49">
        <f>_xll.qlInterestRateIndexValueDate(IndexON,D703)</f>
        <v>44523</v>
      </c>
      <c r="F703" s="52">
        <f>IFERROR(_xll.qlIndexFixing(IndexON,D703,TRUE,_xll.ohTrigger(RecalcTrigger,TriggerON)),NA())</f>
        <v>1.5236049995488443E-2</v>
      </c>
      <c r="H703" s="49">
        <f>_xll.qlCalendarAdvance(IborCalendar,$H702,B703,"f",FALSE)</f>
        <v>44516</v>
      </c>
      <c r="I703" s="49">
        <f>_xll.qlInterestRateIndexValueDate(Index1M,$H703)</f>
        <v>44518</v>
      </c>
      <c r="J703" s="52">
        <f>IFERROR(_xll.qlIndexFixing(Index1M,$H703,TRUE,_xll.ohTrigger(RecalcTrigger,Trigger1M)),NA())</f>
        <v>1.7914119407498041E-2</v>
      </c>
      <c r="K703" s="52">
        <f>IFERROR(_xll.qlIndexFixing(ONIndex1M,I703,TRUE,_xll.ohTrigger(RecalcTrigger,Trigger1M)),NA())</f>
        <v>1.7820608468968047E-2</v>
      </c>
      <c r="L703" s="52">
        <f>IFERROR(_xll.qlIndexFixing(Index3M,H703,TRUE,_xll.ohTrigger(RecalcTrigger,Trigger3M)),NA())</f>
        <v>1.9022097921523293E-2</v>
      </c>
      <c r="M703" s="52">
        <f>IFERROR(_xll.qlIndexFixing(ONIndex3M,I703,TRUE,_xll.ohTrigger(RecalcTrigger,Trigger3M)),NA())</f>
        <v>1.8760638609496283E-2</v>
      </c>
      <c r="N703" s="52">
        <f>IFERROR(_xll.qlIndexFixing(Index6M,$H703,TRUE,_xll.ohTrigger(RecalcTrigger,Trigger6M)),NA())</f>
        <v>2.039459767098873E-2</v>
      </c>
      <c r="O703" s="52">
        <f>IFERROR(_xll.qlIndexFixing(ONIndex6M,I703,TRUE,_xll.ohTrigger(RecalcTrigger,Trigger6M)),NA())</f>
        <v>1.9883714955737375E-2</v>
      </c>
      <c r="P703" s="52">
        <f>IFERROR(_xll.qlIndexFixing(Index1Y,$H703,TRUE,_xll.ohTrigger(RecalcTrigger,Trigger1Y)),NA())</f>
        <v>2.2124722346531286E-2</v>
      </c>
      <c r="Q703" s="52">
        <f>IFERROR(_xll.qlIndexFixing(ONIndex1Y,I703,TRUE,_xll.ohTrigger(RecalcTrigger,Trigger1Y)),NA())</f>
        <v>2.1419190023950208E-2</v>
      </c>
    </row>
    <row r="704" spans="2:17" x14ac:dyDescent="0.2">
      <c r="B704" s="46" t="s">
        <v>51</v>
      </c>
      <c r="D704" s="49">
        <f>_xll.qlCalendarAdvance(LocalCalendar,$D703,B704,"f",FALSE)</f>
        <v>44530</v>
      </c>
      <c r="E704" s="49">
        <f>_xll.qlInterestRateIndexValueDate(IndexON,D704)</f>
        <v>44530</v>
      </c>
      <c r="F704" s="52">
        <f>IFERROR(_xll.qlIndexFixing(IndexON,D704,TRUE,_xll.ohTrigger(RecalcTrigger,TriggerON)),NA())</f>
        <v>1.5267408908474778E-2</v>
      </c>
      <c r="H704" s="49">
        <f>_xll.qlCalendarAdvance(IborCalendar,$H703,B704,"f",FALSE)</f>
        <v>44523</v>
      </c>
      <c r="I704" s="49">
        <f>_xll.qlInterestRateIndexValueDate(Index1M,$H704)</f>
        <v>44526</v>
      </c>
      <c r="J704" s="52">
        <f>IFERROR(_xll.qlIndexFixing(Index1M,$H704,TRUE,_xll.ohTrigger(RecalcTrigger,Trigger1M)),NA())</f>
        <v>1.7957586581936722E-2</v>
      </c>
      <c r="K704" s="52">
        <f>IFERROR(_xll.qlIndexFixing(ONIndex1M,I704,TRUE,_xll.ohTrigger(RecalcTrigger,Trigger1M)),NA())</f>
        <v>1.7868277399530896E-2</v>
      </c>
      <c r="L704" s="52">
        <f>IFERROR(_xll.qlIndexFixing(Index3M,H704,TRUE,_xll.ohTrigger(RecalcTrigger,Trigger3M)),NA())</f>
        <v>1.9064387228568722E-2</v>
      </c>
      <c r="M704" s="52">
        <f>IFERROR(_xll.qlIndexFixing(ONIndex3M,I704,TRUE,_xll.ohTrigger(RecalcTrigger,Trigger3M)),NA())</f>
        <v>1.8806298964273438E-2</v>
      </c>
      <c r="N704" s="52">
        <f>IFERROR(_xll.qlIndexFixing(Index6M,$H704,TRUE,_xll.ohTrigger(RecalcTrigger,Trigger6M)),NA())</f>
        <v>2.0428520306788333E-2</v>
      </c>
      <c r="O704" s="52">
        <f>IFERROR(_xll.qlIndexFixing(ONIndex6M,I704,TRUE,_xll.ohTrigger(RecalcTrigger,Trigger6M)),NA())</f>
        <v>1.9930614205021513E-2</v>
      </c>
      <c r="P704" s="52">
        <f>IFERROR(_xll.qlIndexFixing(Index1Y,$H704,TRUE,_xll.ohTrigger(RecalcTrigger,Trigger1Y)),NA())</f>
        <v>2.2149857737947611E-2</v>
      </c>
      <c r="Q704" s="52">
        <f>IFERROR(_xll.qlIndexFixing(ONIndex1Y,I704,TRUE,_xll.ohTrigger(RecalcTrigger,Trigger1Y)),NA())</f>
        <v>2.1450006225940399E-2</v>
      </c>
    </row>
    <row r="705" spans="2:17" x14ac:dyDescent="0.2">
      <c r="B705" s="46" t="s">
        <v>51</v>
      </c>
      <c r="D705" s="49">
        <f>_xll.qlCalendarAdvance(LocalCalendar,$D704,B705,"f",FALSE)</f>
        <v>44537</v>
      </c>
      <c r="E705" s="49">
        <f>_xll.qlInterestRateIndexValueDate(IndexON,D705)</f>
        <v>44537</v>
      </c>
      <c r="F705" s="52">
        <f>IFERROR(_xll.qlIndexFixing(IndexON,D705,TRUE,_xll.ohTrigger(RecalcTrigger,TriggerON)),NA())</f>
        <v>1.5298301243005241E-2</v>
      </c>
      <c r="H705" s="49">
        <f>_xll.qlCalendarAdvance(IborCalendar,$H704,B705,"f",FALSE)</f>
        <v>44530</v>
      </c>
      <c r="I705" s="49">
        <f>_xll.qlInterestRateIndexValueDate(Index1M,$H705)</f>
        <v>44532</v>
      </c>
      <c r="J705" s="52">
        <f>IFERROR(_xll.qlIndexFixing(Index1M,$H705,TRUE,_xll.ohTrigger(RecalcTrigger,Trigger1M)),NA())</f>
        <v>1.7987566866203994E-2</v>
      </c>
      <c r="K705" s="52">
        <f>IFERROR(_xll.qlIndexFixing(ONIndex1M,I705,TRUE,_xll.ohTrigger(RecalcTrigger,Trigger1M)),NA())</f>
        <v>1.7893059431317582E-2</v>
      </c>
      <c r="L705" s="52">
        <f>IFERROR(_xll.qlIndexFixing(Index3M,H705,TRUE,_xll.ohTrigger(RecalcTrigger,Trigger3M)),NA())</f>
        <v>1.9080815309437504E-2</v>
      </c>
      <c r="M705" s="52">
        <f>IFERROR(_xll.qlIndexFixing(ONIndex3M,I705,TRUE,_xll.ohTrigger(RecalcTrigger,Trigger3M)),NA())</f>
        <v>1.8829845880610208E-2</v>
      </c>
      <c r="N705" s="52">
        <f>IFERROR(_xll.qlIndexFixing(Index6M,$H705,TRUE,_xll.ohTrigger(RecalcTrigger,Trigger6M)),NA())</f>
        <v>2.0456101940285593E-2</v>
      </c>
      <c r="O705" s="52">
        <f>IFERROR(_xll.qlIndexFixing(ONIndex6M,I705,TRUE,_xll.ohTrigger(RecalcTrigger,Trigger6M)),NA())</f>
        <v>1.9954606098453453E-2</v>
      </c>
      <c r="P705" s="52">
        <f>IFERROR(_xll.qlIndexFixing(Index1Y,$H705,TRUE,_xll.ohTrigger(RecalcTrigger,Trigger1Y)),NA())</f>
        <v>2.2161620883384092E-2</v>
      </c>
      <c r="Q705" s="52">
        <f>IFERROR(_xll.qlIndexFixing(ONIndex1Y,I705,TRUE,_xll.ohTrigger(RecalcTrigger,Trigger1Y)),NA())</f>
        <v>2.146481923875676E-2</v>
      </c>
    </row>
    <row r="706" spans="2:17" x14ac:dyDescent="0.2">
      <c r="B706" s="46" t="s">
        <v>51</v>
      </c>
      <c r="D706" s="49">
        <f>_xll.qlCalendarAdvance(LocalCalendar,$D705,B706,"f",FALSE)</f>
        <v>44544</v>
      </c>
      <c r="E706" s="49">
        <f>_xll.qlInterestRateIndexValueDate(IndexON,D706)</f>
        <v>44544</v>
      </c>
      <c r="F706" s="52">
        <f>IFERROR(_xll.qlIndexFixing(IndexON,D706,TRUE,_xll.ohTrigger(RecalcTrigger,TriggerON)),NA())</f>
        <v>1.5328726999239706E-2</v>
      </c>
      <c r="H706" s="49">
        <f>_xll.qlCalendarAdvance(IborCalendar,$H705,B706,"f",FALSE)</f>
        <v>44537</v>
      </c>
      <c r="I706" s="49">
        <f>_xll.qlInterestRateIndexValueDate(Index1M,$H706)</f>
        <v>44539</v>
      </c>
      <c r="J706" s="52">
        <f>IFERROR(_xll.qlIndexFixing(Index1M,$H706,TRUE,_xll.ohTrigger(RecalcTrigger,Trigger1M)),NA())</f>
        <v>1.8019241062336433E-2</v>
      </c>
      <c r="K706" s="52">
        <f>IFERROR(_xll.qlIndexFixing(ONIndex1M,I706,TRUE,_xll.ohTrigger(RecalcTrigger,Trigger1M)),NA())</f>
        <v>1.7928600170789011E-2</v>
      </c>
      <c r="L706" s="52">
        <f>IFERROR(_xll.qlIndexFixing(Index3M,H706,TRUE,_xll.ohTrigger(RecalcTrigger,Trigger3M)),NA())</f>
        <v>1.9112308327238203E-2</v>
      </c>
      <c r="M706" s="52">
        <f>IFERROR(_xll.qlIndexFixing(ONIndex3M,I706,TRUE,_xll.ohTrigger(RecalcTrigger,Trigger3M)),NA())</f>
        <v>1.8863827421071733E-2</v>
      </c>
      <c r="N706" s="52">
        <f>IFERROR(_xll.qlIndexFixing(Index6M,$H706,TRUE,_xll.ohTrigger(RecalcTrigger,Trigger6M)),NA())</f>
        <v>2.0484946185101969E-2</v>
      </c>
      <c r="O706" s="52">
        <f>IFERROR(_xll.qlIndexFixing(ONIndex6M,I706,TRUE,_xll.ohTrigger(RecalcTrigger,Trigger6M)),NA())</f>
        <v>1.9989312054082831E-2</v>
      </c>
      <c r="P706" s="52">
        <f>IFERROR(_xll.qlIndexFixing(Index1Y,$H706,TRUE,_xll.ohTrigger(RecalcTrigger,Trigger1Y)),NA())</f>
        <v>2.2180130912362591E-2</v>
      </c>
      <c r="Q706" s="52">
        <f>IFERROR(_xll.qlIndexFixing(ONIndex1Y,I706,TRUE,_xll.ohTrigger(RecalcTrigger,Trigger1Y)),NA())</f>
        <v>2.1486953449540991E-2</v>
      </c>
    </row>
    <row r="707" spans="2:17" x14ac:dyDescent="0.2">
      <c r="B707" s="46" t="s">
        <v>51</v>
      </c>
      <c r="D707" s="49">
        <f>_xll.qlCalendarAdvance(LocalCalendar,$D706,B707,"f",FALSE)</f>
        <v>44551</v>
      </c>
      <c r="E707" s="49">
        <f>_xll.qlInterestRateIndexValueDate(IndexON,D707)</f>
        <v>44551</v>
      </c>
      <c r="F707" s="52">
        <f>IFERROR(_xll.qlIndexFixing(IndexON,D707,TRUE,_xll.ohTrigger(RecalcTrigger,TriggerON)),NA())</f>
        <v>1.5358686176938363E-2</v>
      </c>
      <c r="H707" s="49">
        <f>_xll.qlCalendarAdvance(IborCalendar,$H706,B707,"f",FALSE)</f>
        <v>44544</v>
      </c>
      <c r="I707" s="49">
        <f>_xll.qlInterestRateIndexValueDate(Index1M,$H707)</f>
        <v>44546</v>
      </c>
      <c r="J707" s="52">
        <f>IFERROR(_xll.qlIndexFixing(Index1M,$H707,TRUE,_xll.ohTrigger(RecalcTrigger,Trigger1M)),NA())</f>
        <v>1.8056214808528575E-2</v>
      </c>
      <c r="K707" s="52">
        <f>IFERROR(_xll.qlIndexFixing(ONIndex1M,I707,TRUE,_xll.ohTrigger(RecalcTrigger,Trigger1M)),NA())</f>
        <v>1.7963684415498449E-2</v>
      </c>
      <c r="L707" s="52">
        <f>IFERROR(_xll.qlIndexFixing(Index3M,H707,TRUE,_xll.ohTrigger(RecalcTrigger,Trigger3M)),NA())</f>
        <v>1.9143384895361493E-2</v>
      </c>
      <c r="M707" s="52">
        <f>IFERROR(_xll.qlIndexFixing(ONIndex3M,I707,TRUE,_xll.ohTrigger(RecalcTrigger,Trigger3M)),NA())</f>
        <v>1.8897394231283116E-2</v>
      </c>
      <c r="N707" s="52">
        <f>IFERROR(_xll.qlIndexFixing(Index6M,$H707,TRUE,_xll.ohTrigger(RecalcTrigger,Trigger6M)),NA())</f>
        <v>2.0513401619770312E-2</v>
      </c>
      <c r="O707" s="52">
        <f>IFERROR(_xll.qlIndexFixing(ONIndex6M,I707,TRUE,_xll.ohTrigger(RecalcTrigger,Trigger6M)),NA())</f>
        <v>2.0023524932293313E-2</v>
      </c>
      <c r="P707" s="52">
        <f>IFERROR(_xll.qlIndexFixing(Index1Y,$H707,TRUE,_xll.ohTrigger(RecalcTrigger,Trigger1Y)),NA())</f>
        <v>2.2198703992268861E-2</v>
      </c>
      <c r="Q707" s="52">
        <f>IFERROR(_xll.qlIndexFixing(ONIndex1Y,I707,TRUE,_xll.ohTrigger(RecalcTrigger,Trigger1Y)),NA())</f>
        <v>2.1508634062366028E-2</v>
      </c>
    </row>
    <row r="708" spans="2:17" x14ac:dyDescent="0.2">
      <c r="B708" s="46" t="s">
        <v>51</v>
      </c>
      <c r="D708" s="49">
        <f>_xll.qlCalendarAdvance(LocalCalendar,$D707,B708,"f",FALSE)</f>
        <v>44558</v>
      </c>
      <c r="E708" s="49">
        <f>_xll.qlInterestRateIndexValueDate(IndexON,D708)</f>
        <v>44558</v>
      </c>
      <c r="F708" s="52">
        <f>IFERROR(_xll.qlIndexFixing(IndexON,D708,TRUE,_xll.ohTrigger(RecalcTrigger,TriggerON)),NA())</f>
        <v>1.5388178775941341E-2</v>
      </c>
      <c r="H708" s="49">
        <f>_xll.qlCalendarAdvance(IborCalendar,$H707,B708,"f",FALSE)</f>
        <v>44551</v>
      </c>
      <c r="I708" s="49">
        <f>_xll.qlInterestRateIndexValueDate(Index1M,$H708)</f>
        <v>44553</v>
      </c>
      <c r="J708" s="52">
        <f>IFERROR(_xll.qlIndexFixing(Index1M,$H708,TRUE,_xll.ohTrigger(RecalcTrigger,Trigger1M)),NA())</f>
        <v>1.8087036663701761E-2</v>
      </c>
      <c r="K708" s="52">
        <f>IFERROR(_xll.qlIndexFixing(ONIndex1M,I708,TRUE,_xll.ohTrigger(RecalcTrigger,Trigger1M)),NA())</f>
        <v>1.8012807792437968E-2</v>
      </c>
      <c r="L708" s="52">
        <f>IFERROR(_xll.qlIndexFixing(Index3M,H708,TRUE,_xll.ohTrigger(RecalcTrigger,Trigger3M)),NA())</f>
        <v>1.9174045004143103E-2</v>
      </c>
      <c r="M708" s="52">
        <f>IFERROR(_xll.qlIndexFixing(ONIndex3M,I708,TRUE,_xll.ohTrigger(RecalcTrigger,Trigger3M)),NA())</f>
        <v>1.894476539674006E-2</v>
      </c>
      <c r="N708" s="52">
        <f>IFERROR(_xll.qlIndexFixing(Index6M,$H708,TRUE,_xll.ohTrigger(RecalcTrigger,Trigger6M)),NA())</f>
        <v>2.054149001600648E-2</v>
      </c>
      <c r="O708" s="52">
        <f>IFERROR(_xll.qlIndexFixing(ONIndex6M,I708,TRUE,_xll.ohTrigger(RecalcTrigger,Trigger6M)),NA())</f>
        <v>2.0071950576334707E-2</v>
      </c>
      <c r="P708" s="52">
        <f>IFERROR(_xll.qlIndexFixing(Index1Y,$H708,TRUE,_xll.ohTrigger(RecalcTrigger,Trigger1Y)),NA())</f>
        <v>2.221735703259084E-2</v>
      </c>
      <c r="Q708" s="52">
        <f>IFERROR(_xll.qlIndexFixing(ONIndex1Y,I708,TRUE,_xll.ohTrigger(RecalcTrigger,Trigger1Y)),NA())</f>
        <v>2.1540540205693404E-2</v>
      </c>
    </row>
    <row r="709" spans="2:17" x14ac:dyDescent="0.2">
      <c r="B709" s="46" t="s">
        <v>51</v>
      </c>
      <c r="D709" s="49">
        <f>_xll.qlCalendarAdvance(LocalCalendar,$D708,B709,"f",FALSE)</f>
        <v>44565</v>
      </c>
      <c r="E709" s="49">
        <f>_xll.qlInterestRateIndexValueDate(IndexON,D709)</f>
        <v>44565</v>
      </c>
      <c r="F709" s="52">
        <f>IFERROR(_xll.qlIndexFixing(IndexON,D709,TRUE,_xll.ohTrigger(RecalcTrigger,TriggerON)),NA())</f>
        <v>1.5417204796168704E-2</v>
      </c>
      <c r="H709" s="49">
        <f>_xll.qlCalendarAdvance(IborCalendar,$H708,B709,"f",FALSE)</f>
        <v>44559</v>
      </c>
      <c r="I709" s="49">
        <f>_xll.qlInterestRateIndexValueDate(Index1M,$H709)</f>
        <v>44565</v>
      </c>
      <c r="J709" s="52">
        <f>IFERROR(_xll.qlIndexFixing(Index1M,$H709,TRUE,_xll.ohTrigger(RecalcTrigger,Trigger1M)),NA())</f>
        <v>1.8140925727071738E-2</v>
      </c>
      <c r="K709" s="52">
        <f>IFERROR(_xll.qlIndexFixing(ONIndex1M,I709,TRUE,_xll.ohTrigger(RecalcTrigger,Trigger1M)),NA())</f>
        <v>1.8056611973067405E-2</v>
      </c>
      <c r="L709" s="52">
        <f>IFERROR(_xll.qlIndexFixing(Index3M,H709,TRUE,_xll.ohTrigger(RecalcTrigger,Trigger3M)),NA())</f>
        <v>1.9225636257821144E-2</v>
      </c>
      <c r="M709" s="52">
        <f>IFERROR(_xll.qlIndexFixing(ONIndex3M,I709,TRUE,_xll.ohTrigger(RecalcTrigger,Trigger3M)),NA())</f>
        <v>1.8986413564787696E-2</v>
      </c>
      <c r="N709" s="52">
        <f>IFERROR(_xll.qlIndexFixing(Index6M,$H709,TRUE,_xll.ohTrigger(RecalcTrigger,Trigger6M)),NA())</f>
        <v>2.0588850343815867E-2</v>
      </c>
      <c r="O709" s="52">
        <f>IFERROR(_xll.qlIndexFixing(ONIndex6M,I709,TRUE,_xll.ohTrigger(RecalcTrigger,Trigger6M)),NA())</f>
        <v>2.0113902945446682E-2</v>
      </c>
      <c r="P709" s="52">
        <f>IFERROR(_xll.qlIndexFixing(Index1Y,$H709,TRUE,_xll.ohTrigger(RecalcTrigger,Trigger1Y)),NA())</f>
        <v>2.2249568415016432E-2</v>
      </c>
      <c r="Q709" s="52">
        <f>IFERROR(_xll.qlIndexFixing(ONIndex1Y,I709,TRUE,_xll.ohTrigger(RecalcTrigger,Trigger1Y)),NA())</f>
        <v>2.1565194935631027E-2</v>
      </c>
    </row>
    <row r="710" spans="2:17" x14ac:dyDescent="0.2">
      <c r="B710" s="46" t="s">
        <v>51</v>
      </c>
      <c r="D710" s="49">
        <f>_xll.qlCalendarAdvance(LocalCalendar,$D709,B710,"f",FALSE)</f>
        <v>44572</v>
      </c>
      <c r="E710" s="49">
        <f>_xll.qlInterestRateIndexValueDate(IndexON,D710)</f>
        <v>44572</v>
      </c>
      <c r="F710" s="52">
        <f>IFERROR(_xll.qlIndexFixing(IndexON,D710,TRUE,_xll.ohTrigger(RecalcTrigger,TriggerON)),NA())</f>
        <v>1.5445764237620452E-2</v>
      </c>
      <c r="H710" s="49">
        <f>_xll.qlCalendarAdvance(IborCalendar,$H709,B710,"f",FALSE)</f>
        <v>44566</v>
      </c>
      <c r="I710" s="49">
        <f>_xll.qlInterestRateIndexValueDate(Index1M,$H710)</f>
        <v>44568</v>
      </c>
      <c r="J710" s="52">
        <f>IFERROR(_xll.qlIndexFixing(Index1M,$H710,TRUE,_xll.ohTrigger(RecalcTrigger,Trigger1M)),NA())</f>
        <v>1.8154892923983045E-2</v>
      </c>
      <c r="K710" s="52">
        <f>IFERROR(_xll.qlIndexFixing(ONIndex1M,I710,TRUE,_xll.ohTrigger(RecalcTrigger,Trigger1M)),NA())</f>
        <v>1.8076651623086804E-2</v>
      </c>
      <c r="L710" s="52">
        <f>IFERROR(_xll.qlIndexFixing(Index3M,H710,TRUE,_xll.ohTrigger(RecalcTrigger,Trigger3M)),NA())</f>
        <v>1.9238342829992483E-2</v>
      </c>
      <c r="M710" s="52">
        <f>IFERROR(_xll.qlIndexFixing(ONIndex3M,I710,TRUE,_xll.ohTrigger(RecalcTrigger,Trigger3M)),NA())</f>
        <v>1.9005765615043302E-2</v>
      </c>
      <c r="N710" s="52">
        <f>IFERROR(_xll.qlIndexFixing(Index6M,$H710,TRUE,_xll.ohTrigger(RecalcTrigger,Trigger6M)),NA())</f>
        <v>2.0598117130989937E-2</v>
      </c>
      <c r="O710" s="52">
        <f>IFERROR(_xll.qlIndexFixing(ONIndex6M,I710,TRUE,_xll.ohTrigger(RecalcTrigger,Trigger6M)),NA())</f>
        <v>2.0133589550992426E-2</v>
      </c>
      <c r="P710" s="52">
        <f>IFERROR(_xll.qlIndexFixing(Index1Y,$H710,TRUE,_xll.ohTrigger(RecalcTrigger,Trigger1Y)),NA())</f>
        <v>2.2262003194661536E-2</v>
      </c>
      <c r="Q710" s="52">
        <f>IFERROR(_xll.qlIndexFixing(ONIndex1Y,I710,TRUE,_xll.ohTrigger(RecalcTrigger,Trigger1Y)),NA())</f>
        <v>2.157796680354096E-2</v>
      </c>
    </row>
    <row r="711" spans="2:17" x14ac:dyDescent="0.2">
      <c r="B711" s="46" t="s">
        <v>51</v>
      </c>
      <c r="D711" s="49">
        <f>_xll.qlCalendarAdvance(LocalCalendar,$D710,B711,"f",FALSE)</f>
        <v>44579</v>
      </c>
      <c r="E711" s="49">
        <f>_xll.qlInterestRateIndexValueDate(IndexON,D711)</f>
        <v>44579</v>
      </c>
      <c r="F711" s="52">
        <f>IFERROR(_xll.qlIndexFixing(IndexON,D711,TRUE,_xll.ohTrigger(RecalcTrigger,TriggerON)),NA())</f>
        <v>1.5473857099896904E-2</v>
      </c>
      <c r="H711" s="49">
        <f>_xll.qlCalendarAdvance(IborCalendar,$H710,B711,"f",FALSE)</f>
        <v>44573</v>
      </c>
      <c r="I711" s="49">
        <f>_xll.qlInterestRateIndexValueDate(Index1M,$H711)</f>
        <v>44575</v>
      </c>
      <c r="J711" s="52">
        <f>IFERROR(_xll.qlIndexFixing(Index1M,$H711,TRUE,_xll.ohTrigger(RecalcTrigger,Trigger1M)),NA())</f>
        <v>1.8187156550834492E-2</v>
      </c>
      <c r="K711" s="52">
        <f>IFERROR(_xll.qlIndexFixing(ONIndex1M,I711,TRUE,_xll.ohTrigger(RecalcTrigger,Trigger1M)),NA())</f>
        <v>1.8112584724121472E-2</v>
      </c>
      <c r="L711" s="52">
        <f>IFERROR(_xll.qlIndexFixing(Index3M,H711,TRUE,_xll.ohTrigger(RecalcTrigger,Trigger3M)),NA())</f>
        <v>1.9267694005086433E-2</v>
      </c>
      <c r="M711" s="52">
        <f>IFERROR(_xll.qlIndexFixing(ONIndex3M,I711,TRUE,_xll.ohTrigger(RecalcTrigger,Trigger3M)),NA())</f>
        <v>1.9040314413072412E-2</v>
      </c>
      <c r="N711" s="52">
        <f>IFERROR(_xll.qlIndexFixing(Index6M,$H711,TRUE,_xll.ohTrigger(RecalcTrigger,Trigger6M)),NA())</f>
        <v>2.0625203393303669E-2</v>
      </c>
      <c r="O711" s="52">
        <f>IFERROR(_xll.qlIndexFixing(ONIndex6M,I711,TRUE,_xll.ohTrigger(RecalcTrigger,Trigger6M)),NA())</f>
        <v>2.0168529023667503E-2</v>
      </c>
      <c r="P711" s="52">
        <f>IFERROR(_xll.qlIndexFixing(Index1Y,$H711,TRUE,_xll.ohTrigger(RecalcTrigger,Trigger1Y)),NA())</f>
        <v>2.22832603157051E-2</v>
      </c>
      <c r="Q711" s="52">
        <f>IFERROR(_xll.qlIndexFixing(ONIndex1Y,I711,TRUE,_xll.ohTrigger(RecalcTrigger,Trigger1Y)),NA())</f>
        <v>2.1599743579536756E-2</v>
      </c>
    </row>
    <row r="712" spans="2:17" x14ac:dyDescent="0.2">
      <c r="B712" s="46" t="s">
        <v>51</v>
      </c>
      <c r="D712" s="49">
        <f>_xll.qlCalendarAdvance(LocalCalendar,$D711,B712,"f",FALSE)</f>
        <v>44586</v>
      </c>
      <c r="E712" s="49">
        <f>_xll.qlInterestRateIndexValueDate(IndexON,D712)</f>
        <v>44586</v>
      </c>
      <c r="F712" s="52">
        <f>IFERROR(_xll.qlIndexFixing(IndexON,D712,TRUE,_xll.ohTrigger(RecalcTrigger,TriggerON)),NA())</f>
        <v>1.5501483383237868E-2</v>
      </c>
      <c r="H712" s="49">
        <f>_xll.qlCalendarAdvance(IborCalendar,$H711,B712,"f",FALSE)</f>
        <v>44580</v>
      </c>
      <c r="I712" s="49">
        <f>_xll.qlInterestRateIndexValueDate(Index1M,$H712)</f>
        <v>44582</v>
      </c>
      <c r="J712" s="52">
        <f>IFERROR(_xll.qlIndexFixing(Index1M,$H712,TRUE,_xll.ohTrigger(RecalcTrigger,Trigger1M)),NA())</f>
        <v>1.8221653880985123E-2</v>
      </c>
      <c r="K712" s="52">
        <f>IFERROR(_xll.qlIndexFixing(ONIndex1M,I712,TRUE,_xll.ohTrigger(RecalcTrigger,Trigger1M)),NA())</f>
        <v>1.8142457422642977E-2</v>
      </c>
      <c r="L712" s="52">
        <f>IFERROR(_xll.qlIndexFixing(Index3M,H712,TRUE,_xll.ohTrigger(RecalcTrigger,Trigger3M)),NA())</f>
        <v>1.9296628682182515E-2</v>
      </c>
      <c r="M712" s="52">
        <f>IFERROR(_xll.qlIndexFixing(ONIndex3M,I712,TRUE,_xll.ohTrigger(RecalcTrigger,Trigger3M)),NA())</f>
        <v>1.9068936351551713E-2</v>
      </c>
      <c r="N712" s="52">
        <f>IFERROR(_xll.qlIndexFixing(Index6M,$H712,TRUE,_xll.ohTrigger(RecalcTrigger,Trigger6M)),NA())</f>
        <v>2.0652010934664344E-2</v>
      </c>
      <c r="O712" s="52">
        <f>IFERROR(_xll.qlIndexFixing(ONIndex6M,I712,TRUE,_xll.ohTrigger(RecalcTrigger,Trigger6M)),NA())</f>
        <v>2.0197302985680565E-2</v>
      </c>
      <c r="P712" s="52">
        <f>IFERROR(_xll.qlIndexFixing(Index1Y,$H712,TRUE,_xll.ohTrigger(RecalcTrigger,Trigger1Y)),NA())</f>
        <v>2.2300283070204929E-2</v>
      </c>
      <c r="Q712" s="52">
        <f>IFERROR(_xll.qlIndexFixing(ONIndex1Y,I712,TRUE,_xll.ohTrigger(RecalcTrigger,Trigger1Y)),NA())</f>
        <v>2.161699112864568E-2</v>
      </c>
    </row>
    <row r="713" spans="2:17" x14ac:dyDescent="0.2">
      <c r="B713" s="46" t="s">
        <v>51</v>
      </c>
      <c r="D713" s="49">
        <f>_xll.qlCalendarAdvance(LocalCalendar,$D712,B713,"f",FALSE)</f>
        <v>44593</v>
      </c>
      <c r="E713" s="49">
        <f>_xll.qlInterestRateIndexValueDate(IndexON,D713)</f>
        <v>44593</v>
      </c>
      <c r="F713" s="52">
        <f>IFERROR(_xll.qlIndexFixing(IndexON,D713,TRUE,_xll.ohTrigger(RecalcTrigger,TriggerON)),NA())</f>
        <v>1.5528643087243665E-2</v>
      </c>
      <c r="H713" s="49">
        <f>_xll.qlCalendarAdvance(IborCalendar,$H712,B713,"f",FALSE)</f>
        <v>44587</v>
      </c>
      <c r="I713" s="49">
        <f>_xll.qlInterestRateIndexValueDate(Index1M,$H713)</f>
        <v>44589</v>
      </c>
      <c r="J713" s="52">
        <f>IFERROR(_xll.qlIndexFixing(Index1M,$H713,TRUE,_xll.ohTrigger(RecalcTrigger,Trigger1M)),NA())</f>
        <v>1.8250312494617581E-2</v>
      </c>
      <c r="K713" s="52">
        <f>IFERROR(_xll.qlIndexFixing(ONIndex1M,I713,TRUE,_xll.ohTrigger(RecalcTrigger,Trigger1M)),NA())</f>
        <v>1.8174675519153638E-2</v>
      </c>
      <c r="L713" s="52">
        <f>IFERROR(_xll.qlIndexFixing(Index3M,H713,TRUE,_xll.ohTrigger(RecalcTrigger,Trigger3M)),NA())</f>
        <v>1.9325146852281705E-2</v>
      </c>
      <c r="M713" s="52">
        <f>IFERROR(_xll.qlIndexFixing(ONIndex3M,I713,TRUE,_xll.ohTrigger(RecalcTrigger,Trigger3M)),NA())</f>
        <v>1.9099899565730993E-2</v>
      </c>
      <c r="N713" s="52">
        <f>IFERROR(_xll.qlIndexFixing(Index6M,$H713,TRUE,_xll.ohTrigger(RecalcTrigger,Trigger6M)),NA())</f>
        <v>2.0678561652877958E-2</v>
      </c>
      <c r="O713" s="52">
        <f>IFERROR(_xll.qlIndexFixing(ONIndex6M,I713,TRUE,_xll.ohTrigger(RecalcTrigger,Trigger6M)),NA())</f>
        <v>2.0228420011143555E-2</v>
      </c>
      <c r="P713" s="52">
        <f>IFERROR(_xll.qlIndexFixing(Index1Y,$H713,TRUE,_xll.ohTrigger(RecalcTrigger,Trigger1Y)),NA())</f>
        <v>2.2319667101570684E-2</v>
      </c>
      <c r="Q713" s="52">
        <f>IFERROR(_xll.qlIndexFixing(ONIndex1Y,I713,TRUE,_xll.ohTrigger(RecalcTrigger,Trigger1Y)),NA())</f>
        <v>2.1635822815042616E-2</v>
      </c>
    </row>
    <row r="714" spans="2:17" x14ac:dyDescent="0.2">
      <c r="B714" s="46" t="s">
        <v>51</v>
      </c>
      <c r="D714" s="49">
        <f>_xll.qlCalendarAdvance(LocalCalendar,$D713,B714,"f",FALSE)</f>
        <v>44600</v>
      </c>
      <c r="E714" s="49">
        <f>_xll.qlInterestRateIndexValueDate(IndexON,D714)</f>
        <v>44600</v>
      </c>
      <c r="F714" s="52">
        <f>IFERROR(_xll.qlIndexFixing(IndexON,D714,TRUE,_xll.ohTrigger(RecalcTrigger,TriggerON)),NA())</f>
        <v>1.5555336211994231E-2</v>
      </c>
      <c r="H714" s="49">
        <f>_xll.qlCalendarAdvance(IborCalendar,$H713,B714,"f",FALSE)</f>
        <v>44594</v>
      </c>
      <c r="I714" s="49">
        <f>_xll.qlInterestRateIndexValueDate(Index1M,$H714)</f>
        <v>44596</v>
      </c>
      <c r="J714" s="52">
        <f>IFERROR(_xll.qlIndexFixing(Index1M,$H714,TRUE,_xll.ohTrigger(RecalcTrigger,Trigger1M)),NA())</f>
        <v>1.8273301598815843E-2</v>
      </c>
      <c r="K714" s="52">
        <f>IFERROR(_xll.qlIndexFixing(ONIndex1M,I714,TRUE,_xll.ohTrigger(RecalcTrigger,Trigger1M)),NA())</f>
        <v>1.8206437079655302E-2</v>
      </c>
      <c r="L714" s="52">
        <f>IFERROR(_xll.qlIndexFixing(Index3M,H714,TRUE,_xll.ohTrigger(RecalcTrigger,Trigger3M)),NA())</f>
        <v>1.9350799231587328E-2</v>
      </c>
      <c r="M714" s="52">
        <f>IFERROR(_xll.qlIndexFixing(ONIndex3M,I714,TRUE,_xll.ohTrigger(RecalcTrigger,Trigger3M)),NA())</f>
        <v>1.9130448010118428E-2</v>
      </c>
      <c r="N714" s="52">
        <f>IFERROR(_xll.qlIndexFixing(Index6M,$H714,TRUE,_xll.ohTrigger(RecalcTrigger,Trigger6M)),NA())</f>
        <v>2.0704877447013596E-2</v>
      </c>
      <c r="O714" s="52">
        <f>IFERROR(_xll.qlIndexFixing(ONIndex6M,I714,TRUE,_xll.ohTrigger(RecalcTrigger,Trigger6M)),NA())</f>
        <v>2.0259043908135155E-2</v>
      </c>
      <c r="P714" s="52">
        <f>IFERROR(_xll.qlIndexFixing(Index1Y,$H714,TRUE,_xll.ohTrigger(RecalcTrigger,Trigger1Y)),NA())</f>
        <v>2.233923629847449E-2</v>
      </c>
      <c r="Q714" s="52">
        <f>IFERROR(_xll.qlIndexFixing(ONIndex1Y,I714,TRUE,_xll.ohTrigger(RecalcTrigger,Trigger1Y)),NA())</f>
        <v>2.1654200850402816E-2</v>
      </c>
    </row>
    <row r="715" spans="2:17" x14ac:dyDescent="0.2">
      <c r="B715" s="46" t="s">
        <v>51</v>
      </c>
      <c r="D715" s="49">
        <f>_xll.qlCalendarAdvance(LocalCalendar,$D714,B715,"f",FALSE)</f>
        <v>44607</v>
      </c>
      <c r="E715" s="49">
        <f>_xll.qlInterestRateIndexValueDate(IndexON,D715)</f>
        <v>44607</v>
      </c>
      <c r="F715" s="52">
        <f>IFERROR(_xll.qlIndexFixing(IndexON,D715,TRUE,_xll.ohTrigger(RecalcTrigger,TriggerON)),NA())</f>
        <v>1.5581562757329692E-2</v>
      </c>
      <c r="H715" s="49">
        <f>_xll.qlCalendarAdvance(IborCalendar,$H714,B715,"f",FALSE)</f>
        <v>44601</v>
      </c>
      <c r="I715" s="49">
        <f>_xll.qlInterestRateIndexValueDate(Index1M,$H715)</f>
        <v>44603</v>
      </c>
      <c r="J715" s="52">
        <f>IFERROR(_xll.qlIndexFixing(Index1M,$H715,TRUE,_xll.ohTrigger(RecalcTrigger,Trigger1M)),NA())</f>
        <v>1.8303830098718166E-2</v>
      </c>
      <c r="K715" s="52">
        <f>IFERROR(_xll.qlIndexFixing(ONIndex1M,I715,TRUE,_xll.ohTrigger(RecalcTrigger,Trigger1M)),NA())</f>
        <v>1.8237742103748289E-2</v>
      </c>
      <c r="L715" s="52">
        <f>IFERROR(_xll.qlIndexFixing(Index3M,H715,TRUE,_xll.ohTrigger(RecalcTrigger,Trigger3M)),NA())</f>
        <v>1.9378516040684173E-2</v>
      </c>
      <c r="M715" s="52">
        <f>IFERROR(_xll.qlIndexFixing(ONIndex3M,I715,TRUE,_xll.ohTrigger(RecalcTrigger,Trigger3M)),NA())</f>
        <v>1.9160581684367628E-2</v>
      </c>
      <c r="N715" s="52">
        <f>IFERROR(_xll.qlIndexFixing(Index6M,$H715,TRUE,_xll.ohTrigger(RecalcTrigger,Trigger6M)),NA())</f>
        <v>2.0730980217376023E-2</v>
      </c>
      <c r="O715" s="52">
        <f>IFERROR(_xll.qlIndexFixing(ONIndex6M,I715,TRUE,_xll.ohTrigger(RecalcTrigger,Trigger6M)),NA())</f>
        <v>2.0289174676282329E-2</v>
      </c>
      <c r="P715" s="52">
        <f>IFERROR(_xll.qlIndexFixing(Index1Y,$H715,TRUE,_xll.ohTrigger(RecalcTrigger,Trigger1Y)),NA())</f>
        <v>2.2359007490026662E-2</v>
      </c>
      <c r="Q715" s="52">
        <f>IFERROR(_xll.qlIndexFixing(ONIndex1Y,I715,TRUE,_xll.ohTrigger(RecalcTrigger,Trigger1Y)),NA())</f>
        <v>2.1672125234459827E-2</v>
      </c>
    </row>
    <row r="716" spans="2:17" x14ac:dyDescent="0.2">
      <c r="B716" s="46" t="s">
        <v>51</v>
      </c>
      <c r="D716" s="49">
        <f>_xll.qlCalendarAdvance(LocalCalendar,$D715,B716,"f",FALSE)</f>
        <v>44614</v>
      </c>
      <c r="E716" s="49">
        <f>_xll.qlInterestRateIndexValueDate(IndexON,D716)</f>
        <v>44614</v>
      </c>
      <c r="F716" s="52">
        <f>IFERROR(_xll.qlIndexFixing(IndexON,D716,TRUE,_xll.ohTrigger(RecalcTrigger,TriggerON)),NA())</f>
        <v>1.5607322723170114E-2</v>
      </c>
      <c r="H716" s="49">
        <f>_xll.qlCalendarAdvance(IborCalendar,$H715,B716,"f",FALSE)</f>
        <v>44608</v>
      </c>
      <c r="I716" s="49">
        <f>_xll.qlInterestRateIndexValueDate(Index1M,$H716)</f>
        <v>44610</v>
      </c>
      <c r="J716" s="52">
        <f>IFERROR(_xll.qlIndexFixing(Index1M,$H716,TRUE,_xll.ohTrigger(RecalcTrigger,Trigger1M)),NA())</f>
        <v>1.8333901544677227E-2</v>
      </c>
      <c r="K716" s="52">
        <f>IFERROR(_xll.qlIndexFixing(ONIndex1M,I716,TRUE,_xll.ohTrigger(RecalcTrigger,Trigger1M)),NA())</f>
        <v>1.8271237492324399E-2</v>
      </c>
      <c r="L716" s="52">
        <f>IFERROR(_xll.qlIndexFixing(Index3M,H716,TRUE,_xll.ohTrigger(RecalcTrigger,Trigger3M)),NA())</f>
        <v>1.9405844236074412E-2</v>
      </c>
      <c r="M716" s="52">
        <f>IFERROR(_xll.qlIndexFixing(ONIndex3M,I716,TRUE,_xll.ohTrigger(RecalcTrigger,Trigger3M)),NA())</f>
        <v>1.9192916603616439E-2</v>
      </c>
      <c r="N716" s="52">
        <f>IFERROR(_xll.qlIndexFixing(Index6M,$H716,TRUE,_xll.ohTrigger(RecalcTrigger,Trigger6M)),NA())</f>
        <v>2.075689186547966E-2</v>
      </c>
      <c r="O716" s="52">
        <f>IFERROR(_xll.qlIndexFixing(ONIndex6M,I716,TRUE,_xll.ohTrigger(RecalcTrigger,Trigger6M)),NA())</f>
        <v>2.0321480989560214E-2</v>
      </c>
      <c r="P716" s="52">
        <f>IFERROR(_xll.qlIndexFixing(Index1Y,$H716,TRUE,_xll.ohTrigger(RecalcTrigger,Trigger1Y)),NA())</f>
        <v>2.2381325219498784E-2</v>
      </c>
      <c r="Q716" s="52">
        <f>IFERROR(_xll.qlIndexFixing(ONIndex1Y,I716,TRUE,_xll.ohTrigger(RecalcTrigger,Trigger1Y)),NA())</f>
        <v>2.1691477251735147E-2</v>
      </c>
    </row>
    <row r="717" spans="2:17" x14ac:dyDescent="0.2">
      <c r="B717" s="46" t="s">
        <v>51</v>
      </c>
      <c r="D717" s="49">
        <f>_xll.qlCalendarAdvance(LocalCalendar,$D716,B717,"f",FALSE)</f>
        <v>44621</v>
      </c>
      <c r="E717" s="49">
        <f>_xll.qlInterestRateIndexValueDate(IndexON,D717)</f>
        <v>44621</v>
      </c>
      <c r="F717" s="52">
        <f>IFERROR(_xll.qlIndexFixing(IndexON,D717,TRUE,_xll.ohTrigger(RecalcTrigger,TriggerON)),NA())</f>
        <v>1.5632616109355624E-2</v>
      </c>
      <c r="H717" s="49">
        <f>_xll.qlCalendarAdvance(IborCalendar,$H716,B717,"f",FALSE)</f>
        <v>44615</v>
      </c>
      <c r="I717" s="49">
        <f>_xll.qlInterestRateIndexValueDate(Index1M,$H717)</f>
        <v>44617</v>
      </c>
      <c r="J717" s="52">
        <f>IFERROR(_xll.qlIndexFixing(Index1M,$H717,TRUE,_xll.ohTrigger(RecalcTrigger,Trigger1M)),NA())</f>
        <v>1.8363515933487014E-2</v>
      </c>
      <c r="K717" s="52">
        <f>IFERROR(_xll.qlIndexFixing(ONIndex1M,I717,TRUE,_xll.ohTrigger(RecalcTrigger,Trigger1M)),NA())</f>
        <v>1.8298982541455899E-2</v>
      </c>
      <c r="L717" s="52">
        <f>IFERROR(_xll.qlIndexFixing(Index3M,H717,TRUE,_xll.ohTrigger(RecalcTrigger,Trigger3M)),NA())</f>
        <v>1.9432816324226568E-2</v>
      </c>
      <c r="M717" s="52">
        <f>IFERROR(_xll.qlIndexFixing(ONIndex3M,I717,TRUE,_xll.ohTrigger(RecalcTrigger,Trigger3M)),NA())</f>
        <v>1.9219604721225636E-2</v>
      </c>
      <c r="N717" s="52">
        <f>IFERROR(_xll.qlIndexFixing(Index6M,$H717,TRUE,_xll.ohTrigger(RecalcTrigger,Trigger6M)),NA())</f>
        <v>2.0782634294029125E-2</v>
      </c>
      <c r="O717" s="52">
        <f>IFERROR(_xll.qlIndexFixing(ONIndex6M,I717,TRUE,_xll.ohTrigger(RecalcTrigger,Trigger6M)),NA())</f>
        <v>2.0347956824631197E-2</v>
      </c>
      <c r="P717" s="52">
        <f>IFERROR(_xll.qlIndexFixing(Index1Y,$H717,TRUE,_xll.ohTrigger(RecalcTrigger,Trigger1Y)),NA())</f>
        <v>2.239922318075668E-2</v>
      </c>
      <c r="Q717" s="52">
        <f>IFERROR(_xll.qlIndexFixing(ONIndex1Y,I717,TRUE,_xll.ohTrigger(RecalcTrigger,Trigger1Y)),NA())</f>
        <v>2.1706613047998147E-2</v>
      </c>
    </row>
    <row r="718" spans="2:17" x14ac:dyDescent="0.2">
      <c r="B718" s="46" t="s">
        <v>51</v>
      </c>
      <c r="D718" s="49">
        <f>_xll.qlCalendarAdvance(LocalCalendar,$D717,B718,"f",FALSE)</f>
        <v>44628</v>
      </c>
      <c r="E718" s="49">
        <f>_xll.qlInterestRateIndexValueDate(IndexON,D718)</f>
        <v>44628</v>
      </c>
      <c r="F718" s="52">
        <f>IFERROR(_xll.qlIndexFixing(IndexON,D718,TRUE,_xll.ohTrigger(RecalcTrigger,TriggerON)),NA())</f>
        <v>1.5657442915806286E-2</v>
      </c>
      <c r="H718" s="49">
        <f>_xll.qlCalendarAdvance(IborCalendar,$H717,B718,"f",FALSE)</f>
        <v>44622</v>
      </c>
      <c r="I718" s="49">
        <f>_xll.qlInterestRateIndexValueDate(Index1M,$H718)</f>
        <v>44624</v>
      </c>
      <c r="J718" s="52">
        <f>IFERROR(_xll.qlIndexFixing(Index1M,$H718,TRUE,_xll.ohTrigger(RecalcTrigger,Trigger1M)),NA())</f>
        <v>1.8400202874949735E-2</v>
      </c>
      <c r="K718" s="52">
        <f>IFERROR(_xll.qlIndexFixing(ONIndex1M,I718,TRUE,_xll.ohTrigger(RecalcTrigger,Trigger1M)),NA())</f>
        <v>1.8328917954351098E-2</v>
      </c>
      <c r="L718" s="52">
        <f>IFERROR(_xll.qlIndexFixing(Index3M,H718,TRUE,_xll.ohTrigger(RecalcTrigger,Trigger3M)),NA())</f>
        <v>1.9471298479203557E-2</v>
      </c>
      <c r="M718" s="52">
        <f>IFERROR(_xll.qlIndexFixing(ONIndex3M,I718,TRUE,_xll.ohTrigger(RecalcTrigger,Trigger3M)),NA())</f>
        <v>1.9248494083248247E-2</v>
      </c>
      <c r="N718" s="52">
        <f>IFERROR(_xll.qlIndexFixing(Index6M,$H718,TRUE,_xll.ohTrigger(RecalcTrigger,Trigger6M)),NA())</f>
        <v>2.082021835080005E-2</v>
      </c>
      <c r="O718" s="52">
        <f>IFERROR(_xll.qlIndexFixing(ONIndex6M,I718,TRUE,_xll.ohTrigger(RecalcTrigger,Trigger6M)),NA())</f>
        <v>2.0376608204086821E-2</v>
      </c>
      <c r="P718" s="52">
        <f>IFERROR(_xll.qlIndexFixing(Index1Y,$H718,TRUE,_xll.ohTrigger(RecalcTrigger,Trigger1Y)),NA())</f>
        <v>2.2419701345505132E-2</v>
      </c>
      <c r="Q718" s="52">
        <f>IFERROR(_xll.qlIndexFixing(ONIndex1Y,I718,TRUE,_xll.ohTrigger(RecalcTrigger,Trigger1Y)),NA())</f>
        <v>2.1723176477079775E-2</v>
      </c>
    </row>
    <row r="719" spans="2:17" x14ac:dyDescent="0.2">
      <c r="B719" s="46" t="s">
        <v>51</v>
      </c>
      <c r="D719" s="49">
        <f>_xll.qlCalendarAdvance(LocalCalendar,$D718,B719,"f",FALSE)</f>
        <v>44635</v>
      </c>
      <c r="E719" s="49">
        <f>_xll.qlInterestRateIndexValueDate(IndexON,D719)</f>
        <v>44635</v>
      </c>
      <c r="F719" s="52">
        <f>IFERROR(_xll.qlIndexFixing(IndexON,D719,TRUE,_xll.ohTrigger(RecalcTrigger,TriggerON)),NA())</f>
        <v>1.5681803142442163E-2</v>
      </c>
      <c r="H719" s="49">
        <f>_xll.qlCalendarAdvance(IborCalendar,$H718,B719,"f",FALSE)</f>
        <v>44629</v>
      </c>
      <c r="I719" s="49">
        <f>_xll.qlInterestRateIndexValueDate(Index1M,$H719)</f>
        <v>44631</v>
      </c>
      <c r="J719" s="52">
        <f>IFERROR(_xll.qlIndexFixing(Index1M,$H719,TRUE,_xll.ohTrigger(RecalcTrigger,Trigger1M)),NA())</f>
        <v>1.8428809583350549E-2</v>
      </c>
      <c r="K719" s="52">
        <f>IFERROR(_xll.qlIndexFixing(ONIndex1M,I719,TRUE,_xll.ohTrigger(RecalcTrigger,Trigger1M)),NA())</f>
        <v>1.8358396829425416E-2</v>
      </c>
      <c r="L719" s="52">
        <f>IFERROR(_xll.qlIndexFixing(Index3M,H719,TRUE,_xll.ohTrigger(RecalcTrigger,Trigger3M)),NA())</f>
        <v>1.94976014751083E-2</v>
      </c>
      <c r="M719" s="52">
        <f>IFERROR(_xll.qlIndexFixing(ONIndex3M,I719,TRUE,_xll.ohTrigger(RecalcTrigger,Trigger3M)),NA())</f>
        <v>1.9276968673906936E-2</v>
      </c>
      <c r="N719" s="52">
        <f>IFERROR(_xll.qlIndexFixing(Index6M,$H719,TRUE,_xll.ohTrigger(RecalcTrigger,Trigger6M)),NA())</f>
        <v>2.084329808189363E-2</v>
      </c>
      <c r="O719" s="52">
        <f>IFERROR(_xll.qlIndexFixing(ONIndex6M,I719,TRUE,_xll.ohTrigger(RecalcTrigger,Trigger6M)),NA())</f>
        <v>2.0404766453232526E-2</v>
      </c>
      <c r="P719" s="52">
        <f>IFERROR(_xll.qlIndexFixing(Index1Y,$H719,TRUE,_xll.ohTrigger(RecalcTrigger,Trigger1Y)),NA())</f>
        <v>2.2440448836120914E-2</v>
      </c>
      <c r="Q719" s="52">
        <f>IFERROR(_xll.qlIndexFixing(ONIndex1Y,I719,TRUE,_xll.ohTrigger(RecalcTrigger,Trigger1Y)),NA())</f>
        <v>2.1739286254085499E-2</v>
      </c>
    </row>
    <row r="720" spans="2:17" x14ac:dyDescent="0.2">
      <c r="B720" s="46" t="s">
        <v>51</v>
      </c>
      <c r="D720" s="49">
        <f>_xll.qlCalendarAdvance(LocalCalendar,$D719,B720,"f",FALSE)</f>
        <v>44642</v>
      </c>
      <c r="E720" s="49">
        <f>_xll.qlInterestRateIndexValueDate(IndexON,D720)</f>
        <v>44642</v>
      </c>
      <c r="F720" s="52">
        <f>IFERROR(_xll.qlIndexFixing(IndexON,D720,TRUE,_xll.ohTrigger(RecalcTrigger,TriggerON)),NA())</f>
        <v>1.5705696789183321E-2</v>
      </c>
      <c r="H720" s="49">
        <f>_xll.qlCalendarAdvance(IborCalendar,$H719,B720,"f",FALSE)</f>
        <v>44636</v>
      </c>
      <c r="I720" s="49">
        <f>_xll.qlInterestRateIndexValueDate(Index1M,$H720)</f>
        <v>44638</v>
      </c>
      <c r="J720" s="52">
        <f>IFERROR(_xll.qlIndexFixing(Index1M,$H720,TRUE,_xll.ohTrigger(RecalcTrigger,Trigger1M)),NA())</f>
        <v>1.8459400856546682E-2</v>
      </c>
      <c r="K720" s="52">
        <f>IFERROR(_xll.qlIndexFixing(ONIndex1M,I720,TRUE,_xll.ohTrigger(RecalcTrigger,Trigger1M)),NA())</f>
        <v>1.8387419166465691E-2</v>
      </c>
      <c r="L720" s="52">
        <f>IFERROR(_xll.qlIndexFixing(Index3M,H720,TRUE,_xll.ohTrigger(RecalcTrigger,Trigger3M)),NA())</f>
        <v>1.9523659473916388E-2</v>
      </c>
      <c r="M720" s="52">
        <f>IFERROR(_xll.qlIndexFixing(ONIndex3M,I720,TRUE,_xll.ohTrigger(RecalcTrigger,Trigger3M)),NA())</f>
        <v>1.9305028492908605E-2</v>
      </c>
      <c r="N720" s="52">
        <f>IFERROR(_xll.qlIndexFixing(Index6M,$H720,TRUE,_xll.ohTrigger(RecalcTrigger,Trigger6M)),NA())</f>
        <v>2.0868676901268746E-2</v>
      </c>
      <c r="O720" s="52">
        <f>IFERROR(_xll.qlIndexFixing(ONIndex6M,I720,TRUE,_xll.ohTrigger(RecalcTrigger,Trigger6M)),NA())</f>
        <v>2.0432431571775211E-2</v>
      </c>
      <c r="P720" s="52">
        <f>IFERROR(_xll.qlIndexFixing(Index1Y,$H720,TRUE,_xll.ohTrigger(RecalcTrigger,Trigger1Y)),NA())</f>
        <v>2.2461482489301729E-2</v>
      </c>
      <c r="Q720" s="52">
        <f>IFERROR(_xll.qlIndexFixing(ONIndex1Y,I720,TRUE,_xll.ohTrigger(RecalcTrigger,Trigger1Y)),NA())</f>
        <v>2.1754942378855446E-2</v>
      </c>
    </row>
    <row r="721" spans="2:17" x14ac:dyDescent="0.2">
      <c r="B721" s="46" t="s">
        <v>51</v>
      </c>
      <c r="D721" s="49">
        <f>_xll.qlCalendarAdvance(LocalCalendar,$D720,B721,"f",FALSE)</f>
        <v>44649</v>
      </c>
      <c r="E721" s="49">
        <f>_xll.qlInterestRateIndexValueDate(IndexON,D721)</f>
        <v>44649</v>
      </c>
      <c r="F721" s="52">
        <f>IFERROR(_xll.qlIndexFixing(IndexON,D721,TRUE,_xll.ohTrigger(RecalcTrigger,TriggerON)),NA())</f>
        <v>1.5729123856029759E-2</v>
      </c>
      <c r="H721" s="49">
        <f>_xll.qlCalendarAdvance(IborCalendar,$H720,B721,"f",FALSE)</f>
        <v>44643</v>
      </c>
      <c r="I721" s="49">
        <f>_xll.qlInterestRateIndexValueDate(Index1M,$H721)</f>
        <v>44645</v>
      </c>
      <c r="J721" s="52">
        <f>IFERROR(_xll.qlIndexFixing(Index1M,$H721,TRUE,_xll.ohTrigger(RecalcTrigger,Trigger1M)),NA())</f>
        <v>1.8484651605180397E-2</v>
      </c>
      <c r="K721" s="52">
        <f>IFERROR(_xll.qlIndexFixing(ONIndex1M,I721,TRUE,_xll.ohTrigger(RecalcTrigger,Trigger1M)),NA())</f>
        <v>1.841598496501895E-2</v>
      </c>
      <c r="L721" s="52">
        <f>IFERROR(_xll.qlIndexFixing(Index3M,H721,TRUE,_xll.ohTrigger(RecalcTrigger,Trigger3M)),NA())</f>
        <v>1.9549503279650136E-2</v>
      </c>
      <c r="M721" s="52">
        <f>IFERROR(_xll.qlIndexFixing(ONIndex3M,I721,TRUE,_xll.ohTrigger(RecalcTrigger,Trigger3M)),NA())</f>
        <v>1.93326735399868E-2</v>
      </c>
      <c r="N721" s="52">
        <f>IFERROR(_xll.qlIndexFixing(Index6M,$H721,TRUE,_xll.ohTrigger(RecalcTrigger,Trigger6M)),NA())</f>
        <v>2.0893977360923417E-2</v>
      </c>
      <c r="O721" s="52">
        <f>IFERROR(_xll.qlIndexFixing(ONIndex6M,I721,TRUE,_xll.ohTrigger(RecalcTrigger,Trigger6M)),NA())</f>
        <v>2.0459603559341843E-2</v>
      </c>
      <c r="P721" s="52">
        <f>IFERROR(_xll.qlIndexFixing(Index1Y,$H721,TRUE,_xll.ohTrigger(RecalcTrigger,Trigger1Y)),NA())</f>
        <v>2.2482819143390613E-2</v>
      </c>
      <c r="Q721" s="52">
        <f>IFERROR(_xll.qlIndexFixing(ONIndex1Y,I721,TRUE,_xll.ohTrigger(RecalcTrigger,Trigger1Y)),NA())</f>
        <v>2.1770144851229745E-2</v>
      </c>
    </row>
    <row r="722" spans="2:17" x14ac:dyDescent="0.2">
      <c r="B722" s="46" t="s">
        <v>51</v>
      </c>
      <c r="D722" s="49">
        <f>_xll.qlCalendarAdvance(LocalCalendar,$D721,B722,"f",FALSE)</f>
        <v>44656</v>
      </c>
      <c r="E722" s="49">
        <f>_xll.qlInterestRateIndexValueDate(IndexON,D722)</f>
        <v>44656</v>
      </c>
      <c r="F722" s="52">
        <f>IFERROR(_xll.qlIndexFixing(IndexON,D722,TRUE,_xll.ohTrigger(RecalcTrigger,TriggerON)),NA())</f>
        <v>1.5752084342661732E-2</v>
      </c>
      <c r="H722" s="49">
        <f>_xll.qlCalendarAdvance(IborCalendar,$H721,B722,"f",FALSE)</f>
        <v>44650</v>
      </c>
      <c r="I722" s="49">
        <f>_xll.qlInterestRateIndexValueDate(Index1M,$H722)</f>
        <v>44652</v>
      </c>
      <c r="J722" s="52">
        <f>IFERROR(_xll.qlIndexFixing(Index1M,$H722,TRUE,_xll.ohTrigger(RecalcTrigger,Trigger1M)),NA())</f>
        <v>1.8514266117001521E-2</v>
      </c>
      <c r="K722" s="52">
        <f>IFERROR(_xll.qlIndexFixing(ONIndex1M,I722,TRUE,_xll.ohTrigger(RecalcTrigger,Trigger1M)),NA())</f>
        <v>1.8444094224818741E-2</v>
      </c>
      <c r="L722" s="52">
        <f>IFERROR(_xll.qlIndexFixing(Index3M,H722,TRUE,_xll.ohTrigger(RecalcTrigger,Trigger3M)),NA())</f>
        <v>1.9568149431419341E-2</v>
      </c>
      <c r="M722" s="52">
        <f>IFERROR(_xll.qlIndexFixing(ONIndex3M,I722,TRUE,_xll.ohTrigger(RecalcTrigger,Trigger3M)),NA())</f>
        <v>1.9359903814821777E-2</v>
      </c>
      <c r="N722" s="52">
        <f>IFERROR(_xll.qlIndexFixing(Index6M,$H722,TRUE,_xll.ohTrigger(RecalcTrigger,Trigger6M)),NA())</f>
        <v>2.0919220900587638E-2</v>
      </c>
      <c r="O722" s="52">
        <f>IFERROR(_xll.qlIndexFixing(ONIndex6M,I722,TRUE,_xll.ohTrigger(RecalcTrigger,Trigger6M)),NA())</f>
        <v>2.0486282415612678E-2</v>
      </c>
      <c r="P722" s="52">
        <f>IFERROR(_xll.qlIndexFixing(Index1Y,$H722,TRUE,_xll.ohTrigger(RecalcTrigger,Trigger1Y)),NA())</f>
        <v>2.2504475638426249E-2</v>
      </c>
      <c r="Q722" s="52">
        <f>IFERROR(_xll.qlIndexFixing(ONIndex1Y,I722,TRUE,_xll.ohTrigger(RecalcTrigger,Trigger1Y)),NA())</f>
        <v>2.1784893671021877E-2</v>
      </c>
    </row>
    <row r="723" spans="2:17" x14ac:dyDescent="0.2">
      <c r="B723" s="46" t="s">
        <v>51</v>
      </c>
      <c r="D723" s="49">
        <f>_xll.qlCalendarAdvance(LocalCalendar,$D722,B723,"f",FALSE)</f>
        <v>44663</v>
      </c>
      <c r="E723" s="49">
        <f>_xll.qlInterestRateIndexValueDate(IndexON,D723)</f>
        <v>44663</v>
      </c>
      <c r="F723" s="52">
        <f>IFERROR(_xll.qlIndexFixing(IndexON,D723,TRUE,_xll.ohTrigger(RecalcTrigger,TriggerON)),NA())</f>
        <v>1.5774578249079241E-2</v>
      </c>
      <c r="H723" s="49">
        <f>_xll.qlCalendarAdvance(IborCalendar,$H722,B723,"f",FALSE)</f>
        <v>44657</v>
      </c>
      <c r="I723" s="49">
        <f>_xll.qlInterestRateIndexValueDate(Index1M,$H723)</f>
        <v>44659</v>
      </c>
      <c r="J723" s="52">
        <f>IFERROR(_xll.qlIndexFixing(Index1M,$H723,TRUE,_xll.ohTrigger(RecalcTrigger,Trigger1M)),NA())</f>
        <v>1.8538668925417841E-2</v>
      </c>
      <c r="K723" s="52">
        <f>IFERROR(_xll.qlIndexFixing(ONIndex1M,I723,TRUE,_xll.ohTrigger(RecalcTrigger,Trigger1M)),NA())</f>
        <v>1.8471746945518674E-2</v>
      </c>
      <c r="L723" s="52">
        <f>IFERROR(_xll.qlIndexFixing(Index3M,H723,TRUE,_xll.ohTrigger(RecalcTrigger,Trigger3M)),NA())</f>
        <v>1.9593663426894808E-2</v>
      </c>
      <c r="M723" s="52">
        <f>IFERROR(_xll.qlIndexFixing(ONIndex3M,I723,TRUE,_xll.ohTrigger(RecalcTrigger,Trigger3M)),NA())</f>
        <v>1.9386719317173728E-2</v>
      </c>
      <c r="N723" s="52">
        <f>IFERROR(_xll.qlIndexFixing(Index6M,$H723,TRUE,_xll.ohTrigger(RecalcTrigger,Trigger6M)),NA())</f>
        <v>2.0946847431904756E-2</v>
      </c>
      <c r="O723" s="52">
        <f>IFERROR(_xll.qlIndexFixing(ONIndex6M,I723,TRUE,_xll.ohTrigger(RecalcTrigger,Trigger6M)),NA())</f>
        <v>2.0512468140241324E-2</v>
      </c>
      <c r="P723" s="52">
        <f>IFERROR(_xll.qlIndexFixing(Index1Y,$H723,TRUE,_xll.ohTrigger(RecalcTrigger,Trigger1Y)),NA())</f>
        <v>2.25290055232827E-2</v>
      </c>
      <c r="Q723" s="52">
        <f>IFERROR(_xll.qlIndexFixing(ONIndex1Y,I723,TRUE,_xll.ohTrigger(RecalcTrigger,Trigger1Y)),NA())</f>
        <v>2.1799188838045325E-2</v>
      </c>
    </row>
    <row r="724" spans="2:17" x14ac:dyDescent="0.2">
      <c r="B724" s="46" t="s">
        <v>51</v>
      </c>
      <c r="D724" s="49">
        <f>_xll.qlCalendarAdvance(LocalCalendar,$D723,B724,"f",FALSE)</f>
        <v>44670</v>
      </c>
      <c r="E724" s="49">
        <f>_xll.qlInterestRateIndexValueDate(IndexON,D724)</f>
        <v>44670</v>
      </c>
      <c r="F724" s="52">
        <f>IFERROR(_xll.qlIndexFixing(IndexON,D724,TRUE,_xll.ohTrigger(RecalcTrigger,TriggerON)),NA())</f>
        <v>1.5796605575282285E-2</v>
      </c>
      <c r="H724" s="49">
        <f>_xll.qlCalendarAdvance(IborCalendar,$H723,B724,"f",FALSE)</f>
        <v>44664</v>
      </c>
      <c r="I724" s="49">
        <f>_xll.qlInterestRateIndexValueDate(Index1M,$H724)</f>
        <v>44670</v>
      </c>
      <c r="J724" s="52">
        <f>IFERROR(_xll.qlIndexFixing(Index1M,$H724,TRUE,_xll.ohTrigger(RecalcTrigger,Trigger1M)),NA())</f>
        <v>1.8577690224273802E-2</v>
      </c>
      <c r="K724" s="52">
        <f>IFERROR(_xll.qlIndexFixing(ONIndex1M,I724,TRUE,_xll.ohTrigger(RecalcTrigger,Trigger1M)),NA())</f>
        <v>1.8509510293354126E-2</v>
      </c>
      <c r="L724" s="52">
        <f>IFERROR(_xll.qlIndexFixing(Index3M,H724,TRUE,_xll.ohTrigger(RecalcTrigger,Trigger3M)),NA())</f>
        <v>1.9633515171924923E-2</v>
      </c>
      <c r="M724" s="52">
        <f>IFERROR(_xll.qlIndexFixing(ONIndex3M,I724,TRUE,_xll.ohTrigger(RecalcTrigger,Trigger3M)),NA())</f>
        <v>1.9423262523394769E-2</v>
      </c>
      <c r="N724" s="52">
        <f>IFERROR(_xll.qlIndexFixing(Index6M,$H724,TRUE,_xll.ohTrigger(RecalcTrigger,Trigger6M)),NA())</f>
        <v>2.0979168414137342E-2</v>
      </c>
      <c r="O724" s="52">
        <f>IFERROR(_xll.qlIndexFixing(ONIndex6M,I724,TRUE,_xll.ohTrigger(RecalcTrigger,Trigger6M)),NA())</f>
        <v>2.0547851400376516E-2</v>
      </c>
      <c r="P724" s="52">
        <f>IFERROR(_xll.qlIndexFixing(Index1Y,$H724,TRUE,_xll.ohTrigger(RecalcTrigger,Trigger1Y)),NA())</f>
        <v>2.2556588551154912E-2</v>
      </c>
      <c r="Q724" s="52">
        <f>IFERROR(_xll.qlIndexFixing(ONIndex1Y,I724,TRUE,_xll.ohTrigger(RecalcTrigger,Trigger1Y)),NA())</f>
        <v>2.181750438368546E-2</v>
      </c>
    </row>
    <row r="725" spans="2:17" x14ac:dyDescent="0.2">
      <c r="B725" s="46" t="s">
        <v>51</v>
      </c>
      <c r="D725" s="49">
        <f>_xll.qlCalendarAdvance(LocalCalendar,$D724,B725,"f",FALSE)</f>
        <v>44677</v>
      </c>
      <c r="E725" s="49">
        <f>_xll.qlInterestRateIndexValueDate(IndexON,D725)</f>
        <v>44677</v>
      </c>
      <c r="F725" s="52">
        <f>IFERROR(_xll.qlIndexFixing(IndexON,D725,TRUE,_xll.ohTrigger(RecalcTrigger,TriggerON)),NA())</f>
        <v>1.581816632119093E-2</v>
      </c>
      <c r="H725" s="49">
        <f>_xll.qlCalendarAdvance(IborCalendar,$H724,B725,"f",FALSE)</f>
        <v>44671</v>
      </c>
      <c r="I725" s="49">
        <f>_xll.qlInterestRateIndexValueDate(Index1M,$H725)</f>
        <v>44673</v>
      </c>
      <c r="J725" s="52">
        <f>IFERROR(_xll.qlIndexFixing(Index1M,$H725,TRUE,_xll.ohTrigger(RecalcTrigger,Trigger1M)),NA())</f>
        <v>1.8591200528774148E-2</v>
      </c>
      <c r="K725" s="52">
        <f>IFERROR(_xll.qlIndexFixing(ONIndex1M,I725,TRUE,_xll.ohTrigger(RecalcTrigger,Trigger1M)),NA())</f>
        <v>1.8525682768473217E-2</v>
      </c>
      <c r="L725" s="52">
        <f>IFERROR(_xll.qlIndexFixing(Index3M,H725,TRUE,_xll.ohTrigger(RecalcTrigger,Trigger3M)),NA())</f>
        <v>1.9644346201244941E-2</v>
      </c>
      <c r="M725" s="52">
        <f>IFERROR(_xll.qlIndexFixing(ONIndex3M,I725,TRUE,_xll.ohTrigger(RecalcTrigger,Trigger3M)),NA())</f>
        <v>1.9439106003229512E-2</v>
      </c>
      <c r="N725" s="52">
        <f>IFERROR(_xll.qlIndexFixing(Index6M,$H725,TRUE,_xll.ohTrigger(RecalcTrigger,Trigger6M)),NA())</f>
        <v>2.0994824413503716E-2</v>
      </c>
      <c r="O725" s="52">
        <f>IFERROR(_xll.qlIndexFixing(ONIndex6M,I725,TRUE,_xll.ohTrigger(RecalcTrigger,Trigger6M)),NA())</f>
        <v>2.0563360193293079E-2</v>
      </c>
      <c r="P725" s="52">
        <f>IFERROR(_xll.qlIndexFixing(Index1Y,$H725,TRUE,_xll.ohTrigger(RecalcTrigger,Trigger1Y)),NA())</f>
        <v>2.2571532596143619E-2</v>
      </c>
      <c r="Q725" s="52">
        <f>IFERROR(_xll.qlIndexFixing(ONIndex1Y,I725,TRUE,_xll.ohTrigger(RecalcTrigger,Trigger1Y)),NA())</f>
        <v>2.1826418213199972E-2</v>
      </c>
    </row>
    <row r="726" spans="2:17" x14ac:dyDescent="0.2">
      <c r="B726" s="46" t="s">
        <v>51</v>
      </c>
      <c r="D726" s="49">
        <f>_xll.qlCalendarAdvance(LocalCalendar,$D725,B726,"f",FALSE)</f>
        <v>44684</v>
      </c>
      <c r="E726" s="49">
        <f>_xll.qlInterestRateIndexValueDate(IndexON,D726)</f>
        <v>44684</v>
      </c>
      <c r="F726" s="52">
        <f>IFERROR(_xll.qlIndexFixing(IndexON,D726,TRUE,_xll.ohTrigger(RecalcTrigger,TriggerON)),NA())</f>
        <v>1.5839260486565365E-2</v>
      </c>
      <c r="H726" s="49">
        <f>_xll.qlCalendarAdvance(IborCalendar,$H725,B726,"f",FALSE)</f>
        <v>44678</v>
      </c>
      <c r="I726" s="49">
        <f>_xll.qlInterestRateIndexValueDate(Index1M,$H726)</f>
        <v>44680</v>
      </c>
      <c r="J726" s="52">
        <f>IFERROR(_xll.qlIndexFixing(Index1M,$H726,TRUE,_xll.ohTrigger(RecalcTrigger,Trigger1M)),NA())</f>
        <v>1.8619534169918572E-2</v>
      </c>
      <c r="K726" s="52">
        <f>IFERROR(_xll.qlIndexFixing(ONIndex1M,I726,TRUE,_xll.ohTrigger(RecalcTrigger,Trigger1M)),NA())</f>
        <v>1.8554301147979402E-2</v>
      </c>
      <c r="L726" s="52">
        <f>IFERROR(_xll.qlIndexFixing(Index3M,H726,TRUE,_xll.ohTrigger(RecalcTrigger,Trigger3M)),NA())</f>
        <v>1.966957861668376E-2</v>
      </c>
      <c r="M726" s="52">
        <f>IFERROR(_xll.qlIndexFixing(ONIndex3M,I726,TRUE,_xll.ohTrigger(RecalcTrigger,Trigger3M)),NA())</f>
        <v>1.9467011651315147E-2</v>
      </c>
      <c r="N726" s="52">
        <f>IFERROR(_xll.qlIndexFixing(Index6M,$H726,TRUE,_xll.ohTrigger(RecalcTrigger,Trigger6M)),NA())</f>
        <v>2.1020054692576177E-2</v>
      </c>
      <c r="O726" s="52">
        <f>IFERROR(_xll.qlIndexFixing(ONIndex6M,I726,TRUE,_xll.ohTrigger(RecalcTrigger,Trigger6M)),NA())</f>
        <v>2.0590398237050334E-2</v>
      </c>
      <c r="P726" s="52">
        <f>IFERROR(_xll.qlIndexFixing(Index1Y,$H726,TRUE,_xll.ohTrigger(RecalcTrigger,Trigger1Y)),NA())</f>
        <v>2.2586765010631858E-2</v>
      </c>
      <c r="Q726" s="52">
        <f>IFERROR(_xll.qlIndexFixing(ONIndex1Y,I726,TRUE,_xll.ohTrigger(RecalcTrigger,Trigger1Y)),NA())</f>
        <v>2.1840918702269452E-2</v>
      </c>
    </row>
    <row r="727" spans="2:17" x14ac:dyDescent="0.2">
      <c r="B727" s="46" t="s">
        <v>51</v>
      </c>
      <c r="D727" s="49">
        <f>_xll.qlCalendarAdvance(LocalCalendar,$D726,B727,"f",FALSE)</f>
        <v>44691</v>
      </c>
      <c r="E727" s="49">
        <f>_xll.qlInterestRateIndexValueDate(IndexON,D727)</f>
        <v>44691</v>
      </c>
      <c r="F727" s="52">
        <f>IFERROR(_xll.qlIndexFixing(IndexON,D727,TRUE,_xll.ohTrigger(RecalcTrigger,TriggerON)),NA())</f>
        <v>1.5860074351676801E-2</v>
      </c>
      <c r="H727" s="49">
        <f>_xll.qlCalendarAdvance(IborCalendar,$H726,B727,"f",FALSE)</f>
        <v>44685</v>
      </c>
      <c r="I727" s="49">
        <f>_xll.qlInterestRateIndexValueDate(Index1M,$H727)</f>
        <v>44687</v>
      </c>
      <c r="J727" s="52">
        <f>IFERROR(_xll.qlIndexFixing(Index1M,$H727,TRUE,_xll.ohTrigger(RecalcTrigger,Trigger1M)),NA())</f>
        <v>1.8643175851991083E-2</v>
      </c>
      <c r="K727" s="52">
        <f>IFERROR(_xll.qlIndexFixing(ONIndex1M,I727,TRUE,_xll.ohTrigger(RecalcTrigger,Trigger1M)),NA())</f>
        <v>1.857783150524206E-2</v>
      </c>
      <c r="L727" s="52">
        <f>IFERROR(_xll.qlIndexFixing(Index3M,H727,TRUE,_xll.ohTrigger(RecalcTrigger,Trigger3M)),NA())</f>
        <v>1.9701793177237133E-2</v>
      </c>
      <c r="M727" s="52">
        <f>IFERROR(_xll.qlIndexFixing(ONIndex3M,I727,TRUE,_xll.ohTrigger(RecalcTrigger,Trigger3M)),NA())</f>
        <v>1.9489863002153385E-2</v>
      </c>
      <c r="N727" s="52">
        <f>IFERROR(_xll.qlIndexFixing(Index6M,$H727,TRUE,_xll.ohTrigger(RecalcTrigger,Trigger6M)),NA())</f>
        <v>2.1045335256425199E-2</v>
      </c>
      <c r="O727" s="52">
        <f>IFERROR(_xll.qlIndexFixing(ONIndex6M,I727,TRUE,_xll.ohTrigger(RecalcTrigger,Trigger6M)),NA())</f>
        <v>2.0612319771071697E-2</v>
      </c>
      <c r="P727" s="52">
        <f>IFERROR(_xll.qlIndexFixing(Index1Y,$H727,TRUE,_xll.ohTrigger(RecalcTrigger,Trigger1Y)),NA())</f>
        <v>2.2618145018973728E-2</v>
      </c>
      <c r="Q727" s="52">
        <f>IFERROR(_xll.qlIndexFixing(ONIndex1Y,I727,TRUE,_xll.ohTrigger(RecalcTrigger,Trigger1Y)),NA())</f>
        <v>2.1851894565854124E-2</v>
      </c>
    </row>
    <row r="728" spans="2:17" x14ac:dyDescent="0.2">
      <c r="B728" s="46" t="s">
        <v>51</v>
      </c>
      <c r="D728" s="49">
        <f>_xll.qlCalendarAdvance(LocalCalendar,$D727,B728,"f",FALSE)</f>
        <v>44698</v>
      </c>
      <c r="E728" s="49">
        <f>_xll.qlInterestRateIndexValueDate(IndexON,D728)</f>
        <v>44698</v>
      </c>
      <c r="F728" s="52">
        <f>IFERROR(_xll.qlIndexFixing(IndexON,D728,TRUE,_xll.ohTrigger(RecalcTrigger,TriggerON)),NA())</f>
        <v>1.5881009135583213E-2</v>
      </c>
      <c r="H728" s="49">
        <f>_xll.qlCalendarAdvance(IborCalendar,$H727,B728,"f",FALSE)</f>
        <v>44692</v>
      </c>
      <c r="I728" s="49">
        <f>_xll.qlInterestRateIndexValueDate(Index1M,$H728)</f>
        <v>44694</v>
      </c>
      <c r="J728" s="52">
        <f>IFERROR(_xll.qlIndexFixing(Index1M,$H728,TRUE,_xll.ohTrigger(RecalcTrigger,Trigger1M)),NA())</f>
        <v>1.8669233501977228E-2</v>
      </c>
      <c r="K728" s="52">
        <f>IFERROR(_xll.qlIndexFixing(ONIndex1M,I728,TRUE,_xll.ohTrigger(RecalcTrigger,Trigger1M)),NA())</f>
        <v>1.8603670413162021E-2</v>
      </c>
      <c r="L728" s="52">
        <f>IFERROR(_xll.qlIndexFixing(Index3M,H728,TRUE,_xll.ohTrigger(RecalcTrigger,Trigger3M)),NA())</f>
        <v>1.9726992565008487E-2</v>
      </c>
      <c r="M728" s="52">
        <f>IFERROR(_xll.qlIndexFixing(ONIndex3M,I728,TRUE,_xll.ohTrigger(RecalcTrigger,Trigger3M)),NA())</f>
        <v>1.9514957512143383E-2</v>
      </c>
      <c r="N728" s="52">
        <f>IFERROR(_xll.qlIndexFixing(Index6M,$H728,TRUE,_xll.ohTrigger(RecalcTrigger,Trigger6M)),NA())</f>
        <v>2.1070682247600992E-2</v>
      </c>
      <c r="O728" s="52">
        <f>IFERROR(_xll.qlIndexFixing(ONIndex6M,I728,TRUE,_xll.ohTrigger(RecalcTrigger,Trigger6M)),NA())</f>
        <v>2.063652049337783E-2</v>
      </c>
      <c r="P728" s="52">
        <f>IFERROR(_xll.qlIndexFixing(Index1Y,$H728,TRUE,_xll.ohTrigger(RecalcTrigger,Trigger1Y)),NA())</f>
        <v>2.264206192685678E-2</v>
      </c>
      <c r="Q728" s="52">
        <f>IFERROR(_xll.qlIndexFixing(ONIndex1Y,I728,TRUE,_xll.ohTrigger(RecalcTrigger,Trigger1Y)),NA())</f>
        <v>2.1864660551349502E-2</v>
      </c>
    </row>
    <row r="729" spans="2:17" x14ac:dyDescent="0.2">
      <c r="B729" s="46" t="s">
        <v>51</v>
      </c>
      <c r="D729" s="49">
        <f>_xll.qlCalendarAdvance(LocalCalendar,$D728,B729,"f",FALSE)</f>
        <v>44705</v>
      </c>
      <c r="E729" s="49">
        <f>_xll.qlInterestRateIndexValueDate(IndexON,D729)</f>
        <v>44705</v>
      </c>
      <c r="F729" s="52">
        <f>IFERROR(_xll.qlIndexFixing(IndexON,D729,TRUE,_xll.ohTrigger(RecalcTrigger,TriggerON)),NA())</f>
        <v>1.5902079167462446E-2</v>
      </c>
      <c r="H729" s="49">
        <f>_xll.qlCalendarAdvance(IborCalendar,$H728,B729,"f",FALSE)</f>
        <v>44699</v>
      </c>
      <c r="I729" s="49">
        <f>_xll.qlInterestRateIndexValueDate(Index1M,$H729)</f>
        <v>44701</v>
      </c>
      <c r="J729" s="52">
        <f>IFERROR(_xll.qlIndexFixing(Index1M,$H729,TRUE,_xll.ohTrigger(RecalcTrigger,Trigger1M)),NA())</f>
        <v>1.8695381830916749E-2</v>
      </c>
      <c r="K729" s="52">
        <f>IFERROR(_xll.qlIndexFixing(ONIndex1M,I729,TRUE,_xll.ohTrigger(RecalcTrigger,Trigger1M)),NA())</f>
        <v>1.8629599815600528E-2</v>
      </c>
      <c r="L729" s="52">
        <f>IFERROR(_xll.qlIndexFixing(Index3M,H729,TRUE,_xll.ohTrigger(RecalcTrigger,Trigger3M)),NA())</f>
        <v>1.9752189009827573E-2</v>
      </c>
      <c r="M729" s="52">
        <f>IFERROR(_xll.qlIndexFixing(ONIndex3M,I729,TRUE,_xll.ohTrigger(RecalcTrigger,Trigger3M)),NA())</f>
        <v>1.9540048934922893E-2</v>
      </c>
      <c r="N729" s="52">
        <f>IFERROR(_xll.qlIndexFixing(Index6M,$H729,TRUE,_xll.ohTrigger(RecalcTrigger,Trigger6M)),NA())</f>
        <v>2.1096097919418071E-2</v>
      </c>
      <c r="O729" s="52">
        <f>IFERROR(_xll.qlIndexFixing(ONIndex6M,I729,TRUE,_xll.ohTrigger(RecalcTrigger,Trigger6M)),NA())</f>
        <v>2.0660788853126277E-2</v>
      </c>
      <c r="P729" s="52">
        <f>IFERROR(_xll.qlIndexFixing(Index1Y,$H729,TRUE,_xll.ohTrigger(RecalcTrigger,Trigger1Y)),NA())</f>
        <v>2.266637260814652E-2</v>
      </c>
      <c r="Q729" s="52">
        <f>IFERROR(_xll.qlIndexFixing(ONIndex1Y,I729,TRUE,_xll.ohTrigger(RecalcTrigger,Trigger1Y)),NA())</f>
        <v>2.1877835148682578E-2</v>
      </c>
    </row>
    <row r="730" spans="2:17" x14ac:dyDescent="0.2">
      <c r="B730" s="46" t="s">
        <v>51</v>
      </c>
      <c r="D730" s="49">
        <f>_xll.qlCalendarAdvance(LocalCalendar,$D729,B730,"f",FALSE)</f>
        <v>44712</v>
      </c>
      <c r="E730" s="49">
        <f>_xll.qlInterestRateIndexValueDate(IndexON,D730)</f>
        <v>44712</v>
      </c>
      <c r="F730" s="52">
        <f>IFERROR(_xll.qlIndexFixing(IndexON,D730,TRUE,_xll.ohTrigger(RecalcTrigger,TriggerON)),NA())</f>
        <v>1.5923284447314501E-2</v>
      </c>
      <c r="H730" s="49">
        <f>_xll.qlCalendarAdvance(IborCalendar,$H729,B730,"f",FALSE)</f>
        <v>44706</v>
      </c>
      <c r="I730" s="49">
        <f>_xll.qlInterestRateIndexValueDate(Index1M,$H730)</f>
        <v>44708</v>
      </c>
      <c r="J730" s="52">
        <f>IFERROR(_xll.qlIndexFixing(Index1M,$H730,TRUE,_xll.ohTrigger(RecalcTrigger,Trigger1M)),NA())</f>
        <v>1.8721620839415615E-2</v>
      </c>
      <c r="K730" s="52">
        <f>IFERROR(_xll.qlIndexFixing(ONIndex1M,I730,TRUE,_xll.ohTrigger(RecalcTrigger,Trigger1M)),NA())</f>
        <v>1.8657965735973114E-2</v>
      </c>
      <c r="L730" s="52">
        <f>IFERROR(_xll.qlIndexFixing(Index3M,H730,TRUE,_xll.ohTrigger(RecalcTrigger,Trigger3M)),NA())</f>
        <v>1.97797238678761E-2</v>
      </c>
      <c r="M730" s="52">
        <f>IFERROR(_xll.qlIndexFixing(ONIndex3M,I730,TRUE,_xll.ohTrigger(RecalcTrigger,Trigger3M)),NA())</f>
        <v>1.9567460895197897E-2</v>
      </c>
      <c r="N730" s="52">
        <f>IFERROR(_xll.qlIndexFixing(Index6M,$H730,TRUE,_xll.ohTrigger(RecalcTrigger,Trigger6M)),NA())</f>
        <v>2.1121582274529441E-2</v>
      </c>
      <c r="O730" s="52">
        <f>IFERROR(_xll.qlIndexFixing(ONIndex6M,I730,TRUE,_xll.ohTrigger(RecalcTrigger,Trigger6M)),NA())</f>
        <v>2.0687460473898245E-2</v>
      </c>
      <c r="P730" s="52">
        <f>IFERROR(_xll.qlIndexFixing(Index1Y,$H730,TRUE,_xll.ohTrigger(RecalcTrigger,Trigger1Y)),NA())</f>
        <v>2.2693800729541861E-2</v>
      </c>
      <c r="Q730" s="52">
        <f>IFERROR(_xll.qlIndexFixing(ONIndex1Y,I730,TRUE,_xll.ohTrigger(RecalcTrigger,Trigger1Y)),NA())</f>
        <v>2.1893072291336857E-2</v>
      </c>
    </row>
    <row r="731" spans="2:17" x14ac:dyDescent="0.2">
      <c r="B731" s="46" t="s">
        <v>51</v>
      </c>
      <c r="D731" s="49">
        <f>_xll.qlCalendarAdvance(LocalCalendar,$D730,B731,"f",FALSE)</f>
        <v>44719</v>
      </c>
      <c r="E731" s="49">
        <f>_xll.qlInterestRateIndexValueDate(IndexON,D731)</f>
        <v>44719</v>
      </c>
      <c r="F731" s="52">
        <f>IFERROR(_xll.qlIndexFixing(IndexON,D731,TRUE,_xll.ohTrigger(RecalcTrigger,TriggerON)),NA())</f>
        <v>1.5944624975379185E-2</v>
      </c>
      <c r="H731" s="49">
        <f>_xll.qlCalendarAdvance(IborCalendar,$H730,B731,"f",FALSE)</f>
        <v>44713</v>
      </c>
      <c r="I731" s="49">
        <f>_xll.qlInterestRateIndexValueDate(Index1M,$H731)</f>
        <v>44715</v>
      </c>
      <c r="J731" s="52">
        <f>IFERROR(_xll.qlIndexFixing(Index1M,$H731,TRUE,_xll.ohTrigger(RecalcTrigger,Trigger1M)),NA())</f>
        <v>1.8750327563549218E-2</v>
      </c>
      <c r="K731" s="52">
        <f>IFERROR(_xll.qlIndexFixing(ONIndex1M,I731,TRUE,_xll.ohTrigger(RecalcTrigger,Trigger1M)),NA())</f>
        <v>1.8681730104352923E-2</v>
      </c>
      <c r="L731" s="52">
        <f>IFERROR(_xll.qlIndexFixing(Index3M,H731,TRUE,_xll.ohTrigger(RecalcTrigger,Trigger3M)),NA())</f>
        <v>1.9804915597752132E-2</v>
      </c>
      <c r="M731" s="52">
        <f>IFERROR(_xll.qlIndexFixing(ONIndex3M,I731,TRUE,_xll.ohTrigger(RecalcTrigger,Trigger3M)),NA())</f>
        <v>1.9590222518823808E-2</v>
      </c>
      <c r="N731" s="52">
        <f>IFERROR(_xll.qlIndexFixing(Index6M,$H731,TRUE,_xll.ohTrigger(RecalcTrigger,Trigger6M)),NA())</f>
        <v>2.1147135315596331E-2</v>
      </c>
      <c r="O731" s="52">
        <f>IFERROR(_xll.qlIndexFixing(ONIndex6M,I731,TRUE,_xll.ohTrigger(RecalcTrigger,Trigger6M)),NA())</f>
        <v>2.070952848513663E-2</v>
      </c>
      <c r="P731" s="52">
        <f>IFERROR(_xll.qlIndexFixing(Index1Y,$H731,TRUE,_xll.ohTrigger(RecalcTrigger,Trigger1Y)),NA())</f>
        <v>2.2716106038962954E-2</v>
      </c>
      <c r="Q731" s="52">
        <f>IFERROR(_xll.qlIndexFixing(ONIndex1Y,I731,TRUE,_xll.ohTrigger(RecalcTrigger,Trigger1Y)),NA())</f>
        <v>2.1905410179527962E-2</v>
      </c>
    </row>
    <row r="732" spans="2:17" x14ac:dyDescent="0.2">
      <c r="B732" s="46" t="s">
        <v>51</v>
      </c>
      <c r="D732" s="49">
        <f>_xll.qlCalendarAdvance(LocalCalendar,$D731,B732,"f",FALSE)</f>
        <v>44726</v>
      </c>
      <c r="E732" s="49">
        <f>_xll.qlInterestRateIndexValueDate(IndexON,D732)</f>
        <v>44726</v>
      </c>
      <c r="F732" s="52">
        <f>IFERROR(_xll.qlIndexFixing(IndexON,D732,TRUE,_xll.ohTrigger(RecalcTrigger,TriggerON)),NA())</f>
        <v>1.596610075141669E-2</v>
      </c>
      <c r="H732" s="49">
        <f>_xll.qlCalendarAdvance(IborCalendar,$H731,B732,"f",FALSE)</f>
        <v>44720</v>
      </c>
      <c r="I732" s="49">
        <f>_xll.qlInterestRateIndexValueDate(Index1M,$H732)</f>
        <v>44722</v>
      </c>
      <c r="J732" s="52">
        <f>IFERROR(_xll.qlIndexFixing(Index1M,$H732,TRUE,_xll.ohTrigger(RecalcTrigger,Trigger1M)),NA())</f>
        <v>1.8774370897564244E-2</v>
      </c>
      <c r="K732" s="52">
        <f>IFERROR(_xll.qlIndexFixing(ONIndex1M,I732,TRUE,_xll.ohTrigger(RecalcTrigger,Trigger1M)),NA())</f>
        <v>1.8707930990746746E-2</v>
      </c>
      <c r="L732" s="52">
        <f>IFERROR(_xll.qlIndexFixing(Index3M,H732,TRUE,_xll.ohTrigger(RecalcTrigger,Trigger3M)),NA())</f>
        <v>1.982776068597427E-2</v>
      </c>
      <c r="M732" s="52">
        <f>IFERROR(_xll.qlIndexFixing(ONIndex3M,I732,TRUE,_xll.ohTrigger(RecalcTrigger,Trigger3M)),NA())</f>
        <v>1.9615304679945211E-2</v>
      </c>
      <c r="N732" s="52">
        <f>IFERROR(_xll.qlIndexFixing(Index6M,$H732,TRUE,_xll.ohTrigger(RecalcTrigger,Trigger6M)),NA())</f>
        <v>2.1172757045287306E-2</v>
      </c>
      <c r="O732" s="52">
        <f>IFERROR(_xll.qlIndexFixing(ONIndex6M,I732,TRUE,_xll.ohTrigger(RecalcTrigger,Trigger6M)),NA())</f>
        <v>2.0733999757505117E-2</v>
      </c>
      <c r="P732" s="52">
        <f>IFERROR(_xll.qlIndexFixing(Index1Y,$H732,TRUE,_xll.ohTrigger(RecalcTrigger,Trigger1Y)),NA())</f>
        <v>2.2741494159261334E-2</v>
      </c>
      <c r="Q732" s="52">
        <f>IFERROR(_xll.qlIndexFixing(ONIndex1Y,I732,TRUE,_xll.ohTrigger(RecalcTrigger,Trigger1Y)),NA())</f>
        <v>2.1919810613306723E-2</v>
      </c>
    </row>
    <row r="733" spans="2:17" x14ac:dyDescent="0.2">
      <c r="B733" s="46" t="s">
        <v>51</v>
      </c>
      <c r="D733" s="49">
        <f>_xll.qlCalendarAdvance(LocalCalendar,$D732,B733,"f",FALSE)</f>
        <v>44733</v>
      </c>
      <c r="E733" s="49">
        <f>_xll.qlInterestRateIndexValueDate(IndexON,D733)</f>
        <v>44733</v>
      </c>
      <c r="F733" s="52">
        <f>IFERROR(_xll.qlIndexFixing(IndexON,D733,TRUE,_xll.ohTrigger(RecalcTrigger,TriggerON)),NA())</f>
        <v>1.5987711775506952E-2</v>
      </c>
      <c r="H733" s="49">
        <f>_xll.qlCalendarAdvance(IborCalendar,$H732,B733,"f",FALSE)</f>
        <v>44727</v>
      </c>
      <c r="I733" s="49">
        <f>_xll.qlInterestRateIndexValueDate(Index1M,$H733)</f>
        <v>44729</v>
      </c>
      <c r="J733" s="52">
        <f>IFERROR(_xll.qlIndexFixing(Index1M,$H733,TRUE,_xll.ohTrigger(RecalcTrigger,Trigger1M)),NA())</f>
        <v>1.8800881948443988E-2</v>
      </c>
      <c r="K733" s="52">
        <f>IFERROR(_xll.qlIndexFixing(ONIndex1M,I733,TRUE,_xll.ohTrigger(RecalcTrigger,Trigger1M)),NA())</f>
        <v>1.8734222371898923E-2</v>
      </c>
      <c r="L733" s="52">
        <f>IFERROR(_xll.qlIndexFixing(Index3M,H733,TRUE,_xll.ohTrigger(RecalcTrigger,Trigger3M)),NA())</f>
        <v>1.9852945358387331E-2</v>
      </c>
      <c r="M733" s="52">
        <f>IFERROR(_xll.qlIndexFixing(ONIndex3M,I733,TRUE,_xll.ohTrigger(RecalcTrigger,Trigger3M)),NA())</f>
        <v>1.9640383753829482E-2</v>
      </c>
      <c r="N733" s="52">
        <f>IFERROR(_xll.qlIndexFixing(Index6M,$H733,TRUE,_xll.ohTrigger(RecalcTrigger,Trigger6M)),NA())</f>
        <v>2.1198447466277848E-2</v>
      </c>
      <c r="O733" s="52">
        <f>IFERROR(_xll.qlIndexFixing(ONIndex6M,I733,TRUE,_xll.ohTrigger(RecalcTrigger,Trigger6M)),NA())</f>
        <v>2.075853866747579E-2</v>
      </c>
      <c r="P733" s="52">
        <f>IFERROR(_xll.qlIndexFixing(Index1Y,$H733,TRUE,_xll.ohTrigger(RecalcTrigger,Trigger1Y)),NA())</f>
        <v>2.276720679438541E-2</v>
      </c>
      <c r="Q733" s="52">
        <f>IFERROR(_xll.qlIndexFixing(ONIndex1Y,I733,TRUE,_xll.ohTrigger(RecalcTrigger,Trigger1Y)),NA())</f>
        <v>2.1934619659536025E-2</v>
      </c>
    </row>
    <row r="734" spans="2:17" x14ac:dyDescent="0.2">
      <c r="B734" s="46" t="s">
        <v>51</v>
      </c>
      <c r="D734" s="49">
        <f>_xll.qlCalendarAdvance(LocalCalendar,$D733,B734,"f",FALSE)</f>
        <v>44740</v>
      </c>
      <c r="E734" s="49">
        <f>_xll.qlInterestRateIndexValueDate(IndexON,D734)</f>
        <v>44740</v>
      </c>
      <c r="F734" s="52">
        <f>IFERROR(_xll.qlIndexFixing(IndexON,D734,TRUE,_xll.ohTrigger(RecalcTrigger,TriggerON)),NA())</f>
        <v>1.6009458047809844E-2</v>
      </c>
      <c r="H734" s="49">
        <f>_xll.qlCalendarAdvance(IborCalendar,$H733,B734,"f",FALSE)</f>
        <v>44734</v>
      </c>
      <c r="I734" s="49">
        <f>_xll.qlInterestRateIndexValueDate(Index1M,$H734)</f>
        <v>44736</v>
      </c>
      <c r="J734" s="52">
        <f>IFERROR(_xll.qlIndexFixing(Index1M,$H734,TRUE,_xll.ohTrigger(RecalcTrigger,Trigger1M)),NA())</f>
        <v>1.8827483681353362E-2</v>
      </c>
      <c r="K734" s="52">
        <f>IFERROR(_xll.qlIndexFixing(ONIndex1M,I734,TRUE,_xll.ohTrigger(RecalcTrigger,Trigger1M)),NA())</f>
        <v>1.876060424788939E-2</v>
      </c>
      <c r="L734" s="52">
        <f>IFERROR(_xll.qlIndexFixing(Index3M,H734,TRUE,_xll.ohTrigger(RecalcTrigger,Trigger3M)),NA())</f>
        <v>1.9878127087547937E-2</v>
      </c>
      <c r="M734" s="52">
        <f>IFERROR(_xll.qlIndexFixing(ONIndex3M,I734,TRUE,_xll.ohTrigger(RecalcTrigger,Trigger3M)),NA())</f>
        <v>1.9665459740476621E-2</v>
      </c>
      <c r="N734" s="52">
        <f>IFERROR(_xll.qlIndexFixing(Index6M,$H734,TRUE,_xll.ohTrigger(RecalcTrigger,Trigger6M)),NA())</f>
        <v>2.1229182568518228E-2</v>
      </c>
      <c r="O734" s="52">
        <f>IFERROR(_xll.qlIndexFixing(ONIndex6M,I734,TRUE,_xll.ohTrigger(RecalcTrigger,Trigger6M)),NA())</f>
        <v>2.0783145215128584E-2</v>
      </c>
      <c r="P734" s="52">
        <f>IFERROR(_xll.qlIndexFixing(Index1Y,$H734,TRUE,_xll.ohTrigger(RecalcTrigger,Trigger1Y)),NA())</f>
        <v>2.2793226626210691E-2</v>
      </c>
      <c r="Q734" s="52">
        <f>IFERROR(_xll.qlIndexFixing(ONIndex1Y,I734,TRUE,_xll.ohTrigger(RecalcTrigger,Trigger1Y)),NA())</f>
        <v>2.1949837318322452E-2</v>
      </c>
    </row>
    <row r="735" spans="2:17" x14ac:dyDescent="0.2">
      <c r="B735" s="46" t="s">
        <v>51</v>
      </c>
      <c r="D735" s="49">
        <f>_xll.qlCalendarAdvance(LocalCalendar,$D734,B735,"f",FALSE)</f>
        <v>44747</v>
      </c>
      <c r="E735" s="49">
        <f>_xll.qlInterestRateIndexValueDate(IndexON,D735)</f>
        <v>44747</v>
      </c>
      <c r="F735" s="52">
        <f>IFERROR(_xll.qlIndexFixing(IndexON,D735,TRUE,_xll.ohTrigger(RecalcTrigger,TriggerON)),NA())</f>
        <v>1.6031339568245428E-2</v>
      </c>
      <c r="H735" s="49">
        <f>_xll.qlCalendarAdvance(IborCalendar,$H734,B735,"f",FALSE)</f>
        <v>44741</v>
      </c>
      <c r="I735" s="49">
        <f>_xll.qlInterestRateIndexValueDate(Index1M,$H735)</f>
        <v>44743</v>
      </c>
      <c r="J735" s="52">
        <f>IFERROR(_xll.qlIndexFixing(Index1M,$H735,TRUE,_xll.ohTrigger(RecalcTrigger,Trigger1M)),NA())</f>
        <v>1.8854176096916381E-2</v>
      </c>
      <c r="K735" s="52">
        <f>IFERROR(_xll.qlIndexFixing(ONIndex1M,I735,TRUE,_xll.ohTrigger(RecalcTrigger,Trigger1M)),NA())</f>
        <v>1.8789461799930685E-2</v>
      </c>
      <c r="L735" s="52">
        <f>IFERROR(_xll.qlIndexFixing(Index3M,H735,TRUE,_xll.ohTrigger(RecalcTrigger,Trigger3M)),NA())</f>
        <v>1.9903305873396566E-2</v>
      </c>
      <c r="M735" s="52">
        <f>IFERROR(_xll.qlIndexFixing(ONIndex3M,I735,TRUE,_xll.ohTrigger(RecalcTrigger,Trigger3M)),NA())</f>
        <v>1.9692861998978906E-2</v>
      </c>
      <c r="N735" s="52">
        <f>IFERROR(_xll.qlIndexFixing(Index6M,$H735,TRUE,_xll.ohTrigger(RecalcTrigger,Trigger6M)),NA())</f>
        <v>2.1252528454715029E-2</v>
      </c>
      <c r="O735" s="52">
        <f>IFERROR(_xll.qlIndexFixing(ONIndex6M,I735,TRUE,_xll.ohTrigger(RecalcTrigger,Trigger6M)),NA())</f>
        <v>2.081018625267772E-2</v>
      </c>
      <c r="P735" s="52">
        <f>IFERROR(_xll.qlIndexFixing(Index1Y,$H735,TRUE,_xll.ohTrigger(RecalcTrigger,Trigger1Y)),NA())</f>
        <v>2.281953633510677E-2</v>
      </c>
      <c r="Q735" s="52">
        <f>IFERROR(_xll.qlIndexFixing(ONIndex1Y,I735,TRUE,_xll.ohTrigger(RecalcTrigger,Trigger1Y)),NA())</f>
        <v>2.1967267975253613E-2</v>
      </c>
    </row>
    <row r="736" spans="2:17" x14ac:dyDescent="0.2">
      <c r="B736" s="46" t="s">
        <v>51</v>
      </c>
      <c r="D736" s="49">
        <f>_xll.qlCalendarAdvance(LocalCalendar,$D735,B736,"f",FALSE)</f>
        <v>44754</v>
      </c>
      <c r="E736" s="49">
        <f>_xll.qlInterestRateIndexValueDate(IndexON,D736)</f>
        <v>44754</v>
      </c>
      <c r="F736" s="52">
        <f>IFERROR(_xll.qlIndexFixing(IndexON,D736,TRUE,_xll.ohTrigger(RecalcTrigger,TriggerON)),NA())</f>
        <v>1.6053356336893643E-2</v>
      </c>
      <c r="H736" s="49">
        <f>_xll.qlCalendarAdvance(IborCalendar,$H735,B736,"f",FALSE)</f>
        <v>44748</v>
      </c>
      <c r="I736" s="49">
        <f>_xll.qlInterestRateIndexValueDate(Index1M,$H736)</f>
        <v>44750</v>
      </c>
      <c r="J736" s="52">
        <f>IFERROR(_xll.qlIndexFixing(Index1M,$H736,TRUE,_xll.ohTrigger(RecalcTrigger,Trigger1M)),NA())</f>
        <v>1.8880959195751904E-2</v>
      </c>
      <c r="K736" s="52">
        <f>IFERROR(_xll.qlIndexFixing(ONIndex1M,I736,TRUE,_xll.ohTrigger(RecalcTrigger,Trigger1M)),NA())</f>
        <v>1.8813639484598355E-2</v>
      </c>
      <c r="L736" s="52">
        <f>IFERROR(_xll.qlIndexFixing(Index3M,H736,TRUE,_xll.ohTrigger(RecalcTrigger,Trigger3M)),NA())</f>
        <v>1.9930830122760781E-2</v>
      </c>
      <c r="M736" s="52">
        <f>IFERROR(_xll.qlIndexFixing(ONIndex3M,I736,TRUE,_xll.ohTrigger(RecalcTrigger,Trigger3M)),NA())</f>
        <v>1.9715602452086145E-2</v>
      </c>
      <c r="N736" s="52">
        <f>IFERROR(_xll.qlIndexFixing(Index6M,$H736,TRUE,_xll.ohTrigger(RecalcTrigger,Trigger6M)),NA())</f>
        <v>2.1275930903906261E-2</v>
      </c>
      <c r="O736" s="52">
        <f>IFERROR(_xll.qlIndexFixing(ONIndex6M,I736,TRUE,_xll.ohTrigger(RecalcTrigger,Trigger6M)),NA())</f>
        <v>2.0832561223560475E-2</v>
      </c>
      <c r="P736" s="52">
        <f>IFERROR(_xll.qlIndexFixing(Index1Y,$H736,TRUE,_xll.ohTrigger(RecalcTrigger,Trigger1Y)),NA())</f>
        <v>2.2846118599886757E-2</v>
      </c>
      <c r="Q736" s="52">
        <f>IFERROR(_xll.qlIndexFixing(ONIndex1Y,I736,TRUE,_xll.ohTrigger(RecalcTrigger,Trigger1Y)),NA())</f>
        <v>2.1981498474259453E-2</v>
      </c>
    </row>
    <row r="737" spans="2:17" x14ac:dyDescent="0.2">
      <c r="B737" s="46" t="s">
        <v>51</v>
      </c>
      <c r="D737" s="49">
        <f>_xll.qlCalendarAdvance(LocalCalendar,$D736,B737,"f",FALSE)</f>
        <v>44761</v>
      </c>
      <c r="E737" s="49">
        <f>_xll.qlInterestRateIndexValueDate(IndexON,D737)</f>
        <v>44761</v>
      </c>
      <c r="F737" s="52">
        <f>IFERROR(_xll.qlIndexFixing(IndexON,D737,TRUE,_xll.ohTrigger(RecalcTrigger,TriggerON)),NA())</f>
        <v>1.607550835367455E-2</v>
      </c>
      <c r="H737" s="49">
        <f>_xll.qlCalendarAdvance(IborCalendar,$H736,B737,"f",FALSE)</f>
        <v>44755</v>
      </c>
      <c r="I737" s="49">
        <f>_xll.qlInterestRateIndexValueDate(Index1M,$H737)</f>
        <v>44757</v>
      </c>
      <c r="J737" s="52">
        <f>IFERROR(_xll.qlIndexFixing(Index1M,$H737,TRUE,_xll.ohTrigger(RecalcTrigger,Trigger1M)),NA())</f>
        <v>1.8907832978491679E-2</v>
      </c>
      <c r="K737" s="52">
        <f>IFERROR(_xll.qlIndexFixing(ONIndex1M,I737,TRUE,_xll.ohTrigger(RecalcTrigger,Trigger1M)),NA())</f>
        <v>1.884029284545008E-2</v>
      </c>
      <c r="L737" s="52">
        <f>IFERROR(_xll.qlIndexFixing(Index3M,H737,TRUE,_xll.ohTrigger(RecalcTrigger,Trigger3M)),NA())</f>
        <v>1.995365461492064E-2</v>
      </c>
      <c r="M737" s="52">
        <f>IFERROR(_xll.qlIndexFixing(ONIndex3M,I737,TRUE,_xll.ohTrigger(RecalcTrigger,Trigger3M)),NA())</f>
        <v>1.9740669177048531E-2</v>
      </c>
      <c r="N737" s="52">
        <f>IFERROR(_xll.qlIndexFixing(Index6M,$H737,TRUE,_xll.ohTrigger(RecalcTrigger,Trigger6M)),NA())</f>
        <v>2.1304403043298861E-2</v>
      </c>
      <c r="O737" s="52">
        <f>IFERROR(_xll.qlIndexFixing(ONIndex6M,I737,TRUE,_xll.ohTrigger(RecalcTrigger,Trigger6M)),NA())</f>
        <v>2.0857370684446153E-2</v>
      </c>
      <c r="P737" s="52">
        <f>IFERROR(_xll.qlIndexFixing(Index1Y,$H737,TRUE,_xll.ohTrigger(RecalcTrigger,Trigger1Y)),NA())</f>
        <v>2.2872956097758083E-2</v>
      </c>
      <c r="Q737" s="52">
        <f>IFERROR(_xll.qlIndexFixing(ONIndex1Y,I737,TRUE,_xll.ohTrigger(RecalcTrigger,Trigger1Y)),NA())</f>
        <v>2.1997941971729773E-2</v>
      </c>
    </row>
    <row r="738" spans="2:17" x14ac:dyDescent="0.2">
      <c r="B738" s="46" t="s">
        <v>51</v>
      </c>
      <c r="D738" s="49">
        <f>_xll.qlCalendarAdvance(LocalCalendar,$D737,B738,"f",FALSE)</f>
        <v>44768</v>
      </c>
      <c r="E738" s="49">
        <f>_xll.qlInterestRateIndexValueDate(IndexON,D738)</f>
        <v>44768</v>
      </c>
      <c r="F738" s="52">
        <f>IFERROR(_xll.qlIndexFixing(IndexON,D738,TRUE,_xll.ohTrigger(RecalcTrigger,TriggerON)),NA())</f>
        <v>1.6097795618748023E-2</v>
      </c>
      <c r="H738" s="49">
        <f>_xll.qlCalendarAdvance(IborCalendar,$H737,B738,"f",FALSE)</f>
        <v>44762</v>
      </c>
      <c r="I738" s="49">
        <f>_xll.qlInterestRateIndexValueDate(Index1M,$H738)</f>
        <v>44764</v>
      </c>
      <c r="J738" s="52">
        <f>IFERROR(_xll.qlIndexFixing(Index1M,$H738,TRUE,_xll.ohTrigger(RecalcTrigger,Trigger1M)),NA())</f>
        <v>1.8934797445759734E-2</v>
      </c>
      <c r="K738" s="52">
        <f>IFERROR(_xll.qlIndexFixing(ONIndex1M,I738,TRUE,_xll.ohTrigger(RecalcTrigger,Trigger1M)),NA())</f>
        <v>1.8867036701326612E-2</v>
      </c>
      <c r="L738" s="52">
        <f>IFERROR(_xll.qlIndexFixing(Index3M,H738,TRUE,_xll.ohTrigger(RecalcTrigger,Trigger3M)),NA())</f>
        <v>1.9978824570476176E-2</v>
      </c>
      <c r="M738" s="52">
        <f>IFERROR(_xll.qlIndexFixing(ONIndex3M,I738,TRUE,_xll.ohTrigger(RecalcTrigger,Trigger3M)),NA())</f>
        <v>1.9765732814747139E-2</v>
      </c>
      <c r="N738" s="52">
        <f>IFERROR(_xll.qlIndexFixing(Index6M,$H738,TRUE,_xll.ohTrigger(RecalcTrigger,Trigger6M)),NA())</f>
        <v>2.1327930034861095E-2</v>
      </c>
      <c r="O738" s="52">
        <f>IFERROR(_xll.qlIndexFixing(ONIndex6M,I738,TRUE,_xll.ohTrigger(RecalcTrigger,Trigger6M)),NA())</f>
        <v>2.0882247783173824E-2</v>
      </c>
      <c r="P738" s="52">
        <f>IFERROR(_xll.qlIndexFixing(Index1Y,$H738,TRUE,_xll.ohTrigger(RecalcTrigger,Trigger1Y)),NA())</f>
        <v>2.2900031504276962E-2</v>
      </c>
      <c r="Q738" s="52">
        <f>IFERROR(_xll.qlIndexFixing(ONIndex1Y,I738,TRUE,_xll.ohTrigger(RecalcTrigger,Trigger1Y)),NA())</f>
        <v>2.2014794082476641E-2</v>
      </c>
    </row>
    <row r="739" spans="2:17" x14ac:dyDescent="0.2">
      <c r="B739" s="46" t="s">
        <v>51</v>
      </c>
      <c r="D739" s="49">
        <f>_xll.qlCalendarAdvance(LocalCalendar,$D738,B739,"f",FALSE)</f>
        <v>44775</v>
      </c>
      <c r="E739" s="49">
        <f>_xll.qlInterestRateIndexValueDate(IndexON,D739)</f>
        <v>44775</v>
      </c>
      <c r="F739" s="52">
        <f>IFERROR(_xll.qlIndexFixing(IndexON,D739,TRUE,_xll.ohTrigger(RecalcTrigger,TriggerON)),NA())</f>
        <v>1.6120218131954189E-2</v>
      </c>
      <c r="H739" s="49">
        <f>_xll.qlCalendarAdvance(IborCalendar,$H738,B739,"f",FALSE)</f>
        <v>44769</v>
      </c>
      <c r="I739" s="49">
        <f>_xll.qlInterestRateIndexValueDate(Index1M,$H739)</f>
        <v>44771</v>
      </c>
      <c r="J739" s="52">
        <f>IFERROR(_xll.qlIndexFixing(Index1M,$H739,TRUE,_xll.ohTrigger(RecalcTrigger,Trigger1M)),NA())</f>
        <v>1.8966733542293633E-2</v>
      </c>
      <c r="K739" s="52">
        <f>IFERROR(_xll.qlIndexFixing(ONIndex1M,I739,TRUE,_xll.ohTrigger(RecalcTrigger,Trigger1M)),NA())</f>
        <v>1.8893871052361177E-2</v>
      </c>
      <c r="L739" s="52">
        <f>IFERROR(_xll.qlIndexFixing(Index3M,H739,TRUE,_xll.ohTrigger(RecalcTrigger,Trigger3M)),NA())</f>
        <v>2.0003991582479928E-2</v>
      </c>
      <c r="M739" s="52">
        <f>IFERROR(_xll.qlIndexFixing(ONIndex3M,I739,TRUE,_xll.ohTrigger(RecalcTrigger,Trigger3M)),NA())</f>
        <v>1.9790793365208614E-2</v>
      </c>
      <c r="N739" s="52">
        <f>IFERROR(_xll.qlIndexFixing(Index6M,$H739,TRUE,_xll.ohTrigger(RecalcTrigger,Trigger6M)),NA())</f>
        <v>2.1356552475413848E-2</v>
      </c>
      <c r="O739" s="52">
        <f>IFERROR(_xll.qlIndexFixing(ONIndex6M,I739,TRUE,_xll.ohTrigger(RecalcTrigger,Trigger6M)),NA())</f>
        <v>2.0907192519770135E-2</v>
      </c>
      <c r="P739" s="52">
        <f>IFERROR(_xll.qlIndexFixing(Index1Y,$H739,TRUE,_xll.ohTrigger(RecalcTrigger,Trigger1Y)),NA())</f>
        <v>2.2927327493306133E-2</v>
      </c>
      <c r="Q739" s="52">
        <f>IFERROR(_xll.qlIndexFixing(ONIndex1Y,I739,TRUE,_xll.ohTrigger(RecalcTrigger,Trigger1Y)),NA())</f>
        <v>2.2032054806579993E-2</v>
      </c>
    </row>
    <row r="740" spans="2:17" x14ac:dyDescent="0.2">
      <c r="B740" s="46" t="s">
        <v>51</v>
      </c>
      <c r="D740" s="49">
        <f>_xll.qlCalendarAdvance(LocalCalendar,$D739,B740,"f",FALSE)</f>
        <v>44782</v>
      </c>
      <c r="E740" s="49">
        <f>_xll.qlInterestRateIndexValueDate(IndexON,D740)</f>
        <v>44782</v>
      </c>
      <c r="F740" s="52">
        <f>IFERROR(_xll.qlIndexFixing(IndexON,D740,TRUE,_xll.ohTrigger(RecalcTrigger,TriggerON)),NA())</f>
        <v>1.6142775893532857E-2</v>
      </c>
      <c r="H740" s="49">
        <f>_xll.qlCalendarAdvance(IborCalendar,$H739,B740,"f",FALSE)</f>
        <v>44776</v>
      </c>
      <c r="I740" s="49">
        <f>_xll.qlInterestRateIndexValueDate(Index1M,$H740)</f>
        <v>44778</v>
      </c>
      <c r="J740" s="52">
        <f>IFERROR(_xll.qlIndexFixing(Index1M,$H740,TRUE,_xll.ohTrigger(RecalcTrigger,Trigger1M)),NA())</f>
        <v>1.8991446396896261E-2</v>
      </c>
      <c r="K740" s="52">
        <f>IFERROR(_xll.qlIndexFixing(ONIndex1M,I740,TRUE,_xll.ohTrigger(RecalcTrigger,Trigger1M)),NA())</f>
        <v>1.8920795898580423E-2</v>
      </c>
      <c r="L740" s="52">
        <f>IFERROR(_xll.qlIndexFixing(Index3M,H740,TRUE,_xll.ohTrigger(RecalcTrigger,Trigger3M)),NA())</f>
        <v>2.002915565087237E-2</v>
      </c>
      <c r="M740" s="52">
        <f>IFERROR(_xll.qlIndexFixing(ONIndex3M,I740,TRUE,_xll.ohTrigger(RecalcTrigger,Trigger3M)),NA())</f>
        <v>1.9815850828432957E-2</v>
      </c>
      <c r="N740" s="52">
        <f>IFERROR(_xll.qlIndexFixing(Index6M,$H740,TRUE,_xll.ohTrigger(RecalcTrigger,Trigger6M)),NA())</f>
        <v>2.1380203995834134E-2</v>
      </c>
      <c r="O740" s="52">
        <f>IFERROR(_xll.qlIndexFixing(ONIndex6M,I740,TRUE,_xll.ohTrigger(RecalcTrigger,Trigger6M)),NA())</f>
        <v>2.093220489426173E-2</v>
      </c>
      <c r="P740" s="52">
        <f>IFERROR(_xll.qlIndexFixing(Index1Y,$H740,TRUE,_xll.ohTrigger(RecalcTrigger,Trigger1Y)),NA())</f>
        <v>2.295482673697502E-2</v>
      </c>
      <c r="Q740" s="52">
        <f>IFERROR(_xll.qlIndexFixing(ONIndex1Y,I740,TRUE,_xll.ohTrigger(RecalcTrigger,Trigger1Y)),NA())</f>
        <v>2.2049724144279637E-2</v>
      </c>
    </row>
    <row r="741" spans="2:17" x14ac:dyDescent="0.2">
      <c r="B741" s="46" t="s">
        <v>51</v>
      </c>
      <c r="D741" s="49">
        <f>_xll.qlCalendarAdvance(LocalCalendar,$D740,B741,"f",FALSE)</f>
        <v>44789</v>
      </c>
      <c r="E741" s="49">
        <f>_xll.qlInterestRateIndexValueDate(IndexON,D741)</f>
        <v>44789</v>
      </c>
      <c r="F741" s="52">
        <f>IFERROR(_xll.qlIndexFixing(IndexON,D741,TRUE,_xll.ohTrigger(RecalcTrigger,TriggerON)),NA())</f>
        <v>1.616546890340409E-2</v>
      </c>
      <c r="H741" s="49">
        <f>_xll.qlCalendarAdvance(IborCalendar,$H740,B741,"f",FALSE)</f>
        <v>44783</v>
      </c>
      <c r="I741" s="49">
        <f>_xll.qlInterestRateIndexValueDate(Index1M,$H741)</f>
        <v>44785</v>
      </c>
      <c r="J741" s="52">
        <f>IFERROR(_xll.qlIndexFixing(Index1M,$H741,TRUE,_xll.ohTrigger(RecalcTrigger,Trigger1M)),NA())</f>
        <v>1.9016234961061376E-2</v>
      </c>
      <c r="K741" s="52">
        <f>IFERROR(_xll.qlIndexFixing(ONIndex1M,I741,TRUE,_xll.ohTrigger(RecalcTrigger,Trigger1M)),NA())</f>
        <v>1.8947811240037638E-2</v>
      </c>
      <c r="L741" s="52">
        <f>IFERROR(_xll.qlIndexFixing(Index3M,H741,TRUE,_xll.ohTrigger(RecalcTrigger,Trigger3M)),NA())</f>
        <v>2.005431677559482E-2</v>
      </c>
      <c r="M741" s="52">
        <f>IFERROR(_xll.qlIndexFixing(ONIndex3M,I741,TRUE,_xll.ohTrigger(RecalcTrigger,Trigger3M)),NA())</f>
        <v>1.9840905204420167E-2</v>
      </c>
      <c r="N741" s="52">
        <f>IFERROR(_xll.qlIndexFixing(Index6M,$H741,TRUE,_xll.ohTrigger(RecalcTrigger,Trigger6M)),NA())</f>
        <v>2.140644404439624E-2</v>
      </c>
      <c r="O741" s="52">
        <f>IFERROR(_xll.qlIndexFixing(ONIndex6M,I741,TRUE,_xll.ohTrigger(RecalcTrigger,Trigger6M)),NA())</f>
        <v>2.0957284906701901E-2</v>
      </c>
      <c r="P741" s="52">
        <f>IFERROR(_xll.qlIndexFixing(Index1Y,$H741,TRUE,_xll.ohTrigger(RecalcTrigger,Trigger1Y)),NA())</f>
        <v>2.298251190564355E-2</v>
      </c>
      <c r="Q741" s="52">
        <f>IFERROR(_xll.qlIndexFixing(ONIndex1Y,I741,TRUE,_xll.ohTrigger(RecalcTrigger,Trigger1Y)),NA())</f>
        <v>2.2067802095735445E-2</v>
      </c>
    </row>
    <row r="742" spans="2:17" x14ac:dyDescent="0.2">
      <c r="B742" s="46" t="s">
        <v>51</v>
      </c>
      <c r="D742" s="49">
        <f>_xll.qlCalendarAdvance(LocalCalendar,$D741,B742,"f",FALSE)</f>
        <v>44796</v>
      </c>
      <c r="E742" s="49">
        <f>_xll.qlInterestRateIndexValueDate(IndexON,D742)</f>
        <v>44796</v>
      </c>
      <c r="F742" s="52">
        <f>IFERROR(_xll.qlIndexFixing(IndexON,D742,TRUE,_xll.ohTrigger(RecalcTrigger,TriggerON)),NA())</f>
        <v>1.6188297161647824E-2</v>
      </c>
      <c r="H742" s="49">
        <f>_xll.qlCalendarAdvance(IborCalendar,$H741,B742,"f",FALSE)</f>
        <v>44790</v>
      </c>
      <c r="I742" s="49">
        <f>_xll.qlInterestRateIndexValueDate(Index1M,$H742)</f>
        <v>44792</v>
      </c>
      <c r="J742" s="52">
        <f>IFERROR(_xll.qlIndexFixing(Index1M,$H742,TRUE,_xll.ohTrigger(RecalcTrigger,Trigger1M)),NA())</f>
        <v>1.904356217277552E-2</v>
      </c>
      <c r="K742" s="52">
        <f>IFERROR(_xll.qlIndexFixing(ONIndex1M,I742,TRUE,_xll.ohTrigger(RecalcTrigger,Trigger1M)),NA())</f>
        <v>1.8974917076786113E-2</v>
      </c>
      <c r="L742" s="52">
        <f>IFERROR(_xll.qlIndexFixing(Index3M,H742,TRUE,_xll.ohTrigger(RecalcTrigger,Trigger3M)),NA())</f>
        <v>2.0079474956586907E-2</v>
      </c>
      <c r="M742" s="52">
        <f>IFERROR(_xll.qlIndexFixing(ONIndex3M,I742,TRUE,_xll.ohTrigger(RecalcTrigger,Trigger3M)),NA())</f>
        <v>1.9865956493170245E-2</v>
      </c>
      <c r="N742" s="52">
        <f>IFERROR(_xll.qlIndexFixing(Index6M,$H742,TRUE,_xll.ohTrigger(RecalcTrigger,Trigger6M)),NA())</f>
        <v>2.1435292003145361E-2</v>
      </c>
      <c r="O742" s="52">
        <f>IFERROR(_xll.qlIndexFixing(ONIndex6M,I742,TRUE,_xll.ohTrigger(RecalcTrigger,Trigger6M)),NA())</f>
        <v>2.0982432557170583E-2</v>
      </c>
      <c r="P742" s="52">
        <f>IFERROR(_xll.qlIndexFixing(Index1Y,$H742,TRUE,_xll.ohTrigger(RecalcTrigger,Trigger1Y)),NA())</f>
        <v>2.3010365667867766E-2</v>
      </c>
      <c r="Q742" s="52">
        <f>IFERROR(_xll.qlIndexFixing(ONIndex1Y,I742,TRUE,_xll.ohTrigger(RecalcTrigger,Trigger1Y)),NA())</f>
        <v>2.2086288661133935E-2</v>
      </c>
    </row>
    <row r="743" spans="2:17" x14ac:dyDescent="0.2">
      <c r="B743" s="46" t="s">
        <v>51</v>
      </c>
      <c r="D743" s="49">
        <f>_xll.qlCalendarAdvance(LocalCalendar,$D742,B743,"f",FALSE)</f>
        <v>44803</v>
      </c>
      <c r="E743" s="49">
        <f>_xll.qlInterestRateIndexValueDate(IndexON,D743)</f>
        <v>44803</v>
      </c>
      <c r="F743" s="52">
        <f>IFERROR(_xll.qlIndexFixing(IndexON,D743,TRUE,_xll.ohTrigger(RecalcTrigger,TriggerON)),NA())</f>
        <v>1.6211260668104188E-2</v>
      </c>
      <c r="H743" s="49">
        <f>_xll.qlCalendarAdvance(IborCalendar,$H742,B743,"f",FALSE)</f>
        <v>44797</v>
      </c>
      <c r="I743" s="49">
        <f>_xll.qlInterestRateIndexValueDate(Index1M,$H743)</f>
        <v>44799</v>
      </c>
      <c r="J743" s="52">
        <f>IFERROR(_xll.qlIndexFixing(Index1M,$H743,TRUE,_xll.ohTrigger(RecalcTrigger,Trigger1M)),NA())</f>
        <v>1.9070980072192177E-2</v>
      </c>
      <c r="K743" s="52">
        <f>IFERROR(_xll.qlIndexFixing(ONIndex1M,I743,TRUE,_xll.ohTrigger(RecalcTrigger,Trigger1M)),NA())</f>
        <v>1.9004561591089431E-2</v>
      </c>
      <c r="L743" s="52">
        <f>IFERROR(_xll.qlIndexFixing(Index3M,H743,TRUE,_xll.ohTrigger(RecalcTrigger,Trigger3M)),NA())</f>
        <v>2.0104630193787398E-2</v>
      </c>
      <c r="M743" s="52">
        <f>IFERROR(_xll.qlIndexFixing(ONIndex3M,I743,TRUE,_xll.ohTrigger(RecalcTrigger,Trigger3M)),NA())</f>
        <v>1.9893343310710687E-2</v>
      </c>
      <c r="N743" s="52">
        <f>IFERROR(_xll.qlIndexFixing(Index6M,$H743,TRUE,_xll.ohTrigger(RecalcTrigger,Trigger6M)),NA())</f>
        <v>2.1459130291372669E-2</v>
      </c>
      <c r="O743" s="52">
        <f>IFERROR(_xll.qlIndexFixing(ONIndex6M,I743,TRUE,_xll.ohTrigger(RecalcTrigger,Trigger6M)),NA())</f>
        <v>2.1010064956106245E-2</v>
      </c>
      <c r="P743" s="52">
        <f>IFERROR(_xll.qlIndexFixing(Index1Y,$H743,TRUE,_xll.ohTrigger(RecalcTrigger,Trigger1Y)),NA())</f>
        <v>2.3041235683597418E-2</v>
      </c>
      <c r="Q743" s="52">
        <f>IFERROR(_xll.qlIndexFixing(ONIndex1Y,I743,TRUE,_xll.ohTrigger(RecalcTrigger,Trigger1Y)),NA())</f>
        <v>2.2107230285994817E-2</v>
      </c>
    </row>
    <row r="744" spans="2:17" x14ac:dyDescent="0.2">
      <c r="B744" s="46" t="s">
        <v>51</v>
      </c>
      <c r="D744" s="49">
        <f>_xll.qlCalendarAdvance(LocalCalendar,$D743,B744,"f",FALSE)</f>
        <v>44810</v>
      </c>
      <c r="E744" s="49">
        <f>_xll.qlInterestRateIndexValueDate(IndexON,D744)</f>
        <v>44810</v>
      </c>
      <c r="F744" s="52">
        <f>IFERROR(_xll.qlIndexFixing(IndexON,D744,TRUE,_xll.ohTrigger(RecalcTrigger,TriggerON)),NA())</f>
        <v>1.6234359423092926E-2</v>
      </c>
      <c r="H744" s="49">
        <f>_xll.qlCalendarAdvance(IborCalendar,$H743,B744,"f",FALSE)</f>
        <v>44804</v>
      </c>
      <c r="I744" s="49">
        <f>_xll.qlInterestRateIndexValueDate(Index1M,$H744)</f>
        <v>44806</v>
      </c>
      <c r="J744" s="52">
        <f>IFERROR(_xll.qlIndexFixing(Index1M,$H744,TRUE,_xll.ohTrigger(RecalcTrigger,Trigger1M)),NA())</f>
        <v>1.9098488659953408E-2</v>
      </c>
      <c r="K744" s="52">
        <f>IFERROR(_xll.qlIndexFixing(ONIndex1M,I744,TRUE,_xll.ohTrigger(RecalcTrigger,Trigger1M)),NA())</f>
        <v>1.9031856324382979E-2</v>
      </c>
      <c r="L744" s="52">
        <f>IFERROR(_xll.qlIndexFixing(Index3M,H744,TRUE,_xll.ohTrigger(RecalcTrigger,Trigger3M)),NA())</f>
        <v>2.0122710003081065E-2</v>
      </c>
      <c r="M744" s="52">
        <f>IFERROR(_xll.qlIndexFixing(ONIndex3M,I744,TRUE,_xll.ohTrigger(RecalcTrigger,Trigger3M)),NA())</f>
        <v>1.9918389589161922E-2</v>
      </c>
      <c r="N744" s="52">
        <f>IFERROR(_xll.qlIndexFixing(Index6M,$H744,TRUE,_xll.ohTrigger(RecalcTrigger,Trigger6M)),NA())</f>
        <v>2.1475375107826208E-2</v>
      </c>
      <c r="O744" s="52">
        <f>IFERROR(_xll.qlIndexFixing(ONIndex6M,I744,TRUE,_xll.ohTrigger(RecalcTrigger,Trigger6M)),NA())</f>
        <v>2.1035354190552802E-2</v>
      </c>
      <c r="P744" s="52">
        <f>IFERROR(_xll.qlIndexFixing(Index1Y,$H744,TRUE,_xll.ohTrigger(RecalcTrigger,Trigger1Y)),NA())</f>
        <v>2.3069371080148671E-2</v>
      </c>
      <c r="Q744" s="52">
        <f>IFERROR(_xll.qlIndexFixing(ONIndex1Y,I744,TRUE,_xll.ohTrigger(RecalcTrigger,Trigger1Y)),NA())</f>
        <v>2.2126564454241215E-2</v>
      </c>
    </row>
    <row r="745" spans="2:17" x14ac:dyDescent="0.2">
      <c r="B745" s="46" t="s">
        <v>51</v>
      </c>
      <c r="D745" s="49">
        <f>_xll.qlCalendarAdvance(LocalCalendar,$D744,B745,"f",FALSE)</f>
        <v>44817</v>
      </c>
      <c r="E745" s="49">
        <f>_xll.qlInterestRateIndexValueDate(IndexON,D745)</f>
        <v>44817</v>
      </c>
      <c r="F745" s="52">
        <f>IFERROR(_xll.qlIndexFixing(IndexON,D745,TRUE,_xll.ohTrigger(RecalcTrigger,TriggerON)),NA())</f>
        <v>1.6257593426374228E-2</v>
      </c>
      <c r="H745" s="49">
        <f>_xll.qlCalendarAdvance(IborCalendar,$H744,B745,"f",FALSE)</f>
        <v>44811</v>
      </c>
      <c r="I745" s="49">
        <f>_xll.qlInterestRateIndexValueDate(Index1M,$H745)</f>
        <v>44813</v>
      </c>
      <c r="J745" s="52">
        <f>IFERROR(_xll.qlIndexFixing(Index1M,$H745,TRUE,_xll.ohTrigger(RecalcTrigger,Trigger1M)),NA())</f>
        <v>1.9128575539729686E-2</v>
      </c>
      <c r="K745" s="52">
        <f>IFERROR(_xll.qlIndexFixing(ONIndex1M,I745,TRUE,_xll.ohTrigger(RecalcTrigger,Trigger1M)),NA())</f>
        <v>1.9056777559578464E-2</v>
      </c>
      <c r="L745" s="52">
        <f>IFERROR(_xll.qlIndexFixing(Index3M,H745,TRUE,_xll.ohTrigger(RecalcTrigger,Trigger3M)),NA())</f>
        <v>2.014785577441261E-2</v>
      </c>
      <c r="M745" s="52">
        <f>IFERROR(_xll.qlIndexFixing(ONIndex3M,I745,TRUE,_xll.ohTrigger(RecalcTrigger,Trigger3M)),NA())</f>
        <v>1.99410918358911E-2</v>
      </c>
      <c r="N745" s="52">
        <f>IFERROR(_xll.qlIndexFixing(Index6M,$H745,TRUE,_xll.ohTrigger(RecalcTrigger,Trigger6M)),NA())</f>
        <v>2.1501864107456872E-2</v>
      </c>
      <c r="O745" s="52">
        <f>IFERROR(_xll.qlIndexFixing(ONIndex6M,I745,TRUE,_xll.ohTrigger(RecalcTrigger,Trigger6M)),NA())</f>
        <v>2.1058281336934215E-2</v>
      </c>
      <c r="P745" s="52">
        <f>IFERROR(_xll.qlIndexFixing(Index1Y,$H745,TRUE,_xll.ohTrigger(RecalcTrigger,Trigger1Y)),NA())</f>
        <v>2.3094765173763708E-2</v>
      </c>
      <c r="Q745" s="52">
        <f>IFERROR(_xll.qlIndexFixing(ONIndex1Y,I745,TRUE,_xll.ohTrigger(RecalcTrigger,Trigger1Y)),NA())</f>
        <v>2.2144200042903961E-2</v>
      </c>
    </row>
    <row r="746" spans="2:17" x14ac:dyDescent="0.2">
      <c r="B746" s="46" t="s">
        <v>51</v>
      </c>
      <c r="D746" s="49">
        <f>_xll.qlCalendarAdvance(LocalCalendar,$D745,B746,"f",FALSE)</f>
        <v>44824</v>
      </c>
      <c r="E746" s="49">
        <f>_xll.qlInterestRateIndexValueDate(IndexON,D746)</f>
        <v>44824</v>
      </c>
      <c r="F746" s="52">
        <f>IFERROR(_xll.qlIndexFixing(IndexON,D746,TRUE,_xll.ohTrigger(RecalcTrigger,TriggerON)),NA())</f>
        <v>1.6280962678107969E-2</v>
      </c>
      <c r="H746" s="49">
        <f>_xll.qlCalendarAdvance(IborCalendar,$H745,B746,"f",FALSE)</f>
        <v>44818</v>
      </c>
      <c r="I746" s="49">
        <f>_xll.qlInterestRateIndexValueDate(Index1M,$H746)</f>
        <v>44820</v>
      </c>
      <c r="J746" s="52">
        <f>IFERROR(_xll.qlIndexFixing(Index1M,$H746,TRUE,_xll.ohTrigger(RecalcTrigger,Trigger1M)),NA())</f>
        <v>1.9153777903083022E-2</v>
      </c>
      <c r="K746" s="52">
        <f>IFERROR(_xll.qlIndexFixing(ONIndex1M,I746,TRUE,_xll.ohTrigger(RecalcTrigger,Trigger1M)),NA())</f>
        <v>1.9084245378211406E-2</v>
      </c>
      <c r="L746" s="52">
        <f>IFERROR(_xll.qlIndexFixing(Index3M,H746,TRUE,_xll.ohTrigger(RecalcTrigger,Trigger3M)),NA())</f>
        <v>2.0172998597037379E-2</v>
      </c>
      <c r="M746" s="52">
        <f>IFERROR(_xll.qlIndexFixing(ONIndex3M,I746,TRUE,_xll.ohTrigger(RecalcTrigger,Trigger3M)),NA())</f>
        <v>1.9966130775586066E-2</v>
      </c>
      <c r="N746" s="52">
        <f>IFERROR(_xll.qlIndexFixing(Index6M,$H746,TRUE,_xll.ohTrigger(RecalcTrigger,Trigger6M)),NA())</f>
        <v>2.1528421808964873E-2</v>
      </c>
      <c r="O746" s="52">
        <f>IFERROR(_xll.qlIndexFixing(ONIndex6M,I746,TRUE,_xll.ohTrigger(RecalcTrigger,Trigger6M)),NA())</f>
        <v>2.1083699539836687E-2</v>
      </c>
      <c r="P746" s="52">
        <f>IFERROR(_xll.qlIndexFixing(Index1Y,$H746,TRUE,_xll.ohTrigger(RecalcTrigger,Trigger1Y)),NA())</f>
        <v>2.3123119958695496E-2</v>
      </c>
      <c r="Q746" s="52">
        <f>IFERROR(_xll.qlIndexFixing(ONIndex1Y,I746,TRUE,_xll.ohTrigger(RecalcTrigger,Trigger1Y)),NA())</f>
        <v>2.2164321066018289E-2</v>
      </c>
    </row>
    <row r="747" spans="2:17" x14ac:dyDescent="0.2">
      <c r="B747" s="46" t="s">
        <v>51</v>
      </c>
      <c r="D747" s="49">
        <f>_xll.qlCalendarAdvance(LocalCalendar,$D746,B747,"f",FALSE)</f>
        <v>44831</v>
      </c>
      <c r="E747" s="49">
        <f>_xll.qlInterestRateIndexValueDate(IndexON,D747)</f>
        <v>44831</v>
      </c>
      <c r="F747" s="52">
        <f>IFERROR(_xll.qlIndexFixing(IndexON,D747,TRUE,_xll.ohTrigger(RecalcTrigger,TriggerON)),NA())</f>
        <v>1.6304467178294146E-2</v>
      </c>
      <c r="H747" s="49">
        <f>_xll.qlCalendarAdvance(IborCalendar,$H746,B747,"f",FALSE)</f>
        <v>44825</v>
      </c>
      <c r="I747" s="49">
        <f>_xll.qlInterestRateIndexValueDate(Index1M,$H747)</f>
        <v>44827</v>
      </c>
      <c r="J747" s="52">
        <f>IFERROR(_xll.qlIndexFixing(Index1M,$H747,TRUE,_xll.ohTrigger(RecalcTrigger,Trigger1M)),NA())</f>
        <v>1.9181558559743274E-2</v>
      </c>
      <c r="K747" s="52">
        <f>IFERROR(_xll.qlIndexFixing(ONIndex1M,I747,TRUE,_xll.ohTrigger(RecalcTrigger,Trigger1M)),NA())</f>
        <v>1.9111803692481999E-2</v>
      </c>
      <c r="L747" s="52">
        <f>IFERROR(_xll.qlIndexFixing(Index3M,H747,TRUE,_xll.ohTrigger(RecalcTrigger,Trigger3M)),NA())</f>
        <v>2.0198138470899157E-2</v>
      </c>
      <c r="M747" s="52">
        <f>IFERROR(_xll.qlIndexFixing(ONIndex3M,I747,TRUE,_xll.ohTrigger(RecalcTrigger,Trigger3M)),NA())</f>
        <v>1.9991166628070545E-2</v>
      </c>
      <c r="N747" s="52">
        <f>IFERROR(_xll.qlIndexFixing(Index6M,$H747,TRUE,_xll.ohTrigger(RecalcTrigger,Trigger6M)),NA())</f>
        <v>2.1555048215063179E-2</v>
      </c>
      <c r="O747" s="52">
        <f>IFERROR(_xll.qlIndexFixing(ONIndex6M,I747,TRUE,_xll.ohTrigger(RecalcTrigger,Trigger6M)),NA())</f>
        <v>2.1109185380927542E-2</v>
      </c>
      <c r="P747" s="52">
        <f>IFERROR(_xll.qlIndexFixing(Index1Y,$H747,TRUE,_xll.ohTrigger(RecalcTrigger,Trigger1Y)),NA())</f>
        <v>2.3151556651946101E-2</v>
      </c>
      <c r="Q747" s="52">
        <f>IFERROR(_xll.qlIndexFixing(ONIndex1Y,I747,TRUE,_xll.ohTrigger(RecalcTrigger,Trigger1Y)),NA())</f>
        <v>2.2184850704034531E-2</v>
      </c>
    </row>
    <row r="748" spans="2:17" x14ac:dyDescent="0.2">
      <c r="B748" s="46" t="s">
        <v>51</v>
      </c>
      <c r="D748" s="49">
        <f>_xll.qlCalendarAdvance(LocalCalendar,$D747,B748,"f",FALSE)</f>
        <v>44838</v>
      </c>
      <c r="E748" s="49">
        <f>_xll.qlInterestRateIndexValueDate(IndexON,D748)</f>
        <v>44838</v>
      </c>
      <c r="F748" s="52">
        <f>IFERROR(_xll.qlIndexFixing(IndexON,D748,TRUE,_xll.ohTrigger(RecalcTrigger,TriggerON)),NA())</f>
        <v>1.6328106927012698E-2</v>
      </c>
      <c r="H748" s="49">
        <f>_xll.qlCalendarAdvance(IborCalendar,$H747,B748,"f",FALSE)</f>
        <v>44832</v>
      </c>
      <c r="I748" s="49">
        <f>_xll.qlInterestRateIndexValueDate(Index1M,$H748)</f>
        <v>44834</v>
      </c>
      <c r="J748" s="52">
        <f>IFERROR(_xll.qlIndexFixing(Index1M,$H748,TRUE,_xll.ohTrigger(RecalcTrigger,Trigger1M)),NA())</f>
        <v>1.9209429907331845E-2</v>
      </c>
      <c r="K748" s="52">
        <f>IFERROR(_xll.qlIndexFixing(ONIndex1M,I748,TRUE,_xll.ohTrigger(RecalcTrigger,Trigger1M)),NA())</f>
        <v>1.9139452502390242E-2</v>
      </c>
      <c r="L748" s="52">
        <f>IFERROR(_xll.qlIndexFixing(Index3M,H748,TRUE,_xll.ohTrigger(RecalcTrigger,Trigger3M)),NA())</f>
        <v>2.0223275395938212E-2</v>
      </c>
      <c r="M748" s="52">
        <f>IFERROR(_xll.qlIndexFixing(ONIndex3M,I748,TRUE,_xll.ohTrigger(RecalcTrigger,Trigger3M)),NA())</f>
        <v>2.0016199393291245E-2</v>
      </c>
      <c r="N748" s="52">
        <f>IFERROR(_xll.qlIndexFixing(Index6M,$H748,TRUE,_xll.ohTrigger(RecalcTrigger,Trigger6M)),NA())</f>
        <v>2.1584318556561361E-2</v>
      </c>
      <c r="O748" s="52">
        <f>IFERROR(_xll.qlIndexFixing(ONIndex6M,I748,TRUE,_xll.ohTrigger(RecalcTrigger,Trigger6M)),NA())</f>
        <v>2.1134738860286717E-2</v>
      </c>
      <c r="P748" s="52">
        <f>IFERROR(_xll.qlIndexFixing(Index1Y,$H748,TRUE,_xll.ohTrigger(RecalcTrigger,Trigger1Y)),NA())</f>
        <v>2.3171553510830528E-2</v>
      </c>
      <c r="Q748" s="52">
        <f>IFERROR(_xll.qlIndexFixing(ONIndex1Y,I748,TRUE,_xll.ohTrigger(RecalcTrigger,Trigger1Y)),NA())</f>
        <v>2.2205788957219141E-2</v>
      </c>
    </row>
    <row r="749" spans="2:17" x14ac:dyDescent="0.2">
      <c r="B749" s="46" t="s">
        <v>51</v>
      </c>
      <c r="D749" s="49">
        <f>_xll.qlCalendarAdvance(LocalCalendar,$D748,B749,"f",FALSE)</f>
        <v>44845</v>
      </c>
      <c r="E749" s="49">
        <f>_xll.qlInterestRateIndexValueDate(IndexON,D749)</f>
        <v>44845</v>
      </c>
      <c r="F749" s="52">
        <f>IFERROR(_xll.qlIndexFixing(IndexON,D749,TRUE,_xll.ohTrigger(RecalcTrigger,TriggerON)),NA())</f>
        <v>1.6351881924263623E-2</v>
      </c>
      <c r="H749" s="49">
        <f>_xll.qlCalendarAdvance(IborCalendar,$H748,B749,"f",FALSE)</f>
        <v>44839</v>
      </c>
      <c r="I749" s="49">
        <f>_xll.qlInterestRateIndexValueDate(Index1M,$H749)</f>
        <v>44841</v>
      </c>
      <c r="J749" s="52">
        <f>IFERROR(_xll.qlIndexFixing(Index1M,$H749,TRUE,_xll.ohTrigger(RecalcTrigger,Trigger1M)),NA())</f>
        <v>1.923739194650111E-2</v>
      </c>
      <c r="K749" s="52">
        <f>IFERROR(_xll.qlIndexFixing(ONIndex1M,I749,TRUE,_xll.ohTrigger(RecalcTrigger,Trigger1M)),NA())</f>
        <v>1.9169687527833545E-2</v>
      </c>
      <c r="L749" s="52">
        <f>IFERROR(_xll.qlIndexFixing(Index3M,H749,TRUE,_xll.ohTrigger(RecalcTrigger,Trigger3M)),NA())</f>
        <v>2.0255499794039337E-2</v>
      </c>
      <c r="M749" s="52">
        <f>IFERROR(_xll.qlIndexFixing(ONIndex3M,I749,TRUE,_xll.ohTrigger(RecalcTrigger,Trigger3M)),NA())</f>
        <v>2.0043574696102517E-2</v>
      </c>
      <c r="N749" s="52">
        <f>IFERROR(_xll.qlIndexFixing(Index6M,$H749,TRUE,_xll.ohTrigger(RecalcTrigger,Trigger6M)),NA())</f>
        <v>2.162142305952474E-2</v>
      </c>
      <c r="O749" s="52">
        <f>IFERROR(_xll.qlIndexFixing(ONIndex6M,I749,TRUE,_xll.ohTrigger(RecalcTrigger,Trigger6M)),NA())</f>
        <v>2.1162815021962267E-2</v>
      </c>
      <c r="P749" s="52">
        <f>IFERROR(_xll.qlIndexFixing(Index1Y,$H749,TRUE,_xll.ohTrigger(RecalcTrigger,Trigger1Y)),NA())</f>
        <v>2.3211426385934979E-2</v>
      </c>
      <c r="Q749" s="52">
        <f>IFERROR(_xll.qlIndexFixing(ONIndex1Y,I749,TRUE,_xll.ohTrigger(RecalcTrigger,Trigger1Y)),NA())</f>
        <v>2.222936491148797E-2</v>
      </c>
    </row>
    <row r="750" spans="2:17" x14ac:dyDescent="0.2">
      <c r="B750" s="46" t="s">
        <v>51</v>
      </c>
      <c r="D750" s="49">
        <f>_xll.qlCalendarAdvance(LocalCalendar,$D749,B750,"f",FALSE)</f>
        <v>44852</v>
      </c>
      <c r="E750" s="49">
        <f>_xll.qlInterestRateIndexValueDate(IndexON,D750)</f>
        <v>44852</v>
      </c>
      <c r="F750" s="52">
        <f>IFERROR(_xll.qlIndexFixing(IndexON,D750,TRUE,_xll.ohTrigger(RecalcTrigger,TriggerON)),NA())</f>
        <v>1.6375792169966985E-2</v>
      </c>
      <c r="H750" s="49">
        <f>_xll.qlCalendarAdvance(IborCalendar,$H749,B750,"f",FALSE)</f>
        <v>44846</v>
      </c>
      <c r="I750" s="49">
        <f>_xll.qlInterestRateIndexValueDate(Index1M,$H750)</f>
        <v>44848</v>
      </c>
      <c r="J750" s="52">
        <f>IFERROR(_xll.qlIndexFixing(Index1M,$H750,TRUE,_xll.ohTrigger(RecalcTrigger,Trigger1M)),NA())</f>
        <v>1.9265444677906033E-2</v>
      </c>
      <c r="K750" s="52">
        <f>IFERROR(_xll.qlIndexFixing(ONIndex1M,I750,TRUE,_xll.ohTrigger(RecalcTrigger,Trigger1M)),NA())</f>
        <v>1.9195021609546004E-2</v>
      </c>
      <c r="L750" s="52">
        <f>IFERROR(_xll.qlIndexFixing(Index3M,H750,TRUE,_xll.ohTrigger(RecalcTrigger,Trigger3M)),NA())</f>
        <v>2.0282999503026502E-2</v>
      </c>
      <c r="M750" s="52">
        <f>IFERROR(_xll.qlIndexFixing(ONIndex3M,I750,TRUE,_xll.ohTrigger(RecalcTrigger,Trigger3M)),NA())</f>
        <v>2.0066255661941312E-2</v>
      </c>
      <c r="N750" s="52">
        <f>IFERROR(_xll.qlIndexFixing(Index6M,$H750,TRUE,_xll.ohTrigger(RecalcTrigger,Trigger6M)),NA())</f>
        <v>2.163792793358774E-2</v>
      </c>
      <c r="O750" s="52">
        <f>IFERROR(_xll.qlIndexFixing(ONIndex6M,I750,TRUE,_xll.ohTrigger(RecalcTrigger,Trigger6M)),NA())</f>
        <v>2.1186048733916607E-2</v>
      </c>
      <c r="P750" s="52">
        <f>IFERROR(_xll.qlIndexFixing(Index1Y,$H750,TRUE,_xll.ohTrigger(RecalcTrigger,Trigger1Y)),NA())</f>
        <v>2.3237184743799155E-2</v>
      </c>
      <c r="Q750" s="52">
        <f>IFERROR(_xll.qlIndexFixing(ONIndex1Y,I750,TRUE,_xll.ohTrigger(RecalcTrigger,Trigger1Y)),NA())</f>
        <v>2.2248891309839536E-2</v>
      </c>
    </row>
    <row r="751" spans="2:17" x14ac:dyDescent="0.2">
      <c r="B751" s="46" t="s">
        <v>51</v>
      </c>
      <c r="D751" s="49">
        <f>_xll.qlCalendarAdvance(LocalCalendar,$D750,B751,"f",FALSE)</f>
        <v>44859</v>
      </c>
      <c r="E751" s="49">
        <f>_xll.qlInterestRateIndexValueDate(IndexON,D751)</f>
        <v>44859</v>
      </c>
      <c r="F751" s="52">
        <f>IFERROR(_xll.qlIndexFixing(IndexON,D751,TRUE,_xll.ohTrigger(RecalcTrigger,TriggerON)),NA())</f>
        <v>1.6399837664362593E-2</v>
      </c>
      <c r="H751" s="49">
        <f>_xll.qlCalendarAdvance(IborCalendar,$H750,B751,"f",FALSE)</f>
        <v>44853</v>
      </c>
      <c r="I751" s="49">
        <f>_xll.qlInterestRateIndexValueDate(Index1M,$H751)</f>
        <v>44855</v>
      </c>
      <c r="J751" s="52">
        <f>IFERROR(_xll.qlIndexFixing(Index1M,$H751,TRUE,_xll.ohTrigger(RecalcTrigger,Trigger1M)),NA())</f>
        <v>1.9293588102201574E-2</v>
      </c>
      <c r="K751" s="52">
        <f>IFERROR(_xll.qlIndexFixing(ONIndex1M,I751,TRUE,_xll.ohTrigger(RecalcTrigger,Trigger1M)),NA())</f>
        <v>1.9222941906873459E-2</v>
      </c>
      <c r="L751" s="52">
        <f>IFERROR(_xll.qlIndexFixing(Index3M,H751,TRUE,_xll.ohTrigger(RecalcTrigger,Trigger3M)),NA())</f>
        <v>2.0305766107752449E-2</v>
      </c>
      <c r="M751" s="52">
        <f>IFERROR(_xll.qlIndexFixing(ONIndex3M,I751,TRUE,_xll.ohTrigger(RecalcTrigger,Trigger3M)),NA())</f>
        <v>2.0091279165397324E-2</v>
      </c>
      <c r="N751" s="52">
        <f>IFERROR(_xll.qlIndexFixing(Index6M,$H751,TRUE,_xll.ohTrigger(RecalcTrigger,Trigger6M)),NA())</f>
        <v>2.1664835703428139E-2</v>
      </c>
      <c r="O751" s="52">
        <f>IFERROR(_xll.qlIndexFixing(ONIndex6M,I751,TRUE,_xll.ohTrigger(RecalcTrigger,Trigger6M)),NA())</f>
        <v>2.1211805128293904E-2</v>
      </c>
      <c r="P751" s="52">
        <f>IFERROR(_xll.qlIndexFixing(Index1Y,$H751,TRUE,_xll.ohTrigger(RecalcTrigger,Trigger1Y)),NA())</f>
        <v>2.3265775622704089E-2</v>
      </c>
      <c r="Q751" s="52">
        <f>IFERROR(_xll.qlIndexFixing(ONIndex1Y,I751,TRUE,_xll.ohTrigger(RecalcTrigger,Trigger1Y)),NA())</f>
        <v>2.2271055409728291E-2</v>
      </c>
    </row>
    <row r="752" spans="2:17" x14ac:dyDescent="0.2">
      <c r="B752" s="46" t="s">
        <v>51</v>
      </c>
      <c r="D752" s="49">
        <f>_xll.qlCalendarAdvance(LocalCalendar,$D751,B752,"f",FALSE)</f>
        <v>44866</v>
      </c>
      <c r="E752" s="49">
        <f>_xll.qlInterestRateIndexValueDate(IndexON,D752)</f>
        <v>44866</v>
      </c>
      <c r="F752" s="52">
        <f>IFERROR(_xll.qlIndexFixing(IndexON,D752,TRUE,_xll.ohTrigger(RecalcTrigger,TriggerON)),NA())</f>
        <v>1.6424018407210639E-2</v>
      </c>
      <c r="H752" s="49">
        <f>_xll.qlCalendarAdvance(IborCalendar,$H751,B752,"f",FALSE)</f>
        <v>44860</v>
      </c>
      <c r="I752" s="49">
        <f>_xll.qlInterestRateIndexValueDate(Index1M,$H752)</f>
        <v>44862</v>
      </c>
      <c r="J752" s="52">
        <f>IFERROR(_xll.qlIndexFixing(Index1M,$H752,TRUE,_xll.ohTrigger(RecalcTrigger,Trigger1M)),NA())</f>
        <v>1.9321822220047847E-2</v>
      </c>
      <c r="K752" s="52">
        <f>IFERROR(_xll.qlIndexFixing(ONIndex1M,I752,TRUE,_xll.ohTrigger(RecalcTrigger,Trigger1M)),NA())</f>
        <v>1.9250952700158308E-2</v>
      </c>
      <c r="L752" s="52">
        <f>IFERROR(_xll.qlIndexFixing(Index3M,H752,TRUE,_xll.ohTrigger(RecalcTrigger,Trigger3M)),NA())</f>
        <v>2.0330894848145639E-2</v>
      </c>
      <c r="M752" s="52">
        <f>IFERROR(_xll.qlIndexFixing(ONIndex3M,I752,TRUE,_xll.ohTrigger(RecalcTrigger,Trigger3M)),NA())</f>
        <v>2.0116299581562913E-2</v>
      </c>
      <c r="N752" s="52">
        <f>IFERROR(_xll.qlIndexFixing(Index6M,$H752,TRUE,_xll.ohTrigger(RecalcTrigger,Trigger6M)),NA())</f>
        <v>2.1691812197836113E-2</v>
      </c>
      <c r="O752" s="52">
        <f>IFERROR(_xll.qlIndexFixing(ONIndex6M,I752,TRUE,_xll.ohTrigger(RecalcTrigger,Trigger6M)),NA())</f>
        <v>2.1237629161099392E-2</v>
      </c>
      <c r="P752" s="52">
        <f>IFERROR(_xll.qlIndexFixing(Index1Y,$H752,TRUE,_xll.ohTrigger(RecalcTrigger,Trigger1Y)),NA())</f>
        <v>2.3294361676284576E-2</v>
      </c>
      <c r="Q752" s="52">
        <f>IFERROR(_xll.qlIndexFixing(ONIndex1Y,I752,TRUE,_xll.ohTrigger(RecalcTrigger,Trigger1Y)),NA())</f>
        <v>2.2293628125638065E-2</v>
      </c>
    </row>
    <row r="753" spans="2:17" x14ac:dyDescent="0.2">
      <c r="B753" s="46" t="s">
        <v>51</v>
      </c>
      <c r="D753" s="49">
        <f>_xll.qlCalendarAdvance(LocalCalendar,$D752,B753,"f",FALSE)</f>
        <v>44873</v>
      </c>
      <c r="E753" s="49">
        <f>_xll.qlInterestRateIndexValueDate(IndexON,D753)</f>
        <v>44873</v>
      </c>
      <c r="F753" s="52">
        <f>IFERROR(_xll.qlIndexFixing(IndexON,D753,TRUE,_xll.ohTrigger(RecalcTrigger,TriggerON)),NA())</f>
        <v>1.644833439875093E-2</v>
      </c>
      <c r="H753" s="49">
        <f>_xll.qlCalendarAdvance(IborCalendar,$H752,B753,"f",FALSE)</f>
        <v>44867</v>
      </c>
      <c r="I753" s="49">
        <f>_xll.qlInterestRateIndexValueDate(Index1M,$H753)</f>
        <v>44869</v>
      </c>
      <c r="J753" s="52">
        <f>IFERROR(_xll.qlIndexFixing(Index1M,$H753,TRUE,_xll.ohTrigger(RecalcTrigger,Trigger1M)),NA())</f>
        <v>1.9350147032099814E-2</v>
      </c>
      <c r="K753" s="52">
        <f>IFERROR(_xll.qlIndexFixing(ONIndex1M,I753,TRUE,_xll.ohTrigger(RecalcTrigger,Trigger1M)),NA())</f>
        <v>1.9279053989427197E-2</v>
      </c>
      <c r="L753" s="52">
        <f>IFERROR(_xll.qlIndexFixing(Index3M,H753,TRUE,_xll.ohTrigger(RecalcTrigger,Trigger3M)),NA())</f>
        <v>2.0356020644150267E-2</v>
      </c>
      <c r="M753" s="52">
        <f>IFERROR(_xll.qlIndexFixing(ONIndex3M,I753,TRUE,_xll.ohTrigger(RecalcTrigger,Trigger3M)),NA())</f>
        <v>2.0141316910464724E-2</v>
      </c>
      <c r="N753" s="52">
        <f>IFERROR(_xll.qlIndexFixing(Index6M,$H753,TRUE,_xll.ohTrigger(RecalcTrigger,Trigger6M)),NA())</f>
        <v>2.1716249600895531E-2</v>
      </c>
      <c r="O753" s="52">
        <f>IFERROR(_xll.qlIndexFixing(ONIndex6M,I753,TRUE,_xll.ohTrigger(RecalcTrigger,Trigger6M)),NA())</f>
        <v>2.1263520832359717E-2</v>
      </c>
      <c r="P753" s="52">
        <f>IFERROR(_xll.qlIndexFixing(Index1Y,$H753,TRUE,_xll.ohTrigger(RecalcTrigger,Trigger1Y)),NA())</f>
        <v>2.3322925551896828E-2</v>
      </c>
      <c r="Q753" s="52">
        <f>IFERROR(_xll.qlIndexFixing(ONIndex1Y,I753,TRUE,_xll.ohTrigger(RecalcTrigger,Trigger1Y)),NA())</f>
        <v>2.2316609457782022E-2</v>
      </c>
    </row>
    <row r="754" spans="2:17" x14ac:dyDescent="0.2">
      <c r="B754" s="46" t="s">
        <v>51</v>
      </c>
      <c r="D754" s="49">
        <f>_xll.qlCalendarAdvance(LocalCalendar,$D753,B754,"f",FALSE)</f>
        <v>44880</v>
      </c>
      <c r="E754" s="49">
        <f>_xll.qlInterestRateIndexValueDate(IndexON,D754)</f>
        <v>44880</v>
      </c>
      <c r="F754" s="52">
        <f>IFERROR(_xll.qlIndexFixing(IndexON,D754,TRUE,_xll.ohTrigger(RecalcTrigger,TriggerON)),NA())</f>
        <v>1.6472785638903531E-2</v>
      </c>
      <c r="H754" s="49">
        <f>_xll.qlCalendarAdvance(IborCalendar,$H753,B754,"f",FALSE)</f>
        <v>44874</v>
      </c>
      <c r="I754" s="49">
        <f>_xll.qlInterestRateIndexValueDate(Index1M,$H754)</f>
        <v>44879</v>
      </c>
      <c r="J754" s="52">
        <f>IFERROR(_xll.qlIndexFixing(Index1M,$H754,TRUE,_xll.ohTrigger(RecalcTrigger,Trigger1M)),NA())</f>
        <v>1.9388206397981556E-2</v>
      </c>
      <c r="K754" s="52">
        <f>IFERROR(_xll.qlIndexFixing(ONIndex1M,I754,TRUE,_xll.ohTrigger(RecalcTrigger,Trigger1M)),NA())</f>
        <v>1.931428033204341E-2</v>
      </c>
      <c r="L754" s="52">
        <f>IFERROR(_xll.qlIndexFixing(Index3M,H754,TRUE,_xll.ohTrigger(RecalcTrigger,Trigger3M)),NA())</f>
        <v>2.0387169305888315E-2</v>
      </c>
      <c r="M754" s="52">
        <f>IFERROR(_xll.qlIndexFixing(ONIndex3M,I754,TRUE,_xll.ohTrigger(RecalcTrigger,Trigger3M)),NA())</f>
        <v>2.017234716786831E-2</v>
      </c>
      <c r="N754" s="52">
        <f>IFERROR(_xll.qlIndexFixing(Index6M,$H754,TRUE,_xll.ohTrigger(RecalcTrigger,Trigger6M)),NA())</f>
        <v>2.1757607104109674E-2</v>
      </c>
      <c r="O754" s="52">
        <f>IFERROR(_xll.qlIndexFixing(ONIndex6M,I754,TRUE,_xll.ohTrigger(RecalcTrigger,Trigger6M)),NA())</f>
        <v>2.1295649291026564E-2</v>
      </c>
      <c r="P754" s="52">
        <f>IFERROR(_xll.qlIndexFixing(Index1Y,$H754,TRUE,_xll.ohTrigger(RecalcTrigger,Trigger1Y)),NA())</f>
        <v>2.335818049073626E-2</v>
      </c>
      <c r="Q754" s="52">
        <f>IFERROR(_xll.qlIndexFixing(ONIndex1Y,I754,TRUE,_xll.ohTrigger(RecalcTrigger,Trigger1Y)),NA())</f>
        <v>2.2345367505218761E-2</v>
      </c>
    </row>
    <row r="755" spans="2:17" x14ac:dyDescent="0.2">
      <c r="B755" s="46" t="s">
        <v>51</v>
      </c>
      <c r="D755" s="49">
        <f>_xll.qlCalendarAdvance(LocalCalendar,$D754,B755,"f",FALSE)</f>
        <v>44887</v>
      </c>
      <c r="E755" s="49">
        <f>_xll.qlInterestRateIndexValueDate(IndexON,D755)</f>
        <v>44887</v>
      </c>
      <c r="F755" s="52">
        <f>IFERROR(_xll.qlIndexFixing(IndexON,D755,TRUE,_xll.ohTrigger(RecalcTrigger,TriggerON)),NA())</f>
        <v>1.6497372127748378E-2</v>
      </c>
      <c r="H755" s="49">
        <f>_xll.qlCalendarAdvance(IborCalendar,$H754,B755,"f",FALSE)</f>
        <v>44881</v>
      </c>
      <c r="I755" s="49">
        <f>_xll.qlInterestRateIndexValueDate(Index1M,$H755)</f>
        <v>44883</v>
      </c>
      <c r="J755" s="52">
        <f>IFERROR(_xll.qlIndexFixing(Index1M,$H755,TRUE,_xll.ohTrigger(RecalcTrigger,Trigger1M)),NA())</f>
        <v>1.940706874147935E-2</v>
      </c>
      <c r="K755" s="52">
        <f>IFERROR(_xll.qlIndexFixing(ONIndex1M,I755,TRUE,_xll.ohTrigger(RecalcTrigger,Trigger1M)),NA())</f>
        <v>1.9335528056210194E-2</v>
      </c>
      <c r="L755" s="52">
        <f>IFERROR(_xll.qlIndexFixing(Index3M,H755,TRUE,_xll.ohTrigger(RecalcTrigger,Trigger3M)),NA())</f>
        <v>2.0408634512368955E-2</v>
      </c>
      <c r="M755" s="52">
        <f>IFERROR(_xll.qlIndexFixing(ONIndex3M,I755,TRUE,_xll.ohTrigger(RecalcTrigger,Trigger3M)),NA())</f>
        <v>2.0191342306450366E-2</v>
      </c>
      <c r="N755" s="52">
        <f>IFERROR(_xll.qlIndexFixing(Index6M,$H755,TRUE,_xll.ohTrigger(RecalcTrigger,Trigger6M)),NA())</f>
        <v>2.1770520846290244E-2</v>
      </c>
      <c r="O755" s="52">
        <f>IFERROR(_xll.qlIndexFixing(ONIndex6M,I755,TRUE,_xll.ohTrigger(RecalcTrigger,Trigger6M)),NA())</f>
        <v>2.1315507090511332E-2</v>
      </c>
      <c r="P755" s="52">
        <f>IFERROR(_xll.qlIndexFixing(Index1Y,$H755,TRUE,_xll.ohTrigger(RecalcTrigger,Trigger1Y)),NA())</f>
        <v>2.3379917348782319E-2</v>
      </c>
      <c r="Q755" s="52">
        <f>IFERROR(_xll.qlIndexFixing(ONIndex1Y,I755,TRUE,_xll.ohTrigger(RecalcTrigger,Trigger1Y)),NA())</f>
        <v>2.236379797181165E-2</v>
      </c>
    </row>
    <row r="756" spans="2:17" x14ac:dyDescent="0.2">
      <c r="B756" s="46" t="s">
        <v>51</v>
      </c>
      <c r="D756" s="49">
        <f>_xll.qlCalendarAdvance(LocalCalendar,$D755,B756,"f",FALSE)</f>
        <v>44894</v>
      </c>
      <c r="E756" s="49">
        <f>_xll.qlInterestRateIndexValueDate(IndexON,D756)</f>
        <v>44894</v>
      </c>
      <c r="F756" s="52">
        <f>IFERROR(_xll.qlIndexFixing(IndexON,D756,TRUE,_xll.ohTrigger(RecalcTrigger,TriggerON)),NA())</f>
        <v>1.652209386528547E-2</v>
      </c>
      <c r="H756" s="49">
        <f>_xll.qlCalendarAdvance(IborCalendar,$H755,B756,"f",FALSE)</f>
        <v>44888</v>
      </c>
      <c r="I756" s="49">
        <f>_xll.qlInterestRateIndexValueDate(Index1M,$H756)</f>
        <v>44890</v>
      </c>
      <c r="J756" s="52">
        <f>IFERROR(_xll.qlIndexFixing(Index1M,$H756,TRUE,_xll.ohTrigger(RecalcTrigger,Trigger1M)),NA())</f>
        <v>1.9440817366731332E-2</v>
      </c>
      <c r="K756" s="52">
        <f>IFERROR(_xll.qlIndexFixing(ONIndex1M,I756,TRUE,_xll.ohTrigger(RecalcTrigger,Trigger1M)),NA())</f>
        <v>1.9363900833857528E-2</v>
      </c>
      <c r="L756" s="52">
        <f>IFERROR(_xll.qlIndexFixing(Index3M,H756,TRUE,_xll.ohTrigger(RecalcTrigger,Trigger3M)),NA())</f>
        <v>2.0431380365231556E-2</v>
      </c>
      <c r="M756" s="52">
        <f>IFERROR(_xll.qlIndexFixing(ONIndex3M,I756,TRUE,_xll.ohTrigger(RecalcTrigger,Trigger3M)),NA())</f>
        <v>2.0216350373534198E-2</v>
      </c>
      <c r="N756" s="52">
        <f>IFERROR(_xll.qlIndexFixing(Index6M,$H756,TRUE,_xll.ohTrigger(RecalcTrigger,Trigger6M)),NA())</f>
        <v>2.1797733199603719E-2</v>
      </c>
      <c r="O756" s="52">
        <f>IFERROR(_xll.qlIndexFixing(ONIndex6M,I756,TRUE,_xll.ohTrigger(RecalcTrigger,Trigger6M)),NA())</f>
        <v>2.1341601677455913E-2</v>
      </c>
      <c r="P756" s="52">
        <f>IFERROR(_xll.qlIndexFixing(Index1Y,$H756,TRUE,_xll.ohTrigger(RecalcTrigger,Trigger1Y)),NA())</f>
        <v>2.3408310554926478E-2</v>
      </c>
      <c r="Q756" s="52">
        <f>IFERROR(_xll.qlIndexFixing(ONIndex1Y,I756,TRUE,_xll.ohTrigger(RecalcTrigger,Trigger1Y)),NA())</f>
        <v>2.2388005154123647E-2</v>
      </c>
    </row>
    <row r="757" spans="2:17" x14ac:dyDescent="0.2">
      <c r="B757" s="46" t="s">
        <v>51</v>
      </c>
      <c r="D757" s="49">
        <f>_xll.qlCalendarAdvance(LocalCalendar,$D756,B757,"f",FALSE)</f>
        <v>44901</v>
      </c>
      <c r="E757" s="49">
        <f>_xll.qlInterestRateIndexValueDate(IndexON,D757)</f>
        <v>44901</v>
      </c>
      <c r="F757" s="52">
        <f>IFERROR(_xll.qlIndexFixing(IndexON,D757,TRUE,_xll.ohTrigger(RecalcTrigger,TriggerON)),NA())</f>
        <v>1.6546950851514808E-2</v>
      </c>
      <c r="H757" s="49">
        <f>_xll.qlCalendarAdvance(IborCalendar,$H756,B757,"f",FALSE)</f>
        <v>44895</v>
      </c>
      <c r="I757" s="49">
        <f>_xll.qlInterestRateIndexValueDate(Index1M,$H757)</f>
        <v>44897</v>
      </c>
      <c r="J757" s="52">
        <f>IFERROR(_xll.qlIndexFixing(Index1M,$H757,TRUE,_xll.ohTrigger(RecalcTrigger,Trigger1M)),NA())</f>
        <v>1.9466936697976611E-2</v>
      </c>
      <c r="K757" s="52">
        <f>IFERROR(_xll.qlIndexFixing(ONIndex1M,I757,TRUE,_xll.ohTrigger(RecalcTrigger,Trigger1M)),NA())</f>
        <v>1.9392364107782001E-2</v>
      </c>
      <c r="L757" s="52">
        <f>IFERROR(_xll.qlIndexFixing(Index3M,H757,TRUE,_xll.ohTrigger(RecalcTrigger,Trigger3M)),NA())</f>
        <v>2.0447002301510864E-2</v>
      </c>
      <c r="M757" s="52">
        <f>IFERROR(_xll.qlIndexFixing(ONIndex3M,I757,TRUE,_xll.ohTrigger(RecalcTrigger,Trigger3M)),NA())</f>
        <v>2.0241355353354251E-2</v>
      </c>
      <c r="N757" s="52">
        <f>IFERROR(_xll.qlIndexFixing(Index6M,$H757,TRUE,_xll.ohTrigger(RecalcTrigger,Trigger6M)),NA())</f>
        <v>2.1827603294000499E-2</v>
      </c>
      <c r="O757" s="52">
        <f>IFERROR(_xll.qlIndexFixing(ONIndex6M,I757,TRUE,_xll.ohTrigger(RecalcTrigger,Trigger6M)),NA())</f>
        <v>2.1367763903068493E-2</v>
      </c>
      <c r="P757" s="52">
        <f>IFERROR(_xll.qlIndexFixing(Index1Y,$H757,TRUE,_xll.ohTrigger(RecalcTrigger,Trigger1Y)),NA())</f>
        <v>2.343661215286471E-2</v>
      </c>
      <c r="Q757" s="52">
        <f>IFERROR(_xll.qlIndexFixing(ONIndex1Y,I757,TRUE,_xll.ohTrigger(RecalcTrigger,Trigger1Y)),NA())</f>
        <v>2.241262095368235E-2</v>
      </c>
    </row>
    <row r="758" spans="2:17" x14ac:dyDescent="0.2">
      <c r="B758" s="46" t="s">
        <v>51</v>
      </c>
      <c r="D758" s="49">
        <f>_xll.qlCalendarAdvance(LocalCalendar,$D757,B758,"f",FALSE)</f>
        <v>44908</v>
      </c>
      <c r="E758" s="49">
        <f>_xll.qlInterestRateIndexValueDate(IndexON,D758)</f>
        <v>44908</v>
      </c>
      <c r="F758" s="52">
        <f>IFERROR(_xll.qlIndexFixing(IndexON,D758,TRUE,_xll.ohTrigger(RecalcTrigger,TriggerON)),NA())</f>
        <v>1.6571943086516328E-2</v>
      </c>
      <c r="H758" s="49">
        <f>_xll.qlCalendarAdvance(IborCalendar,$H757,B758,"f",FALSE)</f>
        <v>44902</v>
      </c>
      <c r="I758" s="49">
        <f>_xll.qlInterestRateIndexValueDate(Index1M,$H758)</f>
        <v>44904</v>
      </c>
      <c r="J758" s="52">
        <f>IFERROR(_xll.qlIndexFixing(Index1M,$H758,TRUE,_xll.ohTrigger(RecalcTrigger,Trigger1M)),NA())</f>
        <v>1.9493131528737398E-2</v>
      </c>
      <c r="K758" s="52">
        <f>IFERROR(_xll.qlIndexFixing(ONIndex1M,I758,TRUE,_xll.ohTrigger(RecalcTrigger,Trigger1M)),NA())</f>
        <v>1.9420917877983612E-2</v>
      </c>
      <c r="L758" s="52">
        <f>IFERROR(_xll.qlIndexFixing(Index3M,H758,TRUE,_xll.ohTrigger(RecalcTrigger,Trigger3M)),NA())</f>
        <v>2.0472108522577415E-2</v>
      </c>
      <c r="M758" s="52">
        <f>IFERROR(_xll.qlIndexFixing(ONIndex3M,I758,TRUE,_xll.ohTrigger(RecalcTrigger,Trigger3M)),NA())</f>
        <v>2.0266357245883881E-2</v>
      </c>
      <c r="N758" s="52">
        <f>IFERROR(_xll.qlIndexFixing(Index6M,$H758,TRUE,_xll.ohTrigger(RecalcTrigger,Trigger6M)),NA())</f>
        <v>2.1854875584115523E-2</v>
      </c>
      <c r="O758" s="52">
        <f>IFERROR(_xll.qlIndexFixing(ONIndex6M,I758,TRUE,_xll.ohTrigger(RecalcTrigger,Trigger6M)),NA())</f>
        <v>2.1393993767375719E-2</v>
      </c>
      <c r="P758" s="52">
        <f>IFERROR(_xll.qlIndexFixing(Index1Y,$H758,TRUE,_xll.ohTrigger(RecalcTrigger,Trigger1Y)),NA())</f>
        <v>2.3464804780170968E-2</v>
      </c>
      <c r="Q758" s="52">
        <f>IFERROR(_xll.qlIndexFixing(ONIndex1Y,I758,TRUE,_xll.ohTrigger(RecalcTrigger,Trigger1Y)),NA())</f>
        <v>2.2437645370674275E-2</v>
      </c>
    </row>
    <row r="759" spans="2:17" x14ac:dyDescent="0.2">
      <c r="B759" s="46" t="s">
        <v>51</v>
      </c>
      <c r="D759" s="49">
        <f>_xll.qlCalendarAdvance(LocalCalendar,$D758,B759,"f",FALSE)</f>
        <v>44915</v>
      </c>
      <c r="E759" s="49">
        <f>_xll.qlInterestRateIndexValueDate(IndexON,D759)</f>
        <v>44915</v>
      </c>
      <c r="F759" s="52">
        <f>IFERROR(_xll.qlIndexFixing(IndexON,D759,TRUE,_xll.ohTrigger(RecalcTrigger,TriggerON)),NA())</f>
        <v>1.6597070570369965E-2</v>
      </c>
      <c r="H759" s="49">
        <f>_xll.qlCalendarAdvance(IborCalendar,$H758,B759,"f",FALSE)</f>
        <v>44909</v>
      </c>
      <c r="I759" s="49">
        <f>_xll.qlInterestRateIndexValueDate(Index1M,$H759)</f>
        <v>44911</v>
      </c>
      <c r="J759" s="52">
        <f>IFERROR(_xll.qlIndexFixing(Index1M,$H759,TRUE,_xll.ohTrigger(RecalcTrigger,Trigger1M)),NA())</f>
        <v>1.9524600059212527E-2</v>
      </c>
      <c r="K759" s="52">
        <f>IFERROR(_xll.qlIndexFixing(ONIndex1M,I759,TRUE,_xll.ohTrigger(RecalcTrigger,Trigger1M)),NA())</f>
        <v>1.9449562144568944E-2</v>
      </c>
      <c r="L759" s="52">
        <f>IFERROR(_xll.qlIndexFixing(Index3M,H759,TRUE,_xll.ohTrigger(RecalcTrigger,Trigger3M)),NA())</f>
        <v>2.0497211792613435E-2</v>
      </c>
      <c r="M759" s="52">
        <f>IFERROR(_xll.qlIndexFixing(ONIndex3M,I759,TRUE,_xll.ohTrigger(RecalcTrigger,Trigger3M)),NA())</f>
        <v>2.0291356051149734E-2</v>
      </c>
      <c r="N759" s="52">
        <f>IFERROR(_xll.qlIndexFixing(Index6M,$H759,TRUE,_xll.ohTrigger(RecalcTrigger,Trigger6M)),NA())</f>
        <v>2.1882159265936146E-2</v>
      </c>
      <c r="O759" s="52">
        <f>IFERROR(_xll.qlIndexFixing(ONIndex6M,I759,TRUE,_xll.ohTrigger(RecalcTrigger,Trigger6M)),NA())</f>
        <v>2.1420291270404235E-2</v>
      </c>
      <c r="P759" s="52">
        <f>IFERROR(_xll.qlIndexFixing(Index1Y,$H759,TRUE,_xll.ohTrigger(RecalcTrigger,Trigger1Y)),NA())</f>
        <v>2.3492871072502485E-2</v>
      </c>
      <c r="Q759" s="52">
        <f>IFERROR(_xll.qlIndexFixing(ONIndex1Y,I759,TRUE,_xll.ohTrigger(RecalcTrigger,Trigger1Y)),NA())</f>
        <v>2.2463078405419168E-2</v>
      </c>
    </row>
    <row r="760" spans="2:17" x14ac:dyDescent="0.2">
      <c r="B760" s="46" t="s">
        <v>51</v>
      </c>
      <c r="D760" s="49">
        <f>_xll.qlCalendarAdvance(LocalCalendar,$D759,B760,"f",FALSE)</f>
        <v>44922</v>
      </c>
      <c r="E760" s="49">
        <f>_xll.qlInterestRateIndexValueDate(IndexON,D760)</f>
        <v>44922</v>
      </c>
      <c r="F760" s="52">
        <f>IFERROR(_xll.qlIndexFixing(IndexON,D760,TRUE,_xll.ohTrigger(RecalcTrigger,TriggerON)),NA())</f>
        <v>1.6622333302995784E-2</v>
      </c>
      <c r="H760" s="49">
        <f>_xll.qlCalendarAdvance(IborCalendar,$H759,B760,"f",FALSE)</f>
        <v>44916</v>
      </c>
      <c r="I760" s="49">
        <f>_xll.qlInterestRateIndexValueDate(Index1M,$H760)</f>
        <v>44918</v>
      </c>
      <c r="J760" s="52">
        <f>IFERROR(_xll.qlIndexFixing(Index1M,$H760,TRUE,_xll.ohTrigger(RecalcTrigger,Trigger1M)),NA())</f>
        <v>1.9550960210191152E-2</v>
      </c>
      <c r="K760" s="52">
        <f>IFERROR(_xll.qlIndexFixing(ONIndex1M,I760,TRUE,_xll.ohTrigger(RecalcTrigger,Trigger1M)),NA())</f>
        <v>1.9483464818671692E-2</v>
      </c>
      <c r="L760" s="52">
        <f>IFERROR(_xll.qlIndexFixing(Index3M,H760,TRUE,_xll.ohTrigger(RecalcTrigger,Trigger3M)),NA())</f>
        <v>2.0522312111563856E-2</v>
      </c>
      <c r="M760" s="52">
        <f>IFERROR(_xll.qlIndexFixing(ONIndex3M,I760,TRUE,_xll.ohTrigger(RecalcTrigger,Trigger3M)),NA())</f>
        <v>2.0321069212627663E-2</v>
      </c>
      <c r="N760" s="52">
        <f>IFERROR(_xll.qlIndexFixing(Index6M,$H760,TRUE,_xll.ohTrigger(RecalcTrigger,Trigger6M)),NA())</f>
        <v>2.1909442869919252E-2</v>
      </c>
      <c r="O760" s="52">
        <f>IFERROR(_xll.qlIndexFixing(ONIndex6M,I760,TRUE,_xll.ohTrigger(RecalcTrigger,Trigger6M)),NA())</f>
        <v>2.1451707391053176E-2</v>
      </c>
      <c r="P760" s="52">
        <f>IFERROR(_xll.qlIndexFixing(Index1Y,$H760,TRUE,_xll.ohTrigger(RecalcTrigger,Trigger1Y)),NA())</f>
        <v>2.3526016311603507E-2</v>
      </c>
      <c r="Q760" s="52">
        <f>IFERROR(_xll.qlIndexFixing(ONIndex1Y,I760,TRUE,_xll.ohTrigger(RecalcTrigger,Trigger1Y)),NA())</f>
        <v>2.2494055940958546E-2</v>
      </c>
    </row>
    <row r="761" spans="2:17" x14ac:dyDescent="0.2">
      <c r="B761" s="46" t="s">
        <v>51</v>
      </c>
      <c r="D761" s="49">
        <f>_xll.qlCalendarAdvance(LocalCalendar,$D760,B761,"f",FALSE)</f>
        <v>44929</v>
      </c>
      <c r="E761" s="49">
        <f>_xll.qlInterestRateIndexValueDate(IndexON,D761)</f>
        <v>44929</v>
      </c>
      <c r="F761" s="52">
        <f>IFERROR(_xll.qlIndexFixing(IndexON,D761,TRUE,_xll.ohTrigger(RecalcTrigger,TriggerON)),NA())</f>
        <v>1.6647731284473721E-2</v>
      </c>
      <c r="H761" s="49">
        <f>_xll.qlCalendarAdvance(IborCalendar,$H760,B761,"f",FALSE)</f>
        <v>44923</v>
      </c>
      <c r="I761" s="49">
        <f>_xll.qlInterestRateIndexValueDate(Index1M,$H761)</f>
        <v>44925</v>
      </c>
      <c r="J761" s="52">
        <f>IFERROR(_xll.qlIndexFixing(Index1M,$H761,TRUE,_xll.ohTrigger(RecalcTrigger,Trigger1M)),NA())</f>
        <v>1.9582626245133739E-2</v>
      </c>
      <c r="K761" s="52">
        <f>IFERROR(_xll.qlIndexFixing(ONIndex1M,I761,TRUE,_xll.ohTrigger(RecalcTrigger,Trigger1M)),NA())</f>
        <v>1.9509713719296773E-2</v>
      </c>
      <c r="L761" s="52">
        <f>IFERROR(_xll.qlIndexFixing(Index3M,H761,TRUE,_xll.ohTrigger(RecalcTrigger,Trigger3M)),NA())</f>
        <v>2.0549787052280773E-2</v>
      </c>
      <c r="M761" s="52">
        <f>IFERROR(_xll.qlIndexFixing(ONIndex3M,I761,TRUE,_xll.ohTrigger(RecalcTrigger,Trigger3M)),NA())</f>
        <v>2.0343704211343017E-2</v>
      </c>
      <c r="N761" s="52">
        <f>IFERROR(_xll.qlIndexFixing(Index6M,$H761,TRUE,_xll.ohTrigger(RecalcTrigger,Trigger6M)),NA())</f>
        <v>2.1936714925896293E-2</v>
      </c>
      <c r="O761" s="52">
        <f>IFERROR(_xll.qlIndexFixing(ONIndex6M,I761,TRUE,_xll.ohTrigger(RecalcTrigger,Trigger6M)),NA())</f>
        <v>2.1475620734494605E-2</v>
      </c>
      <c r="P761" s="52">
        <f>IFERROR(_xll.qlIndexFixing(Index1Y,$H761,TRUE,_xll.ohTrigger(RecalcTrigger,Trigger1Y)),NA())</f>
        <v>2.3540775726776406E-2</v>
      </c>
      <c r="Q761" s="52">
        <f>IFERROR(_xll.qlIndexFixing(ONIndex1Y,I761,TRUE,_xll.ohTrigger(RecalcTrigger,Trigger1Y)),NA())</f>
        <v>2.2517767579075532E-2</v>
      </c>
    </row>
    <row r="762" spans="2:17" x14ac:dyDescent="0.2">
      <c r="B762" s="46" t="s">
        <v>51</v>
      </c>
      <c r="D762" s="49">
        <f>_xll.qlCalendarAdvance(LocalCalendar,$D761,B762,"f",FALSE)</f>
        <v>44936</v>
      </c>
      <c r="E762" s="49">
        <f>_xll.qlInterestRateIndexValueDate(IndexON,D762)</f>
        <v>44936</v>
      </c>
      <c r="F762" s="52">
        <f>IFERROR(_xll.qlIndexFixing(IndexON,D762,TRUE,_xll.ohTrigger(RecalcTrigger,TriggerON)),NA())</f>
        <v>1.6673264514803776E-2</v>
      </c>
      <c r="H762" s="49">
        <f>_xll.qlCalendarAdvance(IborCalendar,$H761,B762,"f",FALSE)</f>
        <v>44930</v>
      </c>
      <c r="I762" s="49">
        <f>_xll.qlInterestRateIndexValueDate(Index1M,$H762)</f>
        <v>44932</v>
      </c>
      <c r="J762" s="52">
        <f>IFERROR(_xll.qlIndexFixing(Index1M,$H762,TRUE,_xll.ohTrigger(RecalcTrigger,Trigger1M)),NA())</f>
        <v>1.9609151689908594E-2</v>
      </c>
      <c r="K762" s="52">
        <f>IFERROR(_xll.qlIndexFixing(ONIndex1M,I762,TRUE,_xll.ohTrigger(RecalcTrigger,Trigger1M)),NA())</f>
        <v>1.9536037923266747E-2</v>
      </c>
      <c r="L762" s="52">
        <f>IFERROR(_xll.qlIndexFixing(Index3M,H762,TRUE,_xll.ohTrigger(RecalcTrigger,Trigger3M)),NA())</f>
        <v>2.0572503895975203E-2</v>
      </c>
      <c r="M762" s="52">
        <f>IFERROR(_xll.qlIndexFixing(ONIndex3M,I762,TRUE,_xll.ohTrigger(RecalcTrigger,Trigger3M)),NA())</f>
        <v>2.0366333943204751E-2</v>
      </c>
      <c r="N762" s="52">
        <f>IFERROR(_xll.qlIndexFixing(Index6M,$H762,TRUE,_xll.ohTrigger(RecalcTrigger,Trigger6M)),NA())</f>
        <v>2.1961355140400936E-2</v>
      </c>
      <c r="O762" s="52">
        <f>IFERROR(_xll.qlIndexFixing(ONIndex6M,I762,TRUE,_xll.ohTrigger(RecalcTrigger,Trigger6M)),NA())</f>
        <v>2.1499589612377079E-2</v>
      </c>
      <c r="P762" s="52">
        <f>IFERROR(_xll.qlIndexFixing(Index1Y,$H762,TRUE,_xll.ohTrigger(RecalcTrigger,Trigger1Y)),NA())</f>
        <v>2.3576138267920019E-2</v>
      </c>
      <c r="Q762" s="52">
        <f>IFERROR(_xll.qlIndexFixing(ONIndex1Y,I762,TRUE,_xll.ohTrigger(RecalcTrigger,Trigger1Y)),NA())</f>
        <v>2.2541829218569731E-2</v>
      </c>
    </row>
    <row r="763" spans="2:17" x14ac:dyDescent="0.2">
      <c r="B763" s="46" t="s">
        <v>51</v>
      </c>
      <c r="D763" s="49">
        <f>_xll.qlCalendarAdvance(LocalCalendar,$D762,B763,"f",FALSE)</f>
        <v>44943</v>
      </c>
      <c r="E763" s="49">
        <f>_xll.qlInterestRateIndexValueDate(IndexON,D763)</f>
        <v>44943</v>
      </c>
      <c r="F763" s="52">
        <f>IFERROR(_xll.qlIndexFixing(IndexON,D763,TRUE,_xll.ohTrigger(RecalcTrigger,TriggerON)),NA())</f>
        <v>1.6698932994065885E-2</v>
      </c>
      <c r="H763" s="49">
        <f>_xll.qlCalendarAdvance(IborCalendar,$H762,B763,"f",FALSE)</f>
        <v>44937</v>
      </c>
      <c r="I763" s="49">
        <f>_xll.qlInterestRateIndexValueDate(Index1M,$H763)</f>
        <v>44939</v>
      </c>
      <c r="J763" s="52">
        <f>IFERROR(_xll.qlIndexFixing(Index1M,$H763,TRUE,_xll.ohTrigger(RecalcTrigger,Trigger1M)),NA())</f>
        <v>1.9638383480816451E-2</v>
      </c>
      <c r="K763" s="52">
        <f>IFERROR(_xll.qlIndexFixing(ONIndex1M,I763,TRUE,_xll.ohTrigger(RecalcTrigger,Trigger1M)),NA())</f>
        <v>1.9567651800389552E-2</v>
      </c>
      <c r="L763" s="52">
        <f>IFERROR(_xll.qlIndexFixing(Index3M,H763,TRUE,_xll.ohTrigger(RecalcTrigger,Trigger3M)),NA())</f>
        <v>2.0597595361321552E-2</v>
      </c>
      <c r="M763" s="52">
        <f>IFERROR(_xll.qlIndexFixing(ONIndex3M,I763,TRUE,_xll.ohTrigger(RecalcTrigger,Trigger3M)),NA())</f>
        <v>2.0393682597192875E-2</v>
      </c>
      <c r="N763" s="52">
        <f>IFERROR(_xll.qlIndexFixing(Index6M,$H763,TRUE,_xll.ohTrigger(RecalcTrigger,Trigger6M)),NA())</f>
        <v>2.1988575797678333E-2</v>
      </c>
      <c r="O763" s="52">
        <f>IFERROR(_xll.qlIndexFixing(ONIndex6M,I763,TRUE,_xll.ohTrigger(RecalcTrigger,Trigger6M)),NA())</f>
        <v>2.1528702045121584E-2</v>
      </c>
      <c r="P763" s="52">
        <f>IFERROR(_xll.qlIndexFixing(Index1Y,$H763,TRUE,_xll.ohTrigger(RecalcTrigger,Trigger1Y)),NA())</f>
        <v>2.3606060119044793E-2</v>
      </c>
      <c r="Q763" s="52">
        <f>IFERROR(_xll.qlIndexFixing(ONIndex1Y,I763,TRUE,_xll.ohTrigger(RecalcTrigger,Trigger1Y)),NA())</f>
        <v>2.2571555718817748E-2</v>
      </c>
    </row>
    <row r="764" spans="2:17" x14ac:dyDescent="0.2">
      <c r="B764" s="46" t="s">
        <v>51</v>
      </c>
      <c r="D764" s="49">
        <f>_xll.qlCalendarAdvance(LocalCalendar,$D763,B764,"f",FALSE)</f>
        <v>44950</v>
      </c>
      <c r="E764" s="49">
        <f>_xll.qlInterestRateIndexValueDate(IndexON,D764)</f>
        <v>44950</v>
      </c>
      <c r="F764" s="52">
        <f>IFERROR(_xll.qlIndexFixing(IndexON,D764,TRUE,_xll.ohTrigger(RecalcTrigger,TriggerON)),NA())</f>
        <v>1.6724736722180111E-2</v>
      </c>
      <c r="H764" s="49">
        <f>_xll.qlCalendarAdvance(IborCalendar,$H763,B764,"f",FALSE)</f>
        <v>44944</v>
      </c>
      <c r="I764" s="49">
        <f>_xll.qlInterestRateIndexValueDate(Index1M,$H764)</f>
        <v>44946</v>
      </c>
      <c r="J764" s="52">
        <f>IFERROR(_xll.qlIndexFixing(Index1M,$H764,TRUE,_xll.ohTrigger(RecalcTrigger,Trigger1M)),NA())</f>
        <v>1.9670345832567548E-2</v>
      </c>
      <c r="K764" s="52">
        <f>IFERROR(_xll.qlIndexFixing(ONIndex1M,I764,TRUE,_xll.ohTrigger(RecalcTrigger,Trigger1M)),NA())</f>
        <v>1.9594140925489612E-2</v>
      </c>
      <c r="L764" s="52">
        <f>IFERROR(_xll.qlIndexFixing(Index3M,H764,TRUE,_xll.ohTrigger(RecalcTrigger,Trigger3M)),NA())</f>
        <v>2.0622683875352266E-2</v>
      </c>
      <c r="M764" s="52">
        <f>IFERROR(_xll.qlIndexFixing(ONIndex3M,I764,TRUE,_xll.ohTrigger(RecalcTrigger,Trigger3M)),NA())</f>
        <v>2.0416303768175936E-2</v>
      </c>
      <c r="N764" s="52">
        <f>IFERROR(_xll.qlIndexFixing(Index6M,$H764,TRUE,_xll.ohTrigger(RecalcTrigger,Trigger6M)),NA())</f>
        <v>2.2015751507625896E-2</v>
      </c>
      <c r="O764" s="52">
        <f>IFERROR(_xll.qlIndexFixing(ONIndex6M,I764,TRUE,_xll.ohTrigger(RecalcTrigger,Trigger6M)),NA())</f>
        <v>2.1552793368204703E-2</v>
      </c>
      <c r="P764" s="52">
        <f>IFERROR(_xll.qlIndexFixing(Index1Y,$H764,TRUE,_xll.ohTrigger(RecalcTrigger,Trigger1Y)),NA())</f>
        <v>2.3630699626197651E-2</v>
      </c>
      <c r="Q764" s="52">
        <f>IFERROR(_xll.qlIndexFixing(ONIndex1Y,I764,TRUE,_xll.ohTrigger(RecalcTrigger,Trigger1Y)),NA())</f>
        <v>2.2596372854124525E-2</v>
      </c>
    </row>
    <row r="765" spans="2:17" x14ac:dyDescent="0.2">
      <c r="B765" s="46" t="s">
        <v>51</v>
      </c>
      <c r="D765" s="49">
        <f>_xll.qlCalendarAdvance(LocalCalendar,$D764,B765,"f",FALSE)</f>
        <v>44957</v>
      </c>
      <c r="E765" s="49">
        <f>_xll.qlInterestRateIndexValueDate(IndexON,D765)</f>
        <v>44957</v>
      </c>
      <c r="F765" s="52">
        <f>IFERROR(_xll.qlIndexFixing(IndexON,D765,TRUE,_xll.ohTrigger(RecalcTrigger,TriggerON)),NA())</f>
        <v>1.6750675699386264E-2</v>
      </c>
      <c r="H765" s="49">
        <f>_xll.qlCalendarAdvance(IborCalendar,$H764,B765,"f",FALSE)</f>
        <v>44951</v>
      </c>
      <c r="I765" s="49">
        <f>_xll.qlInterestRateIndexValueDate(Index1M,$H765)</f>
        <v>44953</v>
      </c>
      <c r="J765" s="52">
        <f>IFERROR(_xll.qlIndexFixing(Index1M,$H765,TRUE,_xll.ohTrigger(RecalcTrigger,Trigger1M)),NA())</f>
        <v>1.9697119168141902E-2</v>
      </c>
      <c r="K765" s="52">
        <f>IFERROR(_xll.qlIndexFixing(ONIndex1M,I765,TRUE,_xll.ohTrigger(RecalcTrigger,Trigger1M)),NA())</f>
        <v>1.9623328171736176E-2</v>
      </c>
      <c r="L765" s="52">
        <f>IFERROR(_xll.qlIndexFixing(Index3M,H765,TRUE,_xll.ohTrigger(RecalcTrigger,Trigger3M)),NA())</f>
        <v>2.0647769438011387E-2</v>
      </c>
      <c r="M765" s="52">
        <f>IFERROR(_xll.qlIndexFixing(ONIndex3M,I765,TRUE,_xll.ohTrigger(RecalcTrigger,Trigger3M)),NA())</f>
        <v>2.0441284049725894E-2</v>
      </c>
      <c r="N765" s="52">
        <f>IFERROR(_xll.qlIndexFixing(Index6M,$H765,TRUE,_xll.ohTrigger(RecalcTrigger,Trigger6M)),NA())</f>
        <v>2.2042870734971437E-2</v>
      </c>
      <c r="O765" s="52">
        <f>IFERROR(_xll.qlIndexFixing(ONIndex6M,I765,TRUE,_xll.ohTrigger(RecalcTrigger,Trigger6M)),NA())</f>
        <v>2.1579496704600132E-2</v>
      </c>
      <c r="P765" s="52">
        <f>IFERROR(_xll.qlIndexFixing(Index1Y,$H765,TRUE,_xll.ohTrigger(RecalcTrigger,Trigger1Y)),NA())</f>
        <v>2.3657643153097367E-2</v>
      </c>
      <c r="Q765" s="52">
        <f>IFERROR(_xll.qlIndexFixing(ONIndex1Y,I765,TRUE,_xll.ohTrigger(RecalcTrigger,Trigger1Y)),NA())</f>
        <v>2.2624257600769582E-2</v>
      </c>
    </row>
    <row r="766" spans="2:17" x14ac:dyDescent="0.2">
      <c r="B766" s="46" t="s">
        <v>51</v>
      </c>
      <c r="D766" s="49">
        <f>_xll.qlCalendarAdvance(LocalCalendar,$D765,B766,"f",FALSE)</f>
        <v>44964</v>
      </c>
      <c r="E766" s="49">
        <f>_xll.qlInterestRateIndexValueDate(IndexON,D766)</f>
        <v>44964</v>
      </c>
      <c r="F766" s="52">
        <f>IFERROR(_xll.qlIndexFixing(IndexON,D766,TRUE,_xll.ohTrigger(RecalcTrigger,TriggerON)),NA())</f>
        <v>1.6776749925444534E-2</v>
      </c>
      <c r="H766" s="49">
        <f>_xll.qlCalendarAdvance(IborCalendar,$H765,B766,"f",FALSE)</f>
        <v>44958</v>
      </c>
      <c r="I766" s="49">
        <f>_xll.qlInterestRateIndexValueDate(Index1M,$H766)</f>
        <v>44960</v>
      </c>
      <c r="J766" s="52">
        <f>IFERROR(_xll.qlIndexFixing(Index1M,$H766,TRUE,_xll.ohTrigger(RecalcTrigger,Trigger1M)),NA())</f>
        <v>1.9718660158321973E-2</v>
      </c>
      <c r="K766" s="52">
        <f>IFERROR(_xll.qlIndexFixing(ONIndex1M,I766,TRUE,_xll.ohTrigger(RecalcTrigger,Trigger1M)),NA())</f>
        <v>1.9652605914792787E-2</v>
      </c>
      <c r="L766" s="52">
        <f>IFERROR(_xll.qlIndexFixing(Index3M,H766,TRUE,_xll.ohTrigger(RecalcTrigger,Trigger3M)),NA())</f>
        <v>2.0670468573896823E-2</v>
      </c>
      <c r="M766" s="52">
        <f>IFERROR(_xll.qlIndexFixing(ONIndex3M,I766,TRUE,_xll.ohTrigger(RecalcTrigger,Trigger3M)),NA())</f>
        <v>2.0466261243958783E-2</v>
      </c>
      <c r="N766" s="52">
        <f>IFERROR(_xll.qlIndexFixing(Index6M,$H766,TRUE,_xll.ohTrigger(RecalcTrigger,Trigger6M)),NA())</f>
        <v>2.2069921943823598E-2</v>
      </c>
      <c r="O766" s="52">
        <f>IFERROR(_xll.qlIndexFixing(ONIndex6M,I766,TRUE,_xll.ohTrigger(RecalcTrigger,Trigger6M)),NA())</f>
        <v>2.160626768006324E-2</v>
      </c>
      <c r="P766" s="52">
        <f>IFERROR(_xll.qlIndexFixing(Index1Y,$H766,TRUE,_xll.ohTrigger(RecalcTrigger,Trigger1Y)),NA())</f>
        <v>2.3684338743046551E-2</v>
      </c>
      <c r="Q766" s="52">
        <f>IFERROR(_xll.qlIndexFixing(ONIndex1Y,I766,TRUE,_xll.ohTrigger(RecalcTrigger,Trigger1Y)),NA())</f>
        <v>2.2652550967059426E-2</v>
      </c>
    </row>
    <row r="767" spans="2:17" x14ac:dyDescent="0.2">
      <c r="B767" s="46" t="s">
        <v>51</v>
      </c>
      <c r="D767" s="49">
        <f>_xll.qlCalendarAdvance(LocalCalendar,$D766,B767,"f",FALSE)</f>
        <v>44971</v>
      </c>
      <c r="E767" s="49">
        <f>_xll.qlInterestRateIndexValueDate(IndexON,D767)</f>
        <v>44971</v>
      </c>
      <c r="F767" s="52">
        <f>IFERROR(_xll.qlIndexFixing(IndexON,D767,TRUE,_xll.ohTrigger(RecalcTrigger,TriggerON)),NA())</f>
        <v>1.680295940059473E-2</v>
      </c>
      <c r="H767" s="49">
        <f>_xll.qlCalendarAdvance(IborCalendar,$H766,B767,"f",FALSE)</f>
        <v>44965</v>
      </c>
      <c r="I767" s="49">
        <f>_xll.qlInterestRateIndexValueDate(Index1M,$H767)</f>
        <v>44967</v>
      </c>
      <c r="J767" s="52">
        <f>IFERROR(_xll.qlIndexFixing(Index1M,$H767,TRUE,_xll.ohTrigger(RecalcTrigger,Trigger1M)),NA())</f>
        <v>1.9748230463823329E-2</v>
      </c>
      <c r="K767" s="52">
        <f>IFERROR(_xll.qlIndexFixing(ONIndex1M,I767,TRUE,_xll.ohTrigger(RecalcTrigger,Trigger1M)),NA())</f>
        <v>1.968197415479267E-2</v>
      </c>
      <c r="L767" s="52">
        <f>IFERROR(_xll.qlIndexFixing(Index3M,H767,TRUE,_xll.ohTrigger(RecalcTrigger,Trigger3M)),NA())</f>
        <v>2.0695546228668475E-2</v>
      </c>
      <c r="M767" s="52">
        <f>IFERROR(_xll.qlIndexFixing(ONIndex3M,I767,TRUE,_xll.ohTrigger(RecalcTrigger,Trigger3M)),NA())</f>
        <v>2.0491235350927894E-2</v>
      </c>
      <c r="N767" s="52">
        <f>IFERROR(_xll.qlIndexFixing(Index6M,$H767,TRUE,_xll.ohTrigger(RecalcTrigger,Trigger6M)),NA())</f>
        <v>2.2096893597678916E-2</v>
      </c>
      <c r="O767" s="52">
        <f>IFERROR(_xll.qlIndexFixing(ONIndex6M,I767,TRUE,_xll.ohTrigger(RecalcTrigger,Trigger6M)),NA())</f>
        <v>2.1633106294594029E-2</v>
      </c>
      <c r="P767" s="52">
        <f>IFERROR(_xll.qlIndexFixing(Index1Y,$H767,TRUE,_xll.ohTrigger(RecalcTrigger,Trigger1Y)),NA())</f>
        <v>2.3710769017354669E-2</v>
      </c>
      <c r="Q767" s="52">
        <f>IFERROR(_xll.qlIndexFixing(ONIndex1Y,I767,TRUE,_xll.ohTrigger(RecalcTrigger,Trigger1Y)),NA())</f>
        <v>2.2681252953260511E-2</v>
      </c>
    </row>
    <row r="768" spans="2:17" x14ac:dyDescent="0.2">
      <c r="B768" s="46" t="s">
        <v>51</v>
      </c>
      <c r="D768" s="49">
        <f>_xll.qlCalendarAdvance(LocalCalendar,$D767,B768,"f",FALSE)</f>
        <v>44978</v>
      </c>
      <c r="E768" s="49">
        <f>_xll.qlInterestRateIndexValueDate(IndexON,D768)</f>
        <v>44978</v>
      </c>
      <c r="F768" s="52">
        <f>IFERROR(_xll.qlIndexFixing(IndexON,D768,TRUE,_xll.ohTrigger(RecalcTrigger,TriggerON)),NA())</f>
        <v>1.6829304124756916E-2</v>
      </c>
      <c r="H768" s="49">
        <f>_xll.qlCalendarAdvance(IborCalendar,$H767,B768,"f",FALSE)</f>
        <v>44972</v>
      </c>
      <c r="I768" s="49">
        <f>_xll.qlInterestRateIndexValueDate(Index1M,$H768)</f>
        <v>44974</v>
      </c>
      <c r="J768" s="52">
        <f>IFERROR(_xll.qlIndexFixing(Index1M,$H768,TRUE,_xll.ohTrigger(RecalcTrigger,Trigger1M)),NA())</f>
        <v>1.9777891451326593E-2</v>
      </c>
      <c r="K768" s="52">
        <f>IFERROR(_xll.qlIndexFixing(ONIndex1M,I768,TRUE,_xll.ohTrigger(RecalcTrigger,Trigger1M)),NA())</f>
        <v>1.971408082419579E-2</v>
      </c>
      <c r="L768" s="52">
        <f>IFERROR(_xll.qlIndexFixing(Index3M,H768,TRUE,_xll.ohTrigger(RecalcTrigger,Trigger3M)),NA())</f>
        <v>2.0720611724109508E-2</v>
      </c>
      <c r="M768" s="52">
        <f>IFERROR(_xll.qlIndexFixing(ONIndex3M,I768,TRUE,_xll.ohTrigger(RecalcTrigger,Trigger3M)),NA())</f>
        <v>2.05185745615033E-2</v>
      </c>
      <c r="N768" s="52">
        <f>IFERROR(_xll.qlIndexFixing(Index6M,$H768,TRUE,_xll.ohTrigger(RecalcTrigger,Trigger6M)),NA())</f>
        <v>2.21237741594227E-2</v>
      </c>
      <c r="O768" s="52">
        <f>IFERROR(_xll.qlIndexFixing(ONIndex6M,I768,TRUE,_xll.ohTrigger(RecalcTrigger,Trigger6M)),NA())</f>
        <v>2.1662589109796571E-2</v>
      </c>
      <c r="P768" s="52">
        <f>IFERROR(_xll.qlIndexFixing(Index1Y,$H768,TRUE,_xll.ohTrigger(RecalcTrigger,Trigger1Y)),NA())</f>
        <v>2.3739306197193097E-2</v>
      </c>
      <c r="Q768" s="52">
        <f>IFERROR(_xll.qlIndexFixing(ONIndex1Y,I768,TRUE,_xll.ohTrigger(RecalcTrigger,Trigger1Y)),NA())</f>
        <v>2.2713177393265394E-2</v>
      </c>
    </row>
    <row r="769" spans="2:17" x14ac:dyDescent="0.2">
      <c r="B769" s="46" t="s">
        <v>51</v>
      </c>
      <c r="D769" s="49">
        <f>_xll.qlCalendarAdvance(LocalCalendar,$D768,B769,"f",FALSE)</f>
        <v>44985</v>
      </c>
      <c r="E769" s="49">
        <f>_xll.qlInterestRateIndexValueDate(IndexON,D769)</f>
        <v>44985</v>
      </c>
      <c r="F769" s="52">
        <f>IFERROR(_xll.qlIndexFixing(IndexON,D769,TRUE,_xll.ohTrigger(RecalcTrigger,TriggerON)),NA())</f>
        <v>1.6855784098011029E-2</v>
      </c>
      <c r="H769" s="49">
        <f>_xll.qlCalendarAdvance(IborCalendar,$H768,B769,"f",FALSE)</f>
        <v>44979</v>
      </c>
      <c r="I769" s="49">
        <f>_xll.qlInterestRateIndexValueDate(Index1M,$H769)</f>
        <v>44981</v>
      </c>
      <c r="J769" s="52">
        <f>IFERROR(_xll.qlIndexFixing(Index1M,$H769,TRUE,_xll.ohTrigger(RecalcTrigger,Trigger1M)),NA())</f>
        <v>1.9807643121459835E-2</v>
      </c>
      <c r="K769" s="52">
        <f>IFERROR(_xll.qlIndexFixing(ONIndex1M,I769,TRUE,_xll.ohTrigger(RecalcTrigger,Trigger1M)),NA())</f>
        <v>1.9740982125728834E-2</v>
      </c>
      <c r="L769" s="52">
        <f>IFERROR(_xll.qlIndexFixing(Index3M,H769,TRUE,_xll.ohTrigger(RecalcTrigger,Trigger3M)),NA())</f>
        <v>2.0745652290811916E-2</v>
      </c>
      <c r="M769" s="52">
        <f>IFERROR(_xll.qlIndexFixing(ONIndex3M,I769,TRUE,_xll.ohTrigger(RecalcTrigger,Trigger3M)),NA())</f>
        <v>2.0541174302914911E-2</v>
      </c>
      <c r="N769" s="52">
        <f>IFERROR(_xll.qlIndexFixing(Index6M,$H769,TRUE,_xll.ohTrigger(RecalcTrigger,Trigger6M)),NA())</f>
        <v>2.2150552091333455E-2</v>
      </c>
      <c r="O769" s="52">
        <f>IFERROR(_xll.qlIndexFixing(ONIndex6M,I769,TRUE,_xll.ohTrigger(RecalcTrigger,Trigger6M)),NA())</f>
        <v>2.1686986441151745E-2</v>
      </c>
      <c r="P769" s="52">
        <f>IFERROR(_xll.qlIndexFixing(Index1Y,$H769,TRUE,_xll.ohTrigger(RecalcTrigger,Trigger1Y)),NA())</f>
        <v>2.376276409620573E-2</v>
      </c>
      <c r="Q769" s="52">
        <f>IFERROR(_xll.qlIndexFixing(ONIndex1Y,I769,TRUE,_xll.ohTrigger(RecalcTrigger,Trigger1Y)),NA())</f>
        <v>2.2739882786568799E-2</v>
      </c>
    </row>
    <row r="770" spans="2:17" x14ac:dyDescent="0.2">
      <c r="B770" s="46" t="s">
        <v>51</v>
      </c>
      <c r="D770" s="49">
        <f>_xll.qlCalendarAdvance(LocalCalendar,$D769,B770,"f",FALSE)</f>
        <v>44992</v>
      </c>
      <c r="E770" s="49">
        <f>_xll.qlInterestRateIndexValueDate(IndexON,D770)</f>
        <v>44992</v>
      </c>
      <c r="F770" s="52">
        <f>IFERROR(_xll.qlIndexFixing(IndexON,D770,TRUE,_xll.ohTrigger(RecalcTrigger,TriggerON)),NA())</f>
        <v>1.6882399320357067E-2</v>
      </c>
      <c r="H770" s="49">
        <f>_xll.qlCalendarAdvance(IborCalendar,$H769,B770,"f",FALSE)</f>
        <v>44986</v>
      </c>
      <c r="I770" s="49">
        <f>_xll.qlInterestRateIndexValueDate(Index1M,$H770)</f>
        <v>44988</v>
      </c>
      <c r="J770" s="52">
        <f>IFERROR(_xll.qlIndexFixing(Index1M,$H770,TRUE,_xll.ohTrigger(RecalcTrigger,Trigger1M)),NA())</f>
        <v>1.9845545700760046E-2</v>
      </c>
      <c r="K770" s="52">
        <f>IFERROR(_xll.qlIndexFixing(ONIndex1M,I770,TRUE,_xll.ohTrigger(RecalcTrigger,Trigger1M)),NA())</f>
        <v>1.9770621856824988E-2</v>
      </c>
      <c r="L770" s="52">
        <f>IFERROR(_xll.qlIndexFixing(Index3M,H770,TRUE,_xll.ohTrigger(RecalcTrigger,Trigger3M)),NA())</f>
        <v>2.0782532880974137E-2</v>
      </c>
      <c r="M770" s="52">
        <f>IFERROR(_xll.qlIndexFixing(ONIndex3M,I770,TRUE,_xll.ohTrigger(RecalcTrigger,Trigger3M)),NA())</f>
        <v>2.0566139147986107E-2</v>
      </c>
      <c r="N770" s="52">
        <f>IFERROR(_xll.qlIndexFixing(Index6M,$H770,TRUE,_xll.ohTrigger(RecalcTrigger,Trigger6M)),NA())</f>
        <v>2.2189878750797989E-2</v>
      </c>
      <c r="O770" s="52">
        <f>IFERROR(_xll.qlIndexFixing(ONIndex6M,I770,TRUE,_xll.ohTrigger(RecalcTrigger,Trigger6M)),NA())</f>
        <v>2.1714027973285255E-2</v>
      </c>
      <c r="P770" s="52">
        <f>IFERROR(_xll.qlIndexFixing(Index1Y,$H770,TRUE,_xll.ohTrigger(RecalcTrigger,Trigger1Y)),NA())</f>
        <v>2.3788294135432819E-2</v>
      </c>
      <c r="Q770" s="52">
        <f>IFERROR(_xll.qlIndexFixing(ONIndex1Y,I770,TRUE,_xll.ohTrigger(RecalcTrigger,Trigger1Y)),NA())</f>
        <v>2.276981063431549E-2</v>
      </c>
    </row>
    <row r="771" spans="2:17" x14ac:dyDescent="0.2">
      <c r="B771" s="46" t="s">
        <v>51</v>
      </c>
      <c r="D771" s="49">
        <f>_xll.qlCalendarAdvance(LocalCalendar,$D770,B771,"f",FALSE)</f>
        <v>44999</v>
      </c>
      <c r="E771" s="49">
        <f>_xll.qlInterestRateIndexValueDate(IndexON,D771)</f>
        <v>44999</v>
      </c>
      <c r="F771" s="52">
        <f>IFERROR(_xll.qlIndexFixing(IndexON,D771,TRUE,_xll.ohTrigger(RecalcTrigger,TriggerON)),NA())</f>
        <v>1.6909149791795031E-2</v>
      </c>
      <c r="H771" s="49">
        <f>_xll.qlCalendarAdvance(IborCalendar,$H770,B771,"f",FALSE)</f>
        <v>44993</v>
      </c>
      <c r="I771" s="49">
        <f>_xll.qlInterestRateIndexValueDate(Index1M,$H771)</f>
        <v>44995</v>
      </c>
      <c r="J771" s="52">
        <f>IFERROR(_xll.qlIndexFixing(Index1M,$H771,TRUE,_xll.ohTrigger(RecalcTrigger,Trigger1M)),NA())</f>
        <v>1.9878199742321412E-2</v>
      </c>
      <c r="K771" s="52">
        <f>IFERROR(_xll.qlIndexFixing(ONIndex1M,I771,TRUE,_xll.ohTrigger(RecalcTrigger,Trigger1M)),NA())</f>
        <v>1.9800352085077577E-2</v>
      </c>
      <c r="L771" s="52">
        <f>IFERROR(_xll.qlIndexFixing(Index3M,H771,TRUE,_xll.ohTrigger(RecalcTrigger,Trigger3M)),NA())</f>
        <v>2.0807457705480599E-2</v>
      </c>
      <c r="M771" s="52">
        <f>IFERROR(_xll.qlIndexFixing(ONIndex3M,I771,TRUE,_xll.ohTrigger(RecalcTrigger,Trigger3M)),NA())</f>
        <v>2.0591100905740234E-2</v>
      </c>
      <c r="N771" s="52">
        <f>IFERROR(_xll.qlIndexFixing(Index6M,$H771,TRUE,_xll.ohTrigger(RecalcTrigger,Trigger6M)),NA())</f>
        <v>2.2213836616797447E-2</v>
      </c>
      <c r="O771" s="52">
        <f>IFERROR(_xll.qlIndexFixing(ONIndex6M,I771,TRUE,_xll.ohTrigger(RecalcTrigger,Trigger6M)),NA())</f>
        <v>2.1741137144672962E-2</v>
      </c>
      <c r="P771" s="52">
        <f>IFERROR(_xll.qlIndexFixing(Index1Y,$H771,TRUE,_xll.ohTrigger(RecalcTrigger,Trigger1Y)),NA())</f>
        <v>2.3813489328490801E-2</v>
      </c>
      <c r="Q771" s="52">
        <f>IFERROR(_xll.qlIndexFixing(ONIndex1Y,I771,TRUE,_xll.ohTrigger(RecalcTrigger,Trigger1Y)),NA())</f>
        <v>2.2800147103145818E-2</v>
      </c>
    </row>
    <row r="772" spans="2:17" x14ac:dyDescent="0.2">
      <c r="B772" s="46" t="s">
        <v>51</v>
      </c>
      <c r="D772" s="49">
        <f>_xll.qlCalendarAdvance(LocalCalendar,$D771,B772,"f",FALSE)</f>
        <v>45006</v>
      </c>
      <c r="E772" s="49">
        <f>_xll.qlInterestRateIndexValueDate(IndexON,D772)</f>
        <v>45006</v>
      </c>
      <c r="F772" s="52">
        <f>IFERROR(_xll.qlIndexFixing(IndexON,D772,TRUE,_xll.ohTrigger(RecalcTrigger,TriggerON)),NA())</f>
        <v>1.6936035512484793E-2</v>
      </c>
      <c r="H772" s="49">
        <f>_xll.qlCalendarAdvance(IborCalendar,$H771,B772,"f",FALSE)</f>
        <v>45000</v>
      </c>
      <c r="I772" s="49">
        <f>_xll.qlInterestRateIndexValueDate(Index1M,$H772)</f>
        <v>45002</v>
      </c>
      <c r="J772" s="52">
        <f>IFERROR(_xll.qlIndexFixing(Index1M,$H772,TRUE,_xll.ohTrigger(RecalcTrigger,Trigger1M)),NA())</f>
        <v>1.9905551254101712E-2</v>
      </c>
      <c r="K772" s="52">
        <f>IFERROR(_xll.qlIndexFixing(ONIndex1M,I772,TRUE,_xll.ohTrigger(RecalcTrigger,Trigger1M)),NA())</f>
        <v>1.9830172810593183E-2</v>
      </c>
      <c r="L772" s="52">
        <f>IFERROR(_xll.qlIndexFixing(Index3M,H772,TRUE,_xll.ohTrigger(RecalcTrigger,Trigger3M)),NA())</f>
        <v>2.0832313674784671E-2</v>
      </c>
      <c r="M772" s="52">
        <f>IFERROR(_xll.qlIndexFixing(ONIndex3M,I772,TRUE,_xll.ohTrigger(RecalcTrigger,Trigger3M)),NA())</f>
        <v>2.0616059576203938E-2</v>
      </c>
      <c r="N772" s="52">
        <f>IFERROR(_xll.qlIndexFixing(Index6M,$H772,TRUE,_xll.ohTrigger(RecalcTrigger,Trigger6M)),NA())</f>
        <v>2.2240185339467106E-2</v>
      </c>
      <c r="O772" s="52">
        <f>IFERROR(_xll.qlIndexFixing(ONIndex6M,I772,TRUE,_xll.ohTrigger(RecalcTrigger,Trigger6M)),NA())</f>
        <v>2.1768313955368157E-2</v>
      </c>
      <c r="P772" s="52">
        <f>IFERROR(_xll.qlIndexFixing(Index1Y,$H772,TRUE,_xll.ohTrigger(RecalcTrigger,Trigger1Y)),NA())</f>
        <v>2.3838332289066476E-2</v>
      </c>
      <c r="Q772" s="52">
        <f>IFERROR(_xll.qlIndexFixing(ONIndex1Y,I772,TRUE,_xll.ohTrigger(RecalcTrigger,Trigger1Y)),NA())</f>
        <v>2.2830892193406171E-2</v>
      </c>
    </row>
    <row r="773" spans="2:17" x14ac:dyDescent="0.2">
      <c r="B773" s="46" t="s">
        <v>51</v>
      </c>
      <c r="D773" s="49">
        <f>_xll.qlCalendarAdvance(LocalCalendar,$D772,B773,"f",FALSE)</f>
        <v>45013</v>
      </c>
      <c r="E773" s="49">
        <f>_xll.qlInterestRateIndexValueDate(IndexON,D773)</f>
        <v>45013</v>
      </c>
      <c r="F773" s="52">
        <f>IFERROR(_xll.qlIndexFixing(IndexON,D773,TRUE,_xll.ohTrigger(RecalcTrigger,TriggerON)),NA())</f>
        <v>1.6963056482266481E-2</v>
      </c>
      <c r="H773" s="49">
        <f>_xll.qlCalendarAdvance(IborCalendar,$H772,B773,"f",FALSE)</f>
        <v>45007</v>
      </c>
      <c r="I773" s="49">
        <f>_xll.qlInterestRateIndexValueDate(Index1M,$H773)</f>
        <v>45009</v>
      </c>
      <c r="J773" s="52">
        <f>IFERROR(_xll.qlIndexFixing(Index1M,$H773,TRUE,_xll.ohTrigger(RecalcTrigger,Trigger1M)),NA())</f>
        <v>1.9935690092203053E-2</v>
      </c>
      <c r="K773" s="52">
        <f>IFERROR(_xll.qlIndexFixing(ONIndex1M,I773,TRUE,_xll.ohTrigger(RecalcTrigger,Trigger1M)),NA())</f>
        <v>1.9860084033398451E-2</v>
      </c>
      <c r="L773" s="52">
        <f>IFERROR(_xll.qlIndexFixing(Index3M,H773,TRUE,_xll.ohTrigger(RecalcTrigger,Trigger3M)),NA())</f>
        <v>2.0857088646568558E-2</v>
      </c>
      <c r="M773" s="52">
        <f>IFERROR(_xll.qlIndexFixing(ONIndex3M,I773,TRUE,_xll.ohTrigger(RecalcTrigger,Trigger3M)),NA())</f>
        <v>2.0641015159350573E-2</v>
      </c>
      <c r="N773" s="52">
        <f>IFERROR(_xll.qlIndexFixing(Index6M,$H773,TRUE,_xll.ohTrigger(RecalcTrigger,Trigger6M)),NA())</f>
        <v>2.226638349821651E-2</v>
      </c>
      <c r="O773" s="52">
        <f>IFERROR(_xll.qlIndexFixing(ONIndex6M,I773,TRUE,_xll.ohTrigger(RecalcTrigger,Trigger6M)),NA())</f>
        <v>2.1795558405450777E-2</v>
      </c>
      <c r="P773" s="52">
        <f>IFERROR(_xll.qlIndexFixing(Index1Y,$H773,TRUE,_xll.ohTrigger(RecalcTrigger,Trigger1Y)),NA())</f>
        <v>2.3862805629487071E-2</v>
      </c>
      <c r="Q773" s="52">
        <f>IFERROR(_xll.qlIndexFixing(ONIndex1Y,I773,TRUE,_xll.ohTrigger(RecalcTrigger,Trigger1Y)),NA())</f>
        <v>2.286204590538965E-2</v>
      </c>
    </row>
    <row r="774" spans="2:17" x14ac:dyDescent="0.2">
      <c r="B774" s="46" t="s">
        <v>51</v>
      </c>
      <c r="D774" s="49">
        <f>_xll.qlCalendarAdvance(LocalCalendar,$D773,B774,"f",FALSE)</f>
        <v>45020</v>
      </c>
      <c r="E774" s="49">
        <f>_xll.qlInterestRateIndexValueDate(IndexON,D774)</f>
        <v>45020</v>
      </c>
      <c r="F774" s="52">
        <f>IFERROR(_xll.qlIndexFixing(IndexON,D774,TRUE,_xll.ohTrigger(RecalcTrigger,TriggerON)),NA())</f>
        <v>1.6990212701379903E-2</v>
      </c>
      <c r="H774" s="49">
        <f>_xll.qlCalendarAdvance(IborCalendar,$H773,B774,"f",FALSE)</f>
        <v>45014</v>
      </c>
      <c r="I774" s="49">
        <f>_xll.qlInterestRateIndexValueDate(Index1M,$H774)</f>
        <v>45016</v>
      </c>
      <c r="J774" s="52">
        <f>IFERROR(_xll.qlIndexFixing(Index1M,$H774,TRUE,_xll.ohTrigger(RecalcTrigger,Trigger1M)),NA())</f>
        <v>1.9957761733623767E-2</v>
      </c>
      <c r="K774" s="52">
        <f>IFERROR(_xll.qlIndexFixing(ONIndex1M,I774,TRUE,_xll.ohTrigger(RecalcTrigger,Trigger1M)),NA())</f>
        <v>1.9890085753573317E-2</v>
      </c>
      <c r="L774" s="52">
        <f>IFERROR(_xll.qlIndexFixing(Index3M,H774,TRUE,_xll.ohTrigger(RecalcTrigger,Trigger3M)),NA())</f>
        <v>2.0874730215619284E-2</v>
      </c>
      <c r="M774" s="52">
        <f>IFERROR(_xll.qlIndexFixing(ONIndex3M,I774,TRUE,_xll.ohTrigger(RecalcTrigger,Trigger3M)),NA())</f>
        <v>2.0665967655206785E-2</v>
      </c>
      <c r="N774" s="52">
        <f>IFERROR(_xll.qlIndexFixing(Index6M,$H774,TRUE,_xll.ohTrigger(RecalcTrigger,Trigger6M)),NA())</f>
        <v>2.2284980729429301E-2</v>
      </c>
      <c r="O774" s="52">
        <f>IFERROR(_xll.qlIndexFixing(ONIndex6M,I774,TRUE,_xll.ohTrigger(RecalcTrigger,Trigger6M)),NA())</f>
        <v>2.1822870494947466E-2</v>
      </c>
      <c r="P774" s="52">
        <f>IFERROR(_xll.qlIndexFixing(Index1Y,$H774,TRUE,_xll.ohTrigger(RecalcTrigger,Trigger1Y)),NA())</f>
        <v>2.3878067373514229E-2</v>
      </c>
      <c r="Q774" s="52">
        <f>IFERROR(_xll.qlIndexFixing(ONIndex1Y,I774,TRUE,_xll.ohTrigger(RecalcTrigger,Trigger1Y)),NA())</f>
        <v>2.2893608239442642E-2</v>
      </c>
    </row>
    <row r="775" spans="2:17" x14ac:dyDescent="0.2">
      <c r="B775" s="46" t="s">
        <v>51</v>
      </c>
      <c r="D775" s="49">
        <f>_xll.qlCalendarAdvance(LocalCalendar,$D774,B775,"f",FALSE)</f>
        <v>45027</v>
      </c>
      <c r="E775" s="49">
        <f>_xll.qlInterestRateIndexValueDate(IndexON,D775)</f>
        <v>45027</v>
      </c>
      <c r="F775" s="52">
        <f>IFERROR(_xll.qlIndexFixing(IndexON,D775,TRUE,_xll.ohTrigger(RecalcTrigger,TriggerON)),NA())</f>
        <v>1.7017504169745123E-2</v>
      </c>
      <c r="H775" s="49">
        <f>_xll.qlCalendarAdvance(IborCalendar,$H774,B775,"f",FALSE)</f>
        <v>45021</v>
      </c>
      <c r="I775" s="49">
        <f>_xll.qlInterestRateIndexValueDate(Index1M,$H775)</f>
        <v>45027</v>
      </c>
      <c r="J775" s="52">
        <f>IFERROR(_xll.qlIndexFixing(Index1M,$H775,TRUE,_xll.ohTrigger(RecalcTrigger,Trigger1M)),NA())</f>
        <v>2.0010861711767802E-2</v>
      </c>
      <c r="K775" s="52">
        <f>IFERROR(_xll.qlIndexFixing(ONIndex1M,I775,TRUE,_xll.ohTrigger(RecalcTrigger,Trigger1M)),NA())</f>
        <v>1.9931998135112039E-2</v>
      </c>
      <c r="L775" s="52">
        <f>IFERROR(_xll.qlIndexFixing(Index3M,H775,TRUE,_xll.ohTrigger(RecalcTrigger,Trigger3M)),NA())</f>
        <v>2.0913342102330527E-2</v>
      </c>
      <c r="M775" s="52">
        <f>IFERROR(_xll.qlIndexFixing(ONIndex3M,I775,TRUE,_xll.ohTrigger(RecalcTrigger,Trigger3M)),NA())</f>
        <v>2.0700418422352485E-2</v>
      </c>
      <c r="N775" s="52">
        <f>IFERROR(_xll.qlIndexFixing(Index6M,$H775,TRUE,_xll.ohTrigger(RecalcTrigger,Trigger6M)),NA())</f>
        <v>2.2328066518312484E-2</v>
      </c>
      <c r="O775" s="52">
        <f>IFERROR(_xll.qlIndexFixing(ONIndex6M,I775,TRUE,_xll.ohTrigger(RecalcTrigger,Trigger6M)),NA())</f>
        <v>2.1860677142413465E-2</v>
      </c>
      <c r="P775" s="52">
        <f>IFERROR(_xll.qlIndexFixing(Index1Y,$H775,TRUE,_xll.ohTrigger(RecalcTrigger,Trigger1Y)),NA())</f>
        <v>2.392176874133781E-2</v>
      </c>
      <c r="Q775" s="52">
        <f>IFERROR(_xll.qlIndexFixing(ONIndex1Y,I775,TRUE,_xll.ohTrigger(RecalcTrigger,Trigger1Y)),NA())</f>
        <v>2.2937941786622673E-2</v>
      </c>
    </row>
    <row r="776" spans="2:17" x14ac:dyDescent="0.2">
      <c r="B776" s="46" t="s">
        <v>51</v>
      </c>
      <c r="D776" s="49">
        <f>_xll.qlCalendarAdvance(LocalCalendar,$D775,B776,"f",FALSE)</f>
        <v>45034</v>
      </c>
      <c r="E776" s="49">
        <f>_xll.qlInterestRateIndexValueDate(IndexON,D776)</f>
        <v>45034</v>
      </c>
      <c r="F776" s="52">
        <f>IFERROR(_xll.qlIndexFixing(IndexON,D776,TRUE,_xll.ohTrigger(RecalcTrigger,TriggerON)),NA())</f>
        <v>1.7044930887362142E-2</v>
      </c>
      <c r="H776" s="49">
        <f>_xll.qlCalendarAdvance(IborCalendar,$H775,B776,"f",FALSE)</f>
        <v>45028</v>
      </c>
      <c r="I776" s="49">
        <f>_xll.qlInterestRateIndexValueDate(Index1M,$H776)</f>
        <v>45030</v>
      </c>
      <c r="J776" s="52">
        <f>IFERROR(_xll.qlIndexFixing(Index1M,$H776,TRUE,_xll.ohTrigger(RecalcTrigger,Trigger1M)),NA())</f>
        <v>2.0026598147606513E-2</v>
      </c>
      <c r="K776" s="52">
        <f>IFERROR(_xll.qlIndexFixing(ONIndex1M,I776,TRUE,_xll.ohTrigger(RecalcTrigger,Trigger1M)),NA())</f>
        <v>1.9950360686324942E-2</v>
      </c>
      <c r="L776" s="52">
        <f>IFERROR(_xll.qlIndexFixing(Index3M,H776,TRUE,_xll.ohTrigger(RecalcTrigger,Trigger3M)),NA())</f>
        <v>2.0923821960422185E-2</v>
      </c>
      <c r="M776" s="52">
        <f>IFERROR(_xll.qlIndexFixing(ONIndex3M,I776,TRUE,_xll.ohTrigger(RecalcTrigger,Trigger3M)),NA())</f>
        <v>2.0715863384941358E-2</v>
      </c>
      <c r="N776" s="52">
        <f>IFERROR(_xll.qlIndexFixing(Index6M,$H776,TRUE,_xll.ohTrigger(RecalcTrigger,Trigger6M)),NA())</f>
        <v>2.2343961645606255E-2</v>
      </c>
      <c r="O776" s="52">
        <f>IFERROR(_xll.qlIndexFixing(ONIndex6M,I776,TRUE,_xll.ohTrigger(RecalcTrigger,Trigger6M)),NA())</f>
        <v>2.1877697592342926E-2</v>
      </c>
      <c r="P776" s="52">
        <f>IFERROR(_xll.qlIndexFixing(Index1Y,$H776,TRUE,_xll.ohTrigger(RecalcTrigger,Trigger1Y)),NA())</f>
        <v>2.3933834034051901E-2</v>
      </c>
      <c r="Q776" s="52">
        <f>IFERROR(_xll.qlIndexFixing(ONIndex1Y,I776,TRUE,_xll.ohTrigger(RecalcTrigger,Trigger1Y)),NA())</f>
        <v>2.2957958775009502E-2</v>
      </c>
    </row>
    <row r="777" spans="2:17" x14ac:dyDescent="0.2">
      <c r="B777" s="46" t="s">
        <v>51</v>
      </c>
      <c r="D777" s="49">
        <f>_xll.qlCalendarAdvance(LocalCalendar,$D776,B777,"f",FALSE)</f>
        <v>45041</v>
      </c>
      <c r="E777" s="49">
        <f>_xll.qlInterestRateIndexValueDate(IndexON,D777)</f>
        <v>45041</v>
      </c>
      <c r="F777" s="52">
        <f>IFERROR(_xll.qlIndexFixing(IndexON,D777,TRUE,_xll.ohTrigger(RecalcTrigger,TriggerON)),NA())</f>
        <v>1.7072492854310894E-2</v>
      </c>
      <c r="H777" s="49">
        <f>_xll.qlCalendarAdvance(IborCalendar,$H776,B777,"f",FALSE)</f>
        <v>45035</v>
      </c>
      <c r="I777" s="49">
        <f>_xll.qlInterestRateIndexValueDate(Index1M,$H777)</f>
        <v>45037</v>
      </c>
      <c r="J777" s="52">
        <f>IFERROR(_xll.qlIndexFixing(Index1M,$H777,TRUE,_xll.ohTrigger(RecalcTrigger,Trigger1M)),NA())</f>
        <v>2.0056893557188794E-2</v>
      </c>
      <c r="K777" s="52">
        <f>IFERROR(_xll.qlIndexFixing(ONIndex1M,I777,TRUE,_xll.ohTrigger(RecalcTrigger,Trigger1M)),NA())</f>
        <v>1.9980633899034927E-2</v>
      </c>
      <c r="L777" s="52">
        <f>IFERROR(_xll.qlIndexFixing(Index3M,H777,TRUE,_xll.ohTrigger(RecalcTrigger,Trigger3M)),NA())</f>
        <v>2.0948181576954449E-2</v>
      </c>
      <c r="M777" s="52">
        <f>IFERROR(_xll.qlIndexFixing(ONIndex3M,I777,TRUE,_xll.ohTrigger(RecalcTrigger,Trigger3M)),NA())</f>
        <v>2.0740806618846364E-2</v>
      </c>
      <c r="N777" s="52">
        <f>IFERROR(_xll.qlIndexFixing(Index6M,$H777,TRUE,_xll.ohTrigger(RecalcTrigger,Trigger6M)),NA())</f>
        <v>2.23694446005827E-2</v>
      </c>
      <c r="O777" s="52">
        <f>IFERROR(_xll.qlIndexFixing(ONIndex6M,I777,TRUE,_xll.ohTrigger(RecalcTrigger,Trigger6M)),NA())</f>
        <v>2.1905212600374924E-2</v>
      </c>
      <c r="P777" s="52">
        <f>IFERROR(_xll.qlIndexFixing(Index1Y,$H777,TRUE,_xll.ohTrigger(RecalcTrigger,Trigger1Y)),NA())</f>
        <v>2.3956654992208996E-2</v>
      </c>
      <c r="Q777" s="52">
        <f>IFERROR(_xll.qlIndexFixing(ONIndex1Y,I777,TRUE,_xll.ohTrigger(RecalcTrigger,Trigger1Y)),NA())</f>
        <v>2.2990746977162857E-2</v>
      </c>
    </row>
    <row r="778" spans="2:17" x14ac:dyDescent="0.2">
      <c r="B778" s="46" t="s">
        <v>51</v>
      </c>
      <c r="D778" s="49">
        <f>_xll.qlCalendarAdvance(LocalCalendar,$D777,B778,"f",FALSE)</f>
        <v>45048</v>
      </c>
      <c r="E778" s="49">
        <f>_xll.qlInterestRateIndexValueDate(IndexON,D778)</f>
        <v>45048</v>
      </c>
      <c r="F778" s="52">
        <f>IFERROR(_xll.qlIndexFixing(IndexON,D778,TRUE,_xll.ohTrigger(RecalcTrigger,TriggerON)),NA())</f>
        <v>1.7100190070591381E-2</v>
      </c>
      <c r="H778" s="49">
        <f>_xll.qlCalendarAdvance(IborCalendar,$H777,B778,"f",FALSE)</f>
        <v>45042</v>
      </c>
      <c r="I778" s="49">
        <f>_xll.qlInterestRateIndexValueDate(Index1M,$H778)</f>
        <v>45044</v>
      </c>
      <c r="J778" s="52">
        <f>IFERROR(_xll.qlIndexFixing(Index1M,$H778,TRUE,_xll.ohTrigger(RecalcTrigger,Trigger1M)),NA())</f>
        <v>2.009238286663682E-2</v>
      </c>
      <c r="K778" s="52">
        <f>IFERROR(_xll.qlIndexFixing(ONIndex1M,I778,TRUE,_xll.ohTrigger(RecalcTrigger,Trigger1M)),NA())</f>
        <v>2.001372671427637E-2</v>
      </c>
      <c r="L778" s="52">
        <f>IFERROR(_xll.qlIndexFixing(Index3M,H778,TRUE,_xll.ohTrigger(RecalcTrigger,Trigger3M)),NA())</f>
        <v>2.0979323540245256E-2</v>
      </c>
      <c r="M778" s="52">
        <f>IFERROR(_xll.qlIndexFixing(ONIndex3M,I778,TRUE,_xll.ohTrigger(RecalcTrigger,Trigger3M)),NA())</f>
        <v>2.0768127059089814E-2</v>
      </c>
      <c r="N778" s="52">
        <f>IFERROR(_xll.qlIndexFixing(Index6M,$H778,TRUE,_xll.ohTrigger(RecalcTrigger,Trigger6M)),NA())</f>
        <v>2.2397139562678782E-2</v>
      </c>
      <c r="O778" s="52">
        <f>IFERROR(_xll.qlIndexFixing(ONIndex6M,I778,TRUE,_xll.ohTrigger(RecalcTrigger,Trigger6M)),NA())</f>
        <v>2.1935436642563921E-2</v>
      </c>
      <c r="P778" s="52">
        <f>IFERROR(_xll.qlIndexFixing(Index1Y,$H778,TRUE,_xll.ohTrigger(RecalcTrigger,Trigger1Y)),NA())</f>
        <v>2.3981084353030549E-2</v>
      </c>
      <c r="Q778" s="52">
        <f>IFERROR(_xll.qlIndexFixing(ONIndex1Y,I778,TRUE,_xll.ohTrigger(RecalcTrigger,Trigger1Y)),NA())</f>
        <v>2.3027069447054682E-2</v>
      </c>
    </row>
    <row r="779" spans="2:17" x14ac:dyDescent="0.2">
      <c r="B779" s="46" t="s">
        <v>51</v>
      </c>
      <c r="D779" s="49">
        <f>_xll.qlCalendarAdvance(LocalCalendar,$D778,B779,"f",FALSE)</f>
        <v>45055</v>
      </c>
      <c r="E779" s="49">
        <f>_xll.qlInterestRateIndexValueDate(IndexON,D779)</f>
        <v>45055</v>
      </c>
      <c r="F779" s="52">
        <f>IFERROR(_xll.qlIndexFixing(IndexON,D779,TRUE,_xll.ohTrigger(RecalcTrigger,TriggerON)),NA())</f>
        <v>1.7127941928682944E-2</v>
      </c>
      <c r="H779" s="49">
        <f>_xll.qlCalendarAdvance(IborCalendar,$H778,B779,"f",FALSE)</f>
        <v>45049</v>
      </c>
      <c r="I779" s="49">
        <f>_xll.qlInterestRateIndexValueDate(Index1M,$H779)</f>
        <v>45051</v>
      </c>
      <c r="J779" s="52">
        <f>IFERROR(_xll.qlIndexFixing(Index1M,$H779,TRUE,_xll.ohTrigger(RecalcTrigger,Trigger1M)),NA())</f>
        <v>2.0116857637336547E-2</v>
      </c>
      <c r="K779" s="52">
        <f>IFERROR(_xll.qlIndexFixing(ONIndex1M,I779,TRUE,_xll.ohTrigger(RecalcTrigger,Trigger1M)),NA())</f>
        <v>2.0041437133375695E-2</v>
      </c>
      <c r="L779" s="52">
        <f>IFERROR(_xll.qlIndexFixing(Index3M,H779,TRUE,_xll.ohTrigger(RecalcTrigger,Trigger3M)),NA())</f>
        <v>2.1003357521245519E-2</v>
      </c>
      <c r="M779" s="52">
        <f>IFERROR(_xll.qlIndexFixing(ONIndex3M,I779,TRUE,_xll.ohTrigger(RecalcTrigger,Trigger3M)),NA())</f>
        <v>2.0790678859983203E-2</v>
      </c>
      <c r="N779" s="52">
        <f>IFERROR(_xll.qlIndexFixing(Index6M,$H779,TRUE,_xll.ohTrigger(RecalcTrigger,Trigger6M)),NA())</f>
        <v>2.2419778091526753E-2</v>
      </c>
      <c r="O779" s="52">
        <f>IFERROR(_xll.qlIndexFixing(ONIndex6M,I779,TRUE,_xll.ohTrigger(RecalcTrigger,Trigger6M)),NA())</f>
        <v>2.1960436504437908E-2</v>
      </c>
      <c r="P779" s="52">
        <f>IFERROR(_xll.qlIndexFixing(Index1Y,$H779,TRUE,_xll.ohTrigger(RecalcTrigger,Trigger1Y)),NA())</f>
        <v>2.4002941107232723E-2</v>
      </c>
      <c r="Q779" s="52">
        <f>IFERROR(_xll.qlIndexFixing(ONIndex1Y,I779,TRUE,_xll.ohTrigger(RecalcTrigger,Trigger1Y)),NA())</f>
        <v>2.3057522043998802E-2</v>
      </c>
    </row>
    <row r="780" spans="2:17" x14ac:dyDescent="0.2">
      <c r="B780" s="46" t="s">
        <v>51</v>
      </c>
      <c r="D780" s="49">
        <f>_xll.qlCalendarAdvance(LocalCalendar,$D779,B780,"f",FALSE)</f>
        <v>45062</v>
      </c>
      <c r="E780" s="49">
        <f>_xll.qlInterestRateIndexValueDate(IndexON,D780)</f>
        <v>45062</v>
      </c>
      <c r="F780" s="52">
        <f>IFERROR(_xll.qlIndexFixing(IndexON,D780,TRUE,_xll.ohTrigger(RecalcTrigger,TriggerON)),NA())</f>
        <v>1.7155465641431888E-2</v>
      </c>
      <c r="H780" s="49">
        <f>_xll.qlCalendarAdvance(IborCalendar,$H779,B780,"f",FALSE)</f>
        <v>45056</v>
      </c>
      <c r="I780" s="49">
        <f>_xll.qlInterestRateIndexValueDate(Index1M,$H780)</f>
        <v>45058</v>
      </c>
      <c r="J780" s="52">
        <f>IFERROR(_xll.qlIndexFixing(Index1M,$H780,TRUE,_xll.ohTrigger(RecalcTrigger,Trigger1M)),NA())</f>
        <v>2.014632741612413E-2</v>
      </c>
      <c r="K780" s="52">
        <f>IFERROR(_xll.qlIndexFixing(ONIndex1M,I780,TRUE,_xll.ohTrigger(RecalcTrigger,Trigger1M)),NA())</f>
        <v>2.0071639210454961E-2</v>
      </c>
      <c r="L780" s="52">
        <f>IFERROR(_xll.qlIndexFixing(Index3M,H780,TRUE,_xll.ohTrigger(RecalcTrigger,Trigger3M)),NA())</f>
        <v>2.102722752365933E-2</v>
      </c>
      <c r="M780" s="52">
        <f>IFERROR(_xll.qlIndexFixing(ONIndex3M,I780,TRUE,_xll.ohTrigger(RecalcTrigger,Trigger3M)),NA())</f>
        <v>2.0815496988308979E-2</v>
      </c>
      <c r="N780" s="52">
        <f>IFERROR(_xll.qlIndexFixing(Index6M,$H780,TRUE,_xll.ohTrigger(RecalcTrigger,Trigger6M)),NA())</f>
        <v>2.2444607914611708E-2</v>
      </c>
      <c r="O780" s="52">
        <f>IFERROR(_xll.qlIndexFixing(ONIndex6M,I780,TRUE,_xll.ohTrigger(RecalcTrigger,Trigger6M)),NA())</f>
        <v>2.198794371212287E-2</v>
      </c>
      <c r="P780" s="52">
        <f>IFERROR(_xll.qlIndexFixing(Index1Y,$H780,TRUE,_xll.ohTrigger(RecalcTrigger,Trigger1Y)),NA())</f>
        <v>2.4022312975133575E-2</v>
      </c>
      <c r="Q780" s="52">
        <f>IFERROR(_xll.qlIndexFixing(ONIndex1Y,I780,TRUE,_xll.ohTrigger(RecalcTrigger,Trigger1Y)),NA())</f>
        <v>2.3090901265145902E-2</v>
      </c>
    </row>
    <row r="781" spans="2:17" x14ac:dyDescent="0.2">
      <c r="B781" s="46" t="s">
        <v>51</v>
      </c>
      <c r="D781" s="49">
        <f>_xll.qlCalendarAdvance(LocalCalendar,$D780,B781,"f",FALSE)</f>
        <v>45069</v>
      </c>
      <c r="E781" s="49">
        <f>_xll.qlInterestRateIndexValueDate(IndexON,D781)</f>
        <v>45069</v>
      </c>
      <c r="F781" s="52">
        <f>IFERROR(_xll.qlIndexFixing(IndexON,D781,TRUE,_xll.ohTrigger(RecalcTrigger,TriggerON)),NA())</f>
        <v>1.7182736101561957E-2</v>
      </c>
      <c r="H781" s="49">
        <f>_xll.qlCalendarAdvance(IborCalendar,$H780,B781,"f",FALSE)</f>
        <v>45063</v>
      </c>
      <c r="I781" s="49">
        <f>_xll.qlInterestRateIndexValueDate(Index1M,$H781)</f>
        <v>45065</v>
      </c>
      <c r="J781" s="52">
        <f>IFERROR(_xll.qlIndexFixing(Index1M,$H781,TRUE,_xll.ohTrigger(RecalcTrigger,Trigger1M)),NA())</f>
        <v>2.0175407468387113E-2</v>
      </c>
      <c r="K781" s="52">
        <f>IFERROR(_xll.qlIndexFixing(ONIndex1M,I781,TRUE,_xll.ohTrigger(RecalcTrigger,Trigger1M)),NA())</f>
        <v>2.0101452104821504E-2</v>
      </c>
      <c r="L781" s="52">
        <f>IFERROR(_xll.qlIndexFixing(Index3M,H781,TRUE,_xll.ohTrigger(RecalcTrigger,Trigger3M)),NA())</f>
        <v>2.1050931520838052E-2</v>
      </c>
      <c r="M781" s="52">
        <f>IFERROR(_xll.qlIndexFixing(ONIndex3M,I781,TRUE,_xll.ohTrigger(RecalcTrigger,Trigger3M)),NA())</f>
        <v>2.0840149848169176E-2</v>
      </c>
      <c r="N781" s="52">
        <f>IFERROR(_xll.qlIndexFixing(Index6M,$H781,TRUE,_xll.ohTrigger(RecalcTrigger,Trigger6M)),NA())</f>
        <v>2.2469208093959123E-2</v>
      </c>
      <c r="O781" s="52">
        <f>IFERROR(_xll.qlIndexFixing(ONIndex6M,I781,TRUE,_xll.ohTrigger(RecalcTrigger,Trigger6M)),NA())</f>
        <v>2.2015223552402929E-2</v>
      </c>
      <c r="P781" s="52">
        <f>IFERROR(_xll.qlIndexFixing(Index1Y,$H781,TRUE,_xll.ohTrigger(RecalcTrigger,Trigger1Y)),NA())</f>
        <v>2.4043235003324594E-2</v>
      </c>
      <c r="Q781" s="52">
        <f>IFERROR(_xll.qlIndexFixing(ONIndex1Y,I781,TRUE,_xll.ohTrigger(RecalcTrigger,Trigger1Y)),NA())</f>
        <v>2.3123800317081944E-2</v>
      </c>
    </row>
    <row r="782" spans="2:17" x14ac:dyDescent="0.2">
      <c r="B782" s="46" t="s">
        <v>51</v>
      </c>
      <c r="D782" s="49">
        <f>_xll.qlCalendarAdvance(LocalCalendar,$D781,B782,"f",FALSE)</f>
        <v>45076</v>
      </c>
      <c r="E782" s="49">
        <f>_xll.qlInterestRateIndexValueDate(IndexON,D782)</f>
        <v>45076</v>
      </c>
      <c r="F782" s="52">
        <f>IFERROR(_xll.qlIndexFixing(IndexON,D782,TRUE,_xll.ohTrigger(RecalcTrigger,TriggerON)),NA())</f>
        <v>1.7209753308833342E-2</v>
      </c>
      <c r="H782" s="49">
        <f>_xll.qlCalendarAdvance(IborCalendar,$H781,B782,"f",FALSE)</f>
        <v>45070</v>
      </c>
      <c r="I782" s="49">
        <f>_xll.qlInterestRateIndexValueDate(Index1M,$H782)</f>
        <v>45072</v>
      </c>
      <c r="J782" s="52">
        <f>IFERROR(_xll.qlIndexFixing(Index1M,$H782,TRUE,_xll.ohTrigger(RecalcTrigger,Trigger1M)),NA())</f>
        <v>2.020409779120912E-2</v>
      </c>
      <c r="K782" s="52">
        <f>IFERROR(_xll.qlIndexFixing(ONIndex1M,I782,TRUE,_xll.ohTrigger(RecalcTrigger,Trigger1M)),NA())</f>
        <v>2.0133523246830265E-2</v>
      </c>
      <c r="L782" s="52">
        <f>IFERROR(_xll.qlIndexFixing(Index3M,H782,TRUE,_xll.ohTrigger(RecalcTrigger,Trigger3M)),NA())</f>
        <v>2.1076733570437062E-2</v>
      </c>
      <c r="M782" s="52">
        <f>IFERROR(_xll.qlIndexFixing(ONIndex3M,I782,TRUE,_xll.ohTrigger(RecalcTrigger,Trigger3M)),NA())</f>
        <v>2.0866983952181339E-2</v>
      </c>
      <c r="N782" s="52">
        <f>IFERROR(_xll.qlIndexFixing(Index6M,$H782,TRUE,_xll.ohTrigger(RecalcTrigger,Trigger6M)),NA())</f>
        <v>2.2493578620950166E-2</v>
      </c>
      <c r="O782" s="52">
        <f>IFERROR(_xll.qlIndexFixing(ONIndex6M,I782,TRUE,_xll.ohTrigger(RecalcTrigger,Trigger6M)),NA())</f>
        <v>2.2044873189288605E-2</v>
      </c>
      <c r="P782" s="52">
        <f>IFERROR(_xll.qlIndexFixing(Index1Y,$H782,TRUE,_xll.ohTrigger(RecalcTrigger,Trigger1Y)),NA())</f>
        <v>2.406562506871027E-2</v>
      </c>
      <c r="Q782" s="52">
        <f>IFERROR(_xll.qlIndexFixing(ONIndex1Y,I782,TRUE,_xll.ohTrigger(RecalcTrigger,Trigger1Y)),NA())</f>
        <v>2.3159258454235054E-2</v>
      </c>
    </row>
    <row r="783" spans="2:17" x14ac:dyDescent="0.2">
      <c r="B783" s="46" t="s">
        <v>51</v>
      </c>
      <c r="D783" s="49">
        <f>_xll.qlCalendarAdvance(LocalCalendar,$D782,B783,"f",FALSE)</f>
        <v>45083</v>
      </c>
      <c r="E783" s="49">
        <f>_xll.qlInterestRateIndexValueDate(IndexON,D783)</f>
        <v>45083</v>
      </c>
      <c r="F783" s="52">
        <f>IFERROR(_xll.qlIndexFixing(IndexON,D783,TRUE,_xll.ohTrigger(RecalcTrigger,TriggerON)),NA())</f>
        <v>1.7236517263325979E-2</v>
      </c>
      <c r="H783" s="49">
        <f>_xll.qlCalendarAdvance(IborCalendar,$H782,B783,"f",FALSE)</f>
        <v>45077</v>
      </c>
      <c r="I783" s="49">
        <f>_xll.qlInterestRateIndexValueDate(Index1M,$H783)</f>
        <v>45079</v>
      </c>
      <c r="J783" s="52">
        <f>IFERROR(_xll.qlIndexFixing(Index1M,$H783,TRUE,_xll.ohTrigger(RecalcTrigger,Trigger1M)),NA())</f>
        <v>2.0232398381699556E-2</v>
      </c>
      <c r="K783" s="52">
        <f>IFERROR(_xll.qlIndexFixing(ONIndex1M,I783,TRUE,_xll.ohTrigger(RecalcTrigger,Trigger1M)),NA())</f>
        <v>2.0159910344270671E-2</v>
      </c>
      <c r="L783" s="52">
        <f>IFERROR(_xll.qlIndexFixing(Index3M,H783,TRUE,_xll.ohTrigger(RecalcTrigger,Trigger3M)),NA())</f>
        <v>2.1100095054388597E-2</v>
      </c>
      <c r="M783" s="52">
        <f>IFERROR(_xll.qlIndexFixing(ONIndex3M,I783,TRUE,_xll.ohTrigger(RecalcTrigger,Trigger3M)),NA())</f>
        <v>2.088895976203986E-2</v>
      </c>
      <c r="N783" s="52">
        <f>IFERROR(_xll.qlIndexFixing(Index6M,$H783,TRUE,_xll.ohTrigger(RecalcTrigger,Trigger6M)),NA())</f>
        <v>2.2517719487048091E-2</v>
      </c>
      <c r="O783" s="52">
        <f>IFERROR(_xll.qlIndexFixing(ONIndex6M,I783,TRUE,_xll.ohTrigger(RecalcTrigger,Trigger6M)),NA())</f>
        <v>2.2069101130108848E-2</v>
      </c>
      <c r="P783" s="52">
        <f>IFERROR(_xll.qlIndexFixing(Index1Y,$H783,TRUE,_xll.ohTrigger(RecalcTrigger,Trigger1Y)),NA())</f>
        <v>2.4083683172423809E-2</v>
      </c>
      <c r="Q783" s="52">
        <f>IFERROR(_xll.qlIndexFixing(ONIndex1Y,I783,TRUE,_xll.ohTrigger(RecalcTrigger,Trigger1Y)),NA())</f>
        <v>2.3188157911722129E-2</v>
      </c>
    </row>
    <row r="784" spans="2:17" x14ac:dyDescent="0.2">
      <c r="B784" s="46" t="s">
        <v>51</v>
      </c>
      <c r="D784" s="49">
        <f>_xll.qlCalendarAdvance(LocalCalendar,$D783,B784,"f",FALSE)</f>
        <v>45090</v>
      </c>
      <c r="E784" s="49">
        <f>_xll.qlInterestRateIndexValueDate(IndexON,D784)</f>
        <v>45090</v>
      </c>
      <c r="F784" s="52">
        <f>IFERROR(_xll.qlIndexFixing(IndexON,D784,TRUE,_xll.ohTrigger(RecalcTrigger,TriggerON)),NA())</f>
        <v>1.7263027965039868E-2</v>
      </c>
      <c r="H784" s="49">
        <f>_xll.qlCalendarAdvance(IborCalendar,$H783,B784,"f",FALSE)</f>
        <v>45084</v>
      </c>
      <c r="I784" s="49">
        <f>_xll.qlInterestRateIndexValueDate(Index1M,$H784)</f>
        <v>45086</v>
      </c>
      <c r="J784" s="52">
        <f>IFERROR(_xll.qlIndexFixing(Index1M,$H784,TRUE,_xll.ohTrigger(RecalcTrigger,Trigger1M)),NA())</f>
        <v>2.0260309237016827E-2</v>
      </c>
      <c r="K784" s="52">
        <f>IFERROR(_xll.qlIndexFixing(ONIndex1M,I784,TRUE,_xll.ohTrigger(RecalcTrigger,Trigger1M)),NA())</f>
        <v>2.018855568874045E-2</v>
      </c>
      <c r="L784" s="52">
        <f>IFERROR(_xll.qlIndexFixing(Index3M,H784,TRUE,_xll.ohTrigger(RecalcTrigger,Trigger3M)),NA())</f>
        <v>2.112104745038983E-2</v>
      </c>
      <c r="M784" s="52">
        <f>IFERROR(_xll.qlIndexFixing(ONIndex3M,I784,TRUE,_xll.ohTrigger(RecalcTrigger,Trigger3M)),NA())</f>
        <v>2.0913116815890476E-2</v>
      </c>
      <c r="N784" s="52">
        <f>IFERROR(_xll.qlIndexFixing(Index6M,$H784,TRUE,_xll.ohTrigger(RecalcTrigger,Trigger6M)),NA())</f>
        <v>2.2541630683796103E-2</v>
      </c>
      <c r="O784" s="52">
        <f>IFERROR(_xll.qlIndexFixing(ONIndex6M,I784,TRUE,_xll.ohTrigger(RecalcTrigger,Trigger6M)),NA())</f>
        <v>2.2095698867214963E-2</v>
      </c>
      <c r="P784" s="52">
        <f>IFERROR(_xll.qlIndexFixing(Index1Y,$H784,TRUE,_xll.ohTrigger(RecalcTrigger,Trigger1Y)),NA())</f>
        <v>2.4103233126389258E-2</v>
      </c>
      <c r="Q784" s="52">
        <f>IFERROR(_xll.qlIndexFixing(ONIndex1Y,I784,TRUE,_xll.ohTrigger(RecalcTrigger,Trigger1Y)),NA())</f>
        <v>2.3219616453680203E-2</v>
      </c>
    </row>
    <row r="785" spans="2:17" x14ac:dyDescent="0.2">
      <c r="B785" s="46" t="s">
        <v>51</v>
      </c>
      <c r="D785" s="49">
        <f>_xll.qlCalendarAdvance(LocalCalendar,$D784,B785,"f",FALSE)</f>
        <v>45097</v>
      </c>
      <c r="E785" s="49">
        <f>_xll.qlInterestRateIndexValueDate(IndexON,D785)</f>
        <v>45097</v>
      </c>
      <c r="F785" s="52">
        <f>IFERROR(_xll.qlIndexFixing(IndexON,D785,TRUE,_xll.ohTrigger(RecalcTrigger,TriggerON)),NA())</f>
        <v>1.72892854137352E-2</v>
      </c>
      <c r="H785" s="49">
        <f>_xll.qlCalendarAdvance(IborCalendar,$H784,B785,"f",FALSE)</f>
        <v>45091</v>
      </c>
      <c r="I785" s="49">
        <f>_xll.qlInterestRateIndexValueDate(Index1M,$H785)</f>
        <v>45093</v>
      </c>
      <c r="J785" s="52">
        <f>IFERROR(_xll.qlIndexFixing(Index1M,$H785,TRUE,_xll.ohTrigger(RecalcTrigger,Trigger1M)),NA())</f>
        <v>2.0287830354355434E-2</v>
      </c>
      <c r="K785" s="52">
        <f>IFERROR(_xll.qlIndexFixing(ONIndex1M,I785,TRUE,_xll.ohTrigger(RecalcTrigger,Trigger1M)),NA())</f>
        <v>2.0216811849378402E-2</v>
      </c>
      <c r="L785" s="52">
        <f>IFERROR(_xll.qlIndexFixing(Index3M,H785,TRUE,_xll.ohTrigger(RecalcTrigger,Trigger3M)),NA())</f>
        <v>2.1144087396164898E-2</v>
      </c>
      <c r="M785" s="52">
        <f>IFERROR(_xll.qlIndexFixing(ONIndex3M,I785,TRUE,_xll.ohTrigger(RecalcTrigger,Trigger3M)),NA())</f>
        <v>2.0937108600849186E-2</v>
      </c>
      <c r="N785" s="52">
        <f>IFERROR(_xll.qlIndexFixing(Index6M,$H785,TRUE,_xll.ohTrigger(RecalcTrigger,Trigger6M)),NA())</f>
        <v>2.2565312202816899E-2</v>
      </c>
      <c r="O785" s="52">
        <f>IFERROR(_xll.qlIndexFixing(ONIndex6M,I785,TRUE,_xll.ohTrigger(RecalcTrigger,Trigger6M)),NA())</f>
        <v>2.2122069236303332E-2</v>
      </c>
      <c r="P785" s="52">
        <f>IFERROR(_xll.qlIndexFixing(Index1Y,$H785,TRUE,_xll.ohTrigger(RecalcTrigger,Trigger1Y)),NA())</f>
        <v>2.4122349537924626E-2</v>
      </c>
      <c r="Q785" s="52">
        <f>IFERROR(_xll.qlIndexFixing(ONIndex1Y,I785,TRUE,_xll.ohTrigger(RecalcTrigger,Trigger1Y)),NA())</f>
        <v>2.3250594824855142E-2</v>
      </c>
    </row>
    <row r="786" spans="2:17" x14ac:dyDescent="0.2">
      <c r="B786" s="46" t="s">
        <v>51</v>
      </c>
      <c r="D786" s="49">
        <f>_xll.qlCalendarAdvance(LocalCalendar,$D785,B786,"f",FALSE)</f>
        <v>45104</v>
      </c>
      <c r="E786" s="49">
        <f>_xll.qlInterestRateIndexValueDate(IndexON,D786)</f>
        <v>45104</v>
      </c>
      <c r="F786" s="52">
        <f>IFERROR(_xll.qlIndexFixing(IndexON,D786,TRUE,_xll.ohTrigger(RecalcTrigger,TriggerON)),NA())</f>
        <v>1.7315289609571849E-2</v>
      </c>
      <c r="H786" s="49">
        <f>_xll.qlCalendarAdvance(IborCalendar,$H785,B786,"f",FALSE)</f>
        <v>45098</v>
      </c>
      <c r="I786" s="49">
        <f>_xll.qlInterestRateIndexValueDate(Index1M,$H786)</f>
        <v>45100</v>
      </c>
      <c r="J786" s="52">
        <f>IFERROR(_xll.qlIndexFixing(Index1M,$H786,TRUE,_xll.ohTrigger(RecalcTrigger,Trigger1M)),NA())</f>
        <v>2.0314961730945977E-2</v>
      </c>
      <c r="K786" s="52">
        <f>IFERROR(_xll.qlIndexFixing(ONIndex1M,I786,TRUE,_xll.ohTrigger(RecalcTrigger,Trigger1M)),NA())</f>
        <v>2.0244678825891427E-2</v>
      </c>
      <c r="L786" s="52">
        <f>IFERROR(_xll.qlIndexFixing(Index3M,H786,TRUE,_xll.ohTrigger(RecalcTrigger,Trigger3M)),NA())</f>
        <v>2.1166961321581655E-2</v>
      </c>
      <c r="M786" s="52">
        <f>IFERROR(_xll.qlIndexFixing(ONIndex3M,I786,TRUE,_xll.ohTrigger(RecalcTrigger,Trigger3M)),NA())</f>
        <v>2.09609351168627E-2</v>
      </c>
      <c r="N786" s="52">
        <f>IFERROR(_xll.qlIndexFixing(Index6M,$H786,TRUE,_xll.ohTrigger(RecalcTrigger,Trigger6M)),NA())</f>
        <v>2.2593362426308616E-2</v>
      </c>
      <c r="O786" s="52">
        <f>IFERROR(_xll.qlIndexFixing(ONIndex6M,I786,TRUE,_xll.ohTrigger(RecalcTrigger,Trigger6M)),NA())</f>
        <v>2.2148212237214082E-2</v>
      </c>
      <c r="P786" s="52">
        <f>IFERROR(_xll.qlIndexFixing(Index1Y,$H786,TRUE,_xll.ohTrigger(RecalcTrigger,Trigger1Y)),NA())</f>
        <v>2.4141044317361825E-2</v>
      </c>
      <c r="Q786" s="52">
        <f>IFERROR(_xll.qlIndexFixing(ONIndex1Y,I786,TRUE,_xll.ohTrigger(RecalcTrigger,Trigger1Y)),NA())</f>
        <v>2.3281093024900557E-2</v>
      </c>
    </row>
    <row r="787" spans="2:17" x14ac:dyDescent="0.2">
      <c r="B787" s="46" t="s">
        <v>51</v>
      </c>
      <c r="D787" s="49">
        <f>_xll.qlCalendarAdvance(LocalCalendar,$D786,B787,"f",FALSE)</f>
        <v>45112</v>
      </c>
      <c r="E787" s="49">
        <f>_xll.qlInterestRateIndexValueDate(IndexON,D787)</f>
        <v>45112</v>
      </c>
      <c r="F787" s="52">
        <f>IFERROR(_xll.qlIndexFixing(IndexON,D787,TRUE,_xll.ohTrigger(RecalcTrigger,TriggerON)),NA())</f>
        <v>1.7344698584667029E-2</v>
      </c>
      <c r="H787" s="49">
        <f>_xll.qlCalendarAdvance(IborCalendar,$H786,B787,"f",FALSE)</f>
        <v>45105</v>
      </c>
      <c r="I787" s="49">
        <f>_xll.qlInterestRateIndexValueDate(Index1M,$H787)</f>
        <v>45107</v>
      </c>
      <c r="J787" s="52">
        <f>IFERROR(_xll.qlIndexFixing(Index1M,$H787,TRUE,_xll.ohTrigger(RecalcTrigger,Trigger1M)),NA())</f>
        <v>2.0341703364065478E-2</v>
      </c>
      <c r="K787" s="52">
        <f>IFERROR(_xll.qlIndexFixing(ONIndex1M,I787,TRUE,_xll.ohTrigger(RecalcTrigger,Trigger1M)),NA())</f>
        <v>2.0272156617986425E-2</v>
      </c>
      <c r="L787" s="52">
        <f>IFERROR(_xll.qlIndexFixing(Index3M,H787,TRUE,_xll.ohTrigger(RecalcTrigger,Trigger3M)),NA())</f>
        <v>2.1183029187057903E-2</v>
      </c>
      <c r="M787" s="52">
        <f>IFERROR(_xll.qlIndexFixing(ONIndex3M,I787,TRUE,_xll.ohTrigger(RecalcTrigger,Trigger3M)),NA())</f>
        <v>2.0984596363771146E-2</v>
      </c>
      <c r="N787" s="52">
        <f>IFERROR(_xll.qlIndexFixing(Index6M,$H787,TRUE,_xll.ohTrigger(RecalcTrigger,Trigger6M)),NA())</f>
        <v>2.2605123445692363E-2</v>
      </c>
      <c r="O787" s="52">
        <f>IFERROR(_xll.qlIndexFixing(ONIndex6M,I787,TRUE,_xll.ohTrigger(RecalcTrigger,Trigger6M)),NA())</f>
        <v>2.2174127869813987E-2</v>
      </c>
      <c r="P787" s="52">
        <f>IFERROR(_xll.qlIndexFixing(Index1Y,$H787,TRUE,_xll.ohTrigger(RecalcTrigger,Trigger1Y)),NA())</f>
        <v>2.4153884966111327E-2</v>
      </c>
      <c r="Q787" s="52">
        <f>IFERROR(_xll.qlIndexFixing(ONIndex1Y,I787,TRUE,_xll.ohTrigger(RecalcTrigger,Trigger1Y)),NA())</f>
        <v>2.3311111053470057E-2</v>
      </c>
    </row>
    <row r="788" spans="2:17" x14ac:dyDescent="0.2">
      <c r="B788" s="46" t="s">
        <v>51</v>
      </c>
      <c r="D788" s="49">
        <f>_xll.qlCalendarAdvance(LocalCalendar,$D787,B788,"f",FALSE)</f>
        <v>45119</v>
      </c>
      <c r="E788" s="49">
        <f>_xll.qlInterestRateIndexValueDate(IndexON,D788)</f>
        <v>45119</v>
      </c>
      <c r="F788" s="52">
        <f>IFERROR(_xll.qlIndexFixing(IndexON,D788,TRUE,_xll.ohTrigger(RecalcTrigger,TriggerON)),NA())</f>
        <v>1.7370160095406817E-2</v>
      </c>
      <c r="H788" s="49">
        <f>_xll.qlCalendarAdvance(IborCalendar,$H787,B788,"f",FALSE)</f>
        <v>45112</v>
      </c>
      <c r="I788" s="49">
        <f>_xll.qlInterestRateIndexValueDate(Index1M,$H788)</f>
        <v>45114</v>
      </c>
      <c r="J788" s="52">
        <f>IFERROR(_xll.qlIndexFixing(Index1M,$H788,TRUE,_xll.ohTrigger(RecalcTrigger,Trigger1M)),NA())</f>
        <v>2.0368055251024472E-2</v>
      </c>
      <c r="K788" s="52">
        <f>IFERROR(_xll.qlIndexFixing(ONIndex1M,I788,TRUE,_xll.ohTrigger(RecalcTrigger,Trigger1M)),NA())</f>
        <v>2.029924522542359E-2</v>
      </c>
      <c r="L788" s="52">
        <f>IFERROR(_xll.qlIndexFixing(Index3M,H788,TRUE,_xll.ohTrigger(RecalcTrigger,Trigger3M)),NA())</f>
        <v>2.1214412071880379E-2</v>
      </c>
      <c r="M788" s="52">
        <f>IFERROR(_xll.qlIndexFixing(ONIndex3M,I788,TRUE,_xll.ohTrigger(RecalcTrigger,Trigger3M)),NA())</f>
        <v>2.1008092341521234E-2</v>
      </c>
      <c r="N788" s="52">
        <f>IFERROR(_xll.qlIndexFixing(Index6M,$H788,TRUE,_xll.ohTrigger(RecalcTrigger,Trigger6M)),NA())</f>
        <v>2.2634978610958895E-2</v>
      </c>
      <c r="O788" s="52">
        <f>IFERROR(_xll.qlIndexFixing(ONIndex6M,I788,TRUE,_xll.ohTrigger(RecalcTrigger,Trigger6M)),NA())</f>
        <v>2.2199816133916528E-2</v>
      </c>
      <c r="P788" s="52">
        <f>IFERROR(_xll.qlIndexFixing(Index1Y,$H788,TRUE,_xll.ohTrigger(RecalcTrigger,Trigger1Y)),NA())</f>
        <v>2.4177216628365767E-2</v>
      </c>
      <c r="Q788" s="52">
        <f>IFERROR(_xll.qlIndexFixing(ONIndex1Y,I788,TRUE,_xll.ohTrigger(RecalcTrigger,Trigger1Y)),NA())</f>
        <v>2.3340648910163964E-2</v>
      </c>
    </row>
    <row r="789" spans="2:17" x14ac:dyDescent="0.2">
      <c r="B789" s="46" t="s">
        <v>51</v>
      </c>
      <c r="D789" s="49">
        <f>_xll.qlCalendarAdvance(LocalCalendar,$D788,B789,"f",FALSE)</f>
        <v>45126</v>
      </c>
      <c r="E789" s="49">
        <f>_xll.qlInterestRateIndexValueDate(IndexON,D789)</f>
        <v>45126</v>
      </c>
      <c r="F789" s="52">
        <f>IFERROR(_xll.qlIndexFixing(IndexON,D789,TRUE,_xll.ohTrigger(RecalcTrigger,TriggerON)),NA())</f>
        <v>1.7395368352968177E-2</v>
      </c>
      <c r="H789" s="49">
        <f>_xll.qlCalendarAdvance(IborCalendar,$H788,B789,"f",FALSE)</f>
        <v>45119</v>
      </c>
      <c r="I789" s="49">
        <f>_xll.qlInterestRateIndexValueDate(Index1M,$H789)</f>
        <v>45121</v>
      </c>
      <c r="J789" s="52">
        <f>IFERROR(_xll.qlIndexFixing(Index1M,$H789,TRUE,_xll.ohTrigger(RecalcTrigger,Trigger1M)),NA())</f>
        <v>2.0394017389172174E-2</v>
      </c>
      <c r="K789" s="52">
        <f>IFERROR(_xll.qlIndexFixing(ONIndex1M,I789,TRUE,_xll.ohTrigger(RecalcTrigger,Trigger1M)),NA())</f>
        <v>2.0325944647936467E-2</v>
      </c>
      <c r="L789" s="52">
        <f>IFERROR(_xll.qlIndexFixing(Index3M,H789,TRUE,_xll.ohTrigger(RecalcTrigger,Trigger3M)),NA())</f>
        <v>2.12345869461899E-2</v>
      </c>
      <c r="M789" s="52">
        <f>IFERROR(_xll.qlIndexFixing(ONIndex3M,I789,TRUE,_xll.ohTrigger(RecalcTrigger,Trigger3M)),NA())</f>
        <v>2.1031423049979736E-2</v>
      </c>
      <c r="N789" s="52">
        <f>IFERROR(_xll.qlIndexFixing(Index6M,$H789,TRUE,_xll.ohTrigger(RecalcTrigger,Trigger6M)),NA())</f>
        <v>2.2659996281334631E-2</v>
      </c>
      <c r="O789" s="52">
        <f>IFERROR(_xll.qlIndexFixing(ONIndex6M,I789,TRUE,_xll.ohTrigger(RecalcTrigger,Trigger6M)),NA())</f>
        <v>2.222527702944177E-2</v>
      </c>
      <c r="P789" s="52">
        <f>IFERROR(_xll.qlIndexFixing(Index1Y,$H789,TRUE,_xll.ohTrigger(RecalcTrigger,Trigger1Y)),NA())</f>
        <v>2.4194717987544436E-2</v>
      </c>
      <c r="Q789" s="52">
        <f>IFERROR(_xll.qlIndexFixing(ONIndex1Y,I789,TRUE,_xll.ohTrigger(RecalcTrigger,Trigger1Y)),NA())</f>
        <v>2.3369706594635886E-2</v>
      </c>
    </row>
    <row r="790" spans="2:17" x14ac:dyDescent="0.2">
      <c r="B790" s="46" t="s">
        <v>51</v>
      </c>
      <c r="D790" s="49">
        <f>_xll.qlCalendarAdvance(LocalCalendar,$D789,B790,"f",FALSE)</f>
        <v>45133</v>
      </c>
      <c r="E790" s="49">
        <f>_xll.qlInterestRateIndexValueDate(IndexON,D790)</f>
        <v>45133</v>
      </c>
      <c r="F790" s="52">
        <f>IFERROR(_xll.qlIndexFixing(IndexON,D790,TRUE,_xll.ohTrigger(RecalcTrigger,TriggerON)),NA())</f>
        <v>1.7420323357271172E-2</v>
      </c>
      <c r="H790" s="49">
        <f>_xll.qlCalendarAdvance(IborCalendar,$H789,B790,"f",FALSE)</f>
        <v>45126</v>
      </c>
      <c r="I790" s="49">
        <f>_xll.qlInterestRateIndexValueDate(Index1M,$H790)</f>
        <v>45128</v>
      </c>
      <c r="J790" s="52">
        <f>IFERROR(_xll.qlIndexFixing(Index1M,$H790,TRUE,_xll.ohTrigger(RecalcTrigger,Trigger1M)),NA())</f>
        <v>2.0419589775901643E-2</v>
      </c>
      <c r="K790" s="52">
        <f>IFERROR(_xll.qlIndexFixing(ONIndex1M,I790,TRUE,_xll.ohTrigger(RecalcTrigger,Trigger1M)),NA())</f>
        <v>2.0352254885231957E-2</v>
      </c>
      <c r="L790" s="52">
        <f>IFERROR(_xll.qlIndexFixing(Index3M,H790,TRUE,_xll.ohTrigger(RecalcTrigger,Trigger3M)),NA())</f>
        <v>2.1256796760787552E-2</v>
      </c>
      <c r="M790" s="52">
        <f>IFERROR(_xll.qlIndexFixing(ONIndex3M,I790,TRUE,_xll.ohTrigger(RecalcTrigger,Trigger3M)),NA())</f>
        <v>2.1054588489093362E-2</v>
      </c>
      <c r="N790" s="52">
        <f>IFERROR(_xll.qlIndexFixing(Index6M,$H790,TRUE,_xll.ohTrigger(RecalcTrigger,Trigger6M)),NA())</f>
        <v>2.2680274344465793E-2</v>
      </c>
      <c r="O790" s="52">
        <f>IFERROR(_xll.qlIndexFixing(ONIndex6M,I790,TRUE,_xll.ohTrigger(RecalcTrigger,Trigger6M)),NA())</f>
        <v>2.225051055617655E-2</v>
      </c>
      <c r="P790" s="52">
        <f>IFERROR(_xll.qlIndexFixing(Index1Y,$H790,TRUE,_xll.ohTrigger(RecalcTrigger,Trigger1Y)),NA())</f>
        <v>2.4211845369755562E-2</v>
      </c>
      <c r="Q790" s="52">
        <f>IFERROR(_xll.qlIndexFixing(ONIndex1Y,I790,TRUE,_xll.ohTrigger(RecalcTrigger,Trigger1Y)),NA())</f>
        <v>2.3398284106566081E-2</v>
      </c>
    </row>
    <row r="791" spans="2:17" x14ac:dyDescent="0.2">
      <c r="B791" s="46" t="s">
        <v>51</v>
      </c>
      <c r="D791" s="49">
        <f>_xll.qlCalendarAdvance(LocalCalendar,$D790,B791,"f",FALSE)</f>
        <v>45140</v>
      </c>
      <c r="E791" s="49">
        <f>_xll.qlInterestRateIndexValueDate(IndexON,D791)</f>
        <v>45140</v>
      </c>
      <c r="F791" s="52">
        <f>IFERROR(_xll.qlIndexFixing(IndexON,D791,TRUE,_xll.ohTrigger(RecalcTrigger,TriggerON)),NA())</f>
        <v>1.744502510839574E-2</v>
      </c>
      <c r="H791" s="49">
        <f>_xll.qlCalendarAdvance(IborCalendar,$H790,B791,"f",FALSE)</f>
        <v>45133</v>
      </c>
      <c r="I791" s="49">
        <f>_xll.qlInterestRateIndexValueDate(Index1M,$H791)</f>
        <v>45135</v>
      </c>
      <c r="J791" s="52">
        <f>IFERROR(_xll.qlIndexFixing(Index1M,$H791,TRUE,_xll.ohTrigger(RecalcTrigger,Trigger1M)),NA())</f>
        <v>2.0447115681824779E-2</v>
      </c>
      <c r="K791" s="52">
        <f>IFERROR(_xll.qlIndexFixing(ONIndex1M,I791,TRUE,_xll.ohTrigger(RecalcTrigger,Trigger1M)),NA())</f>
        <v>2.0378175937096898E-2</v>
      </c>
      <c r="L791" s="52">
        <f>IFERROR(_xll.qlIndexFixing(Index3M,H791,TRUE,_xll.ohTrigger(RecalcTrigger,Trigger3M)),NA())</f>
        <v>2.1278840540441962E-2</v>
      </c>
      <c r="M791" s="52">
        <f>IFERROR(_xll.qlIndexFixing(ONIndex3M,I791,TRUE,_xll.ohTrigger(RecalcTrigger,Trigger3M)),NA())</f>
        <v>2.1077588658755531E-2</v>
      </c>
      <c r="N791" s="52">
        <f>IFERROR(_xll.qlIndexFixing(Index6M,$H791,TRUE,_xll.ohTrigger(RecalcTrigger,Trigger6M)),NA())</f>
        <v>2.2702577625719648E-2</v>
      </c>
      <c r="O791" s="52">
        <f>IFERROR(_xll.qlIndexFixing(ONIndex6M,I791,TRUE,_xll.ohTrigger(RecalcTrigger,Trigger6M)),NA())</f>
        <v>2.2275516714014287E-2</v>
      </c>
      <c r="P791" s="52">
        <f>IFERROR(_xll.qlIndexFixing(Index1Y,$H791,TRUE,_xll.ohTrigger(RecalcTrigger,Trigger1Y)),NA())</f>
        <v>2.4228610691996021E-2</v>
      </c>
      <c r="Q791" s="52">
        <f>IFERROR(_xll.qlIndexFixing(ONIndex1Y,I791,TRUE,_xll.ohTrigger(RecalcTrigger,Trigger1Y)),NA())</f>
        <v>2.3426381445608158E-2</v>
      </c>
    </row>
    <row r="792" spans="2:17" x14ac:dyDescent="0.2">
      <c r="B792" s="46" t="s">
        <v>51</v>
      </c>
      <c r="D792" s="49">
        <f>_xll.qlCalendarAdvance(LocalCalendar,$D791,B792,"f",FALSE)</f>
        <v>45147</v>
      </c>
      <c r="E792" s="49">
        <f>_xll.qlInterestRateIndexValueDate(IndexON,D792)</f>
        <v>45147</v>
      </c>
      <c r="F792" s="52">
        <f>IFERROR(_xll.qlIndexFixing(IndexON,D792,TRUE,_xll.ohTrigger(RecalcTrigger,TriggerON)),NA())</f>
        <v>1.7469473606182007E-2</v>
      </c>
      <c r="H792" s="49">
        <f>_xll.qlCalendarAdvance(IborCalendar,$H791,B792,"f",FALSE)</f>
        <v>45140</v>
      </c>
      <c r="I792" s="49">
        <f>_xll.qlInterestRateIndexValueDate(Index1M,$H792)</f>
        <v>45142</v>
      </c>
      <c r="J792" s="52">
        <f>IFERROR(_xll.qlIndexFixing(Index1M,$H792,TRUE,_xll.ohTrigger(RecalcTrigger,Trigger1M)),NA())</f>
        <v>2.0471882124359075E-2</v>
      </c>
      <c r="K792" s="52">
        <f>IFERROR(_xll.qlIndexFixing(ONIndex1M,I792,TRUE,_xll.ohTrigger(RecalcTrigger,Trigger1M)),NA())</f>
        <v>2.0403707803291482E-2</v>
      </c>
      <c r="L792" s="52">
        <f>IFERROR(_xll.qlIndexFixing(Index3M,H792,TRUE,_xll.ohTrigger(RecalcTrigger,Trigger3M)),NA())</f>
        <v>2.1300718282299246E-2</v>
      </c>
      <c r="M792" s="52">
        <f>IFERROR(_xll.qlIndexFixing(ONIndex3M,I792,TRUE,_xll.ohTrigger(RecalcTrigger,Trigger3M)),NA())</f>
        <v>2.110042355885966E-2</v>
      </c>
      <c r="N792" s="52">
        <f>IFERROR(_xll.qlIndexFixing(Index6M,$H792,TRUE,_xll.ohTrigger(RecalcTrigger,Trigger6M)),NA())</f>
        <v>2.272465117286112E-2</v>
      </c>
      <c r="O792" s="52">
        <f>IFERROR(_xll.qlIndexFixing(ONIndex6M,I792,TRUE,_xll.ohTrigger(RecalcTrigger,Trigger6M)),NA())</f>
        <v>2.2300295502821754E-2</v>
      </c>
      <c r="P792" s="52">
        <f>IFERROR(_xll.qlIndexFixing(Index1Y,$H792,TRUE,_xll.ohTrigger(RecalcTrigger,Trigger1Y)),NA())</f>
        <v>2.4245025872458893E-2</v>
      </c>
      <c r="Q792" s="52">
        <f>IFERROR(_xll.qlIndexFixing(ONIndex1Y,I792,TRUE,_xll.ohTrigger(RecalcTrigger,Trigger1Y)),NA())</f>
        <v>2.3453998611389082E-2</v>
      </c>
    </row>
    <row r="793" spans="2:17" x14ac:dyDescent="0.2">
      <c r="B793" s="46" t="s">
        <v>51</v>
      </c>
      <c r="D793" s="49">
        <f>_xll.qlCalendarAdvance(LocalCalendar,$D792,B793,"f",FALSE)</f>
        <v>45154</v>
      </c>
      <c r="E793" s="49">
        <f>_xll.qlInterestRateIndexValueDate(IndexON,D793)</f>
        <v>45154</v>
      </c>
      <c r="F793" s="52">
        <f>IFERROR(_xll.qlIndexFixing(IndexON,D793,TRUE,_xll.ohTrigger(RecalcTrigger,TriggerON)),NA())</f>
        <v>1.7493668850629973E-2</v>
      </c>
      <c r="H793" s="49">
        <f>_xll.qlCalendarAdvance(IborCalendar,$H792,B793,"f",FALSE)</f>
        <v>45147</v>
      </c>
      <c r="I793" s="49">
        <f>_xll.qlInterestRateIndexValueDate(Index1M,$H793)</f>
        <v>45149</v>
      </c>
      <c r="J793" s="52">
        <f>IFERROR(_xll.qlIndexFixing(Index1M,$H793,TRUE,_xll.ohTrigger(RecalcTrigger,Trigger1M)),NA())</f>
        <v>2.0493968402062978E-2</v>
      </c>
      <c r="K793" s="52">
        <f>IFERROR(_xll.qlIndexFixing(ONIndex1M,I793,TRUE,_xll.ohTrigger(RecalcTrigger,Trigger1M)),NA())</f>
        <v>2.0428850483495964E-2</v>
      </c>
      <c r="L793" s="52">
        <f>IFERROR(_xll.qlIndexFixing(Index3M,H793,TRUE,_xll.ohTrigger(RecalcTrigger,Trigger3M)),NA())</f>
        <v>2.1322429983530178E-2</v>
      </c>
      <c r="M793" s="52">
        <f>IFERROR(_xll.qlIndexFixing(ONIndex3M,I793,TRUE,_xll.ohTrigger(RecalcTrigger,Trigger3M)),NA())</f>
        <v>2.1123093189299169E-2</v>
      </c>
      <c r="N793" s="52">
        <f>IFERROR(_xll.qlIndexFixing(Index6M,$H793,TRUE,_xll.ohTrigger(RecalcTrigger,Trigger6M)),NA())</f>
        <v>2.2746494978157155E-2</v>
      </c>
      <c r="O793" s="52">
        <f>IFERROR(_xll.qlIndexFixing(ONIndex6M,I793,TRUE,_xll.ohTrigger(RecalcTrigger,Trigger6M)),NA())</f>
        <v>2.2324846922412434E-2</v>
      </c>
      <c r="P793" s="52">
        <f>IFERROR(_xll.qlIndexFixing(Index1Y,$H793,TRUE,_xll.ohTrigger(RecalcTrigger,Trigger1Y)),NA())</f>
        <v>2.4261102830492081E-2</v>
      </c>
      <c r="Q793" s="52">
        <f>IFERROR(_xll.qlIndexFixing(ONIndex1Y,I793,TRUE,_xll.ohTrigger(RecalcTrigger,Trigger1Y)),NA())</f>
        <v>2.3481135603615755E-2</v>
      </c>
    </row>
    <row r="794" spans="2:17" x14ac:dyDescent="0.2">
      <c r="B794" s="46" t="s">
        <v>51</v>
      </c>
      <c r="D794" s="49">
        <f>_xll.qlCalendarAdvance(LocalCalendar,$D793,B794,"f",FALSE)</f>
        <v>45161</v>
      </c>
      <c r="E794" s="49">
        <f>_xll.qlInterestRateIndexValueDate(IndexON,D794)</f>
        <v>45161</v>
      </c>
      <c r="F794" s="52">
        <f>IFERROR(_xll.qlIndexFixing(IndexON,D794,TRUE,_xll.ohTrigger(RecalcTrigger,TriggerON)),NA())</f>
        <v>1.7517610841659703E-2</v>
      </c>
      <c r="H794" s="49">
        <f>_xll.qlCalendarAdvance(IborCalendar,$H793,B794,"f",FALSE)</f>
        <v>45154</v>
      </c>
      <c r="I794" s="49">
        <f>_xll.qlInterestRateIndexValueDate(Index1M,$H794)</f>
        <v>45156</v>
      </c>
      <c r="J794" s="52">
        <f>IFERROR(_xll.qlIndexFixing(Index1M,$H794,TRUE,_xll.ohTrigger(RecalcTrigger,Trigger1M)),NA())</f>
        <v>2.05179817578004E-2</v>
      </c>
      <c r="K794" s="52">
        <f>IFERROR(_xll.qlIndexFixing(ONIndex1M,I794,TRUE,_xll.ohTrigger(RecalcTrigger,Trigger1M)),NA())</f>
        <v>2.0453603977523827E-2</v>
      </c>
      <c r="L794" s="52">
        <f>IFERROR(_xll.qlIndexFixing(Index3M,H794,TRUE,_xll.ohTrigger(RecalcTrigger,Trigger3M)),NA())</f>
        <v>2.1343975641323384E-2</v>
      </c>
      <c r="M794" s="52">
        <f>IFERROR(_xll.qlIndexFixing(ONIndex3M,I794,TRUE,_xll.ohTrigger(RecalcTrigger,Trigger3M)),NA())</f>
        <v>2.1145597550020767E-2</v>
      </c>
      <c r="N794" s="52">
        <f>IFERROR(_xll.qlIndexFixing(Index6M,$H794,TRUE,_xll.ohTrigger(RecalcTrigger,Trigger6M)),NA())</f>
        <v>2.2770288843418342E-2</v>
      </c>
      <c r="O794" s="52">
        <f>IFERROR(_xll.qlIndexFixing(ONIndex6M,I794,TRUE,_xll.ohTrigger(RecalcTrigger,Trigger6M)),NA())</f>
        <v>2.2349170972706389E-2</v>
      </c>
      <c r="P794" s="52">
        <f>IFERROR(_xll.qlIndexFixing(Index1Y,$H794,TRUE,_xll.ohTrigger(RecalcTrigger,Trigger1Y)),NA())</f>
        <v>2.4276853486555849E-2</v>
      </c>
      <c r="Q794" s="52">
        <f>IFERROR(_xll.qlIndexFixing(ONIndex1Y,I794,TRUE,_xll.ohTrigger(RecalcTrigger,Trigger1Y)),NA())</f>
        <v>2.3507792421915141E-2</v>
      </c>
    </row>
    <row r="795" spans="2:17" x14ac:dyDescent="0.2">
      <c r="B795" s="46" t="s">
        <v>51</v>
      </c>
      <c r="D795" s="49">
        <f>_xll.qlCalendarAdvance(LocalCalendar,$D794,B795,"f",FALSE)</f>
        <v>45168</v>
      </c>
      <c r="E795" s="49">
        <f>_xll.qlInterestRateIndexValueDate(IndexON,D795)</f>
        <v>45168</v>
      </c>
      <c r="F795" s="52">
        <f>IFERROR(_xll.qlIndexFixing(IndexON,D795,TRUE,_xll.ohTrigger(RecalcTrigger,TriggerON)),NA())</f>
        <v>1.7541299579271197E-2</v>
      </c>
      <c r="H795" s="49">
        <f>_xll.qlCalendarAdvance(IborCalendar,$H794,B795,"f",FALSE)</f>
        <v>45161</v>
      </c>
      <c r="I795" s="49">
        <f>_xll.qlInterestRateIndexValueDate(Index1M,$H795)</f>
        <v>45163</v>
      </c>
      <c r="J795" s="52">
        <f>IFERROR(_xll.qlIndexFixing(Index1M,$H795,TRUE,_xll.ohTrigger(RecalcTrigger,Trigger1M)),NA())</f>
        <v>2.0541605349659875E-2</v>
      </c>
      <c r="K795" s="52">
        <f>IFERROR(_xll.qlIndexFixing(ONIndex1M,I795,TRUE,_xll.ohTrigger(RecalcTrigger,Trigger1M)),NA())</f>
        <v>2.048027388643181E-2</v>
      </c>
      <c r="L795" s="52">
        <f>IFERROR(_xll.qlIndexFixing(Index3M,H795,TRUE,_xll.ohTrigger(RecalcTrigger,Trigger3M)),NA())</f>
        <v>2.1365355252890458E-2</v>
      </c>
      <c r="M795" s="52">
        <f>IFERROR(_xll.qlIndexFixing(ONIndex3M,I795,TRUE,_xll.ohTrigger(RecalcTrigger,Trigger3M)),NA())</f>
        <v>2.117014738681755E-2</v>
      </c>
      <c r="N795" s="52">
        <f>IFERROR(_xll.qlIndexFixing(Index6M,$H795,TRUE,_xll.ohTrigger(RecalcTrigger,Trigger6M)),NA())</f>
        <v>2.2789493332682511E-2</v>
      </c>
      <c r="O795" s="52">
        <f>IFERROR(_xll.qlIndexFixing(ONIndex6M,I795,TRUE,_xll.ohTrigger(RecalcTrigger,Trigger6M)),NA())</f>
        <v>2.2375674095296283E-2</v>
      </c>
      <c r="P795" s="52">
        <f>IFERROR(_xll.qlIndexFixing(Index1Y,$H795,TRUE,_xll.ohTrigger(RecalcTrigger,Trigger1Y)),NA())</f>
        <v>2.4293972658231026E-2</v>
      </c>
      <c r="Q795" s="52">
        <f>IFERROR(_xll.qlIndexFixing(ONIndex1Y,I795,TRUE,_xll.ohTrigger(RecalcTrigger,Trigger1Y)),NA())</f>
        <v>2.3536586914312263E-2</v>
      </c>
    </row>
    <row r="796" spans="2:17" x14ac:dyDescent="0.2">
      <c r="B796" s="46" t="s">
        <v>51</v>
      </c>
      <c r="D796" s="49">
        <f>_xll.qlCalendarAdvance(LocalCalendar,$D795,B796,"f",FALSE)</f>
        <v>45175</v>
      </c>
      <c r="E796" s="49">
        <f>_xll.qlInterestRateIndexValueDate(IndexON,D796)</f>
        <v>45175</v>
      </c>
      <c r="F796" s="52">
        <f>IFERROR(_xll.qlIndexFixing(IndexON,D796,TRUE,_xll.ohTrigger(RecalcTrigger,TriggerON)),NA())</f>
        <v>1.7564735063384518E-2</v>
      </c>
      <c r="H796" s="49">
        <f>_xll.qlCalendarAdvance(IborCalendar,$H795,B796,"f",FALSE)</f>
        <v>45168</v>
      </c>
      <c r="I796" s="49">
        <f>_xll.qlInterestRateIndexValueDate(Index1M,$H796)</f>
        <v>45170</v>
      </c>
      <c r="J796" s="52">
        <f>IFERROR(_xll.qlIndexFixing(Index1M,$H796,TRUE,_xll.ohTrigger(RecalcTrigger,Trigger1M)),NA())</f>
        <v>2.0564839175261373E-2</v>
      </c>
      <c r="K796" s="52">
        <f>IFERROR(_xll.qlIndexFixing(ONIndex1M,I796,TRUE,_xll.ohTrigger(RecalcTrigger,Trigger1M)),NA())</f>
        <v>2.0504222571327002E-2</v>
      </c>
      <c r="L796" s="52">
        <f>IFERROR(_xll.qlIndexFixing(Index3M,H796,TRUE,_xll.ohTrigger(RecalcTrigger,Trigger3M)),NA())</f>
        <v>2.1380214121139062E-2</v>
      </c>
      <c r="M796" s="52">
        <f>IFERROR(_xll.qlIndexFixing(ONIndex3M,I796,TRUE,_xll.ohTrigger(RecalcTrigger,Trigger3M)),NA())</f>
        <v>2.1192310706616979E-2</v>
      </c>
      <c r="N796" s="52">
        <f>IFERROR(_xll.qlIndexFixing(Index6M,$H796,TRUE,_xll.ohTrigger(RecalcTrigger,Trigger6M)),NA())</f>
        <v>2.2804190770129639E-2</v>
      </c>
      <c r="O796" s="52">
        <f>IFERROR(_xll.qlIndexFixing(ONIndex6M,I796,TRUE,_xll.ohTrigger(RecalcTrigger,Trigger6M)),NA())</f>
        <v>2.2399528649048595E-2</v>
      </c>
      <c r="P796" s="52">
        <f>IFERROR(_xll.qlIndexFixing(Index1Y,$H796,TRUE,_xll.ohTrigger(RecalcTrigger,Trigger1Y)),NA())</f>
        <v>2.4309095954473951E-2</v>
      </c>
      <c r="Q796" s="52">
        <f>IFERROR(_xll.qlIndexFixing(ONIndex1Y,I796,TRUE,_xll.ohTrigger(RecalcTrigger,Trigger1Y)),NA())</f>
        <v>2.3562250764217474E-2</v>
      </c>
    </row>
    <row r="797" spans="2:17" x14ac:dyDescent="0.2">
      <c r="B797" s="46" t="s">
        <v>51</v>
      </c>
      <c r="D797" s="49">
        <f>_xll.qlCalendarAdvance(LocalCalendar,$D796,B797,"f",FALSE)</f>
        <v>45182</v>
      </c>
      <c r="E797" s="49">
        <f>_xll.qlInterestRateIndexValueDate(IndexON,D797)</f>
        <v>45182</v>
      </c>
      <c r="F797" s="52">
        <f>IFERROR(_xll.qlIndexFixing(IndexON,D797,TRUE,_xll.ohTrigger(RecalcTrigger,TriggerON)),NA())</f>
        <v>1.758791729391973E-2</v>
      </c>
      <c r="H797" s="49">
        <f>_xll.qlCalendarAdvance(IborCalendar,$H796,B797,"f",FALSE)</f>
        <v>45175</v>
      </c>
      <c r="I797" s="49">
        <f>_xll.qlInterestRateIndexValueDate(Index1M,$H797)</f>
        <v>45177</v>
      </c>
      <c r="J797" s="52">
        <f>IFERROR(_xll.qlIndexFixing(Index1M,$H797,TRUE,_xll.ohTrigger(RecalcTrigger,Trigger1M)),NA())</f>
        <v>2.0589867592144817E-2</v>
      </c>
      <c r="K797" s="52">
        <f>IFERROR(_xll.qlIndexFixing(ONIndex1M,I797,TRUE,_xll.ohTrigger(RecalcTrigger,Trigger1M)),NA())</f>
        <v>2.0525529340069681E-2</v>
      </c>
      <c r="L797" s="52">
        <f>IFERROR(_xll.qlIndexFixing(Index3M,H797,TRUE,_xll.ohTrigger(RecalcTrigger,Trigger3M)),NA())</f>
        <v>2.1401293467414585E-2</v>
      </c>
      <c r="M797" s="52">
        <f>IFERROR(_xll.qlIndexFixing(ONIndex3M,I797,TRUE,_xll.ohTrigger(RecalcTrigger,Trigger3M)),NA())</f>
        <v>2.121211901275899E-2</v>
      </c>
      <c r="N797" s="52">
        <f>IFERROR(_xll.qlIndexFixing(Index6M,$H797,TRUE,_xll.ohTrigger(RecalcTrigger,Trigger6M)),NA())</f>
        <v>2.2825160807656293E-2</v>
      </c>
      <c r="O797" s="52">
        <f>IFERROR(_xll.qlIndexFixing(ONIndex6M,I797,TRUE,_xll.ohTrigger(RecalcTrigger,Trigger6M)),NA())</f>
        <v>2.2420778906209193E-2</v>
      </c>
      <c r="P797" s="52">
        <f>IFERROR(_xll.qlIndexFixing(Index1Y,$H797,TRUE,_xll.ohTrigger(RecalcTrigger,Trigger1Y)),NA())</f>
        <v>2.4322266863420004E-2</v>
      </c>
      <c r="Q797" s="52">
        <f>IFERROR(_xll.qlIndexFixing(ONIndex1Y,I797,TRUE,_xll.ohTrigger(RecalcTrigger,Trigger1Y)),NA())</f>
        <v>2.3584881830318594E-2</v>
      </c>
    </row>
    <row r="798" spans="2:17" x14ac:dyDescent="0.2">
      <c r="B798" s="46" t="s">
        <v>51</v>
      </c>
      <c r="D798" s="49">
        <f>_xll.qlCalendarAdvance(LocalCalendar,$D797,B798,"f",FALSE)</f>
        <v>45189</v>
      </c>
      <c r="E798" s="49">
        <f>_xll.qlInterestRateIndexValueDate(IndexON,D798)</f>
        <v>45189</v>
      </c>
      <c r="F798" s="52">
        <f>IFERROR(_xll.qlIndexFixing(IndexON,D798,TRUE,_xll.ohTrigger(RecalcTrigger,TriggerON)),NA())</f>
        <v>1.7610846270876834E-2</v>
      </c>
      <c r="H798" s="49">
        <f>_xll.qlCalendarAdvance(IborCalendar,$H797,B798,"f",FALSE)</f>
        <v>45182</v>
      </c>
      <c r="I798" s="49">
        <f>_xll.qlInterestRateIndexValueDate(Index1M,$H798)</f>
        <v>45184</v>
      </c>
      <c r="J798" s="52">
        <f>IFERROR(_xll.qlIndexFixing(Index1M,$H798,TRUE,_xll.ohTrigger(RecalcTrigger,Trigger1M)),NA())</f>
        <v>2.0610137518399796E-2</v>
      </c>
      <c r="K798" s="52">
        <f>IFERROR(_xll.qlIndexFixing(ONIndex1M,I798,TRUE,_xll.ohTrigger(RecalcTrigger,Trigger1M)),NA())</f>
        <v>2.054872608696634E-2</v>
      </c>
      <c r="L798" s="52">
        <f>IFERROR(_xll.qlIndexFixing(Index3M,H798,TRUE,_xll.ohTrigger(RecalcTrigger,Trigger3M)),NA())</f>
        <v>2.1422206785684694E-2</v>
      </c>
      <c r="M798" s="52">
        <f>IFERROR(_xll.qlIndexFixing(ONIndex3M,I798,TRUE,_xll.ohTrigger(RecalcTrigger,Trigger3M)),NA())</f>
        <v>2.1233962293569775E-2</v>
      </c>
      <c r="N798" s="52">
        <f>IFERROR(_xll.qlIndexFixing(Index6M,$H798,TRUE,_xll.ohTrigger(RecalcTrigger,Trigger6M)),NA())</f>
        <v>2.2845901107284794E-2</v>
      </c>
      <c r="O798" s="52">
        <f>IFERROR(_xll.qlIndexFixing(ONIndex6M,I798,TRUE,_xll.ohTrigger(RecalcTrigger,Trigger6M)),NA())</f>
        <v>2.2444193477797469E-2</v>
      </c>
      <c r="P798" s="52">
        <f>IFERROR(_xll.qlIndexFixing(Index1Y,$H798,TRUE,_xll.ohTrigger(RecalcTrigger,Trigger1Y)),NA())</f>
        <v>2.4336831537128831E-2</v>
      </c>
      <c r="Q798" s="52">
        <f>IFERROR(_xll.qlIndexFixing(ONIndex1Y,I798,TRUE,_xll.ohTrigger(RecalcTrigger,Trigger1Y)),NA())</f>
        <v>2.360961794989791E-2</v>
      </c>
    </row>
    <row r="799" spans="2:17" x14ac:dyDescent="0.2">
      <c r="B799" s="46" t="s">
        <v>51</v>
      </c>
      <c r="D799" s="49">
        <f>_xll.qlCalendarAdvance(LocalCalendar,$D798,B799,"f",FALSE)</f>
        <v>45196</v>
      </c>
      <c r="E799" s="49">
        <f>_xll.qlInterestRateIndexValueDate(IndexON,D799)</f>
        <v>45196</v>
      </c>
      <c r="F799" s="52">
        <f>IFERROR(_xll.qlIndexFixing(IndexON,D799,TRUE,_xll.ohTrigger(RecalcTrigger,TriggerON)),NA())</f>
        <v>1.763352199425583E-2</v>
      </c>
      <c r="H799" s="49">
        <f>_xll.qlCalendarAdvance(IborCalendar,$H798,B799,"f",FALSE)</f>
        <v>45189</v>
      </c>
      <c r="I799" s="49">
        <f>_xll.qlInterestRateIndexValueDate(Index1M,$H799)</f>
        <v>45191</v>
      </c>
      <c r="J799" s="52">
        <f>IFERROR(_xll.qlIndexFixing(Index1M,$H799,TRUE,_xll.ohTrigger(RecalcTrigger,Trigger1M)),NA())</f>
        <v>2.0632202031380369E-2</v>
      </c>
      <c r="K799" s="52">
        <f>IFERROR(_xll.qlIndexFixing(ONIndex1M,I799,TRUE,_xll.ohTrigger(RecalcTrigger,Trigger1M)),NA())</f>
        <v>2.0571533646487339E-2</v>
      </c>
      <c r="L799" s="52">
        <f>IFERROR(_xll.qlIndexFixing(Index3M,H799,TRUE,_xll.ohTrigger(RecalcTrigger,Trigger3M)),NA())</f>
        <v>2.1442954073331709E-2</v>
      </c>
      <c r="M799" s="52">
        <f>IFERROR(_xll.qlIndexFixing(ONIndex3M,I799,TRUE,_xll.ohTrigger(RecalcTrigger,Trigger3M)),NA())</f>
        <v>2.1255640304209678E-2</v>
      </c>
      <c r="N799" s="52">
        <f>IFERROR(_xll.qlIndexFixing(Index6M,$H799,TRUE,_xll.ohTrigger(RecalcTrigger,Trigger6M)),NA())</f>
        <v>2.2866411661867009E-2</v>
      </c>
      <c r="O799" s="52">
        <f>IFERROR(_xll.qlIndexFixing(ONIndex6M,I799,TRUE,_xll.ohTrigger(RecalcTrigger,Trigger6M)),NA())</f>
        <v>2.2467380679422888E-2</v>
      </c>
      <c r="P799" s="52">
        <f>IFERROR(_xll.qlIndexFixing(Index1Y,$H799,TRUE,_xll.ohTrigger(RecalcTrigger,Trigger1Y)),NA())</f>
        <v>2.4351129526539689E-2</v>
      </c>
      <c r="Q799" s="52">
        <f>IFERROR(_xll.qlIndexFixing(ONIndex1Y,I799,TRUE,_xll.ohTrigger(RecalcTrigger,Trigger1Y)),NA())</f>
        <v>2.36338738940578E-2</v>
      </c>
    </row>
    <row r="800" spans="2:17" x14ac:dyDescent="0.2">
      <c r="B800" s="46" t="s">
        <v>51</v>
      </c>
      <c r="D800" s="49">
        <f>_xll.qlCalendarAdvance(LocalCalendar,$D799,B800,"f",FALSE)</f>
        <v>45203</v>
      </c>
      <c r="E800" s="49">
        <f>_xll.qlInterestRateIndexValueDate(IndexON,D800)</f>
        <v>45203</v>
      </c>
      <c r="F800" s="52">
        <f>IFERROR(_xll.qlIndexFixing(IndexON,D800,TRUE,_xll.ohTrigger(RecalcTrigger,TriggerON)),NA())</f>
        <v>1.7655944463816908E-2</v>
      </c>
      <c r="H800" s="49">
        <f>_xll.qlCalendarAdvance(IborCalendar,$H799,B800,"f",FALSE)</f>
        <v>45196</v>
      </c>
      <c r="I800" s="49">
        <f>_xll.qlInterestRateIndexValueDate(Index1M,$H800)</f>
        <v>45198</v>
      </c>
      <c r="J800" s="52">
        <f>IFERROR(_xll.qlIndexFixing(Index1M,$H800,TRUE,_xll.ohTrigger(RecalcTrigger,Trigger1M)),NA())</f>
        <v>2.0655981389496592E-2</v>
      </c>
      <c r="K800" s="52">
        <f>IFERROR(_xll.qlIndexFixing(ONIndex1M,I800,TRUE,_xll.ohTrigger(RecalcTrigger,Trigger1M)),NA())</f>
        <v>2.059395201844616E-2</v>
      </c>
      <c r="L800" s="52">
        <f>IFERROR(_xll.qlIndexFixing(Index3M,H800,TRUE,_xll.ohTrigger(RecalcTrigger,Trigger3M)),NA())</f>
        <v>2.1463535327753754E-2</v>
      </c>
      <c r="M800" s="52">
        <f>IFERROR(_xll.qlIndexFixing(ONIndex3M,I800,TRUE,_xll.ohTrigger(RecalcTrigger,Trigger3M)),NA())</f>
        <v>2.1277153044518826E-2</v>
      </c>
      <c r="N800" s="52">
        <f>IFERROR(_xll.qlIndexFixing(Index6M,$H800,TRUE,_xll.ohTrigger(RecalcTrigger,Trigger6M)),NA())</f>
        <v>2.2884597828936235E-2</v>
      </c>
      <c r="O800" s="52">
        <f>IFERROR(_xll.qlIndexFixing(ONIndex6M,I800,TRUE,_xll.ohTrigger(RecalcTrigger,Trigger6M)),NA())</f>
        <v>2.2490340510872286E-2</v>
      </c>
      <c r="P800" s="52">
        <f>IFERROR(_xll.qlIndexFixing(Index1Y,$H800,TRUE,_xll.ohTrigger(RecalcTrigger,Trigger1Y)),NA())</f>
        <v>2.4365172758014385E-2</v>
      </c>
      <c r="Q800" s="52">
        <f>IFERROR(_xll.qlIndexFixing(ONIndex1Y,I800,TRUE,_xll.ohTrigger(RecalcTrigger,Trigger1Y)),NA())</f>
        <v>2.3657649662451874E-2</v>
      </c>
    </row>
    <row r="801" spans="2:17" x14ac:dyDescent="0.2">
      <c r="B801" s="46" t="s">
        <v>51</v>
      </c>
      <c r="D801" s="49">
        <f>_xll.qlCalendarAdvance(LocalCalendar,$D800,B801,"f",FALSE)</f>
        <v>45210</v>
      </c>
      <c r="E801" s="49">
        <f>_xll.qlInterestRateIndexValueDate(IndexON,D801)</f>
        <v>45210</v>
      </c>
      <c r="F801" s="52">
        <f>IFERROR(_xll.qlIndexFixing(IndexON,D801,TRUE,_xll.ohTrigger(RecalcTrigger,TriggerON)),NA())</f>
        <v>1.7678113679719942E-2</v>
      </c>
      <c r="H801" s="49">
        <f>_xll.qlCalendarAdvance(IborCalendar,$H800,B801,"f",FALSE)</f>
        <v>45203</v>
      </c>
      <c r="I801" s="49">
        <f>_xll.qlInterestRateIndexValueDate(Index1M,$H801)</f>
        <v>45205</v>
      </c>
      <c r="J801" s="52">
        <f>IFERROR(_xll.qlIndexFixing(Index1M,$H801,TRUE,_xll.ohTrigger(RecalcTrigger,Trigger1M)),NA())</f>
        <v>2.0675161729078909E-2</v>
      </c>
      <c r="K801" s="52">
        <f>IFERROR(_xll.qlIndexFixing(ONIndex1M,I801,TRUE,_xll.ohTrigger(RecalcTrigger,Trigger1M)),NA())</f>
        <v>2.0618127877054526E-2</v>
      </c>
      <c r="L801" s="52">
        <f>IFERROR(_xll.qlIndexFixing(Index3M,H801,TRUE,_xll.ohTrigger(RecalcTrigger,Trigger3M)),NA())</f>
        <v>2.149014579812562E-2</v>
      </c>
      <c r="M801" s="52">
        <f>IFERROR(_xll.qlIndexFixing(ONIndex3M,I801,TRUE,_xll.ohTrigger(RecalcTrigger,Trigger3M)),NA())</f>
        <v>2.1300648127071664E-2</v>
      </c>
      <c r="N801" s="52">
        <f>IFERROR(_xll.qlIndexFixing(Index6M,$H801,TRUE,_xll.ohTrigger(RecalcTrigger,Trigger6M)),NA())</f>
        <v>2.2912973812640729E-2</v>
      </c>
      <c r="O801" s="52">
        <f>IFERROR(_xll.qlIndexFixing(ONIndex6M,I801,TRUE,_xll.ohTrigger(RecalcTrigger,Trigger6M)),NA())</f>
        <v>2.2515390679338498E-2</v>
      </c>
      <c r="P801" s="52">
        <f>IFERROR(_xll.qlIndexFixing(Index1Y,$H801,TRUE,_xll.ohTrigger(RecalcTrigger,Trigger1Y)),NA())</f>
        <v>2.4378973158781819E-2</v>
      </c>
      <c r="Q801" s="52">
        <f>IFERROR(_xll.qlIndexFixing(ONIndex1Y,I801,TRUE,_xll.ohTrigger(RecalcTrigger,Trigger1Y)),NA())</f>
        <v>2.3683366938407335E-2</v>
      </c>
    </row>
    <row r="802" spans="2:17" x14ac:dyDescent="0.2">
      <c r="B802" s="46" t="s">
        <v>51</v>
      </c>
      <c r="D802" s="49">
        <f>_xll.qlCalendarAdvance(LocalCalendar,$D801,B802,"f",FALSE)</f>
        <v>45217</v>
      </c>
      <c r="E802" s="49">
        <f>_xll.qlInterestRateIndexValueDate(IndexON,D802)</f>
        <v>45217</v>
      </c>
      <c r="F802" s="52">
        <f>IFERROR(_xll.qlIndexFixing(IndexON,D802,TRUE,_xll.ohTrigger(RecalcTrigger,TriggerON)),NA())</f>
        <v>1.770002964180506E-2</v>
      </c>
      <c r="H802" s="49">
        <f>_xll.qlCalendarAdvance(IborCalendar,$H801,B802,"f",FALSE)</f>
        <v>45210</v>
      </c>
      <c r="I802" s="49">
        <f>_xll.qlInterestRateIndexValueDate(Index1M,$H802)</f>
        <v>45212</v>
      </c>
      <c r="J802" s="52">
        <f>IFERROR(_xll.qlIndexFixing(Index1M,$H802,TRUE,_xll.ohTrigger(RecalcTrigger,Trigger1M)),NA())</f>
        <v>2.0696056909480329E-2</v>
      </c>
      <c r="K802" s="52">
        <f>IFERROR(_xll.qlIndexFixing(ONIndex1M,I802,TRUE,_xll.ohTrigger(RecalcTrigger,Trigger1M)),NA())</f>
        <v>2.0637621198744682E-2</v>
      </c>
      <c r="L802" s="52">
        <f>IFERROR(_xll.qlIndexFixing(Index3M,H802,TRUE,_xll.ohTrigger(RecalcTrigger,Trigger3M)),NA())</f>
        <v>2.151241556540515E-2</v>
      </c>
      <c r="M802" s="52">
        <f>IFERROR(_xll.qlIndexFixing(ONIndex3M,I802,TRUE,_xll.ohTrigger(RecalcTrigger,Trigger3M)),NA())</f>
        <v>2.1319682713958343E-2</v>
      </c>
      <c r="N802" s="52">
        <f>IFERROR(_xll.qlIndexFixing(Index6M,$H802,TRUE,_xll.ohTrigger(RecalcTrigger,Trigger6M)),NA())</f>
        <v>2.2932749606601393E-2</v>
      </c>
      <c r="O802" s="52">
        <f>IFERROR(_xll.qlIndexFixing(ONIndex6M,I802,TRUE,_xll.ohTrigger(RecalcTrigger,Trigger6M)),NA())</f>
        <v>2.2535578062843342E-2</v>
      </c>
      <c r="P802" s="52">
        <f>IFERROR(_xll.qlIndexFixing(Index1Y,$H802,TRUE,_xll.ohTrigger(RecalcTrigger,Trigger1Y)),NA())</f>
        <v>2.4394174622219607E-2</v>
      </c>
      <c r="Q802" s="52">
        <f>IFERROR(_xll.qlIndexFixing(ONIndex1Y,I802,TRUE,_xll.ohTrigger(RecalcTrigger,Trigger1Y)),NA())</f>
        <v>2.3703760670983343E-2</v>
      </c>
    </row>
    <row r="803" spans="2:17" x14ac:dyDescent="0.2">
      <c r="B803" s="46" t="s">
        <v>51</v>
      </c>
      <c r="D803" s="49">
        <f>_xll.qlCalendarAdvance(LocalCalendar,$D802,B803,"f",FALSE)</f>
        <v>45224</v>
      </c>
      <c r="E803" s="49">
        <f>_xll.qlInterestRateIndexValueDate(IndexON,D803)</f>
        <v>45224</v>
      </c>
      <c r="F803" s="52">
        <f>IFERROR(_xll.qlIndexFixing(IndexON,D803,TRUE,_xll.ohTrigger(RecalcTrigger,TriggerON)),NA())</f>
        <v>1.772169235007226E-2</v>
      </c>
      <c r="H803" s="49">
        <f>_xll.qlCalendarAdvance(IborCalendar,$H802,B803,"f",FALSE)</f>
        <v>45217</v>
      </c>
      <c r="I803" s="49">
        <f>_xll.qlInterestRateIndexValueDate(Index1M,$H803)</f>
        <v>45219</v>
      </c>
      <c r="J803" s="52">
        <f>IFERROR(_xll.qlIndexFixing(Index1M,$H803,TRUE,_xll.ohTrigger(RecalcTrigger,Trigger1M)),NA())</f>
        <v>2.0716562308098128E-2</v>
      </c>
      <c r="K803" s="52">
        <f>IFERROR(_xll.qlIndexFixing(ONIndex1M,I803,TRUE,_xll.ohTrigger(RecalcTrigger,Trigger1M)),NA())</f>
        <v>2.0658872006658058E-2</v>
      </c>
      <c r="L803" s="52">
        <f>IFERROR(_xll.qlIndexFixing(Index3M,H803,TRUE,_xll.ohTrigger(RecalcTrigger,Trigger3M)),NA())</f>
        <v>2.1530414153812148E-2</v>
      </c>
      <c r="M803" s="52">
        <f>IFERROR(_xll.qlIndexFixing(ONIndex3M,I803,TRUE,_xll.ohTrigger(RecalcTrigger,Trigger3M)),NA())</f>
        <v>2.1340699642875549E-2</v>
      </c>
      <c r="N803" s="52">
        <f>IFERROR(_xll.qlIndexFixing(Index6M,$H803,TRUE,_xll.ohTrigger(RecalcTrigger,Trigger6M)),NA())</f>
        <v>2.2952295585808455E-2</v>
      </c>
      <c r="O803" s="52">
        <f>IFERROR(_xll.qlIndexFixing(ONIndex6M,I803,TRUE,_xll.ohTrigger(RecalcTrigger,Trigger6M)),NA())</f>
        <v>2.2557855783125191E-2</v>
      </c>
      <c r="P803" s="52">
        <f>IFERROR(_xll.qlIndexFixing(Index1Y,$H803,TRUE,_xll.ohTrigger(RecalcTrigger,Trigger1Y)),NA())</f>
        <v>2.4405893181266774E-2</v>
      </c>
      <c r="Q803" s="52">
        <f>IFERROR(_xll.qlIndexFixing(ONIndex1Y,I803,TRUE,_xll.ohTrigger(RecalcTrigger,Trigger1Y)),NA())</f>
        <v>2.3726095910507894E-2</v>
      </c>
    </row>
    <row r="804" spans="2:17" x14ac:dyDescent="0.2">
      <c r="B804" s="46" t="s">
        <v>51</v>
      </c>
      <c r="D804" s="49">
        <f>_xll.qlCalendarAdvance(LocalCalendar,$D803,B804,"f",FALSE)</f>
        <v>45231</v>
      </c>
      <c r="E804" s="49">
        <f>_xll.qlInterestRateIndexValueDate(IndexON,D804)</f>
        <v>45231</v>
      </c>
      <c r="F804" s="52">
        <f>IFERROR(_xll.qlIndexFixing(IndexON,D804,TRUE,_xll.ohTrigger(RecalcTrigger,TriggerON)),NA())</f>
        <v>1.7743101804441608E-2</v>
      </c>
      <c r="H804" s="49">
        <f>_xll.qlCalendarAdvance(IborCalendar,$H803,B804,"f",FALSE)</f>
        <v>45224</v>
      </c>
      <c r="I804" s="49">
        <f>_xll.qlInterestRateIndexValueDate(Index1M,$H804)</f>
        <v>45226</v>
      </c>
      <c r="J804" s="52">
        <f>IFERROR(_xll.qlIndexFixing(Index1M,$H804,TRUE,_xll.ohTrigger(RecalcTrigger,Trigger1M)),NA())</f>
        <v>2.0736677922874591E-2</v>
      </c>
      <c r="K804" s="52">
        <f>IFERROR(_xll.qlIndexFixing(ONIndex1M,I804,TRUE,_xll.ohTrigger(RecalcTrigger,Trigger1M)),NA())</f>
        <v>2.0679733626156604E-2</v>
      </c>
      <c r="L804" s="52">
        <f>IFERROR(_xll.qlIndexFixing(Index3M,H804,TRUE,_xll.ohTrigger(RecalcTrigger,Trigger3M)),NA())</f>
        <v>2.1550299227423703E-2</v>
      </c>
      <c r="M804" s="52">
        <f>IFERROR(_xll.qlIndexFixing(ONIndex3M,I804,TRUE,_xll.ohTrigger(RecalcTrigger,Trigger3M)),NA())</f>
        <v>2.1361551301168902E-2</v>
      </c>
      <c r="N804" s="52">
        <f>IFERROR(_xll.qlIndexFixing(Index6M,$H804,TRUE,_xll.ohTrigger(RecalcTrigger,Trigger6M)),NA())</f>
        <v>2.2971611743412473E-2</v>
      </c>
      <c r="O804" s="52">
        <f>IFERROR(_xll.qlIndexFixing(ONIndex6M,I804,TRUE,_xll.ohTrigger(RecalcTrigger,Trigger6M)),NA())</f>
        <v>2.2579906132751404E-2</v>
      </c>
      <c r="P804" s="52">
        <f>IFERROR(_xll.qlIndexFixing(Index1Y,$H804,TRUE,_xll.ohTrigger(RecalcTrigger,Trigger1Y)),NA())</f>
        <v>2.4419036661517533E-2</v>
      </c>
      <c r="Q804" s="52">
        <f>IFERROR(_xll.qlIndexFixing(ONIndex1Y,I804,TRUE,_xll.ohTrigger(RecalcTrigger,Trigger1Y)),NA())</f>
        <v>2.3747950973200815E-2</v>
      </c>
    </row>
    <row r="805" spans="2:17" x14ac:dyDescent="0.2">
      <c r="B805" s="46" t="s">
        <v>51</v>
      </c>
      <c r="D805" s="49">
        <f>_xll.qlCalendarAdvance(LocalCalendar,$D804,B805,"f",FALSE)</f>
        <v>45238</v>
      </c>
      <c r="E805" s="49">
        <f>_xll.qlInterestRateIndexValueDate(IndexON,D805)</f>
        <v>45238</v>
      </c>
      <c r="F805" s="52">
        <f>IFERROR(_xll.qlIndexFixing(IndexON,D805,TRUE,_xll.ohTrigger(RecalcTrigger,TriggerON)),NA())</f>
        <v>1.7764258004913103E-2</v>
      </c>
      <c r="H805" s="49">
        <f>_xll.qlCalendarAdvance(IborCalendar,$H804,B805,"f",FALSE)</f>
        <v>45231</v>
      </c>
      <c r="I805" s="49">
        <f>_xll.qlInterestRateIndexValueDate(Index1M,$H805)</f>
        <v>45233</v>
      </c>
      <c r="J805" s="52">
        <f>IFERROR(_xll.qlIndexFixing(Index1M,$H805,TRUE,_xll.ohTrigger(RecalcTrigger,Trigger1M)),NA())</f>
        <v>2.0756403751788114E-2</v>
      </c>
      <c r="K805" s="52">
        <f>IFERROR(_xll.qlIndexFixing(ONIndex1M,I805,TRUE,_xll.ohTrigger(RecalcTrigger,Trigger1M)),NA())</f>
        <v>2.0700206057000514E-2</v>
      </c>
      <c r="L805" s="52">
        <f>IFERROR(_xll.qlIndexFixing(Index3M,H805,TRUE,_xll.ohTrigger(RecalcTrigger,Trigger3M)),NA())</f>
        <v>2.1570018228108785E-2</v>
      </c>
      <c r="M805" s="52">
        <f>IFERROR(_xll.qlIndexFixing(ONIndex3M,I805,TRUE,_xll.ohTrigger(RecalcTrigger,Trigger3M)),NA())</f>
        <v>2.138223768873182E-2</v>
      </c>
      <c r="N805" s="52">
        <f>IFERROR(_xll.qlIndexFixing(Index6M,$H805,TRUE,_xll.ohTrigger(RecalcTrigger,Trigger6M)),NA())</f>
        <v>2.29846499530184E-2</v>
      </c>
      <c r="O805" s="52">
        <f>IFERROR(_xll.qlIndexFixing(ONIndex6M,I805,TRUE,_xll.ohTrigger(RecalcTrigger,Trigger6M)),NA())</f>
        <v>2.2601729111588753E-2</v>
      </c>
      <c r="P805" s="52">
        <f>IFERROR(_xll.qlIndexFixing(Index1Y,$H805,TRUE,_xll.ohTrigger(RecalcTrigger,Trigger1Y)),NA())</f>
        <v>2.4431985028074373E-2</v>
      </c>
      <c r="Q805" s="52">
        <f>IFERROR(_xll.qlIndexFixing(ONIndex1Y,I805,TRUE,_xll.ohTrigger(RecalcTrigger,Trigger1Y)),NA())</f>
        <v>2.3769325858795654E-2</v>
      </c>
    </row>
    <row r="806" spans="2:17" x14ac:dyDescent="0.2">
      <c r="B806" s="46" t="s">
        <v>51</v>
      </c>
      <c r="D806" s="49">
        <f>_xll.qlCalendarAdvance(LocalCalendar,$D805,B806,"f",FALSE)</f>
        <v>45245</v>
      </c>
      <c r="E806" s="49">
        <f>_xll.qlInterestRateIndexValueDate(IndexON,D806)</f>
        <v>45245</v>
      </c>
      <c r="F806" s="52">
        <f>IFERROR(_xll.qlIndexFixing(IndexON,D806,TRUE,_xll.ohTrigger(RecalcTrigger,TriggerON)),NA())</f>
        <v>1.7785160951406809E-2</v>
      </c>
      <c r="H806" s="49">
        <f>_xll.qlCalendarAdvance(IborCalendar,$H805,B806,"f",FALSE)</f>
        <v>45238</v>
      </c>
      <c r="I806" s="49">
        <f>_xll.qlInterestRateIndexValueDate(Index1M,$H806)</f>
        <v>45243</v>
      </c>
      <c r="J806" s="52">
        <f>IFERROR(_xll.qlIndexFixing(Index1M,$H806,TRUE,_xll.ohTrigger(RecalcTrigger,Trigger1M)),NA())</f>
        <v>2.0781971764621154E-2</v>
      </c>
      <c r="K806" s="52">
        <f>IFERROR(_xll.qlIndexFixing(ONIndex1M,I806,TRUE,_xll.ohTrigger(RecalcTrigger,Trigger1M)),NA())</f>
        <v>2.0724765409418922E-2</v>
      </c>
      <c r="L806" s="52">
        <f>IFERROR(_xll.qlIndexFixing(Index3M,H806,TRUE,_xll.ohTrigger(RecalcTrigger,Trigger3M)),NA())</f>
        <v>2.1593886823408858E-2</v>
      </c>
      <c r="M806" s="52">
        <f>IFERROR(_xll.qlIndexFixing(ONIndex3M,I806,TRUE,_xll.ohTrigger(RecalcTrigger,Trigger3M)),NA())</f>
        <v>2.1407319743351749E-2</v>
      </c>
      <c r="N806" s="52">
        <f>IFERROR(_xll.qlIndexFixing(Index6M,$H806,TRUE,_xll.ohTrigger(RecalcTrigger,Trigger6M)),NA())</f>
        <v>2.3011584738857907E-2</v>
      </c>
      <c r="O806" s="52">
        <f>IFERROR(_xll.qlIndexFixing(ONIndex6M,I806,TRUE,_xll.ohTrigger(RecalcTrigger,Trigger6M)),NA())</f>
        <v>2.2628032348670502E-2</v>
      </c>
      <c r="P806" s="52">
        <f>IFERROR(_xll.qlIndexFixing(Index1Y,$H806,TRUE,_xll.ohTrigger(RecalcTrigger,Trigger1Y)),NA())</f>
        <v>2.4448544130378835E-2</v>
      </c>
      <c r="Q806" s="52">
        <f>IFERROR(_xll.qlIndexFixing(ONIndex1Y,I806,TRUE,_xll.ohTrigger(RecalcTrigger,Trigger1Y)),NA())</f>
        <v>2.3794532798024903E-2</v>
      </c>
    </row>
    <row r="807" spans="2:17" x14ac:dyDescent="0.2">
      <c r="B807" s="46" t="s">
        <v>51</v>
      </c>
      <c r="D807" s="49">
        <f>_xll.qlCalendarAdvance(LocalCalendar,$D806,B807,"f",FALSE)</f>
        <v>45252</v>
      </c>
      <c r="E807" s="49">
        <f>_xll.qlInterestRateIndexValueDate(IndexON,D807)</f>
        <v>45252</v>
      </c>
      <c r="F807" s="52">
        <f>IFERROR(_xll.qlIndexFixing(IndexON,D807,TRUE,_xll.ohTrigger(RecalcTrigger,TriggerON)),NA())</f>
        <v>1.7807715700315363E-2</v>
      </c>
      <c r="H807" s="49">
        <f>_xll.qlCalendarAdvance(IborCalendar,$H806,B807,"f",FALSE)</f>
        <v>45245</v>
      </c>
      <c r="I807" s="49">
        <f>_xll.qlInterestRateIndexValueDate(Index1M,$H807)</f>
        <v>45247</v>
      </c>
      <c r="J807" s="52">
        <f>IFERROR(_xll.qlIndexFixing(Index1M,$H807,TRUE,_xll.ohTrigger(RecalcTrigger,Trigger1M)),NA())</f>
        <v>2.0794686044130716E-2</v>
      </c>
      <c r="K807" s="52">
        <f>IFERROR(_xll.qlIndexFixing(ONIndex1M,I807,TRUE,_xll.ohTrigger(RecalcTrigger,Trigger1M)),NA())</f>
        <v>2.0739983352004998E-2</v>
      </c>
      <c r="L807" s="52">
        <f>IFERROR(_xll.qlIndexFixing(Index3M,H807,TRUE,_xll.ohTrigger(RecalcTrigger,Trigger3M)),NA())</f>
        <v>2.1610957128249078E-2</v>
      </c>
      <c r="M807" s="52">
        <f>IFERROR(_xll.qlIndexFixing(ONIndex3M,I807,TRUE,_xll.ohTrigger(RecalcTrigger,Trigger3M)),NA())</f>
        <v>2.1423114651319963E-2</v>
      </c>
      <c r="N807" s="52">
        <f>IFERROR(_xll.qlIndexFixing(Index6M,$H807,TRUE,_xll.ohTrigger(RecalcTrigger,Trigger6M)),NA())</f>
        <v>2.3022234014019385E-2</v>
      </c>
      <c r="O807" s="52">
        <f>IFERROR(_xll.qlIndexFixing(ONIndex6M,I807,TRUE,_xll.ohTrigger(RecalcTrigger,Trigger6M)),NA())</f>
        <v>2.2644692956470536E-2</v>
      </c>
      <c r="P807" s="52">
        <f>IFERROR(_xll.qlIndexFixing(Index1Y,$H807,TRUE,_xll.ohTrigger(RecalcTrigger,Trigger1Y)),NA())</f>
        <v>2.4457344145412285E-2</v>
      </c>
      <c r="Q807" s="52">
        <f>IFERROR(_xll.qlIndexFixing(ONIndex1Y,I807,TRUE,_xll.ohTrigger(RecalcTrigger,Trigger1Y)),NA())</f>
        <v>2.3810635097678556E-2</v>
      </c>
    </row>
    <row r="808" spans="2:17" x14ac:dyDescent="0.2">
      <c r="B808" s="46" t="s">
        <v>51</v>
      </c>
      <c r="D808" s="49">
        <f>_xll.qlCalendarAdvance(LocalCalendar,$D807,B808,"f",FALSE)</f>
        <v>45259</v>
      </c>
      <c r="E808" s="49">
        <f>_xll.qlInterestRateIndexValueDate(IndexON,D808)</f>
        <v>45259</v>
      </c>
      <c r="F808" s="52">
        <f>IFERROR(_xll.qlIndexFixing(IndexON,D808,TRUE,_xll.ohTrigger(RecalcTrigger,TriggerON)),NA())</f>
        <v>1.7826207082300982E-2</v>
      </c>
      <c r="H808" s="49">
        <f>_xll.qlCalendarAdvance(IborCalendar,$H807,B808,"f",FALSE)</f>
        <v>45252</v>
      </c>
      <c r="I808" s="49">
        <f>_xll.qlInterestRateIndexValueDate(Index1M,$H808)</f>
        <v>45254</v>
      </c>
      <c r="J808" s="52">
        <f>IFERROR(_xll.qlIndexFixing(Index1M,$H808,TRUE,_xll.ohTrigger(RecalcTrigger,Trigger1M)),NA())</f>
        <v>2.0817022111299304E-2</v>
      </c>
      <c r="K808" s="52">
        <f>IFERROR(_xll.qlIndexFixing(ONIndex1M,I808,TRUE,_xll.ohTrigger(RecalcTrigger,Trigger1M)),NA())</f>
        <v>2.0759288215792537E-2</v>
      </c>
      <c r="L808" s="52">
        <f>IFERROR(_xll.qlIndexFixing(Index3M,H808,TRUE,_xll.ohTrigger(RecalcTrigger,Trigger3M)),NA())</f>
        <v>2.1628178767192315E-2</v>
      </c>
      <c r="M808" s="52">
        <f>IFERROR(_xll.qlIndexFixing(ONIndex3M,I808,TRUE,_xll.ohTrigger(RecalcTrigger,Trigger3M)),NA())</f>
        <v>2.1443305226185316E-2</v>
      </c>
      <c r="N808" s="52">
        <f>IFERROR(_xll.qlIndexFixing(Index6M,$H808,TRUE,_xll.ohTrigger(RecalcTrigger,Trigger6M)),NA())</f>
        <v>2.3040713998136422E-2</v>
      </c>
      <c r="O808" s="52">
        <f>IFERROR(_xll.qlIndexFixing(ONIndex6M,I808,TRUE,_xll.ohTrigger(RecalcTrigger,Trigger6M)),NA())</f>
        <v>2.2665833822275161E-2</v>
      </c>
      <c r="P808" s="52">
        <f>IFERROR(_xll.qlIndexFixing(Index1Y,$H808,TRUE,_xll.ohTrigger(RecalcTrigger,Trigger1Y)),NA())</f>
        <v>2.4469778760602006E-2</v>
      </c>
      <c r="Q808" s="52">
        <f>IFERROR(_xll.qlIndexFixing(ONIndex1Y,I808,TRUE,_xll.ohTrigger(RecalcTrigger,Trigger1Y)),NA())</f>
        <v>2.3830569450460359E-2</v>
      </c>
    </row>
    <row r="809" spans="2:17" x14ac:dyDescent="0.2">
      <c r="B809" s="46" t="s">
        <v>51</v>
      </c>
      <c r="D809" s="49">
        <f>_xll.qlCalendarAdvance(LocalCalendar,$D808,B809,"f",FALSE)</f>
        <v>45266</v>
      </c>
      <c r="E809" s="49">
        <f>_xll.qlInterestRateIndexValueDate(IndexON,D809)</f>
        <v>45266</v>
      </c>
      <c r="F809" s="52">
        <f>IFERROR(_xll.qlIndexFixing(IndexON,D809,TRUE,_xll.ohTrigger(RecalcTrigger,TriggerON)),NA())</f>
        <v>1.7846350266541577E-2</v>
      </c>
      <c r="H809" s="49">
        <f>_xll.qlCalendarAdvance(IborCalendar,$H808,B809,"f",FALSE)</f>
        <v>45259</v>
      </c>
      <c r="I809" s="49">
        <f>_xll.qlInterestRateIndexValueDate(Index1M,$H809)</f>
        <v>45261</v>
      </c>
      <c r="J809" s="52">
        <f>IFERROR(_xll.qlIndexFixing(Index1M,$H809,TRUE,_xll.ohTrigger(RecalcTrigger,Trigger1M)),NA())</f>
        <v>2.083327341925123E-2</v>
      </c>
      <c r="K809" s="52">
        <f>IFERROR(_xll.qlIndexFixing(ONIndex1M,I809,TRUE,_xll.ohTrigger(RecalcTrigger,Trigger1M)),NA())</f>
        <v>2.0778203890152724E-2</v>
      </c>
      <c r="L809" s="52">
        <f>IFERROR(_xll.qlIndexFixing(Index3M,H809,TRUE,_xll.ohTrigger(RecalcTrigger,Trigger3M)),NA())</f>
        <v>2.1641294703885018E-2</v>
      </c>
      <c r="M809" s="52">
        <f>IFERROR(_xll.qlIndexFixing(ONIndex3M,I809,TRUE,_xll.ohTrigger(RecalcTrigger,Trigger3M)),NA())</f>
        <v>2.1463330530000491E-2</v>
      </c>
      <c r="N809" s="52">
        <f>IFERROR(_xll.qlIndexFixing(Index6M,$H809,TRUE,_xll.ohTrigger(RecalcTrigger,Trigger6M)),NA())</f>
        <v>2.3064930303161684E-2</v>
      </c>
      <c r="O809" s="52">
        <f>IFERROR(_xll.qlIndexFixing(ONIndex6M,I809,TRUE,_xll.ohTrigger(RecalcTrigger,Trigger6M)),NA())</f>
        <v>2.2686747316758016E-2</v>
      </c>
      <c r="P809" s="52">
        <f>IFERROR(_xll.qlIndexFixing(Index1Y,$H809,TRUE,_xll.ohTrigger(RecalcTrigger,Trigger1Y)),NA())</f>
        <v>2.4482065990875032E-2</v>
      </c>
      <c r="Q809" s="52">
        <f>IFERROR(_xll.qlIndexFixing(ONIndex1Y,I809,TRUE,_xll.ohTrigger(RecalcTrigger,Trigger1Y)),NA())</f>
        <v>2.3850023625158201E-2</v>
      </c>
    </row>
    <row r="810" spans="2:17" x14ac:dyDescent="0.2">
      <c r="B810" s="46" t="s">
        <v>51</v>
      </c>
      <c r="D810" s="49">
        <f>_xll.qlCalendarAdvance(LocalCalendar,$D809,B810,"f",FALSE)</f>
        <v>45273</v>
      </c>
      <c r="E810" s="49">
        <f>_xll.qlInterestRateIndexValueDate(IndexON,D810)</f>
        <v>45273</v>
      </c>
      <c r="F810" s="52">
        <f>IFERROR(_xll.qlIndexFixing(IndexON,D810,TRUE,_xll.ohTrigger(RecalcTrigger,TriggerON)),NA())</f>
        <v>1.7866240196724448E-2</v>
      </c>
      <c r="H810" s="49">
        <f>_xll.qlCalendarAdvance(IborCalendar,$H809,B810,"f",FALSE)</f>
        <v>45266</v>
      </c>
      <c r="I810" s="49">
        <f>_xll.qlInterestRateIndexValueDate(Index1M,$H810)</f>
        <v>45268</v>
      </c>
      <c r="J810" s="52">
        <f>IFERROR(_xll.qlIndexFixing(Index1M,$H810,TRUE,_xll.ohTrigger(RecalcTrigger,Trigger1M)),NA())</f>
        <v>2.0849186040370553E-2</v>
      </c>
      <c r="K810" s="52">
        <f>IFERROR(_xll.qlIndexFixing(ONIndex1M,I810,TRUE,_xll.ohTrigger(RecalcTrigger,Trigger1M)),NA())</f>
        <v>2.0796730374952332E-2</v>
      </c>
      <c r="L810" s="52">
        <f>IFERROR(_xll.qlIndexFixing(Index3M,H810,TRUE,_xll.ohTrigger(RecalcTrigger,Trigger3M)),NA())</f>
        <v>2.1660215487680132E-2</v>
      </c>
      <c r="M810" s="52">
        <f>IFERROR(_xll.qlIndexFixing(ONIndex3M,I810,TRUE,_xll.ohTrigger(RecalcTrigger,Trigger3M)),NA())</f>
        <v>2.1483190562632259E-2</v>
      </c>
      <c r="N810" s="52">
        <f>IFERROR(_xll.qlIndexFixing(Index6M,$H810,TRUE,_xll.ohTrigger(RecalcTrigger,Trigger6M)),NA())</f>
        <v>2.3083052141280876E-2</v>
      </c>
      <c r="O810" s="52">
        <f>IFERROR(_xll.qlIndexFixing(ONIndex6M,I810,TRUE,_xll.ohTrigger(RecalcTrigger,Trigger6M)),NA())</f>
        <v>2.2707433439892455E-2</v>
      </c>
      <c r="P810" s="52">
        <f>IFERROR(_xll.qlIndexFixing(Index1Y,$H810,TRUE,_xll.ohTrigger(RecalcTrigger,Trigger1Y)),NA())</f>
        <v>2.4494217770103022E-2</v>
      </c>
      <c r="Q810" s="52">
        <f>IFERROR(_xll.qlIndexFixing(ONIndex1Y,I810,TRUE,_xll.ohTrigger(RecalcTrigger,Trigger1Y)),NA())</f>
        <v>2.3868997621505628E-2</v>
      </c>
    </row>
    <row r="811" spans="2:17" x14ac:dyDescent="0.2">
      <c r="B811" s="46" t="s">
        <v>51</v>
      </c>
      <c r="D811" s="49">
        <f>_xll.qlCalendarAdvance(LocalCalendar,$D810,B811,"f",FALSE)</f>
        <v>45280</v>
      </c>
      <c r="E811" s="49">
        <f>_xll.qlInterestRateIndexValueDate(IndexON,D811)</f>
        <v>45280</v>
      </c>
      <c r="F811" s="52">
        <f>IFERROR(_xll.qlIndexFixing(IndexON,D811,TRUE,_xll.ohTrigger(RecalcTrigger,TriggerON)),NA())</f>
        <v>1.7885876872689721E-2</v>
      </c>
      <c r="H811" s="49">
        <f>_xll.qlCalendarAdvance(IborCalendar,$H810,B811,"f",FALSE)</f>
        <v>45273</v>
      </c>
      <c r="I811" s="49">
        <f>_xll.qlInterestRateIndexValueDate(Index1M,$H811)</f>
        <v>45275</v>
      </c>
      <c r="J811" s="52">
        <f>IFERROR(_xll.qlIndexFixing(Index1M,$H811,TRUE,_xll.ohTrigger(RecalcTrigger,Trigger1M)),NA())</f>
        <v>2.0868383709576332E-2</v>
      </c>
      <c r="K811" s="52">
        <f>IFERROR(_xll.qlIndexFixing(ONIndex1M,I811,TRUE,_xll.ohTrigger(RecalcTrigger,Trigger1M)),NA())</f>
        <v>2.0814867669951553E-2</v>
      </c>
      <c r="L811" s="52">
        <f>IFERROR(_xll.qlIndexFixing(Index3M,H811,TRUE,_xll.ohTrigger(RecalcTrigger,Trigger3M)),NA())</f>
        <v>2.1678970211033363E-2</v>
      </c>
      <c r="M811" s="52">
        <f>IFERROR(_xll.qlIndexFixing(ONIndex3M,I811,TRUE,_xll.ohTrigger(RecalcTrigger,Trigger3M)),NA())</f>
        <v>2.1502885324080623E-2</v>
      </c>
      <c r="N811" s="52">
        <f>IFERROR(_xll.qlIndexFixing(Index6M,$H811,TRUE,_xll.ohTrigger(RecalcTrigger,Trigger6M)),NA())</f>
        <v>2.3101038236801933E-2</v>
      </c>
      <c r="O811" s="52">
        <f>IFERROR(_xll.qlIndexFixing(ONIndex6M,I811,TRUE,_xll.ohTrigger(RecalcTrigger,Trigger6M)),NA())</f>
        <v>2.2727892191545251E-2</v>
      </c>
      <c r="P811" s="52">
        <f>IFERROR(_xll.qlIndexFixing(Index1Y,$H811,TRUE,_xll.ohTrigger(RecalcTrigger,Trigger1Y)),NA())</f>
        <v>2.4506246032793409E-2</v>
      </c>
      <c r="Q811" s="52">
        <f>IFERROR(_xll.qlIndexFixing(ONIndex1Y,I811,TRUE,_xll.ohTrigger(RecalcTrigger,Trigger1Y)),NA())</f>
        <v>2.3887491439316122E-2</v>
      </c>
    </row>
    <row r="812" spans="2:17" x14ac:dyDescent="0.2">
      <c r="B812" s="46" t="s">
        <v>51</v>
      </c>
      <c r="D812" s="49">
        <f>_xll.qlCalendarAdvance(LocalCalendar,$D811,B812,"f",FALSE)</f>
        <v>45287</v>
      </c>
      <c r="E812" s="49">
        <f>_xll.qlInterestRateIndexValueDate(IndexON,D812)</f>
        <v>45287</v>
      </c>
      <c r="F812" s="52">
        <f>IFERROR(_xll.qlIndexFixing(IndexON,D812,TRUE,_xll.ohTrigger(RecalcTrigger,TriggerON)),NA())</f>
        <v>1.7905260294437397E-2</v>
      </c>
      <c r="H812" s="49">
        <f>_xll.qlCalendarAdvance(IborCalendar,$H811,B812,"f",FALSE)</f>
        <v>45280</v>
      </c>
      <c r="I812" s="49">
        <f>_xll.qlInterestRateIndexValueDate(Index1M,$H812)</f>
        <v>45282</v>
      </c>
      <c r="J812" s="52">
        <f>IFERROR(_xll.qlIndexFixing(Index1M,$H812,TRUE,_xll.ohTrigger(RecalcTrigger,Trigger1M)),NA())</f>
        <v>2.088357038837424E-2</v>
      </c>
      <c r="K812" s="52">
        <f>IFERROR(_xll.qlIndexFixing(ONIndex1M,I812,TRUE,_xll.ohTrigger(RecalcTrigger,Trigger1M)),NA())</f>
        <v>2.0836319968417172E-2</v>
      </c>
      <c r="L812" s="52">
        <f>IFERROR(_xll.qlIndexFixing(Index3M,H812,TRUE,_xll.ohTrigger(RecalcTrigger,Trigger3M)),NA())</f>
        <v>2.1697558871591433E-2</v>
      </c>
      <c r="M812" s="52">
        <f>IFERROR(_xll.qlIndexFixing(ONIndex3M,I812,TRUE,_xll.ohTrigger(RecalcTrigger,Trigger3M)),NA())</f>
        <v>2.152647601373836E-2</v>
      </c>
      <c r="N812" s="52">
        <f>IFERROR(_xll.qlIndexFixing(Index6M,$H812,TRUE,_xll.ohTrigger(RecalcTrigger,Trigger6M)),NA())</f>
        <v>2.3118907964108898E-2</v>
      </c>
      <c r="O812" s="52">
        <f>IFERROR(_xll.qlIndexFixing(ONIndex6M,I812,TRUE,_xll.ohTrigger(RecalcTrigger,Trigger6M)),NA())</f>
        <v>2.2752429882928027E-2</v>
      </c>
      <c r="P812" s="52">
        <f>IFERROR(_xll.qlIndexFixing(Index1Y,$H812,TRUE,_xll.ohTrigger(RecalcTrigger,Trigger1Y)),NA())</f>
        <v>2.4518162714072658E-2</v>
      </c>
      <c r="Q812" s="52">
        <f>IFERROR(_xll.qlIndexFixing(ONIndex1Y,I812,TRUE,_xll.ohTrigger(RecalcTrigger,Trigger1Y)),NA())</f>
        <v>2.390962045005729E-2</v>
      </c>
    </row>
    <row r="813" spans="2:17" x14ac:dyDescent="0.2">
      <c r="B813" s="46" t="s">
        <v>51</v>
      </c>
      <c r="D813" s="49">
        <f>_xll.qlCalendarAdvance(LocalCalendar,$D812,B813,"f",FALSE)</f>
        <v>45294</v>
      </c>
      <c r="E813" s="49">
        <f>_xll.qlInterestRateIndexValueDate(IndexON,D813)</f>
        <v>45294</v>
      </c>
      <c r="F813" s="52">
        <f>IFERROR(_xll.qlIndexFixing(IndexON,D813,TRUE,_xll.ohTrigger(RecalcTrigger,TriggerON)),NA())</f>
        <v>1.7924390461967477E-2</v>
      </c>
      <c r="H813" s="49">
        <f>_xll.qlCalendarAdvance(IborCalendar,$H812,B813,"f",FALSE)</f>
        <v>45287</v>
      </c>
      <c r="I813" s="49">
        <f>_xll.qlInterestRateIndexValueDate(Index1M,$H813)</f>
        <v>45289</v>
      </c>
      <c r="J813" s="52">
        <f>IFERROR(_xll.qlIndexFixing(Index1M,$H813,TRUE,_xll.ohTrigger(RecalcTrigger,Trigger1M)),NA())</f>
        <v>2.0903689076050763E-2</v>
      </c>
      <c r="K813" s="52">
        <f>IFERROR(_xll.qlIndexFixing(ONIndex1M,I813,TRUE,_xll.ohTrigger(RecalcTrigger,Trigger1M)),NA())</f>
        <v>2.0851801230641342E-2</v>
      </c>
      <c r="L813" s="52">
        <f>IFERROR(_xll.qlIndexFixing(Index3M,H813,TRUE,_xll.ohTrigger(RecalcTrigger,Trigger3M)),NA())</f>
        <v>2.1714042955381707E-2</v>
      </c>
      <c r="M813" s="52">
        <f>IFERROR(_xll.qlIndexFixing(ONIndex3M,I813,TRUE,_xll.ohTrigger(RecalcTrigger,Trigger3M)),NA())</f>
        <v>2.1543799451526624E-2</v>
      </c>
      <c r="N813" s="52">
        <f>IFERROR(_xll.qlIndexFixing(Index6M,$H813,TRUE,_xll.ohTrigger(RecalcTrigger,Trigger6M)),NA())</f>
        <v>2.3130777919452859E-2</v>
      </c>
      <c r="O813" s="52">
        <f>IFERROR(_xll.qlIndexFixing(ONIndex6M,I813,TRUE,_xll.ohTrigger(RecalcTrigger,Trigger6M)),NA())</f>
        <v>2.2770266425886643E-2</v>
      </c>
      <c r="P813" s="52">
        <f>IFERROR(_xll.qlIndexFixing(Index1Y,$H813,TRUE,_xll.ohTrigger(RecalcTrigger,Trigger1Y)),NA())</f>
        <v>2.453162105274426E-2</v>
      </c>
      <c r="Q813" s="52">
        <f>IFERROR(_xll.qlIndexFixing(ONIndex1Y,I813,TRUE,_xll.ohTrigger(RecalcTrigger,Trigger1Y)),NA())</f>
        <v>2.3925064620056169E-2</v>
      </c>
    </row>
    <row r="814" spans="2:17" x14ac:dyDescent="0.2">
      <c r="B814" s="46" t="s">
        <v>51</v>
      </c>
      <c r="D814" s="49">
        <f>_xll.qlCalendarAdvance(LocalCalendar,$D813,B814,"f",FALSE)</f>
        <v>45301</v>
      </c>
      <c r="E814" s="49">
        <f>_xll.qlInterestRateIndexValueDate(IndexON,D814)</f>
        <v>45301</v>
      </c>
      <c r="F814" s="52">
        <f>IFERROR(_xll.qlIndexFixing(IndexON,D814,TRUE,_xll.ohTrigger(RecalcTrigger,TriggerON)),NA())</f>
        <v>1.7943267375040151E-2</v>
      </c>
      <c r="H814" s="49">
        <f>_xll.qlCalendarAdvance(IborCalendar,$H813,B814,"f",FALSE)</f>
        <v>45294</v>
      </c>
      <c r="I814" s="49">
        <f>_xll.qlInterestRateIndexValueDate(Index1M,$H814)</f>
        <v>45296</v>
      </c>
      <c r="J814" s="52">
        <f>IFERROR(_xll.qlIndexFixing(Index1M,$H814,TRUE,_xll.ohTrigger(RecalcTrigger,Trigger1M)),NA())</f>
        <v>2.0916395533897247E-2</v>
      </c>
      <c r="K814" s="52">
        <f>IFERROR(_xll.qlIndexFixing(ONIndex1M,I814,TRUE,_xll.ohTrigger(RecalcTrigger,Trigger1M)),NA())</f>
        <v>2.0866944414601463E-2</v>
      </c>
      <c r="L814" s="52">
        <f>IFERROR(_xll.qlIndexFixing(Index3M,H814,TRUE,_xll.ohTrigger(RecalcTrigger,Trigger3M)),NA())</f>
        <v>2.1734237995033687E-2</v>
      </c>
      <c r="M814" s="52">
        <f>IFERROR(_xll.qlIndexFixing(ONIndex3M,I814,TRUE,_xll.ohTrigger(RecalcTrigger,Trigger3M)),NA())</f>
        <v>2.1560977980152884E-2</v>
      </c>
      <c r="N814" s="52">
        <f>IFERROR(_xll.qlIndexFixing(Index6M,$H814,TRUE,_xll.ohTrigger(RecalcTrigger,Trigger6M)),NA())</f>
        <v>2.3148461332856765E-2</v>
      </c>
      <c r="O814" s="52">
        <f>IFERROR(_xll.qlIndexFixing(ONIndex6M,I814,TRUE,_xll.ohTrigger(RecalcTrigger,Trigger6M)),NA())</f>
        <v>2.2787904216281518E-2</v>
      </c>
      <c r="P814" s="52">
        <f>IFERROR(_xll.qlIndexFixing(Index1Y,$H814,TRUE,_xll.ohTrigger(RecalcTrigger,Trigger1Y)),NA())</f>
        <v>2.4541709075924362E-2</v>
      </c>
      <c r="Q814" s="52">
        <f>IFERROR(_xll.qlIndexFixing(ONIndex1Y,I814,TRUE,_xll.ohTrigger(RecalcTrigger,Trigger1Y)),NA())</f>
        <v>2.3940091819261156E-2</v>
      </c>
    </row>
    <row r="815" spans="2:17" x14ac:dyDescent="0.2">
      <c r="B815" s="46" t="s">
        <v>51</v>
      </c>
      <c r="D815" s="49">
        <f>_xll.qlCalendarAdvance(LocalCalendar,$D814,B815,"f",FALSE)</f>
        <v>45308</v>
      </c>
      <c r="E815" s="49">
        <f>_xll.qlInterestRateIndexValueDate(IndexON,D815)</f>
        <v>45308</v>
      </c>
      <c r="F815" s="52">
        <f>IFERROR(_xll.qlIndexFixing(IndexON,D815,TRUE,_xll.ohTrigger(RecalcTrigger,TriggerON)),NA())</f>
        <v>1.7961891033895228E-2</v>
      </c>
      <c r="H815" s="49">
        <f>_xll.qlCalendarAdvance(IborCalendar,$H814,B815,"f",FALSE)</f>
        <v>45301</v>
      </c>
      <c r="I815" s="49">
        <f>_xll.qlInterestRateIndexValueDate(Index1M,$H815)</f>
        <v>45303</v>
      </c>
      <c r="J815" s="52">
        <f>IFERROR(_xll.qlIndexFixing(Index1M,$H815,TRUE,_xll.ohTrigger(RecalcTrigger,Trigger1M)),NA())</f>
        <v>2.0932223401582139E-2</v>
      </c>
      <c r="K815" s="52">
        <f>IFERROR(_xll.qlIndexFixing(ONIndex1M,I815,TRUE,_xll.ohTrigger(RecalcTrigger,Trigger1M)),NA())</f>
        <v>2.0885297832313743E-2</v>
      </c>
      <c r="L815" s="52">
        <f>IFERROR(_xll.qlIndexFixing(Index3M,H815,TRUE,_xll.ohTrigger(RecalcTrigger,Trigger3M)),NA())</f>
        <v>2.1752328453321111E-2</v>
      </c>
      <c r="M815" s="52">
        <f>IFERROR(_xll.qlIndexFixing(ONIndex3M,I815,TRUE,_xll.ohTrigger(RecalcTrigger,Trigger3M)),NA())</f>
        <v>2.1582010752629888E-2</v>
      </c>
      <c r="N815" s="52">
        <f>IFERROR(_xll.qlIndexFixing(Index6M,$H815,TRUE,_xll.ohTrigger(RecalcTrigger,Trigger6M)),NA())</f>
        <v>2.3166080902357326E-2</v>
      </c>
      <c r="O815" s="52">
        <f>IFERROR(_xll.qlIndexFixing(ONIndex6M,I815,TRUE,_xll.ohTrigger(RecalcTrigger,Trigger6M)),NA())</f>
        <v>2.2809562332335442E-2</v>
      </c>
      <c r="P815" s="52">
        <f>IFERROR(_xll.qlIndexFixing(Index1Y,$H815,TRUE,_xll.ohTrigger(RecalcTrigger,Trigger1Y)),NA())</f>
        <v>2.4553362629731755E-2</v>
      </c>
      <c r="Q815" s="52">
        <f>IFERROR(_xll.qlIndexFixing(ONIndex1Y,I815,TRUE,_xll.ohTrigger(RecalcTrigger,Trigger1Y)),NA())</f>
        <v>2.395862463684173E-2</v>
      </c>
    </row>
    <row r="816" spans="2:17" x14ac:dyDescent="0.2">
      <c r="B816" s="46" t="s">
        <v>51</v>
      </c>
      <c r="D816" s="49">
        <f>_xll.qlCalendarAdvance(LocalCalendar,$D815,B816,"f",FALSE)</f>
        <v>45315</v>
      </c>
      <c r="E816" s="49">
        <f>_xll.qlInterestRateIndexValueDate(IndexON,D816)</f>
        <v>45315</v>
      </c>
      <c r="F816" s="52">
        <f>IFERROR(_xll.qlIndexFixing(IndexON,D816,TRUE,_xll.ohTrigger(RecalcTrigger,TriggerON)),NA())</f>
        <v>1.7980261438372835E-2</v>
      </c>
      <c r="H816" s="49">
        <f>_xll.qlCalendarAdvance(IborCalendar,$H815,B816,"f",FALSE)</f>
        <v>45308</v>
      </c>
      <c r="I816" s="49">
        <f>_xll.qlInterestRateIndexValueDate(Index1M,$H816)</f>
        <v>45310</v>
      </c>
      <c r="J816" s="52">
        <f>IFERROR(_xll.qlIndexFixing(Index1M,$H816,TRUE,_xll.ohTrigger(RecalcTrigger,Trigger1M)),NA())</f>
        <v>2.0949337541247004E-2</v>
      </c>
      <c r="K816" s="52">
        <f>IFERROR(_xll.qlIndexFixing(ONIndex1M,I816,TRUE,_xll.ohTrigger(RecalcTrigger,Trigger1M)),NA())</f>
        <v>2.0899716292399617E-2</v>
      </c>
      <c r="L816" s="52">
        <f>IFERROR(_xll.qlIndexFixing(Index3M,H816,TRUE,_xll.ohTrigger(RecalcTrigger,Trigger3M)),NA())</f>
        <v>2.1770252839624235E-2</v>
      </c>
      <c r="M816" s="52">
        <f>IFERROR(_xll.qlIndexFixing(ONIndex3M,I816,TRUE,_xll.ohTrigger(RecalcTrigger,Trigger3M)),NA())</f>
        <v>2.1598880059920944E-2</v>
      </c>
      <c r="N816" s="52">
        <f>IFERROR(_xll.qlIndexFixing(Index6M,$H816,TRUE,_xll.ohTrigger(RecalcTrigger,Trigger6M)),NA())</f>
        <v>2.318365632067803E-2</v>
      </c>
      <c r="O816" s="52">
        <f>IFERROR(_xll.qlIndexFixing(ONIndex6M,I816,TRUE,_xll.ohTrigger(RecalcTrigger,Trigger6M)),NA())</f>
        <v>2.2826775373134822E-2</v>
      </c>
      <c r="P816" s="52">
        <f>IFERROR(_xll.qlIndexFixing(Index1Y,$H816,TRUE,_xll.ohTrigger(RecalcTrigger,Trigger1Y)),NA())</f>
        <v>2.4566610507859049E-2</v>
      </c>
      <c r="Q816" s="52">
        <f>IFERROR(_xll.qlIndexFixing(ONIndex1Y,I816,TRUE,_xll.ohTrigger(RecalcTrigger,Trigger1Y)),NA())</f>
        <v>2.3972757842534165E-2</v>
      </c>
    </row>
    <row r="817" spans="2:17" x14ac:dyDescent="0.2">
      <c r="B817" s="46" t="s">
        <v>51</v>
      </c>
      <c r="D817" s="49">
        <f>_xll.qlCalendarAdvance(LocalCalendar,$D816,B817,"f",FALSE)</f>
        <v>45322</v>
      </c>
      <c r="E817" s="49">
        <f>_xll.qlInterestRateIndexValueDate(IndexON,D817)</f>
        <v>45322</v>
      </c>
      <c r="F817" s="52">
        <f>IFERROR(_xll.qlIndexFixing(IndexON,D817,TRUE,_xll.ohTrigger(RecalcTrigger,TriggerON)),NA())</f>
        <v>1.7998378588393038E-2</v>
      </c>
      <c r="H817" s="49">
        <f>_xll.qlCalendarAdvance(IborCalendar,$H816,B817,"f",FALSE)</f>
        <v>45315</v>
      </c>
      <c r="I817" s="49">
        <f>_xll.qlInterestRateIndexValueDate(Index1M,$H817)</f>
        <v>45317</v>
      </c>
      <c r="J817" s="52">
        <f>IFERROR(_xll.qlIndexFixing(Index1M,$H817,TRUE,_xll.ohTrigger(RecalcTrigger,Trigger1M)),NA())</f>
        <v>2.0962709718833447E-2</v>
      </c>
      <c r="K817" s="52">
        <f>IFERROR(_xll.qlIndexFixing(ONIndex1M,I817,TRUE,_xll.ohTrigger(RecalcTrigger,Trigger1M)),NA())</f>
        <v>2.091551844518591E-2</v>
      </c>
      <c r="L817" s="52">
        <f>IFERROR(_xll.qlIndexFixing(Index3M,H817,TRUE,_xll.ohTrigger(RecalcTrigger,Trigger3M)),NA())</f>
        <v>2.178801115169695E-2</v>
      </c>
      <c r="M817" s="52">
        <f>IFERROR(_xll.qlIndexFixing(ONIndex3M,I817,TRUE,_xll.ohTrigger(RecalcTrigger,Trigger3M)),NA())</f>
        <v>2.1617583192270473E-2</v>
      </c>
      <c r="N817" s="52">
        <f>IFERROR(_xll.qlIndexFixing(Index6M,$H817,TRUE,_xll.ohTrigger(RecalcTrigger,Trigger6M)),NA())</f>
        <v>2.3201207281236761E-2</v>
      </c>
      <c r="O817" s="52">
        <f>IFERROR(_xll.qlIndexFixing(ONIndex6M,I817,TRUE,_xll.ohTrigger(RecalcTrigger,Trigger6M)),NA())</f>
        <v>2.2845869893366455E-2</v>
      </c>
      <c r="P817" s="52">
        <f>IFERROR(_xll.qlIndexFixing(Index1Y,$H817,TRUE,_xll.ohTrigger(RecalcTrigger,Trigger1Y)),NA())</f>
        <v>2.4576490170507979E-2</v>
      </c>
      <c r="Q817" s="52">
        <f>IFERROR(_xll.qlIndexFixing(ONIndex1Y,I817,TRUE,_xll.ohTrigger(RecalcTrigger,Trigger1Y)),NA())</f>
        <v>2.3988370584593355E-2</v>
      </c>
    </row>
    <row r="818" spans="2:17" x14ac:dyDescent="0.2">
      <c r="B818" s="46" t="s">
        <v>51</v>
      </c>
      <c r="D818" s="49">
        <f>_xll.qlCalendarAdvance(LocalCalendar,$D817,B818,"f",FALSE)</f>
        <v>45329</v>
      </c>
      <c r="E818" s="49">
        <f>_xll.qlInterestRateIndexValueDate(IndexON,D818)</f>
        <v>45329</v>
      </c>
      <c r="F818" s="52">
        <f>IFERROR(_xll.qlIndexFixing(IndexON,D818,TRUE,_xll.ohTrigger(RecalcTrigger,TriggerON)),NA())</f>
        <v>1.8016242483955835E-2</v>
      </c>
      <c r="H818" s="49">
        <f>_xll.qlCalendarAdvance(IborCalendar,$H817,B818,"f",FALSE)</f>
        <v>45322</v>
      </c>
      <c r="I818" s="49">
        <f>_xll.qlInterestRateIndexValueDate(Index1M,$H818)</f>
        <v>45324</v>
      </c>
      <c r="J818" s="52">
        <f>IFERROR(_xll.qlIndexFixing(Index1M,$H818,TRUE,_xll.ohTrigger(RecalcTrigger,Trigger1M)),NA())</f>
        <v>2.0977368165339093E-2</v>
      </c>
      <c r="K818" s="52">
        <f>IFERROR(_xll.qlIndexFixing(ONIndex1M,I818,TRUE,_xll.ohTrigger(RecalcTrigger,Trigger1M)),NA())</f>
        <v>2.0930931407079356E-2</v>
      </c>
      <c r="L818" s="52">
        <f>IFERROR(_xll.qlIndexFixing(Index3M,H818,TRUE,_xll.ohTrigger(RecalcTrigger,Trigger3M)),NA())</f>
        <v>2.1803718782432924E-2</v>
      </c>
      <c r="M818" s="52">
        <f>IFERROR(_xll.qlIndexFixing(ONIndex3M,I818,TRUE,_xll.ohTrigger(RecalcTrigger,Trigger3M)),NA())</f>
        <v>2.1636121052850399E-2</v>
      </c>
      <c r="N818" s="52">
        <f>IFERROR(_xll.qlIndexFixing(Index6M,$H818,TRUE,_xll.ohTrigger(RecalcTrigger,Trigger6M)),NA())</f>
        <v>2.3218753478145362E-2</v>
      </c>
      <c r="O818" s="52">
        <f>IFERROR(_xll.qlIndexFixing(ONIndex6M,I818,TRUE,_xll.ohTrigger(RecalcTrigger,Trigger6M)),NA())</f>
        <v>2.2864737041317085E-2</v>
      </c>
      <c r="P818" s="52">
        <f>IFERROR(_xll.qlIndexFixing(Index1Y,$H818,TRUE,_xll.ohTrigger(RecalcTrigger,Trigger1Y)),NA())</f>
        <v>2.4587988034125915E-2</v>
      </c>
      <c r="Q818" s="52">
        <f>IFERROR(_xll.qlIndexFixing(ONIndex1Y,I818,TRUE,_xll.ohTrigger(RecalcTrigger,Trigger1Y)),NA())</f>
        <v>2.4003503146650118E-2</v>
      </c>
    </row>
    <row r="819" spans="2:17" x14ac:dyDescent="0.2">
      <c r="B819" s="46" t="s">
        <v>51</v>
      </c>
      <c r="D819" s="49">
        <f>_xll.qlCalendarAdvance(LocalCalendar,$D818,B819,"f",FALSE)</f>
        <v>45336</v>
      </c>
      <c r="E819" s="49">
        <f>_xll.qlInterestRateIndexValueDate(IndexON,D819)</f>
        <v>45336</v>
      </c>
      <c r="F819" s="52">
        <f>IFERROR(_xll.qlIndexFixing(IndexON,D819,TRUE,_xll.ohTrigger(RecalcTrigger,TriggerON)),NA())</f>
        <v>1.8033853124981292E-2</v>
      </c>
      <c r="H819" s="49">
        <f>_xll.qlCalendarAdvance(IborCalendar,$H818,B819,"f",FALSE)</f>
        <v>45329</v>
      </c>
      <c r="I819" s="49">
        <f>_xll.qlInterestRateIndexValueDate(Index1M,$H819)</f>
        <v>45331</v>
      </c>
      <c r="J819" s="52">
        <f>IFERROR(_xll.qlIndexFixing(Index1M,$H819,TRUE,_xll.ohTrigger(RecalcTrigger,Trigger1M)),NA())</f>
        <v>2.0991636801789532E-2</v>
      </c>
      <c r="K819" s="52">
        <f>IFERROR(_xll.qlIndexFixing(ONIndex1M,I819,TRUE,_xll.ohTrigger(RecalcTrigger,Trigger1M)),NA())</f>
        <v>2.0945955177893438E-2</v>
      </c>
      <c r="L819" s="52">
        <f>IFERROR(_xll.qlIndexFixing(Index3M,H819,TRUE,_xll.ohTrigger(RecalcTrigger,Trigger3M)),NA())</f>
        <v>2.1821155850603624E-2</v>
      </c>
      <c r="M819" s="52">
        <f>IFERROR(_xll.qlIndexFixing(ONIndex3M,I819,TRUE,_xll.ohTrigger(RecalcTrigger,Trigger3M)),NA())</f>
        <v>2.1654493641580785E-2</v>
      </c>
      <c r="N819" s="52">
        <f>IFERROR(_xll.qlIndexFixing(Index6M,$H819,TRUE,_xll.ohTrigger(RecalcTrigger,Trigger6M)),NA())</f>
        <v>2.3236314606205222E-2</v>
      </c>
      <c r="O819" s="52">
        <f>IFERROR(_xll.qlIndexFixing(ONIndex6M,I819,TRUE,_xll.ohTrigger(RecalcTrigger,Trigger6M)),NA())</f>
        <v>2.2883376816853485E-2</v>
      </c>
      <c r="P819" s="52">
        <f>IFERROR(_xll.qlIndexFixing(Index1Y,$H819,TRUE,_xll.ohTrigger(RecalcTrigger,Trigger1Y)),NA())</f>
        <v>2.4599457878586282E-2</v>
      </c>
      <c r="Q819" s="52">
        <f>IFERROR(_xll.qlIndexFixing(ONIndex1Y,I819,TRUE,_xll.ohTrigger(RecalcTrigger,Trigger1Y)),NA())</f>
        <v>2.4018155528544582E-2</v>
      </c>
    </row>
    <row r="820" spans="2:17" x14ac:dyDescent="0.2">
      <c r="B820" s="46" t="s">
        <v>51</v>
      </c>
      <c r="D820" s="49">
        <f>_xll.qlCalendarAdvance(LocalCalendar,$D819,B820,"f",FALSE)</f>
        <v>45343</v>
      </c>
      <c r="E820" s="49">
        <f>_xll.qlInterestRateIndexValueDate(IndexON,D820)</f>
        <v>45343</v>
      </c>
      <c r="F820" s="52">
        <f>IFERROR(_xll.qlIndexFixing(IndexON,D820,TRUE,_xll.ohTrigger(RecalcTrigger,TriggerON)),NA())</f>
        <v>1.8051210511549343E-2</v>
      </c>
      <c r="H820" s="49">
        <f>_xll.qlCalendarAdvance(IborCalendar,$H819,B820,"f",FALSE)</f>
        <v>45336</v>
      </c>
      <c r="I820" s="49">
        <f>_xll.qlInterestRateIndexValueDate(Index1M,$H820)</f>
        <v>45338</v>
      </c>
      <c r="J820" s="52">
        <f>IFERROR(_xll.qlIndexFixing(Index1M,$H820,TRUE,_xll.ohTrigger(RecalcTrigger,Trigger1M)),NA())</f>
        <v>2.1005515626743344E-2</v>
      </c>
      <c r="K820" s="52">
        <f>IFERROR(_xll.qlIndexFixing(ONIndex1M,I820,TRUE,_xll.ohTrigger(RecalcTrigger,Trigger1M)),NA())</f>
        <v>2.0962228114838055E-2</v>
      </c>
      <c r="L820" s="52">
        <f>IFERROR(_xll.qlIndexFixing(Index3M,H820,TRUE,_xll.ohTrigger(RecalcTrigger,Trigger3M)),NA())</f>
        <v>2.1838435932354905E-2</v>
      </c>
      <c r="M820" s="52">
        <f>IFERROR(_xll.qlIndexFixing(ONIndex3M,I820,TRUE,_xll.ohTrigger(RecalcTrigger,Trigger3M)),NA())</f>
        <v>2.1674646594087577E-2</v>
      </c>
      <c r="N820" s="52">
        <f>IFERROR(_xll.qlIndexFixing(Index6M,$H820,TRUE,_xll.ohTrigger(RecalcTrigger,Trigger6M)),NA())</f>
        <v>2.3253910360909492E-2</v>
      </c>
      <c r="O820" s="52">
        <f>IFERROR(_xll.qlIndexFixing(ONIndex6M,I820,TRUE,_xll.ohTrigger(RecalcTrigger,Trigger6M)),NA())</f>
        <v>2.2903822850806055E-2</v>
      </c>
      <c r="P820" s="52">
        <f>IFERROR(_xll.qlIndexFixing(Index1Y,$H820,TRUE,_xll.ohTrigger(RecalcTrigger,Trigger1Y)),NA())</f>
        <v>2.46125991612836E-2</v>
      </c>
      <c r="Q820" s="52">
        <f>IFERROR(_xll.qlIndexFixing(ONIndex1Y,I820,TRUE,_xll.ohTrigger(RecalcTrigger,Trigger1Y)),NA())</f>
        <v>2.403412098479496E-2</v>
      </c>
    </row>
    <row r="821" spans="2:17" x14ac:dyDescent="0.2">
      <c r="B821" s="46" t="s">
        <v>51</v>
      </c>
      <c r="D821" s="49">
        <f>_xll.qlCalendarAdvance(LocalCalendar,$D820,B821,"f",FALSE)</f>
        <v>45350</v>
      </c>
      <c r="E821" s="49">
        <f>_xll.qlInterestRateIndexValueDate(IndexON,D821)</f>
        <v>45350</v>
      </c>
      <c r="F821" s="52">
        <f>IFERROR(_xll.qlIndexFixing(IndexON,D821,TRUE,_xll.ohTrigger(RecalcTrigger,TriggerON)),NA())</f>
        <v>1.806831464342018E-2</v>
      </c>
      <c r="H821" s="49">
        <f>_xll.qlCalendarAdvance(IborCalendar,$H820,B821,"f",FALSE)</f>
        <v>45343</v>
      </c>
      <c r="I821" s="49">
        <f>_xll.qlInterestRateIndexValueDate(Index1M,$H821)</f>
        <v>45345</v>
      </c>
      <c r="J821" s="52">
        <f>IFERROR(_xll.qlIndexFixing(Index1M,$H821,TRUE,_xll.ohTrigger(RecalcTrigger,Trigger1M)),NA())</f>
        <v>2.1019004638810668E-2</v>
      </c>
      <c r="K821" s="52">
        <f>IFERROR(_xll.qlIndexFixing(ONIndex1M,I821,TRUE,_xll.ohTrigger(RecalcTrigger,Trigger1M)),NA())</f>
        <v>2.0974835145697313E-2</v>
      </c>
      <c r="L821" s="52">
        <f>IFERROR(_xll.qlIndexFixing(Index3M,H821,TRUE,_xll.ohTrigger(RecalcTrigger,Trigger3M)),NA())</f>
        <v>2.1855583656088307E-2</v>
      </c>
      <c r="M821" s="52">
        <f>IFERROR(_xll.qlIndexFixing(ONIndex3M,I821,TRUE,_xll.ohTrigger(RecalcTrigger,Trigger3M)),NA())</f>
        <v>2.1690743003119906E-2</v>
      </c>
      <c r="N821" s="52">
        <f>IFERROR(_xll.qlIndexFixing(Index6M,$H821,TRUE,_xll.ohTrigger(RecalcTrigger,Trigger6M)),NA())</f>
        <v>2.3271560438447025E-2</v>
      </c>
      <c r="O821" s="52">
        <f>IFERROR(_xll.qlIndexFixing(ONIndex6M,I821,TRUE,_xll.ohTrigger(RecalcTrigger,Trigger6M)),NA())</f>
        <v>2.2919974250337205E-2</v>
      </c>
      <c r="P821" s="52">
        <f>IFERROR(_xll.qlIndexFixing(Index1Y,$H821,TRUE,_xll.ohTrigger(RecalcTrigger,Trigger1Y)),NA())</f>
        <v>2.4622361269392639E-2</v>
      </c>
      <c r="Q821" s="52">
        <f>IFERROR(_xll.qlIndexFixing(ONIndex1Y,I821,TRUE,_xll.ohTrigger(RecalcTrigger,Trigger1Y)),NA())</f>
        <v>2.404601975112719E-2</v>
      </c>
    </row>
    <row r="822" spans="2:17" x14ac:dyDescent="0.2">
      <c r="B822" s="46" t="s">
        <v>51</v>
      </c>
      <c r="D822" s="49">
        <f>_xll.qlCalendarAdvance(LocalCalendar,$D821,B822,"f",FALSE)</f>
        <v>45357</v>
      </c>
      <c r="E822" s="49">
        <f>_xll.qlInterestRateIndexValueDate(IndexON,D822)</f>
        <v>45357</v>
      </c>
      <c r="F822" s="52">
        <f>IFERROR(_xll.qlIndexFixing(IndexON,D822,TRUE,_xll.ohTrigger(RecalcTrigger,TriggerON)),NA())</f>
        <v>1.8085165520753677E-2</v>
      </c>
      <c r="H822" s="49">
        <f>_xll.qlCalendarAdvance(IborCalendar,$H821,B822,"f",FALSE)</f>
        <v>45350</v>
      </c>
      <c r="I822" s="49">
        <f>_xll.qlInterestRateIndexValueDate(Index1M,$H822)</f>
        <v>45352</v>
      </c>
      <c r="J822" s="52">
        <f>IFERROR(_xll.qlIndexFixing(Index1M,$H822,TRUE,_xll.ohTrigger(RecalcTrigger,Trigger1M)),NA())</f>
        <v>2.1033617761547219E-2</v>
      </c>
      <c r="K822" s="52">
        <f>IFERROR(_xll.qlIndexFixing(ONIndex1M,I822,TRUE,_xll.ohTrigger(RecalcTrigger,Trigger1M)),NA())</f>
        <v>2.0988691342420651E-2</v>
      </c>
      <c r="L822" s="52">
        <f>IFERROR(_xll.qlIndexFixing(Index3M,H822,TRUE,_xll.ohTrigger(RecalcTrigger,Trigger3M)),NA())</f>
        <v>2.1880069881762297E-2</v>
      </c>
      <c r="M822" s="52">
        <f>IFERROR(_xll.qlIndexFixing(ONIndex3M,I822,TRUE,_xll.ohTrigger(RecalcTrigger,Trigger3M)),NA())</f>
        <v>2.1708619775795412E-2</v>
      </c>
      <c r="N822" s="52">
        <f>IFERROR(_xll.qlIndexFixing(Index6M,$H822,TRUE,_xll.ohTrigger(RecalcTrigger,Trigger6M)),NA())</f>
        <v>2.3297532873955112E-2</v>
      </c>
      <c r="O822" s="52">
        <f>IFERROR(_xll.qlIndexFixing(ONIndex6M,I822,TRUE,_xll.ohTrigger(RecalcTrigger,Trigger6M)),NA())</f>
        <v>2.2937931908071363E-2</v>
      </c>
      <c r="P822" s="52">
        <f>IFERROR(_xll.qlIndexFixing(Index1Y,$H822,TRUE,_xll.ohTrigger(RecalcTrigger,Trigger1Y)),NA())</f>
        <v>2.4633818696779643E-2</v>
      </c>
      <c r="Q822" s="52">
        <f>IFERROR(_xll.qlIndexFixing(ONIndex1Y,I822,TRUE,_xll.ohTrigger(RecalcTrigger,Trigger1Y)),NA())</f>
        <v>2.4059231591468944E-2</v>
      </c>
    </row>
    <row r="823" spans="2:17" x14ac:dyDescent="0.2">
      <c r="B823" s="46" t="s">
        <v>51</v>
      </c>
      <c r="D823" s="49">
        <f>_xll.qlCalendarAdvance(LocalCalendar,$D822,B823,"f",FALSE)</f>
        <v>45364</v>
      </c>
      <c r="E823" s="49">
        <f>_xll.qlInterestRateIndexValueDate(IndexON,D823)</f>
        <v>45364</v>
      </c>
      <c r="F823" s="52">
        <f>IFERROR(_xll.qlIndexFixing(IndexON,D823,TRUE,_xll.ohTrigger(RecalcTrigger,TriggerON)),NA())</f>
        <v>1.8101763143469896E-2</v>
      </c>
      <c r="H823" s="49">
        <f>_xll.qlCalendarAdvance(IborCalendar,$H822,B823,"f",FALSE)</f>
        <v>45357</v>
      </c>
      <c r="I823" s="49">
        <f>_xll.qlInterestRateIndexValueDate(Index1M,$H823)</f>
        <v>45359</v>
      </c>
      <c r="J823" s="52">
        <f>IFERROR(_xll.qlIndexFixing(Index1M,$H823,TRUE,_xll.ohTrigger(RecalcTrigger,Trigger1M)),NA())</f>
        <v>2.1044813218896622E-2</v>
      </c>
      <c r="K823" s="52">
        <f>IFERROR(_xll.qlIndexFixing(ONIndex1M,I823,TRUE,_xll.ohTrigger(RecalcTrigger,Trigger1M)),NA())</f>
        <v>2.1002158347478428E-2</v>
      </c>
      <c r="L823" s="52">
        <f>IFERROR(_xll.qlIndexFixing(Index3M,H823,TRUE,_xll.ohTrigger(RecalcTrigger,Trigger3M)),NA())</f>
        <v>2.1897038589048397E-2</v>
      </c>
      <c r="M823" s="52">
        <f>IFERROR(_xll.qlIndexFixing(ONIndex3M,I823,TRUE,_xll.ohTrigger(RecalcTrigger,Trigger3M)),NA())</f>
        <v>2.1726331276301636E-2</v>
      </c>
      <c r="N823" s="52">
        <f>IFERROR(_xll.qlIndexFixing(Index6M,$H823,TRUE,_xll.ohTrigger(RecalcTrigger,Trigger6M)),NA())</f>
        <v>2.3313336447761821E-2</v>
      </c>
      <c r="O823" s="52">
        <f>IFERROR(_xll.qlIndexFixing(ONIndex6M,I823,TRUE,_xll.ohTrigger(RecalcTrigger,Trigger6M)),NA())</f>
        <v>2.295566219299161E-2</v>
      </c>
      <c r="P823" s="52">
        <f>IFERROR(_xll.qlIndexFixing(Index1Y,$H823,TRUE,_xll.ohTrigger(RecalcTrigger,Trigger1Y)),NA())</f>
        <v>2.4645295867090238E-2</v>
      </c>
      <c r="Q823" s="52">
        <f>IFERROR(_xll.qlIndexFixing(ONIndex1Y,I823,TRUE,_xll.ohTrigger(RecalcTrigger,Trigger1Y)),NA())</f>
        <v>2.4071963250982265E-2</v>
      </c>
    </row>
    <row r="824" spans="2:17" x14ac:dyDescent="0.2">
      <c r="B824" s="46" t="s">
        <v>51</v>
      </c>
      <c r="D824" s="49">
        <f>_xll.qlCalendarAdvance(LocalCalendar,$D823,B824,"f",FALSE)</f>
        <v>45371</v>
      </c>
      <c r="E824" s="49">
        <f>_xll.qlInterestRateIndexValueDate(IndexON,D824)</f>
        <v>45371</v>
      </c>
      <c r="F824" s="52">
        <f>IFERROR(_xll.qlIndexFixing(IndexON,D824,TRUE,_xll.ohTrigger(RecalcTrigger,TriggerON)),NA())</f>
        <v>1.8118107511488901E-2</v>
      </c>
      <c r="H824" s="49">
        <f>_xll.qlCalendarAdvance(IborCalendar,$H823,B824,"f",FALSE)</f>
        <v>45364</v>
      </c>
      <c r="I824" s="49">
        <f>_xll.qlInterestRateIndexValueDate(Index1M,$H824)</f>
        <v>45366</v>
      </c>
      <c r="J824" s="52">
        <f>IFERROR(_xll.qlIndexFixing(Index1M,$H824,TRUE,_xll.ohTrigger(RecalcTrigger,Trigger1M)),NA())</f>
        <v>2.1057132784321198E-2</v>
      </c>
      <c r="K824" s="52">
        <f>IFERROR(_xll.qlIndexFixing(ONIndex1M,I824,TRUE,_xll.ohTrigger(RecalcTrigger,Trigger1M)),NA())</f>
        <v>2.1015236160817352E-2</v>
      </c>
      <c r="L824" s="52">
        <f>IFERROR(_xll.qlIndexFixing(Index3M,H824,TRUE,_xll.ohTrigger(RecalcTrigger,Trigger3M)),NA())</f>
        <v>2.1913963161739797E-2</v>
      </c>
      <c r="M824" s="52">
        <f>IFERROR(_xll.qlIndexFixing(ONIndex3M,I824,TRUE,_xll.ohTrigger(RecalcTrigger,Trigger3M)),NA())</f>
        <v>2.1743877504585285E-2</v>
      </c>
      <c r="N824" s="52">
        <f>IFERROR(_xll.qlIndexFixing(Index6M,$H824,TRUE,_xll.ohTrigger(RecalcTrigger,Trigger6M)),NA())</f>
        <v>2.3331321216120499E-2</v>
      </c>
      <c r="O824" s="52">
        <f>IFERROR(_xll.qlIndexFixing(ONIndex6M,I824,TRUE,_xll.ohTrigger(RecalcTrigger,Trigger6M)),NA())</f>
        <v>2.2973165105018012E-2</v>
      </c>
      <c r="P824" s="52">
        <f>IFERROR(_xll.qlIndexFixing(Index1Y,$H824,TRUE,_xll.ohTrigger(RecalcTrigger,Trigger1Y)),NA())</f>
        <v>2.4656804722207326E-2</v>
      </c>
      <c r="Q824" s="52">
        <f>IFERROR(_xll.qlIndexFixing(ONIndex1Y,I824,TRUE,_xll.ohTrigger(RecalcTrigger,Trigger1Y)),NA())</f>
        <v>2.4084214729507281E-2</v>
      </c>
    </row>
    <row r="825" spans="2:17" x14ac:dyDescent="0.2">
      <c r="B825" s="46" t="s">
        <v>51</v>
      </c>
      <c r="D825" s="49">
        <f>_xll.qlCalendarAdvance(LocalCalendar,$D824,B825,"f",FALSE)</f>
        <v>45378</v>
      </c>
      <c r="E825" s="49">
        <f>_xll.qlInterestRateIndexValueDate(IndexON,D825)</f>
        <v>45378</v>
      </c>
      <c r="F825" s="52">
        <f>IFERROR(_xll.qlIndexFixing(IndexON,D825,TRUE,_xll.ohTrigger(RecalcTrigger,TriggerON)),NA())</f>
        <v>1.8134198624730757E-2</v>
      </c>
      <c r="H825" s="49">
        <f>_xll.qlCalendarAdvance(IborCalendar,$H824,B825,"f",FALSE)</f>
        <v>45371</v>
      </c>
      <c r="I825" s="49">
        <f>_xll.qlInterestRateIndexValueDate(Index1M,$H825)</f>
        <v>45373</v>
      </c>
      <c r="J825" s="52">
        <f>IFERROR(_xll.qlIndexFixing(Index1M,$H825,TRUE,_xll.ohTrigger(RecalcTrigger,Trigger1M)),NA())</f>
        <v>2.1069062531671179E-2</v>
      </c>
      <c r="K825" s="52">
        <f>IFERROR(_xll.qlIndexFixing(ONIndex1M,I825,TRUE,_xll.ohTrigger(RecalcTrigger,Trigger1M)),NA())</f>
        <v>2.1027924782224261E-2</v>
      </c>
      <c r="L825" s="52">
        <f>IFERROR(_xll.qlIndexFixing(Index3M,H825,TRUE,_xll.ohTrigger(RecalcTrigger,Trigger3M)),NA())</f>
        <v>2.1930868713116457E-2</v>
      </c>
      <c r="M825" s="52">
        <f>IFERROR(_xll.qlIndexFixing(ONIndex3M,I825,TRUE,_xll.ohTrigger(RecalcTrigger,Trigger3M)),NA())</f>
        <v>2.1761258460566424E-2</v>
      </c>
      <c r="N825" s="52">
        <f>IFERROR(_xll.qlIndexFixing(Index6M,$H825,TRUE,_xll.ohTrigger(RecalcTrigger,Trigger6M)),NA())</f>
        <v>2.3349441547444141E-2</v>
      </c>
      <c r="O825" s="52">
        <f>IFERROR(_xll.qlIndexFixing(ONIndex6M,I825,TRUE,_xll.ohTrigger(RecalcTrigger,Trigger6M)),NA())</f>
        <v>2.2990440643990695E-2</v>
      </c>
      <c r="P825" s="52">
        <f>IFERROR(_xll.qlIndexFixing(Index1Y,$H825,TRUE,_xll.ohTrigger(RecalcTrigger,Trigger1Y)),NA())</f>
        <v>2.4668357204563132E-2</v>
      </c>
      <c r="Q825" s="52">
        <f>IFERROR(_xll.qlIndexFixing(ONIndex1Y,I825,TRUE,_xll.ohTrigger(RecalcTrigger,Trigger1Y)),NA())</f>
        <v>2.4095986026910765E-2</v>
      </c>
    </row>
    <row r="826" spans="2:17" x14ac:dyDescent="0.2">
      <c r="B826" s="46" t="s">
        <v>51</v>
      </c>
      <c r="D826" s="49">
        <f>_xll.qlCalendarAdvance(LocalCalendar,$D825,B826,"f",FALSE)</f>
        <v>45385</v>
      </c>
      <c r="E826" s="49">
        <f>_xll.qlInterestRateIndexValueDate(IndexON,D826)</f>
        <v>45385</v>
      </c>
      <c r="F826" s="52">
        <f>IFERROR(_xll.qlIndexFixing(IndexON,D826,TRUE,_xll.ohTrigger(RecalcTrigger,TriggerON)),NA())</f>
        <v>1.81500364832754E-2</v>
      </c>
      <c r="H826" s="49">
        <f>_xll.qlCalendarAdvance(IborCalendar,$H825,B826,"f",FALSE)</f>
        <v>45378</v>
      </c>
      <c r="I826" s="49">
        <f>_xll.qlInterestRateIndexValueDate(Index1M,$H826)</f>
        <v>45384</v>
      </c>
      <c r="J826" s="52">
        <f>IFERROR(_xll.qlIndexFixing(Index1M,$H826,TRUE,_xll.ohTrigger(RecalcTrigger,Trigger1M)),NA())</f>
        <v>2.1085629306143439E-2</v>
      </c>
      <c r="K826" s="52">
        <f>IFERROR(_xll.qlIndexFixing(ONIndex1M,I826,TRUE,_xll.ohTrigger(RecalcTrigger,Trigger1M)),NA())</f>
        <v>2.1044148722735301E-2</v>
      </c>
      <c r="L826" s="52">
        <f>IFERROR(_xll.qlIndexFixing(Index3M,H826,TRUE,_xll.ohTrigger(RecalcTrigger,Trigger3M)),NA())</f>
        <v>2.1951794449782132E-2</v>
      </c>
      <c r="M826" s="52">
        <f>IFERROR(_xll.qlIndexFixing(ONIndex3M,I826,TRUE,_xll.ohTrigger(RecalcTrigger,Trigger3M)),NA())</f>
        <v>2.1784484565685602E-2</v>
      </c>
      <c r="N826" s="52">
        <f>IFERROR(_xll.qlIndexFixing(Index6M,$H826,TRUE,_xll.ohTrigger(RecalcTrigger,Trigger6M)),NA())</f>
        <v>2.3373944237027197E-2</v>
      </c>
      <c r="O826" s="52">
        <f>IFERROR(_xll.qlIndexFixing(ONIndex6M,I826,TRUE,_xll.ohTrigger(RecalcTrigger,Trigger6M)),NA())</f>
        <v>2.3013255939376975E-2</v>
      </c>
      <c r="P826" s="52">
        <f>IFERROR(_xll.qlIndexFixing(Index1Y,$H826,TRUE,_xll.ohTrigger(RecalcTrigger,Trigger1Y)),NA())</f>
        <v>2.468313546546037E-2</v>
      </c>
      <c r="Q826" s="52">
        <f>IFERROR(_xll.qlIndexFixing(ONIndex1Y,I826,TRUE,_xll.ohTrigger(RecalcTrigger,Trigger1Y)),NA())</f>
        <v>2.4110357680751093E-2</v>
      </c>
    </row>
    <row r="827" spans="2:17" x14ac:dyDescent="0.2">
      <c r="B827" s="46" t="s">
        <v>51</v>
      </c>
      <c r="D827" s="49">
        <f>_xll.qlCalendarAdvance(LocalCalendar,$D826,B827,"f",FALSE)</f>
        <v>45392</v>
      </c>
      <c r="E827" s="49">
        <f>_xll.qlInterestRateIndexValueDate(IndexON,D827)</f>
        <v>45392</v>
      </c>
      <c r="F827" s="52">
        <f>IFERROR(_xll.qlIndexFixing(IndexON,D827,TRUE,_xll.ohTrigger(RecalcTrigger,TriggerON)),NA())</f>
        <v>1.8165621087042894E-2</v>
      </c>
      <c r="H827" s="49">
        <f>_xll.qlCalendarAdvance(IborCalendar,$H826,B827,"f",FALSE)</f>
        <v>45385</v>
      </c>
      <c r="I827" s="49">
        <f>_xll.qlInterestRateIndexValueDate(Index1M,$H827)</f>
        <v>45387</v>
      </c>
      <c r="J827" s="52">
        <f>IFERROR(_xll.qlIndexFixing(Index1M,$H827,TRUE,_xll.ohTrigger(RecalcTrigger,Trigger1M)),NA())</f>
        <v>2.1093130749937072E-2</v>
      </c>
      <c r="K827" s="52">
        <f>IFERROR(_xll.qlIndexFixing(ONIndex1M,I827,TRUE,_xll.ohTrigger(RecalcTrigger,Trigger1M)),NA())</f>
        <v>2.1052134448868998E-2</v>
      </c>
      <c r="L827" s="52">
        <f>IFERROR(_xll.qlIndexFixing(Index3M,H827,TRUE,_xll.ohTrigger(RecalcTrigger,Trigger3M)),NA())</f>
        <v>2.1959048129981919E-2</v>
      </c>
      <c r="M827" s="52">
        <f>IFERROR(_xll.qlIndexFixing(ONIndex3M,I827,TRUE,_xll.ohTrigger(RecalcTrigger,Trigger3M)),NA())</f>
        <v>2.1795524555301427E-2</v>
      </c>
      <c r="N827" s="52">
        <f>IFERROR(_xll.qlIndexFixing(Index6M,$H827,TRUE,_xll.ohTrigger(RecalcTrigger,Trigger6M)),NA())</f>
        <v>2.3386166436913519E-2</v>
      </c>
      <c r="O827" s="52">
        <f>IFERROR(_xll.qlIndexFixing(ONIndex6M,I827,TRUE,_xll.ohTrigger(RecalcTrigger,Trigger6M)),NA())</f>
        <v>2.3024309602588389E-2</v>
      </c>
      <c r="P827" s="52">
        <f>IFERROR(_xll.qlIndexFixing(Index1Y,$H827,TRUE,_xll.ohTrigger(RecalcTrigger,Trigger1Y)),NA())</f>
        <v>2.4691640823491613E-2</v>
      </c>
      <c r="Q827" s="52">
        <f>IFERROR(_xll.qlIndexFixing(ONIndex1Y,I827,TRUE,_xll.ohTrigger(RecalcTrigger,Trigger1Y)),NA())</f>
        <v>2.4118088077740296E-2</v>
      </c>
    </row>
    <row r="828" spans="2:17" x14ac:dyDescent="0.2">
      <c r="B828" s="46" t="s">
        <v>51</v>
      </c>
      <c r="D828" s="49">
        <f>_xll.qlCalendarAdvance(LocalCalendar,$D827,B828,"f",FALSE)</f>
        <v>45399</v>
      </c>
      <c r="E828" s="49">
        <f>_xll.qlInterestRateIndexValueDate(IndexON,D828)</f>
        <v>45399</v>
      </c>
      <c r="F828" s="52">
        <f>IFERROR(_xll.qlIndexFixing(IndexON,D828,TRUE,_xll.ohTrigger(RecalcTrigger,TriggerON)),NA())</f>
        <v>1.8180952435873365E-2</v>
      </c>
      <c r="H828" s="49">
        <f>_xll.qlCalendarAdvance(IborCalendar,$H827,B828,"f",FALSE)</f>
        <v>45392</v>
      </c>
      <c r="I828" s="49">
        <f>_xll.qlInterestRateIndexValueDate(Index1M,$H828)</f>
        <v>45394</v>
      </c>
      <c r="J828" s="52">
        <f>IFERROR(_xll.qlIndexFixing(Index1M,$H828,TRUE,_xll.ohTrigger(RecalcTrigger,Trigger1M)),NA())</f>
        <v>2.1102531003427762E-2</v>
      </c>
      <c r="K828" s="52">
        <f>IFERROR(_xll.qlIndexFixing(ONIndex1M,I828,TRUE,_xll.ohTrigger(RecalcTrigger,Trigger1M)),NA())</f>
        <v>2.1063655493840372E-2</v>
      </c>
      <c r="L828" s="52">
        <f>IFERROR(_xll.qlIndexFixing(Index3M,H828,TRUE,_xll.ohTrigger(RecalcTrigger,Trigger3M)),NA())</f>
        <v>2.1976014429931936E-2</v>
      </c>
      <c r="M828" s="52">
        <f>IFERROR(_xll.qlIndexFixing(ONIndex3M,I828,TRUE,_xll.ohTrigger(RecalcTrigger,Trigger3M)),NA())</f>
        <v>2.1812409693922064E-2</v>
      </c>
      <c r="N828" s="52">
        <f>IFERROR(_xll.qlIndexFixing(Index6M,$H828,TRUE,_xll.ohTrigger(RecalcTrigger,Trigger6M)),NA())</f>
        <v>2.3406988393434129E-2</v>
      </c>
      <c r="O828" s="52">
        <f>IFERROR(_xll.qlIndexFixing(ONIndex6M,I828,TRUE,_xll.ohTrigger(RecalcTrigger,Trigger6M)),NA())</f>
        <v>2.3040903021946946E-2</v>
      </c>
      <c r="P828" s="52">
        <f>IFERROR(_xll.qlIndexFixing(Index1Y,$H828,TRUE,_xll.ohTrigger(RecalcTrigger,Trigger1Y)),NA())</f>
        <v>2.4703395847721261E-2</v>
      </c>
      <c r="Q828" s="52">
        <f>IFERROR(_xll.qlIndexFixing(ONIndex1Y,I828,TRUE,_xll.ohTrigger(RecalcTrigger,Trigger1Y)),NA())</f>
        <v>2.4128418830899889E-2</v>
      </c>
    </row>
    <row r="829" spans="2:17" x14ac:dyDescent="0.2">
      <c r="B829" s="46" t="s">
        <v>51</v>
      </c>
      <c r="D829" s="49">
        <f>_xll.qlCalendarAdvance(LocalCalendar,$D828,B829,"f",FALSE)</f>
        <v>45406</v>
      </c>
      <c r="E829" s="49">
        <f>_xll.qlInterestRateIndexValueDate(IndexON,D829)</f>
        <v>45406</v>
      </c>
      <c r="F829" s="52">
        <f>IFERROR(_xll.qlIndexFixing(IndexON,D829,TRUE,_xll.ohTrigger(RecalcTrigger,TriggerON)),NA())</f>
        <v>1.8196030530006624E-2</v>
      </c>
      <c r="H829" s="49">
        <f>_xll.qlCalendarAdvance(IborCalendar,$H828,B829,"f",FALSE)</f>
        <v>45399</v>
      </c>
      <c r="I829" s="49">
        <f>_xll.qlInterestRateIndexValueDate(Index1M,$H829)</f>
        <v>45401</v>
      </c>
      <c r="J829" s="52">
        <f>IFERROR(_xll.qlIndexFixing(Index1M,$H829,TRUE,_xll.ohTrigger(RecalcTrigger,Trigger1M)),NA())</f>
        <v>2.1113067925771448E-2</v>
      </c>
      <c r="K829" s="52">
        <f>IFERROR(_xll.qlIndexFixing(ONIndex1M,I829,TRUE,_xll.ohTrigger(RecalcTrigger,Trigger1M)),NA())</f>
        <v>2.1074787346480051E-2</v>
      </c>
      <c r="L829" s="52">
        <f>IFERROR(_xll.qlIndexFixing(Index3M,H829,TRUE,_xll.ohTrigger(RecalcTrigger,Trigger3M)),NA())</f>
        <v>2.1993059192098017E-2</v>
      </c>
      <c r="M829" s="52">
        <f>IFERROR(_xll.qlIndexFixing(ONIndex3M,I829,TRUE,_xll.ohTrigger(RecalcTrigger,Trigger3M)),NA())</f>
        <v>2.1829129559973737E-2</v>
      </c>
      <c r="N829" s="52">
        <f>IFERROR(_xll.qlIndexFixing(Index6M,$H829,TRUE,_xll.ohTrigger(RecalcTrigger,Trigger6M)),NA())</f>
        <v>2.3423666199652443E-2</v>
      </c>
      <c r="O829" s="52">
        <f>IFERROR(_xll.qlIndexFixing(ONIndex6M,I829,TRUE,_xll.ohTrigger(RecalcTrigger,Trigger6M)),NA())</f>
        <v>2.305726906793204E-2</v>
      </c>
      <c r="P829" s="52">
        <f>IFERROR(_xll.qlIndexFixing(Index1Y,$H829,TRUE,_xll.ohTrigger(RecalcTrigger,Trigger1Y)),NA())</f>
        <v>2.4717014745947383E-2</v>
      </c>
      <c r="Q829" s="52">
        <f>IFERROR(_xll.qlIndexFixing(ONIndex1Y,I829,TRUE,_xll.ohTrigger(RecalcTrigger,Trigger1Y)),NA())</f>
        <v>2.4138269402405044E-2</v>
      </c>
    </row>
    <row r="830" spans="2:17" x14ac:dyDescent="0.2">
      <c r="B830" s="46" t="s">
        <v>51</v>
      </c>
      <c r="D830" s="49">
        <f>_xll.qlCalendarAdvance(LocalCalendar,$D829,B830,"f",FALSE)</f>
        <v>45413</v>
      </c>
      <c r="E830" s="49">
        <f>_xll.qlInterestRateIndexValueDate(IndexON,D830)</f>
        <v>45413</v>
      </c>
      <c r="F830" s="52">
        <f>IFERROR(_xll.qlIndexFixing(IndexON,D830,TRUE,_xll.ohTrigger(RecalcTrigger,TriggerON)),NA())</f>
        <v>1.8210855369202861E-2</v>
      </c>
      <c r="H830" s="49">
        <f>_xll.qlCalendarAdvance(IborCalendar,$H829,B830,"f",FALSE)</f>
        <v>45406</v>
      </c>
      <c r="I830" s="49">
        <f>_xll.qlInterestRateIndexValueDate(Index1M,$H830)</f>
        <v>45408</v>
      </c>
      <c r="J830" s="52">
        <f>IFERROR(_xll.qlIndexFixing(Index1M,$H830,TRUE,_xll.ohTrigger(RecalcTrigger,Trigger1M)),NA())</f>
        <v>2.1124914330649391E-2</v>
      </c>
      <c r="K830" s="52">
        <f>IFERROR(_xll.qlIndexFixing(ONIndex1M,I830,TRUE,_xll.ohTrigger(RecalcTrigger,Trigger1M)),NA())</f>
        <v>2.1085530006628161E-2</v>
      </c>
      <c r="L830" s="52">
        <f>IFERROR(_xll.qlIndexFixing(Index3M,H830,TRUE,_xll.ohTrigger(RecalcTrigger,Trigger3M)),NA())</f>
        <v>2.2010208355083518E-2</v>
      </c>
      <c r="M830" s="52">
        <f>IFERROR(_xll.qlIndexFixing(ONIndex3M,I830,TRUE,_xll.ohTrigger(RecalcTrigger,Trigger3M)),NA())</f>
        <v>2.1845684153349865E-2</v>
      </c>
      <c r="N830" s="52">
        <f>IFERROR(_xll.qlIndexFixing(Index6M,$H830,TRUE,_xll.ohTrigger(RecalcTrigger,Trigger6M)),NA())</f>
        <v>2.3442755125518602E-2</v>
      </c>
      <c r="O830" s="52">
        <f>IFERROR(_xll.qlIndexFixing(ONIndex6M,I830,TRUE,_xll.ohTrigger(RecalcTrigger,Trigger6M)),NA())</f>
        <v>2.3073407740410445E-2</v>
      </c>
      <c r="P830" s="52">
        <f>IFERROR(_xll.qlIndexFixing(Index1Y,$H830,TRUE,_xll.ohTrigger(RecalcTrigger,Trigger1Y)),NA())</f>
        <v>2.4727192049156316E-2</v>
      </c>
      <c r="Q830" s="52">
        <f>IFERROR(_xll.qlIndexFixing(ONIndex1Y,I830,TRUE,_xll.ohTrigger(RecalcTrigger,Trigger1Y)),NA())</f>
        <v>2.4147639792122533E-2</v>
      </c>
    </row>
    <row r="831" spans="2:17" x14ac:dyDescent="0.2">
      <c r="B831" s="46" t="s">
        <v>51</v>
      </c>
      <c r="D831" s="49">
        <f>_xll.qlCalendarAdvance(LocalCalendar,$D830,B831,"f",FALSE)</f>
        <v>45420</v>
      </c>
      <c r="E831" s="49">
        <f>_xll.qlInterestRateIndexValueDate(IndexON,D831)</f>
        <v>45420</v>
      </c>
      <c r="F831" s="52">
        <f>IFERROR(_xll.qlIndexFixing(IndexON,D831,TRUE,_xll.ohTrigger(RecalcTrigger,TriggerON)),NA())</f>
        <v>1.8225457109899423E-2</v>
      </c>
      <c r="H831" s="49">
        <f>_xll.qlCalendarAdvance(IborCalendar,$H830,B831,"f",FALSE)</f>
        <v>45413</v>
      </c>
      <c r="I831" s="49">
        <f>_xll.qlInterestRateIndexValueDate(Index1M,$H831)</f>
        <v>45415</v>
      </c>
      <c r="J831" s="52">
        <f>IFERROR(_xll.qlIndexFixing(Index1M,$H831,TRUE,_xll.ohTrigger(RecalcTrigger,Trigger1M)),NA())</f>
        <v>2.1134108691982081E-2</v>
      </c>
      <c r="K831" s="52">
        <f>IFERROR(_xll.qlIndexFixing(ONIndex1M,I831,TRUE,_xll.ohTrigger(RecalcTrigger,Trigger1M)),NA())</f>
        <v>2.1097223922550423E-2</v>
      </c>
      <c r="L831" s="52">
        <f>IFERROR(_xll.qlIndexFixing(Index3M,H831,TRUE,_xll.ohTrigger(RecalcTrigger,Trigger3M)),NA())</f>
        <v>2.2033308973186869E-2</v>
      </c>
      <c r="M831" s="52">
        <f>IFERROR(_xll.qlIndexFixing(ONIndex3M,I831,TRUE,_xll.ohTrigger(RecalcTrigger,Trigger3M)),NA())</f>
        <v>2.1863900695338057E-2</v>
      </c>
      <c r="N831" s="52">
        <f>IFERROR(_xll.qlIndexFixing(Index6M,$H831,TRUE,_xll.ohTrigger(RecalcTrigger,Trigger6M)),NA())</f>
        <v>2.3462095931759481E-2</v>
      </c>
      <c r="O831" s="52">
        <f>IFERROR(_xll.qlIndexFixing(ONIndex6M,I831,TRUE,_xll.ohTrigger(RecalcTrigger,Trigger6M)),NA())</f>
        <v>2.3091185987111906E-2</v>
      </c>
      <c r="P831" s="52">
        <f>IFERROR(_xll.qlIndexFixing(Index1Y,$H831,TRUE,_xll.ohTrigger(RecalcTrigger,Trigger1Y)),NA())</f>
        <v>2.4741050281841794E-2</v>
      </c>
      <c r="Q831" s="52">
        <f>IFERROR(_xll.qlIndexFixing(ONIndex1Y,I831,TRUE,_xll.ohTrigger(RecalcTrigger,Trigger1Y)),NA())</f>
        <v>2.4157954256531777E-2</v>
      </c>
    </row>
    <row r="832" spans="2:17" x14ac:dyDescent="0.2">
      <c r="B832" s="46" t="s">
        <v>51</v>
      </c>
      <c r="D832" s="49">
        <f>_xll.qlCalendarAdvance(LocalCalendar,$D831,B832,"f",FALSE)</f>
        <v>45427</v>
      </c>
      <c r="E832" s="49">
        <f>_xll.qlInterestRateIndexValueDate(IndexON,D832)</f>
        <v>45427</v>
      </c>
      <c r="F832" s="52">
        <f>IFERROR(_xll.qlIndexFixing(IndexON,D832,TRUE,_xll.ohTrigger(RecalcTrigger,TriggerON)),NA())</f>
        <v>1.8240175408639203E-2</v>
      </c>
      <c r="H832" s="49">
        <f>_xll.qlCalendarAdvance(IborCalendar,$H831,B832,"f",FALSE)</f>
        <v>45420</v>
      </c>
      <c r="I832" s="49">
        <f>_xll.qlInterestRateIndexValueDate(Index1M,$H832)</f>
        <v>45422</v>
      </c>
      <c r="J832" s="52">
        <f>IFERROR(_xll.qlIndexFixing(Index1M,$H832,TRUE,_xll.ohTrigger(RecalcTrigger,Trigger1M)),NA())</f>
        <v>2.1144956126016964E-2</v>
      </c>
      <c r="K832" s="52">
        <f>IFERROR(_xll.qlIndexFixing(ONIndex1M,I832,TRUE,_xll.ohTrigger(RecalcTrigger,Trigger1M)),NA())</f>
        <v>2.1106011586207174E-2</v>
      </c>
      <c r="L832" s="52">
        <f>IFERROR(_xll.qlIndexFixing(Index3M,H832,TRUE,_xll.ohTrigger(RecalcTrigger,Trigger3M)),NA())</f>
        <v>2.2050784254960862E-2</v>
      </c>
      <c r="M832" s="52">
        <f>IFERROR(_xll.qlIndexFixing(ONIndex3M,I832,TRUE,_xll.ohTrigger(RecalcTrigger,Trigger3M)),NA())</f>
        <v>2.1878369389893848E-2</v>
      </c>
      <c r="N832" s="52">
        <f>IFERROR(_xll.qlIndexFixing(Index6M,$H832,TRUE,_xll.ohTrigger(RecalcTrigger,Trigger6M)),NA())</f>
        <v>2.3483971244078836E-2</v>
      </c>
      <c r="O832" s="52">
        <f>IFERROR(_xll.qlIndexFixing(ONIndex6M,I832,TRUE,_xll.ohTrigger(RecalcTrigger,Trigger6M)),NA())</f>
        <v>2.3105111440315795E-2</v>
      </c>
      <c r="P832" s="52">
        <f>IFERROR(_xll.qlIndexFixing(Index1Y,$H832,TRUE,_xll.ohTrigger(RecalcTrigger,Trigger1Y)),NA())</f>
        <v>2.4751450237035458E-2</v>
      </c>
      <c r="Q832" s="52">
        <f>IFERROR(_xll.qlIndexFixing(ONIndex1Y,I832,TRUE,_xll.ohTrigger(RecalcTrigger,Trigger1Y)),NA())</f>
        <v>2.4165070918451548E-2</v>
      </c>
    </row>
    <row r="833" spans="2:17" x14ac:dyDescent="0.2">
      <c r="B833" s="46" t="s">
        <v>51</v>
      </c>
      <c r="D833" s="49">
        <f>_xll.qlCalendarAdvance(LocalCalendar,$D832,B833,"f",FALSE)</f>
        <v>45434</v>
      </c>
      <c r="E833" s="49">
        <f>_xll.qlInterestRateIndexValueDate(IndexON,D833)</f>
        <v>45434</v>
      </c>
      <c r="F833" s="52">
        <f>IFERROR(_xll.qlIndexFixing(IndexON,D833,TRUE,_xll.ohTrigger(RecalcTrigger,TriggerON)),NA())</f>
        <v>1.8255107083495759E-2</v>
      </c>
      <c r="H833" s="49">
        <f>_xll.qlCalendarAdvance(IborCalendar,$H832,B833,"f",FALSE)</f>
        <v>45427</v>
      </c>
      <c r="I833" s="49">
        <f>_xll.qlInterestRateIndexValueDate(Index1M,$H833)</f>
        <v>45429</v>
      </c>
      <c r="J833" s="52">
        <f>IFERROR(_xll.qlIndexFixing(Index1M,$H833,TRUE,_xll.ohTrigger(RecalcTrigger,Trigger1M)),NA())</f>
        <v>2.1156174189694951E-2</v>
      </c>
      <c r="K833" s="52">
        <f>IFERROR(_xll.qlIndexFixing(ONIndex1M,I833,TRUE,_xll.ohTrigger(RecalcTrigger,Trigger1M)),NA())</f>
        <v>2.111646046631499E-2</v>
      </c>
      <c r="L833" s="52">
        <f>IFERROR(_xll.qlIndexFixing(Index3M,H833,TRUE,_xll.ohTrigger(RecalcTrigger,Trigger3M)),NA())</f>
        <v>2.206842989323482E-2</v>
      </c>
      <c r="M833" s="52">
        <f>IFERROR(_xll.qlIndexFixing(ONIndex3M,I833,TRUE,_xll.ohTrigger(RecalcTrigger,Trigger3M)),NA())</f>
        <v>2.1894811461224961E-2</v>
      </c>
      <c r="N833" s="52">
        <f>IFERROR(_xll.qlIndexFixing(Index6M,$H833,TRUE,_xll.ohTrigger(RecalcTrigger,Trigger6M)),NA())</f>
        <v>2.3501601324797651E-2</v>
      </c>
      <c r="O833" s="52">
        <f>IFERROR(_xll.qlIndexFixing(ONIndex6M,I833,TRUE,_xll.ohTrigger(RecalcTrigger,Trigger6M)),NA())</f>
        <v>2.312114652911923E-2</v>
      </c>
      <c r="P833" s="52">
        <f>IFERROR(_xll.qlIndexFixing(Index1Y,$H833,TRUE,_xll.ohTrigger(RecalcTrigger,Trigger1Y)),NA())</f>
        <v>2.4763784961506052E-2</v>
      </c>
      <c r="Q833" s="52">
        <f>IFERROR(_xll.qlIndexFixing(ONIndex1Y,I833,TRUE,_xll.ohTrigger(RecalcTrigger,Trigger1Y)),NA())</f>
        <v>2.4173698856655434E-2</v>
      </c>
    </row>
    <row r="834" spans="2:17" x14ac:dyDescent="0.2">
      <c r="B834" s="46" t="s">
        <v>51</v>
      </c>
      <c r="D834" s="49">
        <f>_xll.qlCalendarAdvance(LocalCalendar,$D833,B834,"f",FALSE)</f>
        <v>45441</v>
      </c>
      <c r="E834" s="49">
        <f>_xll.qlInterestRateIndexValueDate(IndexON,D834)</f>
        <v>45441</v>
      </c>
      <c r="F834" s="52">
        <f>IFERROR(_xll.qlIndexFixing(IndexON,D834,TRUE,_xll.ohTrigger(RecalcTrigger,TriggerON)),NA())</f>
        <v>1.8270252134389153E-2</v>
      </c>
      <c r="H834" s="49">
        <f>_xll.qlCalendarAdvance(IborCalendar,$H833,B834,"f",FALSE)</f>
        <v>45434</v>
      </c>
      <c r="I834" s="49">
        <f>_xll.qlInterestRateIndexValueDate(Index1M,$H834)</f>
        <v>45436</v>
      </c>
      <c r="J834" s="52">
        <f>IFERROR(_xll.qlIndexFixing(Index1M,$H834,TRUE,_xll.ohTrigger(RecalcTrigger,Trigger1M)),NA())</f>
        <v>2.1167768261890162E-2</v>
      </c>
      <c r="K834" s="52">
        <f>IFERROR(_xll.qlIndexFixing(ONIndex1M,I834,TRUE,_xll.ohTrigger(RecalcTrigger,Trigger1M)),NA())</f>
        <v>2.1128694456489239E-2</v>
      </c>
      <c r="L834" s="52">
        <f>IFERROR(_xll.qlIndexFixing(Index3M,H834,TRUE,_xll.ohTrigger(RecalcTrigger,Trigger3M)),NA())</f>
        <v>2.2088229637089615E-2</v>
      </c>
      <c r="M834" s="52">
        <f>IFERROR(_xll.qlIndexFixing(ONIndex3M,I834,TRUE,_xll.ohTrigger(RecalcTrigger,Trigger3M)),NA())</f>
        <v>2.1913284616210671E-2</v>
      </c>
      <c r="N834" s="52">
        <f>IFERROR(_xll.qlIndexFixing(Index6M,$H834,TRUE,_xll.ohTrigger(RecalcTrigger,Trigger6M)),NA())</f>
        <v>2.3521777257864602E-2</v>
      </c>
      <c r="O834" s="52">
        <f>IFERROR(_xll.qlIndexFixing(ONIndex6M,I834,TRUE,_xll.ohTrigger(RecalcTrigger,Trigger6M)),NA())</f>
        <v>2.3139381649972535E-2</v>
      </c>
      <c r="P834" s="52">
        <f>IFERROR(_xll.qlIndexFixing(Index1Y,$H834,TRUE,_xll.ohTrigger(RecalcTrigger,Trigger1Y)),NA())</f>
        <v>2.4778100832149357E-2</v>
      </c>
      <c r="Q834" s="52">
        <f>IFERROR(_xll.qlIndexFixing(ONIndex1Y,I834,TRUE,_xll.ohTrigger(RecalcTrigger,Trigger1Y)),NA())</f>
        <v>2.41839010520839E-2</v>
      </c>
    </row>
    <row r="835" spans="2:17" x14ac:dyDescent="0.2">
      <c r="B835" s="46" t="s">
        <v>51</v>
      </c>
      <c r="D835" s="49">
        <f>_xll.qlCalendarAdvance(LocalCalendar,$D834,B835,"f",FALSE)</f>
        <v>45448</v>
      </c>
      <c r="E835" s="49">
        <f>_xll.qlInterestRateIndexValueDate(IndexON,D835)</f>
        <v>45448</v>
      </c>
      <c r="F835" s="52">
        <f>IFERROR(_xll.qlIndexFixing(IndexON,D835,TRUE,_xll.ohTrigger(RecalcTrigger,TriggerON)),NA())</f>
        <v>1.8285610561319388E-2</v>
      </c>
      <c r="H835" s="49">
        <f>_xll.qlCalendarAdvance(IborCalendar,$H834,B835,"f",FALSE)</f>
        <v>45441</v>
      </c>
      <c r="I835" s="49">
        <f>_xll.qlInterestRateIndexValueDate(Index1M,$H835)</f>
        <v>45443</v>
      </c>
      <c r="J835" s="52">
        <f>IFERROR(_xll.qlIndexFixing(Index1M,$H835,TRUE,_xll.ohTrigger(RecalcTrigger,Trigger1M)),NA())</f>
        <v>2.1175217704765905E-2</v>
      </c>
      <c r="K835" s="52">
        <f>IFERROR(_xll.qlIndexFixing(ONIndex1M,I835,TRUE,_xll.ohTrigger(RecalcTrigger,Trigger1M)),NA())</f>
        <v>2.1138484368403709E-2</v>
      </c>
      <c r="L835" s="52">
        <f>IFERROR(_xll.qlIndexFixing(Index3M,H835,TRUE,_xll.ohTrigger(RecalcTrigger,Trigger3M)),NA())</f>
        <v>2.2098253833791732E-2</v>
      </c>
      <c r="M835" s="52">
        <f>IFERROR(_xll.qlIndexFixing(ONIndex3M,I835,TRUE,_xll.ohTrigger(RecalcTrigger,Trigger3M)),NA())</f>
        <v>2.1928205938461787E-2</v>
      </c>
      <c r="N835" s="52">
        <f>IFERROR(_xll.qlIndexFixing(Index6M,$H835,TRUE,_xll.ohTrigger(RecalcTrigger,Trigger6M)),NA())</f>
        <v>2.3535264696979499E-2</v>
      </c>
      <c r="O835" s="52">
        <f>IFERROR(_xll.qlIndexFixing(ONIndex6M,I835,TRUE,_xll.ohTrigger(RecalcTrigger,Trigger6M)),NA())</f>
        <v>2.315405324641695E-2</v>
      </c>
      <c r="P835" s="52">
        <f>IFERROR(_xll.qlIndexFixing(Index1Y,$H835,TRUE,_xll.ohTrigger(RecalcTrigger,Trigger1Y)),NA())</f>
        <v>2.4783393449248729E-2</v>
      </c>
      <c r="Q835" s="52">
        <f>IFERROR(_xll.qlIndexFixing(ONIndex1Y,I835,TRUE,_xll.ohTrigger(RecalcTrigger,Trigger1Y)),NA())</f>
        <v>2.4191346684814263E-2</v>
      </c>
    </row>
    <row r="836" spans="2:17" x14ac:dyDescent="0.2">
      <c r="B836" s="46" t="s">
        <v>51</v>
      </c>
      <c r="D836" s="49">
        <f>_xll.qlCalendarAdvance(LocalCalendar,$D835,B836,"f",FALSE)</f>
        <v>45455</v>
      </c>
      <c r="E836" s="49">
        <f>_xll.qlInterestRateIndexValueDate(IndexON,D836)</f>
        <v>45455</v>
      </c>
      <c r="F836" s="52">
        <f>IFERROR(_xll.qlIndexFixing(IndexON,D836,TRUE,_xll.ohTrigger(RecalcTrigger,TriggerON)),NA())</f>
        <v>1.8301182364526269E-2</v>
      </c>
      <c r="H836" s="49">
        <f>_xll.qlCalendarAdvance(IborCalendar,$H835,B836,"f",FALSE)</f>
        <v>45448</v>
      </c>
      <c r="I836" s="49">
        <f>_xll.qlInterestRateIndexValueDate(Index1M,$H836)</f>
        <v>45450</v>
      </c>
      <c r="J836" s="52">
        <f>IFERROR(_xll.qlIndexFixing(Index1M,$H836,TRUE,_xll.ohTrigger(RecalcTrigger,Trigger1M)),NA())</f>
        <v>2.1192084436360253E-2</v>
      </c>
      <c r="K836" s="52">
        <f>IFERROR(_xll.qlIndexFixing(ONIndex1M,I836,TRUE,_xll.ohTrigger(RecalcTrigger,Trigger1M)),NA())</f>
        <v>2.1150059390544484E-2</v>
      </c>
      <c r="L836" s="52">
        <f>IFERROR(_xll.qlIndexFixing(Index3M,H836,TRUE,_xll.ohTrigger(RecalcTrigger,Trigger3M)),NA())</f>
        <v>2.2122393656781047E-2</v>
      </c>
      <c r="M836" s="52">
        <f>IFERROR(_xll.qlIndexFixing(ONIndex3M,I836,TRUE,_xll.ohTrigger(RecalcTrigger,Trigger3M)),NA())</f>
        <v>2.1945158344527371E-2</v>
      </c>
      <c r="N836" s="52">
        <f>IFERROR(_xll.qlIndexFixing(Index6M,$H836,TRUE,_xll.ohTrigger(RecalcTrigger,Trigger6M)),NA())</f>
        <v>2.3562976243191452E-2</v>
      </c>
      <c r="O836" s="52">
        <f>IFERROR(_xll.qlIndexFixing(ONIndex6M,I836,TRUE,_xll.ohTrigger(RecalcTrigger,Trigger6M)),NA())</f>
        <v>2.3170924875151044E-2</v>
      </c>
      <c r="P836" s="52">
        <f>IFERROR(_xll.qlIndexFixing(Index1Y,$H836,TRUE,_xll.ohTrigger(RecalcTrigger,Trigger1Y)),NA())</f>
        <v>2.480173322056128E-2</v>
      </c>
      <c r="Q836" s="52">
        <f>IFERROR(_xll.qlIndexFixing(ONIndex1Y,I836,TRUE,_xll.ohTrigger(RecalcTrigger,Trigger1Y)),NA())</f>
        <v>2.4200366574875787E-2</v>
      </c>
    </row>
    <row r="837" spans="2:17" x14ac:dyDescent="0.2">
      <c r="B837" s="46" t="s">
        <v>51</v>
      </c>
      <c r="D837" s="49">
        <f>_xll.qlCalendarAdvance(LocalCalendar,$D836,B837,"f",FALSE)</f>
        <v>45462</v>
      </c>
      <c r="E837" s="49">
        <f>_xll.qlInterestRateIndexValueDate(IndexON,D837)</f>
        <v>45462</v>
      </c>
      <c r="F837" s="52">
        <f>IFERROR(_xll.qlIndexFixing(IndexON,D837,TRUE,_xll.ohTrigger(RecalcTrigger,TriggerON)),NA())</f>
        <v>1.8316967543929863E-2</v>
      </c>
      <c r="H837" s="49">
        <f>_xll.qlCalendarAdvance(IborCalendar,$H836,B837,"f",FALSE)</f>
        <v>45455</v>
      </c>
      <c r="I837" s="49">
        <f>_xll.qlInterestRateIndexValueDate(Index1M,$H837)</f>
        <v>45457</v>
      </c>
      <c r="J837" s="52">
        <f>IFERROR(_xll.qlIndexFixing(Index1M,$H837,TRUE,_xll.ohTrigger(RecalcTrigger,Trigger1M)),NA())</f>
        <v>2.1204806540991959E-2</v>
      </c>
      <c r="K837" s="52">
        <f>IFERROR(_xll.qlIndexFixing(ONIndex1M,I837,TRUE,_xll.ohTrigger(RecalcTrigger,Trigger1M)),NA())</f>
        <v>2.1162009793584957E-2</v>
      </c>
      <c r="L837" s="52">
        <f>IFERROR(_xll.qlIndexFixing(Index3M,H837,TRUE,_xll.ohTrigger(RecalcTrigger,Trigger3M)),NA())</f>
        <v>2.2140723868861161E-2</v>
      </c>
      <c r="M837" s="52">
        <f>IFERROR(_xll.qlIndexFixing(ONIndex3M,I837,TRUE,_xll.ohTrigger(RecalcTrigger,Trigger3M)),NA())</f>
        <v>2.1962280862330985E-2</v>
      </c>
      <c r="N837" s="52">
        <f>IFERROR(_xll.qlIndexFixing(Index6M,$H837,TRUE,_xll.ohTrigger(RecalcTrigger,Trigger6M)),NA())</f>
        <v>2.3583999313163458E-2</v>
      </c>
      <c r="O837" s="52">
        <f>IFERROR(_xll.qlIndexFixing(ONIndex6M,I837,TRUE,_xll.ohTrigger(RecalcTrigger,Trigger6M)),NA())</f>
        <v>2.3188075350724091E-2</v>
      </c>
      <c r="P837" s="52">
        <f>IFERROR(_xll.qlIndexFixing(Index1Y,$H837,TRUE,_xll.ohTrigger(RecalcTrigger,Trigger1Y)),NA())</f>
        <v>2.4814728089671428E-2</v>
      </c>
      <c r="Q837" s="52">
        <f>IFERROR(_xll.qlIndexFixing(ONIndex1Y,I837,TRUE,_xll.ohTrigger(RecalcTrigger,Trigger1Y)),NA())</f>
        <v>2.4209517115600931E-2</v>
      </c>
    </row>
    <row r="838" spans="2:17" x14ac:dyDescent="0.2">
      <c r="B838" s="46" t="s">
        <v>51</v>
      </c>
      <c r="D838" s="49">
        <f>_xll.qlCalendarAdvance(LocalCalendar,$D837,B838,"f",FALSE)</f>
        <v>45469</v>
      </c>
      <c r="E838" s="49">
        <f>_xll.qlInterestRateIndexValueDate(IndexON,D838)</f>
        <v>45469</v>
      </c>
      <c r="F838" s="52">
        <f>IFERROR(_xll.qlIndexFixing(IndexON,D838,TRUE,_xll.ohTrigger(RecalcTrigger,TriggerON)),NA())</f>
        <v>1.8332966099450232E-2</v>
      </c>
      <c r="H838" s="49">
        <f>_xll.qlCalendarAdvance(IborCalendar,$H837,B838,"f",FALSE)</f>
        <v>45462</v>
      </c>
      <c r="I838" s="49">
        <f>_xll.qlInterestRateIndexValueDate(Index1M,$H838)</f>
        <v>45464</v>
      </c>
      <c r="J838" s="52">
        <f>IFERROR(_xll.qlIndexFixing(Index1M,$H838,TRUE,_xll.ohTrigger(RecalcTrigger,Trigger1M)),NA())</f>
        <v>2.1217904658851958E-2</v>
      </c>
      <c r="K838" s="52">
        <f>IFERROR(_xll.qlIndexFixing(ONIndex1M,I838,TRUE,_xll.ohTrigger(RecalcTrigger,Trigger1M)),NA())</f>
        <v>2.1174335577631709E-2</v>
      </c>
      <c r="L838" s="52">
        <f>IFERROR(_xll.qlIndexFixing(Index3M,H838,TRUE,_xll.ohTrigger(RecalcTrigger,Trigger3M)),NA())</f>
        <v>2.2159225230440952E-2</v>
      </c>
      <c r="M838" s="52">
        <f>IFERROR(_xll.qlIndexFixing(ONIndex3M,I838,TRUE,_xll.ohTrigger(RecalcTrigger,Trigger3M)),NA())</f>
        <v>2.1979573491899274E-2</v>
      </c>
      <c r="N838" s="52">
        <f>IFERROR(_xll.qlIndexFixing(Index6M,$H838,TRUE,_xll.ohTrigger(RecalcTrigger,Trigger6M)),NA())</f>
        <v>2.3605304780017992E-2</v>
      </c>
      <c r="O838" s="52">
        <f>IFERROR(_xll.qlIndexFixing(ONIndex6M,I838,TRUE,_xll.ohTrigger(RecalcTrigger,Trigger6M)),NA())</f>
        <v>2.3205504673322608E-2</v>
      </c>
      <c r="P838" s="52">
        <f>IFERROR(_xll.qlIndexFixing(Index1Y,$H838,TRUE,_xll.ohTrigger(RecalcTrigger,Trigger1Y)),NA())</f>
        <v>2.4827911061989571E-2</v>
      </c>
      <c r="Q838" s="52">
        <f>IFERROR(_xll.qlIndexFixing(ONIndex1Y,I838,TRUE,_xll.ohTrigger(RecalcTrigger,Trigger1Y)),NA())</f>
        <v>2.4218798307042988E-2</v>
      </c>
    </row>
    <row r="839" spans="2:17" x14ac:dyDescent="0.2">
      <c r="B839" s="46" t="s">
        <v>51</v>
      </c>
      <c r="D839" s="49">
        <f>_xll.qlCalendarAdvance(LocalCalendar,$D838,B839,"f",FALSE)</f>
        <v>45476</v>
      </c>
      <c r="E839" s="49">
        <f>_xll.qlInterestRateIndexValueDate(IndexON,D839)</f>
        <v>45476</v>
      </c>
      <c r="F839" s="52">
        <f>IFERROR(_xll.qlIndexFixing(IndexON,D839,TRUE,_xll.ohTrigger(RecalcTrigger,TriggerON)),NA())</f>
        <v>1.8350812423308938E-2</v>
      </c>
      <c r="H839" s="49">
        <f>_xll.qlCalendarAdvance(IborCalendar,$H838,B839,"f",FALSE)</f>
        <v>45469</v>
      </c>
      <c r="I839" s="49">
        <f>_xll.qlInterestRateIndexValueDate(Index1M,$H839)</f>
        <v>45471</v>
      </c>
      <c r="J839" s="52">
        <f>IFERROR(_xll.qlIndexFixing(Index1M,$H839,TRUE,_xll.ohTrigger(RecalcTrigger,Trigger1M)),NA())</f>
        <v>2.1234626952542485E-2</v>
      </c>
      <c r="K839" s="52">
        <f>IFERROR(_xll.qlIndexFixing(ONIndex1M,I839,TRUE,_xll.ohTrigger(RecalcTrigger,Trigger1M)),NA())</f>
        <v>2.1187036742817966E-2</v>
      </c>
      <c r="L839" s="52">
        <f>IFERROR(_xll.qlIndexFixing(Index3M,H839,TRUE,_xll.ohTrigger(RecalcTrigger,Trigger3M)),NA())</f>
        <v>2.2177897743987384E-2</v>
      </c>
      <c r="M839" s="52">
        <f>IFERROR(_xll.qlIndexFixing(ONIndex3M,I839,TRUE,_xll.ohTrigger(RecalcTrigger,Trigger3M)),NA())</f>
        <v>2.1997036233365463E-2</v>
      </c>
      <c r="N839" s="52">
        <f>IFERROR(_xll.qlIndexFixing(Index6M,$H839,TRUE,_xll.ohTrigger(RecalcTrigger,Trigger6M)),NA())</f>
        <v>2.3629306794667942E-2</v>
      </c>
      <c r="O839" s="52">
        <f>IFERROR(_xll.qlIndexFixing(ONIndex6M,I839,TRUE,_xll.ohTrigger(RecalcTrigger,Trigger6M)),NA())</f>
        <v>2.3223212842999885E-2</v>
      </c>
      <c r="P839" s="52">
        <f>IFERROR(_xll.qlIndexFixing(Index1Y,$H839,TRUE,_xll.ohTrigger(RecalcTrigger,Trigger1Y)),NA())</f>
        <v>2.4841291365481893E-2</v>
      </c>
      <c r="Q839" s="52">
        <f>IFERROR(_xll.qlIndexFixing(ONIndex1Y,I839,TRUE,_xll.ohTrigger(RecalcTrigger,Trigger1Y)),NA())</f>
        <v>2.4228210149255247E-2</v>
      </c>
    </row>
    <row r="840" spans="2:17" x14ac:dyDescent="0.2">
      <c r="B840" s="46" t="s">
        <v>51</v>
      </c>
      <c r="D840" s="49">
        <f>_xll.qlCalendarAdvance(LocalCalendar,$D839,B840,"f",FALSE)</f>
        <v>45483</v>
      </c>
      <c r="E840" s="49">
        <f>_xll.qlInterestRateIndexValueDate(IndexON,D840)</f>
        <v>45483</v>
      </c>
      <c r="F840" s="52">
        <f>IFERROR(_xll.qlIndexFixing(IndexON,D840,TRUE,_xll.ohTrigger(RecalcTrigger,TriggerON)),NA())</f>
        <v>1.8365603339240977E-2</v>
      </c>
      <c r="H840" s="49">
        <f>_xll.qlCalendarAdvance(IborCalendar,$H839,B840,"f",FALSE)</f>
        <v>45476</v>
      </c>
      <c r="I840" s="49">
        <f>_xll.qlInterestRateIndexValueDate(Index1M,$H840)</f>
        <v>45478</v>
      </c>
      <c r="J840" s="52">
        <f>IFERROR(_xll.qlIndexFixing(Index1M,$H840,TRUE,_xll.ohTrigger(RecalcTrigger,Trigger1M)),NA())</f>
        <v>2.1245228939385644E-2</v>
      </c>
      <c r="K840" s="52">
        <f>IFERROR(_xll.qlIndexFixing(ONIndex1M,I840,TRUE,_xll.ohTrigger(RecalcTrigger,Trigger1M)),NA())</f>
        <v>2.1200113289223665E-2</v>
      </c>
      <c r="L840" s="52">
        <f>IFERROR(_xll.qlIndexFixing(Index3M,H840,TRUE,_xll.ohTrigger(RecalcTrigger,Trigger3M)),NA())</f>
        <v>2.2196741411987832E-2</v>
      </c>
      <c r="M840" s="52">
        <f>IFERROR(_xll.qlIndexFixing(ONIndex3M,I840,TRUE,_xll.ohTrigger(RecalcTrigger,Trigger3M)),NA())</f>
        <v>2.20146690867562E-2</v>
      </c>
      <c r="N840" s="52">
        <f>IFERROR(_xll.qlIndexFixing(Index6M,$H840,TRUE,_xll.ohTrigger(RecalcTrigger,Trigger6M)),NA())</f>
        <v>2.3648762941134421E-2</v>
      </c>
      <c r="O840" s="52">
        <f>IFERROR(_xll.qlIndexFixing(ONIndex6M,I840,TRUE,_xll.ohTrigger(RecalcTrigger,Trigger6M)),NA())</f>
        <v>2.3241199859915795E-2</v>
      </c>
      <c r="P840" s="52">
        <f>IFERROR(_xll.qlIndexFixing(Index1Y,$H840,TRUE,_xll.ohTrigger(RecalcTrigger,Trigger1Y)),NA())</f>
        <v>2.4854878228717039E-2</v>
      </c>
      <c r="Q840" s="52">
        <f>IFERROR(_xll.qlIndexFixing(ONIndex1Y,I840,TRUE,_xll.ohTrigger(RecalcTrigger,Trigger1Y)),NA())</f>
        <v>2.4237752642211063E-2</v>
      </c>
    </row>
    <row r="841" spans="2:17" x14ac:dyDescent="0.2">
      <c r="B841" s="46" t="s">
        <v>51</v>
      </c>
      <c r="D841" s="49">
        <f>_xll.qlCalendarAdvance(LocalCalendar,$D840,B841,"f",FALSE)</f>
        <v>45490</v>
      </c>
      <c r="E841" s="49">
        <f>_xll.qlInterestRateIndexValueDate(IndexON,D841)</f>
        <v>45490</v>
      </c>
      <c r="F841" s="52">
        <f>IFERROR(_xll.qlIndexFixing(IndexON,D841,TRUE,_xll.ohTrigger(RecalcTrigger,TriggerON)),NA())</f>
        <v>1.8382242023591289E-2</v>
      </c>
      <c r="H841" s="49">
        <f>_xll.qlCalendarAdvance(IborCalendar,$H840,B841,"f",FALSE)</f>
        <v>45483</v>
      </c>
      <c r="I841" s="49">
        <f>_xll.qlInterestRateIndexValueDate(Index1M,$H841)</f>
        <v>45485</v>
      </c>
      <c r="J841" s="52">
        <f>IFERROR(_xll.qlIndexFixing(Index1M,$H841,TRUE,_xll.ohTrigger(RecalcTrigger,Trigger1M)),NA())</f>
        <v>2.1259455104707534E-2</v>
      </c>
      <c r="K841" s="52">
        <f>IFERROR(_xll.qlIndexFixing(ONIndex1M,I841,TRUE,_xll.ohTrigger(RecalcTrigger,Trigger1M)),NA())</f>
        <v>2.1213565217008679E-2</v>
      </c>
      <c r="L841" s="52">
        <f>IFERROR(_xll.qlIndexFixing(Index3M,H841,TRUE,_xll.ohTrigger(RecalcTrigger,Trigger3M)),NA())</f>
        <v>2.2217832730839653E-2</v>
      </c>
      <c r="M841" s="52">
        <f>IFERROR(_xll.qlIndexFixing(ONIndex3M,I841,TRUE,_xll.ohTrigger(RecalcTrigger,Trigger3M)),NA())</f>
        <v>2.2032472052178065E-2</v>
      </c>
      <c r="N841" s="52">
        <f>IFERROR(_xll.qlIndexFixing(Index6M,$H841,TRUE,_xll.ohTrigger(RecalcTrigger,Trigger6M)),NA())</f>
        <v>2.3670915654080617E-2</v>
      </c>
      <c r="O841" s="52">
        <f>IFERROR(_xll.qlIndexFixing(ONIndex6M,I841,TRUE,_xll.ohTrigger(RecalcTrigger,Trigger6M)),NA())</f>
        <v>2.3259465724230211E-2</v>
      </c>
      <c r="P841" s="52">
        <f>IFERROR(_xll.qlIndexFixing(Index1Y,$H841,TRUE,_xll.ohTrigger(RecalcTrigger,Trigger1Y)),NA())</f>
        <v>2.4868680880886156E-2</v>
      </c>
      <c r="Q841" s="52">
        <f>IFERROR(_xll.qlIndexFixing(ONIndex1Y,I841,TRUE,_xll.ohTrigger(RecalcTrigger,Trigger1Y)),NA())</f>
        <v>2.4247425785963728E-2</v>
      </c>
    </row>
    <row r="842" spans="2:17" x14ac:dyDescent="0.2">
      <c r="B842" s="46" t="s">
        <v>51</v>
      </c>
      <c r="D842" s="49">
        <f>_xll.qlCalendarAdvance(LocalCalendar,$D841,B842,"f",FALSE)</f>
        <v>45497</v>
      </c>
      <c r="E842" s="49">
        <f>_xll.qlInterestRateIndexValueDate(IndexON,D842)</f>
        <v>45497</v>
      </c>
      <c r="F842" s="52">
        <f>IFERROR(_xll.qlIndexFixing(IndexON,D842,TRUE,_xll.ohTrigger(RecalcTrigger,TriggerON)),NA())</f>
        <v>1.8399094084218248E-2</v>
      </c>
      <c r="H842" s="49">
        <f>_xll.qlCalendarAdvance(IborCalendar,$H841,B842,"f",FALSE)</f>
        <v>45490</v>
      </c>
      <c r="I842" s="49">
        <f>_xll.qlInterestRateIndexValueDate(Index1M,$H842)</f>
        <v>45492</v>
      </c>
      <c r="J842" s="52">
        <f>IFERROR(_xll.qlIndexFixing(Index1M,$H842,TRUE,_xll.ohTrigger(RecalcTrigger,Trigger1M)),NA())</f>
        <v>2.1274057288554131E-2</v>
      </c>
      <c r="K842" s="52">
        <f>IFERROR(_xll.qlIndexFixing(ONIndex1M,I842,TRUE,_xll.ohTrigger(RecalcTrigger,Trigger1M)),NA())</f>
        <v>2.1227392526279587E-2</v>
      </c>
      <c r="L842" s="52">
        <f>IFERROR(_xll.qlIndexFixing(Index3M,H842,TRUE,_xll.ohTrigger(RecalcTrigger,Trigger3M)),NA())</f>
        <v>2.2234942221416757E-2</v>
      </c>
      <c r="M842" s="52">
        <f>IFERROR(_xll.qlIndexFixing(ONIndex3M,I842,TRUE,_xll.ohTrigger(RecalcTrigger,Trigger3M)),NA())</f>
        <v>2.2050445129684348E-2</v>
      </c>
      <c r="N842" s="52">
        <f>IFERROR(_xll.qlIndexFixing(Index6M,$H842,TRUE,_xll.ohTrigger(RecalcTrigger,Trigger6M)),NA())</f>
        <v>2.3695829812578929E-2</v>
      </c>
      <c r="O842" s="52">
        <f>IFERROR(_xll.qlIndexFixing(ONIndex6M,I842,TRUE,_xll.ohTrigger(RecalcTrigger,Trigger6M)),NA())</f>
        <v>2.3278010435996421E-2</v>
      </c>
      <c r="P842" s="52">
        <f>IFERROR(_xll.qlIndexFixing(Index1Y,$H842,TRUE,_xll.ohTrigger(RecalcTrigger,Trigger1Y)),NA())</f>
        <v>2.4882708551820964E-2</v>
      </c>
      <c r="Q842" s="52">
        <f>IFERROR(_xll.qlIndexFixing(ONIndex1Y,I842,TRUE,_xll.ohTrigger(RecalcTrigger,Trigger1Y)),NA())</f>
        <v>2.4257229580566531E-2</v>
      </c>
    </row>
    <row r="843" spans="2:17" x14ac:dyDescent="0.2">
      <c r="B843" s="46" t="s">
        <v>51</v>
      </c>
      <c r="D843" s="49">
        <f>_xll.qlCalendarAdvance(LocalCalendar,$D842,B843,"f",FALSE)</f>
        <v>45504</v>
      </c>
      <c r="E843" s="49">
        <f>_xll.qlInterestRateIndexValueDate(IndexON,D843)</f>
        <v>45504</v>
      </c>
      <c r="F843" s="52">
        <f>IFERROR(_xll.qlIndexFixing(IndexON,D843,TRUE,_xll.ohTrigger(RecalcTrigger,TriggerON)),NA())</f>
        <v>1.8416159521121855E-2</v>
      </c>
      <c r="H843" s="49">
        <f>_xll.qlCalendarAdvance(IborCalendar,$H842,B843,"f",FALSE)</f>
        <v>45497</v>
      </c>
      <c r="I843" s="49">
        <f>_xll.qlInterestRateIndexValueDate(Index1M,$H843)</f>
        <v>45499</v>
      </c>
      <c r="J843" s="52">
        <f>IFERROR(_xll.qlIndexFixing(Index1M,$H843,TRUE,_xll.ohTrigger(RecalcTrigger,Trigger1M)),NA())</f>
        <v>2.1290769065323012E-2</v>
      </c>
      <c r="K843" s="52">
        <f>IFERROR(_xll.qlIndexFixing(ONIndex1M,I843,TRUE,_xll.ohTrigger(RecalcTrigger,Trigger1M)),NA())</f>
        <v>2.1241595217142972E-2</v>
      </c>
      <c r="L843" s="52">
        <f>IFERROR(_xll.qlIndexFixing(Index3M,H843,TRUE,_xll.ohTrigger(RecalcTrigger,Trigger3M)),NA())</f>
        <v>2.2254299367936482E-2</v>
      </c>
      <c r="M843" s="52">
        <f>IFERROR(_xll.qlIndexFixing(ONIndex3M,I843,TRUE,_xll.ohTrigger(RecalcTrigger,Trigger3M)),NA())</f>
        <v>2.2068588319328342E-2</v>
      </c>
      <c r="N843" s="52">
        <f>IFERROR(_xll.qlIndexFixing(Index6M,$H843,TRUE,_xll.ohTrigger(RecalcTrigger,Trigger6M)),NA())</f>
        <v>2.3716068392368388E-2</v>
      </c>
      <c r="O843" s="52">
        <f>IFERROR(_xll.qlIndexFixing(ONIndex6M,I843,TRUE,_xll.ohTrigger(RecalcTrigger,Trigger6M)),NA())</f>
        <v>2.32968339953743E-2</v>
      </c>
      <c r="P843" s="52">
        <f>IFERROR(_xll.qlIndexFixing(Index1Y,$H843,TRUE,_xll.ohTrigger(RecalcTrigger,Trigger1Y)),NA())</f>
        <v>2.4896970472015108E-2</v>
      </c>
      <c r="Q843" s="52">
        <f>IFERROR(_xll.qlIndexFixing(ONIndex1Y,I843,TRUE,_xll.ohTrigger(RecalcTrigger,Trigger1Y)),NA())</f>
        <v>2.4267164026019472E-2</v>
      </c>
    </row>
    <row r="844" spans="2:17" x14ac:dyDescent="0.2">
      <c r="B844" s="46" t="s">
        <v>51</v>
      </c>
      <c r="D844" s="49">
        <f>_xll.qlCalendarAdvance(LocalCalendar,$D843,B844,"f",FALSE)</f>
        <v>45511</v>
      </c>
      <c r="E844" s="49">
        <f>_xll.qlInterestRateIndexValueDate(IndexON,D844)</f>
        <v>45511</v>
      </c>
      <c r="F844" s="52">
        <f>IFERROR(_xll.qlIndexFixing(IndexON,D844,TRUE,_xll.ohTrigger(RecalcTrigger,TriggerON)),NA())</f>
        <v>1.8433438334541918E-2</v>
      </c>
      <c r="H844" s="49">
        <f>_xll.qlCalendarAdvance(IborCalendar,$H843,B844,"f",FALSE)</f>
        <v>45504</v>
      </c>
      <c r="I844" s="49">
        <f>_xll.qlInterestRateIndexValueDate(Index1M,$H844)</f>
        <v>45506</v>
      </c>
      <c r="J844" s="52">
        <f>IFERROR(_xll.qlIndexFixing(Index1M,$H844,TRUE,_xll.ohTrigger(RecalcTrigger,Trigger1M)),NA())</f>
        <v>2.1306151058417266E-2</v>
      </c>
      <c r="K844" s="52">
        <f>IFERROR(_xll.qlIndexFixing(ONIndex1M,I844,TRUE,_xll.ohTrigger(RecalcTrigger,Trigger1M)),NA())</f>
        <v>2.1256173289785352E-2</v>
      </c>
      <c r="L844" s="52">
        <f>IFERROR(_xll.qlIndexFixing(Index3M,H844,TRUE,_xll.ohTrigger(RecalcTrigger,Trigger3M)),NA())</f>
        <v>2.2273827679091866E-2</v>
      </c>
      <c r="M844" s="52">
        <f>IFERROR(_xll.qlIndexFixing(ONIndex3M,I844,TRUE,_xll.ohTrigger(RecalcTrigger,Trigger3M)),NA())</f>
        <v>2.2086901621269917E-2</v>
      </c>
      <c r="N844" s="52">
        <f>IFERROR(_xll.qlIndexFixing(Index6M,$H844,TRUE,_xll.ohTrigger(RecalcTrigger,Trigger6M)),NA())</f>
        <v>2.373906843712276E-2</v>
      </c>
      <c r="O844" s="52">
        <f>IFERROR(_xll.qlIndexFixing(ONIndex6M,I844,TRUE,_xll.ohTrigger(RecalcTrigger,Trigger6M)),NA())</f>
        <v>2.3315936402497073E-2</v>
      </c>
      <c r="P844" s="52">
        <f>IFERROR(_xll.qlIndexFixing(Index1Y,$H844,TRUE,_xll.ohTrigger(RecalcTrigger,Trigger1Y)),NA())</f>
        <v>2.4911475872644629E-2</v>
      </c>
      <c r="Q844" s="52">
        <f>IFERROR(_xll.qlIndexFixing(ONIndex1Y,I844,TRUE,_xll.ohTrigger(RecalcTrigger,Trigger1Y)),NA())</f>
        <v>2.4277229122402488E-2</v>
      </c>
    </row>
    <row r="845" spans="2:17" x14ac:dyDescent="0.2">
      <c r="B845" s="46" t="s">
        <v>51</v>
      </c>
      <c r="D845" s="49">
        <f>_xll.qlCalendarAdvance(LocalCalendar,$D844,B845,"f",FALSE)</f>
        <v>45518</v>
      </c>
      <c r="E845" s="49">
        <f>_xll.qlInterestRateIndexValueDate(IndexON,D845)</f>
        <v>45518</v>
      </c>
      <c r="F845" s="52">
        <f>IFERROR(_xll.qlIndexFixing(IndexON,D845,TRUE,_xll.ohTrigger(RecalcTrigger,TriggerON)),NA())</f>
        <v>1.8450930524238629E-2</v>
      </c>
      <c r="H845" s="49">
        <f>_xll.qlCalendarAdvance(IborCalendar,$H844,B845,"f",FALSE)</f>
        <v>45511</v>
      </c>
      <c r="I845" s="49">
        <f>_xll.qlInterestRateIndexValueDate(Index1M,$H845)</f>
        <v>45513</v>
      </c>
      <c r="J845" s="52">
        <f>IFERROR(_xll.qlIndexFixing(Index1M,$H845,TRUE,_xll.ohTrigger(RecalcTrigger,Trigger1M)),NA())</f>
        <v>2.1320119965612581E-2</v>
      </c>
      <c r="K845" s="52">
        <f>IFERROR(_xll.qlIndexFixing(ONIndex1M,I845,TRUE,_xll.ohTrigger(RecalcTrigger,Trigger1M)),NA())</f>
        <v>2.1271126744313307E-2</v>
      </c>
      <c r="L845" s="52">
        <f>IFERROR(_xll.qlIndexFixing(Index3M,H845,TRUE,_xll.ohTrigger(RecalcTrigger,Trigger3M)),NA())</f>
        <v>2.2295657353366232E-2</v>
      </c>
      <c r="M845" s="52">
        <f>IFERROR(_xll.qlIndexFixing(ONIndex3M,I845,TRUE,_xll.ohTrigger(RecalcTrigger,Trigger3M)),NA())</f>
        <v>2.2105385035509073E-2</v>
      </c>
      <c r="N845" s="52">
        <f>IFERROR(_xll.qlIndexFixing(Index6M,$H845,TRUE,_xll.ohTrigger(RecalcTrigger,Trigger6M)),NA())</f>
        <v>2.3762350945428924E-2</v>
      </c>
      <c r="O845" s="52">
        <f>IFERROR(_xll.qlIndexFixing(ONIndex6M,I845,TRUE,_xll.ohTrigger(RecalcTrigger,Trigger6M)),NA())</f>
        <v>2.3335317657524612E-2</v>
      </c>
      <c r="P845" s="52">
        <f>IFERROR(_xll.qlIndexFixing(Index1Y,$H845,TRUE,_xll.ohTrigger(RecalcTrigger,Trigger1Y)),NA())</f>
        <v>2.4926233985589529E-2</v>
      </c>
      <c r="Q845" s="52">
        <f>IFERROR(_xll.qlIndexFixing(ONIndex1Y,I845,TRUE,_xll.ohTrigger(RecalcTrigger,Trigger1Y)),NA())</f>
        <v>2.4287424869715579E-2</v>
      </c>
    </row>
    <row r="846" spans="2:17" x14ac:dyDescent="0.2">
      <c r="B846" s="46" t="s">
        <v>51</v>
      </c>
      <c r="D846" s="49">
        <f>_xll.qlCalendarAdvance(LocalCalendar,$D845,B846,"f",FALSE)</f>
        <v>45525</v>
      </c>
      <c r="E846" s="49">
        <f>_xll.qlInterestRateIndexValueDate(IndexON,D846)</f>
        <v>45525</v>
      </c>
      <c r="F846" s="52">
        <f>IFERROR(_xll.qlIndexFixing(IndexON,D846,TRUE,_xll.ohTrigger(RecalcTrigger,TriggerON)),NA())</f>
        <v>1.8468636090531731E-2</v>
      </c>
      <c r="H846" s="49">
        <f>_xll.qlCalendarAdvance(IborCalendar,$H845,B846,"f",FALSE)</f>
        <v>45518</v>
      </c>
      <c r="I846" s="49">
        <f>_xll.qlInterestRateIndexValueDate(Index1M,$H846)</f>
        <v>45520</v>
      </c>
      <c r="J846" s="52">
        <f>IFERROR(_xll.qlIndexFixing(Index1M,$H846,TRUE,_xll.ohTrigger(RecalcTrigger,Trigger1M)),NA())</f>
        <v>2.1336226238101198E-2</v>
      </c>
      <c r="K846" s="52">
        <f>IFERROR(_xll.qlIndexFixing(ONIndex1M,I846,TRUE,_xll.ohTrigger(RecalcTrigger,Trigger1M)),NA())</f>
        <v>2.1286455580860064E-2</v>
      </c>
      <c r="L846" s="52">
        <f>IFERROR(_xll.qlIndexFixing(Index3M,H846,TRUE,_xll.ohTrigger(RecalcTrigger,Trigger3M)),NA())</f>
        <v>2.231339780573615E-2</v>
      </c>
      <c r="M846" s="52">
        <f>IFERROR(_xll.qlIndexFixing(ONIndex3M,I846,TRUE,_xll.ohTrigger(RecalcTrigger,Trigger3M)),NA())</f>
        <v>2.2124038562152393E-2</v>
      </c>
      <c r="N846" s="52">
        <f>IFERROR(_xll.qlIndexFixing(Index6M,$H846,TRUE,_xll.ohTrigger(RecalcTrigger,Trigger6M)),NA())</f>
        <v>2.3788481719839712E-2</v>
      </c>
      <c r="O846" s="52">
        <f>IFERROR(_xll.qlIndexFixing(ONIndex6M,I846,TRUE,_xll.ohTrigger(RecalcTrigger,Trigger6M)),NA())</f>
        <v>2.3354977760536855E-2</v>
      </c>
      <c r="P846" s="52">
        <f>IFERROR(_xll.qlIndexFixing(Index1Y,$H846,TRUE,_xll.ohTrigger(RecalcTrigger,Trigger1Y)),NA())</f>
        <v>2.4941254043457078E-2</v>
      </c>
      <c r="Q846" s="52">
        <f>IFERROR(_xll.qlIndexFixing(ONIndex1Y,I846,TRUE,_xll.ohTrigger(RecalcTrigger,Trigger1Y)),NA())</f>
        <v>2.4297751267932099E-2</v>
      </c>
    </row>
    <row r="847" spans="2:17" x14ac:dyDescent="0.2">
      <c r="B847" s="46" t="s">
        <v>51</v>
      </c>
      <c r="D847" s="49">
        <f>_xll.qlCalendarAdvance(LocalCalendar,$D846,B847,"f",FALSE)</f>
        <v>45532</v>
      </c>
      <c r="E847" s="49">
        <f>_xll.qlInterestRateIndexValueDate(IndexON,D847)</f>
        <v>45532</v>
      </c>
      <c r="F847" s="52">
        <f>IFERROR(_xll.qlIndexFixing(IndexON,D847,TRUE,_xll.ohTrigger(RecalcTrigger,TriggerON)),NA())</f>
        <v>1.8486555033101482E-2</v>
      </c>
      <c r="H847" s="49">
        <f>_xll.qlCalendarAdvance(IborCalendar,$H846,B847,"f",FALSE)</f>
        <v>45525</v>
      </c>
      <c r="I847" s="49">
        <f>_xll.qlInterestRateIndexValueDate(Index1M,$H847)</f>
        <v>45527</v>
      </c>
      <c r="J847" s="52">
        <f>IFERROR(_xll.qlIndexFixing(Index1M,$H847,TRUE,_xll.ohTrigger(RecalcTrigger,Trigger1M)),NA())</f>
        <v>2.1352708536561467E-2</v>
      </c>
      <c r="K847" s="52">
        <f>IFERROR(_xll.qlIndexFixing(ONIndex1M,I847,TRUE,_xll.ohTrigger(RecalcTrigger,Trigger1M)),NA())</f>
        <v>2.1303928423306306E-2</v>
      </c>
      <c r="L847" s="52">
        <f>IFERROR(_xll.qlIndexFixing(Index3M,H847,TRUE,_xll.ohTrigger(RecalcTrigger,Trigger3M)),NA())</f>
        <v>2.2333439626499984E-2</v>
      </c>
      <c r="M847" s="52">
        <f>IFERROR(_xll.qlIndexFixing(ONIndex3M,I847,TRUE,_xll.ohTrigger(RecalcTrigger,Trigger3M)),NA())</f>
        <v>2.214489530517838E-2</v>
      </c>
      <c r="N847" s="52">
        <f>IFERROR(_xll.qlIndexFixing(Index6M,$H847,TRUE,_xll.ohTrigger(RecalcTrigger,Trigger6M)),NA())</f>
        <v>2.3809763392856502E-2</v>
      </c>
      <c r="O847" s="52">
        <f>IFERROR(_xll.qlIndexFixing(ONIndex6M,I847,TRUE,_xll.ohTrigger(RecalcTrigger,Trigger6M)),NA())</f>
        <v>2.337711218341143E-2</v>
      </c>
      <c r="P847" s="52">
        <f>IFERROR(_xll.qlIndexFixing(Index1Y,$H847,TRUE,_xll.ohTrigger(RecalcTrigger,Trigger1Y)),NA())</f>
        <v>2.4958656579662765E-2</v>
      </c>
      <c r="Q847" s="52">
        <f>IFERROR(_xll.qlIndexFixing(ONIndex1Y,I847,TRUE,_xll.ohTrigger(RecalcTrigger,Trigger1Y)),NA())</f>
        <v>2.4309781719413781E-2</v>
      </c>
    </row>
    <row r="848" spans="2:17" x14ac:dyDescent="0.2">
      <c r="B848" s="46" t="s">
        <v>51</v>
      </c>
      <c r="D848" s="49">
        <f>_xll.qlCalendarAdvance(LocalCalendar,$D847,B848,"f",FALSE)</f>
        <v>45539</v>
      </c>
      <c r="E848" s="49">
        <f>_xll.qlInterestRateIndexValueDate(IndexON,D848)</f>
        <v>45539</v>
      </c>
      <c r="F848" s="52">
        <f>IFERROR(_xll.qlIndexFixing(IndexON,D848,TRUE,_xll.ohTrigger(RecalcTrigger,TriggerON)),NA())</f>
        <v>1.8504687352267624E-2</v>
      </c>
      <c r="H848" s="49">
        <f>_xll.qlCalendarAdvance(IborCalendar,$H847,B848,"f",FALSE)</f>
        <v>45532</v>
      </c>
      <c r="I848" s="49">
        <f>_xll.qlInterestRateIndexValueDate(Index1M,$H848)</f>
        <v>45534</v>
      </c>
      <c r="J848" s="52">
        <f>IFERROR(_xll.qlIndexFixing(Index1M,$H848,TRUE,_xll.ohTrigger(RecalcTrigger,Trigger1M)),NA())</f>
        <v>2.1369566862592105E-2</v>
      </c>
      <c r="K848" s="52">
        <f>IFERROR(_xll.qlIndexFixing(ONIndex1M,I848,TRUE,_xll.ohTrigger(RecalcTrigger,Trigger1M)),NA())</f>
        <v>2.1320035790786118E-2</v>
      </c>
      <c r="L848" s="52">
        <f>IFERROR(_xll.qlIndexFixing(Index3M,H848,TRUE,_xll.ohTrigger(RecalcTrigger,Trigger3M)),NA())</f>
        <v>2.2347149086591737E-2</v>
      </c>
      <c r="M848" s="52">
        <f>IFERROR(_xll.qlIndexFixing(ONIndex3M,I848,TRUE,_xll.ohTrigger(RecalcTrigger,Trigger3M)),NA())</f>
        <v>2.2163902377274614E-2</v>
      </c>
      <c r="N848" s="52">
        <f>IFERROR(_xll.qlIndexFixing(Index6M,$H848,TRUE,_xll.ohTrigger(RecalcTrigger,Trigger6M)),NA())</f>
        <v>2.3826078601580633E-2</v>
      </c>
      <c r="O848" s="52">
        <f>IFERROR(_xll.qlIndexFixing(ONIndex6M,I848,TRUE,_xll.ohTrigger(RecalcTrigger,Trigger6M)),NA())</f>
        <v>2.3397351215221907E-2</v>
      </c>
      <c r="P848" s="52">
        <f>IFERROR(_xll.qlIndexFixing(Index1Y,$H848,TRUE,_xll.ohTrigger(RecalcTrigger,Trigger1Y)),NA())</f>
        <v>2.4965716668011936E-2</v>
      </c>
      <c r="Q848" s="52">
        <f>IFERROR(_xll.qlIndexFixing(ONIndex1Y,I848,TRUE,_xll.ohTrigger(RecalcTrigger,Trigger1Y)),NA())</f>
        <v>2.4320379467592801E-2</v>
      </c>
    </row>
    <row r="849" spans="2:17" x14ac:dyDescent="0.2">
      <c r="B849" s="46" t="s">
        <v>51</v>
      </c>
      <c r="D849" s="49">
        <f>_xll.qlCalendarAdvance(LocalCalendar,$D848,B849,"f",FALSE)</f>
        <v>45546</v>
      </c>
      <c r="E849" s="49">
        <f>_xll.qlInterestRateIndexValueDate(IndexON,D849)</f>
        <v>45546</v>
      </c>
      <c r="F849" s="52">
        <f>IFERROR(_xll.qlIndexFixing(IndexON,D849,TRUE,_xll.ohTrigger(RecalcTrigger,TriggerON)),NA())</f>
        <v>1.8523033048030157E-2</v>
      </c>
      <c r="H849" s="49">
        <f>_xll.qlCalendarAdvance(IborCalendar,$H848,B849,"f",FALSE)</f>
        <v>45539</v>
      </c>
      <c r="I849" s="49">
        <f>_xll.qlInterestRateIndexValueDate(Index1M,$H849)</f>
        <v>45541</v>
      </c>
      <c r="J849" s="52">
        <f>IFERROR(_xll.qlIndexFixing(Index1M,$H849,TRUE,_xll.ohTrigger(RecalcTrigger,Trigger1M)),NA())</f>
        <v>2.1386801217830518E-2</v>
      </c>
      <c r="K849" s="52">
        <f>IFERROR(_xll.qlIndexFixing(ONIndex1M,I849,TRUE,_xll.ohTrigger(RecalcTrigger,Trigger1M)),NA())</f>
        <v>2.1334694384131936E-2</v>
      </c>
      <c r="L849" s="52">
        <f>IFERROR(_xll.qlIndexFixing(Index3M,H849,TRUE,_xll.ohTrigger(RecalcTrigger,Trigger3M)),NA())</f>
        <v>2.2367492798844112E-2</v>
      </c>
      <c r="M849" s="52">
        <f>IFERROR(_xll.qlIndexFixing(ONIndex3M,I849,TRUE,_xll.ohTrigger(RecalcTrigger,Trigger3M)),NA())</f>
        <v>2.2181019817306691E-2</v>
      </c>
      <c r="N849" s="52">
        <f>IFERROR(_xll.qlIndexFixing(Index6M,$H849,TRUE,_xll.ohTrigger(RecalcTrigger,Trigger6M)),NA())</f>
        <v>2.3847803412236402E-2</v>
      </c>
      <c r="O849" s="52">
        <f>IFERROR(_xll.qlIndexFixing(ONIndex6M,I849,TRUE,_xll.ohTrigger(RecalcTrigger,Trigger6M)),NA())</f>
        <v>2.3415631159080519E-2</v>
      </c>
      <c r="P849" s="52">
        <f>IFERROR(_xll.qlIndexFixing(Index1Y,$H849,TRUE,_xll.ohTrigger(RecalcTrigger,Trigger1Y)),NA())</f>
        <v>2.4987978224078649E-2</v>
      </c>
      <c r="Q849" s="52">
        <f>IFERROR(_xll.qlIndexFixing(ONIndex1Y,I849,TRUE,_xll.ohTrigger(RecalcTrigger,Trigger1Y)),NA())</f>
        <v>2.4329514368854888E-2</v>
      </c>
    </row>
    <row r="850" spans="2:17" x14ac:dyDescent="0.2">
      <c r="B850" s="46" t="s">
        <v>51</v>
      </c>
      <c r="D850" s="49">
        <f>_xll.qlCalendarAdvance(LocalCalendar,$D849,B850,"f",FALSE)</f>
        <v>45553</v>
      </c>
      <c r="E850" s="49">
        <f>_xll.qlInterestRateIndexValueDate(IndexON,D850)</f>
        <v>45553</v>
      </c>
      <c r="F850" s="52">
        <f>IFERROR(_xll.qlIndexFixing(IndexON,D850,TRUE,_xll.ohTrigger(RecalcTrigger,TriggerON)),NA())</f>
        <v>1.8541592120229211E-2</v>
      </c>
      <c r="H850" s="49">
        <f>_xll.qlCalendarAdvance(IborCalendar,$H849,B850,"f",FALSE)</f>
        <v>45546</v>
      </c>
      <c r="I850" s="49">
        <f>_xll.qlInterestRateIndexValueDate(Index1M,$H850)</f>
        <v>45548</v>
      </c>
      <c r="J850" s="52">
        <f>IFERROR(_xll.qlIndexFixing(Index1M,$H850,TRUE,_xll.ohTrigger(RecalcTrigger,Trigger1M)),NA())</f>
        <v>2.140634003740538E-2</v>
      </c>
      <c r="K850" s="52">
        <f>IFERROR(_xll.qlIndexFixing(ONIndex1M,I850,TRUE,_xll.ohTrigger(RecalcTrigger,Trigger1M)),NA())</f>
        <v>2.1351524750272688E-2</v>
      </c>
      <c r="L850" s="52">
        <f>IFERROR(_xll.qlIndexFixing(Index3M,H850,TRUE,_xll.ohTrigger(RecalcTrigger,Trigger3M)),NA())</f>
        <v>2.2388007655826523E-2</v>
      </c>
      <c r="M850" s="52">
        <f>IFERROR(_xll.qlIndexFixing(ONIndex3M,I850,TRUE,_xll.ohTrigger(RecalcTrigger,Trigger3M)),NA())</f>
        <v>2.2200353794392669E-2</v>
      </c>
      <c r="N850" s="52">
        <f>IFERROR(_xll.qlIndexFixing(Index6M,$H850,TRUE,_xll.ohTrigger(RecalcTrigger,Trigger6M)),NA())</f>
        <v>2.3872411181037612E-2</v>
      </c>
      <c r="O850" s="52">
        <f>IFERROR(_xll.qlIndexFixing(ONIndex6M,I850,TRUE,_xll.ohTrigger(RecalcTrigger,Trigger6M)),NA())</f>
        <v>2.3436406655577002E-2</v>
      </c>
      <c r="P850" s="52">
        <f>IFERROR(_xll.qlIndexFixing(Index1Y,$H850,TRUE,_xll.ohTrigger(RecalcTrigger,Trigger1Y)),NA())</f>
        <v>2.5004138403097689E-2</v>
      </c>
      <c r="Q850" s="52">
        <f>IFERROR(_xll.qlIndexFixing(ONIndex1Y,I850,TRUE,_xll.ohTrigger(RecalcTrigger,Trigger1Y)),NA())</f>
        <v>2.4340363371324614E-2</v>
      </c>
    </row>
    <row r="851" spans="2:17" x14ac:dyDescent="0.2">
      <c r="B851" s="46" t="s">
        <v>51</v>
      </c>
      <c r="D851" s="49">
        <f>_xll.qlCalendarAdvance(LocalCalendar,$D850,B851,"f",FALSE)</f>
        <v>45560</v>
      </c>
      <c r="E851" s="49">
        <f>_xll.qlInterestRateIndexValueDate(IndexON,D851)</f>
        <v>45560</v>
      </c>
      <c r="F851" s="52">
        <f>IFERROR(_xll.qlIndexFixing(IndexON,D851,TRUE,_xll.ohTrigger(RecalcTrigger,TriggerON)),NA())</f>
        <v>1.8560364569104593E-2</v>
      </c>
      <c r="H851" s="49">
        <f>_xll.qlCalendarAdvance(IborCalendar,$H850,B851,"f",FALSE)</f>
        <v>45553</v>
      </c>
      <c r="I851" s="49">
        <f>_xll.qlInterestRateIndexValueDate(Index1M,$H851)</f>
        <v>45555</v>
      </c>
      <c r="J851" s="52">
        <f>IFERROR(_xll.qlIndexFixing(Index1M,$H851,TRUE,_xll.ohTrigger(RecalcTrigger,Trigger1M)),NA())</f>
        <v>2.1422398022637547E-2</v>
      </c>
      <c r="K851" s="52">
        <f>IFERROR(_xll.qlIndexFixing(ONIndex1M,I851,TRUE,_xll.ohTrigger(RecalcTrigger,Trigger1M)),NA())</f>
        <v>2.1368730499204958E-2</v>
      </c>
      <c r="L851" s="52">
        <f>IFERROR(_xll.qlIndexFixing(Index3M,H851,TRUE,_xll.ohTrigger(RecalcTrigger,Trigger3M)),NA())</f>
        <v>2.2408693660184765E-2</v>
      </c>
      <c r="M851" s="52">
        <f>IFERROR(_xll.qlIndexFixing(ONIndex3M,I851,TRUE,_xll.ohTrigger(RecalcTrigger,Trigger3M)),NA())</f>
        <v>2.2219857884229199E-2</v>
      </c>
      <c r="N851" s="52">
        <f>IFERROR(_xll.qlIndexFixing(Index6M,$H851,TRUE,_xll.ohTrigger(RecalcTrigger,Trigger6M)),NA())</f>
        <v>2.3897301390970516E-2</v>
      </c>
      <c r="O851" s="52">
        <f>IFERROR(_xll.qlIndexFixing(ONIndex6M,I851,TRUE,_xll.ohTrigger(RecalcTrigger,Trigger6M)),NA())</f>
        <v>2.3457461000750968E-2</v>
      </c>
      <c r="P851" s="52">
        <f>IFERROR(_xll.qlIndexFixing(Index1Y,$H851,TRUE,_xll.ohTrigger(RecalcTrigger,Trigger1Y)),NA())</f>
        <v>2.502060670183873E-2</v>
      </c>
      <c r="Q851" s="52">
        <f>IFERROR(_xll.qlIndexFixing(ONIndex1Y,I851,TRUE,_xll.ohTrigger(RecalcTrigger,Trigger1Y)),NA())</f>
        <v>2.4351343024937577E-2</v>
      </c>
    </row>
    <row r="852" spans="2:17" x14ac:dyDescent="0.2">
      <c r="B852" s="46" t="s">
        <v>51</v>
      </c>
      <c r="D852" s="49">
        <f>_xll.qlCalendarAdvance(LocalCalendar,$D851,B852,"f",FALSE)</f>
        <v>45567</v>
      </c>
      <c r="E852" s="49">
        <f>_xll.qlInterestRateIndexValueDate(IndexON,D852)</f>
        <v>45567</v>
      </c>
      <c r="F852" s="52">
        <f>IFERROR(_xll.qlIndexFixing(IndexON,D852,TRUE,_xll.ohTrigger(RecalcTrigger,TriggerON)),NA())</f>
        <v>1.8579350394656302E-2</v>
      </c>
      <c r="H852" s="49">
        <f>_xll.qlCalendarAdvance(IborCalendar,$H851,B852,"f",FALSE)</f>
        <v>45560</v>
      </c>
      <c r="I852" s="49">
        <f>_xll.qlInterestRateIndexValueDate(Index1M,$H852)</f>
        <v>45562</v>
      </c>
      <c r="J852" s="52">
        <f>IFERROR(_xll.qlIndexFixing(Index1M,$H852,TRUE,_xll.ohTrigger(RecalcTrigger,Trigger1M)),NA())</f>
        <v>2.1440760475661465E-2</v>
      </c>
      <c r="K852" s="52">
        <f>IFERROR(_xll.qlIndexFixing(ONIndex1M,I852,TRUE,_xll.ohTrigger(RecalcTrigger,Trigger1M)),NA())</f>
        <v>2.1386311631088617E-2</v>
      </c>
      <c r="L852" s="52">
        <f>IFERROR(_xll.qlIndexFixing(Index3M,H852,TRUE,_xll.ohTrigger(RecalcTrigger,Trigger3M)),NA())</f>
        <v>2.2429550814588351E-2</v>
      </c>
      <c r="M852" s="52">
        <f>IFERROR(_xll.qlIndexFixing(ONIndex3M,I852,TRUE,_xll.ohTrigger(RecalcTrigger,Trigger3M)),NA())</f>
        <v>2.22395320870028E-2</v>
      </c>
      <c r="N852" s="52">
        <f>IFERROR(_xll.qlIndexFixing(Index6M,$H852,TRUE,_xll.ohTrigger(RecalcTrigger,Trigger6M)),NA())</f>
        <v>2.392247405250365E-2</v>
      </c>
      <c r="O852" s="52">
        <f>IFERROR(_xll.qlIndexFixing(ONIndex6M,I852,TRUE,_xll.ohTrigger(RecalcTrigger,Trigger6M)),NA())</f>
        <v>2.3478794194815578E-2</v>
      </c>
      <c r="P852" s="52">
        <f>IFERROR(_xll.qlIndexFixing(Index1Y,$H852,TRUE,_xll.ohTrigger(RecalcTrigger,Trigger1Y)),NA())</f>
        <v>2.5037392357797766E-2</v>
      </c>
      <c r="Q852" s="52">
        <f>IFERROR(_xll.qlIndexFixing(ONIndex1Y,I852,TRUE,_xll.ohTrigger(RecalcTrigger,Trigger1Y)),NA())</f>
        <v>2.4362453329693778E-2</v>
      </c>
    </row>
    <row r="853" spans="2:17" x14ac:dyDescent="0.2">
      <c r="B853" s="46" t="s">
        <v>51</v>
      </c>
      <c r="D853" s="49">
        <f>_xll.qlCalendarAdvance(LocalCalendar,$D852,B853,"f",FALSE)</f>
        <v>45574</v>
      </c>
      <c r="E853" s="49">
        <f>_xll.qlInterestRateIndexValueDate(IndexON,D853)</f>
        <v>45574</v>
      </c>
      <c r="F853" s="52">
        <f>IFERROR(_xll.qlIndexFixing(IndexON,D853,TRUE,_xll.ohTrigger(RecalcTrigger,TriggerON)),NA())</f>
        <v>1.8598549596804403E-2</v>
      </c>
      <c r="H853" s="49">
        <f>_xll.qlCalendarAdvance(IborCalendar,$H852,B853,"f",FALSE)</f>
        <v>45567</v>
      </c>
      <c r="I853" s="49">
        <f>_xll.qlInterestRateIndexValueDate(Index1M,$H853)</f>
        <v>45569</v>
      </c>
      <c r="J853" s="52">
        <f>IFERROR(_xll.qlIndexFixing(Index1M,$H853,TRUE,_xll.ohTrigger(RecalcTrigger,Trigger1M)),NA())</f>
        <v>2.1459498964793444E-2</v>
      </c>
      <c r="K853" s="52">
        <f>IFERROR(_xll.qlIndexFixing(ONIndex1M,I853,TRUE,_xll.ohTrigger(RecalcTrigger,Trigger1M)),NA())</f>
        <v>2.1404268146030248E-2</v>
      </c>
      <c r="L853" s="52">
        <f>IFERROR(_xll.qlIndexFixing(Index3M,H853,TRUE,_xll.ohTrigger(RecalcTrigger,Trigger3M)),NA())</f>
        <v>2.2457285324942851E-2</v>
      </c>
      <c r="M853" s="52">
        <f>IFERROR(_xll.qlIndexFixing(ONIndex3M,I853,TRUE,_xll.ohTrigger(RecalcTrigger,Trigger3M)),NA())</f>
        <v>2.2259376402740116E-2</v>
      </c>
      <c r="N853" s="52">
        <f>IFERROR(_xll.qlIndexFixing(Index6M,$H853,TRUE,_xll.ohTrigger(RecalcTrigger,Trigger6M)),NA())</f>
        <v>2.3950638798456655E-2</v>
      </c>
      <c r="O853" s="52">
        <f>IFERROR(_xll.qlIndexFixing(ONIndex6M,I853,TRUE,_xll.ohTrigger(RecalcTrigger,Trigger6M)),NA())</f>
        <v>2.3500406237877414E-2</v>
      </c>
      <c r="P853" s="52">
        <f>IFERROR(_xll.qlIndexFixing(Index1Y,$H853,TRUE,_xll.ohTrigger(RecalcTrigger,Trigger1Y)),NA())</f>
        <v>2.5054504609380156E-2</v>
      </c>
      <c r="Q853" s="52">
        <f>IFERROR(_xll.qlIndexFixing(ONIndex1Y,I853,TRUE,_xll.ohTrigger(RecalcTrigger,Trigger1Y)),NA())</f>
        <v>2.4373694285699798E-2</v>
      </c>
    </row>
    <row r="854" spans="2:17" x14ac:dyDescent="0.2">
      <c r="B854" s="46" t="s">
        <v>51</v>
      </c>
      <c r="D854" s="49">
        <f>_xll.qlCalendarAdvance(LocalCalendar,$D853,B854,"f",FALSE)</f>
        <v>45581</v>
      </c>
      <c r="E854" s="49">
        <f>_xll.qlInterestRateIndexValueDate(IndexON,D854)</f>
        <v>45581</v>
      </c>
      <c r="F854" s="52">
        <f>IFERROR(_xll.qlIndexFixing(IndexON,D854,TRUE,_xll.ohTrigger(RecalcTrigger,TriggerON)),NA())</f>
        <v>1.8617962175708769E-2</v>
      </c>
      <c r="H854" s="49">
        <f>_xll.qlCalendarAdvance(IborCalendar,$H853,B854,"f",FALSE)</f>
        <v>45574</v>
      </c>
      <c r="I854" s="49">
        <f>_xll.qlInterestRateIndexValueDate(Index1M,$H854)</f>
        <v>45576</v>
      </c>
      <c r="J854" s="52">
        <f>IFERROR(_xll.qlIndexFixing(Index1M,$H854,TRUE,_xll.ohTrigger(RecalcTrigger,Trigger1M)),NA())</f>
        <v>2.1480653786529746E-2</v>
      </c>
      <c r="K854" s="52">
        <f>IFERROR(_xll.qlIndexFixing(ONIndex1M,I854,TRUE,_xll.ohTrigger(RecalcTrigger,Trigger1M)),NA())</f>
        <v>2.1424563517500328E-2</v>
      </c>
      <c r="L854" s="52">
        <f>IFERROR(_xll.qlIndexFixing(Index3M,H854,TRUE,_xll.ohTrigger(RecalcTrigger,Trigger3M)),NA())</f>
        <v>2.2478525429333051E-2</v>
      </c>
      <c r="M854" s="52">
        <f>IFERROR(_xll.qlIndexFixing(ONIndex3M,I854,TRUE,_xll.ohTrigger(RecalcTrigger,Trigger3M)),NA())</f>
        <v>2.2281517420599251E-2</v>
      </c>
      <c r="N854" s="52">
        <f>IFERROR(_xll.qlIndexFixing(Index6M,$H854,TRUE,_xll.ohTrigger(RecalcTrigger,Trigger6M)),NA())</f>
        <v>2.3976398277570372E-2</v>
      </c>
      <c r="O854" s="52">
        <f>IFERROR(_xll.qlIndexFixing(ONIndex6M,I854,TRUE,_xll.ohTrigger(RecalcTrigger,Trigger6M)),NA())</f>
        <v>2.3524641634926624E-2</v>
      </c>
      <c r="P854" s="52">
        <f>IFERROR(_xll.qlIndexFixing(Index1Y,$H854,TRUE,_xll.ohTrigger(RecalcTrigger,Trigger1Y)),NA())</f>
        <v>2.5074284526513731E-2</v>
      </c>
      <c r="Q854" s="52">
        <f>IFERROR(_xll.qlIndexFixing(ONIndex1Y,I854,TRUE,_xll.ohTrigger(RecalcTrigger,Trigger1Y)),NA())</f>
        <v>2.4386709822801222E-2</v>
      </c>
    </row>
    <row r="855" spans="2:17" x14ac:dyDescent="0.2">
      <c r="B855" s="46" t="s">
        <v>51</v>
      </c>
      <c r="D855" s="49">
        <f>_xll.qlCalendarAdvance(LocalCalendar,$D854,B855,"f",FALSE)</f>
        <v>45588</v>
      </c>
      <c r="E855" s="49">
        <f>_xll.qlInterestRateIndexValueDate(IndexON,D855)</f>
        <v>45588</v>
      </c>
      <c r="F855" s="52">
        <f>IFERROR(_xll.qlIndexFixing(IndexON,D855,TRUE,_xll.ohTrigger(RecalcTrigger,TriggerON)),NA())</f>
        <v>1.8637588131289462E-2</v>
      </c>
      <c r="H855" s="49">
        <f>_xll.qlCalendarAdvance(IborCalendar,$H854,B855,"f",FALSE)</f>
        <v>45581</v>
      </c>
      <c r="I855" s="49">
        <f>_xll.qlInterestRateIndexValueDate(Index1M,$H855)</f>
        <v>45583</v>
      </c>
      <c r="J855" s="52">
        <f>IFERROR(_xll.qlIndexFixing(Index1M,$H855,TRUE,_xll.ohTrigger(RecalcTrigger,Trigger1M)),NA())</f>
        <v>2.1498104058686695E-2</v>
      </c>
      <c r="K855" s="52">
        <f>IFERROR(_xll.qlIndexFixing(ONIndex1M,I855,TRUE,_xll.ohTrigger(RecalcTrigger,Trigger1M)),NA())</f>
        <v>2.1441307325993364E-2</v>
      </c>
      <c r="L855" s="52">
        <f>IFERROR(_xll.qlIndexFixing(Index3M,H855,TRUE,_xll.ohTrigger(RecalcTrigger,Trigger3M)),NA())</f>
        <v>2.2502202012362495E-2</v>
      </c>
      <c r="M855" s="52">
        <f>IFERROR(_xll.qlIndexFixing(ONIndex3M,I855,TRUE,_xll.ohTrigger(RecalcTrigger,Trigger3M)),NA())</f>
        <v>2.2299575373452285E-2</v>
      </c>
      <c r="N855" s="52">
        <f>IFERROR(_xll.qlIndexFixing(Index6M,$H855,TRUE,_xll.ohTrigger(RecalcTrigger,Trigger6M)),NA())</f>
        <v>2.4013476062119479E-2</v>
      </c>
      <c r="O855" s="52">
        <f>IFERROR(_xll.qlIndexFixing(ONIndex6M,I855,TRUE,_xll.ohTrigger(RecalcTrigger,Trigger6M)),NA())</f>
        <v>2.3544466871712189E-2</v>
      </c>
      <c r="P855" s="52">
        <f>IFERROR(_xll.qlIndexFixing(Index1Y,$H855,TRUE,_xll.ohTrigger(RecalcTrigger,Trigger1Y)),NA())</f>
        <v>2.5089745857766573E-2</v>
      </c>
      <c r="Q855" s="52">
        <f>IFERROR(_xll.qlIndexFixing(ONIndex1Y,I855,TRUE,_xll.ohTrigger(RecalcTrigger,Trigger1Y)),NA())</f>
        <v>2.4396568151461295E-2</v>
      </c>
    </row>
    <row r="856" spans="2:17" x14ac:dyDescent="0.2">
      <c r="B856" s="46" t="s">
        <v>51</v>
      </c>
      <c r="D856" s="49">
        <f>_xll.qlCalendarAdvance(LocalCalendar,$D855,B856,"f",FALSE)</f>
        <v>45595</v>
      </c>
      <c r="E856" s="49">
        <f>_xll.qlInterestRateIndexValueDate(IndexON,D856)</f>
        <v>45595</v>
      </c>
      <c r="F856" s="52">
        <f>IFERROR(_xll.qlIndexFixing(IndexON,D856,TRUE,_xll.ohTrigger(RecalcTrigger,TriggerON)),NA())</f>
        <v>1.8657427463626419E-2</v>
      </c>
      <c r="H856" s="49">
        <f>_xll.qlCalendarAdvance(IborCalendar,$H855,B856,"f",FALSE)</f>
        <v>45588</v>
      </c>
      <c r="I856" s="49">
        <f>_xll.qlInterestRateIndexValueDate(Index1M,$H856)</f>
        <v>45590</v>
      </c>
      <c r="J856" s="52">
        <f>IFERROR(_xll.qlIndexFixing(Index1M,$H856,TRUE,_xll.ohTrigger(RecalcTrigger,Trigger1M)),NA())</f>
        <v>2.1517970667189495E-2</v>
      </c>
      <c r="K856" s="52">
        <f>IFERROR(_xll.qlIndexFixing(ONIndex1M,I856,TRUE,_xll.ohTrigger(RecalcTrigger,Trigger1M)),NA())</f>
        <v>2.1460389991307949E-2</v>
      </c>
      <c r="L856" s="52">
        <f>IFERROR(_xll.qlIndexFixing(Index3M,H856,TRUE,_xll.ohTrigger(RecalcTrigger,Trigger3M)),NA())</f>
        <v>2.2521519224508142E-2</v>
      </c>
      <c r="M856" s="52">
        <f>IFERROR(_xll.qlIndexFixing(ONIndex3M,I856,TRUE,_xll.ohTrigger(RecalcTrigger,Trigger3M)),NA())</f>
        <v>2.2319930028613655E-2</v>
      </c>
      <c r="N856" s="52">
        <f>IFERROR(_xll.qlIndexFixing(Index6M,$H856,TRUE,_xll.ohTrigger(RecalcTrigger,Trigger6M)),NA())</f>
        <v>2.4028764761988577E-2</v>
      </c>
      <c r="O856" s="52">
        <f>IFERROR(_xll.qlIndexFixing(ONIndex6M,I856,TRUE,_xll.ohTrigger(RecalcTrigger,Trigger6M)),NA())</f>
        <v>2.3566915462751581E-2</v>
      </c>
      <c r="P856" s="52">
        <f>IFERROR(_xll.qlIndexFixing(Index1Y,$H856,TRUE,_xll.ohTrigger(RecalcTrigger,Trigger1Y)),NA())</f>
        <v>2.5107893336203176E-2</v>
      </c>
      <c r="Q856" s="52">
        <f>IFERROR(_xll.qlIndexFixing(ONIndex1Y,I856,TRUE,_xll.ohTrigger(RecalcTrigger,Trigger1Y)),NA())</f>
        <v>2.4408201061270063E-2</v>
      </c>
    </row>
    <row r="857" spans="2:17" x14ac:dyDescent="0.2">
      <c r="B857" s="46" t="s">
        <v>51</v>
      </c>
      <c r="D857" s="49">
        <f>_xll.qlCalendarAdvance(LocalCalendar,$D856,B857,"f",FALSE)</f>
        <v>45602</v>
      </c>
      <c r="E857" s="49">
        <f>_xll.qlInterestRateIndexValueDate(IndexON,D857)</f>
        <v>45602</v>
      </c>
      <c r="F857" s="52">
        <f>IFERROR(_xll.qlIndexFixing(IndexON,D857,TRUE,_xll.ohTrigger(RecalcTrigger,TriggerON)),NA())</f>
        <v>1.8677480172799577E-2</v>
      </c>
      <c r="H857" s="49">
        <f>_xll.qlCalendarAdvance(IborCalendar,$H856,B857,"f",FALSE)</f>
        <v>45595</v>
      </c>
      <c r="I857" s="49">
        <f>_xll.qlInterestRateIndexValueDate(Index1M,$H857)</f>
        <v>45597</v>
      </c>
      <c r="J857" s="52">
        <f>IFERROR(_xll.qlIndexFixing(Index1M,$H857,TRUE,_xll.ohTrigger(RecalcTrigger,Trigger1M)),NA())</f>
        <v>2.1538213319288554E-2</v>
      </c>
      <c r="K857" s="52">
        <f>IFERROR(_xll.qlIndexFixing(ONIndex1M,I857,TRUE,_xll.ohTrigger(RecalcTrigger,Trigger1M)),NA())</f>
        <v>2.147984804045322E-2</v>
      </c>
      <c r="L857" s="52">
        <f>IFERROR(_xll.qlIndexFixing(Index3M,H857,TRUE,_xll.ohTrigger(RecalcTrigger,Trigger3M)),NA())</f>
        <v>2.2543272921022917E-2</v>
      </c>
      <c r="M857" s="52">
        <f>IFERROR(_xll.qlIndexFixing(ONIndex3M,I857,TRUE,_xll.ohTrigger(RecalcTrigger,Trigger3M)),NA())</f>
        <v>2.234045479708513E-2</v>
      </c>
      <c r="N857" s="52">
        <f>IFERROR(_xll.qlIndexFixing(Index6M,$H857,TRUE,_xll.ohTrigger(RecalcTrigger,Trigger6M)),NA())</f>
        <v>2.4052574508974408E-2</v>
      </c>
      <c r="O857" s="52">
        <f>IFERROR(_xll.qlIndexFixing(ONIndex6M,I857,TRUE,_xll.ohTrigger(RecalcTrigger,Trigger6M)),NA())</f>
        <v>2.3589642903401042E-2</v>
      </c>
      <c r="P857" s="52">
        <f>IFERROR(_xll.qlIndexFixing(Index1Y,$H857,TRUE,_xll.ohTrigger(RecalcTrigger,Trigger1Y)),NA())</f>
        <v>2.5126404373591007E-2</v>
      </c>
      <c r="Q857" s="52">
        <f>IFERROR(_xll.qlIndexFixing(ONIndex1Y,I857,TRUE,_xll.ohTrigger(RecalcTrigger,Trigger1Y)),NA())</f>
        <v>2.4419964622488521E-2</v>
      </c>
    </row>
    <row r="858" spans="2:17" x14ac:dyDescent="0.2">
      <c r="B858" s="46" t="s">
        <v>51</v>
      </c>
      <c r="D858" s="49">
        <f>_xll.qlCalendarAdvance(LocalCalendar,$D857,B858,"f",FALSE)</f>
        <v>45609</v>
      </c>
      <c r="E858" s="49">
        <f>_xll.qlInterestRateIndexValueDate(IndexON,D858)</f>
        <v>45609</v>
      </c>
      <c r="F858" s="52">
        <f>IFERROR(_xll.qlIndexFixing(IndexON,D858,TRUE,_xll.ohTrigger(RecalcTrigger,TriggerON)),NA())</f>
        <v>1.8697746258808934E-2</v>
      </c>
      <c r="H858" s="49">
        <f>_xll.qlCalendarAdvance(IborCalendar,$H857,B858,"f",FALSE)</f>
        <v>45602</v>
      </c>
      <c r="I858" s="49">
        <f>_xll.qlInterestRateIndexValueDate(Index1M,$H858)</f>
        <v>45604</v>
      </c>
      <c r="J858" s="52">
        <f>IFERROR(_xll.qlIndexFixing(Index1M,$H858,TRUE,_xll.ohTrigger(RecalcTrigger,Trigger1M)),NA())</f>
        <v>2.1558832016941021E-2</v>
      </c>
      <c r="K858" s="52">
        <f>IFERROR(_xll.qlIndexFixing(ONIndex1M,I858,TRUE,_xll.ohTrigger(RecalcTrigger,Trigger1M)),NA())</f>
        <v>2.1501756800845762E-2</v>
      </c>
      <c r="L858" s="52">
        <f>IFERROR(_xll.qlIndexFixing(Index3M,H858,TRUE,_xll.ohTrigger(RecalcTrigger,Trigger3M)),NA())</f>
        <v>2.2565197820680418E-2</v>
      </c>
      <c r="M858" s="52">
        <f>IFERROR(_xll.qlIndexFixing(ONIndex3M,I858,TRUE,_xll.ohTrigger(RecalcTrigger,Trigger3M)),NA())</f>
        <v>2.2363329943975163E-2</v>
      </c>
      <c r="N858" s="52">
        <f>IFERROR(_xll.qlIndexFixing(Index6M,$H858,TRUE,_xll.ohTrigger(RecalcTrigger,Trigger6M)),NA())</f>
        <v>2.4079442027616124E-2</v>
      </c>
      <c r="O858" s="52">
        <f>IFERROR(_xll.qlIndexFixing(ONIndex6M,I858,TRUE,_xll.ohTrigger(RecalcTrigger,Trigger6M)),NA())</f>
        <v>2.3615079290131291E-2</v>
      </c>
      <c r="P858" s="52">
        <f>IFERROR(_xll.qlIndexFixing(Index1Y,$H858,TRUE,_xll.ohTrigger(RecalcTrigger,Trigger1Y)),NA())</f>
        <v>2.5145288213346995E-2</v>
      </c>
      <c r="Q858" s="52">
        <f>IFERROR(_xll.qlIndexFixing(ONIndex1Y,I858,TRUE,_xll.ohTrigger(RecalcTrigger,Trigger1Y)),NA())</f>
        <v>2.443354326896241E-2</v>
      </c>
    </row>
    <row r="859" spans="2:17" x14ac:dyDescent="0.2">
      <c r="B859" s="46" t="s">
        <v>51</v>
      </c>
      <c r="D859" s="49">
        <f>_xll.qlCalendarAdvance(LocalCalendar,$D858,B859,"f",FALSE)</f>
        <v>45616</v>
      </c>
      <c r="E859" s="49">
        <f>_xll.qlInterestRateIndexValueDate(IndexON,D859)</f>
        <v>45616</v>
      </c>
      <c r="F859" s="52">
        <f>IFERROR(_xll.qlIndexFixing(IndexON,D859,TRUE,_xll.ohTrigger(RecalcTrigger,TriggerON)),NA())</f>
        <v>1.8718225721734427E-2</v>
      </c>
      <c r="H859" s="49">
        <f>_xll.qlCalendarAdvance(IborCalendar,$H858,B859,"f",FALSE)</f>
        <v>45609</v>
      </c>
      <c r="I859" s="49">
        <f>_xll.qlInterestRateIndexValueDate(Index1M,$H859)</f>
        <v>45611</v>
      </c>
      <c r="J859" s="52">
        <f>IFERROR(_xll.qlIndexFixing(Index1M,$H859,TRUE,_xll.ohTrigger(RecalcTrigger,Trigger1M)),NA())</f>
        <v>2.1579826762153035E-2</v>
      </c>
      <c r="K859" s="52">
        <f>IFERROR(_xll.qlIndexFixing(ONIndex1M,I859,TRUE,_xll.ohTrigger(RecalcTrigger,Trigger1M)),NA())</f>
        <v>2.1519890290848664E-2</v>
      </c>
      <c r="L859" s="52">
        <f>IFERROR(_xll.qlIndexFixing(Index3M,H859,TRUE,_xll.ohTrigger(RecalcTrigger,Trigger3M)),NA())</f>
        <v>2.2589613584347371E-2</v>
      </c>
      <c r="M859" s="52">
        <f>IFERROR(_xll.qlIndexFixing(ONIndex3M,I859,TRUE,_xll.ohTrigger(RecalcTrigger,Trigger3M)),NA())</f>
        <v>2.238201467433143E-2</v>
      </c>
      <c r="N859" s="52">
        <f>IFERROR(_xll.qlIndexFixing(Index6M,$H859,TRUE,_xll.ohTrigger(RecalcTrigger,Trigger6M)),NA())</f>
        <v>2.4106585030340237E-2</v>
      </c>
      <c r="O859" s="52">
        <f>IFERROR(_xll.qlIndexFixing(ONIndex6M,I859,TRUE,_xll.ohTrigger(RecalcTrigger,Trigger6M)),NA())</f>
        <v>2.3635934334249598E-2</v>
      </c>
      <c r="P859" s="52">
        <f>IFERROR(_xll.qlIndexFixing(Index1Y,$H859,TRUE,_xll.ohTrigger(RecalcTrigger,Trigger1Y)),NA())</f>
        <v>2.5164554099987791E-2</v>
      </c>
      <c r="Q859" s="52">
        <f>IFERROR(_xll.qlIndexFixing(ONIndex1Y,I859,TRUE,_xll.ohTrigger(RecalcTrigger,Trigger1Y)),NA())</f>
        <v>2.4443883699127866E-2</v>
      </c>
    </row>
    <row r="860" spans="2:17" x14ac:dyDescent="0.2">
      <c r="B860" s="46" t="s">
        <v>51</v>
      </c>
      <c r="D860" s="49">
        <f>_xll.qlCalendarAdvance(LocalCalendar,$D859,B860,"f",FALSE)</f>
        <v>45623</v>
      </c>
      <c r="E860" s="49">
        <f>_xll.qlInterestRateIndexValueDate(IndexON,D860)</f>
        <v>45623</v>
      </c>
      <c r="F860" s="52">
        <f>IFERROR(_xll.qlIndexFixing(IndexON,D860,TRUE,_xll.ohTrigger(RecalcTrigger,TriggerON)),NA())</f>
        <v>1.8740893112458856E-2</v>
      </c>
      <c r="H860" s="49">
        <f>_xll.qlCalendarAdvance(IborCalendar,$H859,B860,"f",FALSE)</f>
        <v>45616</v>
      </c>
      <c r="I860" s="49">
        <f>_xll.qlInterestRateIndexValueDate(Index1M,$H860)</f>
        <v>45618</v>
      </c>
      <c r="J860" s="52">
        <f>IFERROR(_xll.qlIndexFixing(Index1M,$H860,TRUE,_xll.ohTrigger(RecalcTrigger,Trigger1M)),NA())</f>
        <v>2.1601197556956511E-2</v>
      </c>
      <c r="K860" s="52">
        <f>IFERROR(_xll.qlIndexFixing(ONIndex1M,I860,TRUE,_xll.ohTrigger(RecalcTrigger,Trigger1M)),NA())</f>
        <v>2.1540474492498518E-2</v>
      </c>
      <c r="L860" s="52">
        <f>IFERROR(_xll.qlIndexFixing(Index3M,H860,TRUE,_xll.ohTrigger(RecalcTrigger,Trigger3M)),NA())</f>
        <v>2.2609561241131684E-2</v>
      </c>
      <c r="M860" s="52">
        <f>IFERROR(_xll.qlIndexFixing(ONIndex3M,I860,TRUE,_xll.ohTrigger(RecalcTrigger,Trigger3M)),NA())</f>
        <v>2.2403049783266127E-2</v>
      </c>
      <c r="N860" s="52">
        <f>IFERROR(_xll.qlIndexFixing(Index6M,$H860,TRUE,_xll.ohTrigger(RecalcTrigger,Trigger6M)),NA())</f>
        <v>2.4133984430799661E-2</v>
      </c>
      <c r="O860" s="52">
        <f>IFERROR(_xll.qlIndexFixing(ONIndex6M,I860,TRUE,_xll.ohTrigger(RecalcTrigger,Trigger6M)),NA())</f>
        <v>2.3659498324768435E-2</v>
      </c>
      <c r="P860" s="52">
        <f>IFERROR(_xll.qlIndexFixing(Index1Y,$H860,TRUE,_xll.ohTrigger(RecalcTrigger,Trigger1Y)),NA())</f>
        <v>2.5184211279164839E-2</v>
      </c>
      <c r="Q860" s="52">
        <f>IFERROR(_xll.qlIndexFixing(ONIndex1Y,I860,TRUE,_xll.ohTrigger(RecalcTrigger,Trigger1Y)),NA())</f>
        <v>2.4456039214628689E-2</v>
      </c>
    </row>
    <row r="861" spans="2:17" x14ac:dyDescent="0.2">
      <c r="B861" s="46" t="s">
        <v>51</v>
      </c>
      <c r="D861" s="49">
        <f>_xll.qlCalendarAdvance(LocalCalendar,$D860,B861,"f",FALSE)</f>
        <v>45630</v>
      </c>
      <c r="E861" s="49">
        <f>_xll.qlInterestRateIndexValueDate(IndexON,D861)</f>
        <v>45630</v>
      </c>
      <c r="F861" s="52">
        <f>IFERROR(_xll.qlIndexFixing(IndexON,D861,TRUE,_xll.ohTrigger(RecalcTrigger,TriggerON)),NA())</f>
        <v>1.8759824778253886E-2</v>
      </c>
      <c r="H861" s="49">
        <f>_xll.qlCalendarAdvance(IborCalendar,$H860,B861,"f",FALSE)</f>
        <v>45623</v>
      </c>
      <c r="I861" s="49">
        <f>_xll.qlInterestRateIndexValueDate(Index1M,$H861)</f>
        <v>45625</v>
      </c>
      <c r="J861" s="52">
        <f>IFERROR(_xll.qlIndexFixing(Index1M,$H861,TRUE,_xll.ohTrigger(RecalcTrigger,Trigger1M)),NA())</f>
        <v>2.162518136591407E-2</v>
      </c>
      <c r="K861" s="52">
        <f>IFERROR(_xll.qlIndexFixing(ONIndex1M,I861,TRUE,_xll.ohTrigger(RecalcTrigger,Trigger1M)),NA())</f>
        <v>2.1561434078725128E-2</v>
      </c>
      <c r="L861" s="52">
        <f>IFERROR(_xll.qlIndexFixing(Index3M,H861,TRUE,_xll.ohTrigger(RecalcTrigger,Trigger3M)),NA())</f>
        <v>2.2624967407487893E-2</v>
      </c>
      <c r="M861" s="52">
        <f>IFERROR(_xll.qlIndexFixing(ONIndex3M,I861,TRUE,_xll.ohTrigger(RecalcTrigger,Trigger3M)),NA())</f>
        <v>2.2424255005910609E-2</v>
      </c>
      <c r="N861" s="52">
        <f>IFERROR(_xll.qlIndexFixing(Index6M,$H861,TRUE,_xll.ohTrigger(RecalcTrigger,Trigger6M)),NA())</f>
        <v>2.4164489560479237E-2</v>
      </c>
      <c r="O861" s="52">
        <f>IFERROR(_xll.qlIndexFixing(ONIndex6M,I861,TRUE,_xll.ohTrigger(RecalcTrigger,Trigger6M)),NA())</f>
        <v>2.3683341165563476E-2</v>
      </c>
      <c r="P861" s="52">
        <f>IFERROR(_xll.qlIndexFixing(Index1Y,$H861,TRUE,_xll.ohTrigger(RecalcTrigger,Trigger1Y)),NA())</f>
        <v>2.5196524404722653E-2</v>
      </c>
      <c r="Q861" s="52">
        <f>IFERROR(_xll.qlIndexFixing(ONIndex1Y,I861,TRUE,_xll.ohTrigger(RecalcTrigger,Trigger1Y)),NA())</f>
        <v>2.4468325381672429E-2</v>
      </c>
    </row>
    <row r="862" spans="2:17" x14ac:dyDescent="0.2">
      <c r="B862" s="46" t="s">
        <v>51</v>
      </c>
      <c r="D862" s="49">
        <f>_xll.qlCalendarAdvance(LocalCalendar,$D861,B862,"f",FALSE)</f>
        <v>45637</v>
      </c>
      <c r="E862" s="49">
        <f>_xll.qlInterestRateIndexValueDate(IndexON,D862)</f>
        <v>45637</v>
      </c>
      <c r="F862" s="52">
        <f>IFERROR(_xll.qlIndexFixing(IndexON,D862,TRUE,_xll.ohTrigger(RecalcTrigger,TriggerON)),NA())</f>
        <v>1.878094437208766E-2</v>
      </c>
      <c r="H862" s="49">
        <f>_xll.qlCalendarAdvance(IborCalendar,$H861,B862,"f",FALSE)</f>
        <v>45630</v>
      </c>
      <c r="I862" s="49">
        <f>_xll.qlInterestRateIndexValueDate(Index1M,$H862)</f>
        <v>45632</v>
      </c>
      <c r="J862" s="52">
        <f>IFERROR(_xll.qlIndexFixing(Index1M,$H862,TRUE,_xll.ohTrigger(RecalcTrigger,Trigger1M)),NA())</f>
        <v>2.1645067303661527E-2</v>
      </c>
      <c r="K862" s="52">
        <f>IFERROR(_xll.qlIndexFixing(ONIndex1M,I862,TRUE,_xll.ohTrigger(RecalcTrigger,Trigger1M)),NA())</f>
        <v>2.1582769049688366E-2</v>
      </c>
      <c r="L862" s="52">
        <f>IFERROR(_xll.qlIndexFixing(Index3M,H862,TRUE,_xll.ohTrigger(RecalcTrigger,Trigger3M)),NA())</f>
        <v>2.2645181249913549E-2</v>
      </c>
      <c r="M862" s="52">
        <f>IFERROR(_xll.qlIndexFixing(ONIndex3M,I862,TRUE,_xll.ohTrigger(RecalcTrigger,Trigger3M)),NA())</f>
        <v>2.2445630342291523E-2</v>
      </c>
      <c r="N862" s="52">
        <f>IFERROR(_xll.qlIndexFixing(Index6M,$H862,TRUE,_xll.ohTrigger(RecalcTrigger,Trigger6M)),NA())</f>
        <v>2.4192352495731456E-2</v>
      </c>
      <c r="O862" s="52">
        <f>IFERROR(_xll.qlIndexFixing(ONIndex6M,I862,TRUE,_xll.ohTrigger(RecalcTrigger,Trigger6M)),NA())</f>
        <v>2.3707462856767947E-2</v>
      </c>
      <c r="P862" s="52">
        <f>IFERROR(_xll.qlIndexFixing(Index1Y,$H862,TRUE,_xll.ohTrigger(RecalcTrigger,Trigger1Y)),NA())</f>
        <v>2.5224736503622988E-2</v>
      </c>
      <c r="Q862" s="52">
        <f>IFERROR(_xll.qlIndexFixing(ONIndex1Y,I862,TRUE,_xll.ohTrigger(RecalcTrigger,Trigger1Y)),NA())</f>
        <v>2.4480742200259087E-2</v>
      </c>
    </row>
    <row r="863" spans="2:17" x14ac:dyDescent="0.2">
      <c r="B863" s="46" t="s">
        <v>51</v>
      </c>
      <c r="D863" s="49">
        <f>_xll.qlCalendarAdvance(LocalCalendar,$D862,B863,"f",FALSE)</f>
        <v>45644</v>
      </c>
      <c r="E863" s="49">
        <f>_xll.qlInterestRateIndexValueDate(IndexON,D863)</f>
        <v>45644</v>
      </c>
      <c r="F863" s="52">
        <f>IFERROR(_xll.qlIndexFixing(IndexON,D863,TRUE,_xll.ohTrigger(RecalcTrigger,TriggerON)),NA())</f>
        <v>1.880227734283757E-2</v>
      </c>
      <c r="H863" s="49">
        <f>_xll.qlCalendarAdvance(IborCalendar,$H862,B863,"f",FALSE)</f>
        <v>45637</v>
      </c>
      <c r="I863" s="49">
        <f>_xll.qlInterestRateIndexValueDate(Index1M,$H863)</f>
        <v>45639</v>
      </c>
      <c r="J863" s="52">
        <f>IFERROR(_xll.qlIndexFixing(Index1M,$H863,TRUE,_xll.ohTrigger(RecalcTrigger,Trigger1M)),NA())</f>
        <v>2.1667566259817726E-2</v>
      </c>
      <c r="K863" s="52">
        <f>IFERROR(_xll.qlIndexFixing(ONIndex1M,I863,TRUE,_xll.ohTrigger(RecalcTrigger,Trigger1M)),NA())</f>
        <v>2.1604479405601396E-2</v>
      </c>
      <c r="L863" s="52">
        <f>IFERROR(_xll.qlIndexFixing(Index3M,H863,TRUE,_xll.ohTrigger(RecalcTrigger,Trigger3M)),NA())</f>
        <v>2.2667907583514335E-2</v>
      </c>
      <c r="M863" s="52">
        <f>IFERROR(_xll.qlIndexFixing(ONIndex3M,I863,TRUE,_xll.ohTrigger(RecalcTrigger,Trigger3M)),NA())</f>
        <v>2.2467175792488803E-2</v>
      </c>
      <c r="N863" s="52">
        <f>IFERROR(_xll.qlIndexFixing(Index6M,$H863,TRUE,_xll.ohTrigger(RecalcTrigger,Trigger6M)),NA())</f>
        <v>2.422040846433254E-2</v>
      </c>
      <c r="O863" s="52">
        <f>IFERROR(_xll.qlIndexFixing(ONIndex6M,I863,TRUE,_xll.ohTrigger(RecalcTrigger,Trigger6M)),NA())</f>
        <v>2.3731863398621655E-2</v>
      </c>
      <c r="P863" s="52">
        <f>IFERROR(_xll.qlIndexFixing(Index1Y,$H863,TRUE,_xll.ohTrigger(RecalcTrigger,Trigger1Y)),NA())</f>
        <v>2.5245623046205003E-2</v>
      </c>
      <c r="Q863" s="52">
        <f>IFERROR(_xll.qlIndexFixing(ONIndex1Y,I863,TRUE,_xll.ohTrigger(RecalcTrigger,Trigger1Y)),NA())</f>
        <v>2.4493289670441953E-2</v>
      </c>
    </row>
    <row r="864" spans="2:17" x14ac:dyDescent="0.2">
      <c r="B864" s="46" t="s">
        <v>51</v>
      </c>
      <c r="D864" s="49">
        <f>_xll.qlCalendarAdvance(LocalCalendar,$D863,B864,"f",FALSE)</f>
        <v>45652</v>
      </c>
      <c r="E864" s="49">
        <f>_xll.qlInterestRateIndexValueDate(IndexON,D864)</f>
        <v>45652</v>
      </c>
      <c r="F864" s="52">
        <f>IFERROR(_xll.qlIndexFixing(IndexON,D864,TRUE,_xll.ohTrigger(RecalcTrigger,TriggerON)),NA())</f>
        <v>1.8826919158865252E-2</v>
      </c>
      <c r="H864" s="49">
        <f>_xll.qlCalendarAdvance(IborCalendar,$H863,B864,"f",FALSE)</f>
        <v>45644</v>
      </c>
      <c r="I864" s="49">
        <f>_xll.qlInterestRateIndexValueDate(Index1M,$H864)</f>
        <v>45646</v>
      </c>
      <c r="J864" s="52">
        <f>IFERROR(_xll.qlIndexFixing(Index1M,$H864,TRUE,_xll.ohTrigger(RecalcTrigger,Trigger1M)),NA())</f>
        <v>2.1692762882277172E-2</v>
      </c>
      <c r="K864" s="52">
        <f>IFERROR(_xll.qlIndexFixing(ONIndex1M,I864,TRUE,_xll.ohTrigger(RecalcTrigger,Trigger1M)),NA())</f>
        <v>2.1626565146677379E-2</v>
      </c>
      <c r="L864" s="52">
        <f>IFERROR(_xll.qlIndexFixing(Index3M,H864,TRUE,_xll.ohTrigger(RecalcTrigger,Trigger3M)),NA())</f>
        <v>2.2690805088509514E-2</v>
      </c>
      <c r="M864" s="52">
        <f>IFERROR(_xll.qlIndexFixing(ONIndex3M,I864,TRUE,_xll.ohTrigger(RecalcTrigger,Trigger3M)),NA())</f>
        <v>2.2488891356688967E-2</v>
      </c>
      <c r="N864" s="52">
        <f>IFERROR(_xll.qlIndexFixing(Index6M,$H864,TRUE,_xll.ohTrigger(RecalcTrigger,Trigger6M)),NA())</f>
        <v>2.4248637251158851E-2</v>
      </c>
      <c r="O864" s="52">
        <f>IFERROR(_xll.qlIndexFixing(ONIndex6M,I864,TRUE,_xll.ohTrigger(RecalcTrigger,Trigger6M)),NA())</f>
        <v>2.3756542791231183E-2</v>
      </c>
      <c r="P864" s="52">
        <f>IFERROR(_xll.qlIndexFixing(Index1Y,$H864,TRUE,_xll.ohTrigger(RecalcTrigger,Trigger1Y)),NA())</f>
        <v>2.5266937876000234E-2</v>
      </c>
      <c r="Q864" s="52">
        <f>IFERROR(_xll.qlIndexFixing(ONIndex1Y,I864,TRUE,_xll.ohTrigger(RecalcTrigger,Trigger1Y)),NA())</f>
        <v>2.4505967792274319E-2</v>
      </c>
    </row>
    <row r="865" spans="2:17" x14ac:dyDescent="0.2">
      <c r="B865" s="46" t="s">
        <v>51</v>
      </c>
      <c r="D865" s="49">
        <f>_xll.qlCalendarAdvance(LocalCalendar,$D864,B865,"f",FALSE)</f>
        <v>45659</v>
      </c>
      <c r="E865" s="49">
        <f>_xll.qlInterestRateIndexValueDate(IndexON,D865)</f>
        <v>45659</v>
      </c>
      <c r="F865" s="52">
        <f>IFERROR(_xll.qlIndexFixing(IndexON,D865,TRUE,_xll.ohTrigger(RecalcTrigger,TriggerON)),NA())</f>
        <v>1.8848709366263705E-2</v>
      </c>
      <c r="H865" s="49">
        <f>_xll.qlCalendarAdvance(IborCalendar,$H864,B865,"f",FALSE)</f>
        <v>45653</v>
      </c>
      <c r="I865" s="49">
        <f>_xll.qlInterestRateIndexValueDate(Index1M,$H865)</f>
        <v>45657</v>
      </c>
      <c r="J865" s="52">
        <f>IFERROR(_xll.qlIndexFixing(Index1M,$H865,TRUE,_xll.ohTrigger(RecalcTrigger,Trigger1M)),NA())</f>
        <v>2.1727147521249397E-2</v>
      </c>
      <c r="K865" s="52">
        <f>IFERROR(_xll.qlIndexFixing(ONIndex1M,I865,TRUE,_xll.ohTrigger(RecalcTrigger,Trigger1M)),NA())</f>
        <v>2.1659744433342176E-2</v>
      </c>
      <c r="L865" s="52">
        <f>IFERROR(_xll.qlIndexFixing(Index3M,H865,TRUE,_xll.ohTrigger(RecalcTrigger,Trigger3M)),NA())</f>
        <v>2.2727132725188781E-2</v>
      </c>
      <c r="M865" s="52">
        <f>IFERROR(_xll.qlIndexFixing(ONIndex3M,I865,TRUE,_xll.ohTrigger(RecalcTrigger,Trigger3M)),NA())</f>
        <v>2.2521078515160831E-2</v>
      </c>
      <c r="N865" s="52">
        <f>IFERROR(_xll.qlIndexFixing(Index6M,$H865,TRUE,_xll.ohTrigger(RecalcTrigger,Trigger6M)),NA())</f>
        <v>2.4290392914172124E-2</v>
      </c>
      <c r="O865" s="52">
        <f>IFERROR(_xll.qlIndexFixing(ONIndex6M,I865,TRUE,_xll.ohTrigger(RecalcTrigger,Trigger6M)),NA())</f>
        <v>2.3793297278338343E-2</v>
      </c>
      <c r="P865" s="52">
        <f>IFERROR(_xll.qlIndexFixing(Index1Y,$H865,TRUE,_xll.ohTrigger(RecalcTrigger,Trigger1Y)),NA())</f>
        <v>2.52957835731328E-2</v>
      </c>
      <c r="Q865" s="52">
        <f>IFERROR(_xll.qlIndexFixing(ONIndex1Y,I865,TRUE,_xll.ohTrigger(RecalcTrigger,Trigger1Y)),NA())</f>
        <v>2.4524394068885513E-2</v>
      </c>
    </row>
    <row r="866" spans="2:17" x14ac:dyDescent="0.2">
      <c r="B866" s="46" t="s">
        <v>51</v>
      </c>
      <c r="D866" s="49">
        <f>_xll.qlCalendarAdvance(LocalCalendar,$D865,B866,"f",FALSE)</f>
        <v>45666</v>
      </c>
      <c r="E866" s="49">
        <f>_xll.qlInterestRateIndexValueDate(IndexON,D866)</f>
        <v>45666</v>
      </c>
      <c r="F866" s="52">
        <f>IFERROR(_xll.qlIndexFixing(IndexON,D866,TRUE,_xll.ohTrigger(RecalcTrigger,TriggerON)),NA())</f>
        <v>1.8870712950738167E-2</v>
      </c>
      <c r="H866" s="49">
        <f>_xll.qlCalendarAdvance(IborCalendar,$H865,B866,"f",FALSE)</f>
        <v>45660</v>
      </c>
      <c r="I866" s="49">
        <f>_xll.qlInterestRateIndexValueDate(Index1M,$H866)</f>
        <v>45664</v>
      </c>
      <c r="J866" s="52">
        <f>IFERROR(_xll.qlIndexFixing(Index1M,$H866,TRUE,_xll.ohTrigger(RecalcTrigger,Trigger1M)),NA())</f>
        <v>2.1750989552318818E-2</v>
      </c>
      <c r="K866" s="52">
        <f>IFERROR(_xll.qlIndexFixing(ONIndex1M,I866,TRUE,_xll.ohTrigger(RecalcTrigger,Trigger1M)),NA())</f>
        <v>2.1680456523105462E-2</v>
      </c>
      <c r="L866" s="52">
        <f>IFERROR(_xll.qlIndexFixing(Index3M,H866,TRUE,_xll.ohTrigger(RecalcTrigger,Trigger3M)),NA())</f>
        <v>2.2750470398664291E-2</v>
      </c>
      <c r="M866" s="52">
        <f>IFERROR(_xll.qlIndexFixing(ONIndex3M,I866,TRUE,_xll.ohTrigger(RecalcTrigger,Trigger3M)),NA())</f>
        <v>2.2540924828433617E-2</v>
      </c>
      <c r="N866" s="52">
        <f>IFERROR(_xll.qlIndexFixing(Index6M,$H866,TRUE,_xll.ohTrigger(RecalcTrigger,Trigger6M)),NA())</f>
        <v>2.4318971597182493E-2</v>
      </c>
      <c r="O866" s="52">
        <f>IFERROR(_xll.qlIndexFixing(ONIndex6M,I866,TRUE,_xll.ohTrigger(RecalcTrigger,Trigger6M)),NA())</f>
        <v>2.3816061889254669E-2</v>
      </c>
      <c r="P866" s="52">
        <f>IFERROR(_xll.qlIndexFixing(Index1Y,$H866,TRUE,_xll.ohTrigger(RecalcTrigger,Trigger1Y)),NA())</f>
        <v>2.5318158515686893E-2</v>
      </c>
      <c r="Q866" s="52">
        <f>IFERROR(_xll.qlIndexFixing(ONIndex1Y,I866,TRUE,_xll.ohTrigger(RecalcTrigger,Trigger1Y)),NA())</f>
        <v>2.4535628313540059E-2</v>
      </c>
    </row>
    <row r="867" spans="2:17" x14ac:dyDescent="0.2">
      <c r="B867" s="46" t="s">
        <v>51</v>
      </c>
      <c r="D867" s="49">
        <f>_xll.qlCalendarAdvance(LocalCalendar,$D866,B867,"f",FALSE)</f>
        <v>45673</v>
      </c>
      <c r="E867" s="49">
        <f>_xll.qlInterestRateIndexValueDate(IndexON,D867)</f>
        <v>45673</v>
      </c>
      <c r="F867" s="52">
        <f>IFERROR(_xll.qlIndexFixing(IndexON,D867,TRUE,_xll.ohTrigger(RecalcTrigger,TriggerON)),NA())</f>
        <v>1.8892929912448508E-2</v>
      </c>
      <c r="H867" s="49">
        <f>_xll.qlCalendarAdvance(IborCalendar,$H866,B867,"f",FALSE)</f>
        <v>45667</v>
      </c>
      <c r="I867" s="49">
        <f>_xll.qlInterestRateIndexValueDate(Index1M,$H867)</f>
        <v>45671</v>
      </c>
      <c r="J867" s="52">
        <f>IFERROR(_xll.qlIndexFixing(Index1M,$H867,TRUE,_xll.ohTrigger(RecalcTrigger,Trigger1M)),NA())</f>
        <v>2.1775207649572883E-2</v>
      </c>
      <c r="K867" s="52">
        <f>IFERROR(_xll.qlIndexFixing(ONIndex1M,I867,TRUE,_xll.ohTrigger(RecalcTrigger,Trigger1M)),NA())</f>
        <v>2.1703826484111843E-2</v>
      </c>
      <c r="L867" s="52">
        <f>IFERROR(_xll.qlIndexFixing(Index3M,H867,TRUE,_xll.ohTrigger(RecalcTrigger,Trigger3M)),NA())</f>
        <v>2.2773979254067989E-2</v>
      </c>
      <c r="M867" s="52">
        <f>IFERROR(_xll.qlIndexFixing(ONIndex3M,I867,TRUE,_xll.ohTrigger(RecalcTrigger,Trigger3M)),NA())</f>
        <v>2.2563220847544585E-2</v>
      </c>
      <c r="N867" s="52">
        <f>IFERROR(_xll.qlIndexFixing(Index6M,$H867,TRUE,_xll.ohTrigger(RecalcTrigger,Trigger6M)),NA())</f>
        <v>2.4347652782812295E-2</v>
      </c>
      <c r="O867" s="52">
        <f>IFERROR(_xll.qlIndexFixing(ONIndex6M,I867,TRUE,_xll.ohTrigger(RecalcTrigger,Trigger6M)),NA())</f>
        <v>2.3841693949648857E-2</v>
      </c>
      <c r="P867" s="52">
        <f>IFERROR(_xll.qlIndexFixing(Index1Y,$H867,TRUE,_xll.ohTrigger(RecalcTrigger,Trigger1Y)),NA())</f>
        <v>2.5340993862774767E-2</v>
      </c>
      <c r="Q867" s="52">
        <f>IFERROR(_xll.qlIndexFixing(ONIndex1Y,I867,TRUE,_xll.ohTrigger(RecalcTrigger,Trigger1Y)),NA())</f>
        <v>2.4548752594641954E-2</v>
      </c>
    </row>
    <row r="868" spans="2:17" x14ac:dyDescent="0.2">
      <c r="B868" s="46" t="s">
        <v>51</v>
      </c>
      <c r="D868" s="49">
        <f>_xll.qlCalendarAdvance(LocalCalendar,$D867,B868,"f",FALSE)</f>
        <v>45680</v>
      </c>
      <c r="E868" s="49">
        <f>_xll.qlInterestRateIndexValueDate(IndexON,D868)</f>
        <v>45680</v>
      </c>
      <c r="F868" s="52">
        <f>IFERROR(_xll.qlIndexFixing(IndexON,D868,TRUE,_xll.ohTrigger(RecalcTrigger,TriggerON)),NA())</f>
        <v>1.8915360251394731E-2</v>
      </c>
      <c r="H868" s="49">
        <f>_xll.qlCalendarAdvance(IborCalendar,$H867,B868,"f",FALSE)</f>
        <v>45674</v>
      </c>
      <c r="I868" s="49">
        <f>_xll.qlInterestRateIndexValueDate(Index1M,$H868)</f>
        <v>45678</v>
      </c>
      <c r="J868" s="52">
        <f>IFERROR(_xll.qlIndexFixing(Index1M,$H868,TRUE,_xll.ohTrigger(RecalcTrigger,Trigger1M)),NA())</f>
        <v>2.1799801815365841E-2</v>
      </c>
      <c r="K868" s="52">
        <f>IFERROR(_xll.qlIndexFixing(ONIndex1M,I868,TRUE,_xll.ohTrigger(RecalcTrigger,Trigger1M)),NA())</f>
        <v>2.1727571782879096E-2</v>
      </c>
      <c r="L868" s="52">
        <f>IFERROR(_xll.qlIndexFixing(Index3M,H868,TRUE,_xll.ohTrigger(RecalcTrigger,Trigger3M)),NA())</f>
        <v>2.2800104210926517E-2</v>
      </c>
      <c r="M868" s="52">
        <f>IFERROR(_xll.qlIndexFixing(ONIndex3M,I868,TRUE,_xll.ohTrigger(RecalcTrigger,Trigger3M)),NA())</f>
        <v>2.2585686956997364E-2</v>
      </c>
      <c r="N868" s="52">
        <f>IFERROR(_xll.qlIndexFixing(Index6M,$H868,TRUE,_xll.ohTrigger(RecalcTrigger,Trigger6M)),NA())</f>
        <v>2.4376416140535314E-2</v>
      </c>
      <c r="O868" s="52">
        <f>IFERROR(_xll.qlIndexFixing(ONIndex6M,I868,TRUE,_xll.ohTrigger(RecalcTrigger,Trigger6M)),NA())</f>
        <v>2.3867604820937416E-2</v>
      </c>
      <c r="P868" s="52">
        <f>IFERROR(_xll.qlIndexFixing(Index1Y,$H868,TRUE,_xll.ohTrigger(RecalcTrigger,Trigger1Y)),NA())</f>
        <v>2.5364298920195739E-2</v>
      </c>
      <c r="Q868" s="52">
        <f>IFERROR(_xll.qlIndexFixing(ONIndex1Y,I868,TRUE,_xll.ohTrigger(RecalcTrigger,Trigger1Y)),NA())</f>
        <v>2.4562007508848183E-2</v>
      </c>
    </row>
    <row r="869" spans="2:17" x14ac:dyDescent="0.2">
      <c r="B869" s="46" t="s">
        <v>51</v>
      </c>
      <c r="D869" s="49">
        <f>_xll.qlCalendarAdvance(LocalCalendar,$D868,B869,"f",FALSE)</f>
        <v>45687</v>
      </c>
      <c r="E869" s="49">
        <f>_xll.qlInterestRateIndexValueDate(IndexON,D869)</f>
        <v>45687</v>
      </c>
      <c r="F869" s="52">
        <f>IFERROR(_xll.qlIndexFixing(IndexON,D869,TRUE,_xll.ohTrigger(RecalcTrigger,TriggerON)),NA())</f>
        <v>1.8938003967576833E-2</v>
      </c>
      <c r="H869" s="49">
        <f>_xll.qlCalendarAdvance(IborCalendar,$H868,B869,"f",FALSE)</f>
        <v>45681</v>
      </c>
      <c r="I869" s="49">
        <f>_xll.qlInterestRateIndexValueDate(Index1M,$H869)</f>
        <v>45685</v>
      </c>
      <c r="J869" s="52">
        <f>IFERROR(_xll.qlIndexFixing(Index1M,$H869,TRUE,_xll.ohTrigger(RecalcTrigger,Trigger1M)),NA())</f>
        <v>2.1824772052080298E-2</v>
      </c>
      <c r="K869" s="52">
        <f>IFERROR(_xll.qlIndexFixing(ONIndex1M,I869,TRUE,_xll.ohTrigger(RecalcTrigger,Trigger1M)),NA())</f>
        <v>2.1751692419567092E-2</v>
      </c>
      <c r="L869" s="52">
        <f>IFERROR(_xll.qlIndexFixing(Index3M,H869,TRUE,_xll.ohTrigger(RecalcTrigger,Trigger3M)),NA())</f>
        <v>2.2821510522679667E-2</v>
      </c>
      <c r="M869" s="52">
        <f>IFERROR(_xll.qlIndexFixing(ONIndex3M,I869,TRUE,_xll.ohTrigger(RecalcTrigger,Trigger3M)),NA())</f>
        <v>2.2608323156632082E-2</v>
      </c>
      <c r="N869" s="52">
        <f>IFERROR(_xll.qlIndexFixing(Index6M,$H869,TRUE,_xll.ohTrigger(RecalcTrigger,Trigger6M)),NA())</f>
        <v>2.4405241338677528E-2</v>
      </c>
      <c r="O869" s="52">
        <f>IFERROR(_xll.qlIndexFixing(ONIndex6M,I869,TRUE,_xll.ohTrigger(RecalcTrigger,Trigger6M)),NA())</f>
        <v>2.3893794503280219E-2</v>
      </c>
      <c r="P869" s="52">
        <f>IFERROR(_xll.qlIndexFixing(Index1Y,$H869,TRUE,_xll.ohTrigger(RecalcTrigger,Trigger1Y)),NA())</f>
        <v>2.5388082995249941E-2</v>
      </c>
      <c r="Q869" s="52">
        <f>IFERROR(_xll.qlIndexFixing(ONIndex1Y,I869,TRUE,_xll.ohTrigger(RecalcTrigger,Trigger1Y)),NA())</f>
        <v>2.4575393055998873E-2</v>
      </c>
    </row>
    <row r="870" spans="2:17" x14ac:dyDescent="0.2">
      <c r="B870" s="46" t="s">
        <v>51</v>
      </c>
      <c r="D870" s="49">
        <f>_xll.qlCalendarAdvance(LocalCalendar,$D869,B870,"f",FALSE)</f>
        <v>45694</v>
      </c>
      <c r="E870" s="49">
        <f>_xll.qlInterestRateIndexValueDate(IndexON,D870)</f>
        <v>45694</v>
      </c>
      <c r="F870" s="52">
        <f>IFERROR(_xll.qlIndexFixing(IndexON,D870,TRUE,_xll.ohTrigger(RecalcTrigger,TriggerON)),NA())</f>
        <v>1.8960861061074752E-2</v>
      </c>
      <c r="H870" s="49">
        <f>_xll.qlCalendarAdvance(IborCalendar,$H869,B870,"f",FALSE)</f>
        <v>45688</v>
      </c>
      <c r="I870" s="49">
        <f>_xll.qlInterestRateIndexValueDate(Index1M,$H870)</f>
        <v>45692</v>
      </c>
      <c r="J870" s="52">
        <f>IFERROR(_xll.qlIndexFixing(Index1M,$H870,TRUE,_xll.ohTrigger(RecalcTrigger,Trigger1M)),NA())</f>
        <v>2.1842611844767084E-2</v>
      </c>
      <c r="K870" s="52">
        <f>IFERROR(_xll.qlIndexFixing(ONIndex1M,I870,TRUE,_xll.ohTrigger(RecalcTrigger,Trigger1M)),NA())</f>
        <v>2.1776188394175833E-2</v>
      </c>
      <c r="L870" s="52">
        <f>IFERROR(_xll.qlIndexFixing(Index3M,H870,TRUE,_xll.ohTrigger(RecalcTrigger,Trigger3M)),NA())</f>
        <v>2.2848005342781409E-2</v>
      </c>
      <c r="M870" s="52">
        <f>IFERROR(_xll.qlIndexFixing(ONIndex3M,I870,TRUE,_xll.ohTrigger(RecalcTrigger,Trigger3M)),NA())</f>
        <v>2.2631129446608611E-2</v>
      </c>
      <c r="N870" s="52">
        <f>IFERROR(_xll.qlIndexFixing(Index6M,$H870,TRUE,_xll.ohTrigger(RecalcTrigger,Trigger6M)),NA())</f>
        <v>2.4434108044404292E-2</v>
      </c>
      <c r="O870" s="52">
        <f>IFERROR(_xll.qlIndexFixing(ONIndex6M,I870,TRUE,_xll.ohTrigger(RecalcTrigger,Trigger6M)),NA())</f>
        <v>2.3920262996677266E-2</v>
      </c>
      <c r="P870" s="52">
        <f>IFERROR(_xll.qlIndexFixing(Index1Y,$H870,TRUE,_xll.ohTrigger(RecalcTrigger,Trigger1Y)),NA())</f>
        <v>2.541235539678104E-2</v>
      </c>
      <c r="Q870" s="52">
        <f>IFERROR(_xll.qlIndexFixing(ONIndex1Y,I870,TRUE,_xll.ohTrigger(RecalcTrigger,Trigger1Y)),NA())</f>
        <v>2.4588909236333834E-2</v>
      </c>
    </row>
    <row r="871" spans="2:17" x14ac:dyDescent="0.2">
      <c r="B871" s="46" t="s">
        <v>51</v>
      </c>
      <c r="D871" s="49">
        <f>_xll.qlCalendarAdvance(LocalCalendar,$D870,B871,"f",FALSE)</f>
        <v>45701</v>
      </c>
      <c r="E871" s="49">
        <f>_xll.qlInterestRateIndexValueDate(IndexON,D871)</f>
        <v>45701</v>
      </c>
      <c r="F871" s="52">
        <f>IFERROR(_xll.qlIndexFixing(IndexON,D871,TRUE,_xll.ohTrigger(RecalcTrigger,TriggerON)),NA())</f>
        <v>1.8983931531968423E-2</v>
      </c>
      <c r="H871" s="49">
        <f>_xll.qlCalendarAdvance(IborCalendar,$H870,B871,"f",FALSE)</f>
        <v>45695</v>
      </c>
      <c r="I871" s="49">
        <f>_xll.qlInterestRateIndexValueDate(Index1M,$H871)</f>
        <v>45699</v>
      </c>
      <c r="J871" s="52">
        <f>IFERROR(_xll.qlIndexFixing(Index1M,$H871,TRUE,_xll.ohTrigger(RecalcTrigger,Trigger1M)),NA())</f>
        <v>2.1868248976901442E-2</v>
      </c>
      <c r="K871" s="52">
        <f>IFERROR(_xll.qlIndexFixing(ONIndex1M,I871,TRUE,_xll.ohTrigger(RecalcTrigger,Trigger1M)),NA())</f>
        <v>2.1801059706705317E-2</v>
      </c>
      <c r="L871" s="52">
        <f>IFERROR(_xll.qlIndexFixing(Index3M,H871,TRUE,_xll.ohTrigger(RecalcTrigger,Trigger3M)),NA())</f>
        <v>2.2869723661079533E-2</v>
      </c>
      <c r="M871" s="52">
        <f>IFERROR(_xll.qlIndexFixing(ONIndex3M,I871,TRUE,_xll.ohTrigger(RecalcTrigger,Trigger3M)),NA())</f>
        <v>2.2654105827006887E-2</v>
      </c>
      <c r="N871" s="52">
        <f>IFERROR(_xll.qlIndexFixing(Index6M,$H871,TRUE,_xll.ohTrigger(RecalcTrigger,Trigger6M)),NA())</f>
        <v>2.4462995923721233E-2</v>
      </c>
      <c r="O871" s="52">
        <f>IFERROR(_xll.qlIndexFixing(ONIndex6M,I871,TRUE,_xll.ohTrigger(RecalcTrigger,Trigger6M)),NA())</f>
        <v>2.3947010301208493E-2</v>
      </c>
      <c r="P871" s="52">
        <f>IFERROR(_xll.qlIndexFixing(Index1Y,$H871,TRUE,_xll.ohTrigger(RecalcTrigger,Trigger1Y)),NA())</f>
        <v>2.5437125435221353E-2</v>
      </c>
      <c r="Q871" s="52">
        <f>IFERROR(_xll.qlIndexFixing(ONIndex1Y,I871,TRUE,_xll.ohTrigger(RecalcTrigger,Trigger1Y)),NA())</f>
        <v>2.4602556049613256E-2</v>
      </c>
    </row>
    <row r="872" spans="2:17" x14ac:dyDescent="0.2">
      <c r="B872" s="46" t="s">
        <v>51</v>
      </c>
      <c r="D872" s="49">
        <f>_xll.qlCalendarAdvance(LocalCalendar,$D871,B872,"f",FALSE)</f>
        <v>45708</v>
      </c>
      <c r="E872" s="49">
        <f>_xll.qlInterestRateIndexValueDate(IndexON,D872)</f>
        <v>45708</v>
      </c>
      <c r="F872" s="52">
        <f>IFERROR(_xll.qlIndexFixing(IndexON,D872,TRUE,_xll.ohTrigger(RecalcTrigger,TriggerON)),NA())</f>
        <v>1.9007215380177911E-2</v>
      </c>
      <c r="H872" s="49">
        <f>_xll.qlCalendarAdvance(IborCalendar,$H871,B872,"f",FALSE)</f>
        <v>45702</v>
      </c>
      <c r="I872" s="49">
        <f>_xll.qlInterestRateIndexValueDate(Index1M,$H872)</f>
        <v>45706</v>
      </c>
      <c r="J872" s="52">
        <f>IFERROR(_xll.qlIndexFixing(Index1M,$H872,TRUE,_xll.ohTrigger(RecalcTrigger,Trigger1M)),NA())</f>
        <v>2.1894262112772518E-2</v>
      </c>
      <c r="K872" s="52">
        <f>IFERROR(_xll.qlIndexFixing(ONIndex1M,I872,TRUE,_xll.ohTrigger(RecalcTrigger,Trigger1M)),NA())</f>
        <v>2.1826306357235481E-2</v>
      </c>
      <c r="L872" s="52">
        <f>IFERROR(_xll.qlIndexFixing(Index3M,H872,TRUE,_xll.ohTrigger(RecalcTrigger,Trigger3M)),NA())</f>
        <v>2.2894061927777543E-2</v>
      </c>
      <c r="M872" s="52">
        <f>IFERROR(_xll.qlIndexFixing(ONIndex3M,I872,TRUE,_xll.ohTrigger(RecalcTrigger,Trigger3M)),NA())</f>
        <v>2.2677252297667039E-2</v>
      </c>
      <c r="N872" s="52">
        <f>IFERROR(_xll.qlIndexFixing(Index6M,$H872,TRUE,_xll.ohTrigger(RecalcTrigger,Trigger6M)),NA())</f>
        <v>2.4491884641465844E-2</v>
      </c>
      <c r="O872" s="52">
        <f>IFERROR(_xll.qlIndexFixing(ONIndex6M,I872,TRUE,_xll.ohTrigger(RecalcTrigger,Trigger6M)),NA())</f>
        <v>2.3974036416873901E-2</v>
      </c>
      <c r="P872" s="52">
        <f>IFERROR(_xll.qlIndexFixing(Index1Y,$H872,TRUE,_xll.ohTrigger(RecalcTrigger,Trigger1Y)),NA())</f>
        <v>2.5462402422637181E-2</v>
      </c>
      <c r="Q872" s="52">
        <f>IFERROR(_xll.qlIndexFixing(ONIndex1Y,I872,TRUE,_xll.ohTrigger(RecalcTrigger,Trigger1Y)),NA())</f>
        <v>2.4616333496156884E-2</v>
      </c>
    </row>
    <row r="873" spans="2:17" x14ac:dyDescent="0.2">
      <c r="B873" s="46" t="s">
        <v>51</v>
      </c>
      <c r="D873" s="49">
        <f>_xll.qlCalendarAdvance(LocalCalendar,$D872,B873,"f",FALSE)</f>
        <v>45715</v>
      </c>
      <c r="E873" s="49">
        <f>_xll.qlInterestRateIndexValueDate(IndexON,D873)</f>
        <v>45715</v>
      </c>
      <c r="F873" s="52">
        <f>IFERROR(_xll.qlIndexFixing(IndexON,D873,TRUE,_xll.ohTrigger(RecalcTrigger,TriggerON)),NA())</f>
        <v>1.9030712605783151E-2</v>
      </c>
      <c r="H873" s="49">
        <f>_xll.qlCalendarAdvance(IborCalendar,$H872,B873,"f",FALSE)</f>
        <v>45709</v>
      </c>
      <c r="I873" s="49">
        <f>_xll.qlInterestRateIndexValueDate(Index1M,$H873)</f>
        <v>45713</v>
      </c>
      <c r="J873" s="52">
        <f>IFERROR(_xll.qlIndexFixing(Index1M,$H873,TRUE,_xll.ohTrigger(RecalcTrigger,Trigger1M)),NA())</f>
        <v>2.1920651254652781E-2</v>
      </c>
      <c r="K873" s="52">
        <f>IFERROR(_xll.qlIndexFixing(ONIndex1M,I873,TRUE,_xll.ohTrigger(RecalcTrigger,Trigger1M)),NA())</f>
        <v>2.1851928346006133E-2</v>
      </c>
      <c r="L873" s="52">
        <f>IFERROR(_xll.qlIndexFixing(Index3M,H873,TRUE,_xll.ohTrigger(RecalcTrigger,Trigger3M)),NA())</f>
        <v>2.2921018364128968E-2</v>
      </c>
      <c r="M873" s="52">
        <f>IFERROR(_xll.qlIndexFixing(ONIndex3M,I873,TRUE,_xll.ohTrigger(RecalcTrigger,Trigger3M)),NA())</f>
        <v>2.2700568858828873E-2</v>
      </c>
      <c r="N873" s="52">
        <f>IFERROR(_xll.qlIndexFixing(Index6M,$H873,TRUE,_xll.ohTrigger(RecalcTrigger,Trigger6M)),NA())</f>
        <v>2.4523624797185107E-2</v>
      </c>
      <c r="O873" s="52">
        <f>IFERROR(_xll.qlIndexFixing(ONIndex6M,I873,TRUE,_xll.ohTrigger(RecalcTrigger,Trigger6M)),NA())</f>
        <v>2.400134134383336E-2</v>
      </c>
      <c r="P873" s="52">
        <f>IFERROR(_xll.qlIndexFixing(Index1Y,$H873,TRUE,_xll.ohTrigger(RecalcTrigger,Trigger1Y)),NA())</f>
        <v>2.5488195672773689E-2</v>
      </c>
      <c r="Q873" s="52">
        <f>IFERROR(_xll.qlIndexFixing(ONIndex1Y,I873,TRUE,_xll.ohTrigger(RecalcTrigger,Trigger1Y)),NA())</f>
        <v>2.4630241575724909E-2</v>
      </c>
    </row>
    <row r="874" spans="2:17" x14ac:dyDescent="0.2">
      <c r="B874" s="46" t="s">
        <v>51</v>
      </c>
      <c r="D874" s="49">
        <f>_xll.qlCalendarAdvance(LocalCalendar,$D873,B874,"f",FALSE)</f>
        <v>45722</v>
      </c>
      <c r="E874" s="49">
        <f>_xll.qlInterestRateIndexValueDate(IndexON,D874)</f>
        <v>45722</v>
      </c>
      <c r="F874" s="52">
        <f>IFERROR(_xll.qlIndexFixing(IndexON,D874,TRUE,_xll.ohTrigger(RecalcTrigger,TriggerON)),NA())</f>
        <v>1.9054423209023952E-2</v>
      </c>
      <c r="H874" s="49">
        <f>_xll.qlCalendarAdvance(IborCalendar,$H873,B874,"f",FALSE)</f>
        <v>45716</v>
      </c>
      <c r="I874" s="49">
        <f>_xll.qlInterestRateIndexValueDate(Index1M,$H874)</f>
        <v>45720</v>
      </c>
      <c r="J874" s="52">
        <f>IFERROR(_xll.qlIndexFixing(Index1M,$H874,TRUE,_xll.ohTrigger(RecalcTrigger,Trigger1M)),NA())</f>
        <v>2.1955264385468239E-2</v>
      </c>
      <c r="K874" s="52">
        <f>IFERROR(_xll.qlIndexFixing(ONIndex1M,I874,TRUE,_xll.ohTrigger(RecalcTrigger,Trigger1M)),NA())</f>
        <v>2.1877925672937337E-2</v>
      </c>
      <c r="L874" s="52">
        <f>IFERROR(_xll.qlIndexFixing(Index3M,H874,TRUE,_xll.ohTrigger(RecalcTrigger,Trigger3M)),NA())</f>
        <v>2.2948071324946459E-2</v>
      </c>
      <c r="M874" s="52">
        <f>IFERROR(_xll.qlIndexFixing(ONIndex3M,I874,TRUE,_xll.ohTrigger(RecalcTrigger,Trigger3M)),NA())</f>
        <v>2.2724055510412455E-2</v>
      </c>
      <c r="N874" s="52">
        <f>IFERROR(_xll.qlIndexFixing(Index6M,$H874,TRUE,_xll.ohTrigger(RecalcTrigger,Trigger6M)),NA())</f>
        <v>2.4558161348577044E-2</v>
      </c>
      <c r="O874" s="52">
        <f>IFERROR(_xll.qlIndexFixing(ONIndex6M,I874,TRUE,_xll.ohTrigger(RecalcTrigger,Trigger6M)),NA())</f>
        <v>2.4028925082006936E-2</v>
      </c>
      <c r="P874" s="52">
        <f>IFERROR(_xll.qlIndexFixing(Index1Y,$H874,TRUE,_xll.ohTrigger(RecalcTrigger,Trigger1Y)),NA())</f>
        <v>2.5514514501103328E-2</v>
      </c>
      <c r="Q874" s="52">
        <f>IFERROR(_xll.qlIndexFixing(ONIndex1Y,I874,TRUE,_xll.ohTrigger(RecalcTrigger,Trigger1Y)),NA())</f>
        <v>2.4644280288397269E-2</v>
      </c>
    </row>
    <row r="875" spans="2:17" x14ac:dyDescent="0.2">
      <c r="B875" s="46" t="s">
        <v>51</v>
      </c>
      <c r="D875" s="49">
        <f>_xll.qlCalendarAdvance(LocalCalendar,$D874,B875,"f",FALSE)</f>
        <v>45729</v>
      </c>
      <c r="E875" s="49">
        <f>_xll.qlInterestRateIndexValueDate(IndexON,D875)</f>
        <v>45729</v>
      </c>
      <c r="F875" s="52">
        <f>IFERROR(_xll.qlIndexFixing(IndexON,D875,TRUE,_xll.ohTrigger(RecalcTrigger,TriggerON)),NA())</f>
        <v>1.9078347189580569E-2</v>
      </c>
      <c r="H875" s="49">
        <f>_xll.qlCalendarAdvance(IborCalendar,$H874,B875,"f",FALSE)</f>
        <v>45723</v>
      </c>
      <c r="I875" s="49">
        <f>_xll.qlInterestRateIndexValueDate(Index1M,$H875)</f>
        <v>45727</v>
      </c>
      <c r="J875" s="52">
        <f>IFERROR(_xll.qlIndexFixing(Index1M,$H875,TRUE,_xll.ohTrigger(RecalcTrigger,Trigger1M)),NA())</f>
        <v>2.1982491099824853E-2</v>
      </c>
      <c r="K875" s="52">
        <f>IFERROR(_xll.qlIndexFixing(ONIndex1M,I875,TRUE,_xll.ohTrigger(RecalcTrigger,Trigger1M)),NA())</f>
        <v>2.1904298338188966E-2</v>
      </c>
      <c r="L875" s="52">
        <f>IFERROR(_xll.qlIndexFixing(Index3M,H875,TRUE,_xll.ohTrigger(RecalcTrigger,Trigger3M)),NA())</f>
        <v>2.2972685453742505E-2</v>
      </c>
      <c r="M875" s="52">
        <f>IFERROR(_xll.qlIndexFixing(ONIndex3M,I875,TRUE,_xll.ohTrigger(RecalcTrigger,Trigger3M)),NA())</f>
        <v>2.2747712252417784E-2</v>
      </c>
      <c r="N875" s="52">
        <f>IFERROR(_xll.qlIndexFixing(Index6M,$H875,TRUE,_xll.ohTrigger(RecalcTrigger,Trigger6M)),NA())</f>
        <v>2.4586896280547429E-2</v>
      </c>
      <c r="O875" s="52">
        <f>IFERROR(_xll.qlIndexFixing(ONIndex6M,I875,TRUE,_xll.ohTrigger(RecalcTrigger,Trigger6M)),NA())</f>
        <v>2.4056787631634435E-2</v>
      </c>
      <c r="P875" s="52">
        <f>IFERROR(_xll.qlIndexFixing(Index1Y,$H875,TRUE,_xll.ohTrigger(RecalcTrigger,Trigger1Y)),NA())</f>
        <v>2.5541368224873344E-2</v>
      </c>
      <c r="Q875" s="52">
        <f>IFERROR(_xll.qlIndexFixing(ONIndex1Y,I875,TRUE,_xll.ohTrigger(RecalcTrigger,Trigger1Y)),NA())</f>
        <v>2.4658449634253898E-2</v>
      </c>
    </row>
    <row r="876" spans="2:17" x14ac:dyDescent="0.2">
      <c r="B876" s="46" t="s">
        <v>51</v>
      </c>
      <c r="D876" s="49">
        <f>_xll.qlCalendarAdvance(LocalCalendar,$D875,B876,"f",FALSE)</f>
        <v>45736</v>
      </c>
      <c r="E876" s="49">
        <f>_xll.qlInterestRateIndexValueDate(IndexON,D876)</f>
        <v>45736</v>
      </c>
      <c r="F876" s="52">
        <f>IFERROR(_xll.qlIndexFixing(IndexON,D876,TRUE,_xll.ohTrigger(RecalcTrigger,TriggerON)),NA())</f>
        <v>1.9102484547772747E-2</v>
      </c>
      <c r="H876" s="49">
        <f>_xll.qlCalendarAdvance(IborCalendar,$H875,B876,"f",FALSE)</f>
        <v>45730</v>
      </c>
      <c r="I876" s="49">
        <f>_xll.qlInterestRateIndexValueDate(Index1M,$H876)</f>
        <v>45734</v>
      </c>
      <c r="J876" s="52">
        <f>IFERROR(_xll.qlIndexFixing(Index1M,$H876,TRUE,_xll.ohTrigger(RecalcTrigger,Trigger1M)),NA())</f>
        <v>2.2020825751863829E-2</v>
      </c>
      <c r="K876" s="52">
        <f>IFERROR(_xll.qlIndexFixing(ONIndex1M,I876,TRUE,_xll.ohTrigger(RecalcTrigger,Trigger1M)),NA())</f>
        <v>2.1931046341840954E-2</v>
      </c>
      <c r="L876" s="52">
        <f>IFERROR(_xll.qlIndexFixing(Index3M,H876,TRUE,_xll.ohTrigger(RecalcTrigger,Trigger3M)),NA())</f>
        <v>2.2997332059192088E-2</v>
      </c>
      <c r="M876" s="52">
        <f>IFERROR(_xll.qlIndexFixing(ONIndex3M,I876,TRUE,_xll.ohTrigger(RecalcTrigger,Trigger3M)),NA())</f>
        <v>2.2771539084924797E-2</v>
      </c>
      <c r="N876" s="52">
        <f>IFERROR(_xll.qlIndexFixing(Index6M,$H876,TRUE,_xll.ohTrigger(RecalcTrigger,Trigger6M)),NA())</f>
        <v>2.4615548034413414E-2</v>
      </c>
      <c r="O876" s="52">
        <f>IFERROR(_xll.qlIndexFixing(ONIndex6M,I876,TRUE,_xll.ohTrigger(RecalcTrigger,Trigger6M)),NA())</f>
        <v>2.4084928992635923E-2</v>
      </c>
      <c r="P876" s="52">
        <f>IFERROR(_xll.qlIndexFixing(Index1Y,$H876,TRUE,_xll.ohTrigger(RecalcTrigger,Trigger1Y)),NA())</f>
        <v>2.5568766163153969E-2</v>
      </c>
      <c r="Q876" s="52">
        <f>IFERROR(_xll.qlIndexFixing(ONIndex1Y,I876,TRUE,_xll.ohTrigger(RecalcTrigger,Trigger1Y)),NA())</f>
        <v>2.4672749613294798E-2</v>
      </c>
    </row>
    <row r="877" spans="2:17" x14ac:dyDescent="0.2">
      <c r="B877" s="46" t="s">
        <v>51</v>
      </c>
      <c r="D877" s="49">
        <f>_xll.qlCalendarAdvance(LocalCalendar,$D876,B877,"f",FALSE)</f>
        <v>45743</v>
      </c>
      <c r="E877" s="49">
        <f>_xll.qlInterestRateIndexValueDate(IndexON,D877)</f>
        <v>45743</v>
      </c>
      <c r="F877" s="52">
        <f>IFERROR(_xll.qlIndexFixing(IndexON,D877,TRUE,_xll.ohTrigger(RecalcTrigger,TriggerON)),NA())</f>
        <v>1.9126835283520549E-2</v>
      </c>
      <c r="H877" s="49">
        <f>_xll.qlCalendarAdvance(IborCalendar,$H876,B877,"f",FALSE)</f>
        <v>45737</v>
      </c>
      <c r="I877" s="49">
        <f>_xll.qlInterestRateIndexValueDate(Index1M,$H877)</f>
        <v>45741</v>
      </c>
      <c r="J877" s="52">
        <f>IFERROR(_xll.qlIndexFixing(Index1M,$H877,TRUE,_xll.ohTrigger(RecalcTrigger,Trigger1M)),NA())</f>
        <v>2.2038072797116001E-2</v>
      </c>
      <c r="K877" s="52">
        <f>IFERROR(_xll.qlIndexFixing(ONIndex1M,I877,TRUE,_xll.ohTrigger(RecalcTrigger,Trigger1M)),NA())</f>
        <v>2.1958169683973239E-2</v>
      </c>
      <c r="L877" s="52">
        <f>IFERROR(_xll.qlIndexFixing(Index3M,H877,TRUE,_xll.ohTrigger(RecalcTrigger,Trigger3M)),NA())</f>
        <v>2.3021984161588051E-2</v>
      </c>
      <c r="M877" s="52">
        <f>IFERROR(_xll.qlIndexFixing(ONIndex3M,I877,TRUE,_xll.ohTrigger(RecalcTrigger,Trigger3M)),NA())</f>
        <v>2.2795536008093364E-2</v>
      </c>
      <c r="N877" s="52">
        <f>IFERROR(_xll.qlIndexFixing(Index6M,$H877,TRUE,_xll.ohTrigger(RecalcTrigger,Trigger6M)),NA())</f>
        <v>2.4644096596489064E-2</v>
      </c>
      <c r="O877" s="52">
        <f>IFERROR(_xll.qlIndexFixing(ONIndex6M,I877,TRUE,_xll.ohTrigger(RecalcTrigger,Trigger6M)),NA())</f>
        <v>2.4113349165091336E-2</v>
      </c>
      <c r="P877" s="52">
        <f>IFERROR(_xll.qlIndexFixing(Index1Y,$H877,TRUE,_xll.ohTrigger(RecalcTrigger,Trigger1Y)),NA())</f>
        <v>2.5596717636888342E-2</v>
      </c>
      <c r="Q877" s="52">
        <f>IFERROR(_xll.qlIndexFixing(ONIndex1Y,I877,TRUE,_xll.ohTrigger(RecalcTrigger,Trigger1Y)),NA())</f>
        <v>2.4687180225440031E-2</v>
      </c>
    </row>
    <row r="878" spans="2:17" x14ac:dyDescent="0.2">
      <c r="B878" s="46" t="s">
        <v>51</v>
      </c>
      <c r="D878" s="49">
        <f>_xll.qlCalendarAdvance(LocalCalendar,$D877,B878,"f",FALSE)</f>
        <v>45750</v>
      </c>
      <c r="E878" s="49">
        <f>_xll.qlInterestRateIndexValueDate(IndexON,D878)</f>
        <v>45750</v>
      </c>
      <c r="F878" s="52">
        <f>IFERROR(_xll.qlIndexFixing(IndexON,D878,TRUE,_xll.ohTrigger(RecalcTrigger,TriggerON)),NA())</f>
        <v>1.9151399396983848E-2</v>
      </c>
      <c r="H878" s="49">
        <f>_xll.qlCalendarAdvance(IborCalendar,$H877,B878,"f",FALSE)</f>
        <v>45744</v>
      </c>
      <c r="I878" s="49">
        <f>_xll.qlInterestRateIndexValueDate(Index1M,$H878)</f>
        <v>45748</v>
      </c>
      <c r="J878" s="52">
        <f>IFERROR(_xll.qlIndexFixing(Index1M,$H878,TRUE,_xll.ohTrigger(RecalcTrigger,Trigger1M)),NA())</f>
        <v>2.2063694731678574E-2</v>
      </c>
      <c r="K878" s="52">
        <f>IFERROR(_xll.qlIndexFixing(ONIndex1M,I878,TRUE,_xll.ohTrigger(RecalcTrigger,Trigger1M)),NA())</f>
        <v>2.1985668364665756E-2</v>
      </c>
      <c r="L878" s="52">
        <f>IFERROR(_xll.qlIndexFixing(Index3M,H878,TRUE,_xll.ohTrigger(RecalcTrigger,Trigger3M)),NA())</f>
        <v>2.3044130905567707E-2</v>
      </c>
      <c r="M878" s="52">
        <f>IFERROR(_xll.qlIndexFixing(ONIndex3M,I878,TRUE,_xll.ohTrigger(RecalcTrigger,Trigger3M)),NA())</f>
        <v>2.2819703021683679E-2</v>
      </c>
      <c r="N878" s="52">
        <f>IFERROR(_xll.qlIndexFixing(Index6M,$H878,TRUE,_xll.ohTrigger(RecalcTrigger,Trigger6M)),NA())</f>
        <v>2.4669714505310844E-2</v>
      </c>
      <c r="O878" s="52">
        <f>IFERROR(_xll.qlIndexFixing(ONIndex6M,I878,TRUE,_xll.ohTrigger(RecalcTrigger,Trigger6M)),NA())</f>
        <v>2.414204814924048E-2</v>
      </c>
      <c r="P878" s="52">
        <f>IFERROR(_xll.qlIndexFixing(Index1Y,$H878,TRUE,_xll.ohTrigger(RecalcTrigger,Trigger1Y)),NA())</f>
        <v>2.5625231968943323E-2</v>
      </c>
      <c r="Q878" s="52">
        <f>IFERROR(_xll.qlIndexFixing(ONIndex1Y,I878,TRUE,_xll.ohTrigger(RecalcTrigger,Trigger1Y)),NA())</f>
        <v>2.470174147084947E-2</v>
      </c>
    </row>
    <row r="879" spans="2:17" x14ac:dyDescent="0.2">
      <c r="B879" s="46" t="s">
        <v>51</v>
      </c>
      <c r="D879" s="49">
        <f>_xll.qlCalendarAdvance(LocalCalendar,$D878,B879,"f",FALSE)</f>
        <v>45757</v>
      </c>
      <c r="E879" s="49">
        <f>_xll.qlInterestRateIndexValueDate(IndexON,D879)</f>
        <v>45757</v>
      </c>
      <c r="F879" s="52">
        <f>IFERROR(_xll.qlIndexFixing(IndexON,D879,TRUE,_xll.ohTrigger(RecalcTrigger,TriggerON)),NA())</f>
        <v>1.9176176888082708E-2</v>
      </c>
      <c r="H879" s="49">
        <f>_xll.qlCalendarAdvance(IborCalendar,$H878,B879,"f",FALSE)</f>
        <v>45751</v>
      </c>
      <c r="I879" s="49">
        <f>_xll.qlInterestRateIndexValueDate(Index1M,$H879)</f>
        <v>45755</v>
      </c>
      <c r="J879" s="52">
        <f>IFERROR(_xll.qlIndexFixing(Index1M,$H879,TRUE,_xll.ohTrigger(RecalcTrigger,Trigger1M)),NA())</f>
        <v>2.2092396584892704E-2</v>
      </c>
      <c r="K879" s="52">
        <f>IFERROR(_xll.qlIndexFixing(ONIndex1M,I879,TRUE,_xll.ohTrigger(RecalcTrigger,Trigger1M)),NA())</f>
        <v>2.2013542383918505E-2</v>
      </c>
      <c r="L879" s="52">
        <f>IFERROR(_xll.qlIndexFixing(Index3M,H879,TRUE,_xll.ohTrigger(RecalcTrigger,Trigger3M)),NA())</f>
        <v>2.3068721573091932E-2</v>
      </c>
      <c r="M879" s="52">
        <f>IFERROR(_xll.qlIndexFixing(ONIndex3M,I879,TRUE,_xll.ohTrigger(RecalcTrigger,Trigger3M)),NA())</f>
        <v>2.2844040126015486E-2</v>
      </c>
      <c r="N879" s="52">
        <f>IFERROR(_xll.qlIndexFixing(Index6M,$H879,TRUE,_xll.ohTrigger(RecalcTrigger,Trigger6M)),NA())</f>
        <v>2.4698010976216704E-2</v>
      </c>
      <c r="O879" s="52">
        <f>IFERROR(_xll.qlIndexFixing(ONIndex6M,I879,TRUE,_xll.ohTrigger(RecalcTrigger,Trigger6M)),NA())</f>
        <v>2.4171025944923485E-2</v>
      </c>
      <c r="P879" s="52">
        <f>IFERROR(_xll.qlIndexFixing(Index1Y,$H879,TRUE,_xll.ohTrigger(RecalcTrigger,Trigger1Y)),NA())</f>
        <v>2.5654318484160089E-2</v>
      </c>
      <c r="Q879" s="52">
        <f>IFERROR(_xll.qlIndexFixing(ONIndex1Y,I879,TRUE,_xll.ohTrigger(RecalcTrigger,Trigger1Y)),NA())</f>
        <v>2.4716433349443179E-2</v>
      </c>
    </row>
    <row r="880" spans="2:17" x14ac:dyDescent="0.2">
      <c r="B880" s="46" t="s">
        <v>51</v>
      </c>
      <c r="D880" s="49">
        <f>_xll.qlCalendarAdvance(LocalCalendar,$D879,B880,"f",FALSE)</f>
        <v>45764</v>
      </c>
      <c r="E880" s="49">
        <f>_xll.qlInterestRateIndexValueDate(IndexON,D880)</f>
        <v>45764</v>
      </c>
      <c r="F880" s="52">
        <f>IFERROR(_xll.qlIndexFixing(IndexON,D880,TRUE,_xll.ohTrigger(RecalcTrigger,TriggerON)),NA())</f>
        <v>1.9201167756897064E-2</v>
      </c>
      <c r="H880" s="49">
        <f>_xll.qlCalendarAdvance(IborCalendar,$H879,B880,"f",FALSE)</f>
        <v>45758</v>
      </c>
      <c r="I880" s="49">
        <f>_xll.qlInterestRateIndexValueDate(Index1M,$H880)</f>
        <v>45762</v>
      </c>
      <c r="J880" s="52">
        <f>IFERROR(_xll.qlIndexFixing(Index1M,$H880,TRUE,_xll.ohTrigger(RecalcTrigger,Trigger1M)),NA())</f>
        <v>2.2121420235852618E-2</v>
      </c>
      <c r="K880" s="52">
        <f>IFERROR(_xll.qlIndexFixing(ONIndex1M,I880,TRUE,_xll.ohTrigger(RecalcTrigger,Trigger1M)),NA())</f>
        <v>2.2041791741971295E-2</v>
      </c>
      <c r="L880" s="52">
        <f>IFERROR(_xll.qlIndexFixing(Index3M,H880,TRUE,_xll.ohTrigger(RecalcTrigger,Trigger3M)),NA())</f>
        <v>2.3093237983598042E-2</v>
      </c>
      <c r="M880" s="52">
        <f>IFERROR(_xll.qlIndexFixing(ONIndex3M,I880,TRUE,_xll.ohTrigger(RecalcTrigger,Trigger3M)),NA())</f>
        <v>2.2868547321008847E-2</v>
      </c>
      <c r="N880" s="52">
        <f>IFERROR(_xll.qlIndexFixing(Index6M,$H880,TRUE,_xll.ohTrigger(RecalcTrigger,Trigger6M)),NA())</f>
        <v>2.4726144654423028E-2</v>
      </c>
      <c r="O880" s="52">
        <f>IFERROR(_xll.qlIndexFixing(ONIndex6M,I880,TRUE,_xll.ohTrigger(RecalcTrigger,Trigger6M)),NA())</f>
        <v>2.4200282552300223E-2</v>
      </c>
      <c r="P880" s="52">
        <f>IFERROR(_xll.qlIndexFixing(Index1Y,$H880,TRUE,_xll.ohTrigger(RecalcTrigger,Trigger1Y)),NA())</f>
        <v>2.5683986509406679E-2</v>
      </c>
      <c r="Q880" s="52">
        <f>IFERROR(_xll.qlIndexFixing(ONIndex1Y,I880,TRUE,_xll.ohTrigger(RecalcTrigger,Trigger1Y)),NA())</f>
        <v>2.4731255861221157E-2</v>
      </c>
    </row>
    <row r="881" spans="2:17" x14ac:dyDescent="0.2">
      <c r="B881" s="46" t="s">
        <v>51</v>
      </c>
      <c r="D881" s="49">
        <f>_xll.qlCalendarAdvance(LocalCalendar,$D880,B881,"f",FALSE)</f>
        <v>45771</v>
      </c>
      <c r="E881" s="49">
        <f>_xll.qlInterestRateIndexValueDate(IndexON,D881)</f>
        <v>45771</v>
      </c>
      <c r="F881" s="52">
        <f>IFERROR(_xll.qlIndexFixing(IndexON,D881,TRUE,_xll.ohTrigger(RecalcTrigger,TriggerON)),NA())</f>
        <v>1.9226372003586789E-2</v>
      </c>
      <c r="H881" s="49">
        <f>_xll.qlCalendarAdvance(IborCalendar,$H880,B881,"f",FALSE)</f>
        <v>45769</v>
      </c>
      <c r="I881" s="49">
        <f>_xll.qlInterestRateIndexValueDate(Index1M,$H881)</f>
        <v>45771</v>
      </c>
      <c r="J881" s="52">
        <f>IFERROR(_xll.qlIndexFixing(Index1M,$H881,TRUE,_xll.ohTrigger(RecalcTrigger,Trigger1M)),NA())</f>
        <v>2.2167264150594335E-2</v>
      </c>
      <c r="K881" s="52">
        <f>IFERROR(_xll.qlIndexFixing(ONIndex1M,I881,TRUE,_xll.ohTrigger(RecalcTrigger,Trigger1M)),NA())</f>
        <v>2.2078663863487336E-2</v>
      </c>
      <c r="L881" s="52">
        <f>IFERROR(_xll.qlIndexFixing(Index3M,H881,TRUE,_xll.ohTrigger(RecalcTrigger,Trigger3M)),NA())</f>
        <v>2.3124606072552494E-2</v>
      </c>
      <c r="M881" s="52">
        <f>IFERROR(_xll.qlIndexFixing(ONIndex3M,I881,TRUE,_xll.ohTrigger(RecalcTrigger,Trigger3M)),NA())</f>
        <v>2.2900306500854839E-2</v>
      </c>
      <c r="N881" s="52">
        <f>IFERROR(_xll.qlIndexFixing(Index6M,$H881,TRUE,_xll.ohTrigger(RecalcTrigger,Trigger6M)),NA())</f>
        <v>2.4762044931201488E-2</v>
      </c>
      <c r="O881" s="52">
        <f>IFERROR(_xll.qlIndexFixing(ONIndex6M,I881,TRUE,_xll.ohTrigger(RecalcTrigger,Trigger6M)),NA())</f>
        <v>2.4238307873032383E-2</v>
      </c>
      <c r="P881" s="52">
        <f>IFERROR(_xll.qlIndexFixing(Index1Y,$H881,TRUE,_xll.ohTrigger(RecalcTrigger,Trigger1Y)),NA())</f>
        <v>2.5723000590608069E-2</v>
      </c>
      <c r="Q881" s="52">
        <f>IFERROR(_xll.qlIndexFixing(ONIndex1Y,I881,TRUE,_xll.ohTrigger(RecalcTrigger,Trigger1Y)),NA())</f>
        <v>2.4750505327322259E-2</v>
      </c>
    </row>
    <row r="882" spans="2:17" x14ac:dyDescent="0.2">
      <c r="B882" s="46" t="s">
        <v>51</v>
      </c>
      <c r="D882" s="49">
        <f>_xll.qlCalendarAdvance(LocalCalendar,$D881,B882,"f",FALSE)</f>
        <v>45778</v>
      </c>
      <c r="E882" s="49">
        <f>_xll.qlInterestRateIndexValueDate(IndexON,D882)</f>
        <v>45778</v>
      </c>
      <c r="F882" s="52">
        <f>IFERROR(_xll.qlIndexFixing(IndexON,D882,TRUE,_xll.ohTrigger(RecalcTrigger,TriggerON)),NA())</f>
        <v>1.9251789627992011E-2</v>
      </c>
      <c r="H882" s="49">
        <f>_xll.qlCalendarAdvance(IborCalendar,$H881,B882,"f",FALSE)</f>
        <v>45776</v>
      </c>
      <c r="I882" s="49">
        <f>_xll.qlInterestRateIndexValueDate(Index1M,$H882)</f>
        <v>45778</v>
      </c>
      <c r="J882" s="52">
        <f>IFERROR(_xll.qlIndexFixing(Index1M,$H882,TRUE,_xll.ohTrigger(RecalcTrigger,Trigger1M)),NA())</f>
        <v>2.2193662949688553E-2</v>
      </c>
      <c r="K882" s="52">
        <f>IFERROR(_xll.qlIndexFixing(ONIndex1M,I882,TRUE,_xll.ohTrigger(RecalcTrigger,Trigger1M)),NA())</f>
        <v>2.2107771138957233E-2</v>
      </c>
      <c r="L882" s="52">
        <f>IFERROR(_xll.qlIndexFixing(Index3M,H882,TRUE,_xll.ohTrigger(RecalcTrigger,Trigger3M)),NA())</f>
        <v>2.3151290921701321E-2</v>
      </c>
      <c r="M882" s="52">
        <f>IFERROR(_xll.qlIndexFixing(ONIndex3M,I882,TRUE,_xll.ohTrigger(RecalcTrigger,Trigger3M)),NA())</f>
        <v>2.2925202474537443E-2</v>
      </c>
      <c r="N882" s="52">
        <f>IFERROR(_xll.qlIndexFixing(Index6M,$H882,TRUE,_xll.ohTrigger(RecalcTrigger,Trigger6M)),NA())</f>
        <v>2.4797957150381949E-2</v>
      </c>
      <c r="O882" s="52">
        <f>IFERROR(_xll.qlIndexFixing(ONIndex6M,I882,TRUE,_xll.ohTrigger(RecalcTrigger,Trigger6M)),NA())</f>
        <v>2.4268201764634512E-2</v>
      </c>
      <c r="P882" s="52">
        <f>IFERROR(_xll.qlIndexFixing(Index1Y,$H882,TRUE,_xll.ohTrigger(RecalcTrigger,Trigger1Y)),NA())</f>
        <v>2.5754032816229021E-2</v>
      </c>
      <c r="Q882" s="52">
        <f>IFERROR(_xll.qlIndexFixing(ONIndex1Y,I882,TRUE,_xll.ohTrigger(RecalcTrigger,Trigger1Y)),NA())</f>
        <v>2.4765626429452681E-2</v>
      </c>
    </row>
    <row r="883" spans="2:17" x14ac:dyDescent="0.2">
      <c r="B883" s="46" t="s">
        <v>51</v>
      </c>
      <c r="D883" s="49">
        <f>_xll.qlCalendarAdvance(LocalCalendar,$D882,B883,"f",FALSE)</f>
        <v>45785</v>
      </c>
      <c r="E883" s="49">
        <f>_xll.qlInterestRateIndexValueDate(IndexON,D883)</f>
        <v>45785</v>
      </c>
      <c r="F883" s="52">
        <f>IFERROR(_xll.qlIndexFixing(IndexON,D883,TRUE,_xll.ohTrigger(RecalcTrigger,TriggerON)),NA())</f>
        <v>1.9277371023793677E-2</v>
      </c>
      <c r="H883" s="49">
        <f>_xll.qlCalendarAdvance(IborCalendar,$H882,B883,"f",FALSE)</f>
        <v>45783</v>
      </c>
      <c r="I883" s="49">
        <f>_xll.qlInterestRateIndexValueDate(Index1M,$H883)</f>
        <v>45785</v>
      </c>
      <c r="J883" s="52">
        <f>IFERROR(_xll.qlIndexFixing(Index1M,$H883,TRUE,_xll.ohTrigger(RecalcTrigger,Trigger1M)),NA())</f>
        <v>2.222263475711167E-2</v>
      </c>
      <c r="K883" s="52">
        <f>IFERROR(_xll.qlIndexFixing(ONIndex1M,I883,TRUE,_xll.ohTrigger(RecalcTrigger,Trigger1M)),NA())</f>
        <v>2.2137210440034139E-2</v>
      </c>
      <c r="L883" s="52">
        <f>IFERROR(_xll.qlIndexFixing(Index3M,H883,TRUE,_xll.ohTrigger(RecalcTrigger,Trigger3M)),NA())</f>
        <v>2.3175359858419793E-2</v>
      </c>
      <c r="M883" s="52">
        <f>IFERROR(_xll.qlIndexFixing(ONIndex3M,I883,TRUE,_xll.ohTrigger(RecalcTrigger,Trigger3M)),NA())</f>
        <v>2.2950245755346543E-2</v>
      </c>
      <c r="N883" s="52">
        <f>IFERROR(_xll.qlIndexFixing(Index6M,$H883,TRUE,_xll.ohTrigger(RecalcTrigger,Trigger6M)),NA())</f>
        <v>2.4825367818064253E-2</v>
      </c>
      <c r="O883" s="52">
        <f>IFERROR(_xll.qlIndexFixing(ONIndex6M,I883,TRUE,_xll.ohTrigger(RecalcTrigger,Trigger6M)),NA())</f>
        <v>2.4298340896864445E-2</v>
      </c>
      <c r="P883" s="52">
        <f>IFERROR(_xll.qlIndexFixing(Index1Y,$H883,TRUE,_xll.ohTrigger(RecalcTrigger,Trigger1Y)),NA())</f>
        <v>2.5785676801683782E-2</v>
      </c>
      <c r="Q883" s="52">
        <f>IFERROR(_xll.qlIndexFixing(ONIndex1Y,I883,TRUE,_xll.ohTrigger(RecalcTrigger,Trigger1Y)),NA())</f>
        <v>2.4780908636792276E-2</v>
      </c>
    </row>
    <row r="884" spans="2:17" x14ac:dyDescent="0.2">
      <c r="B884" s="46" t="s">
        <v>51</v>
      </c>
      <c r="D884" s="49">
        <f>_xll.qlCalendarAdvance(LocalCalendar,$D883,B884,"f",FALSE)</f>
        <v>45792</v>
      </c>
      <c r="E884" s="49">
        <f>_xll.qlInterestRateIndexValueDate(IndexON,D884)</f>
        <v>45792</v>
      </c>
      <c r="F884" s="52">
        <f>IFERROR(_xll.qlIndexFixing(IndexON,D884,TRUE,_xll.ohTrigger(RecalcTrigger,TriggerON)),NA())</f>
        <v>1.9302821234212786E-2</v>
      </c>
      <c r="H884" s="49">
        <f>_xll.qlCalendarAdvance(IborCalendar,$H883,B884,"f",FALSE)</f>
        <v>45790</v>
      </c>
      <c r="I884" s="49">
        <f>_xll.qlInterestRateIndexValueDate(Index1M,$H884)</f>
        <v>45792</v>
      </c>
      <c r="J884" s="52">
        <f>IFERROR(_xll.qlIndexFixing(Index1M,$H884,TRUE,_xll.ohTrigger(RecalcTrigger,Trigger1M)),NA())</f>
        <v>2.2251320115213025E-2</v>
      </c>
      <c r="K884" s="52">
        <f>IFERROR(_xll.qlIndexFixing(ONIndex1M,I884,TRUE,_xll.ohTrigger(RecalcTrigger,Trigger1M)),NA())</f>
        <v>2.2166493921593755E-2</v>
      </c>
      <c r="L884" s="52">
        <f>IFERROR(_xll.qlIndexFixing(Index3M,H884,TRUE,_xll.ohTrigger(RecalcTrigger,Trigger3M)),NA())</f>
        <v>2.3199247053269756E-2</v>
      </c>
      <c r="M884" s="52">
        <f>IFERROR(_xll.qlIndexFixing(ONIndex3M,I884,TRUE,_xll.ohTrigger(RecalcTrigger,Trigger3M)),NA())</f>
        <v>2.2975179727593442E-2</v>
      </c>
      <c r="N884" s="52">
        <f>IFERROR(_xll.qlIndexFixing(Index6M,$H884,TRUE,_xll.ohTrigger(RecalcTrigger,Trigger6M)),NA())</f>
        <v>2.4852536336137803E-2</v>
      </c>
      <c r="O884" s="52">
        <f>IFERROR(_xll.qlIndexFixing(ONIndex6M,I884,TRUE,_xll.ohTrigger(RecalcTrigger,Trigger6M)),NA())</f>
        <v>2.4328347151305607E-2</v>
      </c>
      <c r="P884" s="52">
        <f>IFERROR(_xll.qlIndexFixing(Index1Y,$H884,TRUE,_xll.ohTrigger(RecalcTrigger,Trigger1Y)),NA())</f>
        <v>2.5817925957676444E-2</v>
      </c>
      <c r="Q884" s="52">
        <f>IFERROR(_xll.qlIndexFixing(ONIndex1Y,I884,TRUE,_xll.ohTrigger(RecalcTrigger,Trigger1Y)),NA())</f>
        <v>2.4796695160320681E-2</v>
      </c>
    </row>
    <row r="885" spans="2:17" x14ac:dyDescent="0.2">
      <c r="B885" s="46" t="s">
        <v>51</v>
      </c>
      <c r="D885" s="49">
        <f>_xll.qlCalendarAdvance(LocalCalendar,$D884,B885,"f",FALSE)</f>
        <v>45799</v>
      </c>
      <c r="E885" s="49">
        <f>_xll.qlInterestRateIndexValueDate(IndexON,D885)</f>
        <v>45799</v>
      </c>
      <c r="F885" s="52">
        <f>IFERROR(_xll.qlIndexFixing(IndexON,D885,TRUE,_xll.ohTrigger(RecalcTrigger,TriggerON)),NA())</f>
        <v>1.9328090652610541E-2</v>
      </c>
      <c r="H885" s="49">
        <f>_xll.qlCalendarAdvance(IborCalendar,$H884,B885,"f",FALSE)</f>
        <v>45797</v>
      </c>
      <c r="I885" s="49">
        <f>_xll.qlInterestRateIndexValueDate(Index1M,$H885)</f>
        <v>45799</v>
      </c>
      <c r="J885" s="52">
        <f>IFERROR(_xll.qlIndexFixing(Index1M,$H885,TRUE,_xll.ohTrigger(RecalcTrigger,Trigger1M)),NA())</f>
        <v>2.2279710099836203E-2</v>
      </c>
      <c r="K885" s="52">
        <f>IFERROR(_xll.qlIndexFixing(ONIndex1M,I885,TRUE,_xll.ohTrigger(RecalcTrigger,Trigger1M)),NA())</f>
        <v>2.2195482524791643E-2</v>
      </c>
      <c r="L885" s="52">
        <f>IFERROR(_xll.qlIndexFixing(Index3M,H885,TRUE,_xll.ohTrigger(RecalcTrigger,Trigger3M)),NA())</f>
        <v>2.3222950864109131E-2</v>
      </c>
      <c r="M885" s="52">
        <f>IFERROR(_xll.qlIndexFixing(ONIndex3M,I885,TRUE,_xll.ohTrigger(RecalcTrigger,Trigger3M)),NA())</f>
        <v>2.2999931243630201E-2</v>
      </c>
      <c r="N885" s="52">
        <f>IFERROR(_xll.qlIndexFixing(Index6M,$H885,TRUE,_xll.ohTrigger(RecalcTrigger,Trigger6M)),NA())</f>
        <v>2.4879461491901695E-2</v>
      </c>
      <c r="O885" s="52">
        <f>IFERROR(_xll.qlIndexFixing(ONIndex6M,I885,TRUE,_xll.ohTrigger(RecalcTrigger,Trigger6M)),NA())</f>
        <v>2.4358112746494243E-2</v>
      </c>
      <c r="P885" s="52">
        <f>IFERROR(_xll.qlIndexFixing(Index1Y,$H885,TRUE,_xll.ohTrigger(RecalcTrigger,Trigger1Y)),NA())</f>
        <v>2.5850753247279569E-2</v>
      </c>
      <c r="Q885" s="52">
        <f>IFERROR(_xll.qlIndexFixing(ONIndex1Y,I885,TRUE,_xll.ohTrigger(RecalcTrigger,Trigger1Y)),NA())</f>
        <v>2.4813083831300986E-2</v>
      </c>
    </row>
    <row r="886" spans="2:17" x14ac:dyDescent="0.2">
      <c r="B886" s="46" t="s">
        <v>51</v>
      </c>
      <c r="D886" s="49">
        <f>_xll.qlCalendarAdvance(LocalCalendar,$D885,B886,"f",FALSE)</f>
        <v>45806</v>
      </c>
      <c r="E886" s="49">
        <f>_xll.qlInterestRateIndexValueDate(IndexON,D886)</f>
        <v>45806</v>
      </c>
      <c r="F886" s="52">
        <f>IFERROR(_xll.qlIndexFixing(IndexON,D886,TRUE,_xll.ohTrigger(RecalcTrigger,TriggerON)),NA())</f>
        <v>1.9353179278986943E-2</v>
      </c>
      <c r="H886" s="49">
        <f>_xll.qlCalendarAdvance(IborCalendar,$H885,B886,"f",FALSE)</f>
        <v>45804</v>
      </c>
      <c r="I886" s="49">
        <f>_xll.qlInterestRateIndexValueDate(Index1M,$H886)</f>
        <v>45806</v>
      </c>
      <c r="J886" s="52">
        <f>IFERROR(_xll.qlIndexFixing(Index1M,$H886,TRUE,_xll.ohTrigger(RecalcTrigger,Trigger1M)),NA())</f>
        <v>2.2307804708745493E-2</v>
      </c>
      <c r="K886" s="52">
        <f>IFERROR(_xll.qlIndexFixing(ONIndex1M,I886,TRUE,_xll.ohTrigger(RecalcTrigger,Trigger1M)),NA())</f>
        <v>2.2224176249627803E-2</v>
      </c>
      <c r="L886" s="52">
        <f>IFERROR(_xll.qlIndexFixing(Index3M,H886,TRUE,_xll.ohTrigger(RecalcTrigger,Trigger3M)),NA())</f>
        <v>2.3246471287625789E-2</v>
      </c>
      <c r="M886" s="52">
        <f>IFERROR(_xll.qlIndexFixing(ONIndex3M,I886,TRUE,_xll.ohTrigger(RecalcTrigger,Trigger3M)),NA())</f>
        <v>2.3024500303616691E-2</v>
      </c>
      <c r="N886" s="52">
        <f>IFERROR(_xll.qlIndexFixing(Index6M,$H886,TRUE,_xll.ohTrigger(RecalcTrigger,Trigger6M)),NA())</f>
        <v>2.4898103349402526E-2</v>
      </c>
      <c r="O886" s="52">
        <f>IFERROR(_xll.qlIndexFixing(ONIndex6M,I886,TRUE,_xll.ohTrigger(RecalcTrigger,Trigger6M)),NA())</f>
        <v>2.438763768227048E-2</v>
      </c>
      <c r="P886" s="52">
        <f>IFERROR(_xll.qlIndexFixing(Index1Y,$H886,TRUE,_xll.ohTrigger(RecalcTrigger,Trigger1Y)),NA())</f>
        <v>2.588413017969593E-2</v>
      </c>
      <c r="Q886" s="52">
        <f>IFERROR(_xll.qlIndexFixing(ONIndex1Y,I886,TRUE,_xll.ohTrigger(RecalcTrigger,Trigger1Y)),NA())</f>
        <v>2.4830074649653255E-2</v>
      </c>
    </row>
    <row r="887" spans="2:17" x14ac:dyDescent="0.2">
      <c r="B887" s="46" t="s">
        <v>51</v>
      </c>
      <c r="D887" s="49">
        <f>_xll.qlCalendarAdvance(LocalCalendar,$D886,B887,"f",FALSE)</f>
        <v>45813</v>
      </c>
      <c r="E887" s="49">
        <f>_xll.qlInterestRateIndexValueDate(IndexON,D887)</f>
        <v>45813</v>
      </c>
      <c r="F887" s="52">
        <f>IFERROR(_xll.qlIndexFixing(IndexON,D887,TRUE,_xll.ohTrigger(RecalcTrigger,TriggerON)),NA())</f>
        <v>1.9378087113341991E-2</v>
      </c>
      <c r="H887" s="49">
        <f>_xll.qlCalendarAdvance(IborCalendar,$H886,B887,"f",FALSE)</f>
        <v>45811</v>
      </c>
      <c r="I887" s="49">
        <f>_xll.qlInterestRateIndexValueDate(Index1M,$H887)</f>
        <v>45813</v>
      </c>
      <c r="J887" s="52">
        <f>IFERROR(_xll.qlIndexFixing(Index1M,$H887,TRUE,_xll.ohTrigger(RecalcTrigger,Trigger1M)),NA())</f>
        <v>2.2335603939732662E-2</v>
      </c>
      <c r="K887" s="52">
        <f>IFERROR(_xll.qlIndexFixing(ONIndex1M,I887,TRUE,_xll.ohTrigger(RecalcTrigger,Trigger1M)),NA())</f>
        <v>2.2252575096022298E-2</v>
      </c>
      <c r="L887" s="52">
        <f>IFERROR(_xll.qlIndexFixing(Index3M,H887,TRUE,_xll.ohTrigger(RecalcTrigger,Trigger3M)),NA())</f>
        <v>2.3269808320529318E-2</v>
      </c>
      <c r="M887" s="52">
        <f>IFERROR(_xll.qlIndexFixing(ONIndex3M,I887,TRUE,_xll.ohTrigger(RecalcTrigger,Trigger3M)),NA())</f>
        <v>2.3048886907313104E-2</v>
      </c>
      <c r="N887" s="52">
        <f>IFERROR(_xll.qlIndexFixing(Index6M,$H887,TRUE,_xll.ohTrigger(RecalcTrigger,Trigger6M)),NA())</f>
        <v>2.4924588443604675E-2</v>
      </c>
      <c r="O887" s="52">
        <f>IFERROR(_xll.qlIndexFixing(ONIndex6M,I887,TRUE,_xll.ohTrigger(RecalcTrigger,Trigger6M)),NA())</f>
        <v>2.4416921958794191E-2</v>
      </c>
      <c r="P887" s="52">
        <f>IFERROR(_xll.qlIndexFixing(Index1Y,$H887,TRUE,_xll.ohTrigger(RecalcTrigger,Trigger1Y)),NA())</f>
        <v>2.5918028261290242E-2</v>
      </c>
      <c r="Q887" s="52">
        <f>IFERROR(_xll.qlIndexFixing(ONIndex1Y,I887,TRUE,_xll.ohTrigger(RecalcTrigger,Trigger1Y)),NA())</f>
        <v>2.4847667615617297E-2</v>
      </c>
    </row>
    <row r="888" spans="2:17" x14ac:dyDescent="0.2">
      <c r="B888" s="46" t="s">
        <v>51</v>
      </c>
      <c r="D888" s="49">
        <f>_xll.qlCalendarAdvance(LocalCalendar,$D887,B888,"f",FALSE)</f>
        <v>45820</v>
      </c>
      <c r="E888" s="49">
        <f>_xll.qlInterestRateIndexValueDate(IndexON,D888)</f>
        <v>45820</v>
      </c>
      <c r="F888" s="52">
        <f>IFERROR(_xll.qlIndexFixing(IndexON,D888,TRUE,_xll.ohTrigger(RecalcTrigger,TriggerON)),NA())</f>
        <v>1.9402814155595749E-2</v>
      </c>
      <c r="H888" s="49">
        <f>_xll.qlCalendarAdvance(IborCalendar,$H887,B888,"f",FALSE)</f>
        <v>45818</v>
      </c>
      <c r="I888" s="49">
        <f>_xll.qlInterestRateIndexValueDate(Index1M,$H888)</f>
        <v>45820</v>
      </c>
      <c r="J888" s="52">
        <f>IFERROR(_xll.qlIndexFixing(Index1M,$H888,TRUE,_xll.ohTrigger(RecalcTrigger,Trigger1M)),NA())</f>
        <v>2.2363107790611958E-2</v>
      </c>
      <c r="K888" s="52">
        <f>IFERROR(_xll.qlIndexFixing(ONIndex1M,I888,TRUE,_xll.ohTrigger(RecalcTrigger,Trigger1M)),NA())</f>
        <v>2.2280679063895192E-2</v>
      </c>
      <c r="L888" s="52">
        <f>IFERROR(_xll.qlIndexFixing(Index3M,H888,TRUE,_xll.ohTrigger(RecalcTrigger,Trigger3M)),NA())</f>
        <v>2.3292961959556237E-2</v>
      </c>
      <c r="M888" s="52">
        <f>IFERROR(_xll.qlIndexFixing(ONIndex3M,I888,TRUE,_xll.ohTrigger(RecalcTrigger,Trigger3M)),NA())</f>
        <v>2.3073091054799377E-2</v>
      </c>
      <c r="N888" s="52">
        <f>IFERROR(_xll.qlIndexFixing(Index6M,$H888,TRUE,_xll.ohTrigger(RecalcTrigger,Trigger6M)),NA())</f>
        <v>2.4950830192242361E-2</v>
      </c>
      <c r="O888" s="52">
        <f>IFERROR(_xll.qlIndexFixing(ONIndex6M,I888,TRUE,_xll.ohTrigger(RecalcTrigger,Trigger6M)),NA())</f>
        <v>2.4445965575825568E-2</v>
      </c>
      <c r="P888" s="52">
        <f>IFERROR(_xll.qlIndexFixing(Index1Y,$H888,TRUE,_xll.ohTrigger(RecalcTrigger,Trigger1Y)),NA())</f>
        <v>2.5952418995438483E-2</v>
      </c>
      <c r="Q888" s="52">
        <f>IFERROR(_xll.qlIndexFixing(ONIndex1Y,I888,TRUE,_xll.ohTrigger(RecalcTrigger,Trigger1Y)),NA())</f>
        <v>2.4865862729273047E-2</v>
      </c>
    </row>
    <row r="889" spans="2:17" x14ac:dyDescent="0.2">
      <c r="B889" s="46" t="s">
        <v>51</v>
      </c>
      <c r="D889" s="49">
        <f>_xll.qlCalendarAdvance(LocalCalendar,$D888,B889,"f",FALSE)</f>
        <v>45827</v>
      </c>
      <c r="E889" s="49">
        <f>_xll.qlInterestRateIndexValueDate(IndexON,D889)</f>
        <v>45827</v>
      </c>
      <c r="F889" s="52">
        <f>IFERROR(_xll.qlIndexFixing(IndexON,D889,TRUE,_xll.ohTrigger(RecalcTrigger,TriggerON)),NA())</f>
        <v>1.9427360405748217E-2</v>
      </c>
      <c r="H889" s="49">
        <f>_xll.qlCalendarAdvance(IborCalendar,$H888,B889,"f",FALSE)</f>
        <v>45825</v>
      </c>
      <c r="I889" s="49">
        <f>_xll.qlInterestRateIndexValueDate(Index1M,$H889)</f>
        <v>45827</v>
      </c>
      <c r="J889" s="52">
        <f>IFERROR(_xll.qlIndexFixing(Index1M,$H889,TRUE,_xll.ohTrigger(RecalcTrigger,Trigger1M)),NA())</f>
        <v>2.2390316259222609E-2</v>
      </c>
      <c r="K889" s="52">
        <f>IFERROR(_xll.qlIndexFixing(ONIndex1M,I889,TRUE,_xll.ohTrigger(RecalcTrigger,Trigger1M)),NA())</f>
        <v>2.230848815316655E-2</v>
      </c>
      <c r="L889" s="52">
        <f>IFERROR(_xll.qlIndexFixing(Index3M,H889,TRUE,_xll.ohTrigger(RecalcTrigger,Trigger3M)),NA())</f>
        <v>2.3315932201470012E-2</v>
      </c>
      <c r="M889" s="52">
        <f>IFERROR(_xll.qlIndexFixing(ONIndex3M,I889,TRUE,_xll.ohTrigger(RecalcTrigger,Trigger3M)),NA())</f>
        <v>2.309711274607551E-2</v>
      </c>
      <c r="N889" s="52">
        <f>IFERROR(_xll.qlIndexFixing(Index6M,$H889,TRUE,_xll.ohTrigger(RecalcTrigger,Trigger6M)),NA())</f>
        <v>2.4976828585690496E-2</v>
      </c>
      <c r="O889" s="52">
        <f>IFERROR(_xll.qlIndexFixing(ONIndex6M,I889,TRUE,_xll.ohTrigger(RecalcTrigger,Trigger6M)),NA())</f>
        <v>2.447476853336461E-2</v>
      </c>
      <c r="P889" s="52">
        <f>IFERROR(_xll.qlIndexFixing(Index1Y,$H889,TRUE,_xll.ohTrigger(RecalcTrigger,Trigger1Y)),NA())</f>
        <v>2.5987273882384233E-2</v>
      </c>
      <c r="Q889" s="52">
        <f>IFERROR(_xll.qlIndexFixing(ONIndex1Y,I889,TRUE,_xll.ohTrigger(RecalcTrigger,Trigger1Y)),NA())</f>
        <v>2.488465999054057E-2</v>
      </c>
    </row>
    <row r="890" spans="2:17" x14ac:dyDescent="0.2">
      <c r="B890" s="46" t="s">
        <v>51</v>
      </c>
      <c r="D890" s="49">
        <f>_xll.qlCalendarAdvance(LocalCalendar,$D889,B890,"f",FALSE)</f>
        <v>45834</v>
      </c>
      <c r="E890" s="49">
        <f>_xll.qlInterestRateIndexValueDate(IndexON,D890)</f>
        <v>45834</v>
      </c>
      <c r="F890" s="52">
        <f>IFERROR(_xll.qlIndexFixing(IndexON,D890,TRUE,_xll.ohTrigger(RecalcTrigger,TriggerON)),NA())</f>
        <v>1.945172586371946E-2</v>
      </c>
      <c r="H890" s="49">
        <f>_xll.qlCalendarAdvance(IborCalendar,$H889,B890,"f",FALSE)</f>
        <v>45832</v>
      </c>
      <c r="I890" s="49">
        <f>_xll.qlInterestRateIndexValueDate(Index1M,$H890)</f>
        <v>45834</v>
      </c>
      <c r="J890" s="52">
        <f>IFERROR(_xll.qlIndexFixing(Index1M,$H890,TRUE,_xll.ohTrigger(RecalcTrigger,Trigger1M)),NA())</f>
        <v>2.2417229343423828E-2</v>
      </c>
      <c r="K890" s="52">
        <f>IFERROR(_xll.qlIndexFixing(ONIndex1M,I890,TRUE,_xll.ohTrigger(RecalcTrigger,Trigger1M)),NA())</f>
        <v>2.2336002363756435E-2</v>
      </c>
      <c r="L890" s="52">
        <f>IFERROR(_xll.qlIndexFixing(Index3M,H890,TRUE,_xll.ohTrigger(RecalcTrigger,Trigger3M)),NA())</f>
        <v>2.3338719043056688E-2</v>
      </c>
      <c r="M890" s="52">
        <f>IFERROR(_xll.qlIndexFixing(ONIndex3M,I890,TRUE,_xll.ohTrigger(RecalcTrigger,Trigger3M)),NA())</f>
        <v>2.3120951981061566E-2</v>
      </c>
      <c r="N890" s="52">
        <f>IFERROR(_xll.qlIndexFixing(Index6M,$H890,TRUE,_xll.ohTrigger(RecalcTrigger,Trigger6M)),NA())</f>
        <v>2.5010436487932396E-2</v>
      </c>
      <c r="O890" s="52">
        <f>IFERROR(_xll.qlIndexFixing(ONIndex6M,I890,TRUE,_xll.ohTrigger(RecalcTrigger,Trigger6M)),NA())</f>
        <v>2.4503330831411319E-2</v>
      </c>
      <c r="P890" s="52">
        <f>IFERROR(_xll.qlIndexFixing(Index1Y,$H890,TRUE,_xll.ohTrigger(RecalcTrigger,Trigger1Y)),NA())</f>
        <v>2.6022564419105092E-2</v>
      </c>
      <c r="Q890" s="52">
        <f>IFERROR(_xll.qlIndexFixing(ONIndex1Y,I890,TRUE,_xll.ohTrigger(RecalcTrigger,Trigger1Y)),NA())</f>
        <v>2.4904059399739609E-2</v>
      </c>
    </row>
    <row r="891" spans="2:17" x14ac:dyDescent="0.2">
      <c r="B891" s="46" t="s">
        <v>51</v>
      </c>
      <c r="D891" s="49">
        <f>_xll.qlCalendarAdvance(LocalCalendar,$D890,B891,"f",FALSE)</f>
        <v>45841</v>
      </c>
      <c r="E891" s="49">
        <f>_xll.qlInterestRateIndexValueDate(IndexON,D891)</f>
        <v>45841</v>
      </c>
      <c r="F891" s="52">
        <f>IFERROR(_xll.qlIndexFixing(IndexON,D891,TRUE,_xll.ohTrigger(RecalcTrigger,TriggerON)),NA())</f>
        <v>1.9482648487401111E-2</v>
      </c>
      <c r="H891" s="49">
        <f>_xll.qlCalendarAdvance(IborCalendar,$H890,B891,"f",FALSE)</f>
        <v>45839</v>
      </c>
      <c r="I891" s="49">
        <f>_xll.qlInterestRateIndexValueDate(Index1M,$H891)</f>
        <v>45841</v>
      </c>
      <c r="J891" s="52">
        <f>IFERROR(_xll.qlIndexFixing(Index1M,$H891,TRUE,_xll.ohTrigger(RecalcTrigger,Trigger1M)),NA())</f>
        <v>2.2443847041099807E-2</v>
      </c>
      <c r="K891" s="52">
        <f>IFERROR(_xll.qlIndexFixing(ONIndex1M,I891,TRUE,_xll.ohTrigger(RecalcTrigger,Trigger1M)),NA())</f>
        <v>2.2371097256628225E-2</v>
      </c>
      <c r="L891" s="52">
        <f>IFERROR(_xll.qlIndexFixing(Index3M,H891,TRUE,_xll.ohTrigger(RecalcTrigger,Trigger3M)),NA())</f>
        <v>2.3361322481130115E-2</v>
      </c>
      <c r="M891" s="52">
        <f>IFERROR(_xll.qlIndexFixing(ONIndex3M,I891,TRUE,_xll.ohTrigger(RecalcTrigger,Trigger3M)),NA())</f>
        <v>2.3151885043093401E-2</v>
      </c>
      <c r="N891" s="52">
        <f>IFERROR(_xll.qlIndexFixing(Index6M,$H891,TRUE,_xll.ohTrigger(RecalcTrigger,Trigger6M)),NA())</f>
        <v>2.5035901262217747E-2</v>
      </c>
      <c r="O891" s="52">
        <f>IFERROR(_xll.qlIndexFixing(ONIndex6M,I891,TRUE,_xll.ohTrigger(RecalcTrigger,Trigger6M)),NA())</f>
        <v>2.4540195868294479E-2</v>
      </c>
      <c r="P891" s="52">
        <f>IFERROR(_xll.qlIndexFixing(Index1Y,$H891,TRUE,_xll.ohTrigger(RecalcTrigger,Trigger1Y)),NA())</f>
        <v>2.6069716958067472E-2</v>
      </c>
      <c r="Q891" s="52">
        <f>IFERROR(_xll.qlIndexFixing(ONIndex1Y,I891,TRUE,_xll.ohTrigger(RecalcTrigger,Trigger1Y)),NA())</f>
        <v>2.4931022423673177E-2</v>
      </c>
    </row>
    <row r="892" spans="2:17" x14ac:dyDescent="0.2">
      <c r="B892" s="46" t="s">
        <v>51</v>
      </c>
      <c r="D892" s="49">
        <f>_xll.qlCalendarAdvance(LocalCalendar,$D891,B892,"f",FALSE)</f>
        <v>45848</v>
      </c>
      <c r="E892" s="49">
        <f>_xll.qlInterestRateIndexValueDate(IndexON,D892)</f>
        <v>45848</v>
      </c>
      <c r="F892" s="52">
        <f>IFERROR(_xll.qlIndexFixing(IndexON,D892,TRUE,_xll.ohTrigger(RecalcTrigger,TriggerON)),NA())</f>
        <v>1.9499914403118268E-2</v>
      </c>
      <c r="H892" s="49">
        <f>_xll.qlCalendarAdvance(IborCalendar,$H891,B892,"f",FALSE)</f>
        <v>45846</v>
      </c>
      <c r="I892" s="49">
        <f>_xll.qlInterestRateIndexValueDate(Index1M,$H892)</f>
        <v>45848</v>
      </c>
      <c r="J892" s="52">
        <f>IFERROR(_xll.qlIndexFixing(Index1M,$H892,TRUE,_xll.ohTrigger(RecalcTrigger,Trigger1M)),NA())</f>
        <v>2.2470169350162217E-2</v>
      </c>
      <c r="K892" s="52">
        <f>IFERROR(_xll.qlIndexFixing(ONIndex1M,I892,TRUE,_xll.ohTrigger(RecalcTrigger,Trigger1M)),NA())</f>
        <v>2.2390146148651979E-2</v>
      </c>
      <c r="L892" s="52">
        <f>IFERROR(_xll.qlIndexFixing(Index3M,H892,TRUE,_xll.ohTrigger(RecalcTrigger,Trigger3M)),NA())</f>
        <v>2.3383742512530215E-2</v>
      </c>
      <c r="M892" s="52">
        <f>IFERROR(_xll.qlIndexFixing(ONIndex3M,I892,TRUE,_xll.ohTrigger(RecalcTrigger,Trigger3M)),NA())</f>
        <v>2.3168083081763768E-2</v>
      </c>
      <c r="N892" s="52">
        <f>IFERROR(_xll.qlIndexFixing(Index6M,$H892,TRUE,_xll.ohTrigger(RecalcTrigger,Trigger6M)),NA())</f>
        <v>2.5061122605832209E-2</v>
      </c>
      <c r="O892" s="52">
        <f>IFERROR(_xll.qlIndexFixing(ONIndex6M,I892,TRUE,_xll.ohTrigger(RecalcTrigger,Trigger6M)),NA())</f>
        <v>2.4559733448548116E-2</v>
      </c>
      <c r="P892" s="52">
        <f>IFERROR(_xll.qlIndexFixing(Index1Y,$H892,TRUE,_xll.ohTrigger(RecalcTrigger,Trigger1Y)),NA())</f>
        <v>2.609433841269522E-2</v>
      </c>
      <c r="Q892" s="52">
        <f>IFERROR(_xll.qlIndexFixing(ONIndex1Y,I892,TRUE,_xll.ohTrigger(RecalcTrigger,Trigger1Y)),NA())</f>
        <v>2.4944664662012173E-2</v>
      </c>
    </row>
    <row r="893" spans="2:17" x14ac:dyDescent="0.2">
      <c r="B893" s="46" t="s">
        <v>51</v>
      </c>
      <c r="D893" s="49">
        <f>_xll.qlCalendarAdvance(LocalCalendar,$D892,B893,"f",FALSE)</f>
        <v>45855</v>
      </c>
      <c r="E893" s="49">
        <f>_xll.qlInterestRateIndexValueDate(IndexON,D893)</f>
        <v>45855</v>
      </c>
      <c r="F893" s="52">
        <f>IFERROR(_xll.qlIndexFixing(IndexON,D893,TRUE,_xll.ohTrigger(RecalcTrigger,TriggerON)),NA())</f>
        <v>1.9523737484465897E-2</v>
      </c>
      <c r="H893" s="49">
        <f>_xll.qlCalendarAdvance(IborCalendar,$H892,B893,"f",FALSE)</f>
        <v>45853</v>
      </c>
      <c r="I893" s="49">
        <f>_xll.qlInterestRateIndexValueDate(Index1M,$H893)</f>
        <v>45855</v>
      </c>
      <c r="J893" s="52">
        <f>IFERROR(_xll.qlIndexFixing(Index1M,$H893,TRUE,_xll.ohTrigger(RecalcTrigger,Trigger1M)),NA())</f>
        <v>2.2496196268530222E-2</v>
      </c>
      <c r="K893" s="52">
        <f>IFERROR(_xll.qlIndexFixing(ONIndex1M,I893,TRUE,_xll.ohTrigger(RecalcTrigger,Trigger1M)),NA())</f>
        <v>2.2416775722797766E-2</v>
      </c>
      <c r="L893" s="52">
        <f>IFERROR(_xll.qlIndexFixing(Index3M,H893,TRUE,_xll.ohTrigger(RecalcTrigger,Trigger3M)),NA())</f>
        <v>2.3405979134121239E-2</v>
      </c>
      <c r="M893" s="52">
        <f>IFERROR(_xll.qlIndexFixing(ONIndex3M,I893,TRUE,_xll.ohTrigger(RecalcTrigger,Trigger3M)),NA())</f>
        <v>2.3191374947559851E-2</v>
      </c>
      <c r="N893" s="52">
        <f>IFERROR(_xll.qlIndexFixing(Index6M,$H893,TRUE,_xll.ohTrigger(RecalcTrigger,Trigger6M)),NA())</f>
        <v>2.5088668444016051E-2</v>
      </c>
      <c r="O893" s="52">
        <f>IFERROR(_xll.qlIndexFixing(ONIndex6M,I893,TRUE,_xll.ohTrigger(RecalcTrigger,Trigger6M)),NA())</f>
        <v>2.4587573767478332E-2</v>
      </c>
      <c r="P893" s="52">
        <f>IFERROR(_xll.qlIndexFixing(Index1Y,$H893,TRUE,_xll.ohTrigger(RecalcTrigger,Trigger1Y)),NA())</f>
        <v>2.6130764846085074E-2</v>
      </c>
      <c r="Q893" s="52">
        <f>IFERROR(_xll.qlIndexFixing(ONIndex1Y,I893,TRUE,_xll.ohTrigger(RecalcTrigger,Trigger1Y)),NA())</f>
        <v>2.4965870515165633E-2</v>
      </c>
    </row>
    <row r="894" spans="2:17" x14ac:dyDescent="0.2">
      <c r="B894" s="46" t="s">
        <v>51</v>
      </c>
      <c r="D894" s="49">
        <f>_xll.qlCalendarAdvance(LocalCalendar,$D893,B894,"f",FALSE)</f>
        <v>45862</v>
      </c>
      <c r="E894" s="49">
        <f>_xll.qlInterestRateIndexValueDate(IndexON,D894)</f>
        <v>45862</v>
      </c>
      <c r="F894" s="52">
        <f>IFERROR(_xll.qlIndexFixing(IndexON,D894,TRUE,_xll.ohTrigger(RecalcTrigger,TriggerON)),NA())</f>
        <v>1.9547379773472429E-2</v>
      </c>
      <c r="H894" s="49">
        <f>_xll.qlCalendarAdvance(IborCalendar,$H893,B894,"f",FALSE)</f>
        <v>45860</v>
      </c>
      <c r="I894" s="49">
        <f>_xll.qlInterestRateIndexValueDate(Index1M,$H894)</f>
        <v>45862</v>
      </c>
      <c r="J894" s="52">
        <f>IFERROR(_xll.qlIndexFixing(Index1M,$H894,TRUE,_xll.ohTrigger(RecalcTrigger,Trigger1M)),NA())</f>
        <v>2.2524442280961281E-2</v>
      </c>
      <c r="K894" s="52">
        <f>IFERROR(_xll.qlIndexFixing(ONIndex1M,I894,TRUE,_xll.ohTrigger(RecalcTrigger,Trigger1M)),NA())</f>
        <v>2.2443110418022272E-2</v>
      </c>
      <c r="L894" s="52">
        <f>IFERROR(_xll.qlIndexFixing(Index3M,H894,TRUE,_xll.ohTrigger(RecalcTrigger,Trigger3M)),NA())</f>
        <v>2.3428032342792626E-2</v>
      </c>
      <c r="M894" s="52">
        <f>IFERROR(_xll.qlIndexFixing(ONIndex3M,I894,TRUE,_xll.ohTrigger(RecalcTrigger,Trigger3M)),NA())</f>
        <v>2.3214484356905984E-2</v>
      </c>
      <c r="N894" s="52">
        <f>IFERROR(_xll.qlIndexFixing(Index6M,$H894,TRUE,_xll.ohTrigger(RecalcTrigger,Trigger6M)),NA())</f>
        <v>2.5110834963523211E-2</v>
      </c>
      <c r="O894" s="52">
        <f>IFERROR(_xll.qlIndexFixing(ONIndex6M,I894,TRUE,_xll.ohTrigger(RecalcTrigger,Trigger6M)),NA())</f>
        <v>2.4615173426676407E-2</v>
      </c>
      <c r="P894" s="52">
        <f>IFERROR(_xll.qlIndexFixing(Index1Y,$H894,TRUE,_xll.ohTrigger(RecalcTrigger,Trigger1Y)),NA())</f>
        <v>2.6167512882078109E-2</v>
      </c>
      <c r="Q894" s="52">
        <f>IFERROR(_xll.qlIndexFixing(ONIndex1Y,I894,TRUE,_xll.ohTrigger(RecalcTrigger,Trigger1Y)),NA())</f>
        <v>2.4987678516730227E-2</v>
      </c>
    </row>
    <row r="895" spans="2:17" x14ac:dyDescent="0.2">
      <c r="B895" s="46" t="s">
        <v>51</v>
      </c>
      <c r="D895" s="49">
        <f>_xll.qlCalendarAdvance(LocalCalendar,$D894,B895,"f",FALSE)</f>
        <v>45869</v>
      </c>
      <c r="E895" s="49">
        <f>_xll.qlInterestRateIndexValueDate(IndexON,D895)</f>
        <v>45869</v>
      </c>
      <c r="F895" s="52">
        <f>IFERROR(_xll.qlIndexFixing(IndexON,D895,TRUE,_xll.ohTrigger(RecalcTrigger,TriggerON)),NA())</f>
        <v>1.9570841270137862E-2</v>
      </c>
      <c r="H895" s="49">
        <f>_xll.qlCalendarAdvance(IborCalendar,$H894,B895,"f",FALSE)</f>
        <v>45867</v>
      </c>
      <c r="I895" s="49">
        <f>_xll.qlInterestRateIndexValueDate(Index1M,$H895)</f>
        <v>45869</v>
      </c>
      <c r="J895" s="52">
        <f>IFERROR(_xll.qlIndexFixing(Index1M,$H895,TRUE,_xll.ohTrigger(RecalcTrigger,Trigger1M)),NA())</f>
        <v>2.2539868459967811E-2</v>
      </c>
      <c r="K895" s="52">
        <f>IFERROR(_xll.qlIndexFixing(ONIndex1M,I895,TRUE,_xll.ohTrigger(RecalcTrigger,Trigger1M)),NA())</f>
        <v>2.2469150234245561E-2</v>
      </c>
      <c r="L895" s="52">
        <f>IFERROR(_xll.qlIndexFixing(Index3M,H895,TRUE,_xll.ohTrigger(RecalcTrigger,Trigger3M)),NA())</f>
        <v>2.3449902135462494E-2</v>
      </c>
      <c r="M895" s="52">
        <f>IFERROR(_xll.qlIndexFixing(ONIndex3M,I895,TRUE,_xll.ohTrigger(RecalcTrigger,Trigger3M)),NA())</f>
        <v>2.3237411309722233E-2</v>
      </c>
      <c r="N895" s="52">
        <f>IFERROR(_xll.qlIndexFixing(Index6M,$H895,TRUE,_xll.ohTrigger(RecalcTrigger,Trigger6M)),NA())</f>
        <v>2.5127707959588783E-2</v>
      </c>
      <c r="O895" s="52">
        <f>IFERROR(_xll.qlIndexFixing(ONIndex6M,I895,TRUE,_xll.ohTrigger(RecalcTrigger,Trigger6M)),NA())</f>
        <v>2.4642532425982466E-2</v>
      </c>
      <c r="P895" s="52">
        <f>IFERROR(_xll.qlIndexFixing(Index1Y,$H895,TRUE,_xll.ohTrigger(RecalcTrigger,Trigger1Y)),NA())</f>
        <v>2.6204553999576725E-2</v>
      </c>
      <c r="Q895" s="52">
        <f>IFERROR(_xll.qlIndexFixing(ONIndex1Y,I895,TRUE,_xll.ohTrigger(RecalcTrigger,Trigger1Y)),NA())</f>
        <v>2.5010088666546082E-2</v>
      </c>
    </row>
    <row r="896" spans="2:17" x14ac:dyDescent="0.2">
      <c r="B896" s="46" t="s">
        <v>51</v>
      </c>
      <c r="D896" s="49">
        <f>_xll.qlCalendarAdvance(LocalCalendar,$D895,B896,"f",FALSE)</f>
        <v>45876</v>
      </c>
      <c r="E896" s="49">
        <f>_xll.qlInterestRateIndexValueDate(IndexON,D896)</f>
        <v>45876</v>
      </c>
      <c r="F896" s="52">
        <f>IFERROR(_xll.qlIndexFixing(IndexON,D896,TRUE,_xll.ohTrigger(RecalcTrigger,TriggerON)),NA())</f>
        <v>1.9594121974462197E-2</v>
      </c>
      <c r="H896" s="49">
        <f>_xll.qlCalendarAdvance(IborCalendar,$H895,B896,"f",FALSE)</f>
        <v>45874</v>
      </c>
      <c r="I896" s="49">
        <f>_xll.qlInterestRateIndexValueDate(Index1M,$H896)</f>
        <v>45876</v>
      </c>
      <c r="J896" s="52">
        <f>IFERROR(_xll.qlIndexFixing(Index1M,$H896,TRUE,_xll.ohTrigger(RecalcTrigger,Trigger1M)),NA())</f>
        <v>2.257250465917654E-2</v>
      </c>
      <c r="K896" s="52">
        <f>IFERROR(_xll.qlIndexFixing(ONIndex1M,I896,TRUE,_xll.ohTrigger(RecalcTrigger,Trigger1M)),NA())</f>
        <v>2.2494895171387697E-2</v>
      </c>
      <c r="L896" s="52">
        <f>IFERROR(_xll.qlIndexFixing(Index3M,H896,TRUE,_xll.ohTrigger(RecalcTrigger,Trigger3M)),NA())</f>
        <v>2.3471588509070686E-2</v>
      </c>
      <c r="M896" s="52">
        <f>IFERROR(_xll.qlIndexFixing(ONIndex3M,I896,TRUE,_xll.ohTrigger(RecalcTrigger,Trigger3M)),NA())</f>
        <v>2.3260155806088534E-2</v>
      </c>
      <c r="N896" s="52">
        <f>IFERROR(_xll.qlIndexFixing(Index6M,$H896,TRUE,_xll.ohTrigger(RecalcTrigger,Trigger6M)),NA())</f>
        <v>2.5159573486867287E-2</v>
      </c>
      <c r="O896" s="52">
        <f>IFERROR(_xll.qlIndexFixing(ONIndex6M,I896,TRUE,_xll.ohTrigger(RecalcTrigger,Trigger6M)),NA())</f>
        <v>2.4669650765476447E-2</v>
      </c>
      <c r="P896" s="52">
        <f>IFERROR(_xll.qlIndexFixing(Index1Y,$H896,TRUE,_xll.ohTrigger(RecalcTrigger,Trigger1Y)),NA())</f>
        <v>2.6241859673577419E-2</v>
      </c>
      <c r="Q896" s="52">
        <f>IFERROR(_xll.qlIndexFixing(ONIndex1Y,I896,TRUE,_xll.ohTrigger(RecalcTrigger,Trigger1Y)),NA())</f>
        <v>2.503310096477307E-2</v>
      </c>
    </row>
    <row r="897" spans="2:17" x14ac:dyDescent="0.2">
      <c r="B897" s="46" t="s">
        <v>51</v>
      </c>
      <c r="D897" s="49">
        <f>_xll.qlCalendarAdvance(LocalCalendar,$D896,B897,"f",FALSE)</f>
        <v>45883</v>
      </c>
      <c r="E897" s="49">
        <f>_xll.qlInterestRateIndexValueDate(IndexON,D897)</f>
        <v>45883</v>
      </c>
      <c r="F897" s="52">
        <f>IFERROR(_xll.qlIndexFixing(IndexON,D897,TRUE,_xll.ohTrigger(RecalcTrigger,TriggerON)),NA())</f>
        <v>1.9617221886365499E-2</v>
      </c>
      <c r="H897" s="49">
        <f>_xll.qlCalendarAdvance(IborCalendar,$H896,B897,"f",FALSE)</f>
        <v>45881</v>
      </c>
      <c r="I897" s="49">
        <f>_xll.qlInterestRateIndexValueDate(Index1M,$H897)</f>
        <v>45883</v>
      </c>
      <c r="J897" s="52">
        <f>IFERROR(_xll.qlIndexFixing(Index1M,$H897,TRUE,_xll.ohTrigger(RecalcTrigger,Trigger1M)),NA())</f>
        <v>2.2597349994568083E-2</v>
      </c>
      <c r="K897" s="52">
        <f>IFERROR(_xll.qlIndexFixing(ONIndex1M,I897,TRUE,_xll.ohTrigger(RecalcTrigger,Trigger1M)),NA())</f>
        <v>2.2520345229448679E-2</v>
      </c>
      <c r="L897" s="52">
        <f>IFERROR(_xll.qlIndexFixing(Index3M,H897,TRUE,_xll.ohTrigger(RecalcTrigger,Trigger3M)),NA())</f>
        <v>2.3493091460584842E-2</v>
      </c>
      <c r="M897" s="52">
        <f>IFERROR(_xll.qlIndexFixing(ONIndex3M,I897,TRUE,_xll.ohTrigger(RecalcTrigger,Trigger3M)),NA())</f>
        <v>2.3282717845845013E-2</v>
      </c>
      <c r="N897" s="52">
        <f>IFERROR(_xll.qlIndexFixing(Index6M,$H897,TRUE,_xll.ohTrigger(RecalcTrigger,Trigger6M)),NA())</f>
        <v>2.518608266419094E-2</v>
      </c>
      <c r="O897" s="52">
        <f>IFERROR(_xll.qlIndexFixing(ONIndex6M,I897,TRUE,_xll.ohTrigger(RecalcTrigger,Trigger6M)),NA())</f>
        <v>2.4696528444998478E-2</v>
      </c>
      <c r="P897" s="52">
        <f>IFERROR(_xll.qlIndexFixing(Index1Y,$H897,TRUE,_xll.ohTrigger(RecalcTrigger,Trigger1Y)),NA())</f>
        <v>2.6279401375091046E-2</v>
      </c>
      <c r="Q897" s="52">
        <f>IFERROR(_xll.qlIndexFixing(ONIndex1Y,I897,TRUE,_xll.ohTrigger(RecalcTrigger,Trigger1Y)),NA())</f>
        <v>2.5056715411650998E-2</v>
      </c>
    </row>
    <row r="898" spans="2:17" x14ac:dyDescent="0.2">
      <c r="B898" s="46" t="s">
        <v>51</v>
      </c>
      <c r="D898" s="49">
        <f>_xll.qlCalendarAdvance(LocalCalendar,$D897,B898,"f",FALSE)</f>
        <v>45890</v>
      </c>
      <c r="E898" s="49">
        <f>_xll.qlInterestRateIndexValueDate(IndexON,D898)</f>
        <v>45890</v>
      </c>
      <c r="F898" s="52">
        <f>IFERROR(_xll.qlIndexFixing(IndexON,D898,TRUE,_xll.ohTrigger(RecalcTrigger,TriggerON)),NA())</f>
        <v>1.9640141005767831E-2</v>
      </c>
      <c r="H898" s="49">
        <f>_xll.qlCalendarAdvance(IborCalendar,$H897,B898,"f",FALSE)</f>
        <v>45888</v>
      </c>
      <c r="I898" s="49">
        <f>_xll.qlInterestRateIndexValueDate(Index1M,$H898)</f>
        <v>45890</v>
      </c>
      <c r="J898" s="52">
        <f>IFERROR(_xll.qlIndexFixing(Index1M,$H898,TRUE,_xll.ohTrigger(RecalcTrigger,Trigger1M)),NA())</f>
        <v>2.2621899929270717E-2</v>
      </c>
      <c r="K898" s="52">
        <f>IFERROR(_xll.qlIndexFixing(ONIndex1M,I898,TRUE,_xll.ohTrigger(RecalcTrigger,Trigger1M)),NA())</f>
        <v>2.2545500408268637E-2</v>
      </c>
      <c r="L898" s="52">
        <f>IFERROR(_xll.qlIndexFixing(Index3M,H898,TRUE,_xll.ohTrigger(RecalcTrigger,Trigger3M)),NA())</f>
        <v>2.3514410986998673E-2</v>
      </c>
      <c r="M898" s="52">
        <f>IFERROR(_xll.qlIndexFixing(ONIndex3M,I898,TRUE,_xll.ohTrigger(RecalcTrigger,Trigger3M)),NA())</f>
        <v>2.3305097429071608E-2</v>
      </c>
      <c r="N898" s="52">
        <f>IFERROR(_xll.qlIndexFixing(Index6M,$H898,TRUE,_xll.ohTrigger(RecalcTrigger,Trigger6M)),NA())</f>
        <v>2.5207338103176772E-2</v>
      </c>
      <c r="O898" s="52">
        <f>IFERROR(_xll.qlIndexFixing(ONIndex6M,I898,TRUE,_xll.ohTrigger(RecalcTrigger,Trigger6M)),NA())</f>
        <v>2.4723165464548558E-2</v>
      </c>
      <c r="P898" s="52">
        <f>IFERROR(_xll.qlIndexFixing(Index1Y,$H898,TRUE,_xll.ohTrigger(RecalcTrigger,Trigger1Y)),NA())</f>
        <v>2.6317150571071868E-2</v>
      </c>
      <c r="Q898" s="52">
        <f>IFERROR(_xll.qlIndexFixing(ONIndex1Y,I898,TRUE,_xll.ohTrigger(RecalcTrigger,Trigger1Y)),NA())</f>
        <v>2.5080932007179868E-2</v>
      </c>
    </row>
    <row r="899" spans="2:17" x14ac:dyDescent="0.2">
      <c r="B899" s="46" t="s">
        <v>51</v>
      </c>
      <c r="D899" s="49">
        <f>_xll.qlCalendarAdvance(LocalCalendar,$D898,B899,"f",FALSE)</f>
        <v>45897</v>
      </c>
      <c r="E899" s="49">
        <f>_xll.qlInterestRateIndexValueDate(IndexON,D899)</f>
        <v>45897</v>
      </c>
      <c r="F899" s="52">
        <f>IFERROR(_xll.qlIndexFixing(IndexON,D899,TRUE,_xll.ohTrigger(RecalcTrigger,TriggerON)),NA())</f>
        <v>1.9662879332749128E-2</v>
      </c>
      <c r="H899" s="49">
        <f>_xll.qlCalendarAdvance(IborCalendar,$H898,B899,"f",FALSE)</f>
        <v>45895</v>
      </c>
      <c r="I899" s="49">
        <f>_xll.qlInterestRateIndexValueDate(Index1M,$H899)</f>
        <v>45897</v>
      </c>
      <c r="J899" s="52">
        <f>IFERROR(_xll.qlIndexFixing(Index1M,$H899,TRUE,_xll.ohTrigger(RecalcTrigger,Trigger1M)),NA())</f>
        <v>2.2646154461358481E-2</v>
      </c>
      <c r="K899" s="52">
        <f>IFERROR(_xll.qlIndexFixing(ONIndex1M,I899,TRUE,_xll.ohTrigger(RecalcTrigger,Trigger1M)),NA())</f>
        <v>2.257036070784757E-2</v>
      </c>
      <c r="L899" s="52">
        <f>IFERROR(_xll.qlIndexFixing(Index3M,H899,TRUE,_xll.ohTrigger(RecalcTrigger,Trigger3M)),NA())</f>
        <v>2.3535547085329348E-2</v>
      </c>
      <c r="M899" s="52">
        <f>IFERROR(_xll.qlIndexFixing(ONIndex3M,I899,TRUE,_xll.ohTrigger(RecalcTrigger,Trigger3M)),NA())</f>
        <v>2.3327294555608447E-2</v>
      </c>
      <c r="N899" s="52">
        <f>IFERROR(_xll.qlIndexFixing(Index6M,$H899,TRUE,_xll.ohTrigger(RecalcTrigger,Trigger6M)),NA())</f>
        <v>2.5223425930840152E-2</v>
      </c>
      <c r="O899" s="52">
        <f>IFERROR(_xll.qlIndexFixing(ONIndex6M,I899,TRUE,_xll.ohTrigger(RecalcTrigger,Trigger6M)),NA())</f>
        <v>2.4749561823966815E-2</v>
      </c>
      <c r="P899" s="52">
        <f>IFERROR(_xll.qlIndexFixing(Index1Y,$H899,TRUE,_xll.ohTrigger(RecalcTrigger,Trigger1Y)),NA())</f>
        <v>2.6355078724356024E-2</v>
      </c>
      <c r="Q899" s="52">
        <f>IFERROR(_xll.qlIndexFixing(ONIndex1Y,I899,TRUE,_xll.ohTrigger(RecalcTrigger,Trigger1Y)),NA())</f>
        <v>2.5105750751599487E-2</v>
      </c>
    </row>
    <row r="900" spans="2:17" x14ac:dyDescent="0.2">
      <c r="B900" s="46" t="s">
        <v>51</v>
      </c>
      <c r="D900" s="49">
        <f>_xll.qlCalendarAdvance(LocalCalendar,$D899,B900,"f",FALSE)</f>
        <v>45904</v>
      </c>
      <c r="E900" s="49">
        <f>_xll.qlInterestRateIndexValueDate(IndexON,D900)</f>
        <v>45904</v>
      </c>
      <c r="F900" s="52">
        <f>IFERROR(_xll.qlIndexFixing(IndexON,D900,TRUE,_xll.ohTrigger(RecalcTrigger,TriggerON)),NA())</f>
        <v>1.9685436867309392E-2</v>
      </c>
      <c r="H900" s="49">
        <f>_xll.qlCalendarAdvance(IborCalendar,$H899,B900,"f",FALSE)</f>
        <v>45902</v>
      </c>
      <c r="I900" s="49">
        <f>_xll.qlInterestRateIndexValueDate(Index1M,$H900)</f>
        <v>45904</v>
      </c>
      <c r="J900" s="52">
        <f>IFERROR(_xll.qlIndexFixing(Index1M,$H900,TRUE,_xll.ohTrigger(RecalcTrigger,Trigger1M)),NA())</f>
        <v>2.2670113588920404E-2</v>
      </c>
      <c r="K900" s="52">
        <f>IFERROR(_xll.qlIndexFixing(ONIndex1M,I900,TRUE,_xll.ohTrigger(RecalcTrigger,Trigger1M)),NA())</f>
        <v>2.2594926128105541E-2</v>
      </c>
      <c r="L900" s="52">
        <f>IFERROR(_xll.qlIndexFixing(Index3M,H900,TRUE,_xll.ohTrigger(RecalcTrigger,Trigger3M)),NA())</f>
        <v>2.3554268726043753E-2</v>
      </c>
      <c r="M900" s="52">
        <f>IFERROR(_xll.qlIndexFixing(ONIndex3M,I900,TRUE,_xll.ohTrigger(RecalcTrigger,Trigger3M)),NA())</f>
        <v>2.3349309225535464E-2</v>
      </c>
      <c r="N900" s="52">
        <f>IFERROR(_xll.qlIndexFixing(Index6M,$H900,TRUE,_xll.ohTrigger(RecalcTrigger,Trigger6M)),NA())</f>
        <v>2.524181854053752E-2</v>
      </c>
      <c r="O900" s="52">
        <f>IFERROR(_xll.qlIndexFixing(ONIndex6M,I900,TRUE,_xll.ohTrigger(RecalcTrigger,Trigger6M)),NA())</f>
        <v>2.4775717523333185E-2</v>
      </c>
      <c r="P900" s="52">
        <f>IFERROR(_xll.qlIndexFixing(Index1Y,$H900,TRUE,_xll.ohTrigger(RecalcTrigger,Trigger1Y)),NA())</f>
        <v>2.6393157293606764E-2</v>
      </c>
      <c r="Q900" s="52">
        <f>IFERROR(_xll.qlIndexFixing(ONIndex1Y,I900,TRUE,_xll.ohTrigger(RecalcTrigger,Trigger1Y)),NA())</f>
        <v>2.5131171644909855E-2</v>
      </c>
    </row>
    <row r="901" spans="2:17" x14ac:dyDescent="0.2">
      <c r="B901" s="46" t="s">
        <v>51</v>
      </c>
      <c r="D901" s="49">
        <f>_xll.qlCalendarAdvance(LocalCalendar,$D900,B901,"f",FALSE)</f>
        <v>45911</v>
      </c>
      <c r="E901" s="49">
        <f>_xll.qlInterestRateIndexValueDate(IndexON,D901)</f>
        <v>45911</v>
      </c>
      <c r="F901" s="52">
        <f>IFERROR(_xll.qlIndexFixing(IndexON,D901,TRUE,_xll.ohTrigger(RecalcTrigger,TriggerON)),NA())</f>
        <v>1.9707813609208813E-2</v>
      </c>
      <c r="H901" s="49">
        <f>_xll.qlCalendarAdvance(IborCalendar,$H900,B901,"f",FALSE)</f>
        <v>45909</v>
      </c>
      <c r="I901" s="49">
        <f>_xll.qlInterestRateIndexValueDate(Index1M,$H901)</f>
        <v>45911</v>
      </c>
      <c r="J901" s="52">
        <f>IFERROR(_xll.qlIndexFixing(Index1M,$H901,TRUE,_xll.ohTrigger(RecalcTrigger,Trigger1M)),NA())</f>
        <v>2.2696154868925594E-2</v>
      </c>
      <c r="K901" s="52">
        <f>IFERROR(_xll.qlIndexFixing(ONIndex1M,I901,TRUE,_xll.ohTrigger(RecalcTrigger,Trigger1M)),NA())</f>
        <v>2.2619196669042552E-2</v>
      </c>
      <c r="L901" s="52">
        <f>IFERROR(_xll.qlIndexFixing(Index3M,H901,TRUE,_xll.ohTrigger(RecalcTrigger,Trigger3M)),NA())</f>
        <v>2.3575049705764951E-2</v>
      </c>
      <c r="M901" s="52">
        <f>IFERROR(_xll.qlIndexFixing(ONIndex3M,I901,TRUE,_xll.ohTrigger(RecalcTrigger,Trigger3M)),NA())</f>
        <v>2.3371141438772725E-2</v>
      </c>
      <c r="N901" s="52">
        <f>IFERROR(_xll.qlIndexFixing(Index6M,$H901,TRUE,_xll.ohTrigger(RecalcTrigger,Trigger6M)),NA())</f>
        <v>2.5264927514248921E-2</v>
      </c>
      <c r="O901" s="52">
        <f>IFERROR(_xll.qlIndexFixing(ONIndex6M,I901,TRUE,_xll.ohTrigger(RecalcTrigger,Trigger6M)),NA())</f>
        <v>2.4801632562567733E-2</v>
      </c>
      <c r="P901" s="52">
        <f>IFERROR(_xll.qlIndexFixing(Index1Y,$H901,TRUE,_xll.ohTrigger(RecalcTrigger,Trigger1Y)),NA())</f>
        <v>2.6431357733267817E-2</v>
      </c>
      <c r="Q901" s="52">
        <f>IFERROR(_xll.qlIndexFixing(ONIndex1Y,I901,TRUE,_xll.ohTrigger(RecalcTrigger,Trigger1Y)),NA())</f>
        <v>2.5157194687350781E-2</v>
      </c>
    </row>
    <row r="902" spans="2:17" x14ac:dyDescent="0.2">
      <c r="B902" s="46" t="s">
        <v>51</v>
      </c>
      <c r="D902" s="49">
        <f>_xll.qlCalendarAdvance(LocalCalendar,$D901,B902,"f",FALSE)</f>
        <v>45918</v>
      </c>
      <c r="E902" s="49">
        <f>_xll.qlInterestRateIndexValueDate(IndexON,D902)</f>
        <v>45918</v>
      </c>
      <c r="F902" s="52">
        <f>IFERROR(_xll.qlIndexFixing(IndexON,D902,TRUE,_xll.ohTrigger(RecalcTrigger,TriggerON)),NA())</f>
        <v>1.9730009558607264E-2</v>
      </c>
      <c r="H902" s="49">
        <f>_xll.qlCalendarAdvance(IborCalendar,$H901,B902,"f",FALSE)</f>
        <v>45916</v>
      </c>
      <c r="I902" s="49">
        <f>_xll.qlInterestRateIndexValueDate(Index1M,$H902)</f>
        <v>45918</v>
      </c>
      <c r="J902" s="52">
        <f>IFERROR(_xll.qlIndexFixing(Index1M,$H902,TRUE,_xll.ohTrigger(RecalcTrigger,Trigger1M)),NA())</f>
        <v>2.2717145622962731E-2</v>
      </c>
      <c r="K902" s="52">
        <f>IFERROR(_xll.qlIndexFixing(ONIndex1M,I902,TRUE,_xll.ohTrigger(RecalcTrigger,Trigger1M)),NA())</f>
        <v>2.2643172330498729E-2</v>
      </c>
      <c r="L902" s="52">
        <f>IFERROR(_xll.qlIndexFixing(Index3M,H902,TRUE,_xll.ohTrigger(RecalcTrigger,Trigger3M)),NA())</f>
        <v>2.3595647259612103E-2</v>
      </c>
      <c r="M902" s="52">
        <f>IFERROR(_xll.qlIndexFixing(ONIndex3M,I902,TRUE,_xll.ohTrigger(RecalcTrigger,Trigger3M)),NA())</f>
        <v>2.3392791195240292E-2</v>
      </c>
      <c r="N902" s="52">
        <f>IFERROR(_xll.qlIndexFixing(Index6M,$H902,TRUE,_xll.ohTrigger(RecalcTrigger,Trigger6M)),NA())</f>
        <v>2.5287793047996443E-2</v>
      </c>
      <c r="O902" s="52">
        <f>IFERROR(_xll.qlIndexFixing(ONIndex6M,I902,TRUE,_xll.ohTrigger(RecalcTrigger,Trigger6M)),NA())</f>
        <v>2.4827306941590521E-2</v>
      </c>
      <c r="P902" s="52">
        <f>IFERROR(_xll.qlIndexFixing(Index1Y,$H902,TRUE,_xll.ohTrigger(RecalcTrigger,Trigger1Y)),NA())</f>
        <v>2.646965149352461E-2</v>
      </c>
      <c r="Q902" s="52">
        <f>IFERROR(_xll.qlIndexFixing(ONIndex1Y,I902,TRUE,_xll.ohTrigger(RecalcTrigger,Trigger1Y)),NA())</f>
        <v>2.5183819878922264E-2</v>
      </c>
    </row>
    <row r="903" spans="2:17" x14ac:dyDescent="0.2">
      <c r="B903" s="46" t="s">
        <v>51</v>
      </c>
      <c r="D903" s="49">
        <f>_xll.qlCalendarAdvance(LocalCalendar,$D902,B903,"f",FALSE)</f>
        <v>45925</v>
      </c>
      <c r="E903" s="49">
        <f>_xll.qlInterestRateIndexValueDate(IndexON,D903)</f>
        <v>45925</v>
      </c>
      <c r="F903" s="52">
        <f>IFERROR(_xll.qlIndexFixing(IndexON,D903,TRUE,_xll.ohTrigger(RecalcTrigger,TriggerON)),NA())</f>
        <v>1.975202471542481E-2</v>
      </c>
      <c r="H903" s="49">
        <f>_xll.qlCalendarAdvance(IborCalendar,$H902,B903,"f",FALSE)</f>
        <v>45923</v>
      </c>
      <c r="I903" s="49">
        <f>_xll.qlInterestRateIndexValueDate(Index1M,$H903)</f>
        <v>45925</v>
      </c>
      <c r="J903" s="52">
        <f>IFERROR(_xll.qlIndexFixing(Index1M,$H903,TRUE,_xll.ohTrigger(RecalcTrigger,Trigger1M)),NA())</f>
        <v>2.2740218525741096E-2</v>
      </c>
      <c r="K903" s="52">
        <f>IFERROR(_xll.qlIndexFixing(ONIndex1M,I903,TRUE,_xll.ohTrigger(RecalcTrigger,Trigger1M)),NA())</f>
        <v>2.2666853112474072E-2</v>
      </c>
      <c r="L903" s="52">
        <f>IFERROR(_xll.qlIndexFixing(Index3M,H903,TRUE,_xll.ohTrigger(RecalcTrigger,Trigger3M)),NA())</f>
        <v>2.3624838231262699E-2</v>
      </c>
      <c r="M903" s="52">
        <f>IFERROR(_xll.qlIndexFixing(ONIndex3M,I903,TRUE,_xll.ohTrigger(RecalcTrigger,Trigger3M)),NA())</f>
        <v>2.3414258495018103E-2</v>
      </c>
      <c r="N903" s="52">
        <f>IFERROR(_xll.qlIndexFixing(Index6M,$H903,TRUE,_xll.ohTrigger(RecalcTrigger,Trigger6M)),NA())</f>
        <v>2.5310415133483522E-2</v>
      </c>
      <c r="O903" s="52">
        <f>IFERROR(_xll.qlIndexFixing(ONIndex6M,I903,TRUE,_xll.ohTrigger(RecalcTrigger,Trigger6M)),NA())</f>
        <v>2.4852740660321615E-2</v>
      </c>
      <c r="P903" s="52">
        <f>IFERROR(_xll.qlIndexFixing(Index1Y,$H903,TRUE,_xll.ohTrigger(RecalcTrigger,Trigger1Y)),NA())</f>
        <v>2.6508010020274947E-2</v>
      </c>
      <c r="Q903" s="52">
        <f>IFERROR(_xll.qlIndexFixing(ONIndex1Y,I903,TRUE,_xll.ohTrigger(RecalcTrigger,Trigger1Y)),NA())</f>
        <v>2.5211047219784177E-2</v>
      </c>
    </row>
    <row r="904" spans="2:17" x14ac:dyDescent="0.2">
      <c r="B904" s="46" t="s">
        <v>51</v>
      </c>
      <c r="D904" s="49">
        <f>_xll.qlCalendarAdvance(LocalCalendar,$D903,B904,"f",FALSE)</f>
        <v>45932</v>
      </c>
      <c r="E904" s="49">
        <f>_xll.qlInterestRateIndexValueDate(IndexON,D904)</f>
        <v>45932</v>
      </c>
      <c r="F904" s="52">
        <f>IFERROR(_xll.qlIndexFixing(IndexON,D904,TRUE,_xll.ohTrigger(RecalcTrigger,TriggerON)),NA())</f>
        <v>1.9773859079501577E-2</v>
      </c>
      <c r="H904" s="49">
        <f>_xll.qlCalendarAdvance(IborCalendar,$H903,B904,"f",FALSE)</f>
        <v>45930</v>
      </c>
      <c r="I904" s="49">
        <f>_xll.qlInterestRateIndexValueDate(Index1M,$H904)</f>
        <v>45932</v>
      </c>
      <c r="J904" s="52">
        <f>IFERROR(_xll.qlIndexFixing(Index1M,$H904,TRUE,_xll.ohTrigger(RecalcTrigger,Trigger1M)),NA())</f>
        <v>2.2762996016602033E-2</v>
      </c>
      <c r="K904" s="52">
        <f>IFERROR(_xll.qlIndexFixing(ONIndex1M,I904,TRUE,_xll.ohTrigger(RecalcTrigger,Trigger1M)),NA())</f>
        <v>2.2690239014888647E-2</v>
      </c>
      <c r="L904" s="52">
        <f>IFERROR(_xll.qlIndexFixing(Index3M,H904,TRUE,_xll.ohTrigger(RecalcTrigger,Trigger3M)),NA())</f>
        <v>2.3638476053192161E-2</v>
      </c>
      <c r="M904" s="52">
        <f>IFERROR(_xll.qlIndexFixing(ONIndex3M,I904,TRUE,_xll.ohTrigger(RecalcTrigger,Trigger3M)),NA())</f>
        <v>2.3435543337946285E-2</v>
      </c>
      <c r="N904" s="52">
        <f>IFERROR(_xll.qlIndexFixing(Index6M,$H904,TRUE,_xll.ohTrigger(RecalcTrigger,Trigger6M)),NA())</f>
        <v>2.5335195379190122E-2</v>
      </c>
      <c r="O904" s="52">
        <f>IFERROR(_xll.qlIndexFixing(ONIndex6M,I904,TRUE,_xll.ohTrigger(RecalcTrigger,Trigger6M)),NA())</f>
        <v>2.4877933718681078E-2</v>
      </c>
      <c r="P904" s="52">
        <f>IFERROR(_xll.qlIndexFixing(Index1Y,$H904,TRUE,_xll.ohTrigger(RecalcTrigger,Trigger1Y)),NA())</f>
        <v>2.654640475510598E-2</v>
      </c>
      <c r="Q904" s="52">
        <f>IFERROR(_xll.qlIndexFixing(ONIndex1Y,I904,TRUE,_xll.ohTrigger(RecalcTrigger,Trigger1Y)),NA())</f>
        <v>2.5238876710176328E-2</v>
      </c>
    </row>
    <row r="905" spans="2:17" x14ac:dyDescent="0.2">
      <c r="B905" s="46" t="s">
        <v>51</v>
      </c>
      <c r="D905" s="49">
        <f>_xll.qlCalendarAdvance(LocalCalendar,$D904,B905,"f",FALSE)</f>
        <v>45939</v>
      </c>
      <c r="E905" s="49">
        <f>_xll.qlInterestRateIndexValueDate(IndexON,D905)</f>
        <v>45939</v>
      </c>
      <c r="F905" s="52">
        <f>IFERROR(_xll.qlIndexFixing(IndexON,D905,TRUE,_xll.ohTrigger(RecalcTrigger,TriggerON)),NA())</f>
        <v>1.9795512650917502E-2</v>
      </c>
      <c r="H905" s="49">
        <f>_xll.qlCalendarAdvance(IborCalendar,$H904,B905,"f",FALSE)</f>
        <v>45937</v>
      </c>
      <c r="I905" s="49">
        <f>_xll.qlInterestRateIndexValueDate(Index1M,$H905)</f>
        <v>45939</v>
      </c>
      <c r="J905" s="52">
        <f>IFERROR(_xll.qlIndexFixing(Index1M,$H905,TRUE,_xll.ohTrigger(RecalcTrigger,Trigger1M)),NA())</f>
        <v>2.2785478093751976E-2</v>
      </c>
      <c r="K905" s="52">
        <f>IFERROR(_xll.qlIndexFixing(ONIndex1M,I905,TRUE,_xll.ohTrigger(RecalcTrigger,Trigger1M)),NA())</f>
        <v>2.2713330037742452E-2</v>
      </c>
      <c r="L905" s="52">
        <f>IFERROR(_xll.qlIndexFixing(Index3M,H905,TRUE,_xll.ohTrigger(RecalcTrigger,Trigger3M)),NA())</f>
        <v>2.3658511521853692E-2</v>
      </c>
      <c r="M905" s="52">
        <f>IFERROR(_xll.qlIndexFixing(ONIndex3M,I905,TRUE,_xll.ohTrigger(RecalcTrigger,Trigger3M)),NA())</f>
        <v>2.3456645724024838E-2</v>
      </c>
      <c r="N905" s="52">
        <f>IFERROR(_xll.qlIndexFixing(Index6M,$H905,TRUE,_xll.ohTrigger(RecalcTrigger,Trigger6M)),NA())</f>
        <v>2.5357314699546999E-2</v>
      </c>
      <c r="O905" s="52">
        <f>IFERROR(_xll.qlIndexFixing(ONIndex6M,I905,TRUE,_xll.ohTrigger(RecalcTrigger,Trigger6M)),NA())</f>
        <v>2.4902886116748846E-2</v>
      </c>
      <c r="P905" s="52">
        <f>IFERROR(_xll.qlIndexFixing(Index1Y,$H905,TRUE,_xll.ohTrigger(RecalcTrigger,Trigger1Y)),NA())</f>
        <v>2.6584807135280001E-2</v>
      </c>
      <c r="Q905" s="52">
        <f>IFERROR(_xll.qlIndexFixing(ONIndex1Y,I905,TRUE,_xll.ohTrigger(RecalcTrigger,Trigger1Y)),NA())</f>
        <v>2.5267308350098716E-2</v>
      </c>
    </row>
    <row r="906" spans="2:17" x14ac:dyDescent="0.2">
      <c r="B906" s="46" t="s">
        <v>51</v>
      </c>
      <c r="D906" s="49">
        <f>_xll.qlCalendarAdvance(LocalCalendar,$D905,B906,"f",FALSE)</f>
        <v>45946</v>
      </c>
      <c r="E906" s="49">
        <f>_xll.qlInterestRateIndexValueDate(IndexON,D906)</f>
        <v>45946</v>
      </c>
      <c r="F906" s="52">
        <f>IFERROR(_xll.qlIndexFixing(IndexON,D906,TRUE,_xll.ohTrigger(RecalcTrigger,TriggerON)),NA())</f>
        <v>1.9816985429592648E-2</v>
      </c>
      <c r="H906" s="49">
        <f>_xll.qlCalendarAdvance(IborCalendar,$H905,B906,"f",FALSE)</f>
        <v>45944</v>
      </c>
      <c r="I906" s="49">
        <f>_xll.qlInterestRateIndexValueDate(Index1M,$H906)</f>
        <v>45946</v>
      </c>
      <c r="J906" s="52">
        <f>IFERROR(_xll.qlIndexFixing(Index1M,$H906,TRUE,_xll.ohTrigger(RecalcTrigger,Trigger1M)),NA())</f>
        <v>2.2807664755422341E-2</v>
      </c>
      <c r="K906" s="52">
        <f>IFERROR(_xll.qlIndexFixing(ONIndex1M,I906,TRUE,_xll.ohTrigger(RecalcTrigger,Trigger1M)),NA())</f>
        <v>2.2736126180875615E-2</v>
      </c>
      <c r="L906" s="52">
        <f>IFERROR(_xll.qlIndexFixing(Index3M,H906,TRUE,_xll.ohTrigger(RecalcTrigger,Trigger3M)),NA())</f>
        <v>2.3678363542281228E-2</v>
      </c>
      <c r="M906" s="52">
        <f>IFERROR(_xll.qlIndexFixing(ONIndex3M,I906,TRUE,_xll.ohTrigger(RecalcTrigger,Trigger3M)),NA())</f>
        <v>2.3477565653333698E-2</v>
      </c>
      <c r="N906" s="52">
        <f>IFERROR(_xll.qlIndexFixing(Index6M,$H906,TRUE,_xll.ohTrigger(RecalcTrigger,Trigger6M)),NA())</f>
        <v>2.5379190531008018E-2</v>
      </c>
      <c r="O906" s="52">
        <f>IFERROR(_xll.qlIndexFixing(ONIndex6M,I906,TRUE,_xll.ohTrigger(RecalcTrigger,Trigger6M)),NA())</f>
        <v>2.4927597854365047E-2</v>
      </c>
      <c r="P906" s="52">
        <f>IFERROR(_xll.qlIndexFixing(Index1Y,$H906,TRUE,_xll.ohTrigger(RecalcTrigger,Trigger1Y)),NA())</f>
        <v>2.6623188593728739E-2</v>
      </c>
      <c r="Q906" s="52">
        <f>IFERROR(_xll.qlIndexFixing(ONIndex1Y,I906,TRUE,_xll.ohTrigger(RecalcTrigger,Trigger1Y)),NA())</f>
        <v>2.5296342139871086E-2</v>
      </c>
    </row>
    <row r="907" spans="2:17" x14ac:dyDescent="0.2">
      <c r="B907" s="46" t="s">
        <v>51</v>
      </c>
      <c r="D907" s="49">
        <f>_xll.qlCalendarAdvance(LocalCalendar,$D906,B907,"f",FALSE)</f>
        <v>45953</v>
      </c>
      <c r="E907" s="49">
        <f>_xll.qlInterestRateIndexValueDate(IndexON,D907)</f>
        <v>45953</v>
      </c>
      <c r="F907" s="52">
        <f>IFERROR(_xll.qlIndexFixing(IndexON,D907,TRUE,_xll.ohTrigger(RecalcTrigger,TriggerON)),NA())</f>
        <v>1.9838277415606953E-2</v>
      </c>
      <c r="H907" s="49">
        <f>_xll.qlCalendarAdvance(IborCalendar,$H906,B907,"f",FALSE)</f>
        <v>45951</v>
      </c>
      <c r="I907" s="49">
        <f>_xll.qlInterestRateIndexValueDate(Index1M,$H907)</f>
        <v>45953</v>
      </c>
      <c r="J907" s="52">
        <f>IFERROR(_xll.qlIndexFixing(Index1M,$H907,TRUE,_xll.ohTrigger(RecalcTrigger,Trigger1M)),NA())</f>
        <v>2.282955599987202E-2</v>
      </c>
      <c r="K907" s="52">
        <f>IFERROR(_xll.qlIndexFixing(ONIndex1M,I907,TRUE,_xll.ohTrigger(RecalcTrigger,Trigger1M)),NA())</f>
        <v>2.2758627444368074E-2</v>
      </c>
      <c r="L907" s="52">
        <f>IFERROR(_xll.qlIndexFixing(Index3M,H907,TRUE,_xll.ohTrigger(RecalcTrigger,Trigger3M)),NA())</f>
        <v>2.369803211169786E-2</v>
      </c>
      <c r="M907" s="52">
        <f>IFERROR(_xll.qlIndexFixing(ONIndex3M,I907,TRUE,_xll.ohTrigger(RecalcTrigger,Trigger3M)),NA())</f>
        <v>2.3498303125712994E-2</v>
      </c>
      <c r="N907" s="52">
        <f>IFERROR(_xll.qlIndexFixing(Index6M,$H907,TRUE,_xll.ohTrigger(RecalcTrigger,Trigger6M)),NA())</f>
        <v>2.5400822865591432E-2</v>
      </c>
      <c r="O907" s="52">
        <f>IFERROR(_xll.qlIndexFixing(ONIndex6M,I907,TRUE,_xll.ohTrigger(RecalcTrigger,Trigger6M)),NA())</f>
        <v>2.4952068931609617E-2</v>
      </c>
      <c r="P907" s="52">
        <f>IFERROR(_xll.qlIndexFixing(Index1Y,$H907,TRUE,_xll.ohTrigger(RecalcTrigger,Trigger1Y)),NA())</f>
        <v>2.666152055905445E-2</v>
      </c>
      <c r="Q907" s="52">
        <f>IFERROR(_xll.qlIndexFixing(ONIndex1Y,I907,TRUE,_xll.ohTrigger(RecalcTrigger,Trigger1Y)),NA())</f>
        <v>2.5325978079493439E-2</v>
      </c>
    </row>
    <row r="908" spans="2:17" x14ac:dyDescent="0.2">
      <c r="B908" s="46" t="s">
        <v>51</v>
      </c>
      <c r="D908" s="49">
        <f>_xll.qlCalendarAdvance(LocalCalendar,$D907,B908,"f",FALSE)</f>
        <v>45960</v>
      </c>
      <c r="E908" s="49">
        <f>_xll.qlInterestRateIndexValueDate(IndexON,D908)</f>
        <v>45960</v>
      </c>
      <c r="F908" s="52">
        <f>IFERROR(_xll.qlIndexFixing(IndexON,D908,TRUE,_xll.ohTrigger(RecalcTrigger,TriggerON)),NA())</f>
        <v>1.9859388608800543E-2</v>
      </c>
      <c r="H908" s="49">
        <f>_xll.qlCalendarAdvance(IborCalendar,$H907,B908,"f",FALSE)</f>
        <v>45958</v>
      </c>
      <c r="I908" s="49">
        <f>_xll.qlInterestRateIndexValueDate(Index1M,$H908)</f>
        <v>45960</v>
      </c>
      <c r="J908" s="52">
        <f>IFERROR(_xll.qlIndexFixing(Index1M,$H908,TRUE,_xll.ohTrigger(RecalcTrigger,Trigger1M)),NA())</f>
        <v>2.2844421741879912E-2</v>
      </c>
      <c r="K908" s="52">
        <f>IFERROR(_xll.qlIndexFixing(ONIndex1M,I908,TRUE,_xll.ohTrigger(RecalcTrigger,Trigger1M)),NA())</f>
        <v>2.2780833827980018E-2</v>
      </c>
      <c r="L908" s="52">
        <f>IFERROR(_xll.qlIndexFixing(Index3M,H908,TRUE,_xll.ohTrigger(RecalcTrigger,Trigger3M)),NA())</f>
        <v>2.3717517227352745E-2</v>
      </c>
      <c r="M908" s="52">
        <f>IFERROR(_xll.qlIndexFixing(ONIndex3M,I908,TRUE,_xll.ohTrigger(RecalcTrigger,Trigger3M)),NA())</f>
        <v>2.3518858141162724E-2</v>
      </c>
      <c r="N908" s="52">
        <f>IFERROR(_xll.qlIndexFixing(Index6M,$H908,TRUE,_xll.ohTrigger(RecalcTrigger,Trigger6M)),NA())</f>
        <v>2.542221169540421E-2</v>
      </c>
      <c r="O908" s="52">
        <f>IFERROR(_xll.qlIndexFixing(ONIndex6M,I908,TRUE,_xll.ohTrigger(RecalcTrigger,Trigger6M)),NA())</f>
        <v>2.4976299348242748E-2</v>
      </c>
      <c r="P908" s="52">
        <f>IFERROR(_xll.qlIndexFixing(Index1Y,$H908,TRUE,_xll.ohTrigger(RecalcTrigger,Trigger1Y)),NA())</f>
        <v>2.6699774455540663E-2</v>
      </c>
      <c r="Q908" s="52">
        <f>IFERROR(_xll.qlIndexFixing(ONIndex1Y,I908,TRUE,_xll.ohTrigger(RecalcTrigger,Trigger1Y)),NA())</f>
        <v>2.5356216169125645E-2</v>
      </c>
    </row>
    <row r="909" spans="2:17" x14ac:dyDescent="0.2">
      <c r="B909" s="46" t="s">
        <v>51</v>
      </c>
      <c r="D909" s="49">
        <f>_xll.qlCalendarAdvance(LocalCalendar,$D908,B909,"f",FALSE)</f>
        <v>45967</v>
      </c>
      <c r="E909" s="49">
        <f>_xll.qlInterestRateIndexValueDate(IndexON,D909)</f>
        <v>45967</v>
      </c>
      <c r="F909" s="52">
        <f>IFERROR(_xll.qlIndexFixing(IndexON,D909,TRUE,_xll.ohTrigger(RecalcTrigger,TriggerON)),NA())</f>
        <v>1.9880319009173419E-2</v>
      </c>
      <c r="H909" s="49">
        <f>_xll.qlCalendarAdvance(IborCalendar,$H908,B909,"f",FALSE)</f>
        <v>45965</v>
      </c>
      <c r="I909" s="49">
        <f>_xll.qlInterestRateIndexValueDate(Index1M,$H909)</f>
        <v>45967</v>
      </c>
      <c r="J909" s="52">
        <f>IFERROR(_xll.qlIndexFixing(Index1M,$H909,TRUE,_xll.ohTrigger(RecalcTrigger,Trigger1M)),NA())</f>
        <v>2.2872452230234819E-2</v>
      </c>
      <c r="K909" s="52">
        <f>IFERROR(_xll.qlIndexFixing(ONIndex1M,I909,TRUE,_xll.ohTrigger(RecalcTrigger,Trigger1M)),NA())</f>
        <v>2.2802745331791385E-2</v>
      </c>
      <c r="L909" s="52">
        <f>IFERROR(_xll.qlIndexFixing(Index3M,H909,TRUE,_xll.ohTrigger(RecalcTrigger,Trigger3M)),NA())</f>
        <v>2.3736818886521106E-2</v>
      </c>
      <c r="M909" s="52">
        <f>IFERROR(_xll.qlIndexFixing(ONIndex3M,I909,TRUE,_xll.ohTrigger(RecalcTrigger,Trigger3M)),NA())</f>
        <v>2.3539230699682889E-2</v>
      </c>
      <c r="N909" s="52">
        <f>IFERROR(_xll.qlIndexFixing(Index6M,$H909,TRUE,_xll.ohTrigger(RecalcTrigger,Trigger6M)),NA())</f>
        <v>2.5441034781335439E-2</v>
      </c>
      <c r="O909" s="52">
        <f>IFERROR(_xll.qlIndexFixing(ONIndex6M,I909,TRUE,_xll.ohTrigger(RecalcTrigger,Trigger6M)),NA())</f>
        <v>2.5000289104344375E-2</v>
      </c>
      <c r="P909" s="52">
        <f>IFERROR(_xll.qlIndexFixing(Index1Y,$H909,TRUE,_xll.ohTrigger(RecalcTrigger,Trigger1Y)),NA())</f>
        <v>2.6737921703169895E-2</v>
      </c>
      <c r="Q909" s="52">
        <f>IFERROR(_xll.qlIndexFixing(ONIndex1Y,I909,TRUE,_xll.ohTrigger(RecalcTrigger,Trigger1Y)),NA())</f>
        <v>2.5387056409007513E-2</v>
      </c>
    </row>
    <row r="910" spans="2:17" x14ac:dyDescent="0.2">
      <c r="B910" s="46" t="s">
        <v>51</v>
      </c>
      <c r="D910" s="49">
        <f>_xll.qlCalendarAdvance(LocalCalendar,$D909,B910,"f",FALSE)</f>
        <v>45974</v>
      </c>
      <c r="E910" s="49">
        <f>_xll.qlInterestRateIndexValueDate(IndexON,D910)</f>
        <v>45974</v>
      </c>
      <c r="F910" s="52">
        <f>IFERROR(_xll.qlIndexFixing(IndexON,D910,TRUE,_xll.ohTrigger(RecalcTrigger,TriggerON)),NA())</f>
        <v>1.9901068616805517E-2</v>
      </c>
      <c r="H910" s="49">
        <f>_xll.qlCalendarAdvance(IborCalendar,$H909,B910,"f",FALSE)</f>
        <v>45972</v>
      </c>
      <c r="I910" s="49">
        <f>_xll.qlInterestRateIndexValueDate(Index1M,$H910)</f>
        <v>45974</v>
      </c>
      <c r="J910" s="52">
        <f>IFERROR(_xll.qlIndexFixing(Index1M,$H910,TRUE,_xll.ohTrigger(RecalcTrigger,Trigger1M)),NA())</f>
        <v>2.2893457212778134E-2</v>
      </c>
      <c r="K910" s="52">
        <f>IFERROR(_xll.qlIndexFixing(ONIndex1M,I910,TRUE,_xll.ohTrigger(RecalcTrigger,Trigger1M)),NA())</f>
        <v>2.2824361955722239E-2</v>
      </c>
      <c r="L910" s="52">
        <f>IFERROR(_xll.qlIndexFixing(Index3M,H910,TRUE,_xll.ohTrigger(RecalcTrigger,Trigger3M)),NA())</f>
        <v>2.3755937086503361E-2</v>
      </c>
      <c r="M910" s="52">
        <f>IFERROR(_xll.qlIndexFixing(ONIndex3M,I910,TRUE,_xll.ohTrigger(RecalcTrigger,Trigger3M)),NA())</f>
        <v>2.355942080127349E-2</v>
      </c>
      <c r="N910" s="52">
        <f>IFERROR(_xll.qlIndexFixing(Index6M,$H910,TRUE,_xll.ohTrigger(RecalcTrigger,Trigger6M)),NA())</f>
        <v>2.5461953474052473E-2</v>
      </c>
      <c r="O910" s="52">
        <f>IFERROR(_xll.qlIndexFixing(ONIndex6M,I910,TRUE,_xll.ohTrigger(RecalcTrigger,Trigger6M)),NA())</f>
        <v>2.5024038199834564E-2</v>
      </c>
      <c r="P910" s="52">
        <f>IFERROR(_xll.qlIndexFixing(Index1Y,$H910,TRUE,_xll.ohTrigger(RecalcTrigger,Trigger1Y)),NA())</f>
        <v>2.6775933717648859E-2</v>
      </c>
      <c r="Q910" s="52">
        <f>IFERROR(_xll.qlIndexFixing(ONIndex1Y,I910,TRUE,_xll.ohTrigger(RecalcTrigger,Trigger1Y)),NA())</f>
        <v>2.541849879921898E-2</v>
      </c>
    </row>
    <row r="911" spans="2:17" x14ac:dyDescent="0.2">
      <c r="B911" s="46" t="s">
        <v>51</v>
      </c>
      <c r="D911" s="49">
        <f>_xll.qlCalendarAdvance(LocalCalendar,$D910,B911,"f",FALSE)</f>
        <v>45981</v>
      </c>
      <c r="E911" s="49">
        <f>_xll.qlInterestRateIndexValueDate(IndexON,D911)</f>
        <v>45981</v>
      </c>
      <c r="F911" s="52">
        <f>IFERROR(_xll.qlIndexFixing(IndexON,D911,TRUE,_xll.ohTrigger(RecalcTrigger,TriggerON)),NA())</f>
        <v>1.9921637431536965E-2</v>
      </c>
      <c r="H911" s="49">
        <f>_xll.qlCalendarAdvance(IborCalendar,$H910,B911,"f",FALSE)</f>
        <v>45979</v>
      </c>
      <c r="I911" s="49">
        <f>_xll.qlInterestRateIndexValueDate(Index1M,$H911)</f>
        <v>45981</v>
      </c>
      <c r="J911" s="52">
        <f>IFERROR(_xll.qlIndexFixing(Index1M,$H911,TRUE,_xll.ohTrigger(RecalcTrigger,Trigger1M)),NA())</f>
        <v>2.2914166771356159E-2</v>
      </c>
      <c r="K911" s="52">
        <f>IFERROR(_xll.qlIndexFixing(ONIndex1M,I911,TRUE,_xll.ohTrigger(RecalcTrigger,Trigger1M)),NA())</f>
        <v>2.2845683699772579E-2</v>
      </c>
      <c r="L911" s="52">
        <f>IFERROR(_xll.qlIndexFixing(Index3M,H911,TRUE,_xll.ohTrigger(RecalcTrigger,Trigger3M)),NA())</f>
        <v>2.3774871824626002E-2</v>
      </c>
      <c r="M911" s="52">
        <f>IFERROR(_xll.qlIndexFixing(ONIndex3M,I911,TRUE,_xll.ohTrigger(RecalcTrigger,Trigger3M)),NA())</f>
        <v>2.3579428445774653E-2</v>
      </c>
      <c r="N911" s="52">
        <f>IFERROR(_xll.qlIndexFixing(Index6M,$H911,TRUE,_xll.ohTrigger(RecalcTrigger,Trigger6M)),NA())</f>
        <v>2.5482633119788847E-2</v>
      </c>
      <c r="O911" s="52">
        <f>IFERROR(_xll.qlIndexFixing(ONIndex6M,I911,TRUE,_xll.ohTrigger(RecalcTrigger,Trigger6M)),NA())</f>
        <v>2.5047546634713314E-2</v>
      </c>
      <c r="P911" s="52">
        <f>IFERROR(_xll.qlIndexFixing(Index1Y,$H911,TRUE,_xll.ohTrigger(RecalcTrigger,Trigger1Y)),NA())</f>
        <v>2.681378191044459E-2</v>
      </c>
      <c r="Q911" s="52">
        <f>IFERROR(_xll.qlIndexFixing(ONIndex1Y,I911,TRUE,_xll.ohTrigger(RecalcTrigger,Trigger1Y)),NA())</f>
        <v>2.5450543339919918E-2</v>
      </c>
    </row>
    <row r="912" spans="2:17" x14ac:dyDescent="0.2">
      <c r="B912" s="46" t="s">
        <v>51</v>
      </c>
      <c r="D912" s="49">
        <f>_xll.qlCalendarAdvance(LocalCalendar,$D911,B912,"f",FALSE)</f>
        <v>45989</v>
      </c>
      <c r="E912" s="49">
        <f>_xll.qlInterestRateIndexValueDate(IndexON,D912)</f>
        <v>45989</v>
      </c>
      <c r="F912" s="52">
        <f>IFERROR(_xll.qlIndexFixing(IndexON,D912,TRUE,_xll.ohTrigger(RecalcTrigger,TriggerON)),NA())</f>
        <v>1.994892150650962E-2</v>
      </c>
      <c r="H912" s="49">
        <f>_xll.qlCalendarAdvance(IborCalendar,$H911,B912,"f",FALSE)</f>
        <v>45986</v>
      </c>
      <c r="I912" s="49">
        <f>_xll.qlInterestRateIndexValueDate(Index1M,$H912)</f>
        <v>45989</v>
      </c>
      <c r="J912" s="52">
        <f>IFERROR(_xll.qlIndexFixing(Index1M,$H912,TRUE,_xll.ohTrigger(RecalcTrigger,Trigger1M)),NA())</f>
        <v>2.2939630937986909E-2</v>
      </c>
      <c r="K912" s="52">
        <f>IFERROR(_xll.qlIndexFixing(ONIndex1M,I912,TRUE,_xll.ohTrigger(RecalcTrigger,Trigger1M)),NA())</f>
        <v>2.2874115320856703E-2</v>
      </c>
      <c r="L912" s="52">
        <f>IFERROR(_xll.qlIndexFixing(Index3M,H912,TRUE,_xll.ohTrigger(RecalcTrigger,Trigger3M)),NA())</f>
        <v>2.3794199233808655E-2</v>
      </c>
      <c r="M912" s="52">
        <f>IFERROR(_xll.qlIndexFixing(ONIndex3M,I912,TRUE,_xll.ohTrigger(RecalcTrigger,Trigger3M)),NA())</f>
        <v>2.3606431004070672E-2</v>
      </c>
      <c r="N912" s="52">
        <f>IFERROR(_xll.qlIndexFixing(Index6M,$H912,TRUE,_xll.ohTrigger(RecalcTrigger,Trigger6M)),NA())</f>
        <v>2.550825441987525E-2</v>
      </c>
      <c r="O912" s="52">
        <f>IFERROR(_xll.qlIndexFixing(ONIndex6M,I912,TRUE,_xll.ohTrigger(RecalcTrigger,Trigger6M)),NA())</f>
        <v>2.5079163424752693E-2</v>
      </c>
      <c r="P912" s="52">
        <f>IFERROR(_xll.qlIndexFixing(Index1Y,$H912,TRUE,_xll.ohTrigger(RecalcTrigger,Trigger1Y)),NA())</f>
        <v>2.6863793567283214E-2</v>
      </c>
      <c r="Q912" s="52">
        <f>IFERROR(_xll.qlIndexFixing(ONIndex1Y,I912,TRUE,_xll.ohTrigger(RecalcTrigger,Trigger1Y)),NA())</f>
        <v>2.5494437601798481E-2</v>
      </c>
    </row>
    <row r="913" spans="2:17" x14ac:dyDescent="0.2">
      <c r="B913" s="46" t="s">
        <v>51</v>
      </c>
      <c r="D913" s="49">
        <f>_xll.qlCalendarAdvance(LocalCalendar,$D912,B913,"f",FALSE)</f>
        <v>45996</v>
      </c>
      <c r="E913" s="49">
        <f>_xll.qlInterestRateIndexValueDate(IndexON,D913)</f>
        <v>45996</v>
      </c>
      <c r="F913" s="52">
        <f>IFERROR(_xll.qlIndexFixing(IndexON,D913,TRUE,_xll.ohTrigger(RecalcTrigger,TriggerON)),NA())</f>
        <v>1.9969079315131921E-2</v>
      </c>
      <c r="H913" s="49">
        <f>_xll.qlCalendarAdvance(IborCalendar,$H912,B913,"f",FALSE)</f>
        <v>45993</v>
      </c>
      <c r="I913" s="49">
        <f>_xll.qlInterestRateIndexValueDate(Index1M,$H913)</f>
        <v>45995</v>
      </c>
      <c r="J913" s="52">
        <f>IFERROR(_xll.qlIndexFixing(Index1M,$H913,TRUE,_xll.ohTrigger(RecalcTrigger,Trigger1M)),NA())</f>
        <v>2.295469961011154E-2</v>
      </c>
      <c r="K913" s="52">
        <f>IFERROR(_xll.qlIndexFixing(ONIndex1M,I913,TRUE,_xll.ohTrigger(RecalcTrigger,Trigger1M)),NA())</f>
        <v>2.2887442547752102E-2</v>
      </c>
      <c r="L913" s="52">
        <f>IFERROR(_xll.qlIndexFixing(Index3M,H913,TRUE,_xll.ohTrigger(RecalcTrigger,Trigger3M)),NA())</f>
        <v>2.3808034947201406E-2</v>
      </c>
      <c r="M913" s="52">
        <f>IFERROR(_xll.qlIndexFixing(ONIndex3M,I913,TRUE,_xll.ohTrigger(RecalcTrigger,Trigger3M)),NA())</f>
        <v>2.361889636366854E-2</v>
      </c>
      <c r="N913" s="52">
        <f>IFERROR(_xll.qlIndexFixing(Index6M,$H913,TRUE,_xll.ohTrigger(RecalcTrigger,Trigger6M)),NA())</f>
        <v>2.5525553976059302E-2</v>
      </c>
      <c r="O913" s="52">
        <f>IFERROR(_xll.qlIndexFixing(ONIndex6M,I913,TRUE,_xll.ohTrigger(RecalcTrigger,Trigger6M)),NA())</f>
        <v>2.5093841522236815E-2</v>
      </c>
      <c r="P913" s="52">
        <f>IFERROR(_xll.qlIndexFixing(Index1Y,$H913,TRUE,_xll.ohTrigger(RecalcTrigger,Trigger1Y)),NA())</f>
        <v>2.6888872455907306E-2</v>
      </c>
      <c r="Q913" s="52">
        <f>IFERROR(_xll.qlIndexFixing(ONIndex1Y,I913,TRUE,_xll.ohTrigger(RecalcTrigger,Trigger1Y)),NA())</f>
        <v>2.5516438873509628E-2</v>
      </c>
    </row>
    <row r="914" spans="2:17" x14ac:dyDescent="0.2">
      <c r="B914" s="46" t="s">
        <v>51</v>
      </c>
      <c r="D914" s="49">
        <f>_xll.qlCalendarAdvance(LocalCalendar,$D913,B914,"f",FALSE)</f>
        <v>46003</v>
      </c>
      <c r="E914" s="49">
        <f>_xll.qlInterestRateIndexValueDate(IndexON,D914)</f>
        <v>46003</v>
      </c>
      <c r="F914" s="52">
        <f>IFERROR(_xll.qlIndexFixing(IndexON,D914,TRUE,_xll.ohTrigger(RecalcTrigger,TriggerON)),NA())</f>
        <v>1.998905631292125E-2</v>
      </c>
      <c r="H914" s="49">
        <f>_xll.qlCalendarAdvance(IborCalendar,$H913,B914,"f",FALSE)</f>
        <v>46000</v>
      </c>
      <c r="I914" s="49">
        <f>_xll.qlInterestRateIndexValueDate(Index1M,$H914)</f>
        <v>46002</v>
      </c>
      <c r="J914" s="52">
        <f>IFERROR(_xll.qlIndexFixing(Index1M,$H914,TRUE,_xll.ohTrigger(RecalcTrigger,Trigger1M)),NA())</f>
        <v>2.2974522887103943E-2</v>
      </c>
      <c r="K914" s="52">
        <f>IFERROR(_xll.qlIndexFixing(ONIndex1M,I914,TRUE,_xll.ohTrigger(RecalcTrigger,Trigger1M)),NA())</f>
        <v>2.2907879651601348E-2</v>
      </c>
      <c r="L914" s="52">
        <f>IFERROR(_xll.qlIndexFixing(Index3M,H914,TRUE,_xll.ohTrigger(RecalcTrigger,Trigger3M)),NA())</f>
        <v>2.3826443065681602E-2</v>
      </c>
      <c r="M914" s="52">
        <f>IFERROR(_xll.qlIndexFixing(ONIndex3M,I914,TRUE,_xll.ohTrigger(RecalcTrigger,Trigger3M)),NA())</f>
        <v>2.3638356636981328E-2</v>
      </c>
      <c r="N914" s="52">
        <f>IFERROR(_xll.qlIndexFixing(Index6M,$H914,TRUE,_xll.ohTrigger(RecalcTrigger,Trigger6M)),NA())</f>
        <v>2.5545526271822903E-2</v>
      </c>
      <c r="O914" s="52">
        <f>IFERROR(_xll.qlIndexFixing(ONIndex6M,I914,TRUE,_xll.ohTrigger(RecalcTrigger,Trigger6M)),NA())</f>
        <v>2.5116627974801631E-2</v>
      </c>
      <c r="P914" s="52">
        <f>IFERROR(_xll.qlIndexFixing(Index1Y,$H914,TRUE,_xll.ohTrigger(RecalcTrigger,Trigger1Y)),NA())</f>
        <v>2.6926057610722573E-2</v>
      </c>
      <c r="Q914" s="52">
        <f>IFERROR(_xll.qlIndexFixing(ONIndex1Y,I914,TRUE,_xll.ohTrigger(RecalcTrigger,Trigger1Y)),NA())</f>
        <v>2.5550289866718146E-2</v>
      </c>
    </row>
    <row r="915" spans="2:17" x14ac:dyDescent="0.2">
      <c r="B915" s="46" t="s">
        <v>51</v>
      </c>
      <c r="D915" s="49">
        <f>_xll.qlCalendarAdvance(LocalCalendar,$D914,B915,"f",FALSE)</f>
        <v>46010</v>
      </c>
      <c r="E915" s="49">
        <f>_xll.qlInterestRateIndexValueDate(IndexON,D915)</f>
        <v>46010</v>
      </c>
      <c r="F915" s="52">
        <f>IFERROR(_xll.qlIndexFixing(IndexON,D915,TRUE,_xll.ohTrigger(RecalcTrigger,TriggerON)),NA())</f>
        <v>2.0008852499877605E-2</v>
      </c>
      <c r="H915" s="49">
        <f>_xll.qlCalendarAdvance(IborCalendar,$H914,B915,"f",FALSE)</f>
        <v>46007</v>
      </c>
      <c r="I915" s="49">
        <f>_xll.qlInterestRateIndexValueDate(Index1M,$H915)</f>
        <v>46009</v>
      </c>
      <c r="J915" s="52">
        <f>IFERROR(_xll.qlIndexFixing(Index1M,$H915,TRUE,_xll.ohTrigger(RecalcTrigger,Trigger1M)),NA())</f>
        <v>2.2996151889416377E-2</v>
      </c>
      <c r="K915" s="52">
        <f>IFERROR(_xll.qlIndexFixing(ONIndex1M,I915,TRUE,_xll.ohTrigger(RecalcTrigger,Trigger1M)),NA())</f>
        <v>2.2928021875410209E-2</v>
      </c>
      <c r="L915" s="52">
        <f>IFERROR(_xll.qlIndexFixing(Index3M,H915,TRUE,_xll.ohTrigger(RecalcTrigger,Trigger3M)),NA())</f>
        <v>2.3844667734586267E-2</v>
      </c>
      <c r="M915" s="52">
        <f>IFERROR(_xll.qlIndexFixing(ONIndex3M,I915,TRUE,_xll.ohTrigger(RecalcTrigger,Trigger3M)),NA())</f>
        <v>2.3657634453204679E-2</v>
      </c>
      <c r="N915" s="52">
        <f>IFERROR(_xll.qlIndexFixing(Index6M,$H915,TRUE,_xll.ohTrigger(RecalcTrigger,Trigger6M)),NA())</f>
        <v>2.5565275547862497E-2</v>
      </c>
      <c r="O915" s="52">
        <f>IFERROR(_xll.qlIndexFixing(ONIndex6M,I915,TRUE,_xll.ohTrigger(RecalcTrigger,Trigger6M)),NA())</f>
        <v>2.5139173766595135E-2</v>
      </c>
      <c r="P915" s="52">
        <f>IFERROR(_xll.qlIndexFixing(Index1Y,$H915,TRUE,_xll.ohTrigger(RecalcTrigger,Trigger1Y)),NA())</f>
        <v>2.6962964548274914E-2</v>
      </c>
      <c r="Q915" s="52">
        <f>IFERROR(_xll.qlIndexFixing(ONIndex1Y,I915,TRUE,_xll.ohTrigger(RecalcTrigger,Trigger1Y)),NA())</f>
        <v>2.5584743011055622E-2</v>
      </c>
    </row>
    <row r="916" spans="2:17" x14ac:dyDescent="0.2">
      <c r="B916" s="46" t="s">
        <v>51</v>
      </c>
      <c r="D916" s="49">
        <f>_xll.qlCalendarAdvance(LocalCalendar,$D915,B916,"f",FALSE)</f>
        <v>46017</v>
      </c>
      <c r="E916" s="49">
        <f>_xll.qlInterestRateIndexValueDate(IndexON,D916)</f>
        <v>46017</v>
      </c>
      <c r="F916" s="52">
        <f>IFERROR(_xll.qlIndexFixing(IndexON,D916,TRUE,_xll.ohTrigger(RecalcTrigger,TriggerON)),NA())</f>
        <v>2.0028467875841116E-2</v>
      </c>
      <c r="H916" s="49">
        <f>_xll.qlCalendarAdvance(IborCalendar,$H915,B916,"f",FALSE)</f>
        <v>46014</v>
      </c>
      <c r="I916" s="49">
        <f>_xll.qlInterestRateIndexValueDate(Index1M,$H916)</f>
        <v>46020</v>
      </c>
      <c r="J916" s="52">
        <f>IFERROR(_xll.qlIndexFixing(Index1M,$H916,TRUE,_xll.ohTrigger(RecalcTrigger,Trigger1M)),NA())</f>
        <v>2.3022068734469367E-2</v>
      </c>
      <c r="K916" s="52">
        <f>IFERROR(_xll.qlIndexFixing(ONIndex1M,I916,TRUE,_xll.ohTrigger(RecalcTrigger,Trigger1M)),NA())</f>
        <v>2.2959078162791968E-2</v>
      </c>
      <c r="L916" s="52">
        <f>IFERROR(_xll.qlIndexFixing(Index3M,H916,TRUE,_xll.ohTrigger(RecalcTrigger,Trigger3M)),NA())</f>
        <v>2.3874971834518567E-2</v>
      </c>
      <c r="M916" s="52">
        <f>IFERROR(_xll.qlIndexFixing(ONIndex3M,I916,TRUE,_xll.ohTrigger(RecalcTrigger,Trigger3M)),NA())</f>
        <v>2.3687559526424096E-2</v>
      </c>
      <c r="N916" s="52">
        <f>IFERROR(_xll.qlIndexFixing(Index6M,$H916,TRUE,_xll.ohTrigger(RecalcTrigger,Trigger6M)),NA())</f>
        <v>2.559586886319147E-2</v>
      </c>
      <c r="O916" s="52">
        <f>IFERROR(_xll.qlIndexFixing(ONIndex6M,I916,TRUE,_xll.ohTrigger(RecalcTrigger,Trigger6M)),NA())</f>
        <v>2.5174116634634203E-2</v>
      </c>
      <c r="P916" s="52">
        <f>IFERROR(_xll.qlIndexFixing(Index1Y,$H916,TRUE,_xll.ohTrigger(RecalcTrigger,Trigger1Y)),NA())</f>
        <v>2.7020330239068701E-2</v>
      </c>
      <c r="Q916" s="52">
        <f>IFERROR(_xll.qlIndexFixing(ONIndex1Y,I916,TRUE,_xll.ohTrigger(RecalcTrigger,Trigger1Y)),NA())</f>
        <v>2.564010025816188E-2</v>
      </c>
    </row>
    <row r="917" spans="2:17" x14ac:dyDescent="0.2">
      <c r="B917" s="46" t="s">
        <v>51</v>
      </c>
      <c r="D917" s="49">
        <f>_xll.qlCalendarAdvance(LocalCalendar,$D916,B917,"f",FALSE)</f>
        <v>46024</v>
      </c>
      <c r="E917" s="49">
        <f>_xll.qlInterestRateIndexValueDate(IndexON,D917)</f>
        <v>46024</v>
      </c>
      <c r="F917" s="52">
        <f>IFERROR(_xll.qlIndexFixing(IndexON,D917,TRUE,_xll.ohTrigger(RecalcTrigger,TriggerON)),NA())</f>
        <v>2.0047902440758492E-2</v>
      </c>
      <c r="H917" s="49">
        <f>_xll.qlCalendarAdvance(IborCalendar,$H916,B917,"f",FALSE)</f>
        <v>46021</v>
      </c>
      <c r="I917" s="49">
        <f>_xll.qlInterestRateIndexValueDate(Index1M,$H917)</f>
        <v>46024</v>
      </c>
      <c r="J917" s="52">
        <f>IFERROR(_xll.qlIndexFixing(Index1M,$H917,TRUE,_xll.ohTrigger(RecalcTrigger,Trigger1M)),NA())</f>
        <v>2.3032840944163944E-2</v>
      </c>
      <c r="K917" s="52">
        <f>IFERROR(_xll.qlIndexFixing(ONIndex1M,I917,TRUE,_xll.ohTrigger(RecalcTrigger,Trigger1M)),NA())</f>
        <v>2.2974417954122472E-2</v>
      </c>
      <c r="L917" s="52">
        <f>IFERROR(_xll.qlIndexFixing(Index3M,H917,TRUE,_xll.ohTrigger(RecalcTrigger,Trigger3M)),NA())</f>
        <v>2.3883102846597559E-2</v>
      </c>
      <c r="M917" s="52">
        <f>IFERROR(_xll.qlIndexFixing(ONIndex3M,I917,TRUE,_xll.ohTrigger(RecalcTrigger,Trigger3M)),NA())</f>
        <v>2.3702572063983851E-2</v>
      </c>
      <c r="N917" s="52">
        <f>IFERROR(_xll.qlIndexFixing(Index6M,$H917,TRUE,_xll.ohTrigger(RecalcTrigger,Trigger6M)),NA())</f>
        <v>2.5604653031844355E-2</v>
      </c>
      <c r="O917" s="52">
        <f>IFERROR(_xll.qlIndexFixing(ONIndex6M,I917,TRUE,_xll.ohTrigger(RecalcTrigger,Trigger6M)),NA())</f>
        <v>2.5191564275059974E-2</v>
      </c>
      <c r="P917" s="52">
        <f>IFERROR(_xll.qlIndexFixing(Index1Y,$H917,TRUE,_xll.ohTrigger(RecalcTrigger,Trigger1Y)),NA())</f>
        <v>2.7047537950033344E-2</v>
      </c>
      <c r="Q917" s="52">
        <f>IFERROR(_xll.qlIndexFixing(ONIndex1Y,I917,TRUE,_xll.ohTrigger(RecalcTrigger,Trigger1Y)),NA())</f>
        <v>2.566758814391612E-2</v>
      </c>
    </row>
    <row r="918" spans="2:17" x14ac:dyDescent="0.2">
      <c r="B918" s="46" t="s">
        <v>51</v>
      </c>
      <c r="D918" s="49">
        <f>_xll.qlCalendarAdvance(LocalCalendar,$D917,B918,"f",FALSE)</f>
        <v>46031</v>
      </c>
      <c r="E918" s="49">
        <f>_xll.qlInterestRateIndexValueDate(IndexON,D918)</f>
        <v>46031</v>
      </c>
      <c r="F918" s="52">
        <f>IFERROR(_xll.qlIndexFixing(IndexON,D918,TRUE,_xll.ohTrigger(RecalcTrigger,TriggerON)),NA())</f>
        <v>2.0067156194549796E-2</v>
      </c>
      <c r="H918" s="49">
        <f>_xll.qlCalendarAdvance(IborCalendar,$H917,B918,"f",FALSE)</f>
        <v>46028</v>
      </c>
      <c r="I918" s="49">
        <f>_xll.qlInterestRateIndexValueDate(Index1M,$H918)</f>
        <v>46030</v>
      </c>
      <c r="J918" s="52">
        <f>IFERROR(_xll.qlIndexFixing(Index1M,$H918,TRUE,_xll.ohTrigger(RecalcTrigger,Trigger1M)),NA())</f>
        <v>2.3050861676411349E-2</v>
      </c>
      <c r="K918" s="52">
        <f>IFERROR(_xll.qlIndexFixing(ONIndex1M,I918,TRUE,_xll.ohTrigger(RecalcTrigger,Trigger1M)),NA())</f>
        <v>2.2986679265235566E-2</v>
      </c>
      <c r="L918" s="52">
        <f>IFERROR(_xll.qlIndexFixing(Index3M,H918,TRUE,_xll.ohTrigger(RecalcTrigger,Trigger3M)),NA())</f>
        <v>2.3898241019039368E-2</v>
      </c>
      <c r="M918" s="52">
        <f>IFERROR(_xll.qlIndexFixing(ONIndex3M,I918,TRUE,_xll.ohTrigger(RecalcTrigger,Trigger3M)),NA())</f>
        <v>2.3714373158698621E-2</v>
      </c>
      <c r="N918" s="52">
        <f>IFERROR(_xll.qlIndexFixing(Index6M,$H918,TRUE,_xll.ohTrigger(RecalcTrigger,Trigger6M)),NA())</f>
        <v>2.5621024876435982E-2</v>
      </c>
      <c r="O918" s="52">
        <f>IFERROR(_xll.qlIndexFixing(ONIndex6M,I918,TRUE,_xll.ohTrigger(RecalcTrigger,Trigger6M)),NA())</f>
        <v>2.5205367176308613E-2</v>
      </c>
      <c r="P918" s="52">
        <f>IFERROR(_xll.qlIndexFixing(Index1Y,$H918,TRUE,_xll.ohTrigger(RecalcTrigger,Trigger1Y)),NA())</f>
        <v>2.7071729948671991E-2</v>
      </c>
      <c r="Q918" s="52">
        <f>IFERROR(_xll.qlIndexFixing(ONIndex1Y,I918,TRUE,_xll.ohTrigger(RecalcTrigger,Trigger1Y)),NA())</f>
        <v>2.5691715353000077E-2</v>
      </c>
    </row>
    <row r="919" spans="2:17" x14ac:dyDescent="0.2">
      <c r="B919" s="46" t="s">
        <v>51</v>
      </c>
      <c r="D919" s="49">
        <f>_xll.qlCalendarAdvance(LocalCalendar,$D918,B919,"f",FALSE)</f>
        <v>46038</v>
      </c>
      <c r="E919" s="49">
        <f>_xll.qlInterestRateIndexValueDate(IndexON,D919)</f>
        <v>46038</v>
      </c>
      <c r="F919" s="52">
        <f>IFERROR(_xll.qlIndexFixing(IndexON,D919,TRUE,_xll.ohTrigger(RecalcTrigger,TriggerON)),NA())</f>
        <v>2.0088143906145106E-2</v>
      </c>
      <c r="H919" s="49">
        <f>_xll.qlCalendarAdvance(IborCalendar,$H918,B919,"f",FALSE)</f>
        <v>46035</v>
      </c>
      <c r="I919" s="49">
        <f>_xll.qlInterestRateIndexValueDate(Index1M,$H919)</f>
        <v>46037</v>
      </c>
      <c r="J919" s="52">
        <f>IFERROR(_xll.qlIndexFixing(Index1M,$H919,TRUE,_xll.ohTrigger(RecalcTrigger,Trigger1M)),NA())</f>
        <v>2.3071229330570053E-2</v>
      </c>
      <c r="K919" s="52">
        <f>IFERROR(_xll.qlIndexFixing(ONIndex1M,I919,TRUE,_xll.ohTrigger(RecalcTrigger,Trigger1M)),NA())</f>
        <v>2.3005641967843715E-2</v>
      </c>
      <c r="L919" s="52">
        <f>IFERROR(_xll.qlIndexFixing(Index3M,H919,TRUE,_xll.ohTrigger(RecalcTrigger,Trigger3M)),NA())</f>
        <v>2.3915731864959433E-2</v>
      </c>
      <c r="M919" s="52">
        <f>IFERROR(_xll.qlIndexFixing(ONIndex3M,I919,TRUE,_xll.ohTrigger(RecalcTrigger,Trigger3M)),NA())</f>
        <v>2.3732921146084607E-2</v>
      </c>
      <c r="N919" s="52">
        <f>IFERROR(_xll.qlIndexFixing(Index6M,$H919,TRUE,_xll.ohTrigger(RecalcTrigger,Trigger6M)),NA())</f>
        <v>2.56399325326696E-2</v>
      </c>
      <c r="O919" s="52">
        <f>IFERROR(_xll.qlIndexFixing(ONIndex6M,I919,TRUE,_xll.ohTrigger(RecalcTrigger,Trigger6M)),NA())</f>
        <v>2.5226950324217512E-2</v>
      </c>
      <c r="P919" s="52">
        <f>IFERROR(_xll.qlIndexFixing(Index1Y,$H919,TRUE,_xll.ohTrigger(RecalcTrigger,Trigger1Y)),NA())</f>
        <v>2.7107237889526337E-2</v>
      </c>
      <c r="Q919" s="52">
        <f>IFERROR(_xll.qlIndexFixing(ONIndex1Y,I919,TRUE,_xll.ohTrigger(RecalcTrigger,Trigger1Y)),NA())</f>
        <v>2.5728577103851791E-2</v>
      </c>
    </row>
    <row r="920" spans="2:17" x14ac:dyDescent="0.2">
      <c r="B920" s="46" t="s">
        <v>51</v>
      </c>
      <c r="D920" s="49">
        <f>_xll.qlCalendarAdvance(LocalCalendar,$D919,B920,"f",FALSE)</f>
        <v>46045</v>
      </c>
      <c r="E920" s="49">
        <f>_xll.qlInterestRateIndexValueDate(IndexON,D920)</f>
        <v>46045</v>
      </c>
      <c r="F920" s="52">
        <f>IFERROR(_xll.qlIndexFixing(IndexON,D920,TRUE,_xll.ohTrigger(RecalcTrigger,TriggerON)),NA())</f>
        <v>2.0105121268274573E-2</v>
      </c>
      <c r="H920" s="49">
        <f>_xll.qlCalendarAdvance(IborCalendar,$H919,B920,"f",FALSE)</f>
        <v>46042</v>
      </c>
      <c r="I920" s="49">
        <f>_xll.qlInterestRateIndexValueDate(Index1M,$H920)</f>
        <v>46044</v>
      </c>
      <c r="J920" s="52">
        <f>IFERROR(_xll.qlIndexFixing(Index1M,$H920,TRUE,_xll.ohTrigger(RecalcTrigger,Trigger1M)),NA())</f>
        <v>2.3087258458941717E-2</v>
      </c>
      <c r="K920" s="52">
        <f>IFERROR(_xll.qlIndexFixing(ONIndex1M,I920,TRUE,_xll.ohTrigger(RecalcTrigger,Trigger1M)),NA())</f>
        <v>2.3024309790251607E-2</v>
      </c>
      <c r="L920" s="52">
        <f>IFERROR(_xll.qlIndexFixing(Index3M,H920,TRUE,_xll.ohTrigger(RecalcTrigger,Trigger3M)),NA())</f>
        <v>2.3933039249087962E-2</v>
      </c>
      <c r="M920" s="52">
        <f>IFERROR(_xll.qlIndexFixing(ONIndex3M,I920,TRUE,_xll.ohTrigger(RecalcTrigger,Trigger3M)),NA())</f>
        <v>2.3751286676141348E-2</v>
      </c>
      <c r="N920" s="52">
        <f>IFERROR(_xll.qlIndexFixing(Index6M,$H920,TRUE,_xll.ohTrigger(RecalcTrigger,Trigger6M)),NA())</f>
        <v>2.5658636241905588E-2</v>
      </c>
      <c r="O920" s="52">
        <f>IFERROR(_xll.qlIndexFixing(ONIndex6M,I920,TRUE,_xll.ohTrigger(RecalcTrigger,Trigger6M)),NA())</f>
        <v>2.5248292811115292E-2</v>
      </c>
      <c r="P920" s="52">
        <f>IFERROR(_xll.qlIndexFixing(Index1Y,$H920,TRUE,_xll.ohTrigger(RecalcTrigger,Trigger1Y)),NA())</f>
        <v>2.7142324530676738E-2</v>
      </c>
      <c r="Q920" s="52">
        <f>IFERROR(_xll.qlIndexFixing(ONIndex1Y,I920,TRUE,_xll.ohTrigger(RecalcTrigger,Trigger1Y)),NA())</f>
        <v>2.576604100671176E-2</v>
      </c>
    </row>
    <row r="921" spans="2:17" x14ac:dyDescent="0.2">
      <c r="B921" s="46" t="s">
        <v>51</v>
      </c>
      <c r="D921" s="49">
        <f>_xll.qlCalendarAdvance(LocalCalendar,$D920,B921,"f",FALSE)</f>
        <v>46052</v>
      </c>
      <c r="E921" s="49">
        <f>_xll.qlInterestRateIndexValueDate(IndexON,D921)</f>
        <v>46052</v>
      </c>
      <c r="F921" s="52">
        <f>IFERROR(_xll.qlIndexFixing(IndexON,D921,TRUE,_xll.ohTrigger(RecalcTrigger,TriggerON)),NA())</f>
        <v>2.0123832588101465E-2</v>
      </c>
      <c r="H921" s="49">
        <f>_xll.qlCalendarAdvance(IborCalendar,$H920,B921,"f",FALSE)</f>
        <v>46049</v>
      </c>
      <c r="I921" s="49">
        <f>_xll.qlInterestRateIndexValueDate(Index1M,$H921)</f>
        <v>46051</v>
      </c>
      <c r="J921" s="52">
        <f>IFERROR(_xll.qlIndexFixing(Index1M,$H921,TRUE,_xll.ohTrigger(RecalcTrigger,Trigger1M)),NA())</f>
        <v>2.309905789050724E-2</v>
      </c>
      <c r="K921" s="52">
        <f>IFERROR(_xll.qlIndexFixing(ONIndex1M,I921,TRUE,_xll.ohTrigger(RecalcTrigger,Trigger1M)),NA())</f>
        <v>2.3042682732059561E-2</v>
      </c>
      <c r="L921" s="52">
        <f>IFERROR(_xll.qlIndexFixing(Index3M,H921,TRUE,_xll.ohTrigger(RecalcTrigger,Trigger3M)),NA())</f>
        <v>2.395016316905707E-2</v>
      </c>
      <c r="M921" s="52">
        <f>IFERROR(_xll.qlIndexFixing(ONIndex3M,I921,TRUE,_xll.ohTrigger(RecalcTrigger,Trigger3M)),NA())</f>
        <v>2.3769469748948779E-2</v>
      </c>
      <c r="N921" s="52">
        <f>IFERROR(_xll.qlIndexFixing(Index6M,$H921,TRUE,_xll.ohTrigger(RecalcTrigger,Trigger6M)),NA())</f>
        <v>2.5677139905235544E-2</v>
      </c>
      <c r="O921" s="52">
        <f>IFERROR(_xll.qlIndexFixing(ONIndex6M,I921,TRUE,_xll.ohTrigger(RecalcTrigger,Trigger6M)),NA())</f>
        <v>2.526939463684208E-2</v>
      </c>
      <c r="P921" s="52">
        <f>IFERROR(_xll.qlIndexFixing(Index1Y,$H921,TRUE,_xll.ohTrigger(RecalcTrigger,Trigger1Y)),NA())</f>
        <v>2.7176961244832189E-2</v>
      </c>
      <c r="Q921" s="52">
        <f>IFERROR(_xll.qlIndexFixing(ONIndex1Y,I921,TRUE,_xll.ohTrigger(RecalcTrigger,Trigger1Y)),NA())</f>
        <v>2.5804107061819792E-2</v>
      </c>
    </row>
    <row r="922" spans="2:17" x14ac:dyDescent="0.2">
      <c r="B922" s="46" t="s">
        <v>51</v>
      </c>
      <c r="D922" s="49">
        <f>_xll.qlCalendarAdvance(LocalCalendar,$D921,B922,"f",FALSE)</f>
        <v>46059</v>
      </c>
      <c r="E922" s="49">
        <f>_xll.qlInterestRateIndexValueDate(IndexON,D922)</f>
        <v>46059</v>
      </c>
      <c r="F922" s="52">
        <f>IFERROR(_xll.qlIndexFixing(IndexON,D922,TRUE,_xll.ohTrigger(RecalcTrigger,TriggerON)),NA())</f>
        <v>2.014236309642925E-2</v>
      </c>
      <c r="H922" s="49">
        <f>_xll.qlCalendarAdvance(IborCalendar,$H921,B922,"f",FALSE)</f>
        <v>46056</v>
      </c>
      <c r="I922" s="49">
        <f>_xll.qlInterestRateIndexValueDate(Index1M,$H922)</f>
        <v>46058</v>
      </c>
      <c r="J922" s="52">
        <f>IFERROR(_xll.qlIndexFixing(Index1M,$H922,TRUE,_xll.ohTrigger(RecalcTrigger,Trigger1M)),NA())</f>
        <v>2.3114608691913334E-2</v>
      </c>
      <c r="K922" s="52">
        <f>IFERROR(_xll.qlIndexFixing(ONIndex1M,I922,TRUE,_xll.ohTrigger(RecalcTrigger,Trigger1M)),NA())</f>
        <v>2.3060760793427448E-2</v>
      </c>
      <c r="L922" s="52">
        <f>IFERROR(_xll.qlIndexFixing(Index3M,H922,TRUE,_xll.ohTrigger(RecalcTrigger,Trigger3M)),NA())</f>
        <v>2.3965131487155344E-2</v>
      </c>
      <c r="M922" s="52">
        <f>IFERROR(_xll.qlIndexFixing(ONIndex3M,I922,TRUE,_xll.ohTrigger(RecalcTrigger,Trigger3M)),NA())</f>
        <v>2.3787470364426966E-2</v>
      </c>
      <c r="N922" s="52">
        <f>IFERROR(_xll.qlIndexFixing(Index6M,$H922,TRUE,_xll.ohTrigger(RecalcTrigger,Trigger6M)),NA())</f>
        <v>2.5695447423955999E-2</v>
      </c>
      <c r="O922" s="52">
        <f>IFERROR(_xll.qlIndexFixing(ONIndex6M,I922,TRUE,_xll.ohTrigger(RecalcTrigger,Trigger6M)),NA())</f>
        <v>2.5290255801477812E-2</v>
      </c>
      <c r="P922" s="52">
        <f>IFERROR(_xll.qlIndexFixing(Index1Y,$H922,TRUE,_xll.ohTrigger(RecalcTrigger,Trigger1Y)),NA())</f>
        <v>2.7211119401369124E-2</v>
      </c>
      <c r="Q922" s="52">
        <f>IFERROR(_xll.qlIndexFixing(ONIndex1Y,I922,TRUE,_xll.ohTrigger(RecalcTrigger,Trigger1Y)),NA())</f>
        <v>2.5842775269415696E-2</v>
      </c>
    </row>
    <row r="923" spans="2:17" x14ac:dyDescent="0.2">
      <c r="B923" s="46" t="s">
        <v>51</v>
      </c>
      <c r="D923" s="49">
        <f>_xll.qlCalendarAdvance(LocalCalendar,$D922,B923,"f",FALSE)</f>
        <v>46066</v>
      </c>
      <c r="E923" s="49">
        <f>_xll.qlInterestRateIndexValueDate(IndexON,D923)</f>
        <v>46066</v>
      </c>
      <c r="F923" s="52">
        <f>IFERROR(_xll.qlIndexFixing(IndexON,D923,TRUE,_xll.ohTrigger(RecalcTrigger,TriggerON)),NA())</f>
        <v>2.0162580062523805E-2</v>
      </c>
      <c r="H923" s="49">
        <f>_xll.qlCalendarAdvance(IborCalendar,$H922,B923,"f",FALSE)</f>
        <v>46063</v>
      </c>
      <c r="I923" s="49">
        <f>_xll.qlInterestRateIndexValueDate(Index1M,$H923)</f>
        <v>46065</v>
      </c>
      <c r="J923" s="52">
        <f>IFERROR(_xll.qlIndexFixing(Index1M,$H923,TRUE,_xll.ohTrigger(RecalcTrigger,Trigger1M)),NA())</f>
        <v>2.3131853027635554E-2</v>
      </c>
      <c r="K923" s="52">
        <f>IFERROR(_xll.qlIndexFixing(ONIndex1M,I923,TRUE,_xll.ohTrigger(RecalcTrigger,Trigger1M)),NA())</f>
        <v>2.3078543974275334E-2</v>
      </c>
      <c r="L923" s="52">
        <f>IFERROR(_xll.qlIndexFixing(Index3M,H923,TRUE,_xll.ohTrigger(RecalcTrigger,Trigger3M)),NA())</f>
        <v>2.3981901219911939E-2</v>
      </c>
      <c r="M923" s="52">
        <f>IFERROR(_xll.qlIndexFixing(ONIndex3M,I923,TRUE,_xll.ohTrigger(RecalcTrigger,Trigger3M)),NA())</f>
        <v>2.3805288522575907E-2</v>
      </c>
      <c r="N923" s="52">
        <f>IFERROR(_xll.qlIndexFixing(Index6M,$H923,TRUE,_xll.ohTrigger(RecalcTrigger,Trigger6M)),NA())</f>
        <v>2.571356269956309E-2</v>
      </c>
      <c r="O923" s="52">
        <f>IFERROR(_xll.qlIndexFixing(ONIndex6M,I923,TRUE,_xll.ohTrigger(RecalcTrigger,Trigger6M)),NA())</f>
        <v>2.5310876304862617E-2</v>
      </c>
      <c r="P923" s="52">
        <f>IFERROR(_xll.qlIndexFixing(Index1Y,$H923,TRUE,_xll.ohTrigger(RecalcTrigger,Trigger1Y)),NA())</f>
        <v>2.7244770366462147E-2</v>
      </c>
      <c r="Q923" s="52">
        <f>IFERROR(_xll.qlIndexFixing(ONIndex1Y,I923,TRUE,_xll.ohTrigger(RecalcTrigger,Trigger1Y)),NA())</f>
        <v>2.5882045629659345E-2</v>
      </c>
    </row>
    <row r="924" spans="2:17" x14ac:dyDescent="0.2">
      <c r="B924" s="46" t="s">
        <v>51</v>
      </c>
      <c r="D924" s="49">
        <f>_xll.qlCalendarAdvance(LocalCalendar,$D923,B924,"f",FALSE)</f>
        <v>46073</v>
      </c>
      <c r="E924" s="49">
        <f>_xll.qlInterestRateIndexValueDate(IndexON,D924)</f>
        <v>46073</v>
      </c>
      <c r="F924" s="52">
        <f>IFERROR(_xll.qlIndexFixing(IndexON,D924,TRUE,_xll.ohTrigger(RecalcTrigger,TriggerON)),NA())</f>
        <v>2.0178881678294402E-2</v>
      </c>
      <c r="H924" s="49">
        <f>_xll.qlCalendarAdvance(IborCalendar,$H923,B924,"f",FALSE)</f>
        <v>46070</v>
      </c>
      <c r="I924" s="49">
        <f>_xll.qlInterestRateIndexValueDate(Index1M,$H924)</f>
        <v>46072</v>
      </c>
      <c r="J924" s="52">
        <f>IFERROR(_xll.qlIndexFixing(Index1M,$H924,TRUE,_xll.ohTrigger(RecalcTrigger,Trigger1M)),NA())</f>
        <v>2.3148801993032438E-2</v>
      </c>
      <c r="K924" s="52">
        <f>IFERROR(_xll.qlIndexFixing(ONIndex1M,I924,TRUE,_xll.ohTrigger(RecalcTrigger,Trigger1M)),NA())</f>
        <v>2.3096032274683154E-2</v>
      </c>
      <c r="L924" s="52">
        <f>IFERROR(_xll.qlIndexFixing(Index3M,H924,TRUE,_xll.ohTrigger(RecalcTrigger,Trigger3M)),NA())</f>
        <v>2.3998492031795812E-2</v>
      </c>
      <c r="M924" s="52">
        <f>IFERROR(_xll.qlIndexFixing(ONIndex3M,I924,TRUE,_xll.ohTrigger(RecalcTrigger,Trigger3M)),NA())</f>
        <v>2.3822924223235731E-2</v>
      </c>
      <c r="N924" s="52">
        <f>IFERROR(_xll.qlIndexFixing(Index6M,$H924,TRUE,_xll.ohTrigger(RecalcTrigger,Trigger6M)),NA())</f>
        <v>2.5731489633748168E-2</v>
      </c>
      <c r="O924" s="52">
        <f>IFERROR(_xll.qlIndexFixing(ONIndex6M,I924,TRUE,_xll.ohTrigger(RecalcTrigger,Trigger6M)),NA())</f>
        <v>2.5331256147076431E-2</v>
      </c>
      <c r="P924" s="52">
        <f>IFERROR(_xll.qlIndexFixing(Index1Y,$H924,TRUE,_xll.ohTrigger(RecalcTrigger,Trigger1Y)),NA())</f>
        <v>2.7277885503223544E-2</v>
      </c>
      <c r="Q924" s="52">
        <f>IFERROR(_xll.qlIndexFixing(ONIndex1Y,I924,TRUE,_xll.ohTrigger(RecalcTrigger,Trigger1Y)),NA())</f>
        <v>2.5921918142710609E-2</v>
      </c>
    </row>
    <row r="925" spans="2:17" x14ac:dyDescent="0.2">
      <c r="B925" s="46" t="s">
        <v>51</v>
      </c>
      <c r="D925" s="49">
        <f>_xll.qlCalendarAdvance(LocalCalendar,$D924,B925,"f",FALSE)</f>
        <v>46080</v>
      </c>
      <c r="E925" s="49">
        <f>_xll.qlInterestRateIndexValueDate(IndexON,D925)</f>
        <v>46080</v>
      </c>
      <c r="F925" s="52">
        <f>IFERROR(_xll.qlIndexFixing(IndexON,D925,TRUE,_xll.ohTrigger(RecalcTrigger,TriggerON)),NA())</f>
        <v>2.0196869751671898E-2</v>
      </c>
      <c r="H925" s="49">
        <f>_xll.qlCalendarAdvance(IborCalendar,$H924,B925,"f",FALSE)</f>
        <v>46077</v>
      </c>
      <c r="I925" s="49">
        <f>_xll.qlInterestRateIndexValueDate(Index1M,$H925)</f>
        <v>46079</v>
      </c>
      <c r="J925" s="52">
        <f>IFERROR(_xll.qlIndexFixing(Index1M,$H925,TRUE,_xll.ohTrigger(RecalcTrigger,Trigger1M)),NA())</f>
        <v>2.3165455586930631E-2</v>
      </c>
      <c r="K925" s="52">
        <f>IFERROR(_xll.qlIndexFixing(ONIndex1M,I925,TRUE,_xll.ohTrigger(RecalcTrigger,Trigger1M)),NA())</f>
        <v>2.3113225694331163E-2</v>
      </c>
      <c r="L925" s="52">
        <f>IFERROR(_xll.qlIndexFixing(Index3M,H925,TRUE,_xll.ohTrigger(RecalcTrigger,Trigger3M)),NA())</f>
        <v>2.4014908459290506E-2</v>
      </c>
      <c r="M925" s="52">
        <f>IFERROR(_xll.qlIndexFixing(ONIndex3M,I925,TRUE,_xll.ohTrigger(RecalcTrigger,Trigger3M)),NA())</f>
        <v>2.3840377466566309E-2</v>
      </c>
      <c r="N925" s="52">
        <f>IFERROR(_xll.qlIndexFixing(Index6M,$H925,TRUE,_xll.ohTrigger(RecalcTrigger,Trigger6M)),NA())</f>
        <v>2.5749232128397775E-2</v>
      </c>
      <c r="O925" s="52">
        <f>IFERROR(_xll.qlIndexFixing(ONIndex6M,I925,TRUE,_xll.ohTrigger(RecalcTrigger,Trigger6M)),NA())</f>
        <v>2.5351395327959381E-2</v>
      </c>
      <c r="P925" s="52">
        <f>IFERROR(_xll.qlIndexFixing(Index1Y,$H925,TRUE,_xll.ohTrigger(RecalcTrigger,Trigger1Y)),NA())</f>
        <v>2.7310436171849369E-2</v>
      </c>
      <c r="Q925" s="52">
        <f>IFERROR(_xll.qlIndexFixing(ONIndex1Y,I925,TRUE,_xll.ohTrigger(RecalcTrigger,Trigger1Y)),NA())</f>
        <v>2.5962392808729362E-2</v>
      </c>
    </row>
    <row r="926" spans="2:17" x14ac:dyDescent="0.2">
      <c r="B926" s="46" t="s">
        <v>51</v>
      </c>
      <c r="D926" s="49">
        <f>_xll.qlCalendarAdvance(LocalCalendar,$D925,B926,"f",FALSE)</f>
        <v>46087</v>
      </c>
      <c r="E926" s="49">
        <f>_xll.qlInterestRateIndexValueDate(IndexON,D926)</f>
        <v>46087</v>
      </c>
      <c r="F926" s="52">
        <f>IFERROR(_xll.qlIndexFixing(IndexON,D926,TRUE,_xll.ohTrigger(RecalcTrigger,TriggerON)),NA())</f>
        <v>2.0214677013203897E-2</v>
      </c>
      <c r="H926" s="49">
        <f>_xll.qlCalendarAdvance(IborCalendar,$H925,B926,"f",FALSE)</f>
        <v>46084</v>
      </c>
      <c r="I926" s="49">
        <f>_xll.qlInterestRateIndexValueDate(Index1M,$H926)</f>
        <v>46086</v>
      </c>
      <c r="J926" s="52">
        <f>IFERROR(_xll.qlIndexFixing(Index1M,$H926,TRUE,_xll.ohTrigger(RecalcTrigger,Trigger1M)),NA())</f>
        <v>2.3191239746945511E-2</v>
      </c>
      <c r="K926" s="52">
        <f>IFERROR(_xll.qlIndexFixing(ONIndex1M,I926,TRUE,_xll.ohTrigger(RecalcTrigger,Trigger1M)),NA())</f>
        <v>2.3130124233379235E-2</v>
      </c>
      <c r="L926" s="52">
        <f>IFERROR(_xll.qlIndexFixing(Index3M,H926,TRUE,_xll.ohTrigger(RecalcTrigger,Trigger3M)),NA())</f>
        <v>2.4036939304758455E-2</v>
      </c>
      <c r="M926" s="52">
        <f>IFERROR(_xll.qlIndexFixing(ONIndex3M,I926,TRUE,_xll.ohTrigger(RecalcTrigger,Trigger3M)),NA())</f>
        <v>2.3857648252487706E-2</v>
      </c>
      <c r="N926" s="52">
        <f>IFERROR(_xll.qlIndexFixing(Index6M,$H926,TRUE,_xll.ohTrigger(RecalcTrigger,Trigger6M)),NA())</f>
        <v>2.5779464492204543E-2</v>
      </c>
      <c r="O926" s="52">
        <f>IFERROR(_xll.qlIndexFixing(ONIndex6M,I926,TRUE,_xll.ohTrigger(RecalcTrigger,Trigger6M)),NA())</f>
        <v>2.5371293847511467E-2</v>
      </c>
      <c r="P926" s="52">
        <f>IFERROR(_xll.qlIndexFixing(Index1Y,$H926,TRUE,_xll.ohTrigger(RecalcTrigger,Trigger1Y)),NA())</f>
        <v>2.7342393729776662E-2</v>
      </c>
      <c r="Q926" s="52">
        <f>IFERROR(_xll.qlIndexFixing(ONIndex1Y,I926,TRUE,_xll.ohTrigger(RecalcTrigger,Trigger1Y)),NA())</f>
        <v>2.6003469628115283E-2</v>
      </c>
    </row>
    <row r="927" spans="2:17" x14ac:dyDescent="0.2">
      <c r="B927" s="46" t="s">
        <v>51</v>
      </c>
      <c r="D927" s="49">
        <f>_xll.qlCalendarAdvance(LocalCalendar,$D926,B927,"f",FALSE)</f>
        <v>46094</v>
      </c>
      <c r="E927" s="49">
        <f>_xll.qlInterestRateIndexValueDate(IndexON,D927)</f>
        <v>46094</v>
      </c>
      <c r="F927" s="52">
        <f>IFERROR(_xll.qlIndexFixing(IndexON,D927,TRUE,_xll.ohTrigger(RecalcTrigger,TriggerON)),NA())</f>
        <v>2.02323034628904E-2</v>
      </c>
      <c r="H927" s="49">
        <f>_xll.qlCalendarAdvance(IborCalendar,$H926,B927,"f",FALSE)</f>
        <v>46091</v>
      </c>
      <c r="I927" s="49">
        <f>_xll.qlInterestRateIndexValueDate(Index1M,$H927)</f>
        <v>46093</v>
      </c>
      <c r="J927" s="52">
        <f>IFERROR(_xll.qlIndexFixing(Index1M,$H927,TRUE,_xll.ohTrigger(RecalcTrigger,Trigger1M)),NA())</f>
        <v>2.3205340791198903E-2</v>
      </c>
      <c r="K927" s="52">
        <f>IFERROR(_xll.qlIndexFixing(ONIndex1M,I927,TRUE,_xll.ohTrigger(RecalcTrigger,Trigger1M)),NA())</f>
        <v>2.3146727891747432E-2</v>
      </c>
      <c r="L927" s="52">
        <f>IFERROR(_xll.qlIndexFixing(Index3M,H927,TRUE,_xll.ohTrigger(RecalcTrigger,Trigger3M)),NA())</f>
        <v>2.4052991831314288E-2</v>
      </c>
      <c r="M927" s="52">
        <f>IFERROR(_xll.qlIndexFixing(ONIndex3M,I927,TRUE,_xll.ohTrigger(RecalcTrigger,Trigger3M)),NA())</f>
        <v>2.3874736580919986E-2</v>
      </c>
      <c r="N927" s="52">
        <f>IFERROR(_xll.qlIndexFixing(Index6M,$H927,TRUE,_xll.ohTrigger(RecalcTrigger,Trigger6M)),NA())</f>
        <v>2.5794691726409972E-2</v>
      </c>
      <c r="O927" s="52">
        <f>IFERROR(_xll.qlIndexFixing(ONIndex6M,I927,TRUE,_xll.ohTrigger(RecalcTrigger,Trigger6M)),NA())</f>
        <v>2.5390951705812626E-2</v>
      </c>
      <c r="P927" s="52">
        <f>IFERROR(_xll.qlIndexFixing(Index1Y,$H927,TRUE,_xll.ohTrigger(RecalcTrigger,Trigger1Y)),NA())</f>
        <v>2.7373729531844668E-2</v>
      </c>
      <c r="Q927" s="52">
        <f>IFERROR(_xll.qlIndexFixing(ONIndex1Y,I927,TRUE,_xll.ohTrigger(RecalcTrigger,Trigger1Y)),NA())</f>
        <v>2.6045148600868373E-2</v>
      </c>
    </row>
    <row r="928" spans="2:17" x14ac:dyDescent="0.2">
      <c r="B928" s="46" t="s">
        <v>51</v>
      </c>
      <c r="D928" s="49">
        <f>_xll.qlCalendarAdvance(LocalCalendar,$D927,B928,"f",FALSE)</f>
        <v>46101</v>
      </c>
      <c r="E928" s="49">
        <f>_xll.qlInterestRateIndexValueDate(IndexON,D928)</f>
        <v>46101</v>
      </c>
      <c r="F928" s="52">
        <f>IFERROR(_xll.qlIndexFixing(IndexON,D928,TRUE,_xll.ohTrigger(RecalcTrigger,TriggerON)),NA())</f>
        <v>2.0249749100544889E-2</v>
      </c>
      <c r="H928" s="49">
        <f>_xll.qlCalendarAdvance(IborCalendar,$H927,B928,"f",FALSE)</f>
        <v>46098</v>
      </c>
      <c r="I928" s="49">
        <f>_xll.qlInterestRateIndexValueDate(Index1M,$H928)</f>
        <v>46100</v>
      </c>
      <c r="J928" s="52">
        <f>IFERROR(_xll.qlIndexFixing(Index1M,$H928,TRUE,_xll.ohTrigger(RecalcTrigger,Trigger1M)),NA())</f>
        <v>2.3221027912128656E-2</v>
      </c>
      <c r="K928" s="52">
        <f>IFERROR(_xll.qlIndexFixing(ONIndex1M,I928,TRUE,_xll.ohTrigger(RecalcTrigger,Trigger1M)),NA())</f>
        <v>2.3163036669355819E-2</v>
      </c>
      <c r="L928" s="52">
        <f>IFERROR(_xll.qlIndexFixing(Index3M,H928,TRUE,_xll.ohTrigger(RecalcTrigger,Trigger3M)),NA())</f>
        <v>2.4068884695060196E-2</v>
      </c>
      <c r="M928" s="52">
        <f>IFERROR(_xll.qlIndexFixing(ONIndex3M,I928,TRUE,_xll.ohTrigger(RecalcTrigger,Trigger3M)),NA())</f>
        <v>2.3891642451783213E-2</v>
      </c>
      <c r="N928" s="52">
        <f>IFERROR(_xll.qlIndexFixing(Index6M,$H928,TRUE,_xll.ohTrigger(RecalcTrigger,Trigger6M)),NA())</f>
        <v>2.5811856758725066E-2</v>
      </c>
      <c r="O928" s="52">
        <f>IFERROR(_xll.qlIndexFixing(ONIndex6M,I928,TRUE,_xll.ohTrigger(RecalcTrigger,Trigger6M)),NA())</f>
        <v>2.5410368902702984E-2</v>
      </c>
      <c r="P928" s="52">
        <f>IFERROR(_xll.qlIndexFixing(Index1Y,$H928,TRUE,_xll.ohTrigger(RecalcTrigger,Trigger1Y)),NA())</f>
        <v>2.7404414930468256E-2</v>
      </c>
      <c r="Q928" s="52">
        <f>IFERROR(_xll.qlIndexFixing(ONIndex1Y,I928,TRUE,_xll.ohTrigger(RecalcTrigger,Trigger1Y)),NA())</f>
        <v>2.6087429727228439E-2</v>
      </c>
    </row>
    <row r="929" spans="2:17" x14ac:dyDescent="0.2">
      <c r="B929" s="46" t="s">
        <v>51</v>
      </c>
      <c r="D929" s="49">
        <f>_xll.qlCalendarAdvance(LocalCalendar,$D928,B929,"f",FALSE)</f>
        <v>46108</v>
      </c>
      <c r="E929" s="49">
        <f>_xll.qlInterestRateIndexValueDate(IndexON,D929)</f>
        <v>46108</v>
      </c>
      <c r="F929" s="52">
        <f>IFERROR(_xll.qlIndexFixing(IndexON,D929,TRUE,_xll.ohTrigger(RecalcTrigger,TriggerON)),NA())</f>
        <v>2.0267013926167365E-2</v>
      </c>
      <c r="H929" s="49">
        <f>_xll.qlCalendarAdvance(IborCalendar,$H928,B929,"f",FALSE)</f>
        <v>46105</v>
      </c>
      <c r="I929" s="49">
        <f>_xll.qlInterestRateIndexValueDate(Index1M,$H929)</f>
        <v>46107</v>
      </c>
      <c r="J929" s="52">
        <f>IFERROR(_xll.qlIndexFixing(Index1M,$H929,TRUE,_xll.ohTrigger(RecalcTrigger,Trigger1M)),NA())</f>
        <v>2.3236419583331225E-2</v>
      </c>
      <c r="K929" s="52">
        <f>IFERROR(_xll.qlIndexFixing(ONIndex1M,I929,TRUE,_xll.ohTrigger(RecalcTrigger,Trigger1M)),NA())</f>
        <v>2.3179050566284332E-2</v>
      </c>
      <c r="L929" s="52">
        <f>IFERROR(_xll.qlIndexFixing(Index3M,H929,TRUE,_xll.ohTrigger(RecalcTrigger,Trigger3M)),NA())</f>
        <v>2.4084622285686523E-2</v>
      </c>
      <c r="M929" s="52">
        <f>IFERROR(_xll.qlIndexFixing(ONIndex3M,I929,TRUE,_xll.ohTrigger(RecalcTrigger,Trigger3M)),NA())</f>
        <v>2.3908365865237258E-2</v>
      </c>
      <c r="N929" s="52">
        <f>IFERROR(_xll.qlIndexFixing(Index6M,$H929,TRUE,_xll.ohTrigger(RecalcTrigger,Trigger6M)),NA())</f>
        <v>2.5828853608801272E-2</v>
      </c>
      <c r="O929" s="52">
        <f>IFERROR(_xll.qlIndexFixing(ONIndex6M,I929,TRUE,_xll.ohTrigger(RecalcTrigger,Trigger6M)),NA())</f>
        <v>2.5429545438102608E-2</v>
      </c>
      <c r="P929" s="52">
        <f>IFERROR(_xll.qlIndexFixing(Index1Y,$H929,TRUE,_xll.ohTrigger(RecalcTrigger,Trigger1Y)),NA())</f>
        <v>2.744495150916744E-2</v>
      </c>
      <c r="Q929" s="52">
        <f>IFERROR(_xll.qlIndexFixing(ONIndex1Y,I929,TRUE,_xll.ohTrigger(RecalcTrigger,Trigger1Y)),NA())</f>
        <v>2.6130313007595163E-2</v>
      </c>
    </row>
    <row r="930" spans="2:17" x14ac:dyDescent="0.2">
      <c r="B930" s="46" t="s">
        <v>51</v>
      </c>
      <c r="D930" s="49">
        <f>_xll.qlCalendarAdvance(LocalCalendar,$D929,B930,"f",FALSE)</f>
        <v>46115</v>
      </c>
      <c r="E930" s="49">
        <f>_xll.qlInterestRateIndexValueDate(IndexON,D930)</f>
        <v>46115</v>
      </c>
      <c r="F930" s="52">
        <f>IFERROR(_xll.qlIndexFixing(IndexON,D930,TRUE,_xll.ohTrigger(RecalcTrigger,TriggerON)),NA())</f>
        <v>2.0284097939651247E-2</v>
      </c>
      <c r="H930" s="49">
        <f>_xll.qlCalendarAdvance(IborCalendar,$H929,B930,"f",FALSE)</f>
        <v>46112</v>
      </c>
      <c r="I930" s="49">
        <f>_xll.qlInterestRateIndexValueDate(Index1M,$H930)</f>
        <v>46114</v>
      </c>
      <c r="J930" s="52">
        <f>IFERROR(_xll.qlIndexFixing(Index1M,$H930,TRUE,_xll.ohTrigger(RecalcTrigger,Trigger1M)),NA())</f>
        <v>2.3253316914451299E-2</v>
      </c>
      <c r="K930" s="52">
        <f>IFERROR(_xll.qlIndexFixing(ONIndex1M,I930,TRUE,_xll.ohTrigger(RecalcTrigger,Trigger1M)),NA())</f>
        <v>2.3202190758830454E-2</v>
      </c>
      <c r="L930" s="52">
        <f>IFERROR(_xll.qlIndexFixing(Index3M,H930,TRUE,_xll.ohTrigger(RecalcTrigger,Trigger3M)),NA())</f>
        <v>2.4098317893961576E-2</v>
      </c>
      <c r="M930" s="52">
        <f>IFERROR(_xll.qlIndexFixing(ONIndex3M,I930,TRUE,_xll.ohTrigger(RecalcTrigger,Trigger3M)),NA())</f>
        <v>2.3932777036737463E-2</v>
      </c>
      <c r="N930" s="52">
        <f>IFERROR(_xll.qlIndexFixing(Index6M,$H930,TRUE,_xll.ohTrigger(RecalcTrigger,Trigger6M)),NA())</f>
        <v>2.5839465482194571E-2</v>
      </c>
      <c r="O930" s="52">
        <f>IFERROR(_xll.qlIndexFixing(ONIndex6M,I930,TRUE,_xll.ohTrigger(RecalcTrigger,Trigger6M)),NA())</f>
        <v>2.5457442135518704E-2</v>
      </c>
      <c r="P930" s="52">
        <f>IFERROR(_xll.qlIndexFixing(Index1Y,$H930,TRUE,_xll.ohTrigger(RecalcTrigger,Trigger1Y)),NA())</f>
        <v>2.7463719915999329E-2</v>
      </c>
      <c r="Q930" s="52">
        <f>IFERROR(_xll.qlIndexFixing(ONIndex1Y,I930,TRUE,_xll.ohTrigger(RecalcTrigger,Trigger1Y)),NA())</f>
        <v>2.6190155599053355E-2</v>
      </c>
    </row>
    <row r="931" spans="2:17" x14ac:dyDescent="0.2">
      <c r="B931" s="46" t="s">
        <v>51</v>
      </c>
      <c r="D931" s="49">
        <f>_xll.qlCalendarAdvance(LocalCalendar,$D930,B931,"f",FALSE)</f>
        <v>46122</v>
      </c>
      <c r="E931" s="49">
        <f>_xll.qlInterestRateIndexValueDate(IndexON,D931)</f>
        <v>46122</v>
      </c>
      <c r="F931" s="52">
        <f>IFERROR(_xll.qlIndexFixing(IndexON,D931,TRUE,_xll.ohTrigger(RecalcTrigger,TriggerON)),NA())</f>
        <v>2.0301001140916597E-2</v>
      </c>
      <c r="H931" s="49">
        <f>_xll.qlCalendarAdvance(IborCalendar,$H930,B931,"f",FALSE)</f>
        <v>46119</v>
      </c>
      <c r="I931" s="49">
        <f>_xll.qlInterestRateIndexValueDate(Index1M,$H931)</f>
        <v>46121</v>
      </c>
      <c r="J931" s="52">
        <f>IFERROR(_xll.qlIndexFixing(Index1M,$H931,TRUE,_xll.ohTrigger(RecalcTrigger,Trigger1M)),NA())</f>
        <v>2.3266320404188023E-2</v>
      </c>
      <c r="K931" s="52">
        <f>IFERROR(_xll.qlIndexFixing(ONIndex1M,I931,TRUE,_xll.ohTrigger(RecalcTrigger,Trigger1M)),NA())</f>
        <v>2.3210193717542182E-2</v>
      </c>
      <c r="L931" s="52">
        <f>IFERROR(_xll.qlIndexFixing(Index3M,H931,TRUE,_xll.ohTrigger(RecalcTrigger,Trigger3M)),NA())</f>
        <v>2.4113766492124926E-2</v>
      </c>
      <c r="M931" s="52">
        <f>IFERROR(_xll.qlIndexFixing(ONIndex3M,I931,TRUE,_xll.ohTrigger(RecalcTrigger,Trigger3M)),NA())</f>
        <v>2.3941265319358251E-2</v>
      </c>
      <c r="N931" s="52">
        <f>IFERROR(_xll.qlIndexFixing(Index6M,$H931,TRUE,_xll.ohTrigger(RecalcTrigger,Trigger6M)),NA())</f>
        <v>2.5856164917557847E-2</v>
      </c>
      <c r="O931" s="52">
        <f>IFERROR(_xll.qlIndexFixing(ONIndex6M,I931,TRUE,_xll.ohTrigger(RecalcTrigger,Trigger6M)),NA())</f>
        <v>2.5467176524509583E-2</v>
      </c>
      <c r="P931" s="52">
        <f>IFERROR(_xll.qlIndexFixing(Index1Y,$H931,TRUE,_xll.ohTrigger(RecalcTrigger,Trigger1Y)),NA())</f>
        <v>2.7492282197266255E-2</v>
      </c>
      <c r="Q931" s="52">
        <f>IFERROR(_xll.qlIndexFixing(ONIndex1Y,I931,TRUE,_xll.ohTrigger(RecalcTrigger,Trigger1Y)),NA())</f>
        <v>2.6217886030588389E-2</v>
      </c>
    </row>
    <row r="932" spans="2:17" x14ac:dyDescent="0.2">
      <c r="B932" s="46" t="s">
        <v>51</v>
      </c>
      <c r="D932" s="49">
        <f>_xll.qlCalendarAdvance(LocalCalendar,$D931,B932,"f",FALSE)</f>
        <v>46129</v>
      </c>
      <c r="E932" s="49">
        <f>_xll.qlInterestRateIndexValueDate(IndexON,D932)</f>
        <v>46129</v>
      </c>
      <c r="F932" s="52">
        <f>IFERROR(_xll.qlIndexFixing(IndexON,D932,TRUE,_xll.ohTrigger(RecalcTrigger,TriggerON)),NA())</f>
        <v>2.0317723529910126E-2</v>
      </c>
      <c r="H932" s="49">
        <f>_xll.qlCalendarAdvance(IborCalendar,$H931,B932,"f",FALSE)</f>
        <v>46126</v>
      </c>
      <c r="I932" s="49">
        <f>_xll.qlInterestRateIndexValueDate(Index1M,$H932)</f>
        <v>46128</v>
      </c>
      <c r="J932" s="52">
        <f>IFERROR(_xll.qlIndexFixing(Index1M,$H932,TRUE,_xll.ohTrigger(RecalcTrigger,Trigger1M)),NA())</f>
        <v>2.328086086751141E-2</v>
      </c>
      <c r="K932" s="52">
        <f>IFERROR(_xll.qlIndexFixing(ONIndex1M,I932,TRUE,_xll.ohTrigger(RecalcTrigger,Trigger1M)),NA())</f>
        <v>2.322532297187152E-2</v>
      </c>
      <c r="L932" s="52">
        <f>IFERROR(_xll.qlIndexFixing(Index3M,H932,TRUE,_xll.ohTrigger(RecalcTrigger,Trigger3M)),NA())</f>
        <v>2.4129072816477085E-2</v>
      </c>
      <c r="M932" s="52">
        <f>IFERROR(_xll.qlIndexFixing(ONIndex3M,I932,TRUE,_xll.ohTrigger(RecalcTrigger,Trigger3M)),NA())</f>
        <v>2.3957441360185072E-2</v>
      </c>
      <c r="N932" s="52">
        <f>IFERROR(_xll.qlIndexFixing(Index6M,$H932,TRUE,_xll.ohTrigger(RecalcTrigger,Trigger6M)),NA())</f>
        <v>2.5872707368875689E-2</v>
      </c>
      <c r="O932" s="52">
        <f>IFERROR(_xll.qlIndexFixing(ONIndex6M,I932,TRUE,_xll.ohTrigger(RecalcTrigger,Trigger6M)),NA())</f>
        <v>2.5485631075436999E-2</v>
      </c>
      <c r="P932" s="52">
        <f>IFERROR(_xll.qlIndexFixing(Index1Y,$H932,TRUE,_xll.ohTrigger(RecalcTrigger,Trigger1Y)),NA())</f>
        <v>2.752007946420754E-2</v>
      </c>
      <c r="Q932" s="52">
        <f>IFERROR(_xll.qlIndexFixing(ONIndex1Y,I932,TRUE,_xll.ohTrigger(RecalcTrigger,Trigger1Y)),NA())</f>
        <v>2.6262575773774444E-2</v>
      </c>
    </row>
    <row r="933" spans="2:17" x14ac:dyDescent="0.2">
      <c r="B933" s="46" t="s">
        <v>51</v>
      </c>
      <c r="D933" s="49">
        <f>_xll.qlCalendarAdvance(LocalCalendar,$D932,B933,"f",FALSE)</f>
        <v>46136</v>
      </c>
      <c r="E933" s="49">
        <f>_xll.qlInterestRateIndexValueDate(IndexON,D933)</f>
        <v>46136</v>
      </c>
      <c r="F933" s="52">
        <f>IFERROR(_xll.qlIndexFixing(IndexON,D933,TRUE,_xll.ohTrigger(RecalcTrigger,TriggerON)),NA())</f>
        <v>2.0334265106525251E-2</v>
      </c>
      <c r="H933" s="49">
        <f>_xll.qlCalendarAdvance(IborCalendar,$H932,B933,"f",FALSE)</f>
        <v>46133</v>
      </c>
      <c r="I933" s="49">
        <f>_xll.qlInterestRateIndexValueDate(Index1M,$H933)</f>
        <v>46135</v>
      </c>
      <c r="J933" s="52">
        <f>IFERROR(_xll.qlIndexFixing(Index1M,$H933,TRUE,_xll.ohTrigger(RecalcTrigger,Trigger1M)),NA())</f>
        <v>2.3296931699895138E-2</v>
      </c>
      <c r="K933" s="52">
        <f>IFERROR(_xll.qlIndexFixing(ONIndex1M,I933,TRUE,_xll.ohTrigger(RecalcTrigger,Trigger1M)),NA())</f>
        <v>2.3240157345281176E-2</v>
      </c>
      <c r="L933" s="52">
        <f>IFERROR(_xll.qlIndexFixing(Index3M,H933,TRUE,_xll.ohTrigger(RecalcTrigger,Trigger3M)),NA())</f>
        <v>2.4144241305027569E-2</v>
      </c>
      <c r="M933" s="52">
        <f>IFERROR(_xll.qlIndexFixing(ONIndex3M,I933,TRUE,_xll.ohTrigger(RecalcTrigger,Trigger3M)),NA())</f>
        <v>2.3973434943282967E-2</v>
      </c>
      <c r="N933" s="52">
        <f>IFERROR(_xll.qlIndexFixing(Index6M,$H933,TRUE,_xll.ohTrigger(RecalcTrigger,Trigger6M)),NA())</f>
        <v>2.5889096697270662E-2</v>
      </c>
      <c r="O933" s="52">
        <f>IFERROR(_xll.qlIndexFixing(ONIndex6M,I933,TRUE,_xll.ohTrigger(RecalcTrigger,Trigger6M)),NA())</f>
        <v>2.5503844964713807E-2</v>
      </c>
      <c r="P933" s="52">
        <f>IFERROR(_xll.qlIndexFixing(Index1Y,$H933,TRUE,_xll.ohTrigger(RecalcTrigger,Trigger1Y)),NA())</f>
        <v>2.7547083059967007E-2</v>
      </c>
      <c r="Q933" s="52">
        <f>IFERROR(_xll.qlIndexFixing(ONIndex1Y,I933,TRUE,_xll.ohTrigger(RecalcTrigger,Trigger1Y)),NA())</f>
        <v>2.630786767168658E-2</v>
      </c>
    </row>
    <row r="934" spans="2:17" x14ac:dyDescent="0.2">
      <c r="B934" s="46" t="s">
        <v>51</v>
      </c>
      <c r="D934" s="49">
        <f>_xll.qlCalendarAdvance(LocalCalendar,$D933,B934,"f",FALSE)</f>
        <v>46143</v>
      </c>
      <c r="E934" s="49">
        <f>_xll.qlInterestRateIndexValueDate(IndexON,D934)</f>
        <v>46143</v>
      </c>
      <c r="F934" s="52">
        <f>IFERROR(_xll.qlIndexFixing(IndexON,D934,TRUE,_xll.ohTrigger(RecalcTrigger,TriggerON)),NA())</f>
        <v>2.0350625870708683E-2</v>
      </c>
      <c r="H934" s="49">
        <f>_xll.qlCalendarAdvance(IborCalendar,$H933,B934,"f",FALSE)</f>
        <v>46140</v>
      </c>
      <c r="I934" s="49">
        <f>_xll.qlInterestRateIndexValueDate(Index1M,$H934)</f>
        <v>46142</v>
      </c>
      <c r="J934" s="52">
        <f>IFERROR(_xll.qlIndexFixing(Index1M,$H934,TRUE,_xll.ohTrigger(RecalcTrigger,Trigger1M)),NA())</f>
        <v>2.3304044437220651E-2</v>
      </c>
      <c r="K934" s="52">
        <f>IFERROR(_xll.qlIndexFixing(ONIndex1M,I934,TRUE,_xll.ohTrigger(RecalcTrigger,Trigger1M)),NA())</f>
        <v>2.3254696837691213E-2</v>
      </c>
      <c r="L934" s="52">
        <f>IFERROR(_xll.qlIndexFixing(Index3M,H934,TRUE,_xll.ohTrigger(RecalcTrigger,Trigger3M)),NA())</f>
        <v>2.4161134787311394E-2</v>
      </c>
      <c r="M934" s="52">
        <f>IFERROR(_xll.qlIndexFixing(ONIndex3M,I934,TRUE,_xll.ohTrigger(RecalcTrigger,Trigger3M)),NA())</f>
        <v>2.3989246068651937E-2</v>
      </c>
      <c r="N934" s="52">
        <f>IFERROR(_xll.qlIndexFixing(Index6M,$H934,TRUE,_xll.ohTrigger(RecalcTrigger,Trigger6M)),NA())</f>
        <v>2.5905336764028269E-2</v>
      </c>
      <c r="O934" s="52">
        <f>IFERROR(_xll.qlIndexFixing(ONIndex6M,I934,TRUE,_xll.ohTrigger(RecalcTrigger,Trigger6M)),NA())</f>
        <v>2.5521818192419943E-2</v>
      </c>
      <c r="P934" s="52">
        <f>IFERROR(_xll.qlIndexFixing(Index1Y,$H934,TRUE,_xll.ohTrigger(RecalcTrigger,Trigger1Y)),NA())</f>
        <v>2.7573264326462503E-2</v>
      </c>
      <c r="Q934" s="52">
        <f>IFERROR(_xll.qlIndexFixing(ONIndex1Y,I934,TRUE,_xll.ohTrigger(RecalcTrigger,Trigger1Y)),NA())</f>
        <v>2.6353761724564606E-2</v>
      </c>
    </row>
    <row r="935" spans="2:17" x14ac:dyDescent="0.2">
      <c r="B935" s="46" t="s">
        <v>51</v>
      </c>
      <c r="D935" s="49">
        <f>_xll.qlCalendarAdvance(LocalCalendar,$D934,B935,"f",FALSE)</f>
        <v>46150</v>
      </c>
      <c r="E935" s="49">
        <f>_xll.qlInterestRateIndexValueDate(IndexON,D935)</f>
        <v>46150</v>
      </c>
      <c r="F935" s="52">
        <f>IFERROR(_xll.qlIndexFixing(IndexON,D935,TRUE,_xll.ohTrigger(RecalcTrigger,TriggerON)),NA())</f>
        <v>2.0366819035384509E-2</v>
      </c>
      <c r="H935" s="49">
        <f>_xll.qlCalendarAdvance(IborCalendar,$H934,B935,"f",FALSE)</f>
        <v>46147</v>
      </c>
      <c r="I935" s="49">
        <f>_xll.qlInterestRateIndexValueDate(Index1M,$H935)</f>
        <v>46149</v>
      </c>
      <c r="J935" s="52">
        <f>IFERROR(_xll.qlIndexFixing(Index1M,$H935,TRUE,_xll.ohTrigger(RecalcTrigger,Trigger1M)),NA())</f>
        <v>2.3323262323255434E-2</v>
      </c>
      <c r="K935" s="52">
        <f>IFERROR(_xll.qlIndexFixing(ONIndex1M,I935,TRUE,_xll.ohTrigger(RecalcTrigger,Trigger1M)),NA())</f>
        <v>2.3268952215209637E-2</v>
      </c>
      <c r="L935" s="52">
        <f>IFERROR(_xll.qlIndexFixing(Index3M,H935,TRUE,_xll.ohTrigger(RecalcTrigger,Trigger3M)),NA())</f>
        <v>2.41760329105065E-2</v>
      </c>
      <c r="M935" s="52">
        <f>IFERROR(_xll.qlIndexFixing(ONIndex3M,I935,TRUE,_xll.ohTrigger(RecalcTrigger,Trigger3M)),NA())</f>
        <v>2.4004878444046085E-2</v>
      </c>
      <c r="N935" s="52">
        <f>IFERROR(_xll.qlIndexFixing(Index6M,$H935,TRUE,_xll.ohTrigger(RecalcTrigger,Trigger6M)),NA())</f>
        <v>2.5927515625895094E-2</v>
      </c>
      <c r="O935" s="52">
        <f>IFERROR(_xll.qlIndexFixing(ONIndex6M,I935,TRUE,_xll.ohTrigger(RecalcTrigger,Trigger6M)),NA())</f>
        <v>2.553955720411949E-2</v>
      </c>
      <c r="P935" s="52">
        <f>IFERROR(_xll.qlIndexFixing(Index1Y,$H935,TRUE,_xll.ohTrigger(RecalcTrigger,Trigger1Y)),NA())</f>
        <v>2.7598594797645662E-2</v>
      </c>
      <c r="Q935" s="52">
        <f>IFERROR(_xll.qlIndexFixing(ONIndex1Y,I935,TRUE,_xll.ohTrigger(RecalcTrigger,Trigger1Y)),NA())</f>
        <v>2.6400164188835618E-2</v>
      </c>
    </row>
    <row r="936" spans="2:17" x14ac:dyDescent="0.2">
      <c r="B936" s="46" t="s">
        <v>51</v>
      </c>
      <c r="D936" s="49">
        <f>_xll.qlCalendarAdvance(LocalCalendar,$D935,B936,"f",FALSE)</f>
        <v>46157</v>
      </c>
      <c r="E936" s="49">
        <f>_xll.qlInterestRateIndexValueDate(IndexON,D936)</f>
        <v>46157</v>
      </c>
      <c r="F936" s="52">
        <f>IFERROR(_xll.qlIndexFixing(IndexON,D936,TRUE,_xll.ohTrigger(RecalcTrigger,TriggerON)),NA())</f>
        <v>2.0382888643908359E-2</v>
      </c>
      <c r="H936" s="49">
        <f>_xll.qlCalendarAdvance(IborCalendar,$H935,B936,"f",FALSE)</f>
        <v>46154</v>
      </c>
      <c r="I936" s="49">
        <f>_xll.qlInterestRateIndexValueDate(Index1M,$H936)</f>
        <v>46156</v>
      </c>
      <c r="J936" s="52">
        <f>IFERROR(_xll.qlIndexFixing(Index1M,$H936,TRUE,_xll.ohTrigger(RecalcTrigger,Trigger1M)),NA())</f>
        <v>2.3337098512672128E-2</v>
      </c>
      <c r="K936" s="52">
        <f>IFERROR(_xll.qlIndexFixing(ONIndex1M,I936,TRUE,_xll.ohTrigger(RecalcTrigger,Trigger1M)),NA())</f>
        <v>2.3283044737159031E-2</v>
      </c>
      <c r="L936" s="52">
        <f>IFERROR(_xll.qlIndexFixing(Index3M,H936,TRUE,_xll.ohTrigger(RecalcTrigger,Trigger3M)),NA())</f>
        <v>2.4190804969278359E-2</v>
      </c>
      <c r="M936" s="52">
        <f>IFERROR(_xll.qlIndexFixing(ONIndex3M,I936,TRUE,_xll.ohTrigger(RecalcTrigger,Trigger3M)),NA())</f>
        <v>2.4020373827742247E-2</v>
      </c>
      <c r="N936" s="52">
        <f>IFERROR(_xll.qlIndexFixing(Index6M,$H936,TRUE,_xll.ohTrigger(RecalcTrigger,Trigger6M)),NA())</f>
        <v>2.5943440250455186E-2</v>
      </c>
      <c r="O936" s="52">
        <f>IFERROR(_xll.qlIndexFixing(ONIndex6M,I936,TRUE,_xll.ohTrigger(RecalcTrigger,Trigger6M)),NA())</f>
        <v>2.5557134597899989E-2</v>
      </c>
      <c r="P936" s="52">
        <f>IFERROR(_xll.qlIndexFixing(Index1Y,$H936,TRUE,_xll.ohTrigger(RecalcTrigger,Trigger1Y)),NA())</f>
        <v>2.7623062825105148E-2</v>
      </c>
      <c r="Q936" s="52">
        <f>IFERROR(_xll.qlIndexFixing(ONIndex1Y,I936,TRUE,_xll.ohTrigger(RecalcTrigger,Trigger1Y)),NA())</f>
        <v>2.6446019212933436E-2</v>
      </c>
    </row>
    <row r="937" spans="2:17" x14ac:dyDescent="0.2">
      <c r="B937" s="46" t="s">
        <v>51</v>
      </c>
      <c r="D937" s="49">
        <f>_xll.qlCalendarAdvance(LocalCalendar,$D936,B937,"f",FALSE)</f>
        <v>46164</v>
      </c>
      <c r="E937" s="49">
        <f>_xll.qlInterestRateIndexValueDate(IndexON,D937)</f>
        <v>46164</v>
      </c>
      <c r="F937" s="52">
        <f>IFERROR(_xll.qlIndexFixing(IndexON,D937,TRUE,_xll.ohTrigger(RecalcTrigger,TriggerON)),NA())</f>
        <v>2.0400551126857902E-2</v>
      </c>
      <c r="H937" s="49">
        <f>_xll.qlCalendarAdvance(IborCalendar,$H936,B937,"f",FALSE)</f>
        <v>46161</v>
      </c>
      <c r="I937" s="49">
        <f>_xll.qlInterestRateIndexValueDate(Index1M,$H937)</f>
        <v>46163</v>
      </c>
      <c r="J937" s="52">
        <f>IFERROR(_xll.qlIndexFixing(Index1M,$H937,TRUE,_xll.ohTrigger(RecalcTrigger,Trigger1M)),NA())</f>
        <v>2.3350806169671612E-2</v>
      </c>
      <c r="K937" s="52">
        <f>IFERROR(_xll.qlIndexFixing(ONIndex1M,I937,TRUE,_xll.ohTrigger(RecalcTrigger,Trigger1M)),NA())</f>
        <v>2.3297008968290456E-2</v>
      </c>
      <c r="L937" s="52">
        <f>IFERROR(_xll.qlIndexFixing(Index3M,H937,TRUE,_xll.ohTrigger(RecalcTrigger,Trigger3M)),NA())</f>
        <v>2.4205451228958202E-2</v>
      </c>
      <c r="M937" s="52">
        <f>IFERROR(_xll.qlIndexFixing(ONIndex3M,I937,TRUE,_xll.ohTrigger(RecalcTrigger,Trigger3M)),NA())</f>
        <v>2.4035744123018787E-2</v>
      </c>
      <c r="N937" s="52">
        <f>IFERROR(_xll.qlIndexFixing(Index6M,$H937,TRUE,_xll.ohTrigger(RecalcTrigger,Trigger6M)),NA())</f>
        <v>2.5959222199381817E-2</v>
      </c>
      <c r="O937" s="52">
        <f>IFERROR(_xll.qlIndexFixing(ONIndex6M,I937,TRUE,_xll.ohTrigger(RecalcTrigger,Trigger6M)),NA())</f>
        <v>2.557457106752814E-2</v>
      </c>
      <c r="P937" s="52">
        <f>IFERROR(_xll.qlIndexFixing(Index1Y,$H937,TRUE,_xll.ohTrigger(RecalcTrigger,Trigger1Y)),NA())</f>
        <v>2.7646686393416331E-2</v>
      </c>
      <c r="Q937" s="52">
        <f>IFERROR(_xll.qlIndexFixing(ONIndex1Y,I937,TRUE,_xll.ohTrigger(RecalcTrigger,Trigger1Y)),NA())</f>
        <v>2.649102582960694E-2</v>
      </c>
    </row>
    <row r="938" spans="2:17" x14ac:dyDescent="0.2">
      <c r="B938" s="46" t="s">
        <v>51</v>
      </c>
      <c r="D938" s="49">
        <f>_xll.qlCalendarAdvance(LocalCalendar,$D937,B938,"f",FALSE)</f>
        <v>46171</v>
      </c>
      <c r="E938" s="49">
        <f>_xll.qlInterestRateIndexValueDate(IndexON,D938)</f>
        <v>46171</v>
      </c>
      <c r="F938" s="52">
        <f>IFERROR(_xll.qlIndexFixing(IndexON,D938,TRUE,_xll.ohTrigger(RecalcTrigger,TriggerON)),NA())</f>
        <v>2.041467040518441E-2</v>
      </c>
      <c r="H938" s="49">
        <f>_xll.qlCalendarAdvance(IborCalendar,$H937,B938,"f",FALSE)</f>
        <v>46168</v>
      </c>
      <c r="I938" s="49">
        <f>_xll.qlInterestRateIndexValueDate(Index1M,$H938)</f>
        <v>46170</v>
      </c>
      <c r="J938" s="52">
        <f>IFERROR(_xll.qlIndexFixing(Index1M,$H938,TRUE,_xll.ohTrigger(RecalcTrigger,Trigger1M)),NA())</f>
        <v>2.336438529378676E-2</v>
      </c>
      <c r="K938" s="52">
        <f>IFERROR(_xll.qlIndexFixing(ONIndex1M,I938,TRUE,_xll.ohTrigger(RecalcTrigger,Trigger1M)),NA())</f>
        <v>2.3310844908523976E-2</v>
      </c>
      <c r="L938" s="52">
        <f>IFERROR(_xll.qlIndexFixing(Index3M,H938,TRUE,_xll.ohTrigger(RecalcTrigger,Trigger3M)),NA())</f>
        <v>2.4219971688141943E-2</v>
      </c>
      <c r="M938" s="52">
        <f>IFERROR(_xll.qlIndexFixing(ONIndex3M,I938,TRUE,_xll.ohTrigger(RecalcTrigger,Trigger3M)),NA())</f>
        <v>2.4050989329875705E-2</v>
      </c>
      <c r="N938" s="52">
        <f>IFERROR(_xll.qlIndexFixing(Index6M,$H938,TRUE,_xll.ohTrigger(RecalcTrigger,Trigger6M)),NA())</f>
        <v>2.5974861469229574E-2</v>
      </c>
      <c r="O938" s="52">
        <f>IFERROR(_xll.qlIndexFixing(ONIndex6M,I938,TRUE,_xll.ohTrigger(RecalcTrigger,Trigger6M)),NA())</f>
        <v>2.5591866613163816E-2</v>
      </c>
      <c r="P938" s="52">
        <f>IFERROR(_xll.qlIndexFixing(Index1Y,$H938,TRUE,_xll.ohTrigger(RecalcTrigger,Trigger1Y)),NA())</f>
        <v>2.7669486507323232E-2</v>
      </c>
      <c r="Q938" s="52">
        <f>IFERROR(_xll.qlIndexFixing(ONIndex1Y,I938,TRUE,_xll.ohTrigger(RecalcTrigger,Trigger1Y)),NA())</f>
        <v>2.6535184038616322E-2</v>
      </c>
    </row>
    <row r="939" spans="2:17" x14ac:dyDescent="0.2">
      <c r="B939" s="46" t="s">
        <v>51</v>
      </c>
      <c r="D939" s="49">
        <f>_xll.qlCalendarAdvance(LocalCalendar,$D938,B939,"f",FALSE)</f>
        <v>46178</v>
      </c>
      <c r="E939" s="49">
        <f>_xll.qlInterestRateIndexValueDate(IndexON,D939)</f>
        <v>46178</v>
      </c>
      <c r="F939" s="52">
        <f>IFERROR(_xll.qlIndexFixing(IndexON,D939,TRUE,_xll.ohTrigger(RecalcTrigger,TriggerON)),NA())</f>
        <v>2.0430382557856674E-2</v>
      </c>
      <c r="H939" s="49">
        <f>_xll.qlCalendarAdvance(IborCalendar,$H938,B939,"f",FALSE)</f>
        <v>46175</v>
      </c>
      <c r="I939" s="49">
        <f>_xll.qlInterestRateIndexValueDate(Index1M,$H939)</f>
        <v>46177</v>
      </c>
      <c r="J939" s="52">
        <f>IFERROR(_xll.qlIndexFixing(Index1M,$H939,TRUE,_xll.ohTrigger(RecalcTrigger,Trigger1M)),NA())</f>
        <v>2.3377835884552944E-2</v>
      </c>
      <c r="K939" s="52">
        <f>IFERROR(_xll.qlIndexFixing(ONIndex1M,I939,TRUE,_xll.ohTrigger(RecalcTrigger,Trigger1M)),NA())</f>
        <v>2.332455255785959E-2</v>
      </c>
      <c r="L939" s="52">
        <f>IFERROR(_xll.qlIndexFixing(Index3M,H939,TRUE,_xll.ohTrigger(RecalcTrigger,Trigger3M)),NA())</f>
        <v>2.4234366345435902E-2</v>
      </c>
      <c r="M939" s="52">
        <f>IFERROR(_xll.qlIndexFixing(ONIndex3M,I939,TRUE,_xll.ohTrigger(RecalcTrigger,Trigger3M)),NA())</f>
        <v>2.4066109448073192E-2</v>
      </c>
      <c r="N939" s="52">
        <f>IFERROR(_xll.qlIndexFixing(Index6M,$H939,TRUE,_xll.ohTrigger(RecalcTrigger,Trigger6M)),NA())</f>
        <v>2.5984382619445735E-2</v>
      </c>
      <c r="O939" s="52">
        <f>IFERROR(_xll.qlIndexFixing(ONIndex6M,I939,TRUE,_xll.ohTrigger(RecalcTrigger,Trigger6M)),NA())</f>
        <v>2.5609021234567209E-2</v>
      </c>
      <c r="P939" s="52">
        <f>IFERROR(_xll.qlIndexFixing(Index1Y,$H939,TRUE,_xll.ohTrigger(RecalcTrigger,Trigger1Y)),NA())</f>
        <v>2.7691484175506237E-2</v>
      </c>
      <c r="Q939" s="52">
        <f>IFERROR(_xll.qlIndexFixing(ONIndex1Y,I939,TRUE,_xll.ohTrigger(RecalcTrigger,Trigger1Y)),NA())</f>
        <v>2.6578493839481965E-2</v>
      </c>
    </row>
    <row r="940" spans="2:17" x14ac:dyDescent="0.2">
      <c r="B940" s="46" t="s">
        <v>51</v>
      </c>
      <c r="D940" s="49">
        <f>_xll.qlCalendarAdvance(LocalCalendar,$D939,B940,"f",FALSE)</f>
        <v>46185</v>
      </c>
      <c r="E940" s="49">
        <f>_xll.qlInterestRateIndexValueDate(IndexON,D940)</f>
        <v>46185</v>
      </c>
      <c r="F940" s="52">
        <f>IFERROR(_xll.qlIndexFixing(IndexON,D940,TRUE,_xll.ohTrigger(RecalcTrigger,TriggerON)),NA())</f>
        <v>2.0445975558507357E-2</v>
      </c>
      <c r="H940" s="49">
        <f>_xll.qlCalendarAdvance(IborCalendar,$H939,B940,"f",FALSE)</f>
        <v>46182</v>
      </c>
      <c r="I940" s="49">
        <f>_xll.qlInterestRateIndexValueDate(Index1M,$H940)</f>
        <v>46184</v>
      </c>
      <c r="J940" s="52">
        <f>IFERROR(_xll.qlIndexFixing(Index1M,$H940,TRUE,_xll.ohTrigger(RecalcTrigger,Trigger1M)),NA())</f>
        <v>2.3391157941510532E-2</v>
      </c>
      <c r="K940" s="52">
        <f>IFERROR(_xll.qlIndexFixing(ONIndex1M,I940,TRUE,_xll.ohTrigger(RecalcTrigger,Trigger1M)),NA())</f>
        <v>2.3338131916217364E-2</v>
      </c>
      <c r="L940" s="52">
        <f>IFERROR(_xll.qlIndexFixing(Index3M,H940,TRUE,_xll.ohTrigger(RecalcTrigger,Trigger3M)),NA())</f>
        <v>2.4248635199461195E-2</v>
      </c>
      <c r="M940" s="52">
        <f>IFERROR(_xll.qlIndexFixing(ONIndex3M,I940,TRUE,_xll.ohTrigger(RecalcTrigger,Trigger3M)),NA())</f>
        <v>2.4081104477851056E-2</v>
      </c>
      <c r="N940" s="52">
        <f>IFERROR(_xll.qlIndexFixing(Index6M,$H940,TRUE,_xll.ohTrigger(RecalcTrigger,Trigger6M)),NA())</f>
        <v>2.5999763787695616E-2</v>
      </c>
      <c r="O940" s="52">
        <f>IFERROR(_xll.qlIndexFixing(ONIndex6M,I940,TRUE,_xll.ohTrigger(RecalcTrigger,Trigger6M)),NA())</f>
        <v>2.5626034931818253E-2</v>
      </c>
      <c r="P940" s="52">
        <f>IFERROR(_xll.qlIndexFixing(Index1Y,$H940,TRUE,_xll.ohTrigger(RecalcTrigger,Trigger1Y)),NA())</f>
        <v>2.7712700410411482E-2</v>
      </c>
      <c r="Q940" s="52">
        <f>IFERROR(_xll.qlIndexFixing(ONIndex1Y,I940,TRUE,_xll.ohTrigger(RecalcTrigger,Trigger1Y)),NA())</f>
        <v>2.6620955231964061E-2</v>
      </c>
    </row>
    <row r="941" spans="2:17" x14ac:dyDescent="0.2">
      <c r="B941" s="46" t="s">
        <v>51</v>
      </c>
      <c r="D941" s="49">
        <f>_xll.qlCalendarAdvance(LocalCalendar,$D940,B941,"f",FALSE)</f>
        <v>46192</v>
      </c>
      <c r="E941" s="49">
        <f>_xll.qlInterestRateIndexValueDate(IndexON,D941)</f>
        <v>46192</v>
      </c>
      <c r="F941" s="52">
        <f>IFERROR(_xll.qlIndexFixing(IndexON,D941,TRUE,_xll.ohTrigger(RecalcTrigger,TriggerON)),NA())</f>
        <v>2.0461449407083165E-2</v>
      </c>
      <c r="H941" s="49">
        <f>_xll.qlCalendarAdvance(IborCalendar,$H940,B941,"f",FALSE)</f>
        <v>46189</v>
      </c>
      <c r="I941" s="49">
        <f>_xll.qlInterestRateIndexValueDate(Index1M,$H941)</f>
        <v>46191</v>
      </c>
      <c r="J941" s="52">
        <f>IFERROR(_xll.qlIndexFixing(Index1M,$H941,TRUE,_xll.ohTrigger(RecalcTrigger,Trigger1M)),NA())</f>
        <v>2.3404351464202389E-2</v>
      </c>
      <c r="K941" s="52">
        <f>IFERROR(_xll.qlIndexFixing(ONIndex1M,I941,TRUE,_xll.ohTrigger(RecalcTrigger,Trigger1M)),NA())</f>
        <v>2.3351582983677233E-2</v>
      </c>
      <c r="L941" s="52">
        <f>IFERROR(_xll.qlIndexFixing(Index3M,H941,TRUE,_xll.ohTrigger(RecalcTrigger,Trigger3M)),NA())</f>
        <v>2.4262778248849343E-2</v>
      </c>
      <c r="M941" s="52">
        <f>IFERROR(_xll.qlIndexFixing(ONIndex3M,I941,TRUE,_xll.ohTrigger(RecalcTrigger,Trigger3M)),NA())</f>
        <v>2.4095974419129362E-2</v>
      </c>
      <c r="N941" s="52">
        <f>IFERROR(_xll.qlIndexFixing(Index6M,$H941,TRUE,_xll.ohTrigger(RecalcTrigger,Trigger6M)),NA())</f>
        <v>2.6015002296202242E-2</v>
      </c>
      <c r="O941" s="52">
        <f>IFERROR(_xll.qlIndexFixing(ONIndex6M,I941,TRUE,_xll.ohTrigger(RecalcTrigger,Trigger6M)),NA())</f>
        <v>2.5642907704996887E-2</v>
      </c>
      <c r="P941" s="52">
        <f>IFERROR(_xll.qlIndexFixing(Index1Y,$H941,TRUE,_xll.ohTrigger(RecalcTrigger,Trigger1Y)),NA())</f>
        <v>2.7733156228088369E-2</v>
      </c>
      <c r="Q941" s="52">
        <f>IFERROR(_xll.qlIndexFixing(ONIndex1Y,I941,TRUE,_xll.ohTrigger(RecalcTrigger,Trigger1Y)),NA())</f>
        <v>2.6662568215822802E-2</v>
      </c>
    </row>
    <row r="942" spans="2:17" x14ac:dyDescent="0.2">
      <c r="B942" s="46" t="s">
        <v>51</v>
      </c>
      <c r="D942" s="49">
        <f>_xll.qlCalendarAdvance(LocalCalendar,$D941,B942,"f",FALSE)</f>
        <v>46199</v>
      </c>
      <c r="E942" s="49">
        <f>_xll.qlInterestRateIndexValueDate(IndexON,D942)</f>
        <v>46199</v>
      </c>
      <c r="F942" s="52">
        <f>IFERROR(_xll.qlIndexFixing(IndexON,D942,TRUE,_xll.ohTrigger(RecalcTrigger,TriggerON)),NA())</f>
        <v>2.047680410353081E-2</v>
      </c>
      <c r="H942" s="49">
        <f>_xll.qlCalendarAdvance(IborCalendar,$H941,B942,"f",FALSE)</f>
        <v>46196</v>
      </c>
      <c r="I942" s="49">
        <f>_xll.qlInterestRateIndexValueDate(Index1M,$H942)</f>
        <v>46198</v>
      </c>
      <c r="J942" s="52">
        <f>IFERROR(_xll.qlIndexFixing(Index1M,$H942,TRUE,_xll.ohTrigger(RecalcTrigger,Trigger1M)),NA())</f>
        <v>2.3417416452178874E-2</v>
      </c>
      <c r="K942" s="52">
        <f>IFERROR(_xll.qlIndexFixing(ONIndex1M,I942,TRUE,_xll.ohTrigger(RecalcTrigger,Trigger1M)),NA())</f>
        <v>2.336490576015926E-2</v>
      </c>
      <c r="L942" s="52">
        <f>IFERROR(_xll.qlIndexFixing(Index3M,H942,TRUE,_xll.ohTrigger(RecalcTrigger,Trigger3M)),NA())</f>
        <v>2.4276795492244044E-2</v>
      </c>
      <c r="M942" s="52">
        <f>IFERROR(_xll.qlIndexFixing(ONIndex3M,I942,TRUE,_xll.ohTrigger(RecalcTrigger,Trigger3M)),NA())</f>
        <v>2.4110719271828174E-2</v>
      </c>
      <c r="N942" s="52">
        <f>IFERROR(_xll.qlIndexFixing(Index6M,$H942,TRUE,_xll.ohTrigger(RecalcTrigger,Trigger6M)),NA())</f>
        <v>2.6037954649143137E-2</v>
      </c>
      <c r="O942" s="52">
        <f>IFERROR(_xll.qlIndexFixing(ONIndex6M,I942,TRUE,_xll.ohTrigger(RecalcTrigger,Trigger6M)),NA())</f>
        <v>2.5659639553943236E-2</v>
      </c>
      <c r="P942" s="52">
        <f>IFERROR(_xll.qlIndexFixing(Index1Y,$H942,TRUE,_xll.ohTrigger(RecalcTrigger,Trigger1Y)),NA())</f>
        <v>2.7752872648028573E-2</v>
      </c>
      <c r="Q942" s="52">
        <f>IFERROR(_xll.qlIndexFixing(ONIndex1Y,I942,TRUE,_xll.ohTrigger(RecalcTrigger,Trigger1Y)),NA())</f>
        <v>2.6703332790738443E-2</v>
      </c>
    </row>
    <row r="943" spans="2:17" x14ac:dyDescent="0.2">
      <c r="B943" s="46" t="s">
        <v>51</v>
      </c>
      <c r="D943" s="49">
        <f>_xll.qlCalendarAdvance(LocalCalendar,$D942,B943,"f",FALSE)</f>
        <v>46209</v>
      </c>
      <c r="E943" s="49">
        <f>_xll.qlInterestRateIndexValueDate(IndexON,D943)</f>
        <v>46209</v>
      </c>
      <c r="F943" s="52">
        <f>IFERROR(_xll.qlIndexFixing(IndexON,D943,TRUE,_xll.ohTrigger(RecalcTrigger,TriggerON)),NA())</f>
        <v>2.049520474869837E-2</v>
      </c>
      <c r="H943" s="49">
        <f>_xll.qlCalendarAdvance(IborCalendar,$H942,B943,"f",FALSE)</f>
        <v>46203</v>
      </c>
      <c r="I943" s="49">
        <f>_xll.qlInterestRateIndexValueDate(Index1M,$H943)</f>
        <v>46205</v>
      </c>
      <c r="J943" s="52">
        <f>IFERROR(_xll.qlIndexFixing(Index1M,$H943,TRUE,_xll.ohTrigger(RecalcTrigger,Trigger1M)),NA())</f>
        <v>2.3430352904992846E-2</v>
      </c>
      <c r="K943" s="52">
        <f>IFERROR(_xll.qlIndexFixing(ONIndex1M,I943,TRUE,_xll.ohTrigger(RecalcTrigger,Trigger1M)),NA())</f>
        <v>2.3383187185632703E-2</v>
      </c>
      <c r="L943" s="52">
        <f>IFERROR(_xll.qlIndexFixing(Index3M,H943,TRUE,_xll.ohTrigger(RecalcTrigger,Trigger3M)),NA())</f>
        <v>2.429068692830115E-2</v>
      </c>
      <c r="M943" s="52">
        <f>IFERROR(_xll.qlIndexFixing(ONIndex3M,I943,TRUE,_xll.ohTrigger(RecalcTrigger,Trigger3M)),NA())</f>
        <v>2.4130879840662534E-2</v>
      </c>
      <c r="N943" s="52">
        <f>IFERROR(_xll.qlIndexFixing(Index6M,$H943,TRUE,_xll.ohTrigger(RecalcTrigger,Trigger6M)),NA())</f>
        <v>2.605091751384709E-2</v>
      </c>
      <c r="O943" s="52">
        <f>IFERROR(_xll.qlIndexFixing(ONIndex6M,I943,TRUE,_xll.ohTrigger(RecalcTrigger,Trigger6M)),NA())</f>
        <v>2.5682513385272276E-2</v>
      </c>
      <c r="P943" s="52">
        <f>IFERROR(_xll.qlIndexFixing(Index1Y,$H943,TRUE,_xll.ohTrigger(RecalcTrigger,Trigger1Y)),NA())</f>
        <v>2.777187069301057E-2</v>
      </c>
      <c r="Q943" s="52">
        <f>IFERROR(_xll.qlIndexFixing(ONIndex1Y,I943,TRUE,_xll.ohTrigger(RecalcTrigger,Trigger1Y)),NA())</f>
        <v>2.6754663251900013E-2</v>
      </c>
    </row>
    <row r="944" spans="2:17" x14ac:dyDescent="0.2">
      <c r="B944" s="46" t="s">
        <v>51</v>
      </c>
      <c r="D944" s="49">
        <f>_xll.qlCalendarAdvance(LocalCalendar,$D943,B944,"f",FALSE)</f>
        <v>46216</v>
      </c>
      <c r="E944" s="49">
        <f>_xll.qlInterestRateIndexValueDate(IndexON,D944)</f>
        <v>46216</v>
      </c>
      <c r="F944" s="52">
        <f>IFERROR(_xll.qlIndexFixing(IndexON,D944,TRUE,_xll.ohTrigger(RecalcTrigger,TriggerON)),NA())</f>
        <v>2.051028537944255E-2</v>
      </c>
      <c r="H944" s="49">
        <f>_xll.qlCalendarAdvance(IborCalendar,$H943,B944,"f",FALSE)</f>
        <v>46210</v>
      </c>
      <c r="I944" s="49">
        <f>_xll.qlInterestRateIndexValueDate(Index1M,$H944)</f>
        <v>46212</v>
      </c>
      <c r="J944" s="52">
        <f>IFERROR(_xll.qlIndexFixing(Index1M,$H944,TRUE,_xll.ohTrigger(RecalcTrigger,Trigger1M)),NA())</f>
        <v>2.3443160822197162E-2</v>
      </c>
      <c r="K944" s="52">
        <f>IFERROR(_xll.qlIndexFixing(ONIndex1M,I944,TRUE,_xll.ohTrigger(RecalcTrigger,Trigger1M)),NA())</f>
        <v>2.3391166440269728E-2</v>
      </c>
      <c r="L944" s="52">
        <f>IFERROR(_xll.qlIndexFixing(Index3M,H944,TRUE,_xll.ohTrigger(RecalcTrigger,Trigger3M)),NA())</f>
        <v>2.4304452555689561E-2</v>
      </c>
      <c r="M944" s="52">
        <f>IFERROR(_xll.qlIndexFixing(ONIndex3M,I944,TRUE,_xll.ohTrigger(RecalcTrigger,Trigger3M)),NA())</f>
        <v>2.4139833711487313E-2</v>
      </c>
      <c r="N944" s="52">
        <f>IFERROR(_xll.qlIndexFixing(Index6M,$H944,TRUE,_xll.ohTrigger(RecalcTrigger,Trigger6M)),NA())</f>
        <v>2.6065700638595944E-2</v>
      </c>
      <c r="O944" s="52">
        <f>IFERROR(_xll.qlIndexFixing(ONIndex6M,I944,TRUE,_xll.ohTrigger(RecalcTrigger,Trigger6M)),NA())</f>
        <v>2.5692680479219021E-2</v>
      </c>
      <c r="P944" s="52">
        <f>IFERROR(_xll.qlIndexFixing(Index1Y,$H944,TRUE,_xll.ohTrigger(RecalcTrigger,Trigger1Y)),NA())</f>
        <v>2.7790171388948088E-2</v>
      </c>
      <c r="Q944" s="52">
        <f>IFERROR(_xll.qlIndexFixing(ONIndex1Y,I944,TRUE,_xll.ohTrigger(RecalcTrigger,Trigger1Y)),NA())</f>
        <v>2.6782316712381515E-2</v>
      </c>
    </row>
    <row r="945" spans="2:17" x14ac:dyDescent="0.2">
      <c r="B945" s="46" t="s">
        <v>51</v>
      </c>
      <c r="D945" s="49">
        <f>_xll.qlCalendarAdvance(LocalCalendar,$D944,B945,"f",FALSE)</f>
        <v>46223</v>
      </c>
      <c r="E945" s="49">
        <f>_xll.qlInterestRateIndexValueDate(IndexON,D945)</f>
        <v>46223</v>
      </c>
      <c r="F945" s="52">
        <f>IFERROR(_xll.qlIndexFixing(IndexON,D945,TRUE,_xll.ohTrigger(RecalcTrigger,TriggerON)),NA())</f>
        <v>2.0525246870288782E-2</v>
      </c>
      <c r="H945" s="49">
        <f>_xll.qlCalendarAdvance(IborCalendar,$H944,B945,"f",FALSE)</f>
        <v>46217</v>
      </c>
      <c r="I945" s="49">
        <f>_xll.qlInterestRateIndexValueDate(Index1M,$H945)</f>
        <v>46219</v>
      </c>
      <c r="J945" s="52">
        <f>IFERROR(_xll.qlIndexFixing(Index1M,$H945,TRUE,_xll.ohTrigger(RecalcTrigger,Trigger1M)),NA())</f>
        <v>2.3455840203362166E-2</v>
      </c>
      <c r="K945" s="52">
        <f>IFERROR(_xll.qlIndexFixing(ONIndex1M,I945,TRUE,_xll.ohTrigger(RecalcTrigger,Trigger1M)),NA())</f>
        <v>2.3404104343818233E-2</v>
      </c>
      <c r="L945" s="52">
        <f>IFERROR(_xll.qlIndexFixing(Index3M,H945,TRUE,_xll.ohTrigger(RecalcTrigger,Trigger3M)),NA())</f>
        <v>2.4318092373088584E-2</v>
      </c>
      <c r="M945" s="52">
        <f>IFERROR(_xll.qlIndexFixing(ONIndex3M,I945,TRUE,_xll.ohTrigger(RecalcTrigger,Trigger3M)),NA())</f>
        <v>2.4154203298447641E-2</v>
      </c>
      <c r="N945" s="52">
        <f>IFERROR(_xll.qlIndexFixing(Index6M,$H945,TRUE,_xll.ohTrigger(RecalcTrigger,Trigger6M)),NA())</f>
        <v>2.608227662718636E-2</v>
      </c>
      <c r="O945" s="52">
        <f>IFERROR(_xll.qlIndexFixing(ONIndex6M,I945,TRUE,_xll.ohTrigger(RecalcTrigger,Trigger6M)),NA())</f>
        <v>2.5708989555388584E-2</v>
      </c>
      <c r="P945" s="52">
        <f>IFERROR(_xll.qlIndexFixing(Index1Y,$H945,TRUE,_xll.ohTrigger(RecalcTrigger,Trigger1Y)),NA())</f>
        <v>2.7807795764744892E-2</v>
      </c>
      <c r="Q945" s="52">
        <f>IFERROR(_xll.qlIndexFixing(ONIndex1Y,I945,TRUE,_xll.ohTrigger(RecalcTrigger,Trigger1Y)),NA())</f>
        <v>2.682053605862933E-2</v>
      </c>
    </row>
    <row r="946" spans="2:17" x14ac:dyDescent="0.2">
      <c r="B946" s="46" t="s">
        <v>51</v>
      </c>
      <c r="D946" s="49">
        <f>_xll.qlCalendarAdvance(LocalCalendar,$D945,B946,"f",FALSE)</f>
        <v>46230</v>
      </c>
      <c r="E946" s="49">
        <f>_xll.qlInterestRateIndexValueDate(IndexON,D946)</f>
        <v>46230</v>
      </c>
      <c r="F946" s="52">
        <f>IFERROR(_xll.qlIndexFixing(IndexON,D946,TRUE,_xll.ohTrigger(RecalcTrigger,TriggerON)),NA())</f>
        <v>2.0540089221157132E-2</v>
      </c>
      <c r="H946" s="49">
        <f>_xll.qlCalendarAdvance(IborCalendar,$H945,B946,"f",FALSE)</f>
        <v>46224</v>
      </c>
      <c r="I946" s="49">
        <f>_xll.qlInterestRateIndexValueDate(Index1M,$H946)</f>
        <v>46226</v>
      </c>
      <c r="J946" s="52">
        <f>IFERROR(_xll.qlIndexFixing(Index1M,$H946,TRUE,_xll.ohTrigger(RecalcTrigger,Trigger1M)),NA())</f>
        <v>2.3468391048048209E-2</v>
      </c>
      <c r="K946" s="52">
        <f>IFERROR(_xll.qlIndexFixing(ONIndex1M,I946,TRUE,_xll.ohTrigger(RecalcTrigger,Trigger1M)),NA())</f>
        <v>2.341691395630896E-2</v>
      </c>
      <c r="L946" s="52">
        <f>IFERROR(_xll.qlIndexFixing(Index3M,H946,TRUE,_xll.ohTrigger(RecalcTrigger,Trigger3M)),NA())</f>
        <v>2.4331606379190577E-2</v>
      </c>
      <c r="M946" s="52">
        <f>IFERROR(_xll.qlIndexFixing(ONIndex3M,I946,TRUE,_xll.ohTrigger(RecalcTrigger,Trigger3M)),NA())</f>
        <v>2.4168447796748538E-2</v>
      </c>
      <c r="N946" s="52">
        <f>IFERROR(_xll.qlIndexFixing(Index6M,$H946,TRUE,_xll.ohTrigger(RecalcTrigger,Trigger6M)),NA())</f>
        <v>2.6094838777908077E-2</v>
      </c>
      <c r="O946" s="52">
        <f>IFERROR(_xll.qlIndexFixing(ONIndex6M,I946,TRUE,_xll.ohTrigger(RecalcTrigger,Trigger6M)),NA())</f>
        <v>2.5725157707485735E-2</v>
      </c>
      <c r="P946" s="52">
        <f>IFERROR(_xll.qlIndexFixing(Index1Y,$H946,TRUE,_xll.ohTrigger(RecalcTrigger,Trigger1Y)),NA())</f>
        <v>2.7824764852149381E-2</v>
      </c>
      <c r="Q946" s="52">
        <f>IFERROR(_xll.qlIndexFixing(ONIndex1Y,I946,TRUE,_xll.ohTrigger(RecalcTrigger,Trigger1Y)),NA())</f>
        <v>2.685790699481494E-2</v>
      </c>
    </row>
    <row r="947" spans="2:17" x14ac:dyDescent="0.2">
      <c r="B947" s="46" t="s">
        <v>51</v>
      </c>
      <c r="D947" s="49">
        <f>_xll.qlCalendarAdvance(LocalCalendar,$D946,B947,"f",FALSE)</f>
        <v>46237</v>
      </c>
      <c r="E947" s="49">
        <f>_xll.qlInterestRateIndexValueDate(IndexON,D947)</f>
        <v>46237</v>
      </c>
      <c r="F947" s="52">
        <f>IFERROR(_xll.qlIndexFixing(IndexON,D947,TRUE,_xll.ohTrigger(RecalcTrigger,TriggerON)),NA())</f>
        <v>2.0554812431967662E-2</v>
      </c>
      <c r="H947" s="49">
        <f>_xll.qlCalendarAdvance(IborCalendar,$H946,B947,"f",FALSE)</f>
        <v>46231</v>
      </c>
      <c r="I947" s="49">
        <f>_xll.qlInterestRateIndexValueDate(Index1M,$H947)</f>
        <v>46233</v>
      </c>
      <c r="J947" s="52">
        <f>IFERROR(_xll.qlIndexFixing(Index1M,$H947,TRUE,_xll.ohTrigger(RecalcTrigger,Trigger1M)),NA())</f>
        <v>2.3475887232171644E-2</v>
      </c>
      <c r="K947" s="52">
        <f>IFERROR(_xll.qlIndexFixing(ONIndex1M,I947,TRUE,_xll.ohTrigger(RecalcTrigger,Trigger1M)),NA())</f>
        <v>2.3429595277901782E-2</v>
      </c>
      <c r="L947" s="52">
        <f>IFERROR(_xll.qlIndexFixing(Index3M,H947,TRUE,_xll.ohTrigger(RecalcTrigger,Trigger3M)),NA())</f>
        <v>2.434499457270092E-2</v>
      </c>
      <c r="M947" s="52">
        <f>IFERROR(_xll.qlIndexFixing(ONIndex3M,I947,TRUE,_xll.ohTrigger(RecalcTrigger,Trigger3M)),NA())</f>
        <v>2.418256720646994E-2</v>
      </c>
      <c r="N947" s="52">
        <f>IFERROR(_xll.qlIndexFixing(Index6M,$H947,TRUE,_xll.ohTrigger(RecalcTrigger,Trigger6M)),NA())</f>
        <v>2.6103437311459702E-2</v>
      </c>
      <c r="O947" s="52">
        <f>IFERROR(_xll.qlIndexFixing(ONIndex6M,I947,TRUE,_xll.ohTrigger(RecalcTrigger,Trigger6M)),NA())</f>
        <v>2.5741184935270667E-2</v>
      </c>
      <c r="P947" s="52">
        <f>IFERROR(_xll.qlIndexFixing(Index1Y,$H947,TRUE,_xll.ohTrigger(RecalcTrigger,Trigger1Y)),NA())</f>
        <v>2.7841099685619018E-2</v>
      </c>
      <c r="Q947" s="52">
        <f>IFERROR(_xll.qlIndexFixing(ONIndex1Y,I947,TRUE,_xll.ohTrigger(RecalcTrigger,Trigger1Y)),NA())</f>
        <v>2.6894429520698537E-2</v>
      </c>
    </row>
    <row r="948" spans="2:17" x14ac:dyDescent="0.2">
      <c r="B948" s="46" t="s">
        <v>51</v>
      </c>
      <c r="D948" s="49">
        <f>_xll.qlCalendarAdvance(LocalCalendar,$D947,B948,"f",FALSE)</f>
        <v>46244</v>
      </c>
      <c r="E948" s="49">
        <f>_xll.qlInterestRateIndexValueDate(IndexON,D948)</f>
        <v>46244</v>
      </c>
      <c r="F948" s="52">
        <f>IFERROR(_xll.qlIndexFixing(IndexON,D948,TRUE,_xll.ohTrigger(RecalcTrigger,TriggerON)),NA())</f>
        <v>2.0569416502880244E-2</v>
      </c>
      <c r="H948" s="49">
        <f>_xll.qlCalendarAdvance(IborCalendar,$H947,B948,"f",FALSE)</f>
        <v>46238</v>
      </c>
      <c r="I948" s="49">
        <f>_xll.qlInterestRateIndexValueDate(Index1M,$H948)</f>
        <v>46240</v>
      </c>
      <c r="J948" s="52">
        <f>IFERROR(_xll.qlIndexFixing(Index1M,$H948,TRUE,_xll.ohTrigger(RecalcTrigger,Trigger1M)),NA())</f>
        <v>2.3494739332990251E-2</v>
      </c>
      <c r="K948" s="52">
        <f>IFERROR(_xll.qlIndexFixing(ONIndex1M,I948,TRUE,_xll.ohTrigger(RecalcTrigger,Trigger1M)),NA())</f>
        <v>2.3442148308356892E-2</v>
      </c>
      <c r="L948" s="52">
        <f>IFERROR(_xll.qlIndexFixing(Index3M,H948,TRUE,_xll.ohTrigger(RecalcTrigger,Trigger3M)),NA())</f>
        <v>2.4358256952333689E-2</v>
      </c>
      <c r="M948" s="52">
        <f>IFERROR(_xll.qlIndexFixing(ONIndex3M,I948,TRUE,_xll.ohTrigger(RecalcTrigger,Trigger3M)),NA())</f>
        <v>2.4196561527611848E-2</v>
      </c>
      <c r="N948" s="52">
        <f>IFERROR(_xll.qlIndexFixing(Index6M,$H948,TRUE,_xll.ohTrigger(RecalcTrigger,Trigger6M)),NA())</f>
        <v>2.6123406082481593E-2</v>
      </c>
      <c r="O948" s="52">
        <f>IFERROR(_xll.qlIndexFixing(ONIndex6M,I948,TRUE,_xll.ohTrigger(RecalcTrigger,Trigger6M)),NA())</f>
        <v>2.5757071238663443E-2</v>
      </c>
      <c r="P948" s="52">
        <f>IFERROR(_xll.qlIndexFixing(Index1Y,$H948,TRUE,_xll.ohTrigger(RecalcTrigger,Trigger1Y)),NA())</f>
        <v>2.7856821302184986E-2</v>
      </c>
      <c r="Q948" s="52">
        <f>IFERROR(_xll.qlIndexFixing(ONIndex1Y,I948,TRUE,_xll.ohTrigger(RecalcTrigger,Trigger1Y)),NA())</f>
        <v>2.6930103635960378E-2</v>
      </c>
    </row>
    <row r="949" spans="2:17" x14ac:dyDescent="0.2">
      <c r="B949" s="46" t="s">
        <v>51</v>
      </c>
      <c r="D949" s="49">
        <f>_xll.qlCalendarAdvance(LocalCalendar,$D948,B949,"f",FALSE)</f>
        <v>46251</v>
      </c>
      <c r="E949" s="49">
        <f>_xll.qlInterestRateIndexValueDate(IndexON,D949)</f>
        <v>46251</v>
      </c>
      <c r="F949" s="52">
        <f>IFERROR(_xll.qlIndexFixing(IndexON,D949,TRUE,_xll.ohTrigger(RecalcTrigger,TriggerON)),NA())</f>
        <v>2.0583901433735008E-2</v>
      </c>
      <c r="H949" s="49">
        <f>_xll.qlCalendarAdvance(IborCalendar,$H948,B949,"f",FALSE)</f>
        <v>46245</v>
      </c>
      <c r="I949" s="49">
        <f>_xll.qlInterestRateIndexValueDate(Index1M,$H949)</f>
        <v>46247</v>
      </c>
      <c r="J949" s="52">
        <f>IFERROR(_xll.qlIndexFixing(Index1M,$H949,TRUE,_xll.ohTrigger(RecalcTrigger,Trigger1M)),NA())</f>
        <v>2.3505272358968488E-2</v>
      </c>
      <c r="K949" s="52">
        <f>IFERROR(_xll.qlIndexFixing(ONIndex1M,I949,TRUE,_xll.ohTrigger(RecalcTrigger,Trigger1M)),NA())</f>
        <v>2.345457304783416E-2</v>
      </c>
      <c r="L949" s="52">
        <f>IFERROR(_xll.qlIndexFixing(Index3M,H949,TRUE,_xll.ohTrigger(RecalcTrigger,Trigger3M)),NA())</f>
        <v>2.437139351681859E-2</v>
      </c>
      <c r="M949" s="52">
        <f>IFERROR(_xll.qlIndexFixing(ONIndex3M,I949,TRUE,_xll.ohTrigger(RecalcTrigger,Trigger3M)),NA())</f>
        <v>2.4210430760094326E-2</v>
      </c>
      <c r="N949" s="52">
        <f>IFERROR(_xll.qlIndexFixing(Index6M,$H949,TRUE,_xll.ohTrigger(RecalcTrigger,Trigger6M)),NA())</f>
        <v>2.6139374567279161E-2</v>
      </c>
      <c r="O949" s="52">
        <f>IFERROR(_xll.qlIndexFixing(ONIndex6M,I949,TRUE,_xll.ohTrigger(RecalcTrigger,Trigger6M)),NA())</f>
        <v>2.5772816617743999E-2</v>
      </c>
      <c r="P949" s="52">
        <f>IFERROR(_xll.qlIndexFixing(Index1Y,$H949,TRUE,_xll.ohTrigger(RecalcTrigger,Trigger1Y)),NA())</f>
        <v>2.7871950741322767E-2</v>
      </c>
      <c r="Q949" s="52">
        <f>IFERROR(_xll.qlIndexFixing(ONIndex1Y,I949,TRUE,_xll.ohTrigger(RecalcTrigger,Trigger1Y)),NA())</f>
        <v>2.6964929340280719E-2</v>
      </c>
    </row>
    <row r="950" spans="2:17" x14ac:dyDescent="0.2">
      <c r="B950" s="46" t="s">
        <v>51</v>
      </c>
      <c r="D950" s="49">
        <f>_xll.qlCalendarAdvance(LocalCalendar,$D949,B950,"f",FALSE)</f>
        <v>46258</v>
      </c>
      <c r="E950" s="49">
        <f>_xll.qlInterestRateIndexValueDate(IndexON,D950)</f>
        <v>46258</v>
      </c>
      <c r="F950" s="52">
        <f>IFERROR(_xll.qlIndexFixing(IndexON,D950,TRUE,_xll.ohTrigger(RecalcTrigger,TriggerON)),NA())</f>
        <v>2.0598267224531952E-2</v>
      </c>
      <c r="H950" s="49">
        <f>_xll.qlCalendarAdvance(IborCalendar,$H949,B950,"f",FALSE)</f>
        <v>46252</v>
      </c>
      <c r="I950" s="49">
        <f>_xll.qlInterestRateIndexValueDate(Index1M,$H950)</f>
        <v>46254</v>
      </c>
      <c r="J950" s="52">
        <f>IFERROR(_xll.qlIndexFixing(Index1M,$H950,TRUE,_xll.ohTrigger(RecalcTrigger,Trigger1M)),NA())</f>
        <v>2.3517309053497082E-2</v>
      </c>
      <c r="K950" s="52">
        <f>IFERROR(_xll.qlIndexFixing(ONIndex1M,I950,TRUE,_xll.ohTrigger(RecalcTrigger,Trigger1M)),NA())</f>
        <v>2.3466869496253651E-2</v>
      </c>
      <c r="L950" s="52">
        <f>IFERROR(_xll.qlIndexFixing(Index3M,H950,TRUE,_xll.ohTrigger(RecalcTrigger,Trigger3M)),NA())</f>
        <v>2.4384404264894896E-2</v>
      </c>
      <c r="M950" s="52">
        <f>IFERROR(_xll.qlIndexFixing(ONIndex3M,I950,TRUE,_xll.ohTrigger(RecalcTrigger,Trigger3M)),NA())</f>
        <v>2.42241749037575E-2</v>
      </c>
      <c r="N950" s="52">
        <f>IFERROR(_xll.qlIndexFixing(Index6M,$H950,TRUE,_xll.ohTrigger(RecalcTrigger,Trigger6M)),NA())</f>
        <v>2.6151402527364406E-2</v>
      </c>
      <c r="O950" s="52">
        <f>IFERROR(_xll.qlIndexFixing(ONIndex6M,I950,TRUE,_xll.ohTrigger(RecalcTrigger,Trigger6M)),NA())</f>
        <v>2.5788421072592271E-2</v>
      </c>
      <c r="P950" s="52">
        <f>IFERROR(_xll.qlIndexFixing(Index1Y,$H950,TRUE,_xll.ohTrigger(RecalcTrigger,Trigger1Y)),NA())</f>
        <v>2.7886509044828391E-2</v>
      </c>
      <c r="Q950" s="52">
        <f>IFERROR(_xll.qlIndexFixing(ONIndex1Y,I950,TRUE,_xll.ohTrigger(RecalcTrigger,Trigger1Y)),NA())</f>
        <v>2.6998906633579622E-2</v>
      </c>
    </row>
    <row r="951" spans="2:17" x14ac:dyDescent="0.2">
      <c r="B951" s="46" t="s">
        <v>51</v>
      </c>
      <c r="D951" s="49">
        <f>_xll.qlCalendarAdvance(LocalCalendar,$D950,B951,"f",FALSE)</f>
        <v>46265</v>
      </c>
      <c r="E951" s="49">
        <f>_xll.qlInterestRateIndexValueDate(IndexON,D951)</f>
        <v>46265</v>
      </c>
      <c r="F951" s="52">
        <f>IFERROR(_xll.qlIndexFixing(IndexON,D951,TRUE,_xll.ohTrigger(RecalcTrigger,TriggerON)),NA())</f>
        <v>2.0612513875351013E-2</v>
      </c>
      <c r="H951" s="49">
        <f>_xll.qlCalendarAdvance(IborCalendar,$H950,B951,"f",FALSE)</f>
        <v>46259</v>
      </c>
      <c r="I951" s="49">
        <f>_xll.qlInterestRateIndexValueDate(Index1M,$H951)</f>
        <v>46261</v>
      </c>
      <c r="J951" s="52">
        <f>IFERROR(_xll.qlIndexFixing(Index1M,$H951,TRUE,_xll.ohTrigger(RecalcTrigger,Trigger1M)),NA())</f>
        <v>2.3529217209443398E-2</v>
      </c>
      <c r="K951" s="52">
        <f>IFERROR(_xll.qlIndexFixing(ONIndex1M,I951,TRUE,_xll.ohTrigger(RecalcTrigger,Trigger1M)),NA())</f>
        <v>2.3479037653535428E-2</v>
      </c>
      <c r="L951" s="52">
        <f>IFERROR(_xll.qlIndexFixing(Index3M,H951,TRUE,_xll.ohTrigger(RecalcTrigger,Trigger3M)),NA())</f>
        <v>2.4397289195317515E-2</v>
      </c>
      <c r="M951" s="52">
        <f>IFERROR(_xll.qlIndexFixing(ONIndex3M,I951,TRUE,_xll.ohTrigger(RecalcTrigger,Trigger3M)),NA())</f>
        <v>2.4237793958921117E-2</v>
      </c>
      <c r="N951" s="52">
        <f>IFERROR(_xll.qlIndexFixing(Index6M,$H951,TRUE,_xll.ohTrigger(RecalcTrigger,Trigger6M)),NA())</f>
        <v>2.6159540390355732E-2</v>
      </c>
      <c r="O951" s="52">
        <f>IFERROR(_xll.qlIndexFixing(ONIndex6M,I951,TRUE,_xll.ohTrigger(RecalcTrigger,Trigger6M)),NA())</f>
        <v>2.5803884602968452E-2</v>
      </c>
      <c r="P951" s="52">
        <f>IFERROR(_xll.qlIndexFixing(Index1Y,$H951,TRUE,_xll.ohTrigger(RecalcTrigger,Trigger1Y)),NA())</f>
        <v>2.7900517256695363E-2</v>
      </c>
      <c r="Q951" s="52">
        <f>IFERROR(_xll.qlIndexFixing(ONIndex1Y,I951,TRUE,_xll.ohTrigger(RecalcTrigger,Trigger1Y)),NA())</f>
        <v>2.7032035515457409E-2</v>
      </c>
    </row>
    <row r="952" spans="2:17" x14ac:dyDescent="0.2">
      <c r="B952" s="46" t="s">
        <v>51</v>
      </c>
      <c r="D952" s="49">
        <f>_xll.qlCalendarAdvance(LocalCalendar,$D951,B952,"f",FALSE)</f>
        <v>46273</v>
      </c>
      <c r="E952" s="49">
        <f>_xll.qlInterestRateIndexValueDate(IndexON,D952)</f>
        <v>46273</v>
      </c>
      <c r="F952" s="52">
        <f>IFERROR(_xll.qlIndexFixing(IndexON,D952,TRUE,_xll.ohTrigger(RecalcTrigger,TriggerON)),NA())</f>
        <v>2.0628649876126559E-2</v>
      </c>
      <c r="H952" s="49">
        <f>_xll.qlCalendarAdvance(IborCalendar,$H951,B952,"f",FALSE)</f>
        <v>46266</v>
      </c>
      <c r="I952" s="49">
        <f>_xll.qlInterestRateIndexValueDate(Index1M,$H952)</f>
        <v>46268</v>
      </c>
      <c r="J952" s="52">
        <f>IFERROR(_xll.qlIndexFixing(Index1M,$H952,TRUE,_xll.ohTrigger(RecalcTrigger,Trigger1M)),NA())</f>
        <v>2.3540996826400262E-2</v>
      </c>
      <c r="K952" s="52">
        <f>IFERROR(_xll.qlIndexFixing(ONIndex1M,I952,TRUE,_xll.ohTrigger(RecalcTrigger,Trigger1M)),NA())</f>
        <v>2.3491077519759429E-2</v>
      </c>
      <c r="L952" s="52">
        <f>IFERROR(_xll.qlIndexFixing(Index3M,H952,TRUE,_xll.ohTrigger(RecalcTrigger,Trigger3M)),NA())</f>
        <v>2.4408334923858771E-2</v>
      </c>
      <c r="M952" s="52">
        <f>IFERROR(_xll.qlIndexFixing(ONIndex3M,I952,TRUE,_xll.ohTrigger(RecalcTrigger,Trigger3M)),NA())</f>
        <v>2.4251287925345366E-2</v>
      </c>
      <c r="N952" s="52">
        <f>IFERROR(_xll.qlIndexFixing(Index6M,$H952,TRUE,_xll.ohTrigger(RecalcTrigger,Trigger6M)),NA())</f>
        <v>2.616945970460402E-2</v>
      </c>
      <c r="O952" s="52">
        <f>IFERROR(_xll.qlIndexFixing(ONIndex6M,I952,TRUE,_xll.ohTrigger(RecalcTrigger,Trigger6M)),NA())</f>
        <v>2.5819207209032413E-2</v>
      </c>
      <c r="P952" s="52">
        <f>IFERROR(_xll.qlIndexFixing(Index1Y,$H952,TRUE,_xll.ohTrigger(RecalcTrigger,Trigger1Y)),NA())</f>
        <v>2.7913996423000999E-2</v>
      </c>
      <c r="Q952" s="52">
        <f>IFERROR(_xll.qlIndexFixing(ONIndex1Y,I952,TRUE,_xll.ohTrigger(RecalcTrigger,Trigger1Y)),NA())</f>
        <v>2.7064315985834142E-2</v>
      </c>
    </row>
    <row r="953" spans="2:17" x14ac:dyDescent="0.2">
      <c r="B953" s="46" t="s">
        <v>51</v>
      </c>
      <c r="D953" s="49">
        <f>_xll.qlCalendarAdvance(LocalCalendar,$D952,B953,"f",FALSE)</f>
        <v>46280</v>
      </c>
      <c r="E953" s="49">
        <f>_xll.qlInterestRateIndexValueDate(IndexON,D953)</f>
        <v>46280</v>
      </c>
      <c r="F953" s="52">
        <f>IFERROR(_xll.qlIndexFixing(IndexON,D953,TRUE,_xll.ohTrigger(RecalcTrigger,TriggerON)),NA())</f>
        <v>2.0642641226764624E-2</v>
      </c>
      <c r="H953" s="49">
        <f>_xll.qlCalendarAdvance(IborCalendar,$H952,B953,"f",FALSE)</f>
        <v>46273</v>
      </c>
      <c r="I953" s="49">
        <f>_xll.qlInterestRateIndexValueDate(Index1M,$H953)</f>
        <v>46275</v>
      </c>
      <c r="J953" s="52">
        <f>IFERROR(_xll.qlIndexFixing(Index1M,$H953,TRUE,_xll.ohTrigger(RecalcTrigger,Trigger1M)),NA())</f>
        <v>2.3554238087616468E-2</v>
      </c>
      <c r="K953" s="52">
        <f>IFERROR(_xll.qlIndexFixing(ONIndex1M,I953,TRUE,_xll.ohTrigger(RecalcTrigger,Trigger1M)),NA())</f>
        <v>2.3502989094845717E-2</v>
      </c>
      <c r="L953" s="52">
        <f>IFERROR(_xll.qlIndexFixing(Index3M,H953,TRUE,_xll.ohTrigger(RecalcTrigger,Trigger3M)),NA())</f>
        <v>2.442097634781475E-2</v>
      </c>
      <c r="M953" s="52">
        <f>IFERROR(_xll.qlIndexFixing(ONIndex3M,I953,TRUE,_xll.ohTrigger(RecalcTrigger,Trigger3M)),NA())</f>
        <v>2.4264656803030249E-2</v>
      </c>
      <c r="N953" s="52">
        <f>IFERROR(_xll.qlIndexFixing(Index6M,$H953,TRUE,_xll.ohTrigger(RecalcTrigger,Trigger6M)),NA())</f>
        <v>2.6183004478650247E-2</v>
      </c>
      <c r="O953" s="52">
        <f>IFERROR(_xll.qlIndexFixing(ONIndex6M,I953,TRUE,_xll.ohTrigger(RecalcTrigger,Trigger6M)),NA())</f>
        <v>2.5834388890704219E-2</v>
      </c>
      <c r="P953" s="52">
        <f>IFERROR(_xll.qlIndexFixing(Index1Y,$H953,TRUE,_xll.ohTrigger(RecalcTrigger,Trigger1Y)),NA())</f>
        <v>2.7926967591791682E-2</v>
      </c>
      <c r="Q953" s="52">
        <f>IFERROR(_xll.qlIndexFixing(ONIndex1Y,I953,TRUE,_xll.ohTrigger(RecalcTrigger,Trigger1Y)),NA())</f>
        <v>2.7095748044390078E-2</v>
      </c>
    </row>
    <row r="954" spans="2:17" x14ac:dyDescent="0.2">
      <c r="B954" s="46" t="s">
        <v>51</v>
      </c>
      <c r="D954" s="49">
        <f>_xll.qlCalendarAdvance(LocalCalendar,$D953,B954,"f",FALSE)</f>
        <v>46287</v>
      </c>
      <c r="E954" s="49">
        <f>_xll.qlInterestRateIndexValueDate(IndexON,D954)</f>
        <v>46287</v>
      </c>
      <c r="F954" s="52">
        <f>IFERROR(_xll.qlIndexFixing(IndexON,D954,TRUE,_xll.ohTrigger(RecalcTrigger,TriggerON)),NA())</f>
        <v>2.065651343734487E-2</v>
      </c>
      <c r="H954" s="49">
        <f>_xll.qlCalendarAdvance(IborCalendar,$H953,B954,"f",FALSE)</f>
        <v>46280</v>
      </c>
      <c r="I954" s="49">
        <f>_xll.qlInterestRateIndexValueDate(Index1M,$H954)</f>
        <v>46282</v>
      </c>
      <c r="J954" s="52">
        <f>IFERROR(_xll.qlIndexFixing(Index1M,$H954,TRUE,_xll.ohTrigger(RecalcTrigger,Trigger1M)),NA())</f>
        <v>2.356417044174941E-2</v>
      </c>
      <c r="K954" s="52">
        <f>IFERROR(_xll.qlIndexFixing(ONIndex1M,I954,TRUE,_xll.ohTrigger(RecalcTrigger,Trigger1M)),NA())</f>
        <v>2.3514772378874227E-2</v>
      </c>
      <c r="L954" s="52">
        <f>IFERROR(_xll.qlIndexFixing(Index3M,H954,TRUE,_xll.ohTrigger(RecalcTrigger,Trigger3M)),NA())</f>
        <v>2.4433491958600739E-2</v>
      </c>
      <c r="M954" s="52">
        <f>IFERROR(_xll.qlIndexFixing(ONIndex3M,I954,TRUE,_xll.ohTrigger(RecalcTrigger,Trigger3M)),NA())</f>
        <v>2.4277900591975765E-2</v>
      </c>
      <c r="N954" s="52">
        <f>IFERROR(_xll.qlIndexFixing(Index6M,$H954,TRUE,_xll.ohTrigger(RecalcTrigger,Trigger6M)),NA())</f>
        <v>2.6196406572816189E-2</v>
      </c>
      <c r="O954" s="52">
        <f>IFERROR(_xll.qlIndexFixing(ONIndex6M,I954,TRUE,_xll.ohTrigger(RecalcTrigger,Trigger6M)),NA())</f>
        <v>2.5849429647903932E-2</v>
      </c>
      <c r="P954" s="52">
        <f>IFERROR(_xll.qlIndexFixing(Index1Y,$H954,TRUE,_xll.ohTrigger(RecalcTrigger,Trigger1Y)),NA())</f>
        <v>2.7939451812977713E-2</v>
      </c>
      <c r="Q954" s="52">
        <f>IFERROR(_xll.qlIndexFixing(ONIndex1Y,I954,TRUE,_xll.ohTrigger(RecalcTrigger,Trigger1Y)),NA())</f>
        <v>2.7126331690885408E-2</v>
      </c>
    </row>
    <row r="955" spans="2:17" x14ac:dyDescent="0.2">
      <c r="B955" s="46" t="s">
        <v>51</v>
      </c>
      <c r="D955" s="49">
        <f>_xll.qlCalendarAdvance(LocalCalendar,$D954,B955,"f",FALSE)</f>
        <v>46294</v>
      </c>
      <c r="E955" s="49">
        <f>_xll.qlInterestRateIndexValueDate(IndexON,D955)</f>
        <v>46294</v>
      </c>
      <c r="F955" s="52">
        <f>IFERROR(_xll.qlIndexFixing(IndexON,D955,TRUE,_xll.ohTrigger(RecalcTrigger,TriggerON)),NA())</f>
        <v>2.067026650778736E-2</v>
      </c>
      <c r="H955" s="49">
        <f>_xll.qlCalendarAdvance(IborCalendar,$H954,B955,"f",FALSE)</f>
        <v>46287</v>
      </c>
      <c r="I955" s="49">
        <f>_xll.qlInterestRateIndexValueDate(Index1M,$H955)</f>
        <v>46289</v>
      </c>
      <c r="J955" s="52">
        <f>IFERROR(_xll.qlIndexFixing(Index1M,$H955,TRUE,_xll.ohTrigger(RecalcTrigger,Trigger1M)),NA())</f>
        <v>2.3575564439342334E-2</v>
      </c>
      <c r="K955" s="52">
        <f>IFERROR(_xll.qlIndexFixing(ONIndex1M,I955,TRUE,_xll.ohTrigger(RecalcTrigger,Trigger1M)),NA())</f>
        <v>2.3526427371685088E-2</v>
      </c>
      <c r="L955" s="52">
        <f>IFERROR(_xll.qlIndexFixing(Index3M,H955,TRUE,_xll.ohTrigger(RecalcTrigger,Trigger3M)),NA())</f>
        <v>2.4445881755033504E-2</v>
      </c>
      <c r="M955" s="52">
        <f>IFERROR(_xll.qlIndexFixing(ONIndex3M,I955,TRUE,_xll.ohTrigger(RecalcTrigger,Trigger3M)),NA())</f>
        <v>2.4291019292261851E-2</v>
      </c>
      <c r="N955" s="52">
        <f>IFERROR(_xll.qlIndexFixing(Index6M,$H955,TRUE,_xll.ohTrigger(RecalcTrigger,Trigger6M)),NA())</f>
        <v>2.6209665984253734E-2</v>
      </c>
      <c r="O955" s="52">
        <f>IFERROR(_xll.qlIndexFixing(ONIndex6M,I955,TRUE,_xll.ohTrigger(RecalcTrigger,Trigger6M)),NA())</f>
        <v>2.586432948071149E-2</v>
      </c>
      <c r="P955" s="52">
        <f>IFERROR(_xll.qlIndexFixing(Index1Y,$H955,TRUE,_xll.ohTrigger(RecalcTrigger,Trigger1Y)),NA())</f>
        <v>2.795147013822756E-2</v>
      </c>
      <c r="Q955" s="52">
        <f>IFERROR(_xll.qlIndexFixing(ONIndex1Y,I955,TRUE,_xll.ohTrigger(RecalcTrigger,Trigger1Y)),NA())</f>
        <v>2.715606692516026E-2</v>
      </c>
    </row>
    <row r="956" spans="2:17" x14ac:dyDescent="0.2">
      <c r="B956" s="46" t="s">
        <v>51</v>
      </c>
      <c r="D956" s="49">
        <f>_xll.qlCalendarAdvance(LocalCalendar,$D955,B956,"f",FALSE)</f>
        <v>46301</v>
      </c>
      <c r="E956" s="49">
        <f>_xll.qlInterestRateIndexValueDate(IndexON,D956)</f>
        <v>46301</v>
      </c>
      <c r="F956" s="52">
        <f>IFERROR(_xll.qlIndexFixing(IndexON,D956,TRUE,_xll.ohTrigger(RecalcTrigger,TriggerON)),NA())</f>
        <v>2.0683900438172031E-2</v>
      </c>
      <c r="H956" s="49">
        <f>_xll.qlCalendarAdvance(IborCalendar,$H955,B956,"f",FALSE)</f>
        <v>46294</v>
      </c>
      <c r="I956" s="49">
        <f>_xll.qlInterestRateIndexValueDate(Index1M,$H956)</f>
        <v>46296</v>
      </c>
      <c r="J956" s="52">
        <f>IFERROR(_xll.qlIndexFixing(Index1M,$H956,TRUE,_xll.ohTrigger(RecalcTrigger,Trigger1M)),NA())</f>
        <v>2.3586829896367068E-2</v>
      </c>
      <c r="K956" s="52">
        <f>IFERROR(_xll.qlIndexFixing(ONIndex1M,I956,TRUE,_xll.ohTrigger(RecalcTrigger,Trigger1M)),NA())</f>
        <v>2.3537954073438172E-2</v>
      </c>
      <c r="L956" s="52">
        <f>IFERROR(_xll.qlIndexFixing(Index3M,H956,TRUE,_xll.ohTrigger(RecalcTrigger,Trigger3M)),NA())</f>
        <v>2.4464864731199715E-2</v>
      </c>
      <c r="M956" s="52">
        <f>IFERROR(_xll.qlIndexFixing(ONIndex3M,I956,TRUE,_xll.ohTrigger(RecalcTrigger,Trigger3M)),NA())</f>
        <v>2.4304012903648697E-2</v>
      </c>
      <c r="N956" s="52">
        <f>IFERROR(_xll.qlIndexFixing(Index6M,$H956,TRUE,_xll.ohTrigger(RecalcTrigger,Trigger6M)),NA())</f>
        <v>2.6224621054093445E-2</v>
      </c>
      <c r="O956" s="52">
        <f>IFERROR(_xll.qlIndexFixing(ONIndex6M,I956,TRUE,_xll.ohTrigger(RecalcTrigger,Trigger6M)),NA())</f>
        <v>2.5879088389126892E-2</v>
      </c>
      <c r="P956" s="52">
        <f>IFERROR(_xll.qlIndexFixing(Index1Y,$H956,TRUE,_xll.ohTrigger(RecalcTrigger,Trigger1Y)),NA())</f>
        <v>2.7963043620871257E-2</v>
      </c>
      <c r="Q956" s="52">
        <f>IFERROR(_xll.qlIndexFixing(ONIndex1Y,I956,TRUE,_xll.ohTrigger(RecalcTrigger,Trigger1Y)),NA())</f>
        <v>2.7184953746974827E-2</v>
      </c>
    </row>
    <row r="957" spans="2:17" x14ac:dyDescent="0.2">
      <c r="B957" s="46" t="s">
        <v>51</v>
      </c>
      <c r="D957" s="49">
        <f>_xll.qlCalendarAdvance(LocalCalendar,$D956,B957,"f",FALSE)</f>
        <v>46308</v>
      </c>
      <c r="E957" s="49">
        <f>_xll.qlInterestRateIndexValueDate(IndexON,D957)</f>
        <v>46308</v>
      </c>
      <c r="F957" s="52">
        <f>IFERROR(_xll.qlIndexFixing(IndexON,D957,TRUE,_xll.ohTrigger(RecalcTrigger,TriggerON)),NA())</f>
        <v>2.0697415228339011E-2</v>
      </c>
      <c r="H957" s="49">
        <f>_xll.qlCalendarAdvance(IborCalendar,$H956,B957,"f",FALSE)</f>
        <v>46301</v>
      </c>
      <c r="I957" s="49">
        <f>_xll.qlInterestRateIndexValueDate(Index1M,$H957)</f>
        <v>46303</v>
      </c>
      <c r="J957" s="52">
        <f>IFERROR(_xll.qlIndexFixing(Index1M,$H957,TRUE,_xll.ohTrigger(RecalcTrigger,Trigger1M)),NA())</f>
        <v>2.3597966812431426E-2</v>
      </c>
      <c r="K957" s="52">
        <f>IFERROR(_xll.qlIndexFixing(ONIndex1M,I957,TRUE,_xll.ohTrigger(RecalcTrigger,Trigger1M)),NA())</f>
        <v>2.3549352484053543E-2</v>
      </c>
      <c r="L957" s="52">
        <f>IFERROR(_xll.qlIndexFixing(Index3M,H957,TRUE,_xll.ohTrigger(RecalcTrigger,Trigger3M)),NA())</f>
        <v>2.4471956538749191E-2</v>
      </c>
      <c r="M957" s="52">
        <f>IFERROR(_xll.qlIndexFixing(ONIndex3M,I957,TRUE,_xll.ohTrigger(RecalcTrigger,Trigger3M)),NA())</f>
        <v>2.4316881426376113E-2</v>
      </c>
      <c r="N957" s="52">
        <f>IFERROR(_xll.qlIndexFixing(Index6M,$H957,TRUE,_xll.ohTrigger(RecalcTrigger,Trigger6M)),NA())</f>
        <v>2.6237585837663672E-2</v>
      </c>
      <c r="O957" s="52">
        <f>IFERROR(_xll.qlIndexFixing(ONIndex6M,I957,TRUE,_xll.ohTrigger(RecalcTrigger,Trigger6M)),NA())</f>
        <v>2.5893706373070202E-2</v>
      </c>
      <c r="P957" s="52">
        <f>IFERROR(_xll.qlIndexFixing(Index1Y,$H957,TRUE,_xll.ohTrigger(RecalcTrigger,Trigger1Y)),NA())</f>
        <v>2.7974193315804058E-2</v>
      </c>
      <c r="Q957" s="52">
        <f>IFERROR(_xll.qlIndexFixing(ONIndex1Y,I957,TRUE,_xll.ohTrigger(RecalcTrigger,Trigger1Y)),NA())</f>
        <v>2.72129921560893E-2</v>
      </c>
    </row>
    <row r="958" spans="2:17" x14ac:dyDescent="0.2">
      <c r="B958" s="46" t="s">
        <v>51</v>
      </c>
      <c r="D958" s="49">
        <f>_xll.qlCalendarAdvance(LocalCalendar,$D957,B958,"f",FALSE)</f>
        <v>46315</v>
      </c>
      <c r="E958" s="49">
        <f>_xll.qlInterestRateIndexValueDate(IndexON,D958)</f>
        <v>46315</v>
      </c>
      <c r="F958" s="52">
        <f>IFERROR(_xll.qlIndexFixing(IndexON,D958,TRUE,_xll.ohTrigger(RecalcTrigger,TriggerON)),NA())</f>
        <v>2.0710810878528108E-2</v>
      </c>
      <c r="H958" s="49">
        <f>_xll.qlCalendarAdvance(IborCalendar,$H957,B958,"f",FALSE)</f>
        <v>46308</v>
      </c>
      <c r="I958" s="49">
        <f>_xll.qlInterestRateIndexValueDate(Index1M,$H958)</f>
        <v>46310</v>
      </c>
      <c r="J958" s="52">
        <f>IFERROR(_xll.qlIndexFixing(Index1M,$H958,TRUE,_xll.ohTrigger(RecalcTrigger,Trigger1M)),NA())</f>
        <v>2.3608975187155712E-2</v>
      </c>
      <c r="K958" s="52">
        <f>IFERROR(_xll.qlIndexFixing(ONIndex1M,I958,TRUE,_xll.ohTrigger(RecalcTrigger,Trigger1M)),NA())</f>
        <v>2.3560622603531201E-2</v>
      </c>
      <c r="L958" s="52">
        <f>IFERROR(_xll.qlIndexFixing(Index3M,H958,TRUE,_xll.ohTrigger(RecalcTrigger,Trigger3M)),NA())</f>
        <v>2.4483960711667491E-2</v>
      </c>
      <c r="M958" s="52">
        <f>IFERROR(_xll.qlIndexFixing(ONIndex3M,I958,TRUE,_xll.ohTrigger(RecalcTrigger,Trigger3M)),NA())</f>
        <v>2.4329624860284227E-2</v>
      </c>
      <c r="N958" s="52">
        <f>IFERROR(_xll.qlIndexFixing(Index6M,$H958,TRUE,_xll.ohTrigger(RecalcTrigger,Trigger6M)),NA())</f>
        <v>2.6250407920074444E-2</v>
      </c>
      <c r="O958" s="52">
        <f>IFERROR(_xll.qlIndexFixing(ONIndex6M,I958,TRUE,_xll.ohTrigger(RecalcTrigger,Trigger6M)),NA())</f>
        <v>2.5908183432461485E-2</v>
      </c>
      <c r="P958" s="52">
        <f>IFERROR(_xll.qlIndexFixing(Index1Y,$H958,TRUE,_xll.ohTrigger(RecalcTrigger,Trigger1Y)),NA())</f>
        <v>2.7984940279397512E-2</v>
      </c>
      <c r="Q958" s="52">
        <f>IFERROR(_xll.qlIndexFixing(ONIndex1Y,I958,TRUE,_xll.ohTrigger(RecalcTrigger,Trigger1Y)),NA())</f>
        <v>2.7240182152423742E-2</v>
      </c>
    </row>
    <row r="959" spans="2:17" x14ac:dyDescent="0.2">
      <c r="B959" s="46" t="s">
        <v>51</v>
      </c>
      <c r="D959" s="49">
        <f>_xll.qlCalendarAdvance(LocalCalendar,$D958,B959,"f",FALSE)</f>
        <v>46322</v>
      </c>
      <c r="E959" s="49">
        <f>_xll.qlInterestRateIndexValueDate(IndexON,D959)</f>
        <v>46322</v>
      </c>
      <c r="F959" s="52">
        <f>IFERROR(_xll.qlIndexFixing(IndexON,D959,TRUE,_xll.ohTrigger(RecalcTrigger,TriggerON)),NA())</f>
        <v>2.0724087388419576E-2</v>
      </c>
      <c r="H959" s="49">
        <f>_xll.qlCalendarAdvance(IborCalendar,$H958,B959,"f",FALSE)</f>
        <v>46315</v>
      </c>
      <c r="I959" s="49">
        <f>_xll.qlInterestRateIndexValueDate(Index1M,$H959)</f>
        <v>46317</v>
      </c>
      <c r="J959" s="52">
        <f>IFERROR(_xll.qlIndexFixing(Index1M,$H959,TRUE,_xll.ohTrigger(RecalcTrigger,Trigger1M)),NA())</f>
        <v>2.3619855020165226E-2</v>
      </c>
      <c r="K959" s="52">
        <f>IFERROR(_xll.qlIndexFixing(ONIndex1M,I959,TRUE,_xll.ohTrigger(RecalcTrigger,Trigger1M)),NA())</f>
        <v>2.3571764431711273E-2</v>
      </c>
      <c r="L959" s="52">
        <f>IFERROR(_xll.qlIndexFixing(Index3M,H959,TRUE,_xll.ohTrigger(RecalcTrigger,Trigger3M)),NA())</f>
        <v>2.4495839057384089E-2</v>
      </c>
      <c r="M959" s="52">
        <f>IFERROR(_xll.qlIndexFixing(ONIndex3M,I959,TRUE,_xll.ohTrigger(RecalcTrigger,Trigger3M)),NA())</f>
        <v>2.4342243205452974E-2</v>
      </c>
      <c r="N959" s="52">
        <f>IFERROR(_xll.qlIndexFixing(Index6M,$H959,TRUE,_xll.ohTrigger(RecalcTrigger,Trigger6M)),NA())</f>
        <v>2.6263087298587281E-2</v>
      </c>
      <c r="O959" s="52">
        <f>IFERROR(_xll.qlIndexFixing(ONIndex6M,I959,TRUE,_xll.ohTrigger(RecalcTrigger,Trigger6M)),NA())</f>
        <v>2.5922519567380675E-2</v>
      </c>
      <c r="P959" s="52">
        <f>IFERROR(_xll.qlIndexFixing(Index1Y,$H959,TRUE,_xll.ohTrigger(RecalcTrigger,Trigger1Y)),NA())</f>
        <v>2.7995305569412089E-2</v>
      </c>
      <c r="Q959" s="52">
        <f>IFERROR(_xll.qlIndexFixing(ONIndex1Y,I959,TRUE,_xll.ohTrigger(RecalcTrigger,Trigger1Y)),NA())</f>
        <v>2.726652373565841E-2</v>
      </c>
    </row>
    <row r="960" spans="2:17" x14ac:dyDescent="0.2">
      <c r="B960" s="46" t="s">
        <v>51</v>
      </c>
      <c r="D960" s="49">
        <f>_xll.qlCalendarAdvance(LocalCalendar,$D959,B960,"f",FALSE)</f>
        <v>46329</v>
      </c>
      <c r="E960" s="49">
        <f>_xll.qlInterestRateIndexValueDate(IndexON,D960)</f>
        <v>46329</v>
      </c>
      <c r="F960" s="52">
        <f>IFERROR(_xll.qlIndexFixing(IndexON,D960,TRUE,_xll.ohTrigger(RecalcTrigger,TriggerON)),NA())</f>
        <v>2.0737244758253226E-2</v>
      </c>
      <c r="H960" s="49">
        <f>_xll.qlCalendarAdvance(IborCalendar,$H959,B960,"f",FALSE)</f>
        <v>46322</v>
      </c>
      <c r="I960" s="49">
        <f>_xll.qlInterestRateIndexValueDate(Index1M,$H960)</f>
        <v>46324</v>
      </c>
      <c r="J960" s="52">
        <f>IFERROR(_xll.qlIndexFixing(Index1M,$H960,TRUE,_xll.ohTrigger(RecalcTrigger,Trigger1M)),NA())</f>
        <v>2.3630606311087765E-2</v>
      </c>
      <c r="K960" s="52">
        <f>IFERROR(_xll.qlIndexFixing(ONIndex1M,I960,TRUE,_xll.ohTrigger(RecalcTrigger,Trigger1M)),NA())</f>
        <v>2.3582777968833568E-2</v>
      </c>
      <c r="L960" s="52">
        <f>IFERROR(_xll.qlIndexFixing(Index3M,H960,TRUE,_xll.ohTrigger(RecalcTrigger,Trigger3M)),NA())</f>
        <v>2.4507591574760762E-2</v>
      </c>
      <c r="M960" s="52">
        <f>IFERROR(_xll.qlIndexFixing(ONIndex3M,I960,TRUE,_xll.ohTrigger(RecalcTrigger,Trigger3M)),NA())</f>
        <v>2.4354736461882354E-2</v>
      </c>
      <c r="N960" s="52">
        <f>IFERROR(_xll.qlIndexFixing(Index6M,$H960,TRUE,_xll.ohTrigger(RecalcTrigger,Trigger6M)),NA())</f>
        <v>2.6275623970491394E-2</v>
      </c>
      <c r="O960" s="52">
        <f>IFERROR(_xll.qlIndexFixing(ONIndex6M,I960,TRUE,_xll.ohTrigger(RecalcTrigger,Trigger6M)),NA())</f>
        <v>2.5936714777827774E-2</v>
      </c>
      <c r="P960" s="52">
        <f>IFERROR(_xll.qlIndexFixing(Index1Y,$H960,TRUE,_xll.ohTrigger(RecalcTrigger,Trigger1Y)),NA())</f>
        <v>2.8005310244918331E-2</v>
      </c>
      <c r="Q960" s="52">
        <f>IFERROR(_xll.qlIndexFixing(ONIndex1Y,I960,TRUE,_xll.ohTrigger(RecalcTrigger,Trigger1Y)),NA())</f>
        <v>2.7292016905713368E-2</v>
      </c>
    </row>
    <row r="961" spans="2:17" x14ac:dyDescent="0.2">
      <c r="B961" s="46" t="s">
        <v>51</v>
      </c>
      <c r="D961" s="49">
        <f>_xll.qlCalendarAdvance(LocalCalendar,$D960,B961,"f",FALSE)</f>
        <v>46336</v>
      </c>
      <c r="E961" s="49">
        <f>_xll.qlInterestRateIndexValueDate(IndexON,D961)</f>
        <v>46336</v>
      </c>
      <c r="F961" s="52">
        <f>IFERROR(_xll.qlIndexFixing(IndexON,D961,TRUE,_xll.ohTrigger(RecalcTrigger,TriggerON)),NA())</f>
        <v>2.0751807500225539E-2</v>
      </c>
      <c r="H961" s="49">
        <f>_xll.qlCalendarAdvance(IborCalendar,$H960,B961,"f",FALSE)</f>
        <v>46329</v>
      </c>
      <c r="I961" s="49">
        <f>_xll.qlInterestRateIndexValueDate(Index1M,$H961)</f>
        <v>46331</v>
      </c>
      <c r="J961" s="52">
        <f>IFERROR(_xll.qlIndexFixing(Index1M,$H961,TRUE,_xll.ohTrigger(RecalcTrigger,Trigger1M)),NA())</f>
        <v>2.3641229059551128E-2</v>
      </c>
      <c r="K961" s="52">
        <f>IFERROR(_xll.qlIndexFixing(ONIndex1M,I961,TRUE,_xll.ohTrigger(RecalcTrigger,Trigger1M)),NA())</f>
        <v>2.3593663214658278E-2</v>
      </c>
      <c r="L961" s="52">
        <f>IFERROR(_xll.qlIndexFixing(Index3M,H961,TRUE,_xll.ohTrigger(RecalcTrigger,Trigger3M)),NA())</f>
        <v>2.4519218262669722E-2</v>
      </c>
      <c r="M961" s="52">
        <f>IFERROR(_xll.qlIndexFixing(ONIndex3M,I961,TRUE,_xll.ohTrigger(RecalcTrigger,Trigger3M)),NA())</f>
        <v>2.4367104629332559E-2</v>
      </c>
      <c r="N961" s="52">
        <f>IFERROR(_xll.qlIndexFixing(Index6M,$H961,TRUE,_xll.ohTrigger(RecalcTrigger,Trigger6M)),NA())</f>
        <v>2.628622595991497E-2</v>
      </c>
      <c r="O961" s="52">
        <f>IFERROR(_xll.qlIndexFixing(ONIndex6M,I961,TRUE,_xll.ohTrigger(RecalcTrigger,Trigger6M)),NA())</f>
        <v>2.5950769063722845E-2</v>
      </c>
      <c r="P961" s="52">
        <f>IFERROR(_xll.qlIndexFixing(Index1Y,$H961,TRUE,_xll.ohTrigger(RecalcTrigger,Trigger1Y)),NA())</f>
        <v>2.8014975366216256E-2</v>
      </c>
      <c r="Q961" s="52">
        <f>IFERROR(_xll.qlIndexFixing(ONIndex1Y,I961,TRUE,_xll.ohTrigger(RecalcTrigger,Trigger1Y)),NA())</f>
        <v>2.7316661662268871E-2</v>
      </c>
    </row>
    <row r="962" spans="2:17" x14ac:dyDescent="0.2">
      <c r="B962" s="46" t="s">
        <v>51</v>
      </c>
      <c r="D962" s="49">
        <f>_xll.qlCalendarAdvance(LocalCalendar,$D961,B962,"f",FALSE)</f>
        <v>46343</v>
      </c>
      <c r="E962" s="49">
        <f>_xll.qlInterestRateIndexValueDate(IndexON,D962)</f>
        <v>46343</v>
      </c>
      <c r="F962" s="52">
        <f>IFERROR(_xll.qlIndexFixing(IndexON,D962,TRUE,_xll.ohTrigger(RecalcTrigger,TriggerON)),NA())</f>
        <v>2.0763202077187515E-2</v>
      </c>
      <c r="H962" s="49">
        <f>_xll.qlCalendarAdvance(IborCalendar,$H961,B962,"f",FALSE)</f>
        <v>46336</v>
      </c>
      <c r="I962" s="49">
        <f>_xll.qlInterestRateIndexValueDate(Index1M,$H962)</f>
        <v>46338</v>
      </c>
      <c r="J962" s="52">
        <f>IFERROR(_xll.qlIndexFixing(Index1M,$H962,TRUE,_xll.ohTrigger(RecalcTrigger,Trigger1M)),NA())</f>
        <v>2.3651723265198099E-2</v>
      </c>
      <c r="K962" s="52">
        <f>IFERROR(_xll.qlIndexFixing(ONIndex1M,I962,TRUE,_xll.ohTrigger(RecalcTrigger,Trigger1M)),NA())</f>
        <v>2.3604420169345275E-2</v>
      </c>
      <c r="L962" s="52">
        <f>IFERROR(_xll.qlIndexFixing(Index3M,H962,TRUE,_xll.ohTrigger(RecalcTrigger,Trigger3M)),NA())</f>
        <v>2.4530719119997945E-2</v>
      </c>
      <c r="M962" s="52">
        <f>IFERROR(_xll.qlIndexFixing(ONIndex3M,I962,TRUE,_xll.ohTrigger(RecalcTrigger,Trigger3M)),NA())</f>
        <v>2.4379347708043397E-2</v>
      </c>
      <c r="N962" s="52">
        <f>IFERROR(_xll.qlIndexFixing(Index6M,$H962,TRUE,_xll.ohTrigger(RecalcTrigger,Trigger6M)),NA())</f>
        <v>2.6298486515056719E-2</v>
      </c>
      <c r="O962" s="52">
        <f>IFERROR(_xll.qlIndexFixing(ONIndex6M,I962,TRUE,_xll.ohTrigger(RecalcTrigger,Trigger6M)),NA())</f>
        <v>2.5964682425145824E-2</v>
      </c>
      <c r="P962" s="52">
        <f>IFERROR(_xll.qlIndexFixing(Index1Y,$H962,TRUE,_xll.ohTrigger(RecalcTrigger,Trigger1Y)),NA())</f>
        <v>2.8024321994765955E-2</v>
      </c>
      <c r="Q962" s="52">
        <f>IFERROR(_xll.qlIndexFixing(ONIndex1Y,I962,TRUE,_xll.ohTrigger(RecalcTrigger,Trigger1Y)),NA())</f>
        <v>2.7340458005244983E-2</v>
      </c>
    </row>
    <row r="963" spans="2:17" x14ac:dyDescent="0.2">
      <c r="B963" s="46" t="s">
        <v>51</v>
      </c>
      <c r="D963" s="49">
        <f>_xll.qlCalendarAdvance(LocalCalendar,$D962,B963,"f",FALSE)</f>
        <v>46350</v>
      </c>
      <c r="E963" s="49">
        <f>_xll.qlInterestRateIndexValueDate(IndexON,D963)</f>
        <v>46350</v>
      </c>
      <c r="F963" s="52">
        <f>IFERROR(_xll.qlIndexFixing(IndexON,D963,TRUE,_xll.ohTrigger(RecalcTrigger,TriggerON)),NA())</f>
        <v>2.077600202636809E-2</v>
      </c>
      <c r="H963" s="49">
        <f>_xll.qlCalendarAdvance(IborCalendar,$H962,B963,"f",FALSE)</f>
        <v>46343</v>
      </c>
      <c r="I963" s="49">
        <f>_xll.qlInterestRateIndexValueDate(Index1M,$H963)</f>
        <v>46345</v>
      </c>
      <c r="J963" s="52">
        <f>IFERROR(_xll.qlIndexFixing(Index1M,$H963,TRUE,_xll.ohTrigger(RecalcTrigger,Trigger1M)),NA())</f>
        <v>2.3662088927663971E-2</v>
      </c>
      <c r="K963" s="52">
        <f>IFERROR(_xll.qlIndexFixing(ONIndex1M,I963,TRUE,_xll.ohTrigger(RecalcTrigger,Trigger1M)),NA())</f>
        <v>2.3615048832734686E-2</v>
      </c>
      <c r="L963" s="52">
        <f>IFERROR(_xll.qlIndexFixing(Index3M,H963,TRUE,_xll.ohTrigger(RecalcTrigger,Trigger3M)),NA())</f>
        <v>2.4542094145640229E-2</v>
      </c>
      <c r="M963" s="52">
        <f>IFERROR(_xll.qlIndexFixing(ONIndex3M,I963,TRUE,_xll.ohTrigger(RecalcTrigger,Trigger3M)),NA())</f>
        <v>2.4391465697854997E-2</v>
      </c>
      <c r="N963" s="52">
        <f>IFERROR(_xll.qlIndexFixing(Index6M,$H963,TRUE,_xll.ohTrigger(RecalcTrigger,Trigger6M)),NA())</f>
        <v>2.6310604365776931E-2</v>
      </c>
      <c r="O963" s="52">
        <f>IFERROR(_xll.qlIndexFixing(ONIndex6M,I963,TRUE,_xll.ohTrigger(RecalcTrigger,Trigger6M)),NA())</f>
        <v>2.5978454861936839E-2</v>
      </c>
      <c r="P963" s="52">
        <f>IFERROR(_xll.qlIndexFixing(Index1Y,$H963,TRUE,_xll.ohTrigger(RecalcTrigger,Trigger1Y)),NA())</f>
        <v>2.8033371193117482E-2</v>
      </c>
      <c r="Q963" s="52">
        <f>IFERROR(_xll.qlIndexFixing(ONIndex1Y,I963,TRUE,_xll.ohTrigger(RecalcTrigger,Trigger1Y)),NA())</f>
        <v>2.7363405934481833E-2</v>
      </c>
    </row>
    <row r="964" spans="2:17" x14ac:dyDescent="0.2">
      <c r="B964" s="46" t="s">
        <v>51</v>
      </c>
      <c r="D964" s="49">
        <f>_xll.qlCalendarAdvance(LocalCalendar,$D963,B964,"f",FALSE)</f>
        <v>46357</v>
      </c>
      <c r="E964" s="49">
        <f>_xll.qlInterestRateIndexValueDate(IndexON,D964)</f>
        <v>46357</v>
      </c>
      <c r="F964" s="52">
        <f>IFERROR(_xll.qlIndexFixing(IndexON,D964,TRUE,_xll.ohTrigger(RecalcTrigger,TriggerON)),NA())</f>
        <v>2.0788682835330974E-2</v>
      </c>
      <c r="H964" s="49">
        <f>_xll.qlCalendarAdvance(IborCalendar,$H963,B964,"f",FALSE)</f>
        <v>46350</v>
      </c>
      <c r="I964" s="49">
        <f>_xll.qlInterestRateIndexValueDate(Index1M,$H964)</f>
        <v>46353</v>
      </c>
      <c r="J964" s="52">
        <f>IFERROR(_xll.qlIndexFixing(Index1M,$H964,TRUE,_xll.ohTrigger(RecalcTrigger,Trigger1M)),NA())</f>
        <v>2.36737779987925E-2</v>
      </c>
      <c r="K964" s="52">
        <f>IFERROR(_xll.qlIndexFixing(ONIndex1M,I964,TRUE,_xll.ohTrigger(RecalcTrigger,Trigger1M)),NA())</f>
        <v>2.3630075762062219E-2</v>
      </c>
      <c r="L964" s="52">
        <f>IFERROR(_xll.qlIndexFixing(Index3M,H964,TRUE,_xll.ohTrigger(RecalcTrigger,Trigger3M)),NA())</f>
        <v>2.4553326017795109E-2</v>
      </c>
      <c r="M964" s="52">
        <f>IFERROR(_xll.qlIndexFixing(ONIndex3M,I964,TRUE,_xll.ohTrigger(RecalcTrigger,Trigger3M)),NA())</f>
        <v>2.4408516060923091E-2</v>
      </c>
      <c r="N964" s="52">
        <f>IFERROR(_xll.qlIndexFixing(Index6M,$H964,TRUE,_xll.ohTrigger(RecalcTrigger,Trigger6M)),NA())</f>
        <v>2.6324278594619211E-2</v>
      </c>
      <c r="O964" s="52">
        <f>IFERROR(_xll.qlIndexFixing(ONIndex6M,I964,TRUE,_xll.ohTrigger(RecalcTrigger,Trigger6M)),NA())</f>
        <v>2.5997831487734047E-2</v>
      </c>
      <c r="P964" s="52">
        <f>IFERROR(_xll.qlIndexFixing(Index1Y,$H964,TRUE,_xll.ohTrigger(RecalcTrigger,Trigger1Y)),NA())</f>
        <v>2.8046501395585635E-2</v>
      </c>
      <c r="Q964" s="52">
        <f>IFERROR(_xll.qlIndexFixing(ONIndex1Y,I964,TRUE,_xll.ohTrigger(RecalcTrigger,Trigger1Y)),NA())</f>
        <v>2.7393742222070472E-2</v>
      </c>
    </row>
    <row r="965" spans="2:17" x14ac:dyDescent="0.2">
      <c r="B965" s="46" t="s">
        <v>51</v>
      </c>
      <c r="D965" s="49">
        <f>_xll.qlCalendarAdvance(LocalCalendar,$D964,B965,"f",FALSE)</f>
        <v>46364</v>
      </c>
      <c r="E965" s="49">
        <f>_xll.qlInterestRateIndexValueDate(IndexON,D965)</f>
        <v>46364</v>
      </c>
      <c r="F965" s="52">
        <f>IFERROR(_xll.qlIndexFixing(IndexON,D965,TRUE,_xll.ohTrigger(RecalcTrigger,TriggerON)),NA())</f>
        <v>2.0801244504076166E-2</v>
      </c>
      <c r="H965" s="49">
        <f>_xll.qlCalendarAdvance(IborCalendar,$H964,B965,"f",FALSE)</f>
        <v>46357</v>
      </c>
      <c r="I965" s="49">
        <f>_xll.qlInterestRateIndexValueDate(Index1M,$H965)</f>
        <v>46359</v>
      </c>
      <c r="J965" s="52">
        <f>IFERROR(_xll.qlIndexFixing(Index1M,$H965,TRUE,_xll.ohTrigger(RecalcTrigger,Trigger1M)),NA())</f>
        <v>2.3682434621651038E-2</v>
      </c>
      <c r="K965" s="52">
        <f>IFERROR(_xll.qlIndexFixing(ONIndex1M,I965,TRUE,_xll.ohTrigger(RecalcTrigger,Trigger1M)),NA())</f>
        <v>2.3635921285860562E-2</v>
      </c>
      <c r="L965" s="52">
        <f>IFERROR(_xll.qlIndexFixing(Index3M,H965,TRUE,_xll.ohTrigger(RecalcTrigger,Trigger3M)),NA())</f>
        <v>2.4561251943720386E-2</v>
      </c>
      <c r="M965" s="52">
        <f>IFERROR(_xll.qlIndexFixing(ONIndex3M,I965,TRUE,_xll.ohTrigger(RecalcTrigger,Trigger3M)),NA())</f>
        <v>2.4415326411020288E-2</v>
      </c>
      <c r="N965" s="52">
        <f>IFERROR(_xll.qlIndexFixing(Index6M,$H965,TRUE,_xll.ohTrigger(RecalcTrigger,Trigger6M)),NA())</f>
        <v>2.6336166638196053E-2</v>
      </c>
      <c r="O965" s="52">
        <f>IFERROR(_xll.qlIndexFixing(ONIndex6M,I965,TRUE,_xll.ohTrigger(RecalcTrigger,Trigger6M)),NA())</f>
        <v>2.6005576961702914E-2</v>
      </c>
      <c r="P965" s="52">
        <f>IFERROR(_xll.qlIndexFixing(Index1Y,$H965,TRUE,_xll.ohTrigger(RecalcTrigger,Trigger1Y)),NA())</f>
        <v>2.8050661554498379E-2</v>
      </c>
      <c r="Q965" s="52">
        <f>IFERROR(_xll.qlIndexFixing(ONIndex1Y,I965,TRUE,_xll.ohTrigger(RecalcTrigger,Trigger1Y)),NA())</f>
        <v>2.7406756551098255E-2</v>
      </c>
    </row>
    <row r="966" spans="2:17" x14ac:dyDescent="0.2">
      <c r="B966" s="46" t="s">
        <v>51</v>
      </c>
      <c r="D966" s="49">
        <f>_xll.qlCalendarAdvance(LocalCalendar,$D965,B966,"f",FALSE)</f>
        <v>46371</v>
      </c>
      <c r="E966" s="49">
        <f>_xll.qlInterestRateIndexValueDate(IndexON,D966)</f>
        <v>46371</v>
      </c>
      <c r="F966" s="52">
        <f>IFERROR(_xll.qlIndexFixing(IndexON,D966,TRUE,_xll.ohTrigger(RecalcTrigger,TriggerON)),NA())</f>
        <v>2.0813687032683603E-2</v>
      </c>
      <c r="H966" s="49">
        <f>_xll.qlCalendarAdvance(IborCalendar,$H965,B966,"f",FALSE)</f>
        <v>46364</v>
      </c>
      <c r="I966" s="49">
        <f>_xll.qlInterestRateIndexValueDate(Index1M,$H966)</f>
        <v>46366</v>
      </c>
      <c r="J966" s="52">
        <f>IFERROR(_xll.qlIndexFixing(Index1M,$H966,TRUE,_xll.ohTrigger(RecalcTrigger,Trigger1M)),NA())</f>
        <v>2.3692414652475291E-2</v>
      </c>
      <c r="K966" s="52">
        <f>IFERROR(_xll.qlIndexFixing(ONIndex1M,I966,TRUE,_xll.ohTrigger(RecalcTrigger,Trigger1M)),NA())</f>
        <v>2.3646165075517089E-2</v>
      </c>
      <c r="L966" s="52">
        <f>IFERROR(_xll.qlIndexFixing(Index3M,H966,TRUE,_xll.ohTrigger(RecalcTrigger,Trigger3M)),NA())</f>
        <v>2.4572265945685956E-2</v>
      </c>
      <c r="M966" s="52">
        <f>IFERROR(_xll.qlIndexFixing(ONIndex3M,I966,TRUE,_xll.ohTrigger(RecalcTrigger,Trigger3M)),NA())</f>
        <v>2.4427069134214108E-2</v>
      </c>
      <c r="N966" s="52">
        <f>IFERROR(_xll.qlIndexFixing(Index6M,$H966,TRUE,_xll.ohTrigger(RecalcTrigger,Trigger6M)),NA())</f>
        <v>2.6347847015262053E-2</v>
      </c>
      <c r="O966" s="52">
        <f>IFERROR(_xll.qlIndexFixing(ONIndex6M,I966,TRUE,_xll.ohTrigger(RecalcTrigger,Trigger6M)),NA())</f>
        <v>2.601892662475791E-2</v>
      </c>
      <c r="P966" s="52">
        <f>IFERROR(_xll.qlIndexFixing(Index1Y,$H966,TRUE,_xll.ohTrigger(RecalcTrigger,Trigger1Y)),NA())</f>
        <v>2.8058944847525431E-2</v>
      </c>
      <c r="Q966" s="52">
        <f>IFERROR(_xll.qlIndexFixing(ONIndex1Y,I966,TRUE,_xll.ohTrigger(RecalcTrigger,Trigger1Y)),NA())</f>
        <v>2.7427159238078147E-2</v>
      </c>
    </row>
    <row r="967" spans="2:17" x14ac:dyDescent="0.2">
      <c r="B967" s="46" t="s">
        <v>51</v>
      </c>
      <c r="D967" s="49">
        <f>_xll.qlCalendarAdvance(LocalCalendar,$D966,B967,"f",FALSE)</f>
        <v>46378</v>
      </c>
      <c r="E967" s="49">
        <f>_xll.qlInterestRateIndexValueDate(IndexON,D967)</f>
        <v>46378</v>
      </c>
      <c r="F967" s="52">
        <f>IFERROR(_xll.qlIndexFixing(IndexON,D967,TRUE,_xll.ohTrigger(RecalcTrigger,TriggerON)),NA())</f>
        <v>2.0826010420913477E-2</v>
      </c>
      <c r="H967" s="49">
        <f>_xll.qlCalendarAdvance(IborCalendar,$H966,B967,"f",FALSE)</f>
        <v>46371</v>
      </c>
      <c r="I967" s="49">
        <f>_xll.qlInterestRateIndexValueDate(Index1M,$H967)</f>
        <v>46373</v>
      </c>
      <c r="J967" s="52">
        <f>IFERROR(_xll.qlIndexFixing(Index1M,$H967,TRUE,_xll.ohTrigger(RecalcTrigger,Trigger1M)),NA())</f>
        <v>2.3703737581474857E-2</v>
      </c>
      <c r="K967" s="52">
        <f>IFERROR(_xll.qlIndexFixing(ONIndex1M,I967,TRUE,_xll.ohTrigger(RecalcTrigger,Trigger1M)),NA())</f>
        <v>2.3656280573955968E-2</v>
      </c>
      <c r="L967" s="52">
        <f>IFERROR(_xll.qlIndexFixing(Index3M,H967,TRUE,_xll.ohTrigger(RecalcTrigger,Trigger3M)),NA())</f>
        <v>2.4583154128288598E-2</v>
      </c>
      <c r="M967" s="52">
        <f>IFERROR(_xll.qlIndexFixing(ONIndex3M,I967,TRUE,_xll.ohTrigger(RecalcTrigger,Trigger3M)),NA())</f>
        <v>2.4438686768588624E-2</v>
      </c>
      <c r="N967" s="52">
        <f>IFERROR(_xll.qlIndexFixing(Index6M,$H967,TRUE,_xll.ohTrigger(RecalcTrigger,Trigger6M)),NA())</f>
        <v>2.6359384667608097E-2</v>
      </c>
      <c r="O967" s="52">
        <f>IFERROR(_xll.qlIndexFixing(ONIndex6M,I967,TRUE,_xll.ohTrigger(RecalcTrigger,Trigger6M)),NA())</f>
        <v>2.6032135363101006E-2</v>
      </c>
      <c r="P967" s="52">
        <f>IFERROR(_xll.qlIndexFixing(Index1Y,$H967,TRUE,_xll.ohTrigger(RecalcTrigger,Trigger1Y)),NA())</f>
        <v>2.8067014970243897E-2</v>
      </c>
      <c r="Q967" s="52">
        <f>IFERROR(_xll.qlIndexFixing(ONIndex1Y,I967,TRUE,_xll.ohTrigger(RecalcTrigger,Trigger1Y)),NA())</f>
        <v>2.7446713510759224E-2</v>
      </c>
    </row>
    <row r="968" spans="2:17" x14ac:dyDescent="0.2">
      <c r="B968" s="46" t="s">
        <v>51</v>
      </c>
      <c r="D968" s="49">
        <f>_xll.qlCalendarAdvance(LocalCalendar,$D967,B968,"f",FALSE)</f>
        <v>46385</v>
      </c>
      <c r="E968" s="49">
        <f>_xll.qlInterestRateIndexValueDate(IndexON,D968)</f>
        <v>46385</v>
      </c>
      <c r="F968" s="52">
        <f>IFERROR(_xll.qlIndexFixing(IndexON,D968,TRUE,_xll.ohTrigger(RecalcTrigger,TriggerON)),NA())</f>
        <v>2.0838214668925659E-2</v>
      </c>
      <c r="H968" s="49">
        <f>_xll.qlCalendarAdvance(IborCalendar,$H967,B968,"f",FALSE)</f>
        <v>46378</v>
      </c>
      <c r="I968" s="49">
        <f>_xll.qlInterestRateIndexValueDate(Index1M,$H968)</f>
        <v>46380</v>
      </c>
      <c r="J968" s="52">
        <f>IFERROR(_xll.qlIndexFixing(Index1M,$H968,TRUE,_xll.ohTrigger(RecalcTrigger,Trigger1M)),NA())</f>
        <v>2.3711989080074103E-2</v>
      </c>
      <c r="K968" s="52">
        <f>IFERROR(_xll.qlIndexFixing(ONIndex1M,I968,TRUE,_xll.ohTrigger(RecalcTrigger,Trigger1M)),NA())</f>
        <v>2.3672207658647082E-2</v>
      </c>
      <c r="L968" s="52">
        <f>IFERROR(_xll.qlIndexFixing(Index3M,H968,TRUE,_xll.ohTrigger(RecalcTrigger,Trigger3M)),NA())</f>
        <v>2.4593916490504242E-2</v>
      </c>
      <c r="M968" s="52">
        <f>IFERROR(_xll.qlIndexFixing(ONIndex3M,I968,TRUE,_xll.ohTrigger(RecalcTrigger,Trigger3M)),NA())</f>
        <v>2.4456759654640337E-2</v>
      </c>
      <c r="N968" s="52">
        <f>IFERROR(_xll.qlIndexFixing(Index6M,$H968,TRUE,_xll.ohTrigger(RecalcTrigger,Trigger6M)),NA())</f>
        <v>2.6370779592768467E-2</v>
      </c>
      <c r="O968" s="52">
        <f>IFERROR(_xll.qlIndexFixing(ONIndex6M,I968,TRUE,_xll.ohTrigger(RecalcTrigger,Trigger6M)),NA())</f>
        <v>2.6052678048429811E-2</v>
      </c>
      <c r="P968" s="52">
        <f>IFERROR(_xll.qlIndexFixing(Index1Y,$H968,TRUE,_xll.ohTrigger(RecalcTrigger,Trigger1Y)),NA())</f>
        <v>2.8082800525652568E-2</v>
      </c>
      <c r="Q968" s="52">
        <f>IFERROR(_xll.qlIndexFixing(ONIndex1Y,I968,TRUE,_xll.ohTrigger(RecalcTrigger,Trigger1Y)),NA())</f>
        <v>2.7474783481395093E-2</v>
      </c>
    </row>
    <row r="969" spans="2:17" x14ac:dyDescent="0.2">
      <c r="B969" s="46" t="s">
        <v>51</v>
      </c>
      <c r="D969" s="49">
        <f>_xll.qlCalendarAdvance(LocalCalendar,$D968,B969,"f",FALSE)</f>
        <v>46392</v>
      </c>
      <c r="E969" s="49">
        <f>_xll.qlInterestRateIndexValueDate(IndexON,D969)</f>
        <v>46392</v>
      </c>
      <c r="F969" s="52">
        <f>IFERROR(_xll.qlIndexFixing(IndexON,D969,TRUE,_xll.ohTrigger(RecalcTrigger,TriggerON)),NA())</f>
        <v>2.0850299776560277E-2</v>
      </c>
      <c r="H969" s="49">
        <f>_xll.qlCalendarAdvance(IborCalendar,$H968,B969,"f",FALSE)</f>
        <v>46385</v>
      </c>
      <c r="I969" s="49">
        <f>_xll.qlInterestRateIndexValueDate(Index1M,$H969)</f>
        <v>46387</v>
      </c>
      <c r="J969" s="52">
        <f>IFERROR(_xll.qlIndexFixing(Index1M,$H969,TRUE,_xll.ohTrigger(RecalcTrigger,Trigger1M)),NA())</f>
        <v>2.3717215920732667E-2</v>
      </c>
      <c r="K969" s="52">
        <f>IFERROR(_xll.qlIndexFixing(ONIndex1M,I969,TRUE,_xll.ohTrigger(RecalcTrigger,Trigger1M)),NA())</f>
        <v>2.3680557172547356E-2</v>
      </c>
      <c r="L969" s="52">
        <f>IFERROR(_xll.qlIndexFixing(Index3M,H969,TRUE,_xll.ohTrigger(RecalcTrigger,Trigger3M)),NA())</f>
        <v>2.4604553031325693E-2</v>
      </c>
      <c r="M969" s="52">
        <f>IFERROR(_xll.qlIndexFixing(ONIndex3M,I969,TRUE,_xll.ohTrigger(RecalcTrigger,Trigger3M)),NA())</f>
        <v>2.4466458587113493E-2</v>
      </c>
      <c r="N969" s="52">
        <f>IFERROR(_xll.qlIndexFixing(Index6M,$H969,TRUE,_xll.ohTrigger(RecalcTrigger,Trigger6M)),NA())</f>
        <v>2.6380314535169896E-2</v>
      </c>
      <c r="O969" s="52">
        <f>IFERROR(_xll.qlIndexFixing(ONIndex6M,I969,TRUE,_xll.ohTrigger(RecalcTrigger,Trigger6M)),NA())</f>
        <v>2.6063709990873374E-2</v>
      </c>
      <c r="P969" s="52">
        <f>IFERROR(_xll.qlIndexFixing(Index1Y,$H969,TRUE,_xll.ohTrigger(RecalcTrigger,Trigger1Y)),NA())</f>
        <v>2.8081015430927669E-2</v>
      </c>
      <c r="Q969" s="52">
        <f>IFERROR(_xll.qlIndexFixing(ONIndex1Y,I969,TRUE,_xll.ohTrigger(RecalcTrigger,Trigger1Y)),NA())</f>
        <v>2.7490130424703274E-2</v>
      </c>
    </row>
    <row r="970" spans="2:17" x14ac:dyDescent="0.2">
      <c r="B970" s="46" t="s">
        <v>51</v>
      </c>
      <c r="D970" s="49">
        <f>_xll.qlCalendarAdvance(LocalCalendar,$D969,B970,"f",FALSE)</f>
        <v>46399</v>
      </c>
      <c r="E970" s="49">
        <f>_xll.qlInterestRateIndexValueDate(IndexON,D970)</f>
        <v>46399</v>
      </c>
      <c r="F970" s="52">
        <f>IFERROR(_xll.qlIndexFixing(IndexON,D970,TRUE,_xll.ohTrigger(RecalcTrigger,TriggerON)),NA())</f>
        <v>2.086226574405714E-2</v>
      </c>
      <c r="H970" s="49">
        <f>_xll.qlCalendarAdvance(IborCalendar,$H969,B970,"f",FALSE)</f>
        <v>46392</v>
      </c>
      <c r="I970" s="49">
        <f>_xll.qlInterestRateIndexValueDate(Index1M,$H970)</f>
        <v>46394</v>
      </c>
      <c r="J970" s="52">
        <f>IFERROR(_xll.qlIndexFixing(Index1M,$H970,TRUE,_xll.ohTrigger(RecalcTrigger,Trigger1M)),NA())</f>
        <v>2.3731049326715103E-2</v>
      </c>
      <c r="K970" s="52">
        <f>IFERROR(_xll.qlIndexFixing(ONIndex1M,I970,TRUE,_xll.ohTrigger(RecalcTrigger,Trigger1M)),NA())</f>
        <v>2.3685857321487092E-2</v>
      </c>
      <c r="L970" s="52">
        <f>IFERROR(_xll.qlIndexFixing(Index3M,H970,TRUE,_xll.ohTrigger(RecalcTrigger,Trigger3M)),NA())</f>
        <v>2.4615063749753752E-2</v>
      </c>
      <c r="M970" s="52">
        <f>IFERROR(_xll.qlIndexFixing(ONIndex3M,I970,TRUE,_xll.ohTrigger(RecalcTrigger,Trigger3M)),NA())</f>
        <v>2.447278913815687E-2</v>
      </c>
      <c r="N970" s="52">
        <f>IFERROR(_xll.qlIndexFixing(Index6M,$H970,TRUE,_xll.ohTrigger(RecalcTrigger,Trigger6M)),NA())</f>
        <v>2.6391433384535978E-2</v>
      </c>
      <c r="O970" s="52">
        <f>IFERROR(_xll.qlIndexFixing(ONIndex6M,I970,TRUE,_xll.ohTrigger(RecalcTrigger,Trigger6M)),NA())</f>
        <v>2.6070916030338509E-2</v>
      </c>
      <c r="P970" s="52">
        <f>IFERROR(_xll.qlIndexFixing(Index1Y,$H970,TRUE,_xll.ohTrigger(RecalcTrigger,Trigger1Y)),NA())</f>
        <v>2.8090156991669207E-2</v>
      </c>
      <c r="Q970" s="52">
        <f>IFERROR(_xll.qlIndexFixing(ONIndex1Y,I970,TRUE,_xll.ohTrigger(RecalcTrigger,Trigger1Y)),NA())</f>
        <v>2.7500285841091099E-2</v>
      </c>
    </row>
    <row r="971" spans="2:17" x14ac:dyDescent="0.2">
      <c r="B971" s="46" t="s">
        <v>51</v>
      </c>
      <c r="D971" s="49">
        <f>_xll.qlCalendarAdvance(LocalCalendar,$D970,B971,"f",FALSE)</f>
        <v>46406</v>
      </c>
      <c r="E971" s="49">
        <f>_xll.qlInterestRateIndexValueDate(IndexON,D971)</f>
        <v>46406</v>
      </c>
      <c r="F971" s="52">
        <f>IFERROR(_xll.qlIndexFixing(IndexON,D971,TRUE,_xll.ohTrigger(RecalcTrigger,TriggerON)),NA())</f>
        <v>2.0874112571096504E-2</v>
      </c>
      <c r="H971" s="49">
        <f>_xll.qlCalendarAdvance(IborCalendar,$H970,B971,"f",FALSE)</f>
        <v>46399</v>
      </c>
      <c r="I971" s="49">
        <f>_xll.qlInterestRateIndexValueDate(Index1M,$H971)</f>
        <v>46401</v>
      </c>
      <c r="J971" s="52">
        <f>IFERROR(_xll.qlIndexFixing(Index1M,$H971,TRUE,_xll.ohTrigger(RecalcTrigger,Trigger1M)),NA())</f>
        <v>2.3741823853727213E-2</v>
      </c>
      <c r="K971" s="52">
        <f>IFERROR(_xll.qlIndexFixing(ONIndex1M,I971,TRUE,_xll.ohTrigger(RecalcTrigger,Trigger1M)),NA())</f>
        <v>2.3695459654815565E-2</v>
      </c>
      <c r="L971" s="52">
        <f>IFERROR(_xll.qlIndexFixing(Index3M,H971,TRUE,_xll.ohTrigger(RecalcTrigger,Trigger3M)),NA())</f>
        <v>2.4625448644804315E-2</v>
      </c>
      <c r="M971" s="52">
        <f>IFERROR(_xll.qlIndexFixing(ONIndex3M,I971,TRUE,_xll.ohTrigger(RecalcTrigger,Trigger3M)),NA())</f>
        <v>2.4483906416854495E-2</v>
      </c>
      <c r="N971" s="52">
        <f>IFERROR(_xll.qlIndexFixing(Index6M,$H971,TRUE,_xll.ohTrigger(RecalcTrigger,Trigger6M)),NA())</f>
        <v>2.6402409509728365E-2</v>
      </c>
      <c r="O971" s="52">
        <f>IFERROR(_xll.qlIndexFixing(ONIndex6M,I971,TRUE,_xll.ohTrigger(RecalcTrigger,Trigger6M)),NA())</f>
        <v>2.6083561070073813E-2</v>
      </c>
      <c r="P971" s="52">
        <f>IFERROR(_xll.qlIndexFixing(Index1Y,$H971,TRUE,_xll.ohTrigger(RecalcTrigger,Trigger1Y)),NA())</f>
        <v>2.8097585111988815E-2</v>
      </c>
      <c r="Q971" s="52">
        <f>IFERROR(_xll.qlIndexFixing(ONIndex1Y,I971,TRUE,_xll.ohTrigger(RecalcTrigger,Trigger1Y)),NA())</f>
        <v>2.7516446454978194E-2</v>
      </c>
    </row>
    <row r="972" spans="2:17" x14ac:dyDescent="0.2">
      <c r="B972" s="46" t="s">
        <v>51</v>
      </c>
      <c r="D972" s="49">
        <f>_xll.qlCalendarAdvance(LocalCalendar,$D971,B972,"f",FALSE)</f>
        <v>46413</v>
      </c>
      <c r="E972" s="49">
        <f>_xll.qlInterestRateIndexValueDate(IndexON,D972)</f>
        <v>46413</v>
      </c>
      <c r="F972" s="52">
        <f>IFERROR(_xll.qlIndexFixing(IndexON,D972,TRUE,_xll.ohTrigger(RecalcTrigger,TriggerON)),NA())</f>
        <v>2.0885840257998112E-2</v>
      </c>
      <c r="H972" s="49">
        <f>_xll.qlCalendarAdvance(IborCalendar,$H971,B972,"f",FALSE)</f>
        <v>46406</v>
      </c>
      <c r="I972" s="49">
        <f>_xll.qlInterestRateIndexValueDate(Index1M,$H972)</f>
        <v>46408</v>
      </c>
      <c r="J972" s="52">
        <f>IFERROR(_xll.qlIndexFixing(Index1M,$H972,TRUE,_xll.ohTrigger(RecalcTrigger,Trigger1M)),NA())</f>
        <v>2.3749595389797873E-2</v>
      </c>
      <c r="K972" s="52">
        <f>IFERROR(_xll.qlIndexFixing(ONIndex1M,I972,TRUE,_xll.ohTrigger(RecalcTrigger,Trigger1M)),NA())</f>
        <v>2.3704933696766517E-2</v>
      </c>
      <c r="L972" s="52">
        <f>IFERROR(_xll.qlIndexFixing(Index3M,H972,TRUE,_xll.ohTrigger(RecalcTrigger,Trigger3M)),NA())</f>
        <v>2.46357077154995E-2</v>
      </c>
      <c r="M972" s="52">
        <f>IFERROR(_xll.qlIndexFixing(ONIndex3M,I972,TRUE,_xll.ohTrigger(RecalcTrigger,Trigger3M)),NA())</f>
        <v>2.4494898606572946E-2</v>
      </c>
      <c r="N972" s="52">
        <f>IFERROR(_xll.qlIndexFixing(Index6M,$H972,TRUE,_xll.ohTrigger(RecalcTrigger,Trigger6M)),NA())</f>
        <v>2.6413242908415225E-2</v>
      </c>
      <c r="O972" s="52">
        <f>IFERROR(_xll.qlIndexFixing(ONIndex6M,I972,TRUE,_xll.ohTrigger(RecalcTrigger,Trigger6M)),NA())</f>
        <v>2.6096065185177153E-2</v>
      </c>
      <c r="P972" s="52">
        <f>IFERROR(_xll.qlIndexFixing(Index1Y,$H972,TRUE,_xll.ohTrigger(RecalcTrigger,Trigger1Y)),NA())</f>
        <v>2.8104905405015028E-2</v>
      </c>
      <c r="Q972" s="52">
        <f>IFERROR(_xll.qlIndexFixing(ONIndex1Y,I972,TRUE,_xll.ohTrigger(RecalcTrigger,Trigger1Y)),NA())</f>
        <v>2.7531758653767113E-2</v>
      </c>
    </row>
    <row r="973" spans="2:17" x14ac:dyDescent="0.2">
      <c r="B973" s="46" t="s">
        <v>51</v>
      </c>
      <c r="D973" s="49">
        <f>_xll.qlCalendarAdvance(LocalCalendar,$D972,B973,"f",FALSE)</f>
        <v>46420</v>
      </c>
      <c r="E973" s="49">
        <f>_xll.qlInterestRateIndexValueDate(IndexON,D973)</f>
        <v>46420</v>
      </c>
      <c r="F973" s="52">
        <f>IFERROR(_xll.qlIndexFixing(IndexON,D973,TRUE,_xll.ohTrigger(RecalcTrigger,TriggerON)),NA())</f>
        <v>2.0897448804362284E-2</v>
      </c>
      <c r="H973" s="49">
        <f>_xll.qlCalendarAdvance(IborCalendar,$H972,B973,"f",FALSE)</f>
        <v>46413</v>
      </c>
      <c r="I973" s="49">
        <f>_xll.qlInterestRateIndexValueDate(Index1M,$H973)</f>
        <v>46415</v>
      </c>
      <c r="J973" s="52">
        <f>IFERROR(_xll.qlIndexFixing(Index1M,$H973,TRUE,_xll.ohTrigger(RecalcTrigger,Trigger1M)),NA())</f>
        <v>2.3754410877954463E-2</v>
      </c>
      <c r="K973" s="52">
        <f>IFERROR(_xll.qlIndexFixing(ONIndex1M,I973,TRUE,_xll.ohTrigger(RecalcTrigger,Trigger1M)),NA())</f>
        <v>2.3714279447339948E-2</v>
      </c>
      <c r="L973" s="52">
        <f>IFERROR(_xll.qlIndexFixing(Index3M,H973,TRUE,_xll.ohTrigger(RecalcTrigger,Trigger3M)),NA())</f>
        <v>2.464584096088096E-2</v>
      </c>
      <c r="M973" s="52">
        <f>IFERROR(_xll.qlIndexFixing(ONIndex3M,I973,TRUE,_xll.ohTrigger(RecalcTrigger,Trigger3M)),NA())</f>
        <v>2.4505765707312221E-2</v>
      </c>
      <c r="N973" s="52">
        <f>IFERROR(_xll.qlIndexFixing(Index6M,$H973,TRUE,_xll.ohTrigger(RecalcTrigger,Trigger6M)),NA())</f>
        <v>2.6423933578292976E-2</v>
      </c>
      <c r="O973" s="52">
        <f>IFERROR(_xll.qlIndexFixing(ONIndex6M,I973,TRUE,_xll.ohTrigger(RecalcTrigger,Trigger6M)),NA())</f>
        <v>2.6108428375408721E-2</v>
      </c>
      <c r="P973" s="52">
        <f>IFERROR(_xll.qlIndexFixing(Index1Y,$H973,TRUE,_xll.ohTrigger(RecalcTrigger,Trigger1Y)),NA())</f>
        <v>2.8112138941404956E-2</v>
      </c>
      <c r="Q973" s="52">
        <f>IFERROR(_xll.qlIndexFixing(ONIndex1Y,I973,TRUE,_xll.ohTrigger(RecalcTrigger,Trigger1Y)),NA())</f>
        <v>2.7546222437457857E-2</v>
      </c>
    </row>
    <row r="974" spans="2:17" x14ac:dyDescent="0.2">
      <c r="B974" s="46" t="s">
        <v>51</v>
      </c>
      <c r="D974" s="49">
        <f>_xll.qlCalendarAdvance(LocalCalendar,$D973,B974,"f",FALSE)</f>
        <v>46427</v>
      </c>
      <c r="E974" s="49">
        <f>_xll.qlInterestRateIndexValueDate(IndexON,D974)</f>
        <v>46427</v>
      </c>
      <c r="F974" s="52">
        <f>IFERROR(_xll.qlIndexFixing(IndexON,D974,TRUE,_xll.ohTrigger(RecalcTrigger,TriggerON)),NA())</f>
        <v>2.0908938210588701E-2</v>
      </c>
      <c r="H974" s="49">
        <f>_xll.qlCalendarAdvance(IborCalendar,$H973,B974,"f",FALSE)</f>
        <v>46420</v>
      </c>
      <c r="I974" s="49">
        <f>_xll.qlInterestRateIndexValueDate(Index1M,$H974)</f>
        <v>46422</v>
      </c>
      <c r="J974" s="52">
        <f>IFERROR(_xll.qlIndexFixing(Index1M,$H974,TRUE,_xll.ohTrigger(RecalcTrigger,Trigger1M)),NA())</f>
        <v>2.3761973814621244E-2</v>
      </c>
      <c r="K974" s="52">
        <f>IFERROR(_xll.qlIndexFixing(ONIndex1M,I974,TRUE,_xll.ohTrigger(RecalcTrigger,Trigger1M)),NA())</f>
        <v>2.3723496906535857E-2</v>
      </c>
      <c r="L974" s="52">
        <f>IFERROR(_xll.qlIndexFixing(Index3M,H974,TRUE,_xll.ohTrigger(RecalcTrigger,Trigger3M)),NA())</f>
        <v>2.4654314368401906E-2</v>
      </c>
      <c r="M974" s="52">
        <f>IFERROR(_xll.qlIndexFixing(ONIndex3M,I974,TRUE,_xll.ohTrigger(RecalcTrigger,Trigger3M)),NA())</f>
        <v>2.4516507719072322E-2</v>
      </c>
      <c r="N974" s="52">
        <f>IFERROR(_xll.qlIndexFixing(Index6M,$H974,TRUE,_xll.ohTrigger(RecalcTrigger,Trigger6M)),NA())</f>
        <v>2.6434481517090738E-2</v>
      </c>
      <c r="O974" s="52">
        <f>IFERROR(_xll.qlIndexFixing(ONIndex6M,I974,TRUE,_xll.ohTrigger(RecalcTrigger,Trigger6M)),NA())</f>
        <v>2.6120650641008325E-2</v>
      </c>
      <c r="P974" s="52">
        <f>IFERROR(_xll.qlIndexFixing(Index1Y,$H974,TRUE,_xll.ohTrigger(RecalcTrigger,Trigger1Y)),NA())</f>
        <v>2.8119306792443805E-2</v>
      </c>
      <c r="Q974" s="52">
        <f>IFERROR(_xll.qlIndexFixing(ONIndex1Y,I974,TRUE,_xll.ohTrigger(RecalcTrigger,Trigger1Y)),NA())</f>
        <v>2.7559837806050425E-2</v>
      </c>
    </row>
    <row r="975" spans="2:17" x14ac:dyDescent="0.2">
      <c r="B975" s="46" t="s">
        <v>51</v>
      </c>
      <c r="D975" s="49">
        <f>_xll.qlCalendarAdvance(LocalCalendar,$D974,B975,"f",FALSE)</f>
        <v>46434</v>
      </c>
      <c r="E975" s="49">
        <f>_xll.qlInterestRateIndexValueDate(IndexON,D975)</f>
        <v>46434</v>
      </c>
      <c r="F975" s="52">
        <f>IFERROR(_xll.qlIndexFixing(IndexON,D975,TRUE,_xll.ohTrigger(RecalcTrigger,TriggerON)),NA())</f>
        <v>2.0920308476437555E-2</v>
      </c>
      <c r="H975" s="49">
        <f>_xll.qlCalendarAdvance(IborCalendar,$H974,B975,"f",FALSE)</f>
        <v>46427</v>
      </c>
      <c r="I975" s="49">
        <f>_xll.qlInterestRateIndexValueDate(Index1M,$H975)</f>
        <v>46429</v>
      </c>
      <c r="J975" s="52">
        <f>IFERROR(_xll.qlIndexFixing(Index1M,$H975,TRUE,_xll.ohTrigger(RecalcTrigger,Trigger1M)),NA())</f>
        <v>2.3770831323193558E-2</v>
      </c>
      <c r="K975" s="52">
        <f>IFERROR(_xll.qlIndexFixing(ONIndex1M,I975,TRUE,_xll.ohTrigger(RecalcTrigger,Trigger1M)),NA())</f>
        <v>2.3732586074434181E-2</v>
      </c>
      <c r="L975" s="52">
        <f>IFERROR(_xll.qlIndexFixing(Index3M,H975,TRUE,_xll.ohTrigger(RecalcTrigger,Trigger3M)),NA())</f>
        <v>2.4664204272643975E-2</v>
      </c>
      <c r="M975" s="52">
        <f>IFERROR(_xll.qlIndexFixing(ONIndex3M,I975,TRUE,_xll.ohTrigger(RecalcTrigger,Trigger3M)),NA())</f>
        <v>2.4527124641853248E-2</v>
      </c>
      <c r="N975" s="52">
        <f>IFERROR(_xll.qlIndexFixing(Index6M,$H975,TRUE,_xll.ohTrigger(RecalcTrigger,Trigger6M)),NA())</f>
        <v>2.6444886722566317E-2</v>
      </c>
      <c r="O975" s="52">
        <f>IFERROR(_xll.qlIndexFixing(ONIndex6M,I975,TRUE,_xll.ohTrigger(RecalcTrigger,Trigger6M)),NA())</f>
        <v>2.6132731981816093E-2</v>
      </c>
      <c r="P975" s="52">
        <f>IFERROR(_xll.qlIndexFixing(Index1Y,$H975,TRUE,_xll.ohTrigger(RecalcTrigger,Trigger1Y)),NA())</f>
        <v>2.812643003002737E-2</v>
      </c>
      <c r="Q975" s="52">
        <f>IFERROR(_xll.qlIndexFixing(ONIndex1Y,I975,TRUE,_xll.ohTrigger(RecalcTrigger,Trigger1Y)),NA())</f>
        <v>2.7572604759225072E-2</v>
      </c>
    </row>
    <row r="976" spans="2:17" x14ac:dyDescent="0.2">
      <c r="B976" s="46" t="s">
        <v>51</v>
      </c>
      <c r="D976" s="49">
        <f>_xll.qlCalendarAdvance(LocalCalendar,$D975,B976,"f",FALSE)</f>
        <v>46441</v>
      </c>
      <c r="E976" s="49">
        <f>_xll.qlInterestRateIndexValueDate(IndexON,D976)</f>
        <v>46441</v>
      </c>
      <c r="F976" s="52">
        <f>IFERROR(_xll.qlIndexFixing(IndexON,D976,TRUE,_xll.ohTrigger(RecalcTrigger,TriggerON)),NA())</f>
        <v>2.0931559601828909E-2</v>
      </c>
      <c r="H976" s="49">
        <f>_xll.qlCalendarAdvance(IborCalendar,$H975,B976,"f",FALSE)</f>
        <v>46434</v>
      </c>
      <c r="I976" s="49">
        <f>_xll.qlInterestRateIndexValueDate(Index1M,$H976)</f>
        <v>46436</v>
      </c>
      <c r="J976" s="52">
        <f>IFERROR(_xll.qlIndexFixing(Index1M,$H976,TRUE,_xll.ohTrigger(RecalcTrigger,Trigger1M)),NA())</f>
        <v>2.3779560317469528E-2</v>
      </c>
      <c r="K976" s="52">
        <f>IFERROR(_xll.qlIndexFixing(ONIndex1M,I976,TRUE,_xll.ohTrigger(RecalcTrigger,Trigger1M)),NA())</f>
        <v>2.3741546951114856E-2</v>
      </c>
      <c r="L976" s="52">
        <f>IFERROR(_xll.qlIndexFixing(Index3M,H976,TRUE,_xll.ohTrigger(RecalcTrigger,Trigger3M)),NA())</f>
        <v>2.4673968357145803E-2</v>
      </c>
      <c r="M976" s="52">
        <f>IFERROR(_xll.qlIndexFixing(ONIndex3M,I976,TRUE,_xll.ohTrigger(RecalcTrigger,Trigger3M)),NA())</f>
        <v>2.4537616475655E-2</v>
      </c>
      <c r="N976" s="52">
        <f>IFERROR(_xll.qlIndexFixing(Index6M,$H976,TRUE,_xll.ohTrigger(RecalcTrigger,Trigger6M)),NA())</f>
        <v>2.6455149192508891E-2</v>
      </c>
      <c r="O976" s="52">
        <f>IFERROR(_xll.qlIndexFixing(ONIndex6M,I976,TRUE,_xll.ohTrigger(RecalcTrigger,Trigger6M)),NA())</f>
        <v>2.6144672397911961E-2</v>
      </c>
      <c r="P976" s="52">
        <f>IFERROR(_xll.qlIndexFixing(Index1Y,$H976,TRUE,_xll.ohTrigger(RecalcTrigger,Trigger1Y)),NA())</f>
        <v>2.8133529726651507E-2</v>
      </c>
      <c r="Q976" s="52">
        <f>IFERROR(_xll.qlIndexFixing(ONIndex1Y,I976,TRUE,_xll.ohTrigger(RecalcTrigger,Trigger1Y)),NA())</f>
        <v>2.7584523297061736E-2</v>
      </c>
    </row>
    <row r="977" spans="2:17" x14ac:dyDescent="0.2">
      <c r="B977" s="46" t="s">
        <v>51</v>
      </c>
      <c r="D977" s="49">
        <f>_xll.qlCalendarAdvance(LocalCalendar,$D976,B977,"f",FALSE)</f>
        <v>46448</v>
      </c>
      <c r="E977" s="49">
        <f>_xll.qlInterestRateIndexValueDate(IndexON,D977)</f>
        <v>46448</v>
      </c>
      <c r="F977" s="52">
        <f>IFERROR(_xll.qlIndexFixing(IndexON,D977,TRUE,_xll.ohTrigger(RecalcTrigger,TriggerON)),NA())</f>
        <v>2.0942691586842699E-2</v>
      </c>
      <c r="H977" s="49">
        <f>_xll.qlCalendarAdvance(IborCalendar,$H976,B977,"f",FALSE)</f>
        <v>46441</v>
      </c>
      <c r="I977" s="49">
        <f>_xll.qlInterestRateIndexValueDate(Index1M,$H977)</f>
        <v>46443</v>
      </c>
      <c r="J977" s="52">
        <f>IFERROR(_xll.qlIndexFixing(Index1M,$H977,TRUE,_xll.ohTrigger(RecalcTrigger,Trigger1M)),NA())</f>
        <v>2.3788160797180793E-2</v>
      </c>
      <c r="K977" s="52">
        <f>IFERROR(_xll.qlIndexFixing(ONIndex1M,I977,TRUE,_xll.ohTrigger(RecalcTrigger,Trigger1M)),NA())</f>
        <v>2.3750379536258137E-2</v>
      </c>
      <c r="L977" s="52">
        <f>IFERROR(_xll.qlIndexFixing(Index3M,H977,TRUE,_xll.ohTrigger(RecalcTrigger,Trigger3M)),NA())</f>
        <v>2.4683606621004738E-2</v>
      </c>
      <c r="M977" s="52">
        <f>IFERROR(_xll.qlIndexFixing(ONIndex3M,I977,TRUE,_xll.ohTrigger(RecalcTrigger,Trigger3M)),NA())</f>
        <v>2.454798322039764E-2</v>
      </c>
      <c r="N977" s="52">
        <f>IFERROR(_xll.qlIndexFixing(Index6M,$H977,TRUE,_xll.ohTrigger(RecalcTrigger,Trigger6M)),NA())</f>
        <v>2.6465268924737221E-2</v>
      </c>
      <c r="O977" s="52">
        <f>IFERROR(_xll.qlIndexFixing(ONIndex6M,I977,TRUE,_xll.ohTrigger(RecalcTrigger,Trigger6M)),NA())</f>
        <v>2.6156471889215993E-2</v>
      </c>
      <c r="P977" s="52">
        <f>IFERROR(_xll.qlIndexFixing(Index1Y,$H977,TRUE,_xll.ohTrigger(RecalcTrigger,Trigger1Y)),NA())</f>
        <v>2.8140626955406228E-2</v>
      </c>
      <c r="Q977" s="52">
        <f>IFERROR(_xll.qlIndexFixing(ONIndex1Y,I977,TRUE,_xll.ohTrigger(RecalcTrigger,Trigger1Y)),NA())</f>
        <v>2.7595593419320608E-2</v>
      </c>
    </row>
    <row r="978" spans="2:17" x14ac:dyDescent="0.2">
      <c r="B978" s="46" t="s">
        <v>51</v>
      </c>
      <c r="D978" s="49">
        <f>_xll.qlCalendarAdvance(LocalCalendar,$D977,B978,"f",FALSE)</f>
        <v>46455</v>
      </c>
      <c r="E978" s="49">
        <f>_xll.qlInterestRateIndexValueDate(IndexON,D978)</f>
        <v>46455</v>
      </c>
      <c r="F978" s="52">
        <f>IFERROR(_xll.qlIndexFixing(IndexON,D978,TRUE,_xll.ohTrigger(RecalcTrigger,TriggerON)),NA())</f>
        <v>2.0953704431558862E-2</v>
      </c>
      <c r="H978" s="49">
        <f>_xll.qlCalendarAdvance(IborCalendar,$H977,B978,"f",FALSE)</f>
        <v>46448</v>
      </c>
      <c r="I978" s="49">
        <f>_xll.qlInterestRateIndexValueDate(Index1M,$H978)</f>
        <v>46450</v>
      </c>
      <c r="J978" s="52">
        <f>IFERROR(_xll.qlIndexFixing(Index1M,$H978,TRUE,_xll.ohTrigger(RecalcTrigger,Trigger1M)),NA())</f>
        <v>2.3802148452634342E-2</v>
      </c>
      <c r="K978" s="52">
        <f>IFERROR(_xll.qlIndexFixing(ONIndex1M,I978,TRUE,_xll.ohTrigger(RecalcTrigger,Trigger1M)),NA())</f>
        <v>2.3759083830023897E-2</v>
      </c>
      <c r="L978" s="52">
        <f>IFERROR(_xll.qlIndexFixing(Index3M,H978,TRUE,_xll.ohTrigger(RecalcTrigger,Trigger3M)),NA())</f>
        <v>2.4697619015146582E-2</v>
      </c>
      <c r="M978" s="52">
        <f>IFERROR(_xll.qlIndexFixing(ONIndex3M,I978,TRUE,_xll.ohTrigger(RecalcTrigger,Trigger3M)),NA())</f>
        <v>2.4558224876241042E-2</v>
      </c>
      <c r="N978" s="52">
        <f>IFERROR(_xll.qlIndexFixing(Index6M,$H978,TRUE,_xll.ohTrigger(RecalcTrigger,Trigger6M)),NA())</f>
        <v>2.6485027975108526E-2</v>
      </c>
      <c r="O978" s="52">
        <f>IFERROR(_xll.qlIndexFixing(ONIndex6M,I978,TRUE,_xll.ohTrigger(RecalcTrigger,Trigger6M)),NA())</f>
        <v>2.6168130455728189E-2</v>
      </c>
      <c r="P978" s="52">
        <f>IFERROR(_xll.qlIndexFixing(Index1Y,$H978,TRUE,_xll.ohTrigger(RecalcTrigger,Trigger1Y)),NA())</f>
        <v>2.8152813134618513E-2</v>
      </c>
      <c r="Q978" s="52">
        <f>IFERROR(_xll.qlIndexFixing(ONIndex1Y,I978,TRUE,_xll.ohTrigger(RecalcTrigger,Trigger1Y)),NA())</f>
        <v>2.7605815126081623E-2</v>
      </c>
    </row>
    <row r="979" spans="2:17" x14ac:dyDescent="0.2">
      <c r="B979" s="46" t="s">
        <v>51</v>
      </c>
      <c r="D979" s="49">
        <f>_xll.qlCalendarAdvance(LocalCalendar,$D978,B979,"f",FALSE)</f>
        <v>46462</v>
      </c>
      <c r="E979" s="49">
        <f>_xll.qlInterestRateIndexValueDate(IndexON,D979)</f>
        <v>46462</v>
      </c>
      <c r="F979" s="52">
        <f>IFERROR(_xll.qlIndexFixing(IndexON,D979,TRUE,_xll.ohTrigger(RecalcTrigger,TriggerON)),NA())</f>
        <v>2.0964598135897461E-2</v>
      </c>
      <c r="H979" s="49">
        <f>_xll.qlCalendarAdvance(IborCalendar,$H978,B979,"f",FALSE)</f>
        <v>46455</v>
      </c>
      <c r="I979" s="49">
        <f>_xll.qlInterestRateIndexValueDate(Index1M,$H979)</f>
        <v>46457</v>
      </c>
      <c r="J979" s="52">
        <f>IFERROR(_xll.qlIndexFixing(Index1M,$H979,TRUE,_xll.ohTrigger(RecalcTrigger,Trigger1M)),NA())</f>
        <v>2.381045737901627E-2</v>
      </c>
      <c r="K979" s="52">
        <f>IFERROR(_xll.qlIndexFixing(ONIndex1M,I979,TRUE,_xll.ohTrigger(RecalcTrigger,Trigger1M)),NA())</f>
        <v>2.3767659832492072E-2</v>
      </c>
      <c r="L979" s="52">
        <f>IFERROR(_xll.qlIndexFixing(Index3M,H979,TRUE,_xll.ohTrigger(RecalcTrigger,Trigger3M)),NA())</f>
        <v>2.4706980593700675E-2</v>
      </c>
      <c r="M979" s="52">
        <f>IFERROR(_xll.qlIndexFixing(ONIndex3M,I979,TRUE,_xll.ohTrigger(RecalcTrigger,Trigger3M)),NA())</f>
        <v>2.4568341442945396E-2</v>
      </c>
      <c r="N979" s="52">
        <f>IFERROR(_xll.qlIndexFixing(Index6M,$H979,TRUE,_xll.ohTrigger(RecalcTrigger,Trigger6M)),NA())</f>
        <v>2.6493186546185068E-2</v>
      </c>
      <c r="O979" s="52">
        <f>IFERROR(_xll.qlIndexFixing(ONIndex6M,I979,TRUE,_xll.ohTrigger(RecalcTrigger,Trigger6M)),NA())</f>
        <v>2.6179648097448549E-2</v>
      </c>
      <c r="P979" s="52">
        <f>IFERROR(_xll.qlIndexFixing(Index1Y,$H979,TRUE,_xll.ohTrigger(RecalcTrigger,Trigger1Y)),NA())</f>
        <v>2.8160012810338898E-2</v>
      </c>
      <c r="Q979" s="52">
        <f>IFERROR(_xll.qlIndexFixing(ONIndex1Y,I979,TRUE,_xll.ohTrigger(RecalcTrigger,Trigger1Y)),NA())</f>
        <v>2.761518841718491E-2</v>
      </c>
    </row>
    <row r="980" spans="2:17" x14ac:dyDescent="0.2">
      <c r="B980" s="46" t="s">
        <v>51</v>
      </c>
      <c r="D980" s="49">
        <f>_xll.qlCalendarAdvance(LocalCalendar,$D979,B980,"f",FALSE)</f>
        <v>46469</v>
      </c>
      <c r="E980" s="49">
        <f>_xll.qlInterestRateIndexValueDate(IndexON,D980)</f>
        <v>46469</v>
      </c>
      <c r="F980" s="52">
        <f>IFERROR(_xll.qlIndexFixing(IndexON,D980,TRUE,_xll.ohTrigger(RecalcTrigger,TriggerON)),NA())</f>
        <v>2.0975372699698625E-2</v>
      </c>
      <c r="H980" s="49">
        <f>_xll.qlCalendarAdvance(IborCalendar,$H979,B980,"f",FALSE)</f>
        <v>46462</v>
      </c>
      <c r="I980" s="49">
        <f>_xll.qlInterestRateIndexValueDate(Index1M,$H980)</f>
        <v>46464</v>
      </c>
      <c r="J980" s="52">
        <f>IFERROR(_xll.qlIndexFixing(Index1M,$H980,TRUE,_xll.ohTrigger(RecalcTrigger,Trigger1M)),NA())</f>
        <v>2.3818637756788941E-2</v>
      </c>
      <c r="K980" s="52">
        <f>IFERROR(_xll.qlIndexFixing(ONIndex1M,I980,TRUE,_xll.ohTrigger(RecalcTrigger,Trigger1M)),NA())</f>
        <v>2.3776107543502789E-2</v>
      </c>
      <c r="L980" s="52">
        <f>IFERROR(_xll.qlIndexFixing(Index3M,H980,TRUE,_xll.ohTrigger(RecalcTrigger,Trigger3M)),NA())</f>
        <v>2.4716216323668438E-2</v>
      </c>
      <c r="M980" s="52">
        <f>IFERROR(_xll.qlIndexFixing(ONIndex3M,I980,TRUE,_xll.ohTrigger(RecalcTrigger,Trigger3M)),NA())</f>
        <v>2.4578332920670576E-2</v>
      </c>
      <c r="N980" s="52">
        <f>IFERROR(_xll.qlIndexFixing(Index6M,$H980,TRUE,_xll.ohTrigger(RecalcTrigger,Trigger6M)),NA())</f>
        <v>2.6502830595452633E-2</v>
      </c>
      <c r="O980" s="52">
        <f>IFERROR(_xll.qlIndexFixing(ONIndex6M,I980,TRUE,_xll.ohTrigger(RecalcTrigger,Trigger6M)),NA())</f>
        <v>2.6191024814377073E-2</v>
      </c>
      <c r="P980" s="52">
        <f>IFERROR(_xll.qlIndexFixing(Index1Y,$H980,TRUE,_xll.ohTrigger(RecalcTrigger,Trigger1Y)),NA())</f>
        <v>2.8167274606370356E-2</v>
      </c>
      <c r="Q980" s="52">
        <f>IFERROR(_xll.qlIndexFixing(ONIndex1Y,I980,TRUE,_xll.ohTrigger(RecalcTrigger,Trigger1Y)),NA())</f>
        <v>2.762371329263047E-2</v>
      </c>
    </row>
    <row r="981" spans="2:17" x14ac:dyDescent="0.2">
      <c r="B981" s="46" t="s">
        <v>51</v>
      </c>
      <c r="D981" s="49">
        <f>_xll.qlCalendarAdvance(LocalCalendar,$D980,B981,"f",FALSE)</f>
        <v>46476</v>
      </c>
      <c r="E981" s="49">
        <f>_xll.qlInterestRateIndexValueDate(IndexON,D981)</f>
        <v>46476</v>
      </c>
      <c r="F981" s="52">
        <f>IFERROR(_xll.qlIndexFixing(IndexON,D981,TRUE,_xll.ohTrigger(RecalcTrigger,TriggerON)),NA())</f>
        <v>2.0986028123202161E-2</v>
      </c>
      <c r="H981" s="49">
        <f>_xll.qlCalendarAdvance(IborCalendar,$H980,B981,"f",FALSE)</f>
        <v>46469</v>
      </c>
      <c r="I981" s="49">
        <f>_xll.qlInterestRateIndexValueDate(Index1M,$H981)</f>
        <v>46471</v>
      </c>
      <c r="J981" s="52">
        <f>IFERROR(_xll.qlIndexFixing(Index1M,$H981,TRUE,_xll.ohTrigger(RecalcTrigger,Trigger1M)),NA())</f>
        <v>2.3826689585675076E-2</v>
      </c>
      <c r="K981" s="52">
        <f>IFERROR(_xll.qlIndexFixing(ONIndex1M,I981,TRUE,_xll.ohTrigger(RecalcTrigger,Trigger1M)),NA())</f>
        <v>2.3789921359226085E-2</v>
      </c>
      <c r="L981" s="52">
        <f>IFERROR(_xll.qlIndexFixing(Index3M,H981,TRUE,_xll.ohTrigger(RecalcTrigger,Trigger3M)),NA())</f>
        <v>2.4725326204165354E-2</v>
      </c>
      <c r="M981" s="52">
        <f>IFERROR(_xll.qlIndexFixing(ONIndex3M,I981,TRUE,_xll.ohTrigger(RecalcTrigger,Trigger3M)),NA())</f>
        <v>2.4594352517071982E-2</v>
      </c>
      <c r="N981" s="52">
        <f>IFERROR(_xll.qlIndexFixing(Index6M,$H981,TRUE,_xll.ohTrigger(RecalcTrigger,Trigger6M)),NA())</f>
        <v>2.6512331846931119E-2</v>
      </c>
      <c r="O981" s="52">
        <f>IFERROR(_xll.qlIndexFixing(ONIndex6M,I981,TRUE,_xll.ohTrigger(RecalcTrigger,Trigger6M)),NA())</f>
        <v>2.6209257490242166E-2</v>
      </c>
      <c r="P981" s="52">
        <f>IFERROR(_xll.qlIndexFixing(Index1Y,$H981,TRUE,_xll.ohTrigger(RecalcTrigger,Trigger1Y)),NA())</f>
        <v>2.8174619431317511E-2</v>
      </c>
      <c r="Q981" s="52">
        <f>IFERROR(_xll.qlIndexFixing(ONIndex1Y,I981,TRUE,_xll.ohTrigger(RecalcTrigger,Trigger1Y)),NA())</f>
        <v>2.7637652457956463E-2</v>
      </c>
    </row>
    <row r="982" spans="2:17" x14ac:dyDescent="0.2">
      <c r="B982" s="46" t="s">
        <v>51</v>
      </c>
      <c r="D982" s="49">
        <f>_xll.qlCalendarAdvance(LocalCalendar,$D981,B982,"f",FALSE)</f>
        <v>46483</v>
      </c>
      <c r="E982" s="49">
        <f>_xll.qlInterestRateIndexValueDate(IndexON,D982)</f>
        <v>46483</v>
      </c>
      <c r="F982" s="52">
        <f>IFERROR(_xll.qlIndexFixing(IndexON,D982,TRUE,_xll.ohTrigger(RecalcTrigger,TriggerON)),NA())</f>
        <v>2.0996564406248197E-2</v>
      </c>
      <c r="H982" s="49">
        <f>_xll.qlCalendarAdvance(IborCalendar,$H981,B982,"f",FALSE)</f>
        <v>46476</v>
      </c>
      <c r="I982" s="49">
        <f>_xll.qlInterestRateIndexValueDate(Index1M,$H982)</f>
        <v>46478</v>
      </c>
      <c r="J982" s="52">
        <f>IFERROR(_xll.qlIndexFixing(Index1M,$H982,TRUE,_xll.ohTrigger(RecalcTrigger,Trigger1M)),NA())</f>
        <v>2.3835955299051713E-2</v>
      </c>
      <c r="K982" s="52">
        <f>IFERROR(_xll.qlIndexFixing(ONIndex1M,I982,TRUE,_xll.ohTrigger(RecalcTrigger,Trigger1M)),NA())</f>
        <v>2.3792618091311724E-2</v>
      </c>
      <c r="L982" s="52">
        <f>IFERROR(_xll.qlIndexFixing(Index3M,H982,TRUE,_xll.ohTrigger(RecalcTrigger,Trigger3M)),NA())</f>
        <v>2.4732844422088184E-2</v>
      </c>
      <c r="M982" s="52">
        <f>IFERROR(_xll.qlIndexFixing(ONIndex3M,I982,TRUE,_xll.ohTrigger(RecalcTrigger,Trigger3M)),NA())</f>
        <v>2.4597940608863667E-2</v>
      </c>
      <c r="N982" s="52">
        <f>IFERROR(_xll.qlIndexFixing(Index6M,$H982,TRUE,_xll.ohTrigger(RecalcTrigger,Trigger6M)),NA())</f>
        <v>2.651691448616228E-2</v>
      </c>
      <c r="O982" s="52">
        <f>IFERROR(_xll.qlIndexFixing(ONIndex6M,I982,TRUE,_xll.ohTrigger(RecalcTrigger,Trigger6M)),NA())</f>
        <v>2.6213355473618805E-2</v>
      </c>
      <c r="P982" s="52">
        <f>IFERROR(_xll.qlIndexFixing(Index1Y,$H982,TRUE,_xll.ohTrigger(RecalcTrigger,Trigger1Y)),NA())</f>
        <v>2.8182068194412321E-2</v>
      </c>
      <c r="Q982" s="52">
        <f>IFERROR(_xll.qlIndexFixing(ONIndex1Y,I982,TRUE,_xll.ohTrigger(RecalcTrigger,Trigger1Y)),NA())</f>
        <v>2.7638217796148723E-2</v>
      </c>
    </row>
    <row r="983" spans="2:17" x14ac:dyDescent="0.2">
      <c r="B983" s="46" t="s">
        <v>51</v>
      </c>
      <c r="D983" s="49">
        <f>_xll.qlCalendarAdvance(LocalCalendar,$D982,B983,"f",FALSE)</f>
        <v>46490</v>
      </c>
      <c r="E983" s="49">
        <f>_xll.qlInterestRateIndexValueDate(IndexON,D983)</f>
        <v>46490</v>
      </c>
      <c r="F983" s="52">
        <f>IFERROR(_xll.qlIndexFixing(IndexON,D983,TRUE,_xll.ohTrigger(RecalcTrigger,TriggerON)),NA())</f>
        <v>2.1006981548836734E-2</v>
      </c>
      <c r="H983" s="49">
        <f>_xll.qlCalendarAdvance(IborCalendar,$H982,B983,"f",FALSE)</f>
        <v>46483</v>
      </c>
      <c r="I983" s="49">
        <f>_xll.qlInterestRateIndexValueDate(Index1M,$H983)</f>
        <v>46485</v>
      </c>
      <c r="J983" s="52">
        <f>IFERROR(_xll.qlIndexFixing(Index1M,$H983,TRUE,_xll.ohTrigger(RecalcTrigger,Trigger1M)),NA())</f>
        <v>2.3842407595683623E-2</v>
      </c>
      <c r="K983" s="52">
        <f>IFERROR(_xll.qlIndexFixing(ONIndex1M,I983,TRUE,_xll.ohTrigger(RecalcTrigger,Trigger1M)),NA())</f>
        <v>2.3800680928030005E-2</v>
      </c>
      <c r="L983" s="52">
        <f>IFERROR(_xll.qlIndexFixing(Index3M,H983,TRUE,_xll.ohTrigger(RecalcTrigger,Trigger3M)),NA())</f>
        <v>2.4741710983090075E-2</v>
      </c>
      <c r="M983" s="52">
        <f>IFERROR(_xll.qlIndexFixing(ONIndex3M,I983,TRUE,_xll.ohTrigger(RecalcTrigger,Trigger3M)),NA())</f>
        <v>2.4607556819411514E-2</v>
      </c>
      <c r="N983" s="52">
        <f>IFERROR(_xll.qlIndexFixing(Index6M,$H983,TRUE,_xll.ohTrigger(RecalcTrigger,Trigger6M)),NA())</f>
        <v>2.6526158707416987E-2</v>
      </c>
      <c r="O983" s="52">
        <f>IFERROR(_xll.qlIndexFixing(ONIndex6M,I983,TRUE,_xll.ohTrigger(RecalcTrigger,Trigger6M)),NA())</f>
        <v>2.6224309416011948E-2</v>
      </c>
      <c r="P983" s="52">
        <f>IFERROR(_xll.qlIndexFixing(Index1Y,$H983,TRUE,_xll.ohTrigger(RecalcTrigger,Trigger1Y)),NA())</f>
        <v>2.8189641805534477E-2</v>
      </c>
      <c r="Q983" s="52">
        <f>IFERROR(_xll.qlIndexFixing(ONIndex1Y,I983,TRUE,_xll.ohTrigger(RecalcTrigger,Trigger1Y)),NA())</f>
        <v>2.7644197424061545E-2</v>
      </c>
    </row>
    <row r="984" spans="2:17" x14ac:dyDescent="0.2">
      <c r="B984" s="46" t="s">
        <v>51</v>
      </c>
      <c r="D984" s="49">
        <f>_xll.qlCalendarAdvance(LocalCalendar,$D983,B984,"f",FALSE)</f>
        <v>46497</v>
      </c>
      <c r="E984" s="49">
        <f>_xll.qlInterestRateIndexValueDate(IndexON,D984)</f>
        <v>46497</v>
      </c>
      <c r="F984" s="52">
        <f>IFERROR(_xll.qlIndexFixing(IndexON,D984,TRUE,_xll.ohTrigger(RecalcTrigger,TriggerON)),NA())</f>
        <v>2.1017279550967771E-2</v>
      </c>
      <c r="H984" s="49">
        <f>_xll.qlCalendarAdvance(IborCalendar,$H983,B984,"f",FALSE)</f>
        <v>46490</v>
      </c>
      <c r="I984" s="49">
        <f>_xll.qlInterestRateIndexValueDate(Index1M,$H984)</f>
        <v>46492</v>
      </c>
      <c r="J984" s="52">
        <f>IFERROR(_xll.qlIndexFixing(Index1M,$H984,TRUE,_xll.ohTrigger(RecalcTrigger,Trigger1M)),NA())</f>
        <v>2.3850073776268965E-2</v>
      </c>
      <c r="K984" s="52">
        <f>IFERROR(_xll.qlIndexFixing(ONIndex1M,I984,TRUE,_xll.ohTrigger(RecalcTrigger,Trigger1M)),NA())</f>
        <v>2.3808615473370764E-2</v>
      </c>
      <c r="L984" s="52">
        <f>IFERROR(_xll.qlIndexFixing(Index3M,H984,TRUE,_xll.ohTrigger(RecalcTrigger,Trigger3M)),NA())</f>
        <v>2.4750451700504109E-2</v>
      </c>
      <c r="M984" s="52">
        <f>IFERROR(_xll.qlIndexFixing(ONIndex3M,I984,TRUE,_xll.ohTrigger(RecalcTrigger,Trigger3M)),NA())</f>
        <v>2.461704794090025E-2</v>
      </c>
      <c r="N984" s="52">
        <f>IFERROR(_xll.qlIndexFixing(Index6M,$H984,TRUE,_xll.ohTrigger(RecalcTrigger,Trigger6M)),NA())</f>
        <v>2.6535260155830714E-2</v>
      </c>
      <c r="O984" s="52">
        <f>IFERROR(_xll.qlIndexFixing(ONIndex6M,I984,TRUE,_xll.ohTrigger(RecalcTrigger,Trigger6M)),NA())</f>
        <v>2.623512243353332E-2</v>
      </c>
      <c r="P984" s="52">
        <f>IFERROR(_xll.qlIndexFixing(Index1Y,$H984,TRUE,_xll.ohTrigger(RecalcTrigger,Trigger1Y)),NA())</f>
        <v>2.8199148731064296E-2</v>
      </c>
      <c r="Q984" s="52">
        <f>IFERROR(_xll.qlIndexFixing(ONIndex1Y,I984,TRUE,_xll.ohTrigger(RecalcTrigger,Trigger1Y)),NA())</f>
        <v>2.7649328636236703E-2</v>
      </c>
    </row>
    <row r="985" spans="2:17" x14ac:dyDescent="0.2">
      <c r="B985" s="46" t="s">
        <v>51</v>
      </c>
      <c r="D985" s="49">
        <f>_xll.qlCalendarAdvance(LocalCalendar,$D984,B985,"f",FALSE)</f>
        <v>46504</v>
      </c>
      <c r="E985" s="49">
        <f>_xll.qlInterestRateIndexValueDate(IndexON,D985)</f>
        <v>46504</v>
      </c>
      <c r="F985" s="52">
        <f>IFERROR(_xll.qlIndexFixing(IndexON,D985,TRUE,_xll.ohTrigger(RecalcTrigger,TriggerON)),NA())</f>
        <v>2.1027458412721245E-2</v>
      </c>
      <c r="H985" s="49">
        <f>_xll.qlCalendarAdvance(IborCalendar,$H984,B985,"f",FALSE)</f>
        <v>46497</v>
      </c>
      <c r="I985" s="49">
        <f>_xll.qlInterestRateIndexValueDate(Index1M,$H985)</f>
        <v>46499</v>
      </c>
      <c r="J985" s="52">
        <f>IFERROR(_xll.qlIndexFixing(Index1M,$H985,TRUE,_xll.ohTrigger(RecalcTrigger,Trigger1M)),NA())</f>
        <v>2.3857611406893631E-2</v>
      </c>
      <c r="K985" s="52">
        <f>IFERROR(_xll.qlIndexFixing(ONIndex1M,I985,TRUE,_xll.ohTrigger(RecalcTrigger,Trigger1M)),NA())</f>
        <v>2.3816421727334003E-2</v>
      </c>
      <c r="L985" s="52">
        <f>IFERROR(_xll.qlIndexFixing(Index3M,H985,TRUE,_xll.ohTrigger(RecalcTrigger,Trigger3M)),NA())</f>
        <v>2.4759066573500178E-2</v>
      </c>
      <c r="M985" s="52">
        <f>IFERROR(_xll.qlIndexFixing(ONIndex3M,I985,TRUE,_xll.ohTrigger(RecalcTrigger,Trigger3M)),NA())</f>
        <v>2.4626413973249939E-2</v>
      </c>
      <c r="N985" s="52">
        <f>IFERROR(_xll.qlIndexFixing(Index6M,$H985,TRUE,_xll.ohTrigger(RecalcTrigger,Trigger6M)),NA())</f>
        <v>2.6544218829446554E-2</v>
      </c>
      <c r="O985" s="52">
        <f>IFERROR(_xll.qlIndexFixing(ONIndex6M,I985,TRUE,_xll.ohTrigger(RecalcTrigger,Trigger6M)),NA())</f>
        <v>2.624579452618292E-2</v>
      </c>
      <c r="P985" s="52">
        <f>IFERROR(_xll.qlIndexFixing(Index1Y,$H985,TRUE,_xll.ohTrigger(RecalcTrigger,Trigger1Y)),NA())</f>
        <v>2.8205247214761718E-2</v>
      </c>
      <c r="Q985" s="52">
        <f>IFERROR(_xll.qlIndexFixing(ONIndex1Y,I985,TRUE,_xll.ohTrigger(RecalcTrigger,Trigger1Y)),NA())</f>
        <v>2.7653611432354452E-2</v>
      </c>
    </row>
    <row r="986" spans="2:17" x14ac:dyDescent="0.2">
      <c r="B986" s="46" t="s">
        <v>51</v>
      </c>
      <c r="D986" s="49">
        <f>_xll.qlCalendarAdvance(LocalCalendar,$D985,B986,"f",FALSE)</f>
        <v>46511</v>
      </c>
      <c r="E986" s="49">
        <f>_xll.qlInterestRateIndexValueDate(IndexON,D986)</f>
        <v>46511</v>
      </c>
      <c r="F986" s="52">
        <f>IFERROR(_xll.qlIndexFixing(IndexON,D986,TRUE,_xll.ohTrigger(RecalcTrigger,TriggerON)),NA())</f>
        <v>2.1037518133937283E-2</v>
      </c>
      <c r="H986" s="49">
        <f>_xll.qlCalendarAdvance(IborCalendar,$H985,B986,"f",FALSE)</f>
        <v>46504</v>
      </c>
      <c r="I986" s="49">
        <f>_xll.qlInterestRateIndexValueDate(Index1M,$H986)</f>
        <v>46506</v>
      </c>
      <c r="J986" s="52">
        <f>IFERROR(_xll.qlIndexFixing(Index1M,$H986,TRUE,_xll.ohTrigger(RecalcTrigger,Trigger1M)),NA())</f>
        <v>2.3861092716365963E-2</v>
      </c>
      <c r="K986" s="52">
        <f>IFERROR(_xll.qlIndexFixing(ONIndex1M,I986,TRUE,_xll.ohTrigger(RecalcTrigger,Trigger1M)),NA())</f>
        <v>2.3824099689759848E-2</v>
      </c>
      <c r="L986" s="52">
        <f>IFERROR(_xll.qlIndexFixing(Index3M,H986,TRUE,_xll.ohTrigger(RecalcTrigger,Trigger3M)),NA())</f>
        <v>2.4767555601262235E-2</v>
      </c>
      <c r="M986" s="52">
        <f>IFERROR(_xll.qlIndexFixing(ONIndex3M,I986,TRUE,_xll.ohTrigger(RecalcTrigger,Trigger3M)),NA())</f>
        <v>2.4635654916460581E-2</v>
      </c>
      <c r="N986" s="52">
        <f>IFERROR(_xll.qlIndexFixing(Index6M,$H986,TRUE,_xll.ohTrigger(RecalcTrigger,Trigger6M)),NA())</f>
        <v>2.6553034726341237E-2</v>
      </c>
      <c r="O986" s="52">
        <f>IFERROR(_xll.qlIndexFixing(ONIndex6M,I986,TRUE,_xll.ohTrigger(RecalcTrigger,Trigger6M)),NA())</f>
        <v>2.6256325693880811E-2</v>
      </c>
      <c r="P986" s="52">
        <f>IFERROR(_xll.qlIndexFixing(Index1Y,$H986,TRUE,_xll.ohTrigger(RecalcTrigger,Trigger1Y)),NA())</f>
        <v>2.8207868317349467E-2</v>
      </c>
      <c r="Q986" s="52">
        <f>IFERROR(_xll.qlIndexFixing(ONIndex1Y,I986,TRUE,_xll.ohTrigger(RecalcTrigger,Trigger1Y)),NA())</f>
        <v>2.7657045812494729E-2</v>
      </c>
    </row>
    <row r="987" spans="2:17" x14ac:dyDescent="0.2">
      <c r="B987" s="46" t="s">
        <v>51</v>
      </c>
      <c r="D987" s="49">
        <f>_xll.qlCalendarAdvance(LocalCalendar,$D986,B987,"f",FALSE)</f>
        <v>46518</v>
      </c>
      <c r="E987" s="49">
        <f>_xll.qlInterestRateIndexValueDate(IndexON,D987)</f>
        <v>46518</v>
      </c>
      <c r="F987" s="52">
        <f>IFERROR(_xll.qlIndexFixing(IndexON,D987,TRUE,_xll.ohTrigger(RecalcTrigger,TriggerON)),NA())</f>
        <v>2.1047458714695821E-2</v>
      </c>
      <c r="H987" s="49">
        <f>_xll.qlCalendarAdvance(IborCalendar,$H986,B987,"f",FALSE)</f>
        <v>46511</v>
      </c>
      <c r="I987" s="49">
        <f>_xll.qlInterestRateIndexValueDate(Index1M,$H987)</f>
        <v>46513</v>
      </c>
      <c r="J987" s="52">
        <f>IFERROR(_xll.qlIndexFixing(Index1M,$H987,TRUE,_xll.ohTrigger(RecalcTrigger,Trigger1M)),NA())</f>
        <v>2.3872301017221764E-2</v>
      </c>
      <c r="K987" s="52">
        <f>IFERROR(_xll.qlIndexFixing(ONIndex1M,I987,TRUE,_xll.ohTrigger(RecalcTrigger,Trigger1M)),NA())</f>
        <v>2.3831649360808171E-2</v>
      </c>
      <c r="L987" s="52">
        <f>IFERROR(_xll.qlIndexFixing(Index3M,H987,TRUE,_xll.ohTrigger(RecalcTrigger,Trigger3M)),NA())</f>
        <v>2.4777342600162813E-2</v>
      </c>
      <c r="M987" s="52">
        <f>IFERROR(_xll.qlIndexFixing(ONIndex3M,I987,TRUE,_xll.ohTrigger(RecalcTrigger,Trigger3M)),NA())</f>
        <v>2.4644770770612112E-2</v>
      </c>
      <c r="N987" s="52">
        <f>IFERROR(_xll.qlIndexFixing(Index6M,$H987,TRUE,_xll.ohTrigger(RecalcTrigger,Trigger6M)),NA())</f>
        <v>2.6566340488207787E-2</v>
      </c>
      <c r="O987" s="52">
        <f>IFERROR(_xll.qlIndexFixing(ONIndex6M,I987,TRUE,_xll.ohTrigger(RecalcTrigger,Trigger6M)),NA())</f>
        <v>2.626671593670693E-2</v>
      </c>
      <c r="P987" s="52">
        <f>IFERROR(_xll.qlIndexFixing(Index1Y,$H987,TRUE,_xll.ohTrigger(RecalcTrigger,Trigger1Y)),NA())</f>
        <v>2.8221602877689645E-2</v>
      </c>
      <c r="Q987" s="52">
        <f>IFERROR(_xll.qlIndexFixing(ONIndex1Y,I987,TRUE,_xll.ohTrigger(RecalcTrigger,Trigger1Y)),NA())</f>
        <v>2.7659657215588496E-2</v>
      </c>
    </row>
    <row r="988" spans="2:17" x14ac:dyDescent="0.2">
      <c r="B988" s="46" t="s">
        <v>51</v>
      </c>
      <c r="D988" s="49">
        <f>_xll.qlCalendarAdvance(LocalCalendar,$D987,B988,"f",FALSE)</f>
        <v>46525</v>
      </c>
      <c r="E988" s="49">
        <f>_xll.qlInterestRateIndexValueDate(IndexON,D988)</f>
        <v>46525</v>
      </c>
      <c r="F988" s="52">
        <f>IFERROR(_xll.qlIndexFixing(IndexON,D988,TRUE,_xll.ohTrigger(RecalcTrigger,TriggerON)),NA())</f>
        <v>2.105728015499686E-2</v>
      </c>
      <c r="H988" s="49">
        <f>_xll.qlCalendarAdvance(IborCalendar,$H987,B988,"f",FALSE)</f>
        <v>46518</v>
      </c>
      <c r="I988" s="49">
        <f>_xll.qlInterestRateIndexValueDate(Index1M,$H988)</f>
        <v>46520</v>
      </c>
      <c r="J988" s="52">
        <f>IFERROR(_xll.qlIndexFixing(Index1M,$H988,TRUE,_xll.ohTrigger(RecalcTrigger,Trigger1M)),NA())</f>
        <v>2.3879452996423134E-2</v>
      </c>
      <c r="K988" s="52">
        <f>IFERROR(_xll.qlIndexFixing(ONIndex1M,I988,TRUE,_xll.ohTrigger(RecalcTrigger,Trigger1M)),NA())</f>
        <v>2.3839070740319102E-2</v>
      </c>
      <c r="L988" s="52">
        <f>IFERROR(_xll.qlIndexFixing(Index3M,H988,TRUE,_xll.ohTrigger(RecalcTrigger,Trigger3M)),NA())</f>
        <v>2.4785571510574152E-2</v>
      </c>
      <c r="M988" s="52">
        <f>IFERROR(_xll.qlIndexFixing(ONIndex3M,I988,TRUE,_xll.ohTrigger(RecalcTrigger,Trigger3M)),NA())</f>
        <v>2.4653761535624596E-2</v>
      </c>
      <c r="N988" s="52">
        <f>IFERROR(_xll.qlIndexFixing(Index6M,$H988,TRUE,_xll.ohTrigger(RecalcTrigger,Trigger6M)),NA())</f>
        <v>2.6574842098806523E-2</v>
      </c>
      <c r="O988" s="52">
        <f>IFERROR(_xll.qlIndexFixing(ONIndex6M,I988,TRUE,_xll.ohTrigger(RecalcTrigger,Trigger6M)),NA())</f>
        <v>2.6276965254661278E-2</v>
      </c>
      <c r="P988" s="52">
        <f>IFERROR(_xll.qlIndexFixing(Index1Y,$H988,TRUE,_xll.ohTrigger(RecalcTrigger,Trigger1Y)),NA())</f>
        <v>2.8230106898597541E-2</v>
      </c>
      <c r="Q988" s="52">
        <f>IFERROR(_xll.qlIndexFixing(ONIndex1Y,I988,TRUE,_xll.ohTrigger(RecalcTrigger,Trigger1Y)),NA())</f>
        <v>2.7662157933301401E-2</v>
      </c>
    </row>
    <row r="989" spans="2:17" x14ac:dyDescent="0.2">
      <c r="B989" s="46" t="s">
        <v>51</v>
      </c>
      <c r="D989" s="49">
        <f>_xll.qlCalendarAdvance(LocalCalendar,$D988,B989,"f",FALSE)</f>
        <v>46532</v>
      </c>
      <c r="E989" s="49">
        <f>_xll.qlInterestRateIndexValueDate(IndexON,D989)</f>
        <v>46532</v>
      </c>
      <c r="F989" s="52">
        <f>IFERROR(_xll.qlIndexFixing(IndexON,D989,TRUE,_xll.ohTrigger(RecalcTrigger,TriggerON)),NA())</f>
        <v>2.1066982454760463E-2</v>
      </c>
      <c r="H989" s="49">
        <f>_xll.qlCalendarAdvance(IborCalendar,$H988,B989,"f",FALSE)</f>
        <v>46525</v>
      </c>
      <c r="I989" s="49">
        <f>_xll.qlInterestRateIndexValueDate(Index1M,$H989)</f>
        <v>46527</v>
      </c>
      <c r="J989" s="52">
        <f>IFERROR(_xll.qlIndexFixing(Index1M,$H989,TRUE,_xll.ohTrigger(RecalcTrigger,Trigger1M)),NA())</f>
        <v>2.3886476424657133E-2</v>
      </c>
      <c r="K989" s="52">
        <f>IFERROR(_xll.qlIndexFixing(ONIndex1M,I989,TRUE,_xll.ohTrigger(RecalcTrigger,Trigger1M)),NA())</f>
        <v>2.3846363828372574E-2</v>
      </c>
      <c r="L989" s="52">
        <f>IFERROR(_xll.qlIndexFixing(Index3M,H989,TRUE,_xll.ohTrigger(RecalcTrigger,Trigger3M)),NA())</f>
        <v>2.4793674564861708E-2</v>
      </c>
      <c r="M989" s="52">
        <f>IFERROR(_xll.qlIndexFixing(ONIndex3M,I989,TRUE,_xll.ohTrigger(RecalcTrigger,Trigger3M)),NA())</f>
        <v>2.4662627211498034E-2</v>
      </c>
      <c r="N989" s="52">
        <f>IFERROR(_xll.qlIndexFixing(Index6M,$H989,TRUE,_xll.ohTrigger(RecalcTrigger,Trigger6M)),NA())</f>
        <v>2.6583200895888979E-2</v>
      </c>
      <c r="O989" s="52">
        <f>IFERROR(_xll.qlIndexFixing(ONIndex6M,I989,TRUE,_xll.ohTrigger(RecalcTrigger,Trigger6M)),NA())</f>
        <v>2.6287073647583981E-2</v>
      </c>
      <c r="P989" s="52">
        <f>IFERROR(_xll.qlIndexFixing(Index1Y,$H989,TRUE,_xll.ohTrigger(RecalcTrigger,Trigger1Y)),NA())</f>
        <v>2.8238830361743298E-2</v>
      </c>
      <c r="Q989" s="52">
        <f>IFERROR(_xll.qlIndexFixing(ONIndex1Y,I989,TRUE,_xll.ohTrigger(RecalcTrigger,Trigger1Y)),NA())</f>
        <v>2.7664878672135629E-2</v>
      </c>
    </row>
    <row r="990" spans="2:17" x14ac:dyDescent="0.2">
      <c r="B990" s="46" t="s">
        <v>51</v>
      </c>
      <c r="D990" s="49">
        <f>_xll.qlCalendarAdvance(LocalCalendar,$D989,B990,"f",FALSE)</f>
        <v>46539</v>
      </c>
      <c r="E990" s="49">
        <f>_xll.qlInterestRateIndexValueDate(IndexON,D990)</f>
        <v>46539</v>
      </c>
      <c r="F990" s="52">
        <f>IFERROR(_xll.qlIndexFixing(IndexON,D990,TRUE,_xll.ohTrigger(RecalcTrigger,TriggerON)),NA())</f>
        <v>2.1076565614066567E-2</v>
      </c>
      <c r="H990" s="49">
        <f>_xll.qlCalendarAdvance(IborCalendar,$H989,B990,"f",FALSE)</f>
        <v>46532</v>
      </c>
      <c r="I990" s="49">
        <f>_xll.qlInterestRateIndexValueDate(Index1M,$H990)</f>
        <v>46534</v>
      </c>
      <c r="J990" s="52">
        <f>IFERROR(_xll.qlIndexFixing(Index1M,$H990,TRUE,_xll.ohTrigger(RecalcTrigger,Trigger1M)),NA())</f>
        <v>2.3893371301683952E-2</v>
      </c>
      <c r="K990" s="52">
        <f>IFERROR(_xll.qlIndexFixing(ONIndex1M,I990,TRUE,_xll.ohTrigger(RecalcTrigger,Trigger1M)),NA())</f>
        <v>2.385352862496859E-2</v>
      </c>
      <c r="L990" s="52">
        <f>IFERROR(_xll.qlIndexFixing(Index3M,H990,TRUE,_xll.ohTrigger(RecalcTrigger,Trigger3M)),NA())</f>
        <v>2.4801651762251315E-2</v>
      </c>
      <c r="M990" s="52">
        <f>IFERROR(_xll.qlIndexFixing(ONIndex3M,I990,TRUE,_xll.ohTrigger(RecalcTrigger,Trigger3M)),NA())</f>
        <v>2.4671367798232424E-2</v>
      </c>
      <c r="N990" s="52">
        <f>IFERROR(_xll.qlIndexFixing(Index6M,$H990,TRUE,_xll.ohTrigger(RecalcTrigger,Trigger6M)),NA())</f>
        <v>2.6591416877629944E-2</v>
      </c>
      <c r="O990" s="52">
        <f>IFERROR(_xll.qlIndexFixing(ONIndex6M,I990,TRUE,_xll.ohTrigger(RecalcTrigger,Trigger6M)),NA())</f>
        <v>2.6297041115634912E-2</v>
      </c>
      <c r="P990" s="52">
        <f>IFERROR(_xll.qlIndexFixing(Index1Y,$H990,TRUE,_xll.ohTrigger(RecalcTrigger,Trigger1Y)),NA())</f>
        <v>2.8249652489174482E-2</v>
      </c>
      <c r="Q990" s="52">
        <f>IFERROR(_xll.qlIndexFixing(ONIndex1Y,I990,TRUE,_xll.ohTrigger(RecalcTrigger,Trigger1Y)),NA())</f>
        <v>2.7667819432171115E-2</v>
      </c>
    </row>
    <row r="991" spans="2:17" x14ac:dyDescent="0.2">
      <c r="B991" s="46" t="s">
        <v>51</v>
      </c>
      <c r="D991" s="49">
        <f>_xll.qlCalendarAdvance(LocalCalendar,$D990,B991,"f",FALSE)</f>
        <v>46546</v>
      </c>
      <c r="E991" s="49">
        <f>_xll.qlInterestRateIndexValueDate(IndexON,D991)</f>
        <v>46546</v>
      </c>
      <c r="F991" s="52">
        <f>IFERROR(_xll.qlIndexFixing(IndexON,D991,TRUE,_xll.ohTrigger(RecalcTrigger,TriggerON)),NA())</f>
        <v>2.1086029632835235E-2</v>
      </c>
      <c r="H991" s="49">
        <f>_xll.qlCalendarAdvance(IborCalendar,$H990,B991,"f",FALSE)</f>
        <v>46539</v>
      </c>
      <c r="I991" s="49">
        <f>_xll.qlInterestRateIndexValueDate(Index1M,$H991)</f>
        <v>46541</v>
      </c>
      <c r="J991" s="52">
        <f>IFERROR(_xll.qlIndexFixing(Index1M,$H991,TRUE,_xll.ohTrigger(RecalcTrigger,Trigger1M)),NA())</f>
        <v>2.3901401755548335E-2</v>
      </c>
      <c r="K991" s="52">
        <f>IFERROR(_xll.qlIndexFixing(ONIndex1M,I991,TRUE,_xll.ohTrigger(RecalcTrigger,Trigger1M)),NA())</f>
        <v>2.3860565130027211E-2</v>
      </c>
      <c r="L991" s="52">
        <f>IFERROR(_xll.qlIndexFixing(Index3M,H991,TRUE,_xll.ohTrigger(RecalcTrigger,Trigger3M)),NA())</f>
        <v>2.4809503101976636E-2</v>
      </c>
      <c r="M991" s="52">
        <f>IFERROR(_xll.qlIndexFixing(ONIndex3M,I991,TRUE,_xll.ohTrigger(RecalcTrigger,Trigger3M)),NA())</f>
        <v>2.4679983295827768E-2</v>
      </c>
      <c r="N991" s="52">
        <f>IFERROR(_xll.qlIndexFixing(Index6M,$H991,TRUE,_xll.ohTrigger(RecalcTrigger,Trigger6M)),NA())</f>
        <v>2.6594972494756824E-2</v>
      </c>
      <c r="O991" s="52">
        <f>IFERROR(_xll.qlIndexFixing(ONIndex6M,I991,TRUE,_xll.ohTrigger(RecalcTrigger,Trigger6M)),NA())</f>
        <v>2.6306867658734134E-2</v>
      </c>
      <c r="P991" s="52">
        <f>IFERROR(_xll.qlIndexFixing(Index1Y,$H991,TRUE,_xll.ohTrigger(RecalcTrigger,Trigger1Y)),NA())</f>
        <v>2.8256916080406636E-2</v>
      </c>
      <c r="Q991" s="52">
        <f>IFERROR(_xll.qlIndexFixing(ONIndex1Y,I991,TRUE,_xll.ohTrigger(RecalcTrigger,Trigger1Y)),NA())</f>
        <v>2.7670980213487795E-2</v>
      </c>
    </row>
    <row r="992" spans="2:17" x14ac:dyDescent="0.2">
      <c r="B992" s="46" t="s">
        <v>51</v>
      </c>
      <c r="D992" s="49">
        <f>_xll.qlCalendarAdvance(LocalCalendar,$D991,B992,"f",FALSE)</f>
        <v>46553</v>
      </c>
      <c r="E992" s="49">
        <f>_xll.qlInterestRateIndexValueDate(IndexON,D992)</f>
        <v>46553</v>
      </c>
      <c r="F992" s="52">
        <f>IFERROR(_xll.qlIndexFixing(IndexON,D992,TRUE,_xll.ohTrigger(RecalcTrigger,TriggerON)),NA())</f>
        <v>2.1095374510986531E-2</v>
      </c>
      <c r="H992" s="49">
        <f>_xll.qlCalendarAdvance(IborCalendar,$H991,B992,"f",FALSE)</f>
        <v>46546</v>
      </c>
      <c r="I992" s="49">
        <f>_xll.qlInterestRateIndexValueDate(Index1M,$H992)</f>
        <v>46548</v>
      </c>
      <c r="J992" s="52">
        <f>IFERROR(_xll.qlIndexFixing(Index1M,$H992,TRUE,_xll.ohTrigger(RecalcTrigger,Trigger1M)),NA())</f>
        <v>2.3906775401169311E-2</v>
      </c>
      <c r="K992" s="52">
        <f>IFERROR(_xll.qlIndexFixing(ONIndex1M,I992,TRUE,_xll.ohTrigger(RecalcTrigger,Trigger1M)),NA())</f>
        <v>2.3867473343628376E-2</v>
      </c>
      <c r="L992" s="52">
        <f>IFERROR(_xll.qlIndexFixing(Index3M,H992,TRUE,_xll.ohTrigger(RecalcTrigger,Trigger3M)),NA())</f>
        <v>2.4817228583284352E-2</v>
      </c>
      <c r="M992" s="52">
        <f>IFERROR(_xll.qlIndexFixing(ONIndex3M,I992,TRUE,_xll.ohTrigger(RecalcTrigger,Trigger3M)),NA())</f>
        <v>2.4688473704284064E-2</v>
      </c>
      <c r="N992" s="52">
        <f>IFERROR(_xll.qlIndexFixing(Index6M,$H992,TRUE,_xll.ohTrigger(RecalcTrigger,Trigger6M)),NA())</f>
        <v>2.6602931692612367E-2</v>
      </c>
      <c r="O992" s="52">
        <f>IFERROR(_xll.qlIndexFixing(ONIndex6M,I992,TRUE,_xll.ohTrigger(RecalcTrigger,Trigger6M)),NA())</f>
        <v>2.6316553276881649E-2</v>
      </c>
      <c r="P992" s="52">
        <f>IFERROR(_xll.qlIndexFixing(Index1Y,$H992,TRUE,_xll.ohTrigger(RecalcTrigger,Trigger1Y)),NA())</f>
        <v>2.8266268568656355E-2</v>
      </c>
      <c r="Q992" s="52">
        <f>IFERROR(_xll.qlIndexFixing(ONIndex1Y,I992,TRUE,_xll.ohTrigger(RecalcTrigger,Trigger1Y)),NA())</f>
        <v>2.7674361016085669E-2</v>
      </c>
    </row>
    <row r="993" spans="2:17" x14ac:dyDescent="0.2">
      <c r="B993" s="46" t="s">
        <v>51</v>
      </c>
      <c r="D993" s="49">
        <f>_xll.qlCalendarAdvance(LocalCalendar,$D992,B993,"f",FALSE)</f>
        <v>46560</v>
      </c>
      <c r="E993" s="49">
        <f>_xll.qlInterestRateIndexValueDate(IndexON,D993)</f>
        <v>46560</v>
      </c>
      <c r="F993" s="52">
        <f>IFERROR(_xll.qlIndexFixing(IndexON,D993,TRUE,_xll.ohTrigger(RecalcTrigger,TriggerON)),NA())</f>
        <v>2.1104600248760264E-2</v>
      </c>
      <c r="H993" s="49">
        <f>_xll.qlCalendarAdvance(IborCalendar,$H992,B993,"f",FALSE)</f>
        <v>46553</v>
      </c>
      <c r="I993" s="49">
        <f>_xll.qlInterestRateIndexValueDate(Index1M,$H993)</f>
        <v>46555</v>
      </c>
      <c r="J993" s="52">
        <f>IFERROR(_xll.qlIndexFixing(Index1M,$H993,TRUE,_xll.ohTrigger(RecalcTrigger,Trigger1M)),NA())</f>
        <v>2.3913284623170716E-2</v>
      </c>
      <c r="K993" s="52">
        <f>IFERROR(_xll.qlIndexFixing(ONIndex1M,I993,TRUE,_xll.ohTrigger(RecalcTrigger,Trigger1M)),NA())</f>
        <v>2.3874253265772083E-2</v>
      </c>
      <c r="L993" s="52">
        <f>IFERROR(_xll.qlIndexFixing(Index3M,H993,TRUE,_xll.ohTrigger(RecalcTrigger,Trigger3M)),NA())</f>
        <v>2.4824828205435061E-2</v>
      </c>
      <c r="M993" s="52">
        <f>IFERROR(_xll.qlIndexFixing(ONIndex3M,I993,TRUE,_xll.ohTrigger(RecalcTrigger,Trigger3M)),NA())</f>
        <v>2.4696839023521377E-2</v>
      </c>
      <c r="N993" s="52">
        <f>IFERROR(_xll.qlIndexFixing(Index6M,$H993,TRUE,_xll.ohTrigger(RecalcTrigger,Trigger6M)),NA())</f>
        <v>2.6610748101129525E-2</v>
      </c>
      <c r="O993" s="52">
        <f>IFERROR(_xll.qlIndexFixing(ONIndex6M,I993,TRUE,_xll.ohTrigger(RecalcTrigger,Trigger6M)),NA())</f>
        <v>2.6326097969997519E-2</v>
      </c>
      <c r="P993" s="52">
        <f>IFERROR(_xll.qlIndexFixing(Index1Y,$H993,TRUE,_xll.ohTrigger(RecalcTrigger,Trigger1Y)),NA())</f>
        <v>2.8275820964588871E-2</v>
      </c>
      <c r="Q993" s="52">
        <f>IFERROR(_xll.qlIndexFixing(ONIndex1Y,I993,TRUE,_xll.ohTrigger(RecalcTrigger,Trigger1Y)),NA())</f>
        <v>2.7677961839964738E-2</v>
      </c>
    </row>
    <row r="994" spans="2:17" x14ac:dyDescent="0.2">
      <c r="B994" s="46" t="s">
        <v>51</v>
      </c>
      <c r="D994" s="49">
        <f>_xll.qlCalendarAdvance(LocalCalendar,$D993,B994,"f",FALSE)</f>
        <v>46567</v>
      </c>
      <c r="E994" s="49">
        <f>_xll.qlInterestRateIndexValueDate(IndexON,D994)</f>
        <v>46567</v>
      </c>
      <c r="F994" s="52">
        <f>IFERROR(_xll.qlIndexFixing(IndexON,D994,TRUE,_xll.ohTrigger(RecalcTrigger,TriggerON)),NA())</f>
        <v>2.1113706845916624E-2</v>
      </c>
      <c r="H994" s="49">
        <f>_xll.qlCalendarAdvance(IborCalendar,$H993,B994,"f",FALSE)</f>
        <v>46560</v>
      </c>
      <c r="I994" s="49">
        <f>_xll.qlInterestRateIndexValueDate(Index1M,$H994)</f>
        <v>46562</v>
      </c>
      <c r="J994" s="52">
        <f>IFERROR(_xll.qlIndexFixing(Index1M,$H994,TRUE,_xll.ohTrigger(RecalcTrigger,Trigger1M)),NA())</f>
        <v>2.3919665293045678E-2</v>
      </c>
      <c r="K994" s="52">
        <f>IFERROR(_xll.qlIndexFixing(ONIndex1M,I994,TRUE,_xll.ohTrigger(RecalcTrigger,Trigger1M)),NA())</f>
        <v>2.388090489629846E-2</v>
      </c>
      <c r="L994" s="52">
        <f>IFERROR(_xll.qlIndexFixing(Index3M,H994,TRUE,_xll.ohTrigger(RecalcTrigger,Trigger3M)),NA())</f>
        <v>2.4832301967698041E-2</v>
      </c>
      <c r="M994" s="52">
        <f>IFERROR(_xll.qlIndexFixing(ONIndex3M,I994,TRUE,_xll.ohTrigger(RecalcTrigger,Trigger3M)),NA())</f>
        <v>2.470507925369958E-2</v>
      </c>
      <c r="N994" s="52">
        <f>IFERROR(_xll.qlIndexFixing(Index6M,$H994,TRUE,_xll.ohTrigger(RecalcTrigger,Trigger6M)),NA())</f>
        <v>2.6625802293494077E-2</v>
      </c>
      <c r="O994" s="52">
        <f>IFERROR(_xll.qlIndexFixing(ONIndex6M,I994,TRUE,_xll.ohTrigger(RecalcTrigger,Trigger6M)),NA())</f>
        <v>2.6335501738161682E-2</v>
      </c>
      <c r="P994" s="52">
        <f>IFERROR(_xll.qlIndexFixing(Index1Y,$H994,TRUE,_xll.ohTrigger(RecalcTrigger,Trigger1Y)),NA())</f>
        <v>2.828556838442841E-2</v>
      </c>
      <c r="Q994" s="52">
        <f>IFERROR(_xll.qlIndexFixing(ONIndex1Y,I994,TRUE,_xll.ohTrigger(RecalcTrigger,Trigger1Y)),NA())</f>
        <v>2.7681782685045064E-2</v>
      </c>
    </row>
    <row r="995" spans="2:17" x14ac:dyDescent="0.2">
      <c r="B995" s="46" t="s">
        <v>51</v>
      </c>
      <c r="D995" s="49">
        <f>_xll.qlCalendarAdvance(LocalCalendar,$D994,B995,"f",FALSE)</f>
        <v>46574</v>
      </c>
      <c r="E995" s="49">
        <f>_xll.qlInterestRateIndexValueDate(IndexON,D995)</f>
        <v>46574</v>
      </c>
      <c r="F995" s="52">
        <f>IFERROR(_xll.qlIndexFixing(IndexON,D995,TRUE,_xll.ohTrigger(RecalcTrigger,TriggerON)),NA())</f>
        <v>2.112269430253555E-2</v>
      </c>
      <c r="H995" s="49">
        <f>_xll.qlCalendarAdvance(IborCalendar,$H994,B995,"f",FALSE)</f>
        <v>46567</v>
      </c>
      <c r="I995" s="49">
        <f>_xll.qlInterestRateIndexValueDate(Index1M,$H995)</f>
        <v>46569</v>
      </c>
      <c r="J995" s="52">
        <f>IFERROR(_xll.qlIndexFixing(Index1M,$H995,TRUE,_xll.ohTrigger(RecalcTrigger,Trigger1M)),NA())</f>
        <v>2.3925917410576869E-2</v>
      </c>
      <c r="K995" s="52">
        <f>IFERROR(_xll.qlIndexFixing(ONIndex1M,I995,TRUE,_xll.ohTrigger(RecalcTrigger,Trigger1M)),NA())</f>
        <v>2.3887428235367381E-2</v>
      </c>
      <c r="L995" s="52">
        <f>IFERROR(_xll.qlIndexFixing(Index3M,H995,TRUE,_xll.ohTrigger(RecalcTrigger,Trigger3M)),NA())</f>
        <v>2.4839649869358209E-2</v>
      </c>
      <c r="M995" s="52">
        <f>IFERROR(_xll.qlIndexFixing(ONIndex3M,I995,TRUE,_xll.ohTrigger(RecalcTrigger,Trigger3M)),NA())</f>
        <v>2.4713194394578863E-2</v>
      </c>
      <c r="N995" s="52">
        <f>IFERROR(_xll.qlIndexFixing(Index6M,$H995,TRUE,_xll.ohTrigger(RecalcTrigger,Trigger6M)),NA())</f>
        <v>2.6631820107273656E-2</v>
      </c>
      <c r="O995" s="52">
        <f>IFERROR(_xll.qlIndexFixing(ONIndex6M,I995,TRUE,_xll.ohTrigger(RecalcTrigger,Trigger6M)),NA())</f>
        <v>2.6344764581374136E-2</v>
      </c>
      <c r="P995" s="52">
        <f>IFERROR(_xll.qlIndexFixing(Index1Y,$H995,TRUE,_xll.ohTrigger(RecalcTrigger,Trigger1Y)),NA())</f>
        <v>2.8295505944326428E-2</v>
      </c>
      <c r="Q995" s="52">
        <f>IFERROR(_xll.qlIndexFixing(ONIndex1Y,I995,TRUE,_xll.ohTrigger(RecalcTrigger,Trigger1Y)),NA())</f>
        <v>2.7685823551406585E-2</v>
      </c>
    </row>
    <row r="996" spans="2:17" x14ac:dyDescent="0.2">
      <c r="B996" s="46" t="s">
        <v>51</v>
      </c>
      <c r="D996" s="49">
        <f>_xll.qlCalendarAdvance(LocalCalendar,$D995,B996,"f",FALSE)</f>
        <v>46581</v>
      </c>
      <c r="E996" s="49">
        <f>_xll.qlInterestRateIndexValueDate(IndexON,D996)</f>
        <v>46581</v>
      </c>
      <c r="F996" s="52">
        <f>IFERROR(_xll.qlIndexFixing(IndexON,D996,TRUE,_xll.ohTrigger(RecalcTrigger,TriggerON)),NA())</f>
        <v>2.1131562618537103E-2</v>
      </c>
      <c r="H996" s="49">
        <f>_xll.qlCalendarAdvance(IborCalendar,$H995,B996,"f",FALSE)</f>
        <v>46574</v>
      </c>
      <c r="I996" s="49">
        <f>_xll.qlInterestRateIndexValueDate(Index1M,$H996)</f>
        <v>46576</v>
      </c>
      <c r="J996" s="52">
        <f>IFERROR(_xll.qlIndexFixing(Index1M,$H996,TRUE,_xll.ohTrigger(RecalcTrigger,Trigger1M)),NA())</f>
        <v>2.393204097555196E-2</v>
      </c>
      <c r="K996" s="52">
        <f>IFERROR(_xll.qlIndexFixing(ONIndex1M,I996,TRUE,_xll.ohTrigger(RecalcTrigger,Trigger1M)),NA())</f>
        <v>2.3893823282898907E-2</v>
      </c>
      <c r="L996" s="52">
        <f>IFERROR(_xll.qlIndexFixing(Index3M,H996,TRUE,_xll.ohTrigger(RecalcTrigger,Trigger3M)),NA())</f>
        <v>2.4846871909711785E-2</v>
      </c>
      <c r="M996" s="52">
        <f>IFERROR(_xll.qlIndexFixing(ONIndex3M,I996,TRUE,_xll.ohTrigger(RecalcTrigger,Trigger3M)),NA())</f>
        <v>2.47211844463191E-2</v>
      </c>
      <c r="N996" s="52">
        <f>IFERROR(_xll.qlIndexFixing(Index6M,$H996,TRUE,_xll.ohTrigger(RecalcTrigger,Trigger6M)),NA())</f>
        <v>2.6637713547591299E-2</v>
      </c>
      <c r="O996" s="52">
        <f>IFERROR(_xll.qlIndexFixing(ONIndex6M,I996,TRUE,_xll.ohTrigger(RecalcTrigger,Trigger6M)),NA())</f>
        <v>2.635388649947501E-2</v>
      </c>
      <c r="P996" s="52">
        <f>IFERROR(_xll.qlIndexFixing(Index1Y,$H996,TRUE,_xll.ohTrigger(RecalcTrigger,Trigger1Y)),NA())</f>
        <v>2.8305628760349019E-2</v>
      </c>
      <c r="Q996" s="52">
        <f>IFERROR(_xll.qlIndexFixing(ONIndex1Y,I996,TRUE,_xll.ohTrigger(RecalcTrigger,Trigger1Y)),NA())</f>
        <v>2.7690084439049301E-2</v>
      </c>
    </row>
    <row r="997" spans="2:17" x14ac:dyDescent="0.2">
      <c r="B997" s="46" t="s">
        <v>51</v>
      </c>
      <c r="D997" s="49">
        <f>_xll.qlCalendarAdvance(LocalCalendar,$D996,B997,"f",FALSE)</f>
        <v>46588</v>
      </c>
      <c r="E997" s="49">
        <f>_xll.qlInterestRateIndexValueDate(IndexON,D997)</f>
        <v>46588</v>
      </c>
      <c r="F997" s="52">
        <f>IFERROR(_xll.qlIndexFixing(IndexON,D997,TRUE,_xll.ohTrigger(RecalcTrigger,TriggerON)),NA())</f>
        <v>2.1140311794001221E-2</v>
      </c>
      <c r="H997" s="49">
        <f>_xll.qlCalendarAdvance(IborCalendar,$H996,B997,"f",FALSE)</f>
        <v>46581</v>
      </c>
      <c r="I997" s="49">
        <f>_xll.qlInterestRateIndexValueDate(Index1M,$H997)</f>
        <v>46583</v>
      </c>
      <c r="J997" s="52">
        <f>IFERROR(_xll.qlIndexFixing(Index1M,$H997,TRUE,_xll.ohTrigger(RecalcTrigger,Trigger1M)),NA())</f>
        <v>2.3938035987758621E-2</v>
      </c>
      <c r="K997" s="52">
        <f>IFERROR(_xll.qlIndexFixing(ONIndex1M,I997,TRUE,_xll.ohTrigger(RecalcTrigger,Trigger1M)),NA())</f>
        <v>2.390009003889304E-2</v>
      </c>
      <c r="L997" s="52">
        <f>IFERROR(_xll.qlIndexFixing(Index3M,H997,TRUE,_xll.ohTrigger(RecalcTrigger,Trigger3M)),NA())</f>
        <v>2.4853968088063672E-2</v>
      </c>
      <c r="M997" s="52">
        <f>IFERROR(_xll.qlIndexFixing(ONIndex3M,I997,TRUE,_xll.ohTrigger(RecalcTrigger,Trigger3M)),NA())</f>
        <v>2.4729049408840353E-2</v>
      </c>
      <c r="N997" s="52">
        <f>IFERROR(_xll.qlIndexFixing(Index6M,$H997,TRUE,_xll.ohTrigger(RecalcTrigger,Trigger6M)),NA())</f>
        <v>2.6646376051666996E-2</v>
      </c>
      <c r="O997" s="52">
        <f>IFERROR(_xll.qlIndexFixing(ONIndex6M,I997,TRUE,_xll.ohTrigger(RecalcTrigger,Trigger6M)),NA())</f>
        <v>2.6362867492704112E-2</v>
      </c>
      <c r="P997" s="52">
        <f>IFERROR(_xll.qlIndexFixing(Index1Y,$H997,TRUE,_xll.ohTrigger(RecalcTrigger,Trigger1Y)),NA())</f>
        <v>2.8315931948471259E-2</v>
      </c>
      <c r="Q997" s="52">
        <f>IFERROR(_xll.qlIndexFixing(ONIndex1Y,I997,TRUE,_xll.ohTrigger(RecalcTrigger,Trigger1Y)),NA())</f>
        <v>2.7694565348053146E-2</v>
      </c>
    </row>
    <row r="998" spans="2:17" x14ac:dyDescent="0.2">
      <c r="B998" s="46" t="s">
        <v>51</v>
      </c>
      <c r="D998" s="49">
        <f>_xll.qlCalendarAdvance(LocalCalendar,$D997,B998,"f",FALSE)</f>
        <v>46595</v>
      </c>
      <c r="E998" s="49">
        <f>_xll.qlInterestRateIndexValueDate(IndexON,D998)</f>
        <v>46595</v>
      </c>
      <c r="F998" s="52">
        <f>IFERROR(_xll.qlIndexFixing(IndexON,D998,TRUE,_xll.ohTrigger(RecalcTrigger,TriggerON)),NA())</f>
        <v>2.1148941828927903E-2</v>
      </c>
      <c r="H998" s="49">
        <f>_xll.qlCalendarAdvance(IborCalendar,$H997,B998,"f",FALSE)</f>
        <v>46588</v>
      </c>
      <c r="I998" s="49">
        <f>_xll.qlInterestRateIndexValueDate(Index1M,$H998)</f>
        <v>46590</v>
      </c>
      <c r="J998" s="52">
        <f>IFERROR(_xll.qlIndexFixing(Index1M,$H998,TRUE,_xll.ohTrigger(RecalcTrigger,Trigger1M)),NA())</f>
        <v>2.3943902446992016E-2</v>
      </c>
      <c r="K998" s="52">
        <f>IFERROR(_xll.qlIndexFixing(ONIndex1M,I998,TRUE,_xll.ohTrigger(RecalcTrigger,Trigger1M)),NA())</f>
        <v>2.390622850334978E-2</v>
      </c>
      <c r="L998" s="52">
        <f>IFERROR(_xll.qlIndexFixing(Index3M,H998,TRUE,_xll.ohTrigger(RecalcTrigger,Trigger3M)),NA())</f>
        <v>2.486093840373441E-2</v>
      </c>
      <c r="M998" s="52">
        <f>IFERROR(_xll.qlIndexFixing(ONIndex3M,I998,TRUE,_xll.ohTrigger(RecalcTrigger,Trigger3M)),NA())</f>
        <v>2.473678928222256E-2</v>
      </c>
      <c r="N998" s="52">
        <f>IFERROR(_xll.qlIndexFixing(Index6M,$H998,TRUE,_xll.ohTrigger(RecalcTrigger,Trigger6M)),NA())</f>
        <v>2.6652003170469819E-2</v>
      </c>
      <c r="O998" s="52">
        <f>IFERROR(_xll.qlIndexFixing(ONIndex6M,I998,TRUE,_xll.ohTrigger(RecalcTrigger,Trigger6M)),NA())</f>
        <v>2.6371707560821633E-2</v>
      </c>
      <c r="P998" s="52">
        <f>IFERROR(_xll.qlIndexFixing(Index1Y,$H998,TRUE,_xll.ohTrigger(RecalcTrigger,Trigger1Y)),NA())</f>
        <v>2.8326410624566131E-2</v>
      </c>
      <c r="Q998" s="52">
        <f>IFERROR(_xll.qlIndexFixing(ONIndex1Y,I998,TRUE,_xll.ohTrigger(RecalcTrigger,Trigger1Y)),NA())</f>
        <v>2.769926627825825E-2</v>
      </c>
    </row>
    <row r="999" spans="2:17" x14ac:dyDescent="0.2">
      <c r="B999" s="46" t="s">
        <v>51</v>
      </c>
      <c r="D999" s="49">
        <f>_xll.qlCalendarAdvance(LocalCalendar,$D998,B999,"f",FALSE)</f>
        <v>46602</v>
      </c>
      <c r="E999" s="49">
        <f>_xll.qlInterestRateIndexValueDate(IndexON,D999)</f>
        <v>46602</v>
      </c>
      <c r="F999" s="52">
        <f>IFERROR(_xll.qlIndexFixing(IndexON,D999,TRUE,_xll.ohTrigger(RecalcTrigger,TriggerON)),NA())</f>
        <v>2.1157452723237213E-2</v>
      </c>
      <c r="H999" s="49">
        <f>_xll.qlCalendarAdvance(IborCalendar,$H998,B999,"f",FALSE)</f>
        <v>46595</v>
      </c>
      <c r="I999" s="49">
        <f>_xll.qlInterestRateIndexValueDate(Index1M,$H999)</f>
        <v>46597</v>
      </c>
      <c r="J999" s="52">
        <f>IFERROR(_xll.qlIndexFixing(Index1M,$H999,TRUE,_xll.ohTrigger(RecalcTrigger,Trigger1M)),NA())</f>
        <v>2.3950834304356568E-2</v>
      </c>
      <c r="K999" s="52">
        <f>IFERROR(_xll.qlIndexFixing(ONIndex1M,I999,TRUE,_xll.ohTrigger(RecalcTrigger,Trigger1M)),NA())</f>
        <v>2.3912238676269126E-2</v>
      </c>
      <c r="L999" s="52">
        <f>IFERROR(_xll.qlIndexFixing(Index3M,H999,TRUE,_xll.ohTrigger(RecalcTrigger,Trigger3M)),NA())</f>
        <v>2.486778285605671E-2</v>
      </c>
      <c r="M999" s="52">
        <f>IFERROR(_xll.qlIndexFixing(ONIndex3M,I999,TRUE,_xll.ohTrigger(RecalcTrigger,Trigger3M)),NA())</f>
        <v>2.4744404066305847E-2</v>
      </c>
      <c r="N999" s="52">
        <f>IFERROR(_xll.qlIndexFixing(Index6M,$H999,TRUE,_xll.ohTrigger(RecalcTrigger,Trigger6M)),NA())</f>
        <v>2.6658933737128451E-2</v>
      </c>
      <c r="O999" s="52">
        <f>IFERROR(_xll.qlIndexFixing(ONIndex6M,I999,TRUE,_xll.ohTrigger(RecalcTrigger,Trigger6M)),NA())</f>
        <v>2.6380406703827575E-2</v>
      </c>
      <c r="P999" s="52">
        <f>IFERROR(_xll.qlIndexFixing(Index1Y,$H999,TRUE,_xll.ohTrigger(RecalcTrigger,Trigger1Y)),NA())</f>
        <v>2.8337059904396705E-2</v>
      </c>
      <c r="Q999" s="52">
        <f>IFERROR(_xll.qlIndexFixing(ONIndex1Y,I999,TRUE,_xll.ohTrigger(RecalcTrigger,Trigger1Y)),NA())</f>
        <v>2.7704187229824484E-2</v>
      </c>
    </row>
    <row r="1000" spans="2:17" x14ac:dyDescent="0.2">
      <c r="B1000" s="46" t="s">
        <v>51</v>
      </c>
      <c r="D1000" s="49">
        <f>_xll.qlCalendarAdvance(LocalCalendar,$D999,B1000,"f",FALSE)</f>
        <v>46609</v>
      </c>
      <c r="E1000" s="49">
        <f>_xll.qlInterestRateIndexValueDate(IndexON,D1000)</f>
        <v>46609</v>
      </c>
      <c r="F1000" s="52">
        <f>IFERROR(_xll.qlIndexFixing(IndexON,D1000,TRUE,_xll.ohTrigger(RecalcTrigger,TriggerON)),NA())</f>
        <v>2.1165844477009088E-2</v>
      </c>
      <c r="H1000" s="49">
        <f>_xll.qlCalendarAdvance(IborCalendar,$H999,B1000,"f",FALSE)</f>
        <v>46602</v>
      </c>
      <c r="I1000" s="49">
        <f>_xll.qlInterestRateIndexValueDate(Index1M,$H1000)</f>
        <v>46604</v>
      </c>
      <c r="J1000" s="52">
        <f>IFERROR(_xll.qlIndexFixing(Index1M,$H1000,TRUE,_xll.ohTrigger(RecalcTrigger,Trigger1M)),NA())</f>
        <v>2.3956434846880856E-2</v>
      </c>
      <c r="K1000" s="52">
        <f>IFERROR(_xll.qlIndexFixing(ONIndex1M,I1000,TRUE,_xll.ohTrigger(RecalcTrigger,Trigger1M)),NA())</f>
        <v>2.3918120557651079E-2</v>
      </c>
      <c r="L1000" s="52">
        <f>IFERROR(_xll.qlIndexFixing(Index3M,H1000,TRUE,_xll.ohTrigger(RecalcTrigger,Trigger3M)),NA())</f>
        <v>2.4874501444373701E-2</v>
      </c>
      <c r="M1000" s="52">
        <f>IFERROR(_xll.qlIndexFixing(ONIndex3M,I1000,TRUE,_xll.ohTrigger(RecalcTrigger,Trigger3M)),NA())</f>
        <v>2.4751893761250088E-2</v>
      </c>
      <c r="N1000" s="52">
        <f>IFERROR(_xll.qlIndexFixing(Index6M,$H1000,TRUE,_xll.ohTrigger(RecalcTrigger,Trigger6M)),NA())</f>
        <v>2.6665721471905279E-2</v>
      </c>
      <c r="O1000" s="52">
        <f>IFERROR(_xll.qlIndexFixing(ONIndex6M,I1000,TRUE,_xll.ohTrigger(RecalcTrigger,Trigger6M)),NA())</f>
        <v>2.6388964921801872E-2</v>
      </c>
      <c r="P1000" s="52">
        <f>IFERROR(_xll.qlIndexFixing(Index1Y,$H1000,TRUE,_xll.ohTrigger(RecalcTrigger,Trigger1Y)),NA())</f>
        <v>2.8347874903607236E-2</v>
      </c>
      <c r="Q1000" s="52">
        <f>IFERROR(_xll.qlIndexFixing(ONIndex1Y,I1000,TRUE,_xll.ohTrigger(RecalcTrigger,Trigger1Y)),NA())</f>
        <v>2.7709328202671912E-2</v>
      </c>
    </row>
    <row r="1001" spans="2:17" x14ac:dyDescent="0.2">
      <c r="B1001" s="46" t="s">
        <v>51</v>
      </c>
      <c r="D1001" s="49">
        <f>_xll.qlCalendarAdvance(LocalCalendar,$D1000,B1001,"f",FALSE)</f>
        <v>46616</v>
      </c>
      <c r="E1001" s="49">
        <f>_xll.qlInterestRateIndexValueDate(IndexON,D1001)</f>
        <v>46616</v>
      </c>
      <c r="F1001" s="52">
        <f>IFERROR(_xll.qlIndexFixing(IndexON,D1001,TRUE,_xll.ohTrigger(RecalcTrigger,TriggerON)),NA())</f>
        <v>2.1174117090083655E-2</v>
      </c>
      <c r="H1001" s="49">
        <f>_xll.qlCalendarAdvance(IborCalendar,$H1000,B1001,"f",FALSE)</f>
        <v>46609</v>
      </c>
      <c r="I1001" s="49">
        <f>_xll.qlInterestRateIndexValueDate(Index1M,$H1001)</f>
        <v>46611</v>
      </c>
      <c r="J1001" s="52">
        <f>IFERROR(_xll.qlIndexFixing(Index1M,$H1001,TRUE,_xll.ohTrigger(RecalcTrigger,Trigger1M)),NA())</f>
        <v>2.3960730504874184E-2</v>
      </c>
      <c r="K1001" s="52">
        <f>IFERROR(_xll.qlIndexFixing(ONIndex1M,I1001,TRUE,_xll.ohTrigger(RecalcTrigger,Trigger1M)),NA())</f>
        <v>2.3923874147415702E-2</v>
      </c>
      <c r="L1001" s="52">
        <f>IFERROR(_xll.qlIndexFixing(Index3M,H1001,TRUE,_xll.ohTrigger(RecalcTrigger,Trigger3M)),NA())</f>
        <v>2.4881094168039821E-2</v>
      </c>
      <c r="M1001" s="52">
        <f>IFERROR(_xll.qlIndexFixing(ONIndex3M,I1001,TRUE,_xll.ohTrigger(RecalcTrigger,Trigger3M)),NA())</f>
        <v>2.4759258366895409E-2</v>
      </c>
      <c r="N1001" s="52">
        <f>IFERROR(_xll.qlIndexFixing(Index6M,$H1001,TRUE,_xll.ohTrigger(RecalcTrigger,Trigger6M)),NA())</f>
        <v>2.6672366373317616E-2</v>
      </c>
      <c r="O1001" s="52">
        <f>IFERROR(_xll.qlIndexFixing(ONIndex6M,I1001,TRUE,_xll.ohTrigger(RecalcTrigger,Trigger6M)),NA())</f>
        <v>2.6397382214824461E-2</v>
      </c>
      <c r="P1001" s="52">
        <f>IFERROR(_xll.qlIndexFixing(Index1Y,$H1001,TRUE,_xll.ohTrigger(RecalcTrigger,Trigger1Y)),NA())</f>
        <v>2.835885073771556E-2</v>
      </c>
      <c r="Q1001" s="52">
        <f>IFERROR(_xll.qlIndexFixing(ONIndex1Y,I1001,TRUE,_xll.ohTrigger(RecalcTrigger,Trigger1Y)),NA())</f>
        <v>2.7714689196800535E-2</v>
      </c>
    </row>
    <row r="1002" spans="2:17" x14ac:dyDescent="0.2">
      <c r="B1002" s="46" t="s">
        <v>51</v>
      </c>
      <c r="D1002" s="49">
        <f>_xll.qlCalendarAdvance(LocalCalendar,$D1001,B1002,"f",FALSE)</f>
        <v>46623</v>
      </c>
      <c r="E1002" s="49">
        <f>_xll.qlInterestRateIndexValueDate(IndexON,D1002)</f>
        <v>46623</v>
      </c>
      <c r="F1002" s="52">
        <f>IFERROR(_xll.qlIndexFixing(IndexON,D1002,TRUE,_xll.ohTrigger(RecalcTrigger,TriggerON)),NA())</f>
        <v>2.118227056254085E-2</v>
      </c>
      <c r="H1002" s="49">
        <f>_xll.qlCalendarAdvance(IborCalendar,$H1001,B1002,"f",FALSE)</f>
        <v>46616</v>
      </c>
      <c r="I1002" s="49">
        <f>_xll.qlInterestRateIndexValueDate(Index1M,$H1002)</f>
        <v>46618</v>
      </c>
      <c r="J1002" s="52">
        <f>IFERROR(_xll.qlIndexFixing(Index1M,$H1002,TRUE,_xll.ohTrigger(RecalcTrigger,Trigger1M)),NA())</f>
        <v>2.3966082750256079E-2</v>
      </c>
      <c r="K1002" s="52">
        <f>IFERROR(_xll.qlIndexFixing(ONIndex1M,I1002,TRUE,_xll.ohTrigger(RecalcTrigger,Trigger1M)),NA())</f>
        <v>2.3929499445642932E-2</v>
      </c>
      <c r="L1002" s="52">
        <f>IFERROR(_xll.qlIndexFixing(Index3M,H1002,TRUE,_xll.ohTrigger(RecalcTrigger,Trigger3M)),NA())</f>
        <v>2.4887561026424265E-2</v>
      </c>
      <c r="M1002" s="52">
        <f>IFERROR(_xll.qlIndexFixing(ONIndex3M,I1002,TRUE,_xll.ohTrigger(RecalcTrigger,Trigger3M)),NA())</f>
        <v>2.4766497883321748E-2</v>
      </c>
      <c r="N1002" s="52">
        <f>IFERROR(_xll.qlIndexFixing(Index6M,$H1002,TRUE,_xll.ohTrigger(RecalcTrigger,Trigger6M)),NA())</f>
        <v>2.6680266198445313E-2</v>
      </c>
      <c r="O1002" s="52">
        <f>IFERROR(_xll.qlIndexFixing(ONIndex6M,I1002,TRUE,_xll.ohTrigger(RecalcTrigger,Trigger6M)),NA())</f>
        <v>2.6405658582655533E-2</v>
      </c>
      <c r="P1002" s="52">
        <f>IFERROR(_xll.qlIndexFixing(Index1Y,$H1002,TRUE,_xll.ohTrigger(RecalcTrigger,Trigger1Y)),NA())</f>
        <v>2.8369982522105052E-2</v>
      </c>
      <c r="Q1002" s="52">
        <f>IFERROR(_xll.qlIndexFixing(ONIndex1Y,I1002,TRUE,_xll.ohTrigger(RecalcTrigger,Trigger1Y)),NA())</f>
        <v>2.7720270212370224E-2</v>
      </c>
    </row>
    <row r="1003" spans="2:17" x14ac:dyDescent="0.2">
      <c r="B1003" s="46" t="s">
        <v>51</v>
      </c>
      <c r="D1003" s="49">
        <f>_xll.qlCalendarAdvance(LocalCalendar,$D1002,B1003,"f",FALSE)</f>
        <v>46630</v>
      </c>
      <c r="E1003" s="49">
        <f>_xll.qlInterestRateIndexValueDate(IndexON,D1003)</f>
        <v>46630</v>
      </c>
      <c r="F1003" s="52">
        <f>IFERROR(_xll.qlIndexFixing(IndexON,D1003,TRUE,_xll.ohTrigger(RecalcTrigger,TriggerON)),NA())</f>
        <v>2.119030489446061E-2</v>
      </c>
      <c r="H1003" s="49">
        <f>_xll.qlCalendarAdvance(IborCalendar,$H1002,B1003,"f",FALSE)</f>
        <v>46623</v>
      </c>
      <c r="I1003" s="49">
        <f>_xll.qlInterestRateIndexValueDate(Index1M,$H1003)</f>
        <v>46625</v>
      </c>
      <c r="J1003" s="52">
        <f>IFERROR(_xll.qlIndexFixing(Index1M,$H1003,TRUE,_xll.ohTrigger(RecalcTrigger,Trigger1M)),NA())</f>
        <v>2.3971306441705476E-2</v>
      </c>
      <c r="K1003" s="52">
        <f>IFERROR(_xll.qlIndexFixing(ONIndex1M,I1003,TRUE,_xll.ohTrigger(RecalcTrigger,Trigger1M)),NA())</f>
        <v>2.3934996452412705E-2</v>
      </c>
      <c r="L1003" s="52">
        <f>IFERROR(_xll.qlIndexFixing(Index3M,H1003,TRUE,_xll.ohTrigger(RecalcTrigger,Trigger3M)),NA())</f>
        <v>2.4893902018906656E-2</v>
      </c>
      <c r="M1003" s="52">
        <f>IFERROR(_xll.qlIndexFixing(ONIndex3M,I1003,TRUE,_xll.ohTrigger(RecalcTrigger,Trigger3M)),NA())</f>
        <v>2.4773612310529103E-2</v>
      </c>
      <c r="N1003" s="52">
        <f>IFERROR(_xll.qlIndexFixing(Index6M,$H1003,TRUE,_xll.ohTrigger(RecalcTrigger,Trigger6M)),NA())</f>
        <v>2.6685227670273225E-2</v>
      </c>
      <c r="O1003" s="52">
        <f>IFERROR(_xll.qlIndexFixing(ONIndex6M,I1003,TRUE,_xll.ohTrigger(RecalcTrigger,Trigger6M)),NA())</f>
        <v>2.6413794025534898E-2</v>
      </c>
      <c r="P1003" s="52">
        <f>IFERROR(_xll.qlIndexFixing(Index1Y,$H1003,TRUE,_xll.ohTrigger(RecalcTrigger,Trigger1Y)),NA())</f>
        <v>2.8383289297294587E-2</v>
      </c>
      <c r="Q1003" s="52">
        <f>IFERROR(_xll.qlIndexFixing(ONIndex1Y,I1003,TRUE,_xll.ohTrigger(RecalcTrigger,Trigger1Y)),NA())</f>
        <v>2.7726071249221107E-2</v>
      </c>
    </row>
    <row r="1004" spans="2:17" x14ac:dyDescent="0.2">
      <c r="B1004" s="46" t="s">
        <v>51</v>
      </c>
      <c r="D1004" s="49">
        <f>_xll.qlCalendarAdvance(LocalCalendar,$D1003,B1004,"f",FALSE)</f>
        <v>46637</v>
      </c>
      <c r="E1004" s="49">
        <f>_xll.qlInterestRateIndexValueDate(IndexON,D1004)</f>
        <v>46637</v>
      </c>
      <c r="F1004" s="52">
        <f>IFERROR(_xll.qlIndexFixing(IndexON,D1004,TRUE,_xll.ohTrigger(RecalcTrigger,TriggerON)),NA())</f>
        <v>2.1198220085683062E-2</v>
      </c>
      <c r="H1004" s="49">
        <f>_xll.qlCalendarAdvance(IborCalendar,$H1003,B1004,"f",FALSE)</f>
        <v>46630</v>
      </c>
      <c r="I1004" s="49">
        <f>_xll.qlInterestRateIndexValueDate(Index1M,$H1004)</f>
        <v>46632</v>
      </c>
      <c r="J1004" s="52">
        <f>IFERROR(_xll.qlIndexFixing(Index1M,$H1004,TRUE,_xll.ohTrigger(RecalcTrigger,Trigger1M)),NA())</f>
        <v>2.3976401579045015E-2</v>
      </c>
      <c r="K1004" s="52">
        <f>IFERROR(_xll.qlIndexFixing(ONIndex1M,I1004,TRUE,_xll.ohTrigger(RecalcTrigger,Trigger1M)),NA())</f>
        <v>2.3940365167485211E-2</v>
      </c>
      <c r="L1004" s="52">
        <f>IFERROR(_xll.qlIndexFixing(Index3M,H1004,TRUE,_xll.ohTrigger(RecalcTrigger,Trigger3M)),NA())</f>
        <v>2.4898837705827185E-2</v>
      </c>
      <c r="M1004" s="52">
        <f>IFERROR(_xll.qlIndexFixing(ONIndex3M,I1004,TRUE,_xll.ohTrigger(RecalcTrigger,Trigger3M)),NA())</f>
        <v>2.4780601648437539E-2</v>
      </c>
      <c r="N1004" s="52">
        <f>IFERROR(_xll.qlIndexFixing(Index6M,$H1004,TRUE,_xll.ohTrigger(RecalcTrigger,Trigger6M)),NA())</f>
        <v>2.6685922302701236E-2</v>
      </c>
      <c r="O1004" s="52">
        <f>IFERROR(_xll.qlIndexFixing(ONIndex6M,I1004,TRUE,_xll.ohTrigger(RecalcTrigger,Trigger6M)),NA())</f>
        <v>2.6421788543222746E-2</v>
      </c>
      <c r="P1004" s="52">
        <f>IFERROR(_xll.qlIndexFixing(Index1Y,$H1004,TRUE,_xll.ohTrigger(RecalcTrigger,Trigger1Y)),NA())</f>
        <v>2.8394725453751532E-2</v>
      </c>
      <c r="Q1004" s="52">
        <f>IFERROR(_xll.qlIndexFixing(ONIndex1Y,I1004,TRUE,_xll.ohTrigger(RecalcTrigger,Trigger1Y)),NA())</f>
        <v>2.773209230743312E-2</v>
      </c>
    </row>
    <row r="1005" spans="2:17" x14ac:dyDescent="0.2">
      <c r="B1005" s="46" t="s">
        <v>51</v>
      </c>
      <c r="D1005" s="49">
        <f>_xll.qlCalendarAdvance(LocalCalendar,$D1004,B1005,"f",FALSE)</f>
        <v>46644</v>
      </c>
      <c r="E1005" s="49">
        <f>_xll.qlInterestRateIndexValueDate(IndexON,D1005)</f>
        <v>46644</v>
      </c>
      <c r="F1005" s="52">
        <f>IFERROR(_xll.qlIndexFixing(IndexON,D1005,TRUE,_xll.ohTrigger(RecalcTrigger,TriggerON)),NA())</f>
        <v>2.1206016136288142E-2</v>
      </c>
      <c r="H1005" s="49">
        <f>_xll.qlCalendarAdvance(IborCalendar,$H1004,B1005,"f",FALSE)</f>
        <v>46637</v>
      </c>
      <c r="I1005" s="49">
        <f>_xll.qlInterestRateIndexValueDate(Index1M,$H1005)</f>
        <v>46639</v>
      </c>
      <c r="J1005" s="52">
        <f>IFERROR(_xll.qlIndexFixing(Index1M,$H1005,TRUE,_xll.ohTrigger(RecalcTrigger,Trigger1M)),NA())</f>
        <v>2.3982509125178551E-2</v>
      </c>
      <c r="K1005" s="52">
        <f>IFERROR(_xll.qlIndexFixing(ONIndex1M,I1005,TRUE,_xll.ohTrigger(RecalcTrigger,Trigger1M)),NA())</f>
        <v>2.3945605591020325E-2</v>
      </c>
      <c r="L1005" s="52">
        <f>IFERROR(_xll.qlIndexFixing(Index3M,H1005,TRUE,_xll.ohTrigger(RecalcTrigger,Trigger3M)),NA())</f>
        <v>2.4904935534759969E-2</v>
      </c>
      <c r="M1005" s="52">
        <f>IFERROR(_xll.qlIndexFixing(ONIndex3M,I1005,TRUE,_xll.ohTrigger(RecalcTrigger,Trigger3M)),NA())</f>
        <v>2.4787465897047056E-2</v>
      </c>
      <c r="N1005" s="52">
        <f>IFERROR(_xll.qlIndexFixing(Index6M,$H1005,TRUE,_xll.ohTrigger(RecalcTrigger,Trigger6M)),NA())</f>
        <v>2.6692034867494465E-2</v>
      </c>
      <c r="O1005" s="52">
        <f>IFERROR(_xll.qlIndexFixing(ONIndex6M,I1005,TRUE,_xll.ohTrigger(RecalcTrigger,Trigger6M)),NA())</f>
        <v>2.642964213587895E-2</v>
      </c>
      <c r="P1005" s="52">
        <f>IFERROR(_xll.qlIndexFixing(Index1Y,$H1005,TRUE,_xll.ohTrigger(RecalcTrigger,Trigger1Y)),NA())</f>
        <v>2.8404264728613852E-2</v>
      </c>
      <c r="Q1005" s="52">
        <f>IFERROR(_xll.qlIndexFixing(ONIndex1Y,I1005,TRUE,_xll.ohTrigger(RecalcTrigger,Trigger1Y)),NA())</f>
        <v>2.7738333387006264E-2</v>
      </c>
    </row>
    <row r="1006" spans="2:17" x14ac:dyDescent="0.2">
      <c r="B1006" s="46" t="s">
        <v>51</v>
      </c>
      <c r="D1006" s="49">
        <f>_xll.qlCalendarAdvance(LocalCalendar,$D1005,B1006,"f",FALSE)</f>
        <v>46651</v>
      </c>
      <c r="E1006" s="49">
        <f>_xll.qlInterestRateIndexValueDate(IndexON,D1006)</f>
        <v>46651</v>
      </c>
      <c r="F1006" s="52">
        <f>IFERROR(_xll.qlIndexFixing(IndexON,D1006,TRUE,_xll.ohTrigger(RecalcTrigger,TriggerON)),NA())</f>
        <v>2.121369304627585E-2</v>
      </c>
      <c r="H1006" s="49">
        <f>_xll.qlCalendarAdvance(IborCalendar,$H1005,B1006,"f",FALSE)</f>
        <v>46644</v>
      </c>
      <c r="I1006" s="49">
        <f>_xll.qlInterestRateIndexValueDate(Index1M,$H1006)</f>
        <v>46646</v>
      </c>
      <c r="J1006" s="52">
        <f>IFERROR(_xll.qlIndexFixing(Index1M,$H1006,TRUE,_xll.ohTrigger(RecalcTrigger,Trigger1M)),NA())</f>
        <v>2.3986206190697579E-2</v>
      </c>
      <c r="K1006" s="52">
        <f>IFERROR(_xll.qlIndexFixing(ONIndex1M,I1006,TRUE,_xll.ohTrigger(RecalcTrigger,Trigger1M)),NA())</f>
        <v>2.3950717722938109E-2</v>
      </c>
      <c r="L1006" s="52">
        <f>IFERROR(_xll.qlIndexFixing(Index3M,H1006,TRUE,_xll.ohTrigger(RecalcTrigger,Trigger3M)),NA())</f>
        <v>2.4910907504621892E-2</v>
      </c>
      <c r="M1006" s="52">
        <f>IFERROR(_xll.qlIndexFixing(ONIndex3M,I1006,TRUE,_xll.ohTrigger(RecalcTrigger,Trigger3M)),NA())</f>
        <v>2.479420505643759E-2</v>
      </c>
      <c r="N1006" s="52">
        <f>IFERROR(_xll.qlIndexFixing(Index6M,$H1006,TRUE,_xll.ohTrigger(RecalcTrigger,Trigger6M)),NA())</f>
        <v>2.6698004634014706E-2</v>
      </c>
      <c r="O1006" s="52">
        <f>IFERROR(_xll.qlIndexFixing(ONIndex6M,I1006,TRUE,_xll.ohTrigger(RecalcTrigger,Trigger6M)),NA())</f>
        <v>2.6437354803423574E-2</v>
      </c>
      <c r="P1006" s="52">
        <f>IFERROR(_xll.qlIndexFixing(Index1Y,$H1006,TRUE,_xll.ohTrigger(RecalcTrigger,Trigger1Y)),NA())</f>
        <v>2.8415971465004134E-2</v>
      </c>
      <c r="Q1006" s="52">
        <f>IFERROR(_xll.qlIndexFixing(ONIndex1Y,I1006,TRUE,_xll.ohTrigger(RecalcTrigger,Trigger1Y)),NA())</f>
        <v>2.7744794487940538E-2</v>
      </c>
    </row>
    <row r="1007" spans="2:17" x14ac:dyDescent="0.2">
      <c r="B1007" s="46" t="s">
        <v>51</v>
      </c>
      <c r="D1007" s="49">
        <f>_xll.qlCalendarAdvance(LocalCalendar,$D1006,B1007,"f",FALSE)</f>
        <v>46658</v>
      </c>
      <c r="E1007" s="49">
        <f>_xll.qlInterestRateIndexValueDate(IndexON,D1007)</f>
        <v>46658</v>
      </c>
      <c r="F1007" s="52">
        <f>IFERROR(_xll.qlIndexFixing(IndexON,D1007,TRUE,_xll.ohTrigger(RecalcTrigger,TriggerON)),NA())</f>
        <v>2.1221250815646187E-2</v>
      </c>
      <c r="H1007" s="49">
        <f>_xll.qlCalendarAdvance(IborCalendar,$H1006,B1007,"f",FALSE)</f>
        <v>46651</v>
      </c>
      <c r="I1007" s="49">
        <f>_xll.qlInterestRateIndexValueDate(Index1M,$H1007)</f>
        <v>46653</v>
      </c>
      <c r="J1007" s="52">
        <f>IFERROR(_xll.qlIndexFixing(Index1M,$H1007,TRUE,_xll.ohTrigger(RecalcTrigger,Trigger1M)),NA())</f>
        <v>2.3990915664673373E-2</v>
      </c>
      <c r="K1007" s="52">
        <f>IFERROR(_xll.qlIndexFixing(ONIndex1M,I1007,TRUE,_xll.ohTrigger(RecalcTrigger,Trigger1M)),NA())</f>
        <v>2.3955701563318499E-2</v>
      </c>
      <c r="L1007" s="52">
        <f>IFERROR(_xll.qlIndexFixing(Index3M,H1007,TRUE,_xll.ohTrigger(RecalcTrigger,Trigger3M)),NA())</f>
        <v>2.4916753614848137E-2</v>
      </c>
      <c r="M1007" s="52">
        <f>IFERROR(_xll.qlIndexFixing(ONIndex3M,I1007,TRUE,_xll.ohTrigger(RecalcTrigger,Trigger3M)),NA())</f>
        <v>2.4800819126609142E-2</v>
      </c>
      <c r="N1007" s="52">
        <f>IFERROR(_xll.qlIndexFixing(Index6M,$H1007,TRUE,_xll.ohTrigger(RecalcTrigger,Trigger6M)),NA())</f>
        <v>2.6703831600986057E-2</v>
      </c>
      <c r="O1007" s="52">
        <f>IFERROR(_xll.qlIndexFixing(ONIndex6M,I1007,TRUE,_xll.ohTrigger(RecalcTrigger,Trigger6M)),NA())</f>
        <v>2.6444926545696745E-2</v>
      </c>
      <c r="P1007" s="52">
        <f>IFERROR(_xll.qlIndexFixing(Index1Y,$H1007,TRUE,_xll.ohTrigger(RecalcTrigger,Trigger1Y)),NA())</f>
        <v>2.8427809726311898E-2</v>
      </c>
      <c r="Q1007" s="52">
        <f>IFERROR(_xll.qlIndexFixing(ONIndex1Y,I1007,TRUE,_xll.ohTrigger(RecalcTrigger,Trigger1Y)),NA())</f>
        <v>2.7751475610235943E-2</v>
      </c>
    </row>
    <row r="1008" spans="2:17" x14ac:dyDescent="0.2">
      <c r="B1008" s="46" t="s">
        <v>51</v>
      </c>
      <c r="D1008" s="49">
        <f>_xll.qlCalendarAdvance(LocalCalendar,$D1007,B1008,"f",FALSE)</f>
        <v>46665</v>
      </c>
      <c r="E1008" s="49">
        <f>_xll.qlInterestRateIndexValueDate(IndexON,D1008)</f>
        <v>46665</v>
      </c>
      <c r="F1008" s="52">
        <f>IFERROR(_xll.qlIndexFixing(IndexON,D1008,TRUE,_xll.ohTrigger(RecalcTrigger,TriggerON)),NA())</f>
        <v>2.1228689444319215E-2</v>
      </c>
      <c r="H1008" s="49">
        <f>_xll.qlCalendarAdvance(IborCalendar,$H1007,B1008,"f",FALSE)</f>
        <v>46658</v>
      </c>
      <c r="I1008" s="49">
        <f>_xll.qlInterestRateIndexValueDate(Index1M,$H1008)</f>
        <v>46660</v>
      </c>
      <c r="J1008" s="52">
        <f>IFERROR(_xll.qlIndexFixing(Index1M,$H1008,TRUE,_xll.ohTrigger(RecalcTrigger,Trigger1M)),NA())</f>
        <v>2.3992148739585894E-2</v>
      </c>
      <c r="K1008" s="52">
        <f>IFERROR(_xll.qlIndexFixing(ONIndex1M,I1008,TRUE,_xll.ohTrigger(RecalcTrigger,Trigger1M)),NA())</f>
        <v>2.396055711208156E-2</v>
      </c>
      <c r="L1008" s="52">
        <f>IFERROR(_xll.qlIndexFixing(Index3M,H1008,TRUE,_xll.ohTrigger(RecalcTrigger,Trigger3M)),NA())</f>
        <v>2.4922473864882663E-2</v>
      </c>
      <c r="M1008" s="52">
        <f>IFERROR(_xll.qlIndexFixing(ONIndex3M,I1008,TRUE,_xll.ohTrigger(RecalcTrigger,Trigger3M)),NA())</f>
        <v>2.4807308107401838E-2</v>
      </c>
      <c r="N1008" s="52">
        <f>IFERROR(_xll.qlIndexFixing(Index6M,$H1008,TRUE,_xll.ohTrigger(RecalcTrigger,Trigger6M)),NA())</f>
        <v>2.6710858439229272E-2</v>
      </c>
      <c r="O1008" s="52">
        <f>IFERROR(_xll.qlIndexFixing(ONIndex6M,I1008,TRUE,_xll.ohTrigger(RecalcTrigger,Trigger6M)),NA())</f>
        <v>2.6452357363018209E-2</v>
      </c>
      <c r="P1008" s="52">
        <f>IFERROR(_xll.qlIndexFixing(Index1Y,$H1008,TRUE,_xll.ohTrigger(RecalcTrigger,Trigger1Y)),NA())</f>
        <v>2.8433611374229954E-2</v>
      </c>
      <c r="Q1008" s="52">
        <f>IFERROR(_xll.qlIndexFixing(ONIndex1Y,I1008,TRUE,_xll.ohTrigger(RecalcTrigger,Trigger1Y)),NA())</f>
        <v>2.7758376753972414E-2</v>
      </c>
    </row>
    <row r="1009" spans="2:17" x14ac:dyDescent="0.2">
      <c r="B1009" s="46" t="s">
        <v>51</v>
      </c>
      <c r="D1009" s="49">
        <f>_xll.qlCalendarAdvance(LocalCalendar,$D1008,B1009,"f",FALSE)</f>
        <v>46672</v>
      </c>
      <c r="E1009" s="49">
        <f>_xll.qlInterestRateIndexValueDate(IndexON,D1009)</f>
        <v>46672</v>
      </c>
      <c r="F1009" s="52">
        <f>IFERROR(_xll.qlIndexFixing(IndexON,D1009,TRUE,_xll.ohTrigger(RecalcTrigger,TriggerON)),NA())</f>
        <v>2.1236008932215E-2</v>
      </c>
      <c r="H1009" s="49">
        <f>_xll.qlCalendarAdvance(IborCalendar,$H1008,B1009,"f",FALSE)</f>
        <v>46665</v>
      </c>
      <c r="I1009" s="49">
        <f>_xll.qlInterestRateIndexValueDate(Index1M,$H1009)</f>
        <v>46667</v>
      </c>
      <c r="J1009" s="52">
        <f>IFERROR(_xll.qlIndexFixing(Index1M,$H1009,TRUE,_xll.ohTrigger(RecalcTrigger,Trigger1M)),NA())</f>
        <v>2.3999948948132122E-2</v>
      </c>
      <c r="K1009" s="52">
        <f>IFERROR(_xll.qlIndexFixing(ONIndex1M,I1009,TRUE,_xll.ohTrigger(RecalcTrigger,Trigger1M)),NA())</f>
        <v>2.3965284369227291E-2</v>
      </c>
      <c r="L1009" s="52">
        <f>IFERROR(_xll.qlIndexFixing(Index3M,H1009,TRUE,_xll.ohTrigger(RecalcTrigger,Trigger3M)),NA())</f>
        <v>2.4929304756648913E-2</v>
      </c>
      <c r="M1009" s="52">
        <f>IFERROR(_xll.qlIndexFixing(ONIndex3M,I1009,TRUE,_xll.ohTrigger(RecalcTrigger,Trigger3M)),NA())</f>
        <v>2.4813671998975551E-2</v>
      </c>
      <c r="N1009" s="52">
        <f>IFERROR(_xll.qlIndexFixing(Index6M,$H1009,TRUE,_xll.ohTrigger(RecalcTrigger,Trigger6M)),NA())</f>
        <v>2.6716390010776751E-2</v>
      </c>
      <c r="O1009" s="52">
        <f>IFERROR(_xll.qlIndexFixing(ONIndex6M,I1009,TRUE,_xll.ohTrigger(RecalcTrigger,Trigger6M)),NA())</f>
        <v>2.6459647255148155E-2</v>
      </c>
      <c r="P1009" s="52">
        <f>IFERROR(_xll.qlIndexFixing(Index1Y,$H1009,TRUE,_xll.ohTrigger(RecalcTrigger,Trigger1Y)),NA())</f>
        <v>2.8453921407320518E-2</v>
      </c>
      <c r="Q1009" s="52">
        <f>IFERROR(_xll.qlIndexFixing(ONIndex1Y,I1009,TRUE,_xll.ohTrigger(RecalcTrigger,Trigger1Y)),NA())</f>
        <v>2.7765497919149951E-2</v>
      </c>
    </row>
    <row r="1010" spans="2:17" x14ac:dyDescent="0.2">
      <c r="B1010" s="46" t="s">
        <v>51</v>
      </c>
      <c r="D1010" s="49">
        <f>_xll.qlCalendarAdvance(LocalCalendar,$D1009,B1010,"f",FALSE)</f>
        <v>46679</v>
      </c>
      <c r="E1010" s="49">
        <f>_xll.qlInterestRateIndexValueDate(IndexON,D1010)</f>
        <v>46679</v>
      </c>
      <c r="F1010" s="52">
        <f>IFERROR(_xll.qlIndexFixing(IndexON,D1010,TRUE,_xll.ohTrigger(RecalcTrigger,TriggerON)),NA())</f>
        <v>2.124320927957335E-2</v>
      </c>
      <c r="H1010" s="49">
        <f>_xll.qlCalendarAdvance(IborCalendar,$H1009,B1010,"f",FALSE)</f>
        <v>46672</v>
      </c>
      <c r="I1010" s="49">
        <f>_xll.qlInterestRateIndexValueDate(Index1M,$H1010)</f>
        <v>46674</v>
      </c>
      <c r="J1010" s="52">
        <f>IFERROR(_xll.qlIndexFixing(Index1M,$H1010,TRUE,_xll.ohTrigger(RecalcTrigger,Trigger1M)),NA())</f>
        <v>2.4004272757300327E-2</v>
      </c>
      <c r="K1010" s="52">
        <f>IFERROR(_xll.qlIndexFixing(ONIndex1M,I1010,TRUE,_xll.ohTrigger(RecalcTrigger,Trigger1M)),NA())</f>
        <v>2.3969883334755693E-2</v>
      </c>
      <c r="L1010" s="52">
        <f>IFERROR(_xll.qlIndexFixing(Index3M,H1010,TRUE,_xll.ohTrigger(RecalcTrigger,Trigger3M)),NA())</f>
        <v>2.4934764671466565E-2</v>
      </c>
      <c r="M1010" s="52">
        <f>IFERROR(_xll.qlIndexFixing(ONIndex3M,I1010,TRUE,_xll.ohTrigger(RecalcTrigger,Trigger3M)),NA())</f>
        <v>2.4819910801250344E-2</v>
      </c>
      <c r="N1010" s="52">
        <f>IFERROR(_xll.qlIndexFixing(Index6M,$H1010,TRUE,_xll.ohTrigger(RecalcTrigger,Trigger6M)),NA())</f>
        <v>2.6727062336350336E-2</v>
      </c>
      <c r="O1010" s="52">
        <f>IFERROR(_xll.qlIndexFixing(ONIndex6M,I1010,TRUE,_xll.ohTrigger(RecalcTrigger,Trigger6M)),NA())</f>
        <v>2.6466796222166522E-2</v>
      </c>
      <c r="P1010" s="52">
        <f>IFERROR(_xll.qlIndexFixing(Index1Y,$H1010,TRUE,_xll.ohTrigger(RecalcTrigger,Trigger1Y)),NA())</f>
        <v>2.8464064803042886E-2</v>
      </c>
      <c r="Q1010" s="52">
        <f>IFERROR(_xll.qlIndexFixing(ONIndex1Y,I1010,TRUE,_xll.ohTrigger(RecalcTrigger,Trigger1Y)),NA())</f>
        <v>2.7772839105688618E-2</v>
      </c>
    </row>
    <row r="1011" spans="2:17" x14ac:dyDescent="0.2">
      <c r="B1011" s="46" t="s">
        <v>51</v>
      </c>
      <c r="D1011" s="49">
        <f>_xll.qlCalendarAdvance(LocalCalendar,$D1010,B1011,"f",FALSE)</f>
        <v>46686</v>
      </c>
      <c r="E1011" s="49">
        <f>_xll.qlInterestRateIndexValueDate(IndexON,D1011)</f>
        <v>46686</v>
      </c>
      <c r="F1011" s="52">
        <f>IFERROR(_xll.qlIndexFixing(IndexON,D1011,TRUE,_xll.ohTrigger(RecalcTrigger,TriggerON)),NA())</f>
        <v>2.1250290486234391E-2</v>
      </c>
      <c r="H1011" s="49">
        <f>_xll.qlCalendarAdvance(IborCalendar,$H1010,B1011,"f",FALSE)</f>
        <v>46679</v>
      </c>
      <c r="I1011" s="49">
        <f>_xll.qlInterestRateIndexValueDate(Index1M,$H1011)</f>
        <v>46681</v>
      </c>
      <c r="J1011" s="52">
        <f>IFERROR(_xll.qlIndexFixing(Index1M,$H1011,TRUE,_xll.ohTrigger(RecalcTrigger,Trigger1M)),NA())</f>
        <v>2.400846801122708E-2</v>
      </c>
      <c r="K1011" s="52">
        <f>IFERROR(_xll.qlIndexFixing(ONIndex1M,I1011,TRUE,_xll.ohTrigger(RecalcTrigger,Trigger1M)),NA())</f>
        <v>2.3974354008666765E-2</v>
      </c>
      <c r="L1011" s="52">
        <f>IFERROR(_xll.qlIndexFixing(Index3M,H1011,TRUE,_xll.ohTrigger(RecalcTrigger,Trigger3M)),NA())</f>
        <v>2.4940098715854488E-2</v>
      </c>
      <c r="M1011" s="52">
        <f>IFERROR(_xll.qlIndexFixing(ONIndex3M,I1011,TRUE,_xll.ohTrigger(RecalcTrigger,Trigger3M)),NA())</f>
        <v>2.4826024514146283E-2</v>
      </c>
      <c r="N1011" s="52">
        <f>IFERROR(_xll.qlIndexFixing(Index6M,$H1011,TRUE,_xll.ohTrigger(RecalcTrigger,Trigger6M)),NA())</f>
        <v>2.6727024711559261E-2</v>
      </c>
      <c r="O1011" s="52">
        <f>IFERROR(_xll.qlIndexFixing(ONIndex6M,I1011,TRUE,_xll.ohTrigger(RecalcTrigger,Trigger6M)),NA())</f>
        <v>2.6473804263913436E-2</v>
      </c>
      <c r="P1011" s="52">
        <f>IFERROR(_xll.qlIndexFixing(Index1Y,$H1011,TRUE,_xll.ohTrigger(RecalcTrigger,Trigger1Y)),NA())</f>
        <v>2.8476380306381978E-2</v>
      </c>
      <c r="Q1011" s="52">
        <f>IFERROR(_xll.qlIndexFixing(ONIndex1Y,I1011,TRUE,_xll.ohTrigger(RecalcTrigger,Trigger1Y)),NA())</f>
        <v>2.7780400313668352E-2</v>
      </c>
    </row>
    <row r="1012" spans="2:17" x14ac:dyDescent="0.2">
      <c r="B1012" s="46" t="s">
        <v>51</v>
      </c>
      <c r="D1012" s="49">
        <f>_xll.qlCalendarAdvance(LocalCalendar,$D1011,B1012,"f",FALSE)</f>
        <v>46693</v>
      </c>
      <c r="E1012" s="49">
        <f>_xll.qlInterestRateIndexValueDate(IndexON,D1012)</f>
        <v>46693</v>
      </c>
      <c r="F1012" s="52">
        <f>IFERROR(_xll.qlIndexFixing(IndexON,D1012,TRUE,_xll.ohTrigger(RecalcTrigger,TriggerON)),NA())</f>
        <v>2.1257252552198125E-2</v>
      </c>
      <c r="H1012" s="49">
        <f>_xll.qlCalendarAdvance(IborCalendar,$H1011,B1012,"f",FALSE)</f>
        <v>46686</v>
      </c>
      <c r="I1012" s="49">
        <f>_xll.qlInterestRateIndexValueDate(Index1M,$H1012)</f>
        <v>46688</v>
      </c>
      <c r="J1012" s="52">
        <f>IFERROR(_xll.qlIndexFixing(Index1M,$H1012,TRUE,_xll.ohTrigger(RecalcTrigger,Trigger1M)),NA())</f>
        <v>2.4012534709777489E-2</v>
      </c>
      <c r="K1012" s="52">
        <f>IFERROR(_xll.qlIndexFixing(ONIndex1M,I1012,TRUE,_xll.ohTrigger(RecalcTrigger,Trigger1M)),NA())</f>
        <v>2.3978696390960508E-2</v>
      </c>
      <c r="L1012" s="52">
        <f>IFERROR(_xll.qlIndexFixing(Index3M,H1012,TRUE,_xll.ohTrigger(RecalcTrigger,Trigger3M)),NA())</f>
        <v>2.4945306889304391E-2</v>
      </c>
      <c r="M1012" s="52">
        <f>IFERROR(_xll.qlIndexFixing(ONIndex3M,I1012,TRUE,_xll.ohTrigger(RecalcTrigger,Trigger3M)),NA())</f>
        <v>2.4832013137823239E-2</v>
      </c>
      <c r="N1012" s="52">
        <f>IFERROR(_xll.qlIndexFixing(Index6M,$H1012,TRUE,_xll.ohTrigger(RecalcTrigger,Trigger6M)),NA())</f>
        <v>2.6732127838509347E-2</v>
      </c>
      <c r="O1012" s="52">
        <f>IFERROR(_xll.qlIndexFixing(ONIndex6M,I1012,TRUE,_xll.ohTrigger(RecalcTrigger,Trigger6M)),NA())</f>
        <v>2.6480671380708642E-2</v>
      </c>
      <c r="P1012" s="52">
        <f>IFERROR(_xll.qlIndexFixing(Index1Y,$H1012,TRUE,_xll.ohTrigger(RecalcTrigger,Trigger1Y)),NA())</f>
        <v>2.8488802904857738E-2</v>
      </c>
      <c r="Q1012" s="52">
        <f>IFERROR(_xll.qlIndexFixing(ONIndex1Y,I1012,TRUE,_xll.ohTrigger(RecalcTrigger,Trigger1Y)),NA())</f>
        <v>2.7788181543169088E-2</v>
      </c>
    </row>
    <row r="1013" spans="2:17" x14ac:dyDescent="0.2">
      <c r="B1013" s="46" t="s">
        <v>51</v>
      </c>
      <c r="D1013" s="49">
        <f>_xll.qlCalendarAdvance(LocalCalendar,$D1012,B1013,"f",FALSE)</f>
        <v>46700</v>
      </c>
      <c r="E1013" s="49">
        <f>_xll.qlInterestRateIndexValueDate(IndexON,D1013)</f>
        <v>46700</v>
      </c>
      <c r="F1013" s="52">
        <f>IFERROR(_xll.qlIndexFixing(IndexON,D1013,TRUE,_xll.ohTrigger(RecalcTrigger,TriggerON)),NA())</f>
        <v>2.1264095477464551E-2</v>
      </c>
      <c r="H1013" s="49">
        <f>_xll.qlCalendarAdvance(IborCalendar,$H1012,B1013,"f",FALSE)</f>
        <v>46693</v>
      </c>
      <c r="I1013" s="49">
        <f>_xll.qlInterestRateIndexValueDate(Index1M,$H1013)</f>
        <v>46695</v>
      </c>
      <c r="J1013" s="52">
        <f>IFERROR(_xll.qlIndexFixing(Index1M,$H1013,TRUE,_xll.ohTrigger(RecalcTrigger,Trigger1M)),NA())</f>
        <v>2.4016472852804172E-2</v>
      </c>
      <c r="K1013" s="52">
        <f>IFERROR(_xll.qlIndexFixing(ONIndex1M,I1013,TRUE,_xll.ohTrigger(RecalcTrigger,Trigger1M)),NA())</f>
        <v>2.3982910481636921E-2</v>
      </c>
      <c r="L1013" s="52">
        <f>IFERROR(_xll.qlIndexFixing(Index3M,H1013,TRUE,_xll.ohTrigger(RecalcTrigger,Trigger3M)),NA())</f>
        <v>2.4950389191313198E-2</v>
      </c>
      <c r="M1013" s="52">
        <f>IFERROR(_xll.qlIndexFixing(ONIndex3M,I1013,TRUE,_xll.ohTrigger(RecalcTrigger,Trigger3M)),NA())</f>
        <v>2.4837876672201276E-2</v>
      </c>
      <c r="N1013" s="52">
        <f>IFERROR(_xll.qlIndexFixing(Index6M,$H1013,TRUE,_xll.ohTrigger(RecalcTrigger,Trigger6M)),NA())</f>
        <v>2.6735794544692777E-2</v>
      </c>
      <c r="O1013" s="52">
        <f>IFERROR(_xll.qlIndexFixing(ONIndex6M,I1013,TRUE,_xll.ohTrigger(RecalcTrigger,Trigger6M)),NA())</f>
        <v>2.648739757215246E-2</v>
      </c>
      <c r="P1013" s="52">
        <f>IFERROR(_xll.qlIndexFixing(Index1Y,$H1013,TRUE,_xll.ohTrigger(RecalcTrigger,Trigger1Y)),NA())</f>
        <v>2.8501327711917272E-2</v>
      </c>
      <c r="Q1013" s="52">
        <f>IFERROR(_xll.qlIndexFixing(ONIndex1Y,I1013,TRUE,_xll.ohTrigger(RecalcTrigger,Trigger1Y)),NA())</f>
        <v>2.7796182794110891E-2</v>
      </c>
    </row>
    <row r="1014" spans="2:17" x14ac:dyDescent="0.2">
      <c r="B1014" s="46" t="s">
        <v>51</v>
      </c>
      <c r="D1014" s="49">
        <f>_xll.qlCalendarAdvance(LocalCalendar,$D1013,B1014,"f",FALSE)</f>
        <v>46707</v>
      </c>
      <c r="E1014" s="49">
        <f>_xll.qlInterestRateIndexValueDate(IndexON,D1014)</f>
        <v>46707</v>
      </c>
      <c r="F1014" s="52">
        <f>IFERROR(_xll.qlIndexFixing(IndexON,D1014,TRUE,_xll.ohTrigger(RecalcTrigger,TriggerON)),NA())</f>
        <v>2.1270819262033669E-2</v>
      </c>
      <c r="H1014" s="49">
        <f>_xll.qlCalendarAdvance(IborCalendar,$H1013,B1014,"f",FALSE)</f>
        <v>46700</v>
      </c>
      <c r="I1014" s="49">
        <f>_xll.qlInterestRateIndexValueDate(Index1M,$H1014)</f>
        <v>46703</v>
      </c>
      <c r="J1014" s="52">
        <f>IFERROR(_xll.qlIndexFixing(Index1M,$H1014,TRUE,_xll.ohTrigger(RecalcTrigger,Trigger1M)),NA())</f>
        <v>2.4019755737835248E-2</v>
      </c>
      <c r="K1014" s="52">
        <f>IFERROR(_xll.qlIndexFixing(ONIndex1M,I1014,TRUE,_xll.ohTrigger(RecalcTrigger,Trigger1M)),NA())</f>
        <v>2.3989737669785072E-2</v>
      </c>
      <c r="L1014" s="52">
        <f>IFERROR(_xll.qlIndexFixing(Index3M,H1014,TRUE,_xll.ohTrigger(RecalcTrigger,Trigger3M)),NA())</f>
        <v>2.4958425321591642E-2</v>
      </c>
      <c r="M1014" s="52">
        <f>IFERROR(_xll.qlIndexFixing(ONIndex3M,I1014,TRUE,_xll.ohTrigger(RecalcTrigger,Trigger3M)),NA())</f>
        <v>2.4846945567702505E-2</v>
      </c>
      <c r="N1014" s="52">
        <f>IFERROR(_xll.qlIndexFixing(Index6M,$H1014,TRUE,_xll.ohTrigger(RecalcTrigger,Trigger6M)),NA())</f>
        <v>2.674130072465267E-2</v>
      </c>
      <c r="O1014" s="52">
        <f>IFERROR(_xll.qlIndexFixing(ONIndex6M,I1014,TRUE,_xll.ohTrigger(RecalcTrigger,Trigger6M)),NA())</f>
        <v>2.6497787629820024E-2</v>
      </c>
      <c r="P1014" s="52">
        <f>IFERROR(_xll.qlIndexFixing(Index1Y,$H1014,TRUE,_xll.ohTrigger(RecalcTrigger,Trigger1Y)),NA())</f>
        <v>2.8513680969398821E-2</v>
      </c>
      <c r="Q1014" s="52">
        <f>IFERROR(_xll.qlIndexFixing(ONIndex1Y,I1014,TRUE,_xll.ohTrigger(RecalcTrigger,Trigger1Y)),NA())</f>
        <v>2.7808942792981739E-2</v>
      </c>
    </row>
    <row r="1015" spans="2:17" x14ac:dyDescent="0.2">
      <c r="B1015" s="46" t="s">
        <v>51</v>
      </c>
      <c r="D1015" s="49">
        <f>_xll.qlCalendarAdvance(LocalCalendar,$D1014,B1015,"f",FALSE)</f>
        <v>46714</v>
      </c>
      <c r="E1015" s="49">
        <f>_xll.qlInterestRateIndexValueDate(IndexON,D1015)</f>
        <v>46714</v>
      </c>
      <c r="F1015" s="52">
        <f>IFERROR(_xll.qlIndexFixing(IndexON,D1015,TRUE,_xll.ohTrigger(RecalcTrigger,TriggerON)),NA())</f>
        <v>2.1277423905905479E-2</v>
      </c>
      <c r="H1015" s="49">
        <f>_xll.qlCalendarAdvance(IborCalendar,$H1014,B1015,"f",FALSE)</f>
        <v>46707</v>
      </c>
      <c r="I1015" s="49">
        <f>_xll.qlInterestRateIndexValueDate(Index1M,$H1015)</f>
        <v>46709</v>
      </c>
      <c r="J1015" s="52">
        <f>IFERROR(_xll.qlIndexFixing(Index1M,$H1015,TRUE,_xll.ohTrigger(RecalcTrigger,Trigger1M)),NA())</f>
        <v>2.4023963471761778E-2</v>
      </c>
      <c r="K1015" s="52">
        <f>IFERROR(_xll.qlIndexFixing(ONIndex1M,I1015,TRUE,_xll.ohTrigger(RecalcTrigger,Trigger1M)),NA())</f>
        <v>2.3990953788137759E-2</v>
      </c>
      <c r="L1015" s="52">
        <f>IFERROR(_xll.qlIndexFixing(Index3M,H1015,TRUE,_xll.ohTrigger(RecalcTrigger,Trigger3M)),NA())</f>
        <v>2.4960176179075155E-2</v>
      </c>
      <c r="M1015" s="52">
        <f>IFERROR(_xll.qlIndexFixing(ONIndex3M,I1015,TRUE,_xll.ohTrigger(RecalcTrigger,Trigger3M)),NA())</f>
        <v>2.4849228472820784E-2</v>
      </c>
      <c r="N1015" s="52">
        <f>IFERROR(_xll.qlIndexFixing(Index6M,$H1015,TRUE,_xll.ohTrigger(RecalcTrigger,Trigger6M)),NA())</f>
        <v>2.6745312054596484E-2</v>
      </c>
      <c r="O1015" s="52">
        <f>IFERROR(_xll.qlIndexFixing(ONIndex6M,I1015,TRUE,_xll.ohTrigger(RecalcTrigger,Trigger6M)),NA())</f>
        <v>2.6500427179705355E-2</v>
      </c>
      <c r="P1015" s="52">
        <f>IFERROR(_xll.qlIndexFixing(Index1Y,$H1015,TRUE,_xll.ohTrigger(RecalcTrigger,Trigger1Y)),NA())</f>
        <v>2.8526664404517538E-2</v>
      </c>
      <c r="Q1015" s="52">
        <f>IFERROR(_xll.qlIndexFixing(ONIndex1Y,I1015,TRUE,_xll.ohTrigger(RecalcTrigger,Trigger1Y)),NA())</f>
        <v>2.7812845360397631E-2</v>
      </c>
    </row>
    <row r="1016" spans="2:17" x14ac:dyDescent="0.2">
      <c r="B1016" s="46" t="s">
        <v>51</v>
      </c>
      <c r="D1016" s="49">
        <f>_xll.qlCalendarAdvance(LocalCalendar,$D1015,B1016,"f",FALSE)</f>
        <v>46721</v>
      </c>
      <c r="E1016" s="49">
        <f>_xll.qlInterestRateIndexValueDate(IndexON,D1016)</f>
        <v>46721</v>
      </c>
      <c r="F1016" s="52">
        <f>IFERROR(_xll.qlIndexFixing(IndexON,D1016,TRUE,_xll.ohTrigger(RecalcTrigger,TriggerON)),NA())</f>
        <v>2.1283909409000046E-2</v>
      </c>
      <c r="H1016" s="49">
        <f>_xll.qlCalendarAdvance(IborCalendar,$H1015,B1016,"f",FALSE)</f>
        <v>46714</v>
      </c>
      <c r="I1016" s="49">
        <f>_xll.qlInterestRateIndexValueDate(Index1M,$H1016)</f>
        <v>46717</v>
      </c>
      <c r="J1016" s="52">
        <f>IFERROR(_xll.qlIndexFixing(Index1M,$H1016,TRUE,_xll.ohTrigger(RecalcTrigger,Trigger1M)),NA())</f>
        <v>2.4029054693385538E-2</v>
      </c>
      <c r="K1016" s="52">
        <f>IFERROR(_xll.qlIndexFixing(ONIndex1M,I1016,TRUE,_xll.ohTrigger(RecalcTrigger,Trigger1M)),NA())</f>
        <v>2.3997452111643724E-2</v>
      </c>
      <c r="L1016" s="52">
        <f>IFERROR(_xll.qlIndexFixing(Index3M,H1016,TRUE,_xll.ohTrigger(RecalcTrigger,Trigger3M)),NA())</f>
        <v>2.4967889944846132E-2</v>
      </c>
      <c r="M1016" s="52">
        <f>IFERROR(_xll.qlIndexFixing(ONIndex3M,I1016,TRUE,_xll.ohTrigger(RecalcTrigger,Trigger3M)),NA())</f>
        <v>2.4857977232990436E-2</v>
      </c>
      <c r="N1016" s="52">
        <f>IFERROR(_xll.qlIndexFixing(Index6M,$H1016,TRUE,_xll.ohTrigger(RecalcTrigger,Trigger6M)),NA())</f>
        <v>2.6750509081378153E-2</v>
      </c>
      <c r="O1016" s="52">
        <f>IFERROR(_xll.qlIndexFixing(ONIndex6M,I1016,TRUE,_xll.ohTrigger(RecalcTrigger,Trigger6M)),NA())</f>
        <v>2.6510456723380926E-2</v>
      </c>
      <c r="P1016" s="52">
        <f>IFERROR(_xll.qlIndexFixing(Index1Y,$H1016,TRUE,_xll.ohTrigger(RecalcTrigger,Trigger1Y)),NA())</f>
        <v>2.8539217242988687E-2</v>
      </c>
      <c r="Q1016" s="52">
        <f>IFERROR(_xll.qlIndexFixing(ONIndex1Y,I1016,TRUE,_xll.ohTrigger(RecalcTrigger,Trigger1Y)),NA())</f>
        <v>2.7826173791289932E-2</v>
      </c>
    </row>
    <row r="1017" spans="2:17" x14ac:dyDescent="0.2">
      <c r="B1017" s="46" t="s">
        <v>51</v>
      </c>
      <c r="D1017" s="49">
        <f>_xll.qlCalendarAdvance(LocalCalendar,$D1016,B1017,"f",FALSE)</f>
        <v>46728</v>
      </c>
      <c r="E1017" s="49">
        <f>_xll.qlInterestRateIndexValueDate(IndexON,D1017)</f>
        <v>46728</v>
      </c>
      <c r="F1017" s="52">
        <f>IFERROR(_xll.qlIndexFixing(IndexON,D1017,TRUE,_xll.ohTrigger(RecalcTrigger,TriggerON)),NA())</f>
        <v>2.1290275771397305E-2</v>
      </c>
      <c r="H1017" s="49">
        <f>_xll.qlCalendarAdvance(IborCalendar,$H1016,B1017,"f",FALSE)</f>
        <v>46721</v>
      </c>
      <c r="I1017" s="49">
        <f>_xll.qlInterestRateIndexValueDate(Index1M,$H1017)</f>
        <v>46723</v>
      </c>
      <c r="J1017" s="52">
        <f>IFERROR(_xll.qlIndexFixing(Index1M,$H1017,TRUE,_xll.ohTrigger(RecalcTrigger,Trigger1M)),NA())</f>
        <v>2.403197393472874E-2</v>
      </c>
      <c r="K1017" s="52">
        <f>IFERROR(_xll.qlIndexFixing(ONIndex1M,I1017,TRUE,_xll.ohTrigger(RecalcTrigger,Trigger1M)),NA())</f>
        <v>2.3998483928009406E-2</v>
      </c>
      <c r="L1017" s="52">
        <f>IFERROR(_xll.qlIndexFixing(Index3M,H1017,TRUE,_xll.ohTrigger(RecalcTrigger,Trigger3M)),NA())</f>
        <v>2.4968292321018635E-2</v>
      </c>
      <c r="M1017" s="52">
        <f>IFERROR(_xll.qlIndexFixing(ONIndex3M,I1017,TRUE,_xll.ohTrigger(RecalcTrigger,Trigger3M)),NA())</f>
        <v>2.4860079916164679E-2</v>
      </c>
      <c r="N1017" s="52">
        <f>IFERROR(_xll.qlIndexFixing(Index6M,$H1017,TRUE,_xll.ohTrigger(RecalcTrigger,Trigger6M)),NA())</f>
        <v>2.6755557292020202E-2</v>
      </c>
      <c r="O1017" s="52">
        <f>IFERROR(_xll.qlIndexFixing(ONIndex6M,I1017,TRUE,_xll.ohTrigger(RecalcTrigger,Trigger6M)),NA())</f>
        <v>2.6512893086412248E-2</v>
      </c>
      <c r="P1017" s="52">
        <f>IFERROR(_xll.qlIndexFixing(Index1Y,$H1017,TRUE,_xll.ohTrigger(RecalcTrigger,Trigger1Y)),NA())</f>
        <v>2.8552351287451278E-2</v>
      </c>
      <c r="Q1017" s="52">
        <f>IFERROR(_xll.qlIndexFixing(ONIndex1Y,I1017,TRUE,_xll.ohTrigger(RecalcTrigger,Trigger1Y)),NA())</f>
        <v>2.7830388012688445E-2</v>
      </c>
    </row>
    <row r="1018" spans="2:17" x14ac:dyDescent="0.2">
      <c r="B1018" s="46" t="s">
        <v>51</v>
      </c>
      <c r="D1018" s="49">
        <f>_xll.qlCalendarAdvance(LocalCalendar,$D1017,B1018,"f",FALSE)</f>
        <v>46735</v>
      </c>
      <c r="E1018" s="49">
        <f>_xll.qlInterestRateIndexValueDate(IndexON,D1018)</f>
        <v>46735</v>
      </c>
      <c r="F1018" s="52">
        <f>IFERROR(_xll.qlIndexFixing(IndexON,D1018,TRUE,_xll.ohTrigger(RecalcTrigger,TriggerON)),NA())</f>
        <v>2.1296522993097255E-2</v>
      </c>
      <c r="H1018" s="49">
        <f>_xll.qlCalendarAdvance(IborCalendar,$H1017,B1018,"f",FALSE)</f>
        <v>46728</v>
      </c>
      <c r="I1018" s="49">
        <f>_xll.qlInterestRateIndexValueDate(Index1M,$H1018)</f>
        <v>46730</v>
      </c>
      <c r="J1018" s="52">
        <f>IFERROR(_xll.qlIndexFixing(Index1M,$H1018,TRUE,_xll.ohTrigger(RecalcTrigger,Trigger1M)),NA())</f>
        <v>2.4034235230562806E-2</v>
      </c>
      <c r="K1018" s="52">
        <f>IFERROR(_xll.qlIndexFixing(ONIndex1M,I1018,TRUE,_xll.ohTrigger(RecalcTrigger,Trigger1M)),NA())</f>
        <v>2.4002056560519236E-2</v>
      </c>
      <c r="L1018" s="52">
        <f>IFERROR(_xll.qlIndexFixing(Index3M,H1018,TRUE,_xll.ohTrigger(RecalcTrigger,Trigger3M)),NA())</f>
        <v>2.4972753941272543E-2</v>
      </c>
      <c r="M1018" s="52">
        <f>IFERROR(_xll.qlIndexFixing(ONIndex3M,I1018,TRUE,_xll.ohTrigger(RecalcTrigger,Trigger3M)),NA())</f>
        <v>2.4865318003808312E-2</v>
      </c>
      <c r="N1018" s="52">
        <f>IFERROR(_xll.qlIndexFixing(Index6M,$H1018,TRUE,_xll.ohTrigger(RecalcTrigger,Trigger6M)),NA())</f>
        <v>2.6759856967847821E-2</v>
      </c>
      <c r="O1018" s="52">
        <f>IFERROR(_xll.qlIndexFixing(ONIndex6M,I1018,TRUE,_xll.ohTrigger(RecalcTrigger,Trigger6M)),NA())</f>
        <v>2.651891465197842E-2</v>
      </c>
      <c r="P1018" s="52">
        <f>IFERROR(_xll.qlIndexFixing(Index1Y,$H1018,TRUE,_xll.ohTrigger(RecalcTrigger,Trigger1Y)),NA())</f>
        <v>2.8565313831584355E-2</v>
      </c>
      <c r="Q1018" s="52">
        <f>IFERROR(_xll.qlIndexFixing(ONIndex1Y,I1018,TRUE,_xll.ohTrigger(RecalcTrigger,Trigger1Y)),NA())</f>
        <v>2.783948937123526E-2</v>
      </c>
    </row>
    <row r="1019" spans="2:17" x14ac:dyDescent="0.2">
      <c r="B1019" s="46" t="s">
        <v>51</v>
      </c>
      <c r="D1019" s="49">
        <f>_xll.qlCalendarAdvance(LocalCalendar,$D1018,B1019,"f",FALSE)</f>
        <v>46742</v>
      </c>
      <c r="E1019" s="49">
        <f>_xll.qlInterestRateIndexValueDate(IndexON,D1019)</f>
        <v>46742</v>
      </c>
      <c r="F1019" s="52">
        <f>IFERROR(_xll.qlIndexFixing(IndexON,D1019,TRUE,_xll.ohTrigger(RecalcTrigger,TriggerON)),NA())</f>
        <v>2.1302651074019963E-2</v>
      </c>
      <c r="H1019" s="49">
        <f>_xll.qlCalendarAdvance(IborCalendar,$H1018,B1019,"f",FALSE)</f>
        <v>46735</v>
      </c>
      <c r="I1019" s="49">
        <f>_xll.qlInterestRateIndexValueDate(Index1M,$H1019)</f>
        <v>46737</v>
      </c>
      <c r="J1019" s="52">
        <f>IFERROR(_xll.qlIndexFixing(Index1M,$H1019,TRUE,_xll.ohTrigger(RecalcTrigger,Trigger1M)),NA())</f>
        <v>2.4038418170014741E-2</v>
      </c>
      <c r="K1019" s="52">
        <f>IFERROR(_xll.qlIndexFixing(ONIndex1M,I1019,TRUE,_xll.ohTrigger(RecalcTrigger,Trigger1M)),NA())</f>
        <v>2.40055009013318E-2</v>
      </c>
      <c r="L1019" s="52">
        <f>IFERROR(_xll.qlIndexFixing(Index3M,H1019,TRUE,_xll.ohTrigger(RecalcTrigger,Trigger3M)),NA())</f>
        <v>2.4977089696023816E-2</v>
      </c>
      <c r="M1019" s="52">
        <f>IFERROR(_xll.qlIndexFixing(ONIndex3M,I1019,TRUE,_xll.ohTrigger(RecalcTrigger,Trigger3M)),NA())</f>
        <v>2.4870431002153026E-2</v>
      </c>
      <c r="N1019" s="52">
        <f>IFERROR(_xll.qlIndexFixing(Index6M,$H1019,TRUE,_xll.ohTrigger(RecalcTrigger,Trigger6M)),NA())</f>
        <v>2.6764040116027583E-2</v>
      </c>
      <c r="O1019" s="52">
        <f>IFERROR(_xll.qlIndexFixing(ONIndex6M,I1019,TRUE,_xll.ohTrigger(RecalcTrigger,Trigger6M)),NA())</f>
        <v>2.652479529227314E-2</v>
      </c>
      <c r="P1019" s="52">
        <f>IFERROR(_xll.qlIndexFixing(Index1Y,$H1019,TRUE,_xll.ohTrigger(RecalcTrigger,Trigger1Y)),NA())</f>
        <v>2.857834926038921E-2</v>
      </c>
      <c r="Q1019" s="52">
        <f>IFERROR(_xll.qlIndexFixing(ONIndex1Y,I1019,TRUE,_xll.ohTrigger(RecalcTrigger,Trigger1Y)),NA())</f>
        <v>2.7848810751303077E-2</v>
      </c>
    </row>
    <row r="1020" spans="2:17" x14ac:dyDescent="0.2">
      <c r="B1020" s="46" t="s">
        <v>51</v>
      </c>
      <c r="D1020" s="49">
        <f>_xll.qlCalendarAdvance(LocalCalendar,$D1019,B1020,"f",FALSE)</f>
        <v>46749</v>
      </c>
      <c r="E1020" s="49">
        <f>_xll.qlInterestRateIndexValueDate(IndexON,D1020)</f>
        <v>46749</v>
      </c>
      <c r="F1020" s="52">
        <f>IFERROR(_xll.qlIndexFixing(IndexON,D1020,TRUE,_xll.ohTrigger(RecalcTrigger,TriggerON)),NA())</f>
        <v>2.1308660014245362E-2</v>
      </c>
      <c r="H1020" s="49">
        <f>_xll.qlCalendarAdvance(IborCalendar,$H1019,B1020,"f",FALSE)</f>
        <v>46742</v>
      </c>
      <c r="I1020" s="49">
        <f>_xll.qlInterestRateIndexValueDate(Index1M,$H1020)</f>
        <v>46744</v>
      </c>
      <c r="J1020" s="52">
        <f>IFERROR(_xll.qlIndexFixing(Index1M,$H1020,TRUE,_xll.ohTrigger(RecalcTrigger,Trigger1M)),NA())</f>
        <v>2.4040440288642662E-2</v>
      </c>
      <c r="K1020" s="52">
        <f>IFERROR(_xll.qlIndexFixing(ONIndex1M,I1020,TRUE,_xll.ohTrigger(RecalcTrigger,Trigger1M)),NA())</f>
        <v>2.4013970023415432E-2</v>
      </c>
      <c r="L1020" s="52">
        <f>IFERROR(_xll.qlIndexFixing(Index3M,H1020,TRUE,_xll.ohTrigger(RecalcTrigger,Trigger3M)),NA())</f>
        <v>2.4981299584859597E-2</v>
      </c>
      <c r="M1020" s="52">
        <f>IFERROR(_xll.qlIndexFixing(ONIndex3M,I1020,TRUE,_xll.ohTrigger(RecalcTrigger,Trigger3M)),NA())</f>
        <v>2.4881464397230602E-2</v>
      </c>
      <c r="N1020" s="52">
        <f>IFERROR(_xll.qlIndexFixing(Index6M,$H1020,TRUE,_xll.ohTrigger(RecalcTrigger,Trigger6M)),NA())</f>
        <v>2.6768111994871741E-2</v>
      </c>
      <c r="O1020" s="52">
        <f>IFERROR(_xll.qlIndexFixing(ONIndex6M,I1020,TRUE,_xll.ohTrigger(RecalcTrigger,Trigger6M)),NA())</f>
        <v>2.6537435761517791E-2</v>
      </c>
      <c r="P1020" s="52">
        <f>IFERROR(_xll.qlIndexFixing(Index1Y,$H1020,TRUE,_xll.ohTrigger(RecalcTrigger,Trigger1Y)),NA())</f>
        <v>2.859563687760738E-2</v>
      </c>
      <c r="Q1020" s="52">
        <f>IFERROR(_xll.qlIndexFixing(ONIndex1Y,I1020,TRUE,_xll.ohTrigger(RecalcTrigger,Trigger1Y)),NA())</f>
        <v>2.7867211062750918E-2</v>
      </c>
    </row>
    <row r="1021" spans="2:17" x14ac:dyDescent="0.2">
      <c r="B1021" s="46" t="s">
        <v>51</v>
      </c>
      <c r="D1021" s="49">
        <f>_xll.qlCalendarAdvance(LocalCalendar,$D1020,B1021,"f",FALSE)</f>
        <v>46756</v>
      </c>
      <c r="E1021" s="49">
        <f>_xll.qlInterestRateIndexValueDate(IndexON,D1021)</f>
        <v>46756</v>
      </c>
      <c r="F1021" s="52">
        <f>IFERROR(_xll.qlIndexFixing(IndexON,D1021,TRUE,_xll.ohTrigger(RecalcTrigger,TriggerON)),NA())</f>
        <v>2.1314549813773453E-2</v>
      </c>
      <c r="H1021" s="49">
        <f>_xll.qlCalendarAdvance(IborCalendar,$H1020,B1021,"f",FALSE)</f>
        <v>46750</v>
      </c>
      <c r="I1021" s="49">
        <f>_xll.qlInterestRateIndexValueDate(Index1M,$H1021)</f>
        <v>46756</v>
      </c>
      <c r="J1021" s="52">
        <f>IFERROR(_xll.qlIndexFixing(Index1M,$H1021,TRUE,_xll.ohTrigger(RecalcTrigger,Trigger1M)),NA())</f>
        <v>2.4044357077977061E-2</v>
      </c>
      <c r="K1021" s="52">
        <f>IFERROR(_xll.qlIndexFixing(ONIndex1M,I1021,TRUE,_xll.ohTrigger(RecalcTrigger,Trigger1M)),NA())</f>
        <v>2.4014203131867973E-2</v>
      </c>
      <c r="L1021" s="52">
        <f>IFERROR(_xll.qlIndexFixing(Index3M,H1021,TRUE,_xll.ohTrigger(RecalcTrigger,Trigger3M)),NA())</f>
        <v>2.498822370510731E-2</v>
      </c>
      <c r="M1021" s="52">
        <f>IFERROR(_xll.qlIndexFixing(ONIndex3M,I1021,TRUE,_xll.ohTrigger(RecalcTrigger,Trigger3M)),NA())</f>
        <v>2.488367858798135E-2</v>
      </c>
      <c r="N1021" s="52">
        <f>IFERROR(_xll.qlIndexFixing(Index6M,$H1021,TRUE,_xll.ohTrigger(RecalcTrigger,Trigger6M)),NA())</f>
        <v>2.6774848633688359E-2</v>
      </c>
      <c r="O1021" s="52">
        <f>IFERROR(_xll.qlIndexFixing(ONIndex6M,I1021,TRUE,_xll.ohTrigger(RecalcTrigger,Trigger6M)),NA())</f>
        <v>2.6540046652208105E-2</v>
      </c>
      <c r="P1021" s="52">
        <f>IFERROR(_xll.qlIndexFixing(Index1Y,$H1021,TRUE,_xll.ohTrigger(RecalcTrigger,Trigger1Y)),NA())</f>
        <v>2.8609872238264007E-2</v>
      </c>
      <c r="Q1021" s="52">
        <f>IFERROR(_xll.qlIndexFixing(ONIndex1Y,I1021,TRUE,_xll.ohTrigger(RecalcTrigger,Trigger1Y)),NA())</f>
        <v>2.7875220728468264E-2</v>
      </c>
    </row>
    <row r="1022" spans="2:17" x14ac:dyDescent="0.2">
      <c r="B1022" s="46" t="s">
        <v>51</v>
      </c>
      <c r="D1022" s="49">
        <f>_xll.qlCalendarAdvance(LocalCalendar,$D1021,B1022,"f",FALSE)</f>
        <v>46763</v>
      </c>
      <c r="E1022" s="49">
        <f>_xll.qlInterestRateIndexValueDate(IndexON,D1022)</f>
        <v>46763</v>
      </c>
      <c r="F1022" s="52">
        <f>IFERROR(_xll.qlIndexFixing(IndexON,D1022,TRUE,_xll.ohTrigger(RecalcTrigger,TriggerON)),NA())</f>
        <v>2.1320320472444365E-2</v>
      </c>
      <c r="H1022" s="49">
        <f>_xll.qlCalendarAdvance(IborCalendar,$H1021,B1022,"f",FALSE)</f>
        <v>46757</v>
      </c>
      <c r="I1022" s="49">
        <f>_xll.qlInterestRateIndexValueDate(Index1M,$H1022)</f>
        <v>46759</v>
      </c>
      <c r="J1022" s="52">
        <f>IFERROR(_xll.qlIndexFixing(Index1M,$H1022,TRUE,_xll.ohTrigger(RecalcTrigger,Trigger1M)),NA())</f>
        <v>2.404552923893117E-2</v>
      </c>
      <c r="K1022" s="52">
        <f>IFERROR(_xll.qlIndexFixing(ONIndex1M,I1022,TRUE,_xll.ohTrigger(RecalcTrigger,Trigger1M)),NA())</f>
        <v>2.401751602883806E-2</v>
      </c>
      <c r="L1022" s="52">
        <f>IFERROR(_xll.qlIndexFixing(Index3M,H1022,TRUE,_xll.ohTrigger(RecalcTrigger,Trigger3M)),NA())</f>
        <v>2.4989896939184318E-2</v>
      </c>
      <c r="M1022" s="52">
        <f>IFERROR(_xll.qlIndexFixing(ONIndex3M,I1022,TRUE,_xll.ohTrigger(RecalcTrigger,Trigger3M)),NA())</f>
        <v>2.488806967344992E-2</v>
      </c>
      <c r="N1022" s="52">
        <f>IFERROR(_xll.qlIndexFixing(Index6M,$H1022,TRUE,_xll.ohTrigger(RecalcTrigger,Trigger6M)),NA())</f>
        <v>2.6775256572904957E-2</v>
      </c>
      <c r="O1022" s="52">
        <f>IFERROR(_xll.qlIndexFixing(ONIndex6M,I1022,TRUE,_xll.ohTrigger(RecalcTrigger,Trigger6M)),NA())</f>
        <v>2.6545081305515694E-2</v>
      </c>
      <c r="P1022" s="52">
        <f>IFERROR(_xll.qlIndexFixing(Index1Y,$H1022,TRUE,_xll.ohTrigger(RecalcTrigger,Trigger1Y)),NA())</f>
        <v>2.8617643511030643E-2</v>
      </c>
      <c r="Q1022" s="52">
        <f>IFERROR(_xll.qlIndexFixing(ONIndex1Y,I1022,TRUE,_xll.ohTrigger(RecalcTrigger,Trigger1Y)),NA())</f>
        <v>2.7883148131255808E-2</v>
      </c>
    </row>
    <row r="1023" spans="2:17" x14ac:dyDescent="0.2">
      <c r="B1023" s="46" t="s">
        <v>51</v>
      </c>
      <c r="D1023" s="49">
        <f>_xll.qlCalendarAdvance(LocalCalendar,$D1022,B1023,"f",FALSE)</f>
        <v>46770</v>
      </c>
      <c r="E1023" s="49">
        <f>_xll.qlInterestRateIndexValueDate(IndexON,D1023)</f>
        <v>46770</v>
      </c>
      <c r="F1023" s="52">
        <f>IFERROR(_xll.qlIndexFixing(IndexON,D1023,TRUE,_xll.ohTrigger(RecalcTrigger,TriggerON)),NA())</f>
        <v>2.1325971990417969E-2</v>
      </c>
      <c r="H1023" s="49">
        <f>_xll.qlCalendarAdvance(IborCalendar,$H1022,B1023,"f",FALSE)</f>
        <v>46764</v>
      </c>
      <c r="I1023" s="49">
        <f>_xll.qlInterestRateIndexValueDate(Index1M,$H1023)</f>
        <v>46766</v>
      </c>
      <c r="J1023" s="52">
        <f>IFERROR(_xll.qlIndexFixing(Index1M,$H1023,TRUE,_xll.ohTrigger(RecalcTrigger,Trigger1M)),NA())</f>
        <v>2.4048172461062663E-2</v>
      </c>
      <c r="K1023" s="52">
        <f>IFERROR(_xll.qlIndexFixing(ONIndex1M,I1023,TRUE,_xll.ohTrigger(RecalcTrigger,Trigger1M)),NA())</f>
        <v>2.4021413379067269E-2</v>
      </c>
      <c r="L1023" s="52">
        <f>IFERROR(_xll.qlIndexFixing(Index3M,H1023,TRUE,_xll.ohTrigger(RecalcTrigger,Trigger3M)),NA())</f>
        <v>2.4998162080850619E-2</v>
      </c>
      <c r="M1023" s="52">
        <f>IFERROR(_xll.qlIndexFixing(ONIndex3M,I1023,TRUE,_xll.ohTrigger(RecalcTrigger,Trigger3M)),NA())</f>
        <v>2.4893829241219301E-2</v>
      </c>
      <c r="N1023" s="52">
        <f>IFERROR(_xll.qlIndexFixing(Index6M,$H1023,TRUE,_xll.ohTrigger(RecalcTrigger,Trigger6M)),NA())</f>
        <v>2.6779017019718673E-2</v>
      </c>
      <c r="O1023" s="52">
        <f>IFERROR(_xll.qlIndexFixing(ONIndex6M,I1023,TRUE,_xll.ohTrigger(RecalcTrigger,Trigger6M)),NA())</f>
        <v>2.655170852437605E-2</v>
      </c>
      <c r="P1023" s="52">
        <f>IFERROR(_xll.qlIndexFixing(Index1Y,$H1023,TRUE,_xll.ohTrigger(RecalcTrigger,Trigger1Y)),NA())</f>
        <v>2.8633022993780927E-2</v>
      </c>
      <c r="Q1023" s="52">
        <f>IFERROR(_xll.qlIndexFixing(ONIndex1Y,I1023,TRUE,_xll.ohTrigger(RecalcTrigger,Trigger1Y)),NA())</f>
        <v>2.789523767806612E-2</v>
      </c>
    </row>
    <row r="1024" spans="2:17" x14ac:dyDescent="0.2">
      <c r="B1024" s="46" t="s">
        <v>51</v>
      </c>
      <c r="D1024" s="49">
        <f>_xll.qlCalendarAdvance(LocalCalendar,$D1023,B1024,"f",FALSE)</f>
        <v>46777</v>
      </c>
      <c r="E1024" s="49">
        <f>_xll.qlInterestRateIndexValueDate(IndexON,D1024)</f>
        <v>46777</v>
      </c>
      <c r="F1024" s="52">
        <f>IFERROR(_xll.qlIndexFixing(IndexON,D1024,TRUE,_xll.ohTrigger(RecalcTrigger,TriggerON)),NA())</f>
        <v>2.1331504367614329E-2</v>
      </c>
      <c r="H1024" s="49">
        <f>_xll.qlCalendarAdvance(IborCalendar,$H1023,B1024,"f",FALSE)</f>
        <v>46771</v>
      </c>
      <c r="I1024" s="49">
        <f>_xll.qlInterestRateIndexValueDate(Index1M,$H1024)</f>
        <v>46773</v>
      </c>
      <c r="J1024" s="52">
        <f>IFERROR(_xll.qlIndexFixing(Index1M,$H1024,TRUE,_xll.ohTrigger(RecalcTrigger,Trigger1M)),NA())</f>
        <v>2.4051657806804516E-2</v>
      </c>
      <c r="K1024" s="52">
        <f>IFERROR(_xll.qlIndexFixing(ONIndex1M,I1024,TRUE,_xll.ohTrigger(RecalcTrigger,Trigger1M)),NA())</f>
        <v>2.4023177531491413E-2</v>
      </c>
      <c r="L1024" s="52">
        <f>IFERROR(_xll.qlIndexFixing(Index3M,H1024,TRUE,_xll.ohTrigger(RecalcTrigger,Trigger3M)),NA())</f>
        <v>2.4997399687107034E-2</v>
      </c>
      <c r="M1024" s="52">
        <f>IFERROR(_xll.qlIndexFixing(ONIndex3M,I1024,TRUE,_xll.ohTrigger(RecalcTrigger,Trigger3M)),NA())</f>
        <v>2.4897099634735298E-2</v>
      </c>
      <c r="N1024" s="52">
        <f>IFERROR(_xll.qlIndexFixing(Index6M,$H1024,TRUE,_xll.ohTrigger(RecalcTrigger,Trigger6M)),NA())</f>
        <v>2.6782687526558682E-2</v>
      </c>
      <c r="O1024" s="52">
        <f>IFERROR(_xll.qlIndexFixing(ONIndex6M,I1024,TRUE,_xll.ohTrigger(RecalcTrigger,Trigger6M)),NA())</f>
        <v>2.6555495266222806E-2</v>
      </c>
      <c r="P1024" s="52">
        <f>IFERROR(_xll.qlIndexFixing(Index1Y,$H1024,TRUE,_xll.ohTrigger(RecalcTrigger,Trigger1Y)),NA())</f>
        <v>2.8644260716960551E-2</v>
      </c>
      <c r="Q1024" s="52">
        <f>IFERROR(_xll.qlIndexFixing(ONIndex1Y,I1024,TRUE,_xll.ohTrigger(RecalcTrigger,Trigger1Y)),NA())</f>
        <v>2.7903900027670403E-2</v>
      </c>
    </row>
    <row r="1025" spans="2:17" x14ac:dyDescent="0.2">
      <c r="B1025" s="46" t="s">
        <v>51</v>
      </c>
      <c r="D1025" s="49">
        <f>_xll.qlCalendarAdvance(LocalCalendar,$D1024,B1025,"f",FALSE)</f>
        <v>46784</v>
      </c>
      <c r="E1025" s="49">
        <f>_xll.qlInterestRateIndexValueDate(IndexON,D1025)</f>
        <v>46784</v>
      </c>
      <c r="F1025" s="52">
        <f>IFERROR(_xll.qlIndexFixing(IndexON,D1025,TRUE,_xll.ohTrigger(RecalcTrigger,TriggerON)),NA())</f>
        <v>2.1336917604113381E-2</v>
      </c>
      <c r="H1025" s="49">
        <f>_xll.qlCalendarAdvance(IborCalendar,$H1024,B1025,"f",FALSE)</f>
        <v>46778</v>
      </c>
      <c r="I1025" s="49">
        <f>_xll.qlInterestRateIndexValueDate(Index1M,$H1025)</f>
        <v>46780</v>
      </c>
      <c r="J1025" s="52">
        <f>IFERROR(_xll.qlIndexFixing(Index1M,$H1025,TRUE,_xll.ohTrigger(RecalcTrigger,Trigger1M)),NA())</f>
        <v>2.4053073260617223E-2</v>
      </c>
      <c r="K1025" s="52">
        <f>IFERROR(_xll.qlIndexFixing(ONIndex1M,I1025,TRUE,_xll.ohTrigger(RecalcTrigger,Trigger1M)),NA())</f>
        <v>2.4025815819692653E-2</v>
      </c>
      <c r="L1025" s="52">
        <f>IFERROR(_xll.qlIndexFixing(Index3M,H1025,TRUE,_xll.ohTrigger(RecalcTrigger,Trigger3M)),NA())</f>
        <v>2.5000962259482163E-2</v>
      </c>
      <c r="M1025" s="52">
        <f>IFERROR(_xll.qlIndexFixing(ONIndex3M,I1025,TRUE,_xll.ohTrigger(RecalcTrigger,Trigger3M)),NA())</f>
        <v>2.490142695550368E-2</v>
      </c>
      <c r="N1025" s="52">
        <f>IFERROR(_xll.qlIndexFixing(Index6M,$H1025,TRUE,_xll.ohTrigger(RecalcTrigger,Trigger6M)),NA())</f>
        <v>2.6786273380531557E-2</v>
      </c>
      <c r="O1025" s="52">
        <f>IFERROR(_xll.qlIndexFixing(ONIndex6M,I1025,TRUE,_xll.ohTrigger(RecalcTrigger,Trigger6M)),NA())</f>
        <v>2.6560490827680638E-2</v>
      </c>
      <c r="P1025" s="52">
        <f>IFERROR(_xll.qlIndexFixing(Index1Y,$H1025,TRUE,_xll.ohTrigger(RecalcTrigger,Trigger1Y)),NA())</f>
        <v>2.8657636345780235E-2</v>
      </c>
      <c r="Q1025" s="52">
        <f>IFERROR(_xll.qlIndexFixing(ONIndex1Y,I1025,TRUE,_xll.ohTrigger(RecalcTrigger,Trigger1Y)),NA())</f>
        <v>2.7914606060450708E-2</v>
      </c>
    </row>
    <row r="1026" spans="2:17" x14ac:dyDescent="0.2">
      <c r="B1026" s="46" t="s">
        <v>51</v>
      </c>
      <c r="D1026" s="49">
        <f>_xll.qlCalendarAdvance(LocalCalendar,$D1025,B1026,"f",FALSE)</f>
        <v>46791</v>
      </c>
      <c r="E1026" s="49">
        <f>_xll.qlInterestRateIndexValueDate(IndexON,D1026)</f>
        <v>46791</v>
      </c>
      <c r="F1026" s="52">
        <f>IFERROR(_xll.qlIndexFixing(IndexON,D1026,TRUE,_xll.ohTrigger(RecalcTrigger,TriggerON)),NA())</f>
        <v>2.1342211699675318E-2</v>
      </c>
      <c r="H1026" s="49">
        <f>_xll.qlCalendarAdvance(IborCalendar,$H1025,B1026,"f",FALSE)</f>
        <v>46785</v>
      </c>
      <c r="I1026" s="49">
        <f>_xll.qlInterestRateIndexValueDate(Index1M,$H1026)</f>
        <v>46787</v>
      </c>
      <c r="J1026" s="52">
        <f>IFERROR(_xll.qlIndexFixing(Index1M,$H1026,TRUE,_xll.ohTrigger(RecalcTrigger,Trigger1M)),NA())</f>
        <v>2.405533083787784E-2</v>
      </c>
      <c r="K1026" s="52">
        <f>IFERROR(_xll.qlIndexFixing(ONIndex1M,I1026,TRUE,_xll.ohTrigger(RecalcTrigger,Trigger1M)),NA())</f>
        <v>2.4028325799116956E-2</v>
      </c>
      <c r="L1026" s="52">
        <f>IFERROR(_xll.qlIndexFixing(Index3M,H1026,TRUE,_xll.ohTrigger(RecalcTrigger,Trigger3M)),NA())</f>
        <v>2.5003310530129497E-2</v>
      </c>
      <c r="M1026" s="52">
        <f>IFERROR(_xll.qlIndexFixing(ONIndex3M,I1026,TRUE,_xll.ohTrigger(RecalcTrigger,Trigger3M)),NA())</f>
        <v>2.4905629169706955E-2</v>
      </c>
      <c r="N1026" s="52">
        <f>IFERROR(_xll.qlIndexFixing(Index6M,$H1026,TRUE,_xll.ohTrigger(RecalcTrigger,Trigger6M)),NA())</f>
        <v>2.6789779868792187E-2</v>
      </c>
      <c r="O1026" s="52">
        <f>IFERROR(_xll.qlIndexFixing(ONIndex6M,I1026,TRUE,_xll.ohTrigger(RecalcTrigger,Trigger6M)),NA())</f>
        <v>2.6565345443270161E-2</v>
      </c>
      <c r="P1026" s="52">
        <f>IFERROR(_xll.qlIndexFixing(Index1Y,$H1026,TRUE,_xll.ohTrigger(RecalcTrigger,Trigger1Y)),NA())</f>
        <v>2.8671050121814569E-2</v>
      </c>
      <c r="Q1026" s="52">
        <f>IFERROR(_xll.qlIndexFixing(ONIndex1Y,I1026,TRUE,_xll.ohTrigger(RecalcTrigger,Trigger1Y)),NA())</f>
        <v>2.7925532149710719E-2</v>
      </c>
    </row>
    <row r="1027" spans="2:17" x14ac:dyDescent="0.2">
      <c r="B1027" s="46" t="s">
        <v>51</v>
      </c>
      <c r="D1027" s="49">
        <f>_xll.qlCalendarAdvance(LocalCalendar,$D1026,B1027,"f",FALSE)</f>
        <v>46798</v>
      </c>
      <c r="E1027" s="49">
        <f>_xll.qlInterestRateIndexValueDate(IndexON,D1027)</f>
        <v>46798</v>
      </c>
      <c r="F1027" s="52">
        <f>IFERROR(_xll.qlIndexFixing(IndexON,D1027,TRUE,_xll.ohTrigger(RecalcTrigger,TriggerON)),NA())</f>
        <v>2.1347386654619882E-2</v>
      </c>
      <c r="H1027" s="49">
        <f>_xll.qlCalendarAdvance(IborCalendar,$H1026,B1027,"f",FALSE)</f>
        <v>46792</v>
      </c>
      <c r="I1027" s="49">
        <f>_xll.qlInterestRateIndexValueDate(Index1M,$H1027)</f>
        <v>46794</v>
      </c>
      <c r="J1027" s="52">
        <f>IFERROR(_xll.qlIndexFixing(Index1M,$H1027,TRUE,_xll.ohTrigger(RecalcTrigger,Trigger1M)),NA())</f>
        <v>2.405745986669431E-2</v>
      </c>
      <c r="K1027" s="52">
        <f>IFERROR(_xll.qlIndexFixing(ONIndex1M,I1027,TRUE,_xll.ohTrigger(RecalcTrigger,Trigger1M)),NA())</f>
        <v>2.4030707469817614E-2</v>
      </c>
      <c r="L1027" s="52">
        <f>IFERROR(_xll.qlIndexFixing(Index3M,H1027,TRUE,_xll.ohTrigger(RecalcTrigger,Trigger3M)),NA())</f>
        <v>2.5006631169526727E-2</v>
      </c>
      <c r="M1027" s="52">
        <f>IFERROR(_xll.qlIndexFixing(ONIndex3M,I1027,TRUE,_xll.ohTrigger(RecalcTrigger,Trigger3M)),NA())</f>
        <v>2.4909706277291832E-2</v>
      </c>
      <c r="N1027" s="52">
        <f>IFERROR(_xll.qlIndexFixing(Index6M,$H1027,TRUE,_xll.ohTrigger(RecalcTrigger,Trigger6M)),NA())</f>
        <v>2.6793212278544216E-2</v>
      </c>
      <c r="O1027" s="52">
        <f>IFERROR(_xll.qlIndexFixing(ONIndex6M,I1027,TRUE,_xll.ohTrigger(RecalcTrigger,Trigger6M)),NA())</f>
        <v>2.6570059112911437E-2</v>
      </c>
      <c r="P1027" s="52">
        <f>IFERROR(_xll.qlIndexFixing(Index1Y,$H1027,TRUE,_xll.ohTrigger(RecalcTrigger,Trigger1Y)),NA())</f>
        <v>2.8684497142227927E-2</v>
      </c>
      <c r="Q1027" s="52">
        <f>IFERROR(_xll.qlIndexFixing(ONIndex1Y,I1027,TRUE,_xll.ohTrigger(RecalcTrigger,Trigger1Y)),NA())</f>
        <v>2.7936678295503725E-2</v>
      </c>
    </row>
    <row r="1028" spans="2:17" x14ac:dyDescent="0.2">
      <c r="B1028" s="46" t="s">
        <v>51</v>
      </c>
      <c r="D1028" s="49">
        <f>_xll.qlCalendarAdvance(LocalCalendar,$D1027,B1028,"f",FALSE)</f>
        <v>46805</v>
      </c>
      <c r="E1028" s="49">
        <f>_xll.qlInterestRateIndexValueDate(IndexON,D1028)</f>
        <v>46805</v>
      </c>
      <c r="F1028" s="52">
        <f>IFERROR(_xll.qlIndexFixing(IndexON,D1028,TRUE,_xll.ohTrigger(RecalcTrigger,TriggerON)),NA())</f>
        <v>2.1352442468707267E-2</v>
      </c>
      <c r="H1028" s="49">
        <f>_xll.qlCalendarAdvance(IborCalendar,$H1027,B1028,"f",FALSE)</f>
        <v>46799</v>
      </c>
      <c r="I1028" s="49">
        <f>_xll.qlInterestRateIndexValueDate(Index1M,$H1028)</f>
        <v>46801</v>
      </c>
      <c r="J1028" s="52">
        <f>IFERROR(_xll.qlIndexFixing(Index1M,$H1028,TRUE,_xll.ohTrigger(RecalcTrigger,Trigger1M)),NA())</f>
        <v>2.4059460346997012E-2</v>
      </c>
      <c r="K1028" s="52">
        <f>IFERROR(_xll.qlIndexFixing(ONIndex1M,I1028,TRUE,_xll.ohTrigger(RecalcTrigger,Trigger1M)),NA())</f>
        <v>2.4033918286197054E-2</v>
      </c>
      <c r="L1028" s="52">
        <f>IFERROR(_xll.qlIndexFixing(Index3M,H1028,TRUE,_xll.ohTrigger(RecalcTrigger,Trigger3M)),NA())</f>
        <v>2.5009834470933079E-2</v>
      </c>
      <c r="M1028" s="52">
        <f>IFERROR(_xll.qlIndexFixing(ONIndex3M,I1028,TRUE,_xll.ohTrigger(RecalcTrigger,Trigger3M)),NA())</f>
        <v>2.491479708146338E-2</v>
      </c>
      <c r="N1028" s="52">
        <f>IFERROR(_xll.qlIndexFixing(Index6M,$H1028,TRUE,_xll.ohTrigger(RecalcTrigger,Trigger6M)),NA())</f>
        <v>2.6796575897035647E-2</v>
      </c>
      <c r="O1028" s="52">
        <f>IFERROR(_xll.qlIndexFixing(ONIndex6M,I1028,TRUE,_xll.ohTrigger(RecalcTrigger,Trigger6M)),NA())</f>
        <v>2.65759330515003E-2</v>
      </c>
      <c r="P1028" s="52">
        <f>IFERROR(_xll.qlIndexFixing(Index1Y,$H1028,TRUE,_xll.ohTrigger(RecalcTrigger,Trigger1Y)),NA())</f>
        <v>2.8700067866418485E-2</v>
      </c>
      <c r="Q1028" s="52">
        <f>IFERROR(_xll.qlIndexFixing(ONIndex1Y,I1028,TRUE,_xll.ohTrigger(RecalcTrigger,Trigger1Y)),NA())</f>
        <v>2.7949950959131886E-2</v>
      </c>
    </row>
    <row r="1029" spans="2:17" x14ac:dyDescent="0.2">
      <c r="B1029" s="46" t="s">
        <v>51</v>
      </c>
      <c r="D1029" s="49">
        <f>_xll.qlCalendarAdvance(LocalCalendar,$D1028,B1029,"f",FALSE)</f>
        <v>46812</v>
      </c>
      <c r="E1029" s="49">
        <f>_xll.qlInterestRateIndexValueDate(IndexON,D1029)</f>
        <v>46812</v>
      </c>
      <c r="F1029" s="52">
        <f>IFERROR(_xll.qlIndexFixing(IndexON,D1029,TRUE,_xll.ohTrigger(RecalcTrigger,TriggerON)),NA())</f>
        <v>2.1357379142017408E-2</v>
      </c>
      <c r="H1029" s="49">
        <f>_xll.qlCalendarAdvance(IborCalendar,$H1028,B1029,"f",FALSE)</f>
        <v>46806</v>
      </c>
      <c r="I1029" s="49">
        <f>_xll.qlInterestRateIndexValueDate(Index1M,$H1029)</f>
        <v>46808</v>
      </c>
      <c r="J1029" s="52">
        <f>IFERROR(_xll.qlIndexFixing(Index1M,$H1029,TRUE,_xll.ohTrigger(RecalcTrigger,Trigger1M)),NA())</f>
        <v>2.40613322787189E-2</v>
      </c>
      <c r="K1029" s="52">
        <f>IFERROR(_xll.qlIndexFixing(ONIndex1M,I1029,TRUE,_xll.ohTrigger(RecalcTrigger,Trigger1M)),NA())</f>
        <v>2.4035085884834828E-2</v>
      </c>
      <c r="L1029" s="52">
        <f>IFERROR(_xll.qlIndexFixing(Index3M,H1029,TRUE,_xll.ohTrigger(RecalcTrigger,Trigger3M)),NA())</f>
        <v>2.5012930366092867E-2</v>
      </c>
      <c r="M1029" s="52">
        <f>IFERROR(_xll.qlIndexFixing(ONIndex3M,I1029,TRUE,_xll.ohTrigger(RecalcTrigger,Trigger3M)),NA())</f>
        <v>2.4917485172633036E-2</v>
      </c>
      <c r="N1029" s="52">
        <f>IFERROR(_xll.qlIndexFixing(Index6M,$H1029,TRUE,_xll.ohTrigger(RecalcTrigger,Trigger6M)),NA())</f>
        <v>2.6799876011554886E-2</v>
      </c>
      <c r="O1029" s="52">
        <f>IFERROR(_xll.qlIndexFixing(ONIndex6M,I1029,TRUE,_xll.ohTrigger(RecalcTrigger,Trigger6M)),NA())</f>
        <v>2.6579063614349252E-2</v>
      </c>
      <c r="P1029" s="52">
        <f>IFERROR(_xll.qlIndexFixing(Index1Y,$H1029,TRUE,_xll.ohTrigger(RecalcTrigger,Trigger1Y)),NA())</f>
        <v>2.8711471303558875E-2</v>
      </c>
      <c r="Q1029" s="52">
        <f>IFERROR(_xll.qlIndexFixing(ONIndex1Y,I1029,TRUE,_xll.ohTrigger(RecalcTrigger,Trigger1Y)),NA())</f>
        <v>2.7959630756875242E-2</v>
      </c>
    </row>
    <row r="1030" spans="2:17" x14ac:dyDescent="0.2">
      <c r="B1030" s="46" t="s">
        <v>51</v>
      </c>
      <c r="D1030" s="49">
        <f>_xll.qlCalendarAdvance(LocalCalendar,$D1029,B1030,"f",FALSE)</f>
        <v>46819</v>
      </c>
      <c r="E1030" s="49">
        <f>_xll.qlInterestRateIndexValueDate(IndexON,D1030)</f>
        <v>46819</v>
      </c>
      <c r="F1030" s="52">
        <f>IFERROR(_xll.qlIndexFixing(IndexON,D1030,TRUE,_xll.ohTrigger(RecalcTrigger,TriggerON)),NA())</f>
        <v>2.1362196674470368E-2</v>
      </c>
      <c r="H1030" s="49">
        <f>_xll.qlCalendarAdvance(IborCalendar,$H1029,B1030,"f",FALSE)</f>
        <v>46813</v>
      </c>
      <c r="I1030" s="49">
        <f>_xll.qlInterestRateIndexValueDate(Index1M,$H1030)</f>
        <v>46815</v>
      </c>
      <c r="J1030" s="52">
        <f>IFERROR(_xll.qlIndexFixing(Index1M,$H1030,TRUE,_xll.ohTrigger(RecalcTrigger,Trigger1M)),NA())</f>
        <v>2.4063075661795514E-2</v>
      </c>
      <c r="K1030" s="52">
        <f>IFERROR(_xll.qlIndexFixing(ONIndex1M,I1030,TRUE,_xll.ohTrigger(RecalcTrigger,Trigger1M)),NA())</f>
        <v>2.4037082629204676E-2</v>
      </c>
      <c r="L1030" s="52">
        <f>IFERROR(_xll.qlIndexFixing(Index3M,H1030,TRUE,_xll.ohTrigger(RecalcTrigger,Trigger3M)),NA())</f>
        <v>2.5020180123622865E-2</v>
      </c>
      <c r="M1030" s="52">
        <f>IFERROR(_xll.qlIndexFixing(ONIndex3M,I1030,TRUE,_xll.ohTrigger(RecalcTrigger,Trigger3M)),NA())</f>
        <v>2.4921186960362718E-2</v>
      </c>
      <c r="N1030" s="52">
        <f>IFERROR(_xll.qlIndexFixing(Index6M,$H1030,TRUE,_xll.ohTrigger(RecalcTrigger,Trigger6M)),NA())</f>
        <v>2.6807955966725652E-2</v>
      </c>
      <c r="O1030" s="52">
        <f>IFERROR(_xll.qlIndexFixing(ONIndex6M,I1030,TRUE,_xll.ohTrigger(RecalcTrigger,Trigger6M)),NA())</f>
        <v>2.6583354446065854E-2</v>
      </c>
      <c r="P1030" s="52">
        <f>IFERROR(_xll.qlIndexFixing(Index1Y,$H1030,TRUE,_xll.ohTrigger(RecalcTrigger,Trigger1Y)),NA())</f>
        <v>2.8724988637510981E-2</v>
      </c>
      <c r="Q1030" s="52">
        <f>IFERROR(_xll.qlIndexFixing(ONIndex1Y,I1030,TRUE,_xll.ohTrigger(RecalcTrigger,Trigger1Y)),NA())</f>
        <v>2.7971437072613625E-2</v>
      </c>
    </row>
    <row r="1031" spans="2:17" x14ac:dyDescent="0.2">
      <c r="B1031" s="46" t="s">
        <v>51</v>
      </c>
      <c r="D1031" s="49">
        <f>_xll.qlCalendarAdvance(LocalCalendar,$D1030,B1031,"f",FALSE)</f>
        <v>46826</v>
      </c>
      <c r="E1031" s="49">
        <f>_xll.qlInterestRateIndexValueDate(IndexON,D1031)</f>
        <v>46826</v>
      </c>
      <c r="F1031" s="52">
        <f>IFERROR(_xll.qlIndexFixing(IndexON,D1031,TRUE,_xll.ohTrigger(RecalcTrigger,TriggerON)),NA())</f>
        <v>2.1366895066226022E-2</v>
      </c>
      <c r="H1031" s="49">
        <f>_xll.qlCalendarAdvance(IborCalendar,$H1030,B1031,"f",FALSE)</f>
        <v>46820</v>
      </c>
      <c r="I1031" s="49">
        <f>_xll.qlInterestRateIndexValueDate(Index1M,$H1031)</f>
        <v>46822</v>
      </c>
      <c r="J1031" s="52">
        <f>IFERROR(_xll.qlIndexFixing(Index1M,$H1031,TRUE,_xll.ohTrigger(RecalcTrigger,Trigger1M)),NA())</f>
        <v>2.4064690496170119E-2</v>
      </c>
      <c r="K1031" s="52">
        <f>IFERROR(_xll.qlIndexFixing(ONIndex1M,I1031,TRUE,_xll.ohTrigger(RecalcTrigger,Trigger1M)),NA())</f>
        <v>2.4038951064770941E-2</v>
      </c>
      <c r="L1031" s="52">
        <f>IFERROR(_xll.qlIndexFixing(Index3M,H1031,TRUE,_xll.ohTrigger(RecalcTrigger,Trigger3M)),NA())</f>
        <v>2.5023077068343572E-2</v>
      </c>
      <c r="M1031" s="52">
        <f>IFERROR(_xll.qlIndexFixing(ONIndex3M,I1031,TRUE,_xll.ohTrigger(RecalcTrigger,Trigger3M)),NA())</f>
        <v>2.4924763641394065E-2</v>
      </c>
      <c r="N1031" s="52">
        <f>IFERROR(_xll.qlIndexFixing(Index6M,$H1031,TRUE,_xll.ohTrigger(RecalcTrigger,Trigger6M)),NA())</f>
        <v>2.6809931871166936E-2</v>
      </c>
      <c r="O1031" s="52">
        <f>IFERROR(_xll.qlIndexFixing(ONIndex6M,I1031,TRUE,_xll.ohTrigger(RecalcTrigger,Trigger6M)),NA())</f>
        <v>2.6587504331834211E-2</v>
      </c>
      <c r="P1031" s="52">
        <f>IFERROR(_xll.qlIndexFixing(Index1Y,$H1031,TRUE,_xll.ohTrigger(RecalcTrigger,Trigger1Y)),NA())</f>
        <v>2.8738519601908527E-2</v>
      </c>
      <c r="Q1031" s="52">
        <f>IFERROR(_xll.qlIndexFixing(ONIndex1Y,I1031,TRUE,_xll.ohTrigger(RecalcTrigger,Trigger1Y)),NA())</f>
        <v>2.7983463445098167E-2</v>
      </c>
    </row>
    <row r="1032" spans="2:17" x14ac:dyDescent="0.2">
      <c r="B1032" s="46" t="s">
        <v>51</v>
      </c>
      <c r="D1032" s="49">
        <f>_xll.qlCalendarAdvance(LocalCalendar,$D1031,B1032,"f",FALSE)</f>
        <v>46833</v>
      </c>
      <c r="E1032" s="49">
        <f>_xll.qlInterestRateIndexValueDate(IndexON,D1032)</f>
        <v>46833</v>
      </c>
      <c r="F1032" s="52">
        <f>IFERROR(_xll.qlIndexFixing(IndexON,D1032,TRUE,_xll.ohTrigger(RecalcTrigger,TriggerON)),NA())</f>
        <v>2.1371474317124495E-2</v>
      </c>
      <c r="H1032" s="49">
        <f>_xll.qlCalendarAdvance(IborCalendar,$H1031,B1032,"f",FALSE)</f>
        <v>46827</v>
      </c>
      <c r="I1032" s="49">
        <f>_xll.qlInterestRateIndexValueDate(Index1M,$H1032)</f>
        <v>46829</v>
      </c>
      <c r="J1032" s="52">
        <f>IFERROR(_xll.qlIndexFixing(Index1M,$H1032,TRUE,_xll.ohTrigger(RecalcTrigger,Trigger1M)),NA())</f>
        <v>2.4067075026497908E-2</v>
      </c>
      <c r="K1032" s="52">
        <f>IFERROR(_xll.qlIndexFixing(ONIndex1M,I1032,TRUE,_xll.ohTrigger(RecalcTrigger,Trigger1M)),NA())</f>
        <v>2.404069119150698E-2</v>
      </c>
      <c r="L1032" s="52">
        <f>IFERROR(_xll.qlIndexFixing(Index3M,H1032,TRUE,_xll.ohTrigger(RecalcTrigger,Trigger3M)),NA())</f>
        <v>2.5025899778996871E-2</v>
      </c>
      <c r="M1032" s="52">
        <f>IFERROR(_xll.qlIndexFixing(ONIndex3M,I1032,TRUE,_xll.ohTrigger(RecalcTrigger,Trigger3M)),NA())</f>
        <v>2.4928215215807015E-2</v>
      </c>
      <c r="N1032" s="52">
        <f>IFERROR(_xll.qlIndexFixing(Index6M,$H1032,TRUE,_xll.ohTrigger(RecalcTrigger,Trigger6M)),NA())</f>
        <v>2.6813070334618438E-2</v>
      </c>
      <c r="O1032" s="52">
        <f>IFERROR(_xll.qlIndexFixing(ONIndex6M,I1032,TRUE,_xll.ohTrigger(RecalcTrigger,Trigger6M)),NA())</f>
        <v>2.6591513271521094E-2</v>
      </c>
      <c r="P1032" s="52">
        <f>IFERROR(_xll.qlIndexFixing(Index1Y,$H1032,TRUE,_xll.ohTrigger(RecalcTrigger,Trigger1Y)),NA())</f>
        <v>2.875205929261512E-2</v>
      </c>
      <c r="Q1032" s="52">
        <f>IFERROR(_xll.qlIndexFixing(ONIndex1Y,I1032,TRUE,_xll.ohTrigger(RecalcTrigger,Trigger1Y)),NA())</f>
        <v>2.7995709874435448E-2</v>
      </c>
    </row>
    <row r="1033" spans="2:17" x14ac:dyDescent="0.2">
      <c r="B1033" s="46" t="s">
        <v>51</v>
      </c>
      <c r="D1033" s="49">
        <f>_xll.qlCalendarAdvance(LocalCalendar,$D1032,B1033,"f",FALSE)</f>
        <v>46840</v>
      </c>
      <c r="E1033" s="49">
        <f>_xll.qlInterestRateIndexValueDate(IndexON,D1033)</f>
        <v>46840</v>
      </c>
      <c r="F1033" s="52">
        <f>IFERROR(_xll.qlIndexFixing(IndexON,D1033,TRUE,_xll.ohTrigger(RecalcTrigger,TriggerON)),NA())</f>
        <v>2.1375934427245724E-2</v>
      </c>
      <c r="H1033" s="49">
        <f>_xll.qlCalendarAdvance(IborCalendar,$H1032,B1033,"f",FALSE)</f>
        <v>46834</v>
      </c>
      <c r="I1033" s="49">
        <f>_xll.qlInterestRateIndexValueDate(Index1M,$H1033)</f>
        <v>46836</v>
      </c>
      <c r="J1033" s="52">
        <f>IFERROR(_xll.qlIndexFixing(Index1M,$H1033,TRUE,_xll.ohTrigger(RecalcTrigger,Trigger1M)),NA())</f>
        <v>2.4067534518607027E-2</v>
      </c>
      <c r="K1033" s="52">
        <f>IFERROR(_xll.qlIndexFixing(ONIndex1M,I1033,TRUE,_xll.ohTrigger(RecalcTrigger,Trigger1M)),NA())</f>
        <v>2.4042303009466082E-2</v>
      </c>
      <c r="L1033" s="52">
        <f>IFERROR(_xll.qlIndexFixing(Index3M,H1033,TRUE,_xll.ohTrigger(RecalcTrigger,Trigger3M)),NA())</f>
        <v>2.5028657772090353E-2</v>
      </c>
      <c r="M1033" s="52">
        <f>IFERROR(_xll.qlIndexFixing(ONIndex3M,I1033,TRUE,_xll.ohTrigger(RecalcTrigger,Trigger3M)),NA())</f>
        <v>2.493154168352163E-2</v>
      </c>
      <c r="N1033" s="52">
        <f>IFERROR(_xll.qlIndexFixing(Index6M,$H1033,TRUE,_xll.ohTrigger(RecalcTrigger,Trigger6M)),NA())</f>
        <v>2.6816167034667691E-2</v>
      </c>
      <c r="O1033" s="52">
        <f>IFERROR(_xll.qlIndexFixing(ONIndex6M,I1033,TRUE,_xll.ohTrigger(RecalcTrigger,Trigger6M)),NA())</f>
        <v>2.6595381265233087E-2</v>
      </c>
      <c r="P1033" s="52">
        <f>IFERROR(_xll.qlIndexFixing(Index1Y,$H1033,TRUE,_xll.ohTrigger(RecalcTrigger,Trigger1Y)),NA())</f>
        <v>2.8765602805231914E-2</v>
      </c>
      <c r="Q1033" s="52">
        <f>IFERROR(_xll.qlIndexFixing(ONIndex1Y,I1033,TRUE,_xll.ohTrigger(RecalcTrigger,Trigger1Y)),NA())</f>
        <v>2.800817636067876E-2</v>
      </c>
    </row>
    <row r="1034" spans="2:17" x14ac:dyDescent="0.2">
      <c r="B1034" s="46" t="s">
        <v>51</v>
      </c>
      <c r="D1034" s="49">
        <f>_xll.qlCalendarAdvance(LocalCalendar,$D1033,B1034,"f",FALSE)</f>
        <v>46847</v>
      </c>
      <c r="E1034" s="49">
        <f>_xll.qlInterestRateIndexValueDate(IndexON,D1034)</f>
        <v>46847</v>
      </c>
      <c r="F1034" s="52">
        <f>IFERROR(_xll.qlIndexFixing(IndexON,D1034,TRUE,_xll.ohTrigger(RecalcTrigger,TriggerON)),NA())</f>
        <v>2.1380275396509774E-2</v>
      </c>
      <c r="H1034" s="49">
        <f>_xll.qlCalendarAdvance(IborCalendar,$H1033,B1034,"f",FALSE)</f>
        <v>46841</v>
      </c>
      <c r="I1034" s="49">
        <f>_xll.qlInterestRateIndexValueDate(Index1M,$H1034)</f>
        <v>46843</v>
      </c>
      <c r="J1034" s="52">
        <f>IFERROR(_xll.qlIndexFixing(Index1M,$H1034,TRUE,_xll.ohTrigger(RecalcTrigger,Trigger1M)),NA())</f>
        <v>2.4066118580068352E-2</v>
      </c>
      <c r="K1034" s="52">
        <f>IFERROR(_xll.qlIndexFixing(ONIndex1M,I1034,TRUE,_xll.ohTrigger(RecalcTrigger,Trigger1M)),NA())</f>
        <v>2.4043786518568311E-2</v>
      </c>
      <c r="L1034" s="52">
        <f>IFERROR(_xll.qlIndexFixing(Index3M,H1034,TRUE,_xll.ohTrigger(RecalcTrigger,Trigger3M)),NA())</f>
        <v>2.5028199993568818E-2</v>
      </c>
      <c r="M1034" s="52">
        <f>IFERROR(_xll.qlIndexFixing(ONIndex3M,I1034,TRUE,_xll.ohTrigger(RecalcTrigger,Trigger3M)),NA())</f>
        <v>2.4934743044591201E-2</v>
      </c>
      <c r="N1034" s="52">
        <f>IFERROR(_xll.qlIndexFixing(Index6M,$H1034,TRUE,_xll.ohTrigger(RecalcTrigger,Trigger6M)),NA())</f>
        <v>2.6815609082546387E-2</v>
      </c>
      <c r="O1034" s="52">
        <f>IFERROR(_xll.qlIndexFixing(ONIndex6M,I1034,TRUE,_xll.ohTrigger(RecalcTrigger,Trigger6M)),NA())</f>
        <v>2.6599108312890252E-2</v>
      </c>
      <c r="P1034" s="52">
        <f>IFERROR(_xll.qlIndexFixing(Index1Y,$H1034,TRUE,_xll.ohTrigger(RecalcTrigger,Trigger1Y)),NA())</f>
        <v>2.8770779867517509E-2</v>
      </c>
      <c r="Q1034" s="52">
        <f>IFERROR(_xll.qlIndexFixing(ONIndex1Y,I1034,TRUE,_xll.ohTrigger(RecalcTrigger,Trigger1Y)),NA())</f>
        <v>2.8020862903908039E-2</v>
      </c>
    </row>
    <row r="1035" spans="2:17" x14ac:dyDescent="0.2">
      <c r="B1035" s="46" t="s">
        <v>51</v>
      </c>
      <c r="D1035" s="49">
        <f>_xll.qlCalendarAdvance(LocalCalendar,$D1034,B1035,"f",FALSE)</f>
        <v>46854</v>
      </c>
      <c r="E1035" s="49">
        <f>_xll.qlInterestRateIndexValueDate(IndexON,D1035)</f>
        <v>46854</v>
      </c>
      <c r="F1035" s="52">
        <f>IFERROR(_xll.qlIndexFixing(IndexON,D1035,TRUE,_xll.ohTrigger(RecalcTrigger,TriggerON)),NA())</f>
        <v>2.1384497224996579E-2</v>
      </c>
      <c r="H1035" s="49">
        <f>_xll.qlCalendarAdvance(IborCalendar,$H1034,B1035,"f",FALSE)</f>
        <v>46848</v>
      </c>
      <c r="I1035" s="49">
        <f>_xll.qlInterestRateIndexValueDate(Index1M,$H1035)</f>
        <v>46850</v>
      </c>
      <c r="J1035" s="52">
        <f>IFERROR(_xll.qlIndexFixing(Index1M,$H1035,TRUE,_xll.ohTrigger(RecalcTrigger,Trigger1M)),NA())</f>
        <v>2.4069864689999641E-2</v>
      </c>
      <c r="K1035" s="52">
        <f>IFERROR(_xll.qlIndexFixing(ONIndex1M,I1035,TRUE,_xll.ohTrigger(RecalcTrigger,Trigger1M)),NA())</f>
        <v>2.4045141718893603E-2</v>
      </c>
      <c r="L1035" s="52">
        <f>IFERROR(_xll.qlIndexFixing(Index3M,H1035,TRUE,_xll.ohTrigger(RecalcTrigger,Trigger3M)),NA())</f>
        <v>2.5030859330952088E-2</v>
      </c>
      <c r="M1035" s="52">
        <f>IFERROR(_xll.qlIndexFixing(ONIndex3M,I1035,TRUE,_xll.ohTrigger(RecalcTrigger,Trigger3M)),NA())</f>
        <v>2.4937819298935793E-2</v>
      </c>
      <c r="N1035" s="52">
        <f>IFERROR(_xll.qlIndexFixing(Index6M,$H1035,TRUE,_xll.ohTrigger(RecalcTrigger,Trigger6M)),NA())</f>
        <v>2.6823461620142371E-2</v>
      </c>
      <c r="O1035" s="52">
        <f>IFERROR(_xll.qlIndexFixing(ONIndex6M,I1035,TRUE,_xll.ohTrigger(RecalcTrigger,Trigger6M)),NA())</f>
        <v>2.6602694414492589E-2</v>
      </c>
      <c r="P1035" s="52">
        <f>IFERROR(_xll.qlIndexFixing(Index1Y,$H1035,TRUE,_xll.ohTrigger(RecalcTrigger,Trigger1Y)),NA())</f>
        <v>2.8792681677281214E-2</v>
      </c>
      <c r="Q1035" s="52">
        <f>IFERROR(_xll.qlIndexFixing(ONIndex1Y,I1035,TRUE,_xll.ohTrigger(RecalcTrigger,Trigger1Y)),NA())</f>
        <v>2.8033769504203221E-2</v>
      </c>
    </row>
    <row r="1036" spans="2:17" x14ac:dyDescent="0.2">
      <c r="B1036" s="46" t="s">
        <v>51</v>
      </c>
      <c r="D1036" s="49">
        <f>_xll.qlCalendarAdvance(LocalCalendar,$D1035,B1036,"f",FALSE)</f>
        <v>46861</v>
      </c>
      <c r="E1036" s="49">
        <f>_xll.qlInterestRateIndexValueDate(IndexON,D1036)</f>
        <v>46861</v>
      </c>
      <c r="F1036" s="52">
        <f>IFERROR(_xll.qlIndexFixing(IndexON,D1036,TRUE,_xll.ohTrigger(RecalcTrigger,TriggerON)),NA())</f>
        <v>2.1388599912626205E-2</v>
      </c>
      <c r="H1036" s="49">
        <f>_xll.qlCalendarAdvance(IborCalendar,$H1035,B1036,"f",FALSE)</f>
        <v>46855</v>
      </c>
      <c r="I1036" s="49">
        <f>_xll.qlInterestRateIndexValueDate(Index1M,$H1036)</f>
        <v>46861</v>
      </c>
      <c r="J1036" s="52">
        <f>IFERROR(_xll.qlIndexFixing(Index1M,$H1036,TRUE,_xll.ohTrigger(RecalcTrigger,Trigger1M)),NA())</f>
        <v>2.4070505708825962E-2</v>
      </c>
      <c r="K1036" s="52">
        <f>IFERROR(_xll.qlIndexFixing(ONIndex1M,I1036,TRUE,_xll.ohTrigger(RecalcTrigger,Trigger1M)),NA())</f>
        <v>2.4045249940831681E-2</v>
      </c>
      <c r="L1036" s="52">
        <f>IFERROR(_xll.qlIndexFixing(Index3M,H1036,TRUE,_xll.ohTrigger(RecalcTrigger,Trigger3M)),NA())</f>
        <v>2.5034966478297827E-2</v>
      </c>
      <c r="M1036" s="52">
        <f>IFERROR(_xll.qlIndexFixing(ONIndex3M,I1036,TRUE,_xll.ohTrigger(RecalcTrigger,Trigger3M)),NA())</f>
        <v>2.4940269912168134E-2</v>
      </c>
      <c r="N1036" s="52">
        <f>IFERROR(_xll.qlIndexFixing(Index6M,$H1036,TRUE,_xll.ohTrigger(RecalcTrigger,Trigger6M)),NA())</f>
        <v>2.6824554397215362E-2</v>
      </c>
      <c r="O1036" s="52">
        <f>IFERROR(_xll.qlIndexFixing(ONIndex6M,I1036,TRUE,_xll.ohTrigger(RecalcTrigger,Trigger6M)),NA())</f>
        <v>2.6605607555634236E-2</v>
      </c>
      <c r="P1036" s="52">
        <f>IFERROR(_xll.qlIndexFixing(Index1Y,$H1036,TRUE,_xll.ohTrigger(RecalcTrigger,Trigger1Y)),NA())</f>
        <v>2.8809751870751472E-2</v>
      </c>
      <c r="Q1036" s="52">
        <f>IFERROR(_xll.qlIndexFixing(ONIndex1Y,I1036,TRUE,_xll.ohTrigger(RecalcTrigger,Trigger1Y)),NA())</f>
        <v>2.8050402057431256E-2</v>
      </c>
    </row>
    <row r="1037" spans="2:17" x14ac:dyDescent="0.2">
      <c r="B1037" s="46" t="s">
        <v>51</v>
      </c>
      <c r="D1037" s="49">
        <f>_xll.qlCalendarAdvance(LocalCalendar,$D1036,B1037,"f",FALSE)</f>
        <v>46868</v>
      </c>
      <c r="E1037" s="49">
        <f>_xll.qlInterestRateIndexValueDate(IndexON,D1037)</f>
        <v>46868</v>
      </c>
      <c r="F1037" s="52">
        <f>IFERROR(_xll.qlIndexFixing(IndexON,D1037,TRUE,_xll.ohTrigger(RecalcTrigger,TriggerON)),NA())</f>
        <v>2.1392583459478587E-2</v>
      </c>
      <c r="H1037" s="49">
        <f>_xll.qlCalendarAdvance(IborCalendar,$H1036,B1037,"f",FALSE)</f>
        <v>46862</v>
      </c>
      <c r="I1037" s="49">
        <f>_xll.qlInterestRateIndexValueDate(Index1M,$H1037)</f>
        <v>46864</v>
      </c>
      <c r="J1037" s="52">
        <f>IFERROR(_xll.qlIndexFixing(Index1M,$H1037,TRUE,_xll.ohTrigger(RecalcTrigger,Trigger1M)),NA())</f>
        <v>2.4071742635231222E-2</v>
      </c>
      <c r="K1037" s="52">
        <f>IFERROR(_xll.qlIndexFixing(ONIndex1M,I1037,TRUE,_xll.ohTrigger(RecalcTrigger,Trigger1M)),NA())</f>
        <v>2.4047467193080152E-2</v>
      </c>
      <c r="L1037" s="52">
        <f>IFERROR(_xll.qlIndexFixing(Index3M,H1037,TRUE,_xll.ohTrigger(RecalcTrigger,Trigger3M)),NA())</f>
        <v>2.5036075588806755E-2</v>
      </c>
      <c r="M1037" s="52">
        <f>IFERROR(_xll.qlIndexFixing(ONIndex3M,I1037,TRUE,_xll.ohTrigger(RecalcTrigger,Trigger3M)),NA())</f>
        <v>2.4943596487529973E-2</v>
      </c>
      <c r="N1037" s="52">
        <f>IFERROR(_xll.qlIndexFixing(Index6M,$H1037,TRUE,_xll.ohTrigger(RecalcTrigger,Trigger6M)),NA())</f>
        <v>2.6828240259185981E-2</v>
      </c>
      <c r="O1037" s="52">
        <f>IFERROR(_xll.qlIndexFixing(ONIndex6M,I1037,TRUE,_xll.ohTrigger(RecalcTrigger,Trigger6M)),NA())</f>
        <v>2.6609443779479491E-2</v>
      </c>
      <c r="P1037" s="52">
        <f>IFERROR(_xll.qlIndexFixing(Index1Y,$H1037,TRUE,_xll.ohTrigger(RecalcTrigger,Trigger1Y)),NA())</f>
        <v>2.8819716977601838E-2</v>
      </c>
      <c r="Q1037" s="52">
        <f>IFERROR(_xll.qlIndexFixing(ONIndex1Y,I1037,TRUE,_xll.ohTrigger(RecalcTrigger,Trigger1Y)),NA())</f>
        <v>2.806024287617781E-2</v>
      </c>
    </row>
    <row r="1038" spans="2:17" x14ac:dyDescent="0.2">
      <c r="B1038" s="46" t="s">
        <v>51</v>
      </c>
      <c r="D1038" s="49">
        <f>_xll.qlCalendarAdvance(LocalCalendar,$D1037,B1038,"f",FALSE)</f>
        <v>46875</v>
      </c>
      <c r="E1038" s="49">
        <f>_xll.qlInterestRateIndexValueDate(IndexON,D1038)</f>
        <v>46875</v>
      </c>
      <c r="F1038" s="52">
        <f>IFERROR(_xll.qlIndexFixing(IndexON,D1038,TRUE,_xll.ohTrigger(RecalcTrigger,TriggerON)),NA())</f>
        <v>2.1396447865473789E-2</v>
      </c>
      <c r="H1038" s="49">
        <f>_xll.qlCalendarAdvance(IborCalendar,$H1037,B1038,"f",FALSE)</f>
        <v>46869</v>
      </c>
      <c r="I1038" s="49">
        <f>_xll.qlInterestRateIndexValueDate(Index1M,$H1038)</f>
        <v>46871</v>
      </c>
      <c r="J1038" s="52">
        <f>IFERROR(_xll.qlIndexFixing(Index1M,$H1038,TRUE,_xll.ohTrigger(RecalcTrigger,Trigger1M)),NA())</f>
        <v>2.4074291863034541E-2</v>
      </c>
      <c r="K1038" s="52">
        <f>IFERROR(_xll.qlIndexFixing(ONIndex1M,I1038,TRUE,_xll.ohTrigger(RecalcTrigger,Trigger1M)),NA())</f>
        <v>2.404930429958041E-2</v>
      </c>
      <c r="L1038" s="52">
        <f>IFERROR(_xll.qlIndexFixing(Index3M,H1038,TRUE,_xll.ohTrigger(RecalcTrigger,Trigger3M)),NA())</f>
        <v>2.5041810053989672E-2</v>
      </c>
      <c r="M1038" s="52">
        <f>IFERROR(_xll.qlIndexFixing(ONIndex3M,I1038,TRUE,_xll.ohTrigger(RecalcTrigger,Trigger3M)),NA())</f>
        <v>2.4947349116970496E-2</v>
      </c>
      <c r="N1038" s="52">
        <f>IFERROR(_xll.qlIndexFixing(Index6M,$H1038,TRUE,_xll.ohTrigger(RecalcTrigger,Trigger6M)),NA())</f>
        <v>2.6832411074060095E-2</v>
      </c>
      <c r="O1038" s="52">
        <f>IFERROR(_xll.qlIndexFixing(ONIndex6M,I1038,TRUE,_xll.ohTrigger(RecalcTrigger,Trigger6M)),NA())</f>
        <v>2.6613810379654268E-2</v>
      </c>
      <c r="P1038" s="52">
        <f>IFERROR(_xll.qlIndexFixing(Index1Y,$H1038,TRUE,_xll.ohTrigger(RecalcTrigger,Trigger1Y)),NA())</f>
        <v>2.8833206024572688E-2</v>
      </c>
      <c r="Q1038" s="52">
        <f>IFERROR(_xll.qlIndexFixing(ONIndex1Y,I1038,TRUE,_xll.ohTrigger(RecalcTrigger,Trigger1Y)),NA())</f>
        <v>2.807588309023501E-2</v>
      </c>
    </row>
    <row r="1039" spans="2:17" x14ac:dyDescent="0.2">
      <c r="B1039" s="46" t="s">
        <v>51</v>
      </c>
      <c r="D1039" s="49">
        <f>_xll.qlCalendarAdvance(LocalCalendar,$D1038,B1039,"f",FALSE)</f>
        <v>46882</v>
      </c>
      <c r="E1039" s="49">
        <f>_xll.qlInterestRateIndexValueDate(IndexON,D1039)</f>
        <v>46882</v>
      </c>
      <c r="F1039" s="52">
        <f>IFERROR(_xll.qlIndexFixing(IndexON,D1039,TRUE,_xll.ohTrigger(RecalcTrigger,TriggerON)),NA())</f>
        <v>2.1400216044282772E-2</v>
      </c>
      <c r="H1039" s="49">
        <f>_xll.qlCalendarAdvance(IborCalendar,$H1038,B1039,"f",FALSE)</f>
        <v>46876</v>
      </c>
      <c r="I1039" s="49">
        <f>_xll.qlInterestRateIndexValueDate(Index1M,$H1039)</f>
        <v>46878</v>
      </c>
      <c r="J1039" s="52">
        <f>IFERROR(_xll.qlIndexFixing(Index1M,$H1039,TRUE,_xll.ohTrigger(RecalcTrigger,Trigger1M)),NA())</f>
        <v>2.4073361353709188E-2</v>
      </c>
      <c r="K1039" s="52">
        <f>IFERROR(_xll.qlIndexFixing(ONIndex1M,I1039,TRUE,_xll.ohTrigger(RecalcTrigger,Trigger1M)),NA())</f>
        <v>2.4049282983531484E-2</v>
      </c>
      <c r="L1039" s="52">
        <f>IFERROR(_xll.qlIndexFixing(Index3M,H1039,TRUE,_xll.ohTrigger(RecalcTrigger,Trigger3M)),NA())</f>
        <v>2.5044379590008527E-2</v>
      </c>
      <c r="M1039" s="52">
        <f>IFERROR(_xll.qlIndexFixing(ONIndex3M,I1039,TRUE,_xll.ohTrigger(RecalcTrigger,Trigger3M)),NA())</f>
        <v>2.4948877136754533E-2</v>
      </c>
      <c r="N1039" s="52">
        <f>IFERROR(_xll.qlIndexFixing(Index6M,$H1039,TRUE,_xll.ohTrigger(RecalcTrigger,Trigger6M)),NA())</f>
        <v>2.6834161567816425E-2</v>
      </c>
      <c r="O1039" s="52">
        <f>IFERROR(_xll.qlIndexFixing(ONIndex6M,I1039,TRUE,_xll.ohTrigger(RecalcTrigger,Trigger6M)),NA())</f>
        <v>2.661563351329832E-2</v>
      </c>
      <c r="P1039" s="52">
        <f>IFERROR(_xll.qlIndexFixing(Index1Y,$H1039,TRUE,_xll.ohTrigger(RecalcTrigger,Trigger1Y)),NA())</f>
        <v>2.8848755517393059E-2</v>
      </c>
      <c r="Q1039" s="52">
        <f>IFERROR(_xll.qlIndexFixing(ONIndex1Y,I1039,TRUE,_xll.ohTrigger(RecalcTrigger,Trigger1Y)),NA())</f>
        <v>2.8087588827814258E-2</v>
      </c>
    </row>
    <row r="1040" spans="2:17" x14ac:dyDescent="0.2">
      <c r="B1040" s="46" t="s">
        <v>51</v>
      </c>
      <c r="D1040" s="49">
        <f>_xll.qlCalendarAdvance(LocalCalendar,$D1039,B1040,"f",FALSE)</f>
        <v>46889</v>
      </c>
      <c r="E1040" s="49">
        <f>_xll.qlInterestRateIndexValueDate(IndexON,D1040)</f>
        <v>46889</v>
      </c>
      <c r="F1040" s="52">
        <f>IFERROR(_xll.qlIndexFixing(IndexON,D1040,TRUE,_xll.ohTrigger(RecalcTrigger,TriggerON)),NA())</f>
        <v>2.1403968381603633E-2</v>
      </c>
      <c r="H1040" s="49">
        <f>_xll.qlCalendarAdvance(IborCalendar,$H1039,B1040,"f",FALSE)</f>
        <v>46883</v>
      </c>
      <c r="I1040" s="49">
        <f>_xll.qlInterestRateIndexValueDate(Index1M,$H1040)</f>
        <v>46885</v>
      </c>
      <c r="J1040" s="52">
        <f>IFERROR(_xll.qlIndexFixing(Index1M,$H1040,TRUE,_xll.ohTrigger(RecalcTrigger,Trigger1M)),NA())</f>
        <v>2.4074134745480459E-2</v>
      </c>
      <c r="K1040" s="52">
        <f>IFERROR(_xll.qlIndexFixing(ONIndex1M,I1040,TRUE,_xll.ohTrigger(RecalcTrigger,Trigger1M)),NA())</f>
        <v>2.4050079510242739E-2</v>
      </c>
      <c r="L1040" s="52">
        <f>IFERROR(_xll.qlIndexFixing(Index3M,H1040,TRUE,_xll.ohTrigger(RecalcTrigger,Trigger3M)),NA())</f>
        <v>2.5046949438693018E-2</v>
      </c>
      <c r="M1040" s="52">
        <f>IFERROR(_xll.qlIndexFixing(ONIndex3M,I1040,TRUE,_xll.ohTrigger(RecalcTrigger,Trigger3M)),NA())</f>
        <v>2.4951418566034889E-2</v>
      </c>
      <c r="N1040" s="52">
        <f>IFERROR(_xll.qlIndexFixing(Index6M,$H1040,TRUE,_xll.ohTrigger(RecalcTrigger,Trigger6M)),NA())</f>
        <v>2.683711073970518E-2</v>
      </c>
      <c r="O1040" s="52">
        <f>IFERROR(_xll.qlIndexFixing(ONIndex6M,I1040,TRUE,_xll.ohTrigger(RecalcTrigger,Trigger6M)),NA())</f>
        <v>2.6618611792201818E-2</v>
      </c>
      <c r="P1040" s="52">
        <f>IFERROR(_xll.qlIndexFixing(Index1Y,$H1040,TRUE,_xll.ohTrigger(RecalcTrigger,Trigger1Y)),NA())</f>
        <v>2.8860102961465784E-2</v>
      </c>
      <c r="Q1040" s="52">
        <f>IFERROR(_xll.qlIndexFixing(ONIndex1Y,I1040,TRUE,_xll.ohTrigger(RecalcTrigger,Trigger1Y)),NA())</f>
        <v>2.8101417227812675E-2</v>
      </c>
    </row>
    <row r="1041" spans="2:17" x14ac:dyDescent="0.2">
      <c r="B1041" s="46" t="s">
        <v>51</v>
      </c>
      <c r="D1041" s="49">
        <f>_xll.qlCalendarAdvance(LocalCalendar,$D1040,B1041,"f",FALSE)</f>
        <v>46896</v>
      </c>
      <c r="E1041" s="49">
        <f>_xll.qlInterestRateIndexValueDate(IndexON,D1041)</f>
        <v>46896</v>
      </c>
      <c r="F1041" s="52">
        <f>IFERROR(_xll.qlIndexFixing(IndexON,D1041,TRUE,_xll.ohTrigger(RecalcTrigger,TriggerON)),NA())</f>
        <v>2.1407712014447355E-2</v>
      </c>
      <c r="H1041" s="49">
        <f>_xll.qlCalendarAdvance(IborCalendar,$H1040,B1041,"f",FALSE)</f>
        <v>46890</v>
      </c>
      <c r="I1041" s="49">
        <f>_xll.qlInterestRateIndexValueDate(Index1M,$H1041)</f>
        <v>46892</v>
      </c>
      <c r="J1041" s="52">
        <f>IFERROR(_xll.qlIndexFixing(Index1M,$H1041,TRUE,_xll.ohTrigger(RecalcTrigger,Trigger1M)),NA())</f>
        <v>2.4074895824190191E-2</v>
      </c>
      <c r="K1041" s="52">
        <f>IFERROR(_xll.qlIndexFixing(ONIndex1M,I1041,TRUE,_xll.ohTrigger(RecalcTrigger,Trigger1M)),NA())</f>
        <v>2.4050863746865048E-2</v>
      </c>
      <c r="L1041" s="52">
        <f>IFERROR(_xll.qlIndexFixing(Index3M,H1041,TRUE,_xll.ohTrigger(RecalcTrigger,Trigger3M)),NA())</f>
        <v>2.5049521186165869E-2</v>
      </c>
      <c r="M1041" s="52">
        <f>IFERROR(_xll.qlIndexFixing(ONIndex3M,I1041,TRUE,_xll.ohTrigger(RecalcTrigger,Trigger3M)),NA())</f>
        <v>2.4953961880500586E-2</v>
      </c>
      <c r="N1041" s="52">
        <f>IFERROR(_xll.qlIndexFixing(Index6M,$H1041,TRUE,_xll.ohTrigger(RecalcTrigger,Trigger6M)),NA())</f>
        <v>2.6840054569105536E-2</v>
      </c>
      <c r="O1041" s="52">
        <f>IFERROR(_xll.qlIndexFixing(ONIndex6M,I1041,TRUE,_xll.ohTrigger(RecalcTrigger,Trigger6M)),NA())</f>
        <v>2.6621584795885056E-2</v>
      </c>
      <c r="P1041" s="52">
        <f>IFERROR(_xll.qlIndexFixing(Index1Y,$H1041,TRUE,_xll.ohTrigger(RecalcTrigger,Trigger1Y)),NA())</f>
        <v>2.8873503996405835E-2</v>
      </c>
      <c r="Q1041" s="52">
        <f>IFERROR(_xll.qlIndexFixing(ONIndex1Y,I1041,TRUE,_xll.ohTrigger(RecalcTrigger,Trigger1Y)),NA())</f>
        <v>2.811521580393439E-2</v>
      </c>
    </row>
    <row r="1042" spans="2:17" x14ac:dyDescent="0.2">
      <c r="B1042" s="46" t="s">
        <v>51</v>
      </c>
      <c r="D1042" s="49">
        <f>_xll.qlCalendarAdvance(LocalCalendar,$D1041,B1042,"f",FALSE)</f>
        <v>46903</v>
      </c>
      <c r="E1042" s="49">
        <f>_xll.qlInterestRateIndexValueDate(IndexON,D1042)</f>
        <v>46903</v>
      </c>
      <c r="F1042" s="52">
        <f>IFERROR(_xll.qlIndexFixing(IndexON,D1042,TRUE,_xll.ohTrigger(RecalcTrigger,TriggerON)),NA())</f>
        <v>2.1411446942813939E-2</v>
      </c>
      <c r="H1042" s="49">
        <f>_xll.qlCalendarAdvance(IborCalendar,$H1041,B1042,"f",FALSE)</f>
        <v>46897</v>
      </c>
      <c r="I1042" s="49">
        <f>_xll.qlInterestRateIndexValueDate(Index1M,$H1042)</f>
        <v>46899</v>
      </c>
      <c r="J1042" s="52">
        <f>IFERROR(_xll.qlIndexFixing(Index1M,$H1042,TRUE,_xll.ohTrigger(RecalcTrigger,Trigger1M)),NA())</f>
        <v>2.4075644589840964E-2</v>
      </c>
      <c r="K1042" s="52">
        <f>IFERROR(_xll.qlIndexFixing(ONIndex1M,I1042,TRUE,_xll.ohTrigger(RecalcTrigger,Trigger1M)),NA())</f>
        <v>2.405249370292184E-2</v>
      </c>
      <c r="L1042" s="52">
        <f>IFERROR(_xll.qlIndexFixing(Index3M,H1042,TRUE,_xll.ohTrigger(RecalcTrigger,Trigger3M)),NA())</f>
        <v>2.505314885730819E-2</v>
      </c>
      <c r="M1042" s="52">
        <f>IFERROR(_xll.qlIndexFixing(ONIndex3M,I1042,TRUE,_xll.ohTrigger(RecalcTrigger,Trigger3M)),NA())</f>
        <v>2.4957553973969926E-2</v>
      </c>
      <c r="N1042" s="52">
        <f>IFERROR(_xll.qlIndexFixing(Index6M,$H1042,TRUE,_xll.ohTrigger(RecalcTrigger,Trigger6M)),NA())</f>
        <v>2.6842993055993299E-2</v>
      </c>
      <c r="O1042" s="52">
        <f>IFERROR(_xll.qlIndexFixing(ONIndex6M,I1042,TRUE,_xll.ohTrigger(RecalcTrigger,Trigger6M)),NA())</f>
        <v>2.6625748775965796E-2</v>
      </c>
      <c r="P1042" s="52">
        <f>IFERROR(_xll.qlIndexFixing(Index1Y,$H1042,TRUE,_xll.ohTrigger(RecalcTrigger,Trigger1Y)),NA())</f>
        <v>2.8888951623721064E-2</v>
      </c>
      <c r="Q1042" s="52">
        <f>IFERROR(_xll.qlIndexFixing(ONIndex1Y,I1042,TRUE,_xll.ohTrigger(RecalcTrigger,Trigger1Y)),NA())</f>
        <v>2.8131065683429934E-2</v>
      </c>
    </row>
    <row r="1043" spans="2:17" x14ac:dyDescent="0.2">
      <c r="B1043" s="46" t="s">
        <v>51</v>
      </c>
      <c r="D1043" s="49">
        <f>_xll.qlCalendarAdvance(LocalCalendar,$D1042,B1043,"f",FALSE)</f>
        <v>46910</v>
      </c>
      <c r="E1043" s="49">
        <f>_xll.qlInterestRateIndexValueDate(IndexON,D1043)</f>
        <v>46910</v>
      </c>
      <c r="F1043" s="52">
        <f>IFERROR(_xll.qlIndexFixing(IndexON,D1043,TRUE,_xll.ohTrigger(RecalcTrigger,TriggerON)),NA())</f>
        <v>2.1415173166703383E-2</v>
      </c>
      <c r="H1043" s="49">
        <f>_xll.qlCalendarAdvance(IborCalendar,$H1042,B1043,"f",FALSE)</f>
        <v>46904</v>
      </c>
      <c r="I1043" s="49">
        <f>_xll.qlInterestRateIndexValueDate(Index1M,$H1043)</f>
        <v>46906</v>
      </c>
      <c r="J1043" s="52">
        <f>IFERROR(_xll.qlIndexFixing(Index1M,$H1043,TRUE,_xll.ohTrigger(RecalcTrigger,Trigger1M)),NA())</f>
        <v>2.407638104242504E-2</v>
      </c>
      <c r="K1043" s="52">
        <f>IFERROR(_xll.qlIndexFixing(ONIndex1M,I1043,TRUE,_xll.ohTrigger(RecalcTrigger,Trigger1M)),NA())</f>
        <v>2.405239534981618E-2</v>
      </c>
      <c r="L1043" s="52">
        <f>IFERROR(_xll.qlIndexFixing(Index3M,H1043,TRUE,_xll.ohTrigger(RecalcTrigger,Trigger3M)),NA())</f>
        <v>2.5055724716668948E-2</v>
      </c>
      <c r="M1043" s="52">
        <f>IFERROR(_xll.qlIndexFixing(ONIndex3M,I1043,TRUE,_xll.ohTrigger(RecalcTrigger,Trigger3M)),NA())</f>
        <v>2.4959054165014649E-2</v>
      </c>
      <c r="N1043" s="52">
        <f>IFERROR(_xll.qlIndexFixing(Index6M,$H1043,TRUE,_xll.ohTrigger(RecalcTrigger,Trigger6M)),NA())</f>
        <v>2.6845926200344702E-2</v>
      </c>
      <c r="O1043" s="52">
        <f>IFERROR(_xll.qlIndexFixing(ONIndex6M,I1043,TRUE,_xll.ohTrigger(RecalcTrigger,Trigger6M)),NA())</f>
        <v>2.6627514977457523E-2</v>
      </c>
      <c r="P1043" s="52">
        <f>IFERROR(_xll.qlIndexFixing(Index1Y,$H1043,TRUE,_xll.ohTrigger(RecalcTrigger,Trigger1Y)),NA())</f>
        <v>2.890019958583772E-2</v>
      </c>
      <c r="Q1043" s="52">
        <f>IFERROR(_xll.qlIndexFixing(ONIndex1Y,I1043,TRUE,_xll.ohTrigger(RecalcTrigger,Trigger1Y)),NA())</f>
        <v>2.8142723484680943E-2</v>
      </c>
    </row>
    <row r="1044" spans="2:17" x14ac:dyDescent="0.2">
      <c r="B1044" s="46" t="s">
        <v>51</v>
      </c>
      <c r="D1044" s="49">
        <f>_xll.qlCalendarAdvance(LocalCalendar,$D1043,B1044,"f",FALSE)</f>
        <v>46917</v>
      </c>
      <c r="E1044" s="49">
        <f>_xll.qlInterestRateIndexValueDate(IndexON,D1044)</f>
        <v>46917</v>
      </c>
      <c r="F1044" s="52">
        <f>IFERROR(_xll.qlIndexFixing(IndexON,D1044,TRUE,_xll.ohTrigger(RecalcTrigger,TriggerON)),NA())</f>
        <v>2.1418890686035752E-2</v>
      </c>
      <c r="H1044" s="49">
        <f>_xll.qlCalendarAdvance(IborCalendar,$H1043,B1044,"f",FALSE)</f>
        <v>46911</v>
      </c>
      <c r="I1044" s="49">
        <f>_xll.qlInterestRateIndexValueDate(Index1M,$H1044)</f>
        <v>46913</v>
      </c>
      <c r="J1044" s="52">
        <f>IFERROR(_xll.qlIndexFixing(Index1M,$H1044,TRUE,_xll.ohTrigger(RecalcTrigger,Trigger1M)),NA())</f>
        <v>2.4077105181942421E-2</v>
      </c>
      <c r="K1044" s="52">
        <f>IFERROR(_xll.qlIndexFixing(ONIndex1M,I1044,TRUE,_xll.ohTrigger(RecalcTrigger,Trigger1M)),NA())</f>
        <v>2.4053142716145004E-2</v>
      </c>
      <c r="L1044" s="52">
        <f>IFERROR(_xll.qlIndexFixing(Index3M,H1044,TRUE,_xll.ohTrigger(RecalcTrigger,Trigger3M)),NA())</f>
        <v>2.5057247821351155E-2</v>
      </c>
      <c r="M1044" s="52">
        <f>IFERROR(_xll.qlIndexFixing(ONIndex3M,I1044,TRUE,_xll.ohTrigger(RecalcTrigger,Trigger3M)),NA())</f>
        <v>2.4961603135063015E-2</v>
      </c>
      <c r="N1044" s="52">
        <f>IFERROR(_xll.qlIndexFixing(Index6M,$H1044,TRUE,_xll.ohTrigger(RecalcTrigger,Trigger6M)),NA())</f>
        <v>2.6848854002135977E-2</v>
      </c>
      <c r="O1044" s="52">
        <f>IFERROR(_xll.qlIndexFixing(ONIndex6M,I1044,TRUE,_xll.ohTrigger(RecalcTrigger,Trigger6M)),NA())</f>
        <v>2.6630472155346752E-2</v>
      </c>
      <c r="P1044" s="52">
        <f>IFERROR(_xll.qlIndexFixing(Index1Y,$H1044,TRUE,_xll.ohTrigger(RecalcTrigger,Trigger1Y)),NA())</f>
        <v>2.8913489595638393E-2</v>
      </c>
      <c r="Q1044" s="52">
        <f>IFERROR(_xll.qlIndexFixing(ONIndex1Y,I1044,TRUE,_xll.ohTrigger(RecalcTrigger,Trigger1Y)),NA())</f>
        <v>2.8156432589199198E-2</v>
      </c>
    </row>
    <row r="1045" spans="2:17" x14ac:dyDescent="0.2">
      <c r="B1045" s="46" t="s">
        <v>51</v>
      </c>
      <c r="D1045" s="49">
        <f>_xll.qlCalendarAdvance(LocalCalendar,$D1044,B1045,"f",FALSE)</f>
        <v>46924</v>
      </c>
      <c r="E1045" s="49">
        <f>_xll.qlInterestRateIndexValueDate(IndexON,D1045)</f>
        <v>46924</v>
      </c>
      <c r="F1045" s="52">
        <f>IFERROR(_xll.qlIndexFixing(IndexON,D1045,TRUE,_xll.ohTrigger(RecalcTrigger,TriggerON)),NA())</f>
        <v>2.1422599501050854E-2</v>
      </c>
      <c r="H1045" s="49">
        <f>_xll.qlCalendarAdvance(IborCalendar,$H1044,B1045,"f",FALSE)</f>
        <v>46918</v>
      </c>
      <c r="I1045" s="49">
        <f>_xll.qlInterestRateIndexValueDate(Index1M,$H1045)</f>
        <v>46920</v>
      </c>
      <c r="J1045" s="52">
        <f>IFERROR(_xll.qlIndexFixing(Index1M,$H1045,TRUE,_xll.ohTrigger(RecalcTrigger,Trigger1M)),NA())</f>
        <v>2.4077817008390529E-2</v>
      </c>
      <c r="K1045" s="52">
        <f>IFERROR(_xll.qlIndexFixing(ONIndex1M,I1045,TRUE,_xll.ohTrigger(RecalcTrigger,Trigger1M)),NA())</f>
        <v>2.4053877792358236E-2</v>
      </c>
      <c r="L1045" s="52">
        <f>IFERROR(_xll.qlIndexFixing(Index3M,H1045,TRUE,_xll.ohTrigger(RecalcTrigger,Trigger3M)),NA())</f>
        <v>2.5059827164013164E-2</v>
      </c>
      <c r="M1045" s="52">
        <f>IFERROR(_xll.qlIndexFixing(ONIndex3M,I1045,TRUE,_xll.ohTrigger(RecalcTrigger,Trigger3M)),NA())</f>
        <v>2.4964153990323368E-2</v>
      </c>
      <c r="N1045" s="52">
        <f>IFERROR(_xll.qlIndexFixing(Index6M,$H1045,TRUE,_xll.ohTrigger(RecalcTrigger,Trigger6M)),NA())</f>
        <v>2.6851776461343367E-2</v>
      </c>
      <c r="O1045" s="52">
        <f>IFERROR(_xll.qlIndexFixing(ONIndex6M,I1045,TRUE,_xll.ohTrigger(RecalcTrigger,Trigger6M)),NA())</f>
        <v>2.663342405801572E-2</v>
      </c>
      <c r="P1045" s="52">
        <f>IFERROR(_xll.qlIndexFixing(Index1Y,$H1045,TRUE,_xll.ohTrigger(RecalcTrigger,Trigger1Y)),NA())</f>
        <v>2.8926738052175563E-2</v>
      </c>
      <c r="Q1045" s="52">
        <f>IFERROR(_xll.qlIndexFixing(ONIndex1Y,I1045,TRUE,_xll.ohTrigger(RecalcTrigger,Trigger1Y)),NA())</f>
        <v>2.8170111869894043E-2</v>
      </c>
    </row>
    <row r="1046" spans="2:17" x14ac:dyDescent="0.2">
      <c r="B1046" s="46" t="s">
        <v>51</v>
      </c>
      <c r="D1046" s="49">
        <f>_xll.qlCalendarAdvance(LocalCalendar,$D1045,B1046,"f",FALSE)</f>
        <v>46931</v>
      </c>
      <c r="E1046" s="49">
        <f>_xll.qlInterestRateIndexValueDate(IndexON,D1046)</f>
        <v>46931</v>
      </c>
      <c r="F1046" s="52">
        <f>IFERROR(_xll.qlIndexFixing(IndexON,D1046,TRUE,_xll.ohTrigger(RecalcTrigger,TriggerON)),NA())</f>
        <v>2.1426299611508881E-2</v>
      </c>
      <c r="H1046" s="49">
        <f>_xll.qlCalendarAdvance(IborCalendar,$H1045,B1046,"f",FALSE)</f>
        <v>46925</v>
      </c>
      <c r="I1046" s="49">
        <f>_xll.qlInterestRateIndexValueDate(Index1M,$H1046)</f>
        <v>46927</v>
      </c>
      <c r="J1046" s="52">
        <f>IFERROR(_xll.qlIndexFixing(Index1M,$H1046,TRUE,_xll.ohTrigger(RecalcTrigger,Trigger1M)),NA())</f>
        <v>2.4078516521766787E-2</v>
      </c>
      <c r="K1046" s="52">
        <f>IFERROR(_xll.qlIndexFixing(ONIndex1M,I1046,TRUE,_xll.ohTrigger(RecalcTrigger,Trigger1M)),NA())</f>
        <v>2.4054600578509167E-2</v>
      </c>
      <c r="L1046" s="52">
        <f>IFERROR(_xll.qlIndexFixing(Index3M,H1046,TRUE,_xll.ohTrigger(RecalcTrigger,Trigger3M)),NA())</f>
        <v>2.5062408405482243E-2</v>
      </c>
      <c r="M1046" s="52">
        <f>IFERROR(_xll.qlIndexFixing(ONIndex3M,I1046,TRUE,_xll.ohTrigger(RecalcTrigger,Trigger3M)),NA())</f>
        <v>2.4966706730742416E-2</v>
      </c>
      <c r="N1046" s="52">
        <f>IFERROR(_xll.qlIndexFixing(Index6M,$H1046,TRUE,_xll.ohTrigger(RecalcTrigger,Trigger6M)),NA())</f>
        <v>2.6857100760313744E-2</v>
      </c>
      <c r="O1046" s="52">
        <f>IFERROR(_xll.qlIndexFixing(ONIndex6M,I1046,TRUE,_xll.ohTrigger(RecalcTrigger,Trigger6M)),NA())</f>
        <v>2.6636370685437782E-2</v>
      </c>
      <c r="P1046" s="52">
        <f>IFERROR(_xll.qlIndexFixing(Index1Y,$H1046,TRUE,_xll.ohTrigger(RecalcTrigger,Trigger1Y)),NA())</f>
        <v>2.893994268281614E-2</v>
      </c>
      <c r="Q1046" s="52">
        <f>IFERROR(_xll.qlIndexFixing(ONIndex1Y,I1046,TRUE,_xll.ohTrigger(RecalcTrigger,Trigger1Y)),NA())</f>
        <v>2.8183761326632251E-2</v>
      </c>
    </row>
    <row r="1047" spans="2:17" x14ac:dyDescent="0.2">
      <c r="B1047" s="46" t="s">
        <v>51</v>
      </c>
      <c r="D1047" s="49">
        <f>_xll.qlCalendarAdvance(LocalCalendar,$D1046,B1047,"f",FALSE)</f>
        <v>46939</v>
      </c>
      <c r="E1047" s="49">
        <f>_xll.qlInterestRateIndexValueDate(IndexON,D1047)</f>
        <v>46939</v>
      </c>
      <c r="F1047" s="52">
        <f>IFERROR(_xll.qlIndexFixing(IndexON,D1047,TRUE,_xll.ohTrigger(RecalcTrigger,TriggerON)),NA())</f>
        <v>2.1430517650626868E-2</v>
      </c>
      <c r="H1047" s="49">
        <f>_xll.qlCalendarAdvance(IborCalendar,$H1046,B1047,"f",FALSE)</f>
        <v>46932</v>
      </c>
      <c r="I1047" s="49">
        <f>_xll.qlInterestRateIndexValueDate(Index1M,$H1047)</f>
        <v>46934</v>
      </c>
      <c r="J1047" s="52">
        <f>IFERROR(_xll.qlIndexFixing(Index1M,$H1047,TRUE,_xll.ohTrigger(RecalcTrigger,Trigger1M)),NA())</f>
        <v>2.407920372206861E-2</v>
      </c>
      <c r="K1047" s="52">
        <f>IFERROR(_xll.qlIndexFixing(ONIndex1M,I1047,TRUE,_xll.ohTrigger(RecalcTrigger,Trigger1M)),NA())</f>
        <v>2.4055311074544505E-2</v>
      </c>
      <c r="L1047" s="52">
        <f>IFERROR(_xll.qlIndexFixing(Index3M,H1047,TRUE,_xll.ohTrigger(RecalcTrigger,Trigger3M)),NA())</f>
        <v>2.5061825225349322E-2</v>
      </c>
      <c r="M1047" s="52">
        <f>IFERROR(_xll.qlIndexFixing(ONIndex3M,I1047,TRUE,_xll.ohTrigger(RecalcTrigger,Trigger3M)),NA())</f>
        <v>2.4969261356373451E-2</v>
      </c>
      <c r="N1047" s="52">
        <f>IFERROR(_xll.qlIndexFixing(Index6M,$H1047,TRUE,_xll.ohTrigger(RecalcTrigger,Trigger6M)),NA())</f>
        <v>2.6853995402441419E-2</v>
      </c>
      <c r="O1047" s="52">
        <f>IFERROR(_xll.qlIndexFixing(ONIndex6M,I1047,TRUE,_xll.ohTrigger(RecalcTrigger,Trigger6M)),NA())</f>
        <v>2.6639312037612939E-2</v>
      </c>
      <c r="P1047" s="52">
        <f>IFERROR(_xll.qlIndexFixing(Index1Y,$H1047,TRUE,_xll.ohTrigger(RecalcTrigger,Trigger1Y)),NA())</f>
        <v>2.8946897262488606E-2</v>
      </c>
      <c r="Q1047" s="52">
        <f>IFERROR(_xll.qlIndexFixing(ONIndex1Y,I1047,TRUE,_xll.ohTrigger(RecalcTrigger,Trigger1Y)),NA())</f>
        <v>2.8197380959493756E-2</v>
      </c>
    </row>
    <row r="1048" spans="2:17" x14ac:dyDescent="0.2">
      <c r="B1048" s="46" t="s">
        <v>51</v>
      </c>
      <c r="D1048" s="49">
        <f>_xll.qlCalendarAdvance(LocalCalendar,$D1047,B1048,"f",FALSE)</f>
        <v>46946</v>
      </c>
      <c r="E1048" s="49">
        <f>_xll.qlInterestRateIndexValueDate(IndexON,D1048)</f>
        <v>46946</v>
      </c>
      <c r="F1048" s="52">
        <f>IFERROR(_xll.qlIndexFixing(IndexON,D1048,TRUE,_xll.ohTrigger(RecalcTrigger,TriggerON)),NA())</f>
        <v>2.1434199108645302E-2</v>
      </c>
      <c r="H1048" s="49">
        <f>_xll.qlCalendarAdvance(IborCalendar,$H1047,B1048,"f",FALSE)</f>
        <v>46939</v>
      </c>
      <c r="I1048" s="49">
        <f>_xll.qlInterestRateIndexValueDate(Index1M,$H1048)</f>
        <v>46941</v>
      </c>
      <c r="J1048" s="52">
        <f>IFERROR(_xll.qlIndexFixing(Index1M,$H1048,TRUE,_xll.ohTrigger(RecalcTrigger,Trigger1M)),NA())</f>
        <v>2.4079878609296005E-2</v>
      </c>
      <c r="K1048" s="52">
        <f>IFERROR(_xll.qlIndexFixing(ONIndex1M,I1048,TRUE,_xll.ohTrigger(RecalcTrigger,Trigger1M)),NA())</f>
        <v>2.4056009280490898E-2</v>
      </c>
      <c r="L1048" s="52">
        <f>IFERROR(_xll.qlIndexFixing(Index3M,H1048,TRUE,_xll.ohTrigger(RecalcTrigger,Trigger3M)),NA())</f>
        <v>2.5068632497795843E-2</v>
      </c>
      <c r="M1048" s="52">
        <f>IFERROR(_xll.qlIndexFixing(ONIndex3M,I1048,TRUE,_xll.ohTrigger(RecalcTrigger,Trigger3M)),NA())</f>
        <v>2.4971817867216473E-2</v>
      </c>
      <c r="N1048" s="52">
        <f>IFERROR(_xll.qlIndexFixing(Index6M,$H1048,TRUE,_xll.ohTrigger(RecalcTrigger,Trigger6M)),NA())</f>
        <v>2.6860511783223261E-2</v>
      </c>
      <c r="O1048" s="52">
        <f>IFERROR(_xll.qlIndexFixing(ONIndex6M,I1048,TRUE,_xll.ohTrigger(RecalcTrigger,Trigger6M)),NA())</f>
        <v>2.6642248114514544E-2</v>
      </c>
      <c r="P1048" s="52">
        <f>IFERROR(_xll.qlIndexFixing(Index1Y,$H1048,TRUE,_xll.ohTrigger(RecalcTrigger,Trigger1Y)),NA())</f>
        <v>2.8966211375310608E-2</v>
      </c>
      <c r="Q1048" s="52">
        <f>IFERROR(_xll.qlIndexFixing(ONIndex1Y,I1048,TRUE,_xll.ohTrigger(RecalcTrigger,Trigger1Y)),NA())</f>
        <v>2.821097076842527E-2</v>
      </c>
    </row>
    <row r="1049" spans="2:17" x14ac:dyDescent="0.2">
      <c r="B1049" s="46" t="s">
        <v>51</v>
      </c>
      <c r="D1049" s="49">
        <f>_xll.qlCalendarAdvance(LocalCalendar,$D1048,B1049,"f",FALSE)</f>
        <v>46953</v>
      </c>
      <c r="E1049" s="49">
        <f>_xll.qlInterestRateIndexValueDate(IndexON,D1049)</f>
        <v>46953</v>
      </c>
      <c r="F1049" s="52">
        <f>IFERROR(_xll.qlIndexFixing(IndexON,D1049,TRUE,_xll.ohTrigger(RecalcTrigger,TriggerON)),NA())</f>
        <v>2.1437871862106661E-2</v>
      </c>
      <c r="H1049" s="49">
        <f>_xll.qlCalendarAdvance(IborCalendar,$H1048,B1049,"f",FALSE)</f>
        <v>46946</v>
      </c>
      <c r="I1049" s="49">
        <f>_xll.qlInterestRateIndexValueDate(Index1M,$H1049)</f>
        <v>46948</v>
      </c>
      <c r="J1049" s="52">
        <f>IFERROR(_xll.qlIndexFixing(Index1M,$H1049,TRUE,_xll.ohTrigger(RecalcTrigger,Trigger1M)),NA())</f>
        <v>2.4080541183443809E-2</v>
      </c>
      <c r="K1049" s="52">
        <f>IFERROR(_xll.qlIndexFixing(ONIndex1M,I1049,TRUE,_xll.ohTrigger(RecalcTrigger,Trigger1M)),NA())</f>
        <v>2.4056695196348343E-2</v>
      </c>
      <c r="L1049" s="52">
        <f>IFERROR(_xll.qlIndexFixing(Index3M,H1049,TRUE,_xll.ohTrigger(RecalcTrigger,Trigger3M)),NA())</f>
        <v>2.507016352277016E-2</v>
      </c>
      <c r="M1049" s="52">
        <f>IFERROR(_xll.qlIndexFixing(ONIndex3M,I1049,TRUE,_xll.ohTrigger(RecalcTrigger,Trigger3M)),NA())</f>
        <v>2.4974376263244835E-2</v>
      </c>
      <c r="N1049" s="52">
        <f>IFERROR(_xll.qlIndexFixing(Index6M,$H1049,TRUE,_xll.ohTrigger(RecalcTrigger,Trigger6M)),NA())</f>
        <v>2.6864615942434753E-2</v>
      </c>
      <c r="O1049" s="52">
        <f>IFERROR(_xll.qlIndexFixing(ONIndex6M,I1049,TRUE,_xll.ohTrigger(RecalcTrigger,Trigger6M)),NA())</f>
        <v>2.6645178916195889E-2</v>
      </c>
      <c r="P1049" s="52">
        <f>IFERROR(_xll.qlIndexFixing(Index1Y,$H1049,TRUE,_xll.ohTrigger(RecalcTrigger,Trigger1Y)),NA())</f>
        <v>2.8979270891336149E-2</v>
      </c>
      <c r="Q1049" s="52">
        <f>IFERROR(_xll.qlIndexFixing(ONIndex1Y,I1049,TRUE,_xll.ohTrigger(RecalcTrigger,Trigger1Y)),NA())</f>
        <v>2.8224530753426791E-2</v>
      </c>
    </row>
    <row r="1050" spans="2:17" x14ac:dyDescent="0.2">
      <c r="B1050" s="46" t="s">
        <v>51</v>
      </c>
      <c r="D1050" s="49">
        <f>_xll.qlCalendarAdvance(LocalCalendar,$D1049,B1050,"f",FALSE)</f>
        <v>46960</v>
      </c>
      <c r="E1050" s="49">
        <f>_xll.qlInterestRateIndexValueDate(IndexON,D1050)</f>
        <v>46960</v>
      </c>
      <c r="F1050" s="52">
        <f>IFERROR(_xll.qlIndexFixing(IndexON,D1050,TRUE,_xll.ohTrigger(RecalcTrigger,TriggerON)),NA())</f>
        <v>2.1441535911170817E-2</v>
      </c>
      <c r="H1050" s="49">
        <f>_xll.qlCalendarAdvance(IborCalendar,$H1049,B1050,"f",FALSE)</f>
        <v>46953</v>
      </c>
      <c r="I1050" s="49">
        <f>_xll.qlInterestRateIndexValueDate(Index1M,$H1050)</f>
        <v>46955</v>
      </c>
      <c r="J1050" s="52">
        <f>IFERROR(_xll.qlIndexFixing(Index1M,$H1050,TRUE,_xll.ohTrigger(RecalcTrigger,Trigger1M)),NA())</f>
        <v>2.4081191444509448E-2</v>
      </c>
      <c r="K1050" s="52">
        <f>IFERROR(_xll.qlIndexFixing(ONIndex1M,I1050,TRUE,_xll.ohTrigger(RecalcTrigger,Trigger1M)),NA())</f>
        <v>2.4057368822090197E-2</v>
      </c>
      <c r="L1050" s="52">
        <f>IFERROR(_xll.qlIndexFixing(Index3M,H1050,TRUE,_xll.ohTrigger(RecalcTrigger,Trigger3M)),NA())</f>
        <v>2.5072752359504083E-2</v>
      </c>
      <c r="M1050" s="52">
        <f>IFERROR(_xll.qlIndexFixing(ONIndex3M,I1050,TRUE,_xll.ohTrigger(RecalcTrigger,Trigger3M)),NA())</f>
        <v>2.4976936544431894E-2</v>
      </c>
      <c r="N1050" s="52">
        <f>IFERROR(_xll.qlIndexFixing(Index6M,$H1050,TRUE,_xll.ohTrigger(RecalcTrigger,Trigger6M)),NA())</f>
        <v>2.6866308617788923E-2</v>
      </c>
      <c r="O1050" s="52">
        <f>IFERROR(_xll.qlIndexFixing(ONIndex6M,I1050,TRUE,_xll.ohTrigger(RecalcTrigger,Trigger6M)),NA())</f>
        <v>2.6648104442577036E-2</v>
      </c>
      <c r="P1050" s="52">
        <f>IFERROR(_xll.qlIndexFixing(Index1Y,$H1050,TRUE,_xll.ohTrigger(RecalcTrigger,Trigger1Y)),NA())</f>
        <v>2.8992277489811241E-2</v>
      </c>
      <c r="Q1050" s="52">
        <f>IFERROR(_xll.qlIndexFixing(ONIndex1Y,I1050,TRUE,_xll.ohTrigger(RecalcTrigger,Trigger1Y)),NA())</f>
        <v>2.823806091449832E-2</v>
      </c>
    </row>
    <row r="1051" spans="2:17" x14ac:dyDescent="0.2">
      <c r="B1051" s="46" t="s">
        <v>51</v>
      </c>
      <c r="D1051" s="49">
        <f>_xll.qlCalendarAdvance(LocalCalendar,$D1050,B1051,"f",FALSE)</f>
        <v>46967</v>
      </c>
      <c r="E1051" s="49">
        <f>_xll.qlInterestRateIndexValueDate(IndexON,D1051)</f>
        <v>46967</v>
      </c>
      <c r="F1051" s="52">
        <f>IFERROR(_xll.qlIndexFixing(IndexON,D1051,TRUE,_xll.ohTrigger(RecalcTrigger,TriggerON)),NA())</f>
        <v>2.1445191255757834E-2</v>
      </c>
      <c r="H1051" s="49">
        <f>_xll.qlCalendarAdvance(IborCalendar,$H1050,B1051,"f",FALSE)</f>
        <v>46960</v>
      </c>
      <c r="I1051" s="49">
        <f>_xll.qlInterestRateIndexValueDate(Index1M,$H1051)</f>
        <v>46962</v>
      </c>
      <c r="J1051" s="52">
        <f>IFERROR(_xll.qlIndexFixing(Index1M,$H1051,TRUE,_xll.ohTrigger(RecalcTrigger,Trigger1M)),NA())</f>
        <v>2.4082678758719223E-2</v>
      </c>
      <c r="K1051" s="52">
        <f>IFERROR(_xll.qlIndexFixing(ONIndex1M,I1051,TRUE,_xll.ohTrigger(RecalcTrigger,Trigger1M)),NA())</f>
        <v>2.4058030157743104E-2</v>
      </c>
      <c r="L1051" s="52">
        <f>IFERROR(_xll.qlIndexFixing(Index3M,H1051,TRUE,_xll.ohTrigger(RecalcTrigger,Trigger3M)),NA())</f>
        <v>2.5075343095065483E-2</v>
      </c>
      <c r="M1051" s="52">
        <f>IFERROR(_xll.qlIndexFixing(ONIndex3M,I1051,TRUE,_xll.ohTrigger(RecalcTrigger,Trigger3M)),NA())</f>
        <v>2.4979498710830939E-2</v>
      </c>
      <c r="N1051" s="52">
        <f>IFERROR(_xll.qlIndexFixing(Index6M,$H1051,TRUE,_xll.ohTrigger(RecalcTrigger,Trigger6M)),NA())</f>
        <v>2.6869199020994782E-2</v>
      </c>
      <c r="O1051" s="52">
        <f>IFERROR(_xll.qlIndexFixing(ONIndex6M,I1051,TRUE,_xll.ohTrigger(RecalcTrigger,Trigger6M)),NA())</f>
        <v>2.6651024693737924E-2</v>
      </c>
      <c r="P1051" s="52">
        <f>IFERROR(_xll.qlIndexFixing(Index1Y,$H1051,TRUE,_xll.ohTrigger(RecalcTrigger,Trigger1Y)),NA())</f>
        <v>2.9005228897546941E-2</v>
      </c>
      <c r="Q1051" s="52">
        <f>IFERROR(_xll.qlIndexFixing(ONIndex1Y,I1051,TRUE,_xll.ohTrigger(RecalcTrigger,Trigger1Y)),NA())</f>
        <v>2.8251561251613211E-2</v>
      </c>
    </row>
    <row r="1052" spans="2:17" x14ac:dyDescent="0.2">
      <c r="B1052" s="46" t="s">
        <v>51</v>
      </c>
      <c r="D1052" s="49">
        <f>_xll.qlCalendarAdvance(LocalCalendar,$D1051,B1052,"f",FALSE)</f>
        <v>46974</v>
      </c>
      <c r="E1052" s="49">
        <f>_xll.qlInterestRateIndexValueDate(IndexON,D1052)</f>
        <v>46974</v>
      </c>
      <c r="F1052" s="52">
        <f>IFERROR(_xll.qlIndexFixing(IndexON,D1052,TRUE,_xll.ohTrigger(RecalcTrigger,TriggerON)),NA())</f>
        <v>2.1448837895867712E-2</v>
      </c>
      <c r="H1052" s="49">
        <f>_xll.qlCalendarAdvance(IborCalendar,$H1051,B1052,"f",FALSE)</f>
        <v>46967</v>
      </c>
      <c r="I1052" s="49">
        <f>_xll.qlInterestRateIndexValueDate(Index1M,$H1052)</f>
        <v>46969</v>
      </c>
      <c r="J1052" s="52">
        <f>IFERROR(_xll.qlIndexFixing(Index1M,$H1052,TRUE,_xll.ohTrigger(RecalcTrigger,Trigger1M)),NA())</f>
        <v>2.4083303555863245E-2</v>
      </c>
      <c r="K1052" s="52">
        <f>IFERROR(_xll.qlIndexFixing(ONIndex1M,I1052,TRUE,_xll.ohTrigger(RecalcTrigger,Trigger1M)),NA())</f>
        <v>2.405867920328042E-2</v>
      </c>
      <c r="L1052" s="52">
        <f>IFERROR(_xll.qlIndexFixing(Index3M,H1052,TRUE,_xll.ohTrigger(RecalcTrigger,Trigger3M)),NA())</f>
        <v>2.5077935729456061E-2</v>
      </c>
      <c r="M1052" s="52">
        <f>IFERROR(_xll.qlIndexFixing(ONIndex3M,I1052,TRUE,_xll.ohTrigger(RecalcTrigger,Trigger3M)),NA())</f>
        <v>2.498206276244197E-2</v>
      </c>
      <c r="N1052" s="52">
        <f>IFERROR(_xll.qlIndexFixing(Index6M,$H1052,TRUE,_xll.ohTrigger(RecalcTrigger,Trigger6M)),NA())</f>
        <v>2.6872084081451263E-2</v>
      </c>
      <c r="O1052" s="52">
        <f>IFERROR(_xll.qlIndexFixing(ONIndex6M,I1052,TRUE,_xll.ohTrigger(RecalcTrigger,Trigger6M)),NA())</f>
        <v>2.665393966967855E-2</v>
      </c>
      <c r="P1052" s="52">
        <f>IFERROR(_xll.qlIndexFixing(Index1Y,$H1052,TRUE,_xll.ohTrigger(RecalcTrigger,Trigger1Y)),NA())</f>
        <v>2.9018122841247149E-2</v>
      </c>
      <c r="Q1052" s="52">
        <f>IFERROR(_xll.qlIndexFixing(ONIndex1Y,I1052,TRUE,_xll.ohTrigger(RecalcTrigger,Trigger1Y)),NA())</f>
        <v>2.826503176479811E-2</v>
      </c>
    </row>
    <row r="1053" spans="2:17" x14ac:dyDescent="0.2">
      <c r="B1053" s="46" t="s">
        <v>51</v>
      </c>
      <c r="D1053" s="49">
        <f>_xll.qlCalendarAdvance(LocalCalendar,$D1052,B1053,"f",FALSE)</f>
        <v>46981</v>
      </c>
      <c r="E1053" s="49">
        <f>_xll.qlInterestRateIndexValueDate(IndexON,D1053)</f>
        <v>46981</v>
      </c>
      <c r="F1053" s="52">
        <f>IFERROR(_xll.qlIndexFixing(IndexON,D1053,TRUE,_xll.ohTrigger(RecalcTrigger,TriggerON)),NA())</f>
        <v>2.1452475831420514E-2</v>
      </c>
      <c r="H1053" s="49">
        <f>_xll.qlCalendarAdvance(IborCalendar,$H1052,B1053,"f",FALSE)</f>
        <v>46974</v>
      </c>
      <c r="I1053" s="49">
        <f>_xll.qlInterestRateIndexValueDate(Index1M,$H1053)</f>
        <v>46976</v>
      </c>
      <c r="J1053" s="52">
        <f>IFERROR(_xll.qlIndexFixing(Index1M,$H1053,TRUE,_xll.ohTrigger(RecalcTrigger,Trigger1M)),NA())</f>
        <v>2.4083068349210784E-2</v>
      </c>
      <c r="K1053" s="52">
        <f>IFERROR(_xll.qlIndexFixing(ONIndex1M,I1053,TRUE,_xll.ohTrigger(RecalcTrigger,Trigger1M)),NA())</f>
        <v>2.4059315958755434E-2</v>
      </c>
      <c r="L1053" s="52">
        <f>IFERROR(_xll.qlIndexFixing(Index3M,H1053,TRUE,_xll.ohTrigger(RecalcTrigger,Trigger3M)),NA())</f>
        <v>2.5080530262680922E-2</v>
      </c>
      <c r="M1053" s="52">
        <f>IFERROR(_xll.qlIndexFixing(ONIndex3M,I1053,TRUE,_xll.ohTrigger(RecalcTrigger,Trigger3M)),NA())</f>
        <v>2.4984628699238343E-2</v>
      </c>
      <c r="N1053" s="52">
        <f>IFERROR(_xll.qlIndexFixing(Index6M,$H1053,TRUE,_xll.ohTrigger(RecalcTrigger,Trigger6M)),NA())</f>
        <v>2.6874963799135038E-2</v>
      </c>
      <c r="O1053" s="52">
        <f>IFERROR(_xll.qlIndexFixing(ONIndex6M,I1053,TRUE,_xll.ohTrigger(RecalcTrigger,Trigger6M)),NA())</f>
        <v>2.665684937031898E-2</v>
      </c>
      <c r="P1053" s="52">
        <f>IFERROR(_xll.qlIndexFixing(Index1Y,$H1053,TRUE,_xll.ohTrigger(RecalcTrigger,Trigger1Y)),NA())</f>
        <v>2.9030957047508819E-2</v>
      </c>
      <c r="Q1053" s="52">
        <f>IFERROR(_xll.qlIndexFixing(ONIndex1Y,I1053,TRUE,_xll.ohTrigger(RecalcTrigger,Trigger1Y)),NA())</f>
        <v>2.827847245397308E-2</v>
      </c>
    </row>
    <row r="1054" spans="2:17" x14ac:dyDescent="0.2">
      <c r="B1054" s="46" t="s">
        <v>51</v>
      </c>
      <c r="D1054" s="49">
        <f>_xll.qlCalendarAdvance(LocalCalendar,$D1053,B1054,"f",FALSE)</f>
        <v>46988</v>
      </c>
      <c r="E1054" s="49">
        <f>_xll.qlInterestRateIndexValueDate(IndexON,D1054)</f>
        <v>46988</v>
      </c>
      <c r="F1054" s="52">
        <f>IFERROR(_xll.qlIndexFixing(IndexON,D1054,TRUE,_xll.ohTrigger(RecalcTrigger,TriggerON)),NA())</f>
        <v>2.1456105062576114E-2</v>
      </c>
      <c r="H1054" s="49">
        <f>_xll.qlCalendarAdvance(IborCalendar,$H1053,B1054,"f",FALSE)</f>
        <v>46981</v>
      </c>
      <c r="I1054" s="49">
        <f>_xll.qlInterestRateIndexValueDate(Index1M,$H1054)</f>
        <v>46983</v>
      </c>
      <c r="J1054" s="52">
        <f>IFERROR(_xll.qlIndexFixing(Index1M,$H1054,TRUE,_xll.ohTrigger(RecalcTrigger,Trigger1M)),NA())</f>
        <v>2.4083669357937442E-2</v>
      </c>
      <c r="K1054" s="52">
        <f>IFERROR(_xll.qlIndexFixing(ONIndex1M,I1054,TRUE,_xll.ohTrigger(RecalcTrigger,Trigger1M)),NA())</f>
        <v>2.4059940424114856E-2</v>
      </c>
      <c r="L1054" s="52">
        <f>IFERROR(_xll.qlIndexFixing(Index3M,H1054,TRUE,_xll.ohTrigger(RecalcTrigger,Trigger3M)),NA())</f>
        <v>2.5083126694741765E-2</v>
      </c>
      <c r="M1054" s="52">
        <f>IFERROR(_xll.qlIndexFixing(ONIndex3M,I1054,TRUE,_xll.ohTrigger(RecalcTrigger,Trigger3M)),NA())</f>
        <v>2.4987196521220056E-2</v>
      </c>
      <c r="N1054" s="52">
        <f>IFERROR(_xll.qlIndexFixing(Index6M,$H1054,TRUE,_xll.ohTrigger(RecalcTrigger,Trigger6M)),NA())</f>
        <v>2.6879040405711475E-2</v>
      </c>
      <c r="O1054" s="52">
        <f>IFERROR(_xll.qlIndexFixing(ONIndex6M,I1054,TRUE,_xll.ohTrigger(RecalcTrigger,Trigger6M)),NA())</f>
        <v>2.6659753795712504E-2</v>
      </c>
      <c r="P1054" s="52">
        <f>IFERROR(_xll.qlIndexFixing(Index1Y,$H1054,TRUE,_xll.ohTrigger(RecalcTrigger,Trigger1Y)),NA())</f>
        <v>2.904372924282414E-2</v>
      </c>
      <c r="Q1054" s="52">
        <f>IFERROR(_xll.qlIndexFixing(ONIndex1Y,I1054,TRUE,_xll.ohTrigger(RecalcTrigger,Trigger1Y)),NA())</f>
        <v>2.8291883319191413E-2</v>
      </c>
    </row>
    <row r="1055" spans="2:17" x14ac:dyDescent="0.2">
      <c r="B1055" s="46" t="s">
        <v>51</v>
      </c>
      <c r="D1055" s="49">
        <f>_xll.qlCalendarAdvance(LocalCalendar,$D1054,B1055,"f",FALSE)</f>
        <v>46995</v>
      </c>
      <c r="E1055" s="49">
        <f>_xll.qlInterestRateIndexValueDate(IndexON,D1055)</f>
        <v>46995</v>
      </c>
      <c r="F1055" s="52">
        <f>IFERROR(_xll.qlIndexFixing(IndexON,D1055,TRUE,_xll.ohTrigger(RecalcTrigger,TriggerON)),NA())</f>
        <v>2.1459725589254575E-2</v>
      </c>
      <c r="H1055" s="49">
        <f>_xll.qlCalendarAdvance(IborCalendar,$H1054,B1055,"f",FALSE)</f>
        <v>46988</v>
      </c>
      <c r="I1055" s="49">
        <f>_xll.qlInterestRateIndexValueDate(Index1M,$H1055)</f>
        <v>46990</v>
      </c>
      <c r="J1055" s="52">
        <f>IFERROR(_xll.qlIndexFixing(Index1M,$H1055,TRUE,_xll.ohTrigger(RecalcTrigger,Trigger1M)),NA())</f>
        <v>2.4084258053574194E-2</v>
      </c>
      <c r="K1055" s="52">
        <f>IFERROR(_xll.qlIndexFixing(ONIndex1M,I1055,TRUE,_xll.ohTrigger(RecalcTrigger,Trigger1M)),NA())</f>
        <v>2.4061399791748261E-2</v>
      </c>
      <c r="L1055" s="52">
        <f>IFERROR(_xll.qlIndexFixing(Index3M,H1055,TRUE,_xll.ohTrigger(RecalcTrigger,Trigger3M)),NA())</f>
        <v>2.5085725025645392E-2</v>
      </c>
      <c r="M1055" s="52">
        <f>IFERROR(_xll.qlIndexFixing(ONIndex3M,I1055,TRUE,_xll.ohTrigger(RecalcTrigger,Trigger3M)),NA())</f>
        <v>2.4990817179919578E-2</v>
      </c>
      <c r="N1055" s="52">
        <f>IFERROR(_xll.qlIndexFixing(Index6M,$H1055,TRUE,_xll.ohTrigger(RecalcTrigger,Trigger6M)),NA())</f>
        <v>2.6880707206090253E-2</v>
      </c>
      <c r="O1055" s="52">
        <f>IFERROR(_xll.qlIndexFixing(ONIndex6M,I1055,TRUE,_xll.ohTrigger(RecalcTrigger,Trigger6M)),NA())</f>
        <v>2.6663847118366668E-2</v>
      </c>
      <c r="P1055" s="52">
        <f>IFERROR(_xll.qlIndexFixing(Index1Y,$H1055,TRUE,_xll.ohTrigger(RecalcTrigger,Trigger1Y)),NA())</f>
        <v>2.9058467989831981E-2</v>
      </c>
      <c r="Q1055" s="52">
        <f>IFERROR(_xll.qlIndexFixing(ONIndex1Y,I1055,TRUE,_xll.ohTrigger(RecalcTrigger,Trigger1Y)),NA())</f>
        <v>2.8307331608146136E-2</v>
      </c>
    </row>
    <row r="1056" spans="2:17" x14ac:dyDescent="0.2">
      <c r="B1056" s="46" t="s">
        <v>51</v>
      </c>
      <c r="D1056" s="49">
        <f>_xll.qlCalendarAdvance(LocalCalendar,$D1055,B1056,"f",FALSE)</f>
        <v>47002</v>
      </c>
      <c r="E1056" s="49">
        <f>_xll.qlInterestRateIndexValueDate(IndexON,D1056)</f>
        <v>47002</v>
      </c>
      <c r="F1056" s="52">
        <f>IFERROR(_xll.qlIndexFixing(IndexON,D1056,TRUE,_xll.ohTrigger(RecalcTrigger,TriggerON)),NA())</f>
        <v>2.1463337411455896E-2</v>
      </c>
      <c r="H1056" s="49">
        <f>_xll.qlCalendarAdvance(IborCalendar,$H1055,B1056,"f",FALSE)</f>
        <v>46995</v>
      </c>
      <c r="I1056" s="49">
        <f>_xll.qlInterestRateIndexValueDate(Index1M,$H1056)</f>
        <v>46997</v>
      </c>
      <c r="J1056" s="52">
        <f>IFERROR(_xll.qlIndexFixing(Index1M,$H1056,TRUE,_xll.ohTrigger(RecalcTrigger,Trigger1M)),NA())</f>
        <v>2.4084834436118471E-2</v>
      </c>
      <c r="K1056" s="52">
        <f>IFERROR(_xll.qlIndexFixing(ONIndex1M,I1056,TRUE,_xll.ohTrigger(RecalcTrigger,Trigger1M)),NA())</f>
        <v>2.4061998839080001E-2</v>
      </c>
      <c r="L1056" s="52">
        <f>IFERROR(_xll.qlIndexFixing(Index3M,H1056,TRUE,_xll.ohTrigger(RecalcTrigger,Trigger3M)),NA())</f>
        <v>2.5085150414118795E-2</v>
      </c>
      <c r="M1056" s="52">
        <f>IFERROR(_xll.qlIndexFixing(ONIndex3M,I1056,TRUE,_xll.ohTrigger(RecalcTrigger,Trigger3M)),NA())</f>
        <v>2.499338908546811E-2</v>
      </c>
      <c r="N1056" s="52">
        <f>IFERROR(_xll.qlIndexFixing(Index6M,$H1056,TRUE,_xll.ohTrigger(RecalcTrigger,Trigger6M)),NA())</f>
        <v>2.6878763752998452E-2</v>
      </c>
      <c r="O1056" s="52">
        <f>IFERROR(_xll.qlIndexFixing(ONIndex6M,I1056,TRUE,_xll.ohTrigger(RecalcTrigger,Trigger6M)),NA())</f>
        <v>2.6666740830756375E-2</v>
      </c>
      <c r="P1056" s="52">
        <f>IFERROR(_xll.qlIndexFixing(Index1Y,$H1056,TRUE,_xll.ohTrigger(RecalcTrigger,Trigger1Y)),NA())</f>
        <v>2.9071103675288628E-2</v>
      </c>
      <c r="Q1056" s="52">
        <f>IFERROR(_xll.qlIndexFixing(ONIndex1Y,I1056,TRUE,_xll.ohTrigger(RecalcTrigger,Trigger1Y)),NA())</f>
        <v>2.8320681744862242E-2</v>
      </c>
    </row>
    <row r="1057" spans="2:17" x14ac:dyDescent="0.2">
      <c r="B1057" s="46" t="s">
        <v>51</v>
      </c>
      <c r="D1057" s="49">
        <f>_xll.qlCalendarAdvance(LocalCalendar,$D1056,B1057,"f",FALSE)</f>
        <v>47009</v>
      </c>
      <c r="E1057" s="49">
        <f>_xll.qlInterestRateIndexValueDate(IndexON,D1057)</f>
        <v>47009</v>
      </c>
      <c r="F1057" s="52">
        <f>IFERROR(_xll.qlIndexFixing(IndexON,D1057,TRUE,_xll.ohTrigger(RecalcTrigger,TriggerON)),NA())</f>
        <v>2.1466940529100142E-2</v>
      </c>
      <c r="H1057" s="49">
        <f>_xll.qlCalendarAdvance(IborCalendar,$H1056,B1057,"f",FALSE)</f>
        <v>47002</v>
      </c>
      <c r="I1057" s="49">
        <f>_xll.qlInterestRateIndexValueDate(Index1M,$H1057)</f>
        <v>47004</v>
      </c>
      <c r="J1057" s="52">
        <f>IFERROR(_xll.qlIndexFixing(Index1M,$H1057,TRUE,_xll.ohTrigger(RecalcTrigger,Trigger1M)),NA())</f>
        <v>2.4086242832929983E-2</v>
      </c>
      <c r="K1057" s="52">
        <f>IFERROR(_xll.qlIndexFixing(ONIndex1M,I1057,TRUE,_xll.ohTrigger(RecalcTrigger,Trigger1M)),NA())</f>
        <v>2.4061740079606153E-2</v>
      </c>
      <c r="L1057" s="52">
        <f>IFERROR(_xll.qlIndexFixing(Index3M,H1057,TRUE,_xll.ohTrigger(RecalcTrigger,Trigger3M)),NA())</f>
        <v>2.5087751593692947E-2</v>
      </c>
      <c r="M1057" s="52">
        <f>IFERROR(_xll.qlIndexFixing(ONIndex3M,I1057,TRUE,_xll.ohTrigger(RecalcTrigger,Trigger3M)),NA())</f>
        <v>2.4994911298383826E-2</v>
      </c>
      <c r="N1057" s="52">
        <f>IFERROR(_xll.qlIndexFixing(Index6M,$H1057,TRUE,_xll.ohTrigger(RecalcTrigger,Trigger6M)),NA())</f>
        <v>2.6881622777593865E-2</v>
      </c>
      <c r="O1057" s="52">
        <f>IFERROR(_xll.qlIndexFixing(ONIndex6M,I1057,TRUE,_xll.ohTrigger(RecalcTrigger,Trigger6M)),NA())</f>
        <v>2.666843542041164E-2</v>
      </c>
      <c r="P1057" s="52">
        <f>IFERROR(_xll.qlIndexFixing(Index1Y,$H1057,TRUE,_xll.ohTrigger(RecalcTrigger,Trigger1Y)),NA())</f>
        <v>2.9081651026465684E-2</v>
      </c>
      <c r="Q1057" s="52">
        <f>IFERROR(_xll.qlIndexFixing(ONIndex1Y,I1057,TRUE,_xll.ohTrigger(RecalcTrigger,Trigger1Y)),NA())</f>
        <v>2.8331936970893423E-2</v>
      </c>
    </row>
    <row r="1058" spans="2:17" x14ac:dyDescent="0.2">
      <c r="B1058" s="46" t="s">
        <v>51</v>
      </c>
      <c r="D1058" s="49">
        <f>_xll.qlCalendarAdvance(LocalCalendar,$D1057,B1058,"f",FALSE)</f>
        <v>47016</v>
      </c>
      <c r="E1058" s="49">
        <f>_xll.qlInterestRateIndexValueDate(IndexON,D1058)</f>
        <v>47016</v>
      </c>
      <c r="F1058" s="52">
        <f>IFERROR(_xll.qlIndexFixing(IndexON,D1058,TRUE,_xll.ohTrigger(RecalcTrigger,TriggerON)),NA())</f>
        <v>2.1470534942347186E-2</v>
      </c>
      <c r="H1058" s="49">
        <f>_xll.qlCalendarAdvance(IborCalendar,$H1057,B1058,"f",FALSE)</f>
        <v>47009</v>
      </c>
      <c r="I1058" s="49">
        <f>_xll.qlInterestRateIndexValueDate(Index1M,$H1058)</f>
        <v>47011</v>
      </c>
      <c r="J1058" s="52">
        <f>IFERROR(_xll.qlIndexFixing(Index1M,$H1058,TRUE,_xll.ohTrigger(RecalcTrigger,Trigger1M)),NA())</f>
        <v>2.4085950261919259E-2</v>
      </c>
      <c r="K1058" s="52">
        <f>IFERROR(_xll.qlIndexFixing(ONIndex1M,I1058,TRUE,_xll.ohTrigger(RecalcTrigger,Trigger1M)),NA())</f>
        <v>2.4062315384583144E-2</v>
      </c>
      <c r="L1058" s="52">
        <f>IFERROR(_xll.qlIndexFixing(Index3M,H1058,TRUE,_xll.ohTrigger(RecalcTrigger,Trigger3M)),NA())</f>
        <v>2.509035467166678E-2</v>
      </c>
      <c r="M1058" s="52">
        <f>IFERROR(_xll.qlIndexFixing(ONIndex3M,I1058,TRUE,_xll.ohTrigger(RecalcTrigger,Trigger3M)),NA())</f>
        <v>2.499748666113355E-2</v>
      </c>
      <c r="N1058" s="52">
        <f>IFERROR(_xll.qlIndexFixing(Index6M,$H1058,TRUE,_xll.ohTrigger(RecalcTrigger,Trigger6M)),NA())</f>
        <v>2.6884476460801835E-2</v>
      </c>
      <c r="O1058" s="52">
        <f>IFERROR(_xll.qlIndexFixing(ONIndex6M,I1058,TRUE,_xll.ohTrigger(RecalcTrigger,Trigger6M)),NA())</f>
        <v>2.6671318744790895E-2</v>
      </c>
      <c r="P1058" s="52">
        <f>IFERROR(_xll.qlIndexFixing(Index1Y,$H1058,TRUE,_xll.ohTrigger(RecalcTrigger,Trigger1Y)),NA())</f>
        <v>2.9094152440863535E-2</v>
      </c>
      <c r="Q1058" s="52">
        <f>IFERROR(_xll.qlIndexFixing(ONIndex1Y,I1058,TRUE,_xll.ohTrigger(RecalcTrigger,Trigger1Y)),NA())</f>
        <v>2.8345228540098688E-2</v>
      </c>
    </row>
    <row r="1059" spans="2:17" x14ac:dyDescent="0.2">
      <c r="B1059" s="46" t="s">
        <v>51</v>
      </c>
      <c r="D1059" s="49">
        <f>_xll.qlCalendarAdvance(LocalCalendar,$D1058,B1059,"f",FALSE)</f>
        <v>47023</v>
      </c>
      <c r="E1059" s="49">
        <f>_xll.qlInterestRateIndexValueDate(IndexON,D1059)</f>
        <v>47023</v>
      </c>
      <c r="F1059" s="52">
        <f>IFERROR(_xll.qlIndexFixing(IndexON,D1059,TRUE,_xll.ohTrigger(RecalcTrigger,TriggerON)),NA())</f>
        <v>2.147412065111709E-2</v>
      </c>
      <c r="H1059" s="49">
        <f>_xll.qlCalendarAdvance(IborCalendar,$H1058,B1059,"f",FALSE)</f>
        <v>47016</v>
      </c>
      <c r="I1059" s="49">
        <f>_xll.qlInterestRateIndexValueDate(Index1M,$H1059)</f>
        <v>47018</v>
      </c>
      <c r="J1059" s="52">
        <f>IFERROR(_xll.qlIndexFixing(Index1M,$H1059,TRUE,_xll.ohTrigger(RecalcTrigger,Trigger1M)),NA())</f>
        <v>2.4086489705178352E-2</v>
      </c>
      <c r="K1059" s="52">
        <f>IFERROR(_xll.qlIndexFixing(ONIndex1M,I1059,TRUE,_xll.ohTrigger(RecalcTrigger,Trigger1M)),NA())</f>
        <v>2.4062878399444543E-2</v>
      </c>
      <c r="L1059" s="52">
        <f>IFERROR(_xll.qlIndexFixing(Index3M,H1059,TRUE,_xll.ohTrigger(RecalcTrigger,Trigger3M)),NA())</f>
        <v>2.5092959648044682E-2</v>
      </c>
      <c r="M1059" s="52">
        <f>IFERROR(_xll.qlIndexFixing(ONIndex3M,I1059,TRUE,_xll.ohTrigger(RecalcTrigger,Trigger3M)),NA())</f>
        <v>2.500006390909526E-2</v>
      </c>
      <c r="N1059" s="52">
        <f>IFERROR(_xll.qlIndexFixing(Index6M,$H1059,TRUE,_xll.ohTrigger(RecalcTrigger,Trigger6M)),NA())</f>
        <v>2.6887324802598953E-2</v>
      </c>
      <c r="O1059" s="52">
        <f>IFERROR(_xll.qlIndexFixing(ONIndex6M,I1059,TRUE,_xll.ohTrigger(RecalcTrigger,Trigger6M)),NA())</f>
        <v>2.6674196793896598E-2</v>
      </c>
      <c r="P1059" s="52">
        <f>IFERROR(_xll.qlIndexFixing(Index1Y,$H1059,TRUE,_xll.ohTrigger(RecalcTrigger,Trigger1Y)),NA())</f>
        <v>2.9106580475248691E-2</v>
      </c>
      <c r="Q1059" s="52">
        <f>IFERROR(_xll.qlIndexFixing(ONIndex1Y,I1059,TRUE,_xll.ohTrigger(RecalcTrigger,Trigger1Y)),NA())</f>
        <v>2.8358490285267379E-2</v>
      </c>
    </row>
    <row r="1060" spans="2:17" x14ac:dyDescent="0.2">
      <c r="B1060" s="46" t="s">
        <v>51</v>
      </c>
      <c r="D1060" s="49">
        <f>_xll.qlCalendarAdvance(LocalCalendar,$D1059,B1060,"f",FALSE)</f>
        <v>47030</v>
      </c>
      <c r="E1060" s="49">
        <f>_xll.qlInterestRateIndexValueDate(IndexON,D1060)</f>
        <v>47030</v>
      </c>
      <c r="F1060" s="52">
        <f>IFERROR(_xll.qlIndexFixing(IndexON,D1060,TRUE,_xll.ohTrigger(RecalcTrigger,TriggerON)),NA())</f>
        <v>2.1477697655329919E-2</v>
      </c>
      <c r="H1060" s="49">
        <f>_xll.qlCalendarAdvance(IborCalendar,$H1059,B1060,"f",FALSE)</f>
        <v>47023</v>
      </c>
      <c r="I1060" s="49">
        <f>_xll.qlInterestRateIndexValueDate(Index1M,$H1060)</f>
        <v>47025</v>
      </c>
      <c r="J1060" s="52">
        <f>IFERROR(_xll.qlIndexFixing(Index1M,$H1060,TRUE,_xll.ohTrigger(RecalcTrigger,Trigger1M)),NA())</f>
        <v>2.4087858632166892E-2</v>
      </c>
      <c r="K1060" s="52">
        <f>IFERROR(_xll.qlIndexFixing(ONIndex1M,I1060,TRUE,_xll.ohTrigger(RecalcTrigger,Trigger1M)),NA())</f>
        <v>2.4063429124216995E-2</v>
      </c>
      <c r="L1060" s="52">
        <f>IFERROR(_xll.qlIndexFixing(Index3M,H1060,TRUE,_xll.ohTrigger(RecalcTrigger,Trigger3M)),NA())</f>
        <v>2.5095566522831049E-2</v>
      </c>
      <c r="M1060" s="52">
        <f>IFERROR(_xll.qlIndexFixing(ONIndex3M,I1060,TRUE,_xll.ohTrigger(RecalcTrigger,Trigger3M)),NA())</f>
        <v>2.5002643042215666E-2</v>
      </c>
      <c r="N1060" s="52">
        <f>IFERROR(_xll.qlIndexFixing(Index6M,$H1060,TRUE,_xll.ohTrigger(RecalcTrigger,Trigger6M)),NA())</f>
        <v>2.6890167802964025E-2</v>
      </c>
      <c r="O1060" s="52">
        <f>IFERROR(_xll.qlIndexFixing(ONIndex6M,I1060,TRUE,_xll.ohTrigger(RecalcTrigger,Trigger6M)),NA())</f>
        <v>2.6677069567782041E-2</v>
      </c>
      <c r="P1060" s="52">
        <f>IFERROR(_xll.qlIndexFixing(Index1Y,$H1060,TRUE,_xll.ohTrigger(RecalcTrigger,Trigger1Y)),NA())</f>
        <v>2.9112928047242866E-2</v>
      </c>
      <c r="Q1060" s="52">
        <f>IFERROR(_xll.qlIndexFixing(ONIndex1Y,I1060,TRUE,_xll.ohTrigger(RecalcTrigger,Trigger1Y)),NA())</f>
        <v>2.8371722206399497E-2</v>
      </c>
    </row>
    <row r="1061" spans="2:17" x14ac:dyDescent="0.2">
      <c r="B1061" s="46" t="s">
        <v>51</v>
      </c>
      <c r="D1061" s="49">
        <f>_xll.qlCalendarAdvance(LocalCalendar,$D1060,B1061,"f",FALSE)</f>
        <v>47037</v>
      </c>
      <c r="E1061" s="49">
        <f>_xll.qlInterestRateIndexValueDate(IndexON,D1061)</f>
        <v>47037</v>
      </c>
      <c r="F1061" s="52">
        <f>IFERROR(_xll.qlIndexFixing(IndexON,D1061,TRUE,_xll.ohTrigger(RecalcTrigger,TriggerON)),NA())</f>
        <v>2.1481265955065609E-2</v>
      </c>
      <c r="H1061" s="49">
        <f>_xll.qlCalendarAdvance(IborCalendar,$H1060,B1061,"f",FALSE)</f>
        <v>47030</v>
      </c>
      <c r="I1061" s="49">
        <f>_xll.qlInterestRateIndexValueDate(Index1M,$H1061)</f>
        <v>47032</v>
      </c>
      <c r="J1061" s="52">
        <f>IFERROR(_xll.qlIndexFixing(Index1M,$H1061,TRUE,_xll.ohTrigger(RecalcTrigger,Trigger1M)),NA())</f>
        <v>2.4087531652390734E-2</v>
      </c>
      <c r="K1061" s="52">
        <f>IFERROR(_xll.qlIndexFixing(ONIndex1M,I1061,TRUE,_xll.ohTrigger(RecalcTrigger,Trigger1M)),NA())</f>
        <v>2.406480971195446E-2</v>
      </c>
      <c r="L1061" s="52">
        <f>IFERROR(_xll.qlIndexFixing(Index3M,H1061,TRUE,_xll.ohTrigger(RecalcTrigger,Trigger3M)),NA())</f>
        <v>2.5101354886945926E-2</v>
      </c>
      <c r="M1061" s="52">
        <f>IFERROR(_xll.qlIndexFixing(ONIndex3M,I1061,TRUE,_xll.ohTrigger(RecalcTrigger,Trigger3M)),NA())</f>
        <v>2.5006276893388968E-2</v>
      </c>
      <c r="N1061" s="52">
        <f>IFERROR(_xll.qlIndexFixing(Index6M,$H1061,TRUE,_xll.ohTrigger(RecalcTrigger,Trigger6M)),NA())</f>
        <v>2.6894206331424003E-2</v>
      </c>
      <c r="O1061" s="52">
        <f>IFERROR(_xll.qlIndexFixing(ONIndex6M,I1061,TRUE,_xll.ohTrigger(RecalcTrigger,Trigger6M)),NA())</f>
        <v>2.6681130258345842E-2</v>
      </c>
      <c r="P1061" s="52">
        <f>IFERROR(_xll.qlIndexFixing(Index1Y,$H1061,TRUE,_xll.ohTrigger(RecalcTrigger,Trigger1Y)),NA())</f>
        <v>2.9133200888436472E-2</v>
      </c>
      <c r="Q1061" s="52">
        <f>IFERROR(_xll.qlIndexFixing(ONIndex1Y,I1061,TRUE,_xll.ohTrigger(RecalcTrigger,Trigger1Y)),NA())</f>
        <v>2.838698504033621E-2</v>
      </c>
    </row>
    <row r="1062" spans="2:17" x14ac:dyDescent="0.2">
      <c r="B1062" s="46" t="s">
        <v>51</v>
      </c>
      <c r="D1062" s="49">
        <f>_xll.qlCalendarAdvance(LocalCalendar,$D1061,B1062,"f",FALSE)</f>
        <v>47044</v>
      </c>
      <c r="E1062" s="49">
        <f>_xll.qlInterestRateIndexValueDate(IndexON,D1062)</f>
        <v>47044</v>
      </c>
      <c r="F1062" s="52">
        <f>IFERROR(_xll.qlIndexFixing(IndexON,D1062,TRUE,_xll.ohTrigger(RecalcTrigger,TriggerON)),NA())</f>
        <v>2.1484825550404096E-2</v>
      </c>
      <c r="H1062" s="49">
        <f>_xll.qlCalendarAdvance(IborCalendar,$H1061,B1062,"f",FALSE)</f>
        <v>47037</v>
      </c>
      <c r="I1062" s="49">
        <f>_xll.qlInterestRateIndexValueDate(Index1M,$H1062)</f>
        <v>47039</v>
      </c>
      <c r="J1062" s="52">
        <f>IFERROR(_xll.qlIndexFixing(Index1M,$H1062,TRUE,_xll.ohTrigger(RecalcTrigger,Trigger1M)),NA())</f>
        <v>2.40880341563466E-2</v>
      </c>
      <c r="K1062" s="52">
        <f>IFERROR(_xll.qlIndexFixing(ONIndex1M,I1062,TRUE,_xll.ohTrigger(RecalcTrigger,Trigger1M)),NA())</f>
        <v>2.4064493703441769E-2</v>
      </c>
      <c r="L1062" s="52">
        <f>IFERROR(_xll.qlIndexFixing(Index3M,H1062,TRUE,_xll.ohTrigger(RecalcTrigger,Trigger3M)),NA())</f>
        <v>2.5105026849350183E-2</v>
      </c>
      <c r="M1062" s="52">
        <f>IFERROR(_xll.qlIndexFixing(ONIndex3M,I1062,TRUE,_xll.ohTrigger(RecalcTrigger,Trigger3M)),NA())</f>
        <v>2.5007806964145729E-2</v>
      </c>
      <c r="N1062" s="52">
        <f>IFERROR(_xll.qlIndexFixing(Index6M,$H1062,TRUE,_xll.ohTrigger(RecalcTrigger,Trigger6M)),NA())</f>
        <v>2.689703847747487E-2</v>
      </c>
      <c r="O1062" s="52">
        <f>IFERROR(_xll.qlIndexFixing(ONIndex6M,I1062,TRUE,_xll.ohTrigger(RecalcTrigger,Trigger6M)),NA())</f>
        <v>2.6682799289758918E-2</v>
      </c>
      <c r="P1062" s="52">
        <f>IFERROR(_xll.qlIndexFixing(Index1Y,$H1062,TRUE,_xll.ohTrigger(RecalcTrigger,Trigger1Y)),NA())</f>
        <v>2.9143401556777453E-2</v>
      </c>
      <c r="Q1062" s="52">
        <f>IFERROR(_xll.qlIndexFixing(ONIndex1Y,I1062,TRUE,_xll.ohTrigger(RecalcTrigger,Trigger1Y)),NA())</f>
        <v>2.8398096576527365E-2</v>
      </c>
    </row>
    <row r="1063" spans="2:17" x14ac:dyDescent="0.2">
      <c r="B1063" s="46" t="s">
        <v>51</v>
      </c>
      <c r="D1063" s="49">
        <f>_xll.qlCalendarAdvance(LocalCalendar,$D1062,B1063,"f",FALSE)</f>
        <v>47051</v>
      </c>
      <c r="E1063" s="49">
        <f>_xll.qlInterestRateIndexValueDate(IndexON,D1063)</f>
        <v>47051</v>
      </c>
      <c r="F1063" s="52">
        <f>IFERROR(_xll.qlIndexFixing(IndexON,D1063,TRUE,_xll.ohTrigger(RecalcTrigger,TriggerON)),NA())</f>
        <v>2.1488376441265444E-2</v>
      </c>
      <c r="H1063" s="49">
        <f>_xll.qlCalendarAdvance(IborCalendar,$H1062,B1063,"f",FALSE)</f>
        <v>47044</v>
      </c>
      <c r="I1063" s="49">
        <f>_xll.qlInterestRateIndexValueDate(Index1M,$H1063)</f>
        <v>47046</v>
      </c>
      <c r="J1063" s="52">
        <f>IFERROR(_xll.qlIndexFixing(Index1M,$H1063,TRUE,_xll.ohTrigger(RecalcTrigger,Trigger1M)),NA())</f>
        <v>2.4088524347197091E-2</v>
      </c>
      <c r="K1063" s="52">
        <f>IFERROR(_xll.qlIndexFixing(ONIndex1M,I1063,TRUE,_xll.ohTrigger(RecalcTrigger,Trigger1M)),NA())</f>
        <v>2.4065007557920737E-2</v>
      </c>
      <c r="L1063" s="52">
        <f>IFERROR(_xll.qlIndexFixing(Index3M,H1063,TRUE,_xll.ohTrigger(RecalcTrigger,Trigger3M)),NA())</f>
        <v>2.5106580031617757E-2</v>
      </c>
      <c r="M1063" s="52">
        <f>IFERROR(_xll.qlIndexFixing(ONIndex3M,I1063,TRUE,_xll.ohTrigger(RecalcTrigger,Trigger3M)),NA())</f>
        <v>2.5010391752875449E-2</v>
      </c>
      <c r="N1063" s="52">
        <f>IFERROR(_xll.qlIndexFixing(Index6M,$H1063,TRUE,_xll.ohTrigger(RecalcTrigger,Trigger6M)),NA())</f>
        <v>2.6899865281649345E-2</v>
      </c>
      <c r="O1063" s="52">
        <f>IFERROR(_xll.qlIndexFixing(ONIndex6M,I1063,TRUE,_xll.ohTrigger(RecalcTrigger,Trigger6M)),NA())</f>
        <v>2.6685656237876998E-2</v>
      </c>
      <c r="P1063" s="52">
        <f>IFERROR(_xll.qlIndexFixing(Index1Y,$H1063,TRUE,_xll.ohTrigger(RecalcTrigger,Trigger1Y)),NA())</f>
        <v>2.9155513329095828E-2</v>
      </c>
      <c r="Q1063" s="52">
        <f>IFERROR(_xll.qlIndexFixing(ONIndex1Y,I1063,TRUE,_xll.ohTrigger(RecalcTrigger,Trigger1Y)),NA())</f>
        <v>2.8411239025496471E-2</v>
      </c>
    </row>
    <row r="1064" spans="2:17" x14ac:dyDescent="0.2">
      <c r="B1064" s="46" t="s">
        <v>51</v>
      </c>
      <c r="D1064" s="49">
        <f>_xll.qlCalendarAdvance(LocalCalendar,$D1063,B1064,"f",FALSE)</f>
        <v>47058</v>
      </c>
      <c r="E1064" s="49">
        <f>_xll.qlInterestRateIndexValueDate(IndexON,D1064)</f>
        <v>47058</v>
      </c>
      <c r="F1064" s="52">
        <f>IFERROR(_xll.qlIndexFixing(IndexON,D1064,TRUE,_xll.ohTrigger(RecalcTrigger,TriggerON)),NA())</f>
        <v>2.1491918627569717E-2</v>
      </c>
      <c r="H1064" s="49">
        <f>_xll.qlCalendarAdvance(IborCalendar,$H1063,B1064,"f",FALSE)</f>
        <v>47051</v>
      </c>
      <c r="I1064" s="49">
        <f>_xll.qlInterestRateIndexValueDate(Index1M,$H1064)</f>
        <v>47053</v>
      </c>
      <c r="J1064" s="52">
        <f>IFERROR(_xll.qlIndexFixing(Index1M,$H1064,TRUE,_xll.ohTrigger(RecalcTrigger,Trigger1M)),NA())</f>
        <v>2.4089002224942209E-2</v>
      </c>
      <c r="K1064" s="52">
        <f>IFERROR(_xll.qlIndexFixing(ONIndex1M,I1064,TRUE,_xll.ohTrigger(RecalcTrigger,Trigger1M)),NA())</f>
        <v>2.4065509122284112E-2</v>
      </c>
      <c r="L1064" s="52">
        <f>IFERROR(_xll.qlIndexFixing(Index3M,H1064,TRUE,_xll.ohTrigger(RecalcTrigger,Trigger3M)),NA())</f>
        <v>2.5109195452264622E-2</v>
      </c>
      <c r="M1064" s="52">
        <f>IFERROR(_xll.qlIndexFixing(ONIndex3M,I1064,TRUE,_xll.ohTrigger(RecalcTrigger,Trigger3M)),NA())</f>
        <v>2.5012978426817156E-2</v>
      </c>
      <c r="N1064" s="52">
        <f>IFERROR(_xll.qlIndexFixing(Index6M,$H1064,TRUE,_xll.ohTrigger(RecalcTrigger,Trigger6M)),NA())</f>
        <v>2.6902686743924587E-2</v>
      </c>
      <c r="O1064" s="52">
        <f>IFERROR(_xll.qlIndexFixing(ONIndex6M,I1064,TRUE,_xll.ohTrigger(RecalcTrigger,Trigger6M)),NA())</f>
        <v>2.6688507910694881E-2</v>
      </c>
      <c r="P1064" s="52">
        <f>IFERROR(_xll.qlIndexFixing(Index1Y,$H1064,TRUE,_xll.ohTrigger(RecalcTrigger,Trigger1Y)),NA())</f>
        <v>2.9167540349934695E-2</v>
      </c>
      <c r="Q1064" s="52">
        <f>IFERROR(_xll.qlIndexFixing(ONIndex1Y,I1064,TRUE,_xll.ohTrigger(RecalcTrigger,Trigger1Y)),NA())</f>
        <v>2.8424351650402357E-2</v>
      </c>
    </row>
    <row r="1065" spans="2:17" x14ac:dyDescent="0.2">
      <c r="B1065" s="46" t="s">
        <v>51</v>
      </c>
      <c r="D1065" s="49">
        <f>_xll.qlCalendarAdvance(LocalCalendar,$D1064,B1065,"f",FALSE)</f>
        <v>47065</v>
      </c>
      <c r="E1065" s="49">
        <f>_xll.qlInterestRateIndexValueDate(IndexON,D1065)</f>
        <v>47065</v>
      </c>
      <c r="F1065" s="52">
        <f>IFERROR(_xll.qlIndexFixing(IndexON,D1065,TRUE,_xll.ohTrigger(RecalcTrigger,TriggerON)),NA())</f>
        <v>2.1495452109396851E-2</v>
      </c>
      <c r="H1065" s="49">
        <f>_xll.qlCalendarAdvance(IborCalendar,$H1064,B1065,"f",FALSE)</f>
        <v>47058</v>
      </c>
      <c r="I1065" s="49">
        <f>_xll.qlInterestRateIndexValueDate(Index1M,$H1065)</f>
        <v>47060</v>
      </c>
      <c r="J1065" s="52">
        <f>IFERROR(_xll.qlIndexFixing(Index1M,$H1065,TRUE,_xll.ohTrigger(RecalcTrigger,Trigger1M)),NA())</f>
        <v>2.4089467789579374E-2</v>
      </c>
      <c r="K1065" s="52">
        <f>IFERROR(_xll.qlIndexFixing(ONIndex1M,I1065,TRUE,_xll.ohTrigger(RecalcTrigger,Trigger1M)),NA())</f>
        <v>2.4065998396558541E-2</v>
      </c>
      <c r="L1065" s="52">
        <f>IFERROR(_xll.qlIndexFixing(Index3M,H1065,TRUE,_xll.ohTrigger(RecalcTrigger,Trigger3M)),NA())</f>
        <v>2.511181277179169E-2</v>
      </c>
      <c r="M1065" s="52">
        <f>IFERROR(_xll.qlIndexFixing(ONIndex3M,I1065,TRUE,_xll.ohTrigger(RecalcTrigger,Trigger3M)),NA())</f>
        <v>2.5015566985944204E-2</v>
      </c>
      <c r="N1065" s="52">
        <f>IFERROR(_xll.qlIndexFixing(Index6M,$H1065,TRUE,_xll.ohTrigger(RecalcTrigger,Trigger6M)),NA())</f>
        <v>2.6904302682508419E-2</v>
      </c>
      <c r="O1065" s="52">
        <f>IFERROR(_xll.qlIndexFixing(ONIndex6M,I1065,TRUE,_xll.ohTrigger(RecalcTrigger,Trigger6M)),NA())</f>
        <v>2.6691354308292503E-2</v>
      </c>
      <c r="P1065" s="52">
        <f>IFERROR(_xll.qlIndexFixing(Index1Y,$H1065,TRUE,_xll.ohTrigger(RecalcTrigger,Trigger1Y)),NA())</f>
        <v>2.917948034473138E-2</v>
      </c>
      <c r="Q1065" s="52">
        <f>IFERROR(_xll.qlIndexFixing(ONIndex1Y,I1065,TRUE,_xll.ohTrigger(RecalcTrigger,Trigger1Y)),NA())</f>
        <v>2.8437434451191734E-2</v>
      </c>
    </row>
    <row r="1066" spans="2:17" x14ac:dyDescent="0.2">
      <c r="B1066" s="46" t="s">
        <v>51</v>
      </c>
      <c r="D1066" s="49">
        <f>_xll.qlCalendarAdvance(LocalCalendar,$D1065,B1066,"f",FALSE)</f>
        <v>47072</v>
      </c>
      <c r="E1066" s="49">
        <f>_xll.qlInterestRateIndexValueDate(IndexON,D1066)</f>
        <v>47072</v>
      </c>
      <c r="F1066" s="52">
        <f>IFERROR(_xll.qlIndexFixing(IndexON,D1066,TRUE,_xll.ohTrigger(RecalcTrigger,TriggerON)),NA())</f>
        <v>2.1498976886826782E-2</v>
      </c>
      <c r="H1066" s="49">
        <f>_xll.qlCalendarAdvance(IborCalendar,$H1065,B1066,"f",FALSE)</f>
        <v>47065</v>
      </c>
      <c r="I1066" s="49">
        <f>_xll.qlInterestRateIndexValueDate(Index1M,$H1066)</f>
        <v>47070</v>
      </c>
      <c r="J1066" s="52">
        <f>IFERROR(_xll.qlIndexFixing(Index1M,$H1066,TRUE,_xll.ohTrigger(RecalcTrigger,Trigger1M)),NA())</f>
        <v>2.4089275129369092E-2</v>
      </c>
      <c r="K1066" s="52">
        <f>IFERROR(_xll.qlIndexFixing(ONIndex1M,I1066,TRUE,_xll.ohTrigger(RecalcTrigger,Trigger1M)),NA())</f>
        <v>2.4065000773800804E-2</v>
      </c>
      <c r="L1066" s="52">
        <f>IFERROR(_xll.qlIndexFixing(Index3M,H1066,TRUE,_xll.ohTrigger(RecalcTrigger,Trigger3M)),NA())</f>
        <v>2.5113431840477474E-2</v>
      </c>
      <c r="M1066" s="52">
        <f>IFERROR(_xll.qlIndexFixing(ONIndex3M,I1066,TRUE,_xll.ohTrigger(RecalcTrigger,Trigger3M)),NA())</f>
        <v>2.5017159355140706E-2</v>
      </c>
      <c r="N1066" s="52">
        <f>IFERROR(_xll.qlIndexFixing(Index6M,$H1066,TRUE,_xll.ohTrigger(RecalcTrigger,Trigger6M)),NA())</f>
        <v>2.6909516626711392E-2</v>
      </c>
      <c r="O1066" s="52">
        <f>IFERROR(_xll.qlIndexFixing(ONIndex6M,I1066,TRUE,_xll.ohTrigger(RecalcTrigger,Trigger6M)),NA())</f>
        <v>2.669302698213194E-2</v>
      </c>
      <c r="P1066" s="52">
        <f>IFERROR(_xll.qlIndexFixing(Index1Y,$H1066,TRUE,_xll.ohTrigger(RecalcTrigger,Trigger1Y)),NA())</f>
        <v>2.9192472201870382E-2</v>
      </c>
      <c r="Q1066" s="52">
        <f>IFERROR(_xll.qlIndexFixing(ONIndex1Y,I1066,TRUE,_xll.ohTrigger(RecalcTrigger,Trigger1Y)),NA())</f>
        <v>2.8451962864997071E-2</v>
      </c>
    </row>
    <row r="1067" spans="2:17" x14ac:dyDescent="0.2">
      <c r="B1067" s="46" t="s">
        <v>51</v>
      </c>
      <c r="D1067" s="49">
        <f>_xll.qlCalendarAdvance(LocalCalendar,$D1066,B1067,"f",FALSE)</f>
        <v>47079</v>
      </c>
      <c r="E1067" s="49">
        <f>_xll.qlInterestRateIndexValueDate(IndexON,D1067)</f>
        <v>47079</v>
      </c>
      <c r="F1067" s="52">
        <f>IFERROR(_xll.qlIndexFixing(IndexON,D1067,TRUE,_xll.ohTrigger(RecalcTrigger,TriggerON)),NA())</f>
        <v>2.1503385930197183E-2</v>
      </c>
      <c r="H1067" s="49">
        <f>_xll.qlCalendarAdvance(IborCalendar,$H1066,B1067,"f",FALSE)</f>
        <v>47072</v>
      </c>
      <c r="I1067" s="49">
        <f>_xll.qlInterestRateIndexValueDate(Index1M,$H1067)</f>
        <v>47074</v>
      </c>
      <c r="J1067" s="52">
        <f>IFERROR(_xll.qlIndexFixing(Index1M,$H1067,TRUE,_xll.ohTrigger(RecalcTrigger,Trigger1M)),NA())</f>
        <v>2.4090361979524688E-2</v>
      </c>
      <c r="K1067" s="52">
        <f>IFERROR(_xll.qlIndexFixing(ONIndex1M,I1067,TRUE,_xll.ohTrigger(RecalcTrigger,Trigger1M)),NA())</f>
        <v>2.4066940074813914E-2</v>
      </c>
      <c r="L1067" s="52">
        <f>IFERROR(_xll.qlIndexFixing(Index3M,H1067,TRUE,_xll.ohTrigger(RecalcTrigger,Trigger3M)),NA())</f>
        <v>2.5118115035094639E-2</v>
      </c>
      <c r="M1067" s="52">
        <f>IFERROR(_xll.qlIndexFixing(ONIndex3M,I1067,TRUE,_xll.ohTrigger(RecalcTrigger,Trigger3M)),NA())</f>
        <v>2.5020749759807615E-2</v>
      </c>
      <c r="N1067" s="52">
        <f>IFERROR(_xll.qlIndexFixing(Index6M,$H1067,TRUE,_xll.ohTrigger(RecalcTrigger,Trigger6M)),NA())</f>
        <v>2.6909919243509016E-2</v>
      </c>
      <c r="O1067" s="52">
        <f>IFERROR(_xll.qlIndexFixing(ONIndex6M,I1067,TRUE,_xll.ohTrigger(RecalcTrigger,Trigger6M)),NA())</f>
        <v>2.6697031277720384E-2</v>
      </c>
      <c r="P1067" s="52">
        <f>IFERROR(_xll.qlIndexFixing(Index1Y,$H1067,TRUE,_xll.ohTrigger(RecalcTrigger,Trigger1Y)),NA())</f>
        <v>2.9203090157524151E-2</v>
      </c>
      <c r="Q1067" s="52">
        <f>IFERROR(_xll.qlIndexFixing(ONIndex1Y,I1067,TRUE,_xll.ohTrigger(RecalcTrigger,Trigger1Y)),NA())</f>
        <v>2.8463510580500895E-2</v>
      </c>
    </row>
    <row r="1068" spans="2:17" x14ac:dyDescent="0.2">
      <c r="B1068" s="46" t="s">
        <v>51</v>
      </c>
      <c r="D1068" s="49">
        <f>_xll.qlCalendarAdvance(LocalCalendar,$D1067,B1068,"f",FALSE)</f>
        <v>47086</v>
      </c>
      <c r="E1068" s="49">
        <f>_xll.qlInterestRateIndexValueDate(IndexON,D1068)</f>
        <v>47086</v>
      </c>
      <c r="F1068" s="52">
        <f>IFERROR(_xll.qlIndexFixing(IndexON,D1068,TRUE,_xll.ohTrigger(RecalcTrigger,TriggerON)),NA())</f>
        <v>2.1506000328015418E-2</v>
      </c>
      <c r="H1068" s="49">
        <f>_xll.qlCalendarAdvance(IborCalendar,$H1067,B1068,"f",FALSE)</f>
        <v>47079</v>
      </c>
      <c r="I1068" s="49">
        <f>_xll.qlInterestRateIndexValueDate(Index1M,$H1068)</f>
        <v>47081</v>
      </c>
      <c r="J1068" s="52">
        <f>IFERROR(_xll.qlIndexFixing(Index1M,$H1068,TRUE,_xll.ohTrigger(RecalcTrigger,Trigger1M)),NA())</f>
        <v>2.4092460586035779E-2</v>
      </c>
      <c r="K1068" s="52">
        <f>IFERROR(_xll.qlIndexFixing(ONIndex1M,I1068,TRUE,_xll.ohTrigger(RecalcTrigger,Trigger1M)),NA())</f>
        <v>2.4067392478768213E-2</v>
      </c>
      <c r="L1068" s="52">
        <f>IFERROR(_xll.qlIndexFixing(Index3M,H1068,TRUE,_xll.ohTrigger(RecalcTrigger,Trigger3M)),NA())</f>
        <v>2.5119676123691519E-2</v>
      </c>
      <c r="M1068" s="52">
        <f>IFERROR(_xll.qlIndexFixing(ONIndex3M,I1068,TRUE,_xll.ohTrigger(RecalcTrigger,Trigger3M)),NA())</f>
        <v>2.5023343974543977E-2</v>
      </c>
      <c r="N1068" s="52">
        <f>IFERROR(_xll.qlIndexFixing(Index6M,$H1068,TRUE,_xll.ohTrigger(RecalcTrigger,Trigger6M)),NA())</f>
        <v>2.6912719511602005E-2</v>
      </c>
      <c r="O1068" s="52">
        <f>IFERROR(_xll.qlIndexFixing(ONIndex6M,I1068,TRUE,_xll.ohTrigger(RecalcTrigger,Trigger6M)),NA())</f>
        <v>2.6699861849523998E-2</v>
      </c>
      <c r="P1068" s="52">
        <f>IFERROR(_xll.qlIndexFixing(Index1Y,$H1068,TRUE,_xll.ohTrigger(RecalcTrigger,Trigger1Y)),NA())</f>
        <v>2.9214755425976711E-2</v>
      </c>
      <c r="Q1068" s="52">
        <f>IFERROR(_xll.qlIndexFixing(ONIndex1Y,I1068,TRUE,_xll.ohTrigger(RecalcTrigger,Trigger1Y)),NA())</f>
        <v>2.8476503908967388E-2</v>
      </c>
    </row>
    <row r="1069" spans="2:17" x14ac:dyDescent="0.2">
      <c r="B1069" s="46" t="s">
        <v>51</v>
      </c>
      <c r="D1069" s="49">
        <f>_xll.qlCalendarAdvance(LocalCalendar,$D1068,B1069,"f",FALSE)</f>
        <v>47093</v>
      </c>
      <c r="E1069" s="49">
        <f>_xll.qlInterestRateIndexValueDate(IndexON,D1069)</f>
        <v>47093</v>
      </c>
      <c r="F1069" s="52">
        <f>IFERROR(_xll.qlIndexFixing(IndexON,D1069,TRUE,_xll.ohTrigger(RecalcTrigger,TriggerON)),NA())</f>
        <v>2.1509498992013931E-2</v>
      </c>
      <c r="H1069" s="49">
        <f>_xll.qlCalendarAdvance(IborCalendar,$H1068,B1069,"f",FALSE)</f>
        <v>47086</v>
      </c>
      <c r="I1069" s="49">
        <f>_xll.qlInterestRateIndexValueDate(Index1M,$H1069)</f>
        <v>47088</v>
      </c>
      <c r="J1069" s="52">
        <f>IFERROR(_xll.qlIndexFixing(Index1M,$H1069,TRUE,_xll.ohTrigger(RecalcTrigger,Trigger1M)),NA())</f>
        <v>2.4092041077854176E-2</v>
      </c>
      <c r="K1069" s="52">
        <f>IFERROR(_xll.qlIndexFixing(ONIndex1M,I1069,TRUE,_xll.ohTrigger(RecalcTrigger,Trigger1M)),NA())</f>
        <v>2.4067832592633565E-2</v>
      </c>
      <c r="L1069" s="52">
        <f>IFERROR(_xll.qlIndexFixing(Index3M,H1069,TRUE,_xll.ohTrigger(RecalcTrigger,Trigger3M)),NA())</f>
        <v>2.5118051579450906E-2</v>
      </c>
      <c r="M1069" s="52">
        <f>IFERROR(_xll.qlIndexFixing(ONIndex3M,I1069,TRUE,_xll.ohTrigger(RecalcTrigger,Trigger3M)),NA())</f>
        <v>2.5025940074439035E-2</v>
      </c>
      <c r="N1069" s="52">
        <f>IFERROR(_xll.qlIndexFixing(Index6M,$H1069,TRUE,_xll.ohTrigger(RecalcTrigger,Trigger6M)),NA())</f>
        <v>2.6916713926026164E-2</v>
      </c>
      <c r="O1069" s="52">
        <f>IFERROR(_xll.qlIndexFixing(ONIndex6M,I1069,TRUE,_xll.ohTrigger(RecalcTrigger,Trigger6M)),NA())</f>
        <v>2.6702687146080706E-2</v>
      </c>
      <c r="P1069" s="52">
        <f>IFERROR(_xll.qlIndexFixing(Index1Y,$H1069,TRUE,_xll.ohTrigger(RecalcTrigger,Trigger1Y)),NA())</f>
        <v>2.9226324569304626E-2</v>
      </c>
      <c r="Q1069" s="52">
        <f>IFERROR(_xll.qlIndexFixing(ONIndex1Y,I1069,TRUE,_xll.ohTrigger(RecalcTrigger,Trigger1Y)),NA())</f>
        <v>2.8489467413317371E-2</v>
      </c>
    </row>
    <row r="1070" spans="2:17" x14ac:dyDescent="0.2">
      <c r="B1070" s="46" t="s">
        <v>51</v>
      </c>
      <c r="D1070" s="49">
        <f>_xll.qlCalendarAdvance(LocalCalendar,$D1069,B1070,"f",FALSE)</f>
        <v>47100</v>
      </c>
      <c r="E1070" s="49">
        <f>_xll.qlInterestRateIndexValueDate(IndexON,D1070)</f>
        <v>47100</v>
      </c>
      <c r="F1070" s="52">
        <f>IFERROR(_xll.qlIndexFixing(IndexON,D1070,TRUE,_xll.ohTrigger(RecalcTrigger,TriggerON)),NA())</f>
        <v>2.151298895145537E-2</v>
      </c>
      <c r="H1070" s="49">
        <f>_xll.qlCalendarAdvance(IborCalendar,$H1069,B1070,"f",FALSE)</f>
        <v>47093</v>
      </c>
      <c r="I1070" s="49">
        <f>_xll.qlInterestRateIndexValueDate(Index1M,$H1070)</f>
        <v>47095</v>
      </c>
      <c r="J1070" s="52">
        <f>IFERROR(_xll.qlIndexFixing(Index1M,$H1070,TRUE,_xll.ohTrigger(RecalcTrigger,Trigger1M)),NA())</f>
        <v>2.4091610916107228E-2</v>
      </c>
      <c r="K1070" s="52">
        <f>IFERROR(_xll.qlIndexFixing(ONIndex1M,I1070,TRUE,_xll.ohTrigger(RecalcTrigger,Trigger1M)),NA())</f>
        <v>2.406826041640997E-2</v>
      </c>
      <c r="L1070" s="52">
        <f>IFERROR(_xll.qlIndexFixing(Index3M,H1070,TRUE,_xll.ohTrigger(RecalcTrigger,Trigger3M)),NA())</f>
        <v>2.5120677120281876E-2</v>
      </c>
      <c r="M1070" s="52">
        <f>IFERROR(_xll.qlIndexFixing(ONIndex3M,I1070,TRUE,_xll.ohTrigger(RecalcTrigger,Trigger3M)),NA())</f>
        <v>2.5028538059572725E-2</v>
      </c>
      <c r="N1070" s="52">
        <f>IFERROR(_xll.qlIndexFixing(Index6M,$H1070,TRUE,_xll.ohTrigger(RecalcTrigger,Trigger6M)),NA())</f>
        <v>2.6919503336434752E-2</v>
      </c>
      <c r="O1070" s="52">
        <f>IFERROR(_xll.qlIndexFixing(ONIndex6M,I1070,TRUE,_xll.ohTrigger(RecalcTrigger,Trigger6M)),NA())</f>
        <v>2.6705507167390508E-2</v>
      </c>
      <c r="P1070" s="52">
        <f>IFERROR(_xll.qlIndexFixing(Index1Y,$H1070,TRUE,_xll.ohTrigger(RecalcTrigger,Trigger1Y)),NA())</f>
        <v>2.9237795312539457E-2</v>
      </c>
      <c r="Q1070" s="52">
        <f>IFERROR(_xll.qlIndexFixing(ONIndex1Y,I1070,TRUE,_xll.ohTrigger(RecalcTrigger,Trigger1Y)),NA())</f>
        <v>2.8502401093550844E-2</v>
      </c>
    </row>
    <row r="1071" spans="2:17" x14ac:dyDescent="0.2">
      <c r="B1071" s="46" t="s">
        <v>51</v>
      </c>
      <c r="D1071" s="49">
        <f>_xll.qlCalendarAdvance(LocalCalendar,$D1070,B1071,"f",FALSE)</f>
        <v>47107</v>
      </c>
      <c r="E1071" s="49">
        <f>_xll.qlInterestRateIndexValueDate(IndexON,D1071)</f>
        <v>47107</v>
      </c>
      <c r="F1071" s="52">
        <f>IFERROR(_xll.qlIndexFixing(IndexON,D1071,TRUE,_xll.ohTrigger(RecalcTrigger,TriggerON)),NA())</f>
        <v>2.1516470206419669E-2</v>
      </c>
      <c r="H1071" s="49">
        <f>_xll.qlCalendarAdvance(IborCalendar,$H1070,B1071,"f",FALSE)</f>
        <v>47100</v>
      </c>
      <c r="I1071" s="49">
        <f>_xll.qlInterestRateIndexValueDate(Index1M,$H1071)</f>
        <v>47102</v>
      </c>
      <c r="J1071" s="52">
        <f>IFERROR(_xll.qlIndexFixing(Index1M,$H1071,TRUE,_xll.ohTrigger(RecalcTrigger,Trigger1M)),NA())</f>
        <v>2.4092835056959139E-2</v>
      </c>
      <c r="K1071" s="52">
        <f>IFERROR(_xll.qlIndexFixing(ONIndex1M,I1071,TRUE,_xll.ohTrigger(RecalcTrigger,Trigger1M)),NA())</f>
        <v>2.4068675950070784E-2</v>
      </c>
      <c r="L1071" s="52">
        <f>IFERROR(_xll.qlIndexFixing(Index3M,H1071,TRUE,_xll.ohTrigger(RecalcTrigger,Trigger3M)),NA())</f>
        <v>2.5123304559410364E-2</v>
      </c>
      <c r="M1071" s="52">
        <f>IFERROR(_xll.qlIndexFixing(ONIndex3M,I1071,TRUE,_xll.ohTrigger(RecalcTrigger,Trigger3M)),NA())</f>
        <v>2.503113792986511E-2</v>
      </c>
      <c r="N1071" s="52">
        <f>IFERROR(_xll.qlIndexFixing(Index6M,$H1071,TRUE,_xll.ohTrigger(RecalcTrigger,Trigger6M)),NA())</f>
        <v>2.6922287404786874E-2</v>
      </c>
      <c r="O1071" s="52">
        <f>IFERROR(_xll.qlIndexFixing(ONIndex6M,I1071,TRUE,_xll.ohTrigger(RecalcTrigger,Trigger6M)),NA())</f>
        <v>2.6708321913426758E-2</v>
      </c>
      <c r="P1071" s="52">
        <f>IFERROR(_xll.qlIndexFixing(Index1Y,$H1071,TRUE,_xll.ohTrigger(RecalcTrigger,Trigger1Y)),NA())</f>
        <v>2.9249165380637394E-2</v>
      </c>
      <c r="Q1071" s="52">
        <f>IFERROR(_xll.qlIndexFixing(ONIndex1Y,I1071,TRUE,_xll.ohTrigger(RecalcTrigger,Trigger1Y)),NA())</f>
        <v>2.8515304949641163E-2</v>
      </c>
    </row>
    <row r="1072" spans="2:17" x14ac:dyDescent="0.2">
      <c r="B1072" s="46" t="s">
        <v>51</v>
      </c>
      <c r="D1072" s="49">
        <f>_xll.qlCalendarAdvance(LocalCalendar,$D1071,B1072,"f",FALSE)</f>
        <v>47114</v>
      </c>
      <c r="E1072" s="49">
        <f>_xll.qlInterestRateIndexValueDate(IndexON,D1072)</f>
        <v>47114</v>
      </c>
      <c r="F1072" s="52">
        <f>IFERROR(_xll.qlIndexFixing(IndexON,D1072,TRUE,_xll.ohTrigger(RecalcTrigger,TriggerON)),NA())</f>
        <v>2.1519942756826893E-2</v>
      </c>
      <c r="H1072" s="49">
        <f>_xll.qlCalendarAdvance(IborCalendar,$H1071,B1072,"f",FALSE)</f>
        <v>47107</v>
      </c>
      <c r="I1072" s="49">
        <f>_xll.qlInterestRateIndexValueDate(Index1M,$H1072)</f>
        <v>47109</v>
      </c>
      <c r="J1072" s="52">
        <f>IFERROR(_xll.qlIndexFixing(Index1M,$H1072,TRUE,_xll.ohTrigger(RecalcTrigger,Trigger1M)),NA())</f>
        <v>2.4092381974918867E-2</v>
      </c>
      <c r="K1072" s="52">
        <f>IFERROR(_xll.qlIndexFixing(ONIndex1M,I1072,TRUE,_xll.ohTrigger(RecalcTrigger,Trigger1M)),NA())</f>
        <v>2.407074482487559E-2</v>
      </c>
      <c r="L1072" s="52">
        <f>IFERROR(_xll.qlIndexFixing(Index3M,H1072,TRUE,_xll.ohTrigger(RecalcTrigger,Trigger3M)),NA())</f>
        <v>2.5125933896840813E-2</v>
      </c>
      <c r="M1072" s="52">
        <f>IFERROR(_xll.qlIndexFixing(ONIndex3M,I1072,TRUE,_xll.ohTrigger(RecalcTrigger,Trigger3M)),NA())</f>
        <v>2.5035852355999921E-2</v>
      </c>
      <c r="N1072" s="52">
        <f>IFERROR(_xll.qlIndexFixing(Index6M,$H1072,TRUE,_xll.ohTrigger(RecalcTrigger,Trigger6M)),NA())</f>
        <v>2.6925066131060566E-2</v>
      </c>
      <c r="O1072" s="52">
        <f>IFERROR(_xll.qlIndexFixing(ONIndex6M,I1072,TRUE,_xll.ohTrigger(RecalcTrigger,Trigger6M)),NA())</f>
        <v>2.6713514146736728E-2</v>
      </c>
      <c r="P1072" s="52">
        <f>IFERROR(_xll.qlIndexFixing(Index1Y,$H1072,TRUE,_xll.ohTrigger(RecalcTrigger,Trigger1Y)),NA())</f>
        <v>2.9260432498482321E-2</v>
      </c>
      <c r="Q1072" s="52">
        <f>IFERROR(_xll.qlIndexFixing(ONIndex1Y,I1072,TRUE,_xll.ohTrigger(RecalcTrigger,Trigger1Y)),NA())</f>
        <v>2.853227623375254E-2</v>
      </c>
    </row>
    <row r="1073" spans="2:17" x14ac:dyDescent="0.2">
      <c r="B1073" s="46" t="s">
        <v>51</v>
      </c>
      <c r="D1073" s="49">
        <f>_xll.qlCalendarAdvance(LocalCalendar,$D1072,B1073,"f",FALSE)</f>
        <v>47121</v>
      </c>
      <c r="E1073" s="49">
        <f>_xll.qlInterestRateIndexValueDate(IndexON,D1073)</f>
        <v>47121</v>
      </c>
      <c r="F1073" s="52">
        <f>IFERROR(_xll.qlIndexFixing(IndexON,D1073,TRUE,_xll.ohTrigger(RecalcTrigger,TriggerON)),NA())</f>
        <v>2.1523406602836914E-2</v>
      </c>
      <c r="H1073" s="49">
        <f>_xll.qlCalendarAdvance(IborCalendar,$H1072,B1073,"f",FALSE)</f>
        <v>47114</v>
      </c>
      <c r="I1073" s="49">
        <f>_xll.qlInterestRateIndexValueDate(Index1M,$H1073)</f>
        <v>47116</v>
      </c>
      <c r="J1073" s="52">
        <f>IFERROR(_xll.qlIndexFixing(Index1M,$H1073,TRUE,_xll.ohTrigger(RecalcTrigger,Trigger1M)),NA())</f>
        <v>2.409441048146151E-2</v>
      </c>
      <c r="K1073" s="52">
        <f>IFERROR(_xll.qlIndexFixing(ONIndex1M,I1073,TRUE,_xll.ohTrigger(RecalcTrigger,Trigger1M)),NA())</f>
        <v>2.4070302132932486E-2</v>
      </c>
      <c r="L1073" s="52">
        <f>IFERROR(_xll.qlIndexFixing(Index3M,H1073,TRUE,_xll.ohTrigger(RecalcTrigger,Trigger3M)),NA())</f>
        <v>2.5128565132574998E-2</v>
      </c>
      <c r="M1073" s="52">
        <f>IFERROR(_xll.qlIndexFixing(ONIndex3M,I1073,TRUE,_xll.ohTrigger(RecalcTrigger,Trigger3M)),NA())</f>
        <v>2.5037399937590799E-2</v>
      </c>
      <c r="N1073" s="52">
        <f>IFERROR(_xll.qlIndexFixing(Index6M,$H1073,TRUE,_xll.ohTrigger(RecalcTrigger,Trigger6M)),NA())</f>
        <v>2.6927839515233871E-2</v>
      </c>
      <c r="O1073" s="52">
        <f>IFERROR(_xll.qlIndexFixing(ONIndex6M,I1073,TRUE,_xll.ohTrigger(RecalcTrigger,Trigger6M)),NA())</f>
        <v>2.671512677079102E-2</v>
      </c>
      <c r="P1073" s="52">
        <f>IFERROR(_xll.qlIndexFixing(Index1Y,$H1073,TRUE,_xll.ohTrigger(RecalcTrigger,Trigger1Y)),NA())</f>
        <v>2.9271594390888205E-2</v>
      </c>
      <c r="Q1073" s="52">
        <f>IFERROR(_xll.qlIndexFixing(ONIndex1Y,I1073,TRUE,_xll.ohTrigger(RecalcTrigger,Trigger1Y)),NA())</f>
        <v>2.8543070701811946E-2</v>
      </c>
    </row>
    <row r="1074" spans="2:17" x14ac:dyDescent="0.2">
      <c r="B1074" s="46" t="s">
        <v>51</v>
      </c>
      <c r="D1074" s="49">
        <f>_xll.qlCalendarAdvance(LocalCalendar,$D1073,B1074,"f",FALSE)</f>
        <v>47128</v>
      </c>
      <c r="E1074" s="49">
        <f>_xll.qlInterestRateIndexValueDate(IndexON,D1074)</f>
        <v>47128</v>
      </c>
      <c r="F1074" s="52">
        <f>IFERROR(_xll.qlIndexFixing(IndexON,D1074,TRUE,_xll.ohTrigger(RecalcTrigger,TriggerON)),NA())</f>
        <v>2.1526861744369796E-2</v>
      </c>
      <c r="H1074" s="49">
        <f>_xll.qlCalendarAdvance(IborCalendar,$H1073,B1074,"f",FALSE)</f>
        <v>47121</v>
      </c>
      <c r="I1074" s="49">
        <f>_xll.qlInterestRateIndexValueDate(Index1M,$H1074)</f>
        <v>47123</v>
      </c>
      <c r="J1074" s="52">
        <f>IFERROR(_xll.qlIndexFixing(Index1M,$H1074,TRUE,_xll.ohTrigger(RecalcTrigger,Trigger1M)),NA())</f>
        <v>2.4093103781260016E-2</v>
      </c>
      <c r="K1074" s="52">
        <f>IFERROR(_xll.qlIndexFixing(ONIndex1M,I1074,TRUE,_xll.ohTrigger(RecalcTrigger,Trigger1M)),NA())</f>
        <v>2.40698488104929E-2</v>
      </c>
      <c r="L1074" s="52">
        <f>IFERROR(_xll.qlIndexFixing(Index3M,H1074,TRUE,_xll.ohTrigger(RecalcTrigger,Trigger3M)),NA())</f>
        <v>2.5131198266618249E-2</v>
      </c>
      <c r="M1074" s="52">
        <f>IFERROR(_xll.qlIndexFixing(ONIndex3M,I1074,TRUE,_xll.ohTrigger(RecalcTrigger,Trigger3M)),NA())</f>
        <v>2.5038948851987541E-2</v>
      </c>
      <c r="N1074" s="52">
        <f>IFERROR(_xll.qlIndexFixing(Index6M,$H1074,TRUE,_xll.ohTrigger(RecalcTrigger,Trigger6M)),NA())</f>
        <v>2.6929408945054033E-2</v>
      </c>
      <c r="O1074" s="52">
        <f>IFERROR(_xll.qlIndexFixing(ONIndex6M,I1074,TRUE,_xll.ohTrigger(RecalcTrigger,Trigger6M)),NA())</f>
        <v>2.6716734499974137E-2</v>
      </c>
      <c r="P1074" s="52">
        <f>IFERROR(_xll.qlIndexFixing(Index1Y,$H1074,TRUE,_xll.ohTrigger(RecalcTrigger,Trigger1Y)),NA())</f>
        <v>2.9282648782600621E-2</v>
      </c>
      <c r="Q1074" s="52">
        <f>IFERROR(_xll.qlIndexFixing(ONIndex1Y,I1074,TRUE,_xll.ohTrigger(RecalcTrigger,Trigger1Y)),NA())</f>
        <v>2.8553837572893315E-2</v>
      </c>
    </row>
    <row r="1075" spans="2:17" x14ac:dyDescent="0.2">
      <c r="B1075" s="46" t="s">
        <v>51</v>
      </c>
      <c r="D1075" s="49">
        <f>_xll.qlCalendarAdvance(LocalCalendar,$D1074,B1075,"f",FALSE)</f>
        <v>47135</v>
      </c>
      <c r="E1075" s="49">
        <f>_xll.qlInterestRateIndexValueDate(IndexON,D1075)</f>
        <v>47135</v>
      </c>
      <c r="F1075" s="52">
        <f>IFERROR(_xll.qlIndexFixing(IndexON,D1075,TRUE,_xll.ohTrigger(RecalcTrigger,TriggerON)),NA())</f>
        <v>2.1530308181345603E-2</v>
      </c>
      <c r="H1075" s="49">
        <f>_xll.qlCalendarAdvance(IborCalendar,$H1074,B1075,"f",FALSE)</f>
        <v>47128</v>
      </c>
      <c r="I1075" s="49">
        <f>_xll.qlInterestRateIndexValueDate(Index1M,$H1075)</f>
        <v>47130</v>
      </c>
      <c r="J1075" s="52">
        <f>IFERROR(_xll.qlIndexFixing(Index1M,$H1075,TRUE,_xll.ohTrigger(RecalcTrigger,Trigger1M)),NA())</f>
        <v>2.4093446214750611E-2</v>
      </c>
      <c r="K1075" s="52">
        <f>IFERROR(_xll.qlIndexFixing(ONIndex1M,I1075,TRUE,_xll.ohTrigger(RecalcTrigger,Trigger1M)),NA())</f>
        <v>2.4071045463529561E-2</v>
      </c>
      <c r="L1075" s="52">
        <f>IFERROR(_xll.qlIndexFixing(Index3M,H1075,TRUE,_xll.ohTrigger(RecalcTrigger,Trigger3M)),NA())</f>
        <v>2.5133833298973229E-2</v>
      </c>
      <c r="M1075" s="52">
        <f>IFERROR(_xll.qlIndexFixing(ONIndex3M,I1075,TRUE,_xll.ohTrigger(RecalcTrigger,Trigger3M)),NA())</f>
        <v>2.5042613506487399E-2</v>
      </c>
      <c r="N1075" s="52">
        <f>IFERROR(_xll.qlIndexFixing(Index6M,$H1075,TRUE,_xll.ohTrigger(RecalcTrigger,Trigger6M)),NA())</f>
        <v>2.6932171821239106E-2</v>
      </c>
      <c r="O1075" s="52">
        <f>IFERROR(_xll.qlIndexFixing(ONIndex6M,I1075,TRUE,_xll.ohTrigger(RecalcTrigger,Trigger6M)),NA())</f>
        <v>2.6720718997392812E-2</v>
      </c>
      <c r="P1075" s="52">
        <f>IFERROR(_xll.qlIndexFixing(Index1Y,$H1075,TRUE,_xll.ohTrigger(RecalcTrigger,Trigger1Y)),NA())</f>
        <v>2.9293593398299362E-2</v>
      </c>
      <c r="Q1075" s="52">
        <f>IFERROR(_xll.qlIndexFixing(ONIndex1Y,I1075,TRUE,_xll.ohTrigger(RecalcTrigger,Trigger1Y)),NA())</f>
        <v>2.8568667414161641E-2</v>
      </c>
    </row>
    <row r="1076" spans="2:17" x14ac:dyDescent="0.2">
      <c r="B1076" s="46" t="s">
        <v>51</v>
      </c>
      <c r="D1076" s="49">
        <f>_xll.qlCalendarAdvance(LocalCalendar,$D1075,B1076,"f",FALSE)</f>
        <v>47142</v>
      </c>
      <c r="E1076" s="49">
        <f>_xll.qlInterestRateIndexValueDate(IndexON,D1076)</f>
        <v>47142</v>
      </c>
      <c r="F1076" s="52">
        <f>IFERROR(_xll.qlIndexFixing(IndexON,D1076,TRUE,_xll.ohTrigger(RecalcTrigger,TriggerON)),NA())</f>
        <v>2.1533745913924207E-2</v>
      </c>
      <c r="H1076" s="49">
        <f>_xll.qlCalendarAdvance(IborCalendar,$H1075,B1076,"f",FALSE)</f>
        <v>47135</v>
      </c>
      <c r="I1076" s="49">
        <f>_xll.qlInterestRateIndexValueDate(Index1M,$H1076)</f>
        <v>47137</v>
      </c>
      <c r="J1076" s="52">
        <f>IFERROR(_xll.qlIndexFixing(Index1M,$H1076,TRUE,_xll.ohTrigger(RecalcTrigger,Trigger1M)),NA())</f>
        <v>2.409460451076012E-2</v>
      </c>
      <c r="K1076" s="52">
        <f>IFERROR(_xll.qlIndexFixing(ONIndex1M,I1076,TRUE,_xll.ohTrigger(RecalcTrigger,Trigger1M)),NA())</f>
        <v>2.4070569266907427E-2</v>
      </c>
      <c r="L1076" s="52">
        <f>IFERROR(_xll.qlIndexFixing(Index3M,H1076,TRUE,_xll.ohTrigger(RecalcTrigger,Trigger3M)),NA())</f>
        <v>2.5136470229645269E-2</v>
      </c>
      <c r="M1076" s="52">
        <f>IFERROR(_xll.qlIndexFixing(ONIndex3M,I1076,TRUE,_xll.ohTrigger(RecalcTrigger,Trigger3M)),NA())</f>
        <v>2.504416555937361E-2</v>
      </c>
      <c r="N1076" s="52">
        <f>IFERROR(_xll.qlIndexFixing(Index6M,$H1076,TRUE,_xll.ohTrigger(RecalcTrigger,Trigger6M)),NA())</f>
        <v>2.6934929355634407E-2</v>
      </c>
      <c r="O1076" s="52">
        <f>IFERROR(_xll.qlIndexFixing(ONIndex6M,I1076,TRUE,_xll.ohTrigger(RecalcTrigger,Trigger6M)),NA())</f>
        <v>2.6722316514717903E-2</v>
      </c>
      <c r="P1076" s="52">
        <f>IFERROR(_xll.qlIndexFixing(Index1Y,$H1076,TRUE,_xll.ohTrigger(RecalcTrigger,Trigger1Y)),NA())</f>
        <v>2.930629852365018E-2</v>
      </c>
      <c r="Q1076" s="52">
        <f>IFERROR(_xll.qlIndexFixing(ONIndex1Y,I1076,TRUE,_xll.ohTrigger(RecalcTrigger,Trigger1Y)),NA())</f>
        <v>2.8579376867519102E-2</v>
      </c>
    </row>
    <row r="1077" spans="2:17" x14ac:dyDescent="0.2">
      <c r="B1077" s="46" t="s">
        <v>51</v>
      </c>
      <c r="D1077" s="49">
        <f>_xll.qlCalendarAdvance(LocalCalendar,$D1076,B1077,"f",FALSE)</f>
        <v>47149</v>
      </c>
      <c r="E1077" s="49">
        <f>_xll.qlInterestRateIndexValueDate(IndexON,D1077)</f>
        <v>47149</v>
      </c>
      <c r="F1077" s="52">
        <f>IFERROR(_xll.qlIndexFixing(IndexON,D1077,TRUE,_xll.ohTrigger(RecalcTrigger,TriggerON)),NA())</f>
        <v>2.1537174941945736E-2</v>
      </c>
      <c r="H1077" s="49">
        <f>_xll.qlCalendarAdvance(IborCalendar,$H1076,B1077,"f",FALSE)</f>
        <v>47142</v>
      </c>
      <c r="I1077" s="49">
        <f>_xll.qlInterestRateIndexValueDate(Index1M,$H1077)</f>
        <v>47144</v>
      </c>
      <c r="J1077" s="52">
        <f>IFERROR(_xll.qlIndexFixing(Index1M,$H1077,TRUE,_xll.ohTrigger(RecalcTrigger,Trigger1M)),NA())</f>
        <v>2.4094094142366688E-2</v>
      </c>
      <c r="K1077" s="52">
        <f>IFERROR(_xll.qlIndexFixing(ONIndex1M,I1077,TRUE,_xll.ohTrigger(RecalcTrigger,Trigger1M)),NA())</f>
        <v>2.4070911059954625E-2</v>
      </c>
      <c r="L1077" s="52">
        <f>IFERROR(_xll.qlIndexFixing(Index3M,H1077,TRUE,_xll.ohTrigger(RecalcTrigger,Trigger3M)),NA())</f>
        <v>2.5139109058637032E-2</v>
      </c>
      <c r="M1077" s="52">
        <f>IFERROR(_xll.qlIndexFixing(ONIndex3M,I1077,TRUE,_xll.ohTrigger(RecalcTrigger,Trigger3M)),NA())</f>
        <v>2.5046776740884624E-2</v>
      </c>
      <c r="N1077" s="52">
        <f>IFERROR(_xll.qlIndexFixing(Index6M,$H1077,TRUE,_xll.ohTrigger(RecalcTrigger,Trigger6M)),NA())</f>
        <v>2.6937681548218295E-2</v>
      </c>
      <c r="O1077" s="52">
        <f>IFERROR(_xll.qlIndexFixing(ONIndex6M,I1077,TRUE,_xll.ohTrigger(RecalcTrigger,Trigger6M)),NA())</f>
        <v>2.6725099609192782E-2</v>
      </c>
      <c r="P1077" s="52">
        <f>IFERROR(_xll.qlIndexFixing(Index1Y,$H1077,TRUE,_xll.ohTrigger(RecalcTrigger,Trigger1Y)),NA())</f>
        <v>2.9315144200062662E-2</v>
      </c>
      <c r="Q1077" s="52">
        <f>IFERROR(_xll.qlIndexFixing(ONIndex1Y,I1077,TRUE,_xll.ohTrigger(RecalcTrigger,Trigger1Y)),NA())</f>
        <v>2.8592101778510681E-2</v>
      </c>
    </row>
    <row r="1078" spans="2:17" x14ac:dyDescent="0.2">
      <c r="B1078" s="46" t="s">
        <v>51</v>
      </c>
      <c r="D1078" s="49">
        <f>_xll.qlCalendarAdvance(LocalCalendar,$D1077,B1078,"f",FALSE)</f>
        <v>47156</v>
      </c>
      <c r="E1078" s="49">
        <f>_xll.qlInterestRateIndexValueDate(IndexON,D1078)</f>
        <v>47156</v>
      </c>
      <c r="F1078" s="52">
        <f>IFERROR(_xll.qlIndexFixing(IndexON,D1078,TRUE,_xll.ohTrigger(RecalcTrigger,TriggerON)),NA())</f>
        <v>2.1540595265490126E-2</v>
      </c>
      <c r="H1078" s="49">
        <f>_xll.qlCalendarAdvance(IborCalendar,$H1077,B1078,"f",FALSE)</f>
        <v>47149</v>
      </c>
      <c r="I1078" s="49">
        <f>_xll.qlInterestRateIndexValueDate(Index1M,$H1078)</f>
        <v>47151</v>
      </c>
      <c r="J1078" s="52">
        <f>IFERROR(_xll.qlIndexFixing(Index1M,$H1078,TRUE,_xll.ohTrigger(RecalcTrigger,Trigger1M)),NA())</f>
        <v>2.4091919991595656E-2</v>
      </c>
      <c r="K1078" s="52">
        <f>IFERROR(_xll.qlIndexFixing(ONIndex1M,I1078,TRUE,_xll.ohTrigger(RecalcTrigger,Trigger1M)),NA())</f>
        <v>2.4071240562939522E-2</v>
      </c>
      <c r="L1078" s="52">
        <f>IFERROR(_xll.qlIndexFixing(Index3M,H1078,TRUE,_xll.ohTrigger(RecalcTrigger,Trigger3M)),NA())</f>
        <v>2.514068475086138E-2</v>
      </c>
      <c r="M1078" s="52">
        <f>IFERROR(_xll.qlIndexFixing(ONIndex3M,I1078,TRUE,_xll.ohTrigger(RecalcTrigger,Trigger3M)),NA())</f>
        <v>2.5049389807554334E-2</v>
      </c>
      <c r="N1078" s="52">
        <f>IFERROR(_xll.qlIndexFixing(Index6M,$H1078,TRUE,_xll.ohTrigger(RecalcTrigger,Trigger6M)),NA())</f>
        <v>2.6940428398969127E-2</v>
      </c>
      <c r="O1078" s="52">
        <f>IFERROR(_xll.qlIndexFixing(ONIndex6M,I1078,TRUE,_xll.ohTrigger(RecalcTrigger,Trigger6M)),NA())</f>
        <v>2.6727877428394109E-2</v>
      </c>
      <c r="P1078" s="52">
        <f>IFERROR(_xll.qlIndexFixing(Index1Y,$H1078,TRUE,_xll.ohTrigger(RecalcTrigger,Trigger1Y)),NA())</f>
        <v>2.9325745835181879E-2</v>
      </c>
      <c r="Q1078" s="52">
        <f>IFERROR(_xll.qlIndexFixing(ONIndex1Y,I1078,TRUE,_xll.ohTrigger(RecalcTrigger,Trigger1Y)),NA())</f>
        <v>2.8604796865305815E-2</v>
      </c>
    </row>
    <row r="1079" spans="2:17" x14ac:dyDescent="0.2">
      <c r="B1079" s="46" t="s">
        <v>51</v>
      </c>
      <c r="D1079" s="49">
        <f>_xll.qlCalendarAdvance(LocalCalendar,$D1078,B1079,"f",FALSE)</f>
        <v>47163</v>
      </c>
      <c r="E1079" s="49">
        <f>_xll.qlInterestRateIndexValueDate(IndexON,D1079)</f>
        <v>47163</v>
      </c>
      <c r="F1079" s="52">
        <f>IFERROR(_xll.qlIndexFixing(IndexON,D1079,TRUE,_xll.ohTrigger(RecalcTrigger,TriggerON)),NA())</f>
        <v>2.1544006884557376E-2</v>
      </c>
      <c r="H1079" s="49">
        <f>_xll.qlCalendarAdvance(IborCalendar,$H1078,B1079,"f",FALSE)</f>
        <v>47156</v>
      </c>
      <c r="I1079" s="49">
        <f>_xll.qlInterestRateIndexValueDate(Index1M,$H1079)</f>
        <v>47158</v>
      </c>
      <c r="J1079" s="52">
        <f>IFERROR(_xll.qlIndexFixing(Index1M,$H1079,TRUE,_xll.ohTrigger(RecalcTrigger,Trigger1M)),NA())</f>
        <v>2.4092215751789135E-2</v>
      </c>
      <c r="K1079" s="52">
        <f>IFERROR(_xll.qlIndexFixing(ONIndex1M,I1079,TRUE,_xll.ohTrigger(RecalcTrigger,Trigger1M)),NA())</f>
        <v>2.4071557775782182E-2</v>
      </c>
      <c r="L1079" s="52">
        <f>IFERROR(_xll.qlIndexFixing(Index3M,H1079,TRUE,_xll.ohTrigger(RecalcTrigger,Trigger3M)),NA())</f>
        <v>2.5143327056936893E-2</v>
      </c>
      <c r="M1079" s="52">
        <f>IFERROR(_xll.qlIndexFixing(ONIndex3M,I1079,TRUE,_xll.ohTrigger(RecalcTrigger,Trigger3M)),NA())</f>
        <v>2.5052004759436031E-2</v>
      </c>
      <c r="N1079" s="52">
        <f>IFERROR(_xll.qlIndexFixing(Index6M,$H1079,TRUE,_xll.ohTrigger(RecalcTrigger,Trigger6M)),NA())</f>
        <v>2.6943169907864828E-2</v>
      </c>
      <c r="O1079" s="52">
        <f>IFERROR(_xll.qlIndexFixing(ONIndex6M,I1079,TRUE,_xll.ohTrigger(RecalcTrigger,Trigger6M)),NA())</f>
        <v>2.6730649972321885E-2</v>
      </c>
      <c r="P1079" s="52">
        <f>IFERROR(_xll.qlIndexFixing(Index1Y,$H1079,TRUE,_xll.ohTrigger(RecalcTrigger,Trigger1Y)),NA())</f>
        <v>2.9336228592401092E-2</v>
      </c>
      <c r="Q1079" s="52">
        <f>IFERROR(_xll.qlIndexFixing(ONIndex1Y,I1079,TRUE,_xll.ohTrigger(RecalcTrigger,Trigger1Y)),NA())</f>
        <v>2.8617462127851212E-2</v>
      </c>
    </row>
    <row r="1080" spans="2:17" x14ac:dyDescent="0.2">
      <c r="B1080" s="46" t="s">
        <v>51</v>
      </c>
      <c r="D1080" s="49">
        <f>_xll.qlCalendarAdvance(LocalCalendar,$D1079,B1080,"f",FALSE)</f>
        <v>47170</v>
      </c>
      <c r="E1080" s="49">
        <f>_xll.qlInterestRateIndexValueDate(IndexON,D1080)</f>
        <v>47170</v>
      </c>
      <c r="F1080" s="52">
        <f>IFERROR(_xll.qlIndexFixing(IndexON,D1080,TRUE,_xll.ohTrigger(RecalcTrigger,TriggerON)),NA())</f>
        <v>2.1547409799147488E-2</v>
      </c>
      <c r="H1080" s="49">
        <f>_xll.qlCalendarAdvance(IborCalendar,$H1079,B1080,"f",FALSE)</f>
        <v>47163</v>
      </c>
      <c r="I1080" s="49">
        <f>_xll.qlInterestRateIndexValueDate(Index1M,$H1080)</f>
        <v>47165</v>
      </c>
      <c r="J1080" s="52">
        <f>IFERROR(_xll.qlIndexFixing(Index1M,$H1080,TRUE,_xll.ohTrigger(RecalcTrigger,Trigger1M)),NA())</f>
        <v>2.4092499201330116E-2</v>
      </c>
      <c r="K1080" s="52">
        <f>IFERROR(_xll.qlIndexFixing(ONIndex1M,I1080,TRUE,_xll.ohTrigger(RecalcTrigger,Trigger1M)),NA())</f>
        <v>2.407268869885737E-2</v>
      </c>
      <c r="L1080" s="52">
        <f>IFERROR(_xll.qlIndexFixing(Index3M,H1080,TRUE,_xll.ohTrigger(RecalcTrigger,Trigger3M)),NA())</f>
        <v>2.5145971261192897E-2</v>
      </c>
      <c r="M1080" s="52">
        <f>IFERROR(_xll.qlIndexFixing(ONIndex3M,I1080,TRUE,_xll.ohTrigger(RecalcTrigger,Trigger3M)),NA())</f>
        <v>2.505568042225681E-2</v>
      </c>
      <c r="N1080" s="52">
        <f>IFERROR(_xll.qlIndexFixing(Index6M,$H1080,TRUE,_xll.ohTrigger(RecalcTrigger,Trigger6M)),NA())</f>
        <v>2.6945906074883754E-2</v>
      </c>
      <c r="O1080" s="52">
        <f>IFERROR(_xll.qlIndexFixing(ONIndex6M,I1080,TRUE,_xll.ohTrigger(RecalcTrigger,Trigger6M)),NA())</f>
        <v>2.6734607240328501E-2</v>
      </c>
      <c r="P1080" s="52">
        <f>IFERROR(_xll.qlIndexFixing(Index1Y,$H1080,TRUE,_xll.ohTrigger(RecalcTrigger,Trigger1Y)),NA())</f>
        <v>2.9348425651255412E-2</v>
      </c>
      <c r="Q1080" s="52">
        <f>IFERROR(_xll.qlIndexFixing(ONIndex1Y,I1080,TRUE,_xll.ohTrigger(RecalcTrigger,Trigger1Y)),NA())</f>
        <v>2.8632137237958322E-2</v>
      </c>
    </row>
    <row r="1081" spans="2:17" x14ac:dyDescent="0.2">
      <c r="B1081" s="46" t="s">
        <v>51</v>
      </c>
      <c r="D1081" s="49">
        <f>_xll.qlCalendarAdvance(LocalCalendar,$D1080,B1081,"f",FALSE)</f>
        <v>47177</v>
      </c>
      <c r="E1081" s="49">
        <f>_xll.qlInterestRateIndexValueDate(IndexON,D1081)</f>
        <v>47177</v>
      </c>
      <c r="F1081" s="52">
        <f>IFERROR(_xll.qlIndexFixing(IndexON,D1081,TRUE,_xll.ohTrigger(RecalcTrigger,TriggerON)),NA())</f>
        <v>2.1550804009340396E-2</v>
      </c>
      <c r="H1081" s="49">
        <f>_xll.qlCalendarAdvance(IborCalendar,$H1080,B1081,"f",FALSE)</f>
        <v>47170</v>
      </c>
      <c r="I1081" s="49">
        <f>_xll.qlInterestRateIndexValueDate(Index1M,$H1081)</f>
        <v>47172</v>
      </c>
      <c r="J1081" s="52">
        <f>IFERROR(_xll.qlIndexFixing(Index1M,$H1081,TRUE,_xll.ohTrigger(RecalcTrigger,Trigger1M)),NA())</f>
        <v>2.4092770340212892E-2</v>
      </c>
      <c r="K1081" s="52">
        <f>IFERROR(_xll.qlIndexFixing(ONIndex1M,I1081,TRUE,_xll.ohTrigger(RecalcTrigger,Trigger1M)),NA())</f>
        <v>2.4072155331200662E-2</v>
      </c>
      <c r="L1081" s="52">
        <f>IFERROR(_xll.qlIndexFixing(Index3M,H1081,TRUE,_xll.ohTrigger(RecalcTrigger,Trigger3M)),NA())</f>
        <v>2.5148617363631182E-2</v>
      </c>
      <c r="M1081" s="52">
        <f>IFERROR(_xll.qlIndexFixing(ONIndex3M,I1081,TRUE,_xll.ohTrigger(RecalcTrigger,Trigger3M)),NA())</f>
        <v>2.5057240318808738E-2</v>
      </c>
      <c r="N1081" s="52">
        <f>IFERROR(_xll.qlIndexFixing(Index6M,$H1081,TRUE,_xll.ohTrigger(RecalcTrigger,Trigger6M)),NA())</f>
        <v>2.694863690000382E-2</v>
      </c>
      <c r="O1081" s="52">
        <f>IFERROR(_xll.qlIndexFixing(ONIndex6M,I1081,TRUE,_xll.ohTrigger(RecalcTrigger,Trigger6M)),NA())</f>
        <v>2.6736179234436719E-2</v>
      </c>
      <c r="P1081" s="52">
        <f>IFERROR(_xll.qlIndexFixing(Index1Y,$H1081,TRUE,_xll.ohTrigger(RecalcTrigger,Trigger1Y)),NA())</f>
        <v>2.9356828370649631E-2</v>
      </c>
      <c r="Q1081" s="52">
        <f>IFERROR(_xll.qlIndexFixing(ONIndex1Y,I1081,TRUE,_xll.ohTrigger(RecalcTrigger,Trigger1Y)),NA())</f>
        <v>2.8642703180299378E-2</v>
      </c>
    </row>
    <row r="1082" spans="2:17" x14ac:dyDescent="0.2">
      <c r="B1082" s="46" t="s">
        <v>51</v>
      </c>
      <c r="D1082" s="49">
        <f>_xll.qlCalendarAdvance(LocalCalendar,$D1081,B1082,"f",FALSE)</f>
        <v>47184</v>
      </c>
      <c r="E1082" s="49">
        <f>_xll.qlInterestRateIndexValueDate(IndexON,D1082)</f>
        <v>47184</v>
      </c>
      <c r="F1082" s="52">
        <f>IFERROR(_xll.qlIndexFixing(IndexON,D1082,TRUE,_xll.ohTrigger(RecalcTrigger,TriggerON)),NA())</f>
        <v>2.1554189514896294E-2</v>
      </c>
      <c r="H1082" s="49">
        <f>_xll.qlCalendarAdvance(IborCalendar,$H1081,B1082,"f",FALSE)</f>
        <v>47177</v>
      </c>
      <c r="I1082" s="49">
        <f>_xll.qlInterestRateIndexValueDate(Index1M,$H1082)</f>
        <v>47179</v>
      </c>
      <c r="J1082" s="52">
        <f>IFERROR(_xll.qlIndexFixing(Index1M,$H1082,TRUE,_xll.ohTrigger(RecalcTrigger,Trigger1M)),NA())</f>
        <v>2.4096321495112316E-2</v>
      </c>
      <c r="K1082" s="52">
        <f>IFERROR(_xll.qlIndexFixing(ONIndex1M,I1082,TRUE,_xll.ohTrigger(RecalcTrigger,Trigger1M)),NA())</f>
        <v>2.4072435673749837E-2</v>
      </c>
      <c r="L1082" s="52">
        <f>IFERROR(_xll.qlIndexFixing(Index3M,H1082,TRUE,_xll.ohTrigger(RecalcTrigger,Trigger3M)),NA())</f>
        <v>2.5156597736121056E-2</v>
      </c>
      <c r="M1082" s="52">
        <f>IFERROR(_xll.qlIndexFixing(ONIndex3M,I1082,TRUE,_xll.ohTrigger(RecalcTrigger,Trigger3M)),NA())</f>
        <v>2.5059860926273103E-2</v>
      </c>
      <c r="N1082" s="52">
        <f>IFERROR(_xll.qlIndexFixing(Index6M,$H1082,TRUE,_xll.ohTrigger(RecalcTrigger,Trigger6M)),NA())</f>
        <v>2.6957348762027426E-2</v>
      </c>
      <c r="O1082" s="52">
        <f>IFERROR(_xll.qlIndexFixing(ONIndex6M,I1082,TRUE,_xll.ohTrigger(RecalcTrigger,Trigger6M)),NA())</f>
        <v>2.6738935952597132E-2</v>
      </c>
      <c r="P1082" s="52">
        <f>IFERROR(_xll.qlIndexFixing(Index1Y,$H1082,TRUE,_xll.ohTrigger(RecalcTrigger,Trigger1Y)),NA())</f>
        <v>2.9366940840310191E-2</v>
      </c>
      <c r="Q1082" s="52">
        <f>IFERROR(_xll.qlIndexFixing(ONIndex1Y,I1082,TRUE,_xll.ohTrigger(RecalcTrigger,Trigger1Y)),NA())</f>
        <v>2.8655278970148856E-2</v>
      </c>
    </row>
    <row r="1083" spans="2:17" x14ac:dyDescent="0.2">
      <c r="B1083" s="46" t="s">
        <v>51</v>
      </c>
      <c r="D1083" s="49">
        <f>_xll.qlCalendarAdvance(LocalCalendar,$D1082,B1083,"f",FALSE)</f>
        <v>47191</v>
      </c>
      <c r="E1083" s="49">
        <f>_xll.qlInterestRateIndexValueDate(IndexON,D1083)</f>
        <v>47191</v>
      </c>
      <c r="F1083" s="52">
        <f>IFERROR(_xll.qlIndexFixing(IndexON,D1083,TRUE,_xll.ohTrigger(RecalcTrigger,TriggerON)),NA())</f>
        <v>2.1557566316054988E-2</v>
      </c>
      <c r="H1083" s="49">
        <f>_xll.qlCalendarAdvance(IborCalendar,$H1082,B1083,"f",FALSE)</f>
        <v>47184</v>
      </c>
      <c r="I1083" s="49">
        <f>_xll.qlInterestRateIndexValueDate(Index1M,$H1083)</f>
        <v>47186</v>
      </c>
      <c r="J1083" s="52">
        <f>IFERROR(_xll.qlIndexFixing(Index1M,$H1083,TRUE,_xll.ohTrigger(RecalcTrigger,Trigger1M)),NA())</f>
        <v>2.4095742410226949E-2</v>
      </c>
      <c r="K1083" s="52">
        <f>IFERROR(_xll.qlIndexFixing(ONIndex1M,I1083,TRUE,_xll.ohTrigger(RecalcTrigger,Trigger1M)),NA())</f>
        <v>2.4072703726210065E-2</v>
      </c>
      <c r="L1083" s="52">
        <f>IFERROR(_xll.qlIndexFixing(Index3M,H1083,TRUE,_xll.ohTrigger(RecalcTrigger,Trigger3M)),NA())</f>
        <v>2.5159249236148255E-2</v>
      </c>
      <c r="M1083" s="52">
        <f>IFERROR(_xll.qlIndexFixing(ONIndex3M,I1083,TRUE,_xll.ohTrigger(RecalcTrigger,Trigger3M)),NA())</f>
        <v>2.50624834189761E-2</v>
      </c>
      <c r="N1083" s="52">
        <f>IFERROR(_xll.qlIndexFixing(Index6M,$H1083,TRUE,_xll.ohTrigger(RecalcTrigger,Trigger6M)),NA())</f>
        <v>2.6958870825723655E-2</v>
      </c>
      <c r="O1083" s="52">
        <f>IFERROR(_xll.qlIndexFixing(ONIndex6M,I1083,TRUE,_xll.ohTrigger(RecalcTrigger,Trigger6M)),NA())</f>
        <v>2.6741687395483993E-2</v>
      </c>
      <c r="P1083" s="52">
        <f>IFERROR(_xll.qlIndexFixing(Index1Y,$H1083,TRUE,_xll.ohTrigger(RecalcTrigger,Trigger1Y)),NA())</f>
        <v>2.9376925329340407E-2</v>
      </c>
      <c r="Q1083" s="52">
        <f>IFERROR(_xll.qlIndexFixing(ONIndex1Y,I1083,TRUE,_xll.ohTrigger(RecalcTrigger,Trigger1Y)),NA())</f>
        <v>2.8667824935748598E-2</v>
      </c>
    </row>
    <row r="1084" spans="2:17" x14ac:dyDescent="0.2">
      <c r="B1084" s="46" t="s">
        <v>51</v>
      </c>
      <c r="D1084" s="49">
        <f>_xll.qlCalendarAdvance(LocalCalendar,$D1083,B1084,"f",FALSE)</f>
        <v>47198</v>
      </c>
      <c r="E1084" s="49">
        <f>_xll.qlInterestRateIndexValueDate(IndexON,D1084)</f>
        <v>47198</v>
      </c>
      <c r="F1084" s="52">
        <f>IFERROR(_xll.qlIndexFixing(IndexON,D1084,TRUE,_xll.ohTrigger(RecalcTrigger,TriggerON)),NA())</f>
        <v>2.1560934412736543E-2</v>
      </c>
      <c r="H1084" s="49">
        <f>_xll.qlCalendarAdvance(IborCalendar,$H1083,B1084,"f",FALSE)</f>
        <v>47191</v>
      </c>
      <c r="I1084" s="49">
        <f>_xll.qlInterestRateIndexValueDate(Index1M,$H1084)</f>
        <v>47193</v>
      </c>
      <c r="J1084" s="52">
        <f>IFERROR(_xll.qlIndexFixing(Index1M,$H1084,TRUE,_xll.ohTrigger(RecalcTrigger,Trigger1M)),NA())</f>
        <v>2.4095974025591257E-2</v>
      </c>
      <c r="K1084" s="52">
        <f>IFERROR(_xll.qlIndexFixing(ONIndex1M,I1084,TRUE,_xll.ohTrigger(RecalcTrigger,Trigger1M)),NA())</f>
        <v>2.4072959488554702E-2</v>
      </c>
      <c r="L1084" s="52">
        <f>IFERROR(_xll.qlIndexFixing(Index3M,H1084,TRUE,_xll.ohTrigger(RecalcTrigger,Trigger3M)),NA())</f>
        <v>2.516190263512879E-2</v>
      </c>
      <c r="M1084" s="52">
        <f>IFERROR(_xll.qlIndexFixing(ONIndex3M,I1084,TRUE,_xll.ohTrigger(RecalcTrigger,Trigger3M)),NA())</f>
        <v>2.5065107796837793E-2</v>
      </c>
      <c r="N1084" s="52">
        <f>IFERROR(_xll.qlIndexFixing(Index6M,$H1084,TRUE,_xll.ohTrigger(RecalcTrigger,Trigger6M)),NA())</f>
        <v>2.6961584906053649E-2</v>
      </c>
      <c r="O1084" s="52">
        <f>IFERROR(_xll.qlIndexFixing(ONIndex6M,I1084,TRUE,_xll.ohTrigger(RecalcTrigger,Trigger6M)),NA())</f>
        <v>2.6744433563150594E-2</v>
      </c>
      <c r="P1084" s="52">
        <f>IFERROR(_xll.qlIndexFixing(Index1Y,$H1084,TRUE,_xll.ohTrigger(RecalcTrigger,Trigger1Y)),NA())</f>
        <v>2.9386779561945253E-2</v>
      </c>
      <c r="Q1084" s="52">
        <f>IFERROR(_xll.qlIndexFixing(ONIndex1Y,I1084,TRUE,_xll.ohTrigger(RecalcTrigger,Trigger1Y)),NA())</f>
        <v>2.8680341077071958E-2</v>
      </c>
    </row>
    <row r="1085" spans="2:17" x14ac:dyDescent="0.2">
      <c r="B1085" s="46" t="s">
        <v>51</v>
      </c>
      <c r="D1085" s="49">
        <f>_xll.qlCalendarAdvance(LocalCalendar,$D1084,B1085,"f",FALSE)</f>
        <v>47205</v>
      </c>
      <c r="E1085" s="49">
        <f>_xll.qlInterestRateIndexValueDate(IndexON,D1085)</f>
        <v>47205</v>
      </c>
      <c r="F1085" s="52">
        <f>IFERROR(_xll.qlIndexFixing(IndexON,D1085,TRUE,_xll.ohTrigger(RecalcTrigger,TriggerON)),NA())</f>
        <v>2.1564293804781087E-2</v>
      </c>
      <c r="H1085" s="49">
        <f>_xll.qlCalendarAdvance(IborCalendar,$H1084,B1085,"f",FALSE)</f>
        <v>47198</v>
      </c>
      <c r="I1085" s="49">
        <f>_xll.qlInterestRateIndexValueDate(Index1M,$H1085)</f>
        <v>47200</v>
      </c>
      <c r="J1085" s="52">
        <f>IFERROR(_xll.qlIndexFixing(Index1M,$H1085,TRUE,_xll.ohTrigger(RecalcTrigger,Trigger1M)),NA())</f>
        <v>2.4096193327826983E-2</v>
      </c>
      <c r="K1085" s="52">
        <f>IFERROR(_xll.qlIndexFixing(ONIndex1M,I1085,TRUE,_xll.ohTrigger(RecalcTrigger,Trigger1M)),NA())</f>
        <v>2.4073202960810391E-2</v>
      </c>
      <c r="L1085" s="52">
        <f>IFERROR(_xll.qlIndexFixing(Index3M,H1085,TRUE,_xll.ohTrigger(RecalcTrigger,Trigger3M)),NA())</f>
        <v>2.5164557933067763E-2</v>
      </c>
      <c r="M1085" s="52">
        <f>IFERROR(_xll.qlIndexFixing(ONIndex3M,I1085,TRUE,_xll.ohTrigger(RecalcTrigger,Trigger3M)),NA())</f>
        <v>2.5067734059938118E-2</v>
      </c>
      <c r="N1085" s="52">
        <f>IFERROR(_xll.qlIndexFixing(Index6M,$H1085,TRUE,_xll.ohTrigger(RecalcTrigger,Trigger6M)),NA())</f>
        <v>2.6964293642883295E-2</v>
      </c>
      <c r="O1085" s="52">
        <f>IFERROR(_xll.qlIndexFixing(ONIndex6M,I1085,TRUE,_xll.ohTrigger(RecalcTrigger,Trigger6M)),NA())</f>
        <v>2.6747174455516998E-2</v>
      </c>
      <c r="P1085" s="52">
        <f>IFERROR(_xll.qlIndexFixing(Index1Y,$H1085,TRUE,_xll.ohTrigger(RecalcTrigger,Trigger1Y)),NA())</f>
        <v>2.939650126229288E-2</v>
      </c>
      <c r="Q1085" s="52">
        <f>IFERROR(_xll.qlIndexFixing(ONIndex1Y,I1085,TRUE,_xll.ohTrigger(RecalcTrigger,Trigger1Y)),NA())</f>
        <v>2.8692827394145581E-2</v>
      </c>
    </row>
    <row r="1086" spans="2:17" x14ac:dyDescent="0.2">
      <c r="B1086" s="46" t="s">
        <v>51</v>
      </c>
      <c r="D1086" s="49">
        <f>_xll.qlCalendarAdvance(LocalCalendar,$D1085,B1086,"f",FALSE)</f>
        <v>47212</v>
      </c>
      <c r="E1086" s="49">
        <f>_xll.qlInterestRateIndexValueDate(IndexON,D1086)</f>
        <v>47212</v>
      </c>
      <c r="F1086" s="52">
        <f>IFERROR(_xll.qlIndexFixing(IndexON,D1086,TRUE,_xll.ohTrigger(RecalcTrigger,TriggerON)),NA())</f>
        <v>2.1567644492508364E-2</v>
      </c>
      <c r="H1086" s="49">
        <f>_xll.qlCalendarAdvance(IborCalendar,$H1085,B1086,"f",FALSE)</f>
        <v>47205</v>
      </c>
      <c r="I1086" s="49">
        <f>_xll.qlInterestRateIndexValueDate(Index1M,$H1086)</f>
        <v>47211</v>
      </c>
      <c r="J1086" s="52">
        <f>IFERROR(_xll.qlIndexFixing(Index1M,$H1086,TRUE,_xll.ohTrigger(RecalcTrigger,Trigger1M)),NA())</f>
        <v>2.409569396166944E-2</v>
      </c>
      <c r="K1086" s="52">
        <f>IFERROR(_xll.qlIndexFixing(ONIndex1M,I1086,TRUE,_xll.ohTrigger(RecalcTrigger,Trigger1M)),NA())</f>
        <v>2.4071919902750594E-2</v>
      </c>
      <c r="L1086" s="52">
        <f>IFERROR(_xll.qlIndexFixing(Index3M,H1086,TRUE,_xll.ohTrigger(RecalcTrigger,Trigger3M)),NA())</f>
        <v>2.5165530321413339E-2</v>
      </c>
      <c r="M1086" s="52">
        <f>IFERROR(_xll.qlIndexFixing(ONIndex3M,I1086,TRUE,_xll.ohTrigger(RecalcTrigger,Trigger3M)),NA())</f>
        <v>2.5069743270043077E-2</v>
      </c>
      <c r="N1086" s="52">
        <f>IFERROR(_xll.qlIndexFixing(Index6M,$H1086,TRUE,_xll.ohTrigger(RecalcTrigger,Trigger6M)),NA())</f>
        <v>2.6966146485944104E-2</v>
      </c>
      <c r="O1086" s="52">
        <f>IFERROR(_xll.qlIndexFixing(ONIndex6M,I1086,TRUE,_xll.ohTrigger(RecalcTrigger,Trigger6M)),NA())</f>
        <v>2.6749093312830041E-2</v>
      </c>
      <c r="P1086" s="52">
        <f>IFERROR(_xll.qlIndexFixing(Index1Y,$H1086,TRUE,_xll.ohTrigger(RecalcTrigger,Trigger1Y)),NA())</f>
        <v>2.9407958700729785E-2</v>
      </c>
      <c r="Q1086" s="52">
        <f>IFERROR(_xll.qlIndexFixing(ONIndex1Y,I1086,TRUE,_xll.ohTrigger(RecalcTrigger,Trigger1Y)),NA())</f>
        <v>2.8708324040724875E-2</v>
      </c>
    </row>
    <row r="1087" spans="2:17" x14ac:dyDescent="0.2">
      <c r="B1087" s="46" t="s">
        <v>51</v>
      </c>
      <c r="D1087" s="49">
        <f>_xll.qlCalendarAdvance(LocalCalendar,$D1086,B1087,"f",FALSE)</f>
        <v>47219</v>
      </c>
      <c r="E1087" s="49">
        <f>_xll.qlInterestRateIndexValueDate(IndexON,D1087)</f>
        <v>47219</v>
      </c>
      <c r="F1087" s="52">
        <f>IFERROR(_xll.qlIndexFixing(IndexON,D1087,TRUE,_xll.ohTrigger(RecalcTrigger,TriggerON)),NA())</f>
        <v>2.1570986475678566E-2</v>
      </c>
      <c r="H1087" s="49">
        <f>_xll.qlCalendarAdvance(IborCalendar,$H1086,B1087,"f",FALSE)</f>
        <v>47212</v>
      </c>
      <c r="I1087" s="49">
        <f>_xll.qlInterestRateIndexValueDate(Index1M,$H1087)</f>
        <v>47214</v>
      </c>
      <c r="J1087" s="52">
        <f>IFERROR(_xll.qlIndexFixing(Index1M,$H1087,TRUE,_xll.ohTrigger(RecalcTrigger,Trigger1M)),NA())</f>
        <v>2.4097413681768431E-2</v>
      </c>
      <c r="K1087" s="52">
        <f>IFERROR(_xll.qlIndexFixing(ONIndex1M,I1087,TRUE,_xll.ohTrigger(RecalcTrigger,Trigger1M)),NA())</f>
        <v>2.4073653035001641E-2</v>
      </c>
      <c r="L1087" s="52">
        <f>IFERROR(_xll.qlIndexFixing(Index3M,H1087,TRUE,_xll.ohTrigger(RecalcTrigger,Trigger3M)),NA())</f>
        <v>2.5166669753830768E-2</v>
      </c>
      <c r="M1087" s="52">
        <f>IFERROR(_xll.qlIndexFixing(ONIndex3M,I1087,TRUE,_xll.ohTrigger(RecalcTrigger,Trigger3M)),NA())</f>
        <v>2.5072992241668146E-2</v>
      </c>
      <c r="N1087" s="52">
        <f>IFERROR(_xll.qlIndexFixing(Index6M,$H1087,TRUE,_xll.ohTrigger(RecalcTrigger,Trigger6M)),NA())</f>
        <v>2.6970891544977119E-2</v>
      </c>
      <c r="O1087" s="52">
        <f>IFERROR(_xll.qlIndexFixing(ONIndex6M,I1087,TRUE,_xll.ohTrigger(RecalcTrigger,Trigger6M)),NA())</f>
        <v>2.6752640414455797E-2</v>
      </c>
      <c r="P1087" s="52">
        <f>IFERROR(_xll.qlIndexFixing(Index1Y,$H1087,TRUE,_xll.ohTrigger(RecalcTrigger,Trigger1Y)),NA())</f>
        <v>2.941553796270532E-2</v>
      </c>
      <c r="Q1087" s="52">
        <f>IFERROR(_xll.qlIndexFixing(ONIndex1Y,I1087,TRUE,_xll.ohTrigger(RecalcTrigger,Trigger1Y)),NA())</f>
        <v>2.8717710555330456E-2</v>
      </c>
    </row>
    <row r="1088" spans="2:17" x14ac:dyDescent="0.2">
      <c r="B1088" s="46" t="s">
        <v>51</v>
      </c>
      <c r="D1088" s="49">
        <f>_xll.qlCalendarAdvance(LocalCalendar,$D1087,B1088,"f",FALSE)</f>
        <v>47226</v>
      </c>
      <c r="E1088" s="49">
        <f>_xll.qlInterestRateIndexValueDate(IndexON,D1088)</f>
        <v>47226</v>
      </c>
      <c r="F1088" s="52">
        <f>IFERROR(_xll.qlIndexFixing(IndexON,D1088,TRUE,_xll.ohTrigger(RecalcTrigger,TriggerON)),NA())</f>
        <v>2.1574319754371629E-2</v>
      </c>
      <c r="H1088" s="49">
        <f>_xll.qlCalendarAdvance(IborCalendar,$H1087,B1088,"f",FALSE)</f>
        <v>47219</v>
      </c>
      <c r="I1088" s="49">
        <f>_xll.qlInterestRateIndexValueDate(Index1M,$H1088)</f>
        <v>47221</v>
      </c>
      <c r="J1088" s="52">
        <f>IFERROR(_xll.qlIndexFixing(Index1M,$H1088,TRUE,_xll.ohTrigger(RecalcTrigger,Trigger1M)),NA())</f>
        <v>2.409677735574978E-2</v>
      </c>
      <c r="K1088" s="52">
        <f>IFERROR(_xll.qlIndexFixing(ONIndex1M,I1088,TRUE,_xll.ohTrigger(RecalcTrigger,Trigger1M)),NA())</f>
        <v>2.40738596369372E-2</v>
      </c>
      <c r="L1088" s="52">
        <f>IFERROR(_xll.qlIndexFixing(Index3M,H1088,TRUE,_xll.ohTrigger(RecalcTrigger,Trigger3M)),NA())</f>
        <v>2.5169329785554449E-2</v>
      </c>
      <c r="M1088" s="52">
        <f>IFERROR(_xll.qlIndexFixing(ONIndex3M,I1088,TRUE,_xll.ohTrigger(RecalcTrigger,Trigger3M)),NA())</f>
        <v>2.5075624160324494E-2</v>
      </c>
      <c r="N1088" s="52">
        <f>IFERROR(_xll.qlIndexFixing(Index6M,$H1088,TRUE,_xll.ohTrigger(RecalcTrigger,Trigger6M)),NA())</f>
        <v>2.6972387792150242E-2</v>
      </c>
      <c r="O1088" s="52">
        <f>IFERROR(_xll.qlIndexFixing(ONIndex6M,I1088,TRUE,_xll.ohTrigger(RecalcTrigger,Trigger6M)),NA())</f>
        <v>2.6755365481001547E-2</v>
      </c>
      <c r="P1088" s="52">
        <f>IFERROR(_xll.qlIndexFixing(Index1Y,$H1088,TRUE,_xll.ohTrigger(RecalcTrigger,Trigger1Y)),NA())</f>
        <v>2.9424848410937208E-2</v>
      </c>
      <c r="Q1088" s="52">
        <f>IFERROR(_xll.qlIndexFixing(ONIndex1Y,I1088,TRUE,_xll.ohTrigger(RecalcTrigger,Trigger1Y)),NA())</f>
        <v>2.8730107399468352E-2</v>
      </c>
    </row>
    <row r="1089" spans="2:17" x14ac:dyDescent="0.2">
      <c r="B1089" s="46" t="s">
        <v>51</v>
      </c>
      <c r="D1089" s="49">
        <f>_xll.qlCalendarAdvance(LocalCalendar,$D1088,B1089,"f",FALSE)</f>
        <v>47233</v>
      </c>
      <c r="E1089" s="49">
        <f>_xll.qlInterestRateIndexValueDate(IndexON,D1089)</f>
        <v>47233</v>
      </c>
      <c r="F1089" s="52">
        <f>IFERROR(_xll.qlIndexFixing(IndexON,D1089,TRUE,_xll.ohTrigger(RecalcTrigger,TriggerON)),NA())</f>
        <v>2.1577644328587553E-2</v>
      </c>
      <c r="H1089" s="49">
        <f>_xll.qlCalendarAdvance(IborCalendar,$H1088,B1089,"f",FALSE)</f>
        <v>47226</v>
      </c>
      <c r="I1089" s="49">
        <f>_xll.qlInterestRateIndexValueDate(Index1M,$H1089)</f>
        <v>47228</v>
      </c>
      <c r="J1089" s="52">
        <f>IFERROR(_xll.qlIndexFixing(Index1M,$H1089,TRUE,_xll.ohTrigger(RecalcTrigger,Trigger1M)),NA())</f>
        <v>2.4096947405463445E-2</v>
      </c>
      <c r="K1089" s="52">
        <f>IFERROR(_xll.qlIndexFixing(ONIndex1M,I1089,TRUE,_xll.ohTrigger(RecalcTrigger,Trigger1M)),NA())</f>
        <v>2.4074053948757168E-2</v>
      </c>
      <c r="L1089" s="52">
        <f>IFERROR(_xll.qlIndexFixing(Index3M,H1089,TRUE,_xll.ohTrigger(RecalcTrigger,Trigger3M)),NA())</f>
        <v>2.5171991715795514E-2</v>
      </c>
      <c r="M1089" s="52">
        <f>IFERROR(_xll.qlIndexFixing(ONIndex3M,I1089,TRUE,_xll.ohTrigger(RecalcTrigger,Trigger3M)),NA())</f>
        <v>2.5078257964192829E-2</v>
      </c>
      <c r="N1089" s="52">
        <f>IFERROR(_xll.qlIndexFixing(Index6M,$H1089,TRUE,_xll.ohTrigger(RecalcTrigger,Trigger6M)),NA())</f>
        <v>2.6975075154758145E-2</v>
      </c>
      <c r="O1089" s="52">
        <f>IFERROR(_xll.qlIndexFixing(ONIndex6M,I1089,TRUE,_xll.ohTrigger(RecalcTrigger,Trigger6M)),NA())</f>
        <v>2.6758085272300391E-2</v>
      </c>
      <c r="P1089" s="52">
        <f>IFERROR(_xll.qlIndexFixing(Index1Y,$H1089,TRUE,_xll.ohTrigger(RecalcTrigger,Trigger1Y)),NA())</f>
        <v>2.9435765013663844E-2</v>
      </c>
      <c r="Q1089" s="52">
        <f>IFERROR(_xll.qlIndexFixing(ONIndex1Y,I1089,TRUE,_xll.ohTrigger(RecalcTrigger,Trigger1Y)),NA())</f>
        <v>2.8742474419329866E-2</v>
      </c>
    </row>
    <row r="1090" spans="2:17" x14ac:dyDescent="0.2">
      <c r="B1090" s="46" t="s">
        <v>51</v>
      </c>
      <c r="D1090" s="49">
        <f>_xll.qlCalendarAdvance(LocalCalendar,$D1089,B1090,"f",FALSE)</f>
        <v>47240</v>
      </c>
      <c r="E1090" s="49">
        <f>_xll.qlInterestRateIndexValueDate(IndexON,D1090)</f>
        <v>47240</v>
      </c>
      <c r="F1090" s="52">
        <f>IFERROR(_xll.qlIndexFixing(IndexON,D1090,TRUE,_xll.ohTrigger(RecalcTrigger,TriggerON)),NA())</f>
        <v>2.1580960198326338E-2</v>
      </c>
      <c r="H1090" s="49">
        <f>_xll.qlCalendarAdvance(IborCalendar,$H1089,B1090,"f",FALSE)</f>
        <v>47233</v>
      </c>
      <c r="I1090" s="49">
        <f>_xll.qlInterestRateIndexValueDate(Index1M,$H1090)</f>
        <v>47235</v>
      </c>
      <c r="J1090" s="52">
        <f>IFERROR(_xll.qlIndexFixing(Index1M,$H1090,TRUE,_xll.ohTrigger(RecalcTrigger,Trigger1M)),NA())</f>
        <v>2.4097921226309826E-2</v>
      </c>
      <c r="K1090" s="52">
        <f>IFERROR(_xll.qlIndexFixing(ONIndex1M,I1090,TRUE,_xll.ohTrigger(RecalcTrigger,Trigger1M)),NA())</f>
        <v>2.4074235970488189E-2</v>
      </c>
      <c r="L1090" s="52">
        <f>IFERROR(_xll.qlIndexFixing(Index3M,H1090,TRUE,_xll.ohTrigger(RecalcTrigger,Trigger3M)),NA())</f>
        <v>2.5174655544556605E-2</v>
      </c>
      <c r="M1090" s="52">
        <f>IFERROR(_xll.qlIndexFixing(ONIndex3M,I1090,TRUE,_xll.ohTrigger(RecalcTrigger,Trigger3M)),NA())</f>
        <v>2.5080893653273151E-2</v>
      </c>
      <c r="N1090" s="52">
        <f>IFERROR(_xll.qlIndexFixing(Index6M,$H1090,TRUE,_xll.ohTrigger(RecalcTrigger,Trigger6M)),NA())</f>
        <v>2.6977757173756819E-2</v>
      </c>
      <c r="O1090" s="52">
        <f>IFERROR(_xll.qlIndexFixing(ONIndex6M,I1090,TRUE,_xll.ohTrigger(RecalcTrigger,Trigger6M)),NA())</f>
        <v>2.6760799788325684E-2</v>
      </c>
      <c r="P1090" s="52">
        <f>IFERROR(_xll.qlIndexFixing(Index1Y,$H1090,TRUE,_xll.ohTrigger(RecalcTrigger,Trigger1Y)),NA())</f>
        <v>2.9443042123664321E-2</v>
      </c>
      <c r="Q1090" s="52">
        <f>IFERROR(_xll.qlIndexFixing(ONIndex1Y,I1090,TRUE,_xll.ohTrigger(RecalcTrigger,Trigger1Y)),NA())</f>
        <v>2.8754811614835063E-2</v>
      </c>
    </row>
    <row r="1091" spans="2:17" x14ac:dyDescent="0.2">
      <c r="B1091" s="46" t="s">
        <v>51</v>
      </c>
      <c r="D1091" s="49">
        <f>_xll.qlCalendarAdvance(LocalCalendar,$D1090,B1091,"f",FALSE)</f>
        <v>47247</v>
      </c>
      <c r="E1091" s="49">
        <f>_xll.qlInterestRateIndexValueDate(IndexON,D1091)</f>
        <v>47247</v>
      </c>
      <c r="F1091" s="52">
        <f>IFERROR(_xll.qlIndexFixing(IndexON,D1091,TRUE,_xll.ohTrigger(RecalcTrigger,TriggerON)),NA())</f>
        <v>2.1584267363587983E-2</v>
      </c>
      <c r="H1091" s="49">
        <f>_xll.qlCalendarAdvance(IborCalendar,$H1090,B1091,"f",FALSE)</f>
        <v>47240</v>
      </c>
      <c r="I1091" s="49">
        <f>_xll.qlInterestRateIndexValueDate(Index1M,$H1091)</f>
        <v>47242</v>
      </c>
      <c r="J1091" s="52">
        <f>IFERROR(_xll.qlIndexFixing(Index1M,$H1091,TRUE,_xll.ohTrigger(RecalcTrigger,Trigger1M)),NA())</f>
        <v>2.4097250565486981E-2</v>
      </c>
      <c r="K1091" s="52">
        <f>IFERROR(_xll.qlIndexFixing(ONIndex1M,I1091,TRUE,_xll.ohTrigger(RecalcTrigger,Trigger1M)),NA())</f>
        <v>2.407522221533398E-2</v>
      </c>
      <c r="L1091" s="52">
        <f>IFERROR(_xll.qlIndexFixing(Index3M,H1091,TRUE,_xll.ohTrigger(RecalcTrigger,Trigger3M)),NA())</f>
        <v>2.5180529599028615E-2</v>
      </c>
      <c r="M1091" s="52">
        <f>IFERROR(_xll.qlIndexFixing(ONIndex3M,I1091,TRUE,_xll.ohTrigger(RecalcTrigger,Trigger3M)),NA())</f>
        <v>2.5084593547630707E-2</v>
      </c>
      <c r="N1091" s="52">
        <f>IFERROR(_xll.qlIndexFixing(Index6M,$H1091,TRUE,_xll.ohTrigger(RecalcTrigger,Trigger6M)),NA())</f>
        <v>2.698043384912293E-2</v>
      </c>
      <c r="O1091" s="52">
        <f>IFERROR(_xll.qlIndexFixing(ONIndex6M,I1091,TRUE,_xll.ohTrigger(RecalcTrigger,Trigger6M)),NA())</f>
        <v>2.6764697118957237E-2</v>
      </c>
      <c r="P1091" s="52">
        <f>IFERROR(_xll.qlIndexFixing(Index1Y,$H1091,TRUE,_xll.ohTrigger(RecalcTrigger,Trigger1Y)),NA())</f>
        <v>2.945364868924687E-2</v>
      </c>
      <c r="Q1091" s="52">
        <f>IFERROR(_xll.qlIndexFixing(ONIndex1Y,I1091,TRUE,_xll.ohTrigger(RecalcTrigger,Trigger1Y)),NA())</f>
        <v>2.8769146145137814E-2</v>
      </c>
    </row>
    <row r="1092" spans="2:17" x14ac:dyDescent="0.2">
      <c r="B1092" s="46" t="s">
        <v>51</v>
      </c>
      <c r="D1092" s="49">
        <f>_xll.qlCalendarAdvance(LocalCalendar,$D1091,B1092,"f",FALSE)</f>
        <v>47254</v>
      </c>
      <c r="E1092" s="49">
        <f>_xll.qlInterestRateIndexValueDate(IndexON,D1092)</f>
        <v>47254</v>
      </c>
      <c r="F1092" s="52">
        <f>IFERROR(_xll.qlIndexFixing(IndexON,D1092,TRUE,_xll.ohTrigger(RecalcTrigger,TriggerON)),NA())</f>
        <v>2.158756582437249E-2</v>
      </c>
      <c r="H1092" s="49">
        <f>_xll.qlCalendarAdvance(IborCalendar,$H1091,B1092,"f",FALSE)</f>
        <v>47247</v>
      </c>
      <c r="I1092" s="49">
        <f>_xll.qlInterestRateIndexValueDate(Index1M,$H1092)</f>
        <v>47249</v>
      </c>
      <c r="J1092" s="52">
        <f>IFERROR(_xll.qlIndexFixing(Index1M,$H1092,TRUE,_xll.ohTrigger(RecalcTrigger,Trigger1M)),NA())</f>
        <v>2.409738367579943E-2</v>
      </c>
      <c r="K1092" s="52">
        <f>IFERROR(_xll.qlIndexFixing(ONIndex1M,I1092,TRUE,_xll.ohTrigger(RecalcTrigger,Trigger1M)),NA())</f>
        <v>2.4074563143656746E-2</v>
      </c>
      <c r="L1092" s="52">
        <f>IFERROR(_xll.qlIndexFixing(Index3M,H1092,TRUE,_xll.ohTrigger(RecalcTrigger,Trigger3M)),NA())</f>
        <v>2.5183198189781243E-2</v>
      </c>
      <c r="M1092" s="52">
        <f>IFERROR(_xll.qlIndexFixing(ONIndex3M,I1092,TRUE,_xll.ohTrigger(RecalcTrigger,Trigger3M)),NA())</f>
        <v>2.5086170687016462E-2</v>
      </c>
      <c r="N1092" s="52">
        <f>IFERROR(_xll.qlIndexFixing(Index6M,$H1092,TRUE,_xll.ohTrigger(RecalcTrigger,Trigger6M)),NA())</f>
        <v>2.6984300729290575E-2</v>
      </c>
      <c r="O1092" s="52">
        <f>IFERROR(_xll.qlIndexFixing(ONIndex6M,I1092,TRUE,_xll.ohTrigger(RecalcTrigger,Trigger6M)),NA())</f>
        <v>2.6766212994608907E-2</v>
      </c>
      <c r="P1092" s="52">
        <f>IFERROR(_xll.qlIndexFixing(Index1Y,$H1092,TRUE,_xll.ohTrigger(RecalcTrigger,Trigger1Y)),NA())</f>
        <v>2.9460651169298274E-2</v>
      </c>
      <c r="Q1092" s="52">
        <f>IFERROR(_xll.qlIndexFixing(ONIndex1Y,I1092,TRUE,_xll.ohTrigger(RecalcTrigger,Trigger1Y)),NA())</f>
        <v>2.8779371744178661E-2</v>
      </c>
    </row>
    <row r="1093" spans="2:17" x14ac:dyDescent="0.2">
      <c r="B1093" s="46" t="s">
        <v>51</v>
      </c>
      <c r="D1093" s="49">
        <f>_xll.qlCalendarAdvance(LocalCalendar,$D1092,B1093,"f",FALSE)</f>
        <v>47261</v>
      </c>
      <c r="E1093" s="49">
        <f>_xll.qlInterestRateIndexValueDate(IndexON,D1093)</f>
        <v>47261</v>
      </c>
      <c r="F1093" s="52">
        <f>IFERROR(_xll.qlIndexFixing(IndexON,D1093,TRUE,_xll.ohTrigger(RecalcTrigger,TriggerON)),NA())</f>
        <v>2.1590855580519985E-2</v>
      </c>
      <c r="H1093" s="49">
        <f>_xll.qlCalendarAdvance(IborCalendar,$H1092,B1093,"f",FALSE)</f>
        <v>47254</v>
      </c>
      <c r="I1093" s="49">
        <f>_xll.qlInterestRateIndexValueDate(Index1M,$H1093)</f>
        <v>47256</v>
      </c>
      <c r="J1093" s="52">
        <f>IFERROR(_xll.qlIndexFixing(Index1M,$H1093,TRUE,_xll.ohTrigger(RecalcTrigger,Trigger1M)),NA())</f>
        <v>2.4097504472980723E-2</v>
      </c>
      <c r="K1093" s="52">
        <f>IFERROR(_xll.qlIndexFixing(ONIndex1M,I1093,TRUE,_xll.ohTrigger(RecalcTrigger,Trigger1M)),NA())</f>
        <v>2.4074708295094283E-2</v>
      </c>
      <c r="L1093" s="52">
        <f>IFERROR(_xll.qlIndexFixing(Index3M,H1093,TRUE,_xll.ohTrigger(RecalcTrigger,Trigger3M)),NA())</f>
        <v>2.5185868679521224E-2</v>
      </c>
      <c r="M1093" s="52">
        <f>IFERROR(_xll.qlIndexFixing(ONIndex3M,I1093,TRUE,_xll.ohTrigger(RecalcTrigger,Trigger3M)),NA())</f>
        <v>2.5088812031679453E-2</v>
      </c>
      <c r="N1093" s="52">
        <f>IFERROR(_xll.qlIndexFixing(Index6M,$H1093,TRUE,_xll.ohTrigger(RecalcTrigger,Trigger6M)),NA())</f>
        <v>2.6985771168873202E-2</v>
      </c>
      <c r="O1093" s="52">
        <f>IFERROR(_xll.qlIndexFixing(ONIndex6M,I1093,TRUE,_xll.ohTrigger(RecalcTrigger,Trigger6M)),NA())</f>
        <v>2.6768911684840191E-2</v>
      </c>
      <c r="P1093" s="52">
        <f>IFERROR(_xll.qlIndexFixing(Index1Y,$H1093,TRUE,_xll.ohTrigger(RecalcTrigger,Trigger1Y)),NA())</f>
        <v>2.9469232254089893E-2</v>
      </c>
      <c r="Q1093" s="52">
        <f>IFERROR(_xll.qlIndexFixing(ONIndex1Y,I1093,TRUE,_xll.ohTrigger(RecalcTrigger,Trigger1Y)),NA())</f>
        <v>2.8791487260262372E-2</v>
      </c>
    </row>
    <row r="1094" spans="2:17" x14ac:dyDescent="0.2">
      <c r="B1094" s="46" t="s">
        <v>51</v>
      </c>
      <c r="D1094" s="49">
        <f>_xll.qlCalendarAdvance(LocalCalendar,$D1093,B1094,"f",FALSE)</f>
        <v>47268</v>
      </c>
      <c r="E1094" s="49">
        <f>_xll.qlInterestRateIndexValueDate(IndexON,D1094)</f>
        <v>47268</v>
      </c>
      <c r="F1094" s="52">
        <f>IFERROR(_xll.qlIndexFixing(IndexON,D1094,TRUE,_xll.ohTrigger(RecalcTrigger,TriggerON)),NA())</f>
        <v>2.1594136632350214E-2</v>
      </c>
      <c r="H1094" s="49">
        <f>_xll.qlCalendarAdvance(IborCalendar,$H1093,B1094,"f",FALSE)</f>
        <v>47261</v>
      </c>
      <c r="I1094" s="49">
        <f>_xll.qlInterestRateIndexValueDate(Index1M,$H1094)</f>
        <v>47263</v>
      </c>
      <c r="J1094" s="52">
        <f>IFERROR(_xll.qlIndexFixing(Index1M,$H1094,TRUE,_xll.ohTrigger(RecalcTrigger,Trigger1M)),NA())</f>
        <v>2.4097612957025696E-2</v>
      </c>
      <c r="K1094" s="52">
        <f>IFERROR(_xll.qlIndexFixing(ONIndex1M,I1094,TRUE,_xll.ohTrigger(RecalcTrigger,Trigger1M)),NA())</f>
        <v>2.4075655064970114E-2</v>
      </c>
      <c r="L1094" s="52">
        <f>IFERROR(_xll.qlIndexFixing(Index3M,H1094,TRUE,_xll.ohTrigger(RecalcTrigger,Trigger3M)),NA())</f>
        <v>2.5189611637021065E-2</v>
      </c>
      <c r="M1094" s="52">
        <f>IFERROR(_xll.qlIndexFixing(ONIndex3M,I1094,TRUE,_xll.ohTrigger(RecalcTrigger,Trigger3M)),NA())</f>
        <v>2.5092518537794817E-2</v>
      </c>
      <c r="N1094" s="52">
        <f>IFERROR(_xll.qlIndexFixing(Index6M,$H1094,TRUE,_xll.ohTrigger(RecalcTrigger,Trigger6M)),NA())</f>
        <v>2.6988431813213722E-2</v>
      </c>
      <c r="O1094" s="52">
        <f>IFERROR(_xll.qlIndexFixing(ONIndex6M,I1094,TRUE,_xll.ohTrigger(RecalcTrigger,Trigger6M)),NA())</f>
        <v>2.6772792661093892E-2</v>
      </c>
      <c r="P1094" s="52">
        <f>IFERROR(_xll.qlIndexFixing(Index1Y,$H1094,TRUE,_xll.ohTrigger(RecalcTrigger,Trigger1Y)),NA())</f>
        <v>2.9479362681605531E-2</v>
      </c>
      <c r="Q1094" s="52">
        <f>IFERROR(_xll.qlIndexFixing(ONIndex1Y,I1094,TRUE,_xll.ohTrigger(RecalcTrigger,Trigger1Y)),NA())</f>
        <v>2.8805458121283767E-2</v>
      </c>
    </row>
    <row r="1095" spans="2:17" x14ac:dyDescent="0.2">
      <c r="B1095" s="46" t="s">
        <v>51</v>
      </c>
      <c r="D1095" s="49">
        <f>_xll.qlCalendarAdvance(LocalCalendar,$D1094,B1095,"f",FALSE)</f>
        <v>47275</v>
      </c>
      <c r="E1095" s="49">
        <f>_xll.qlInterestRateIndexValueDate(IndexON,D1095)</f>
        <v>47275</v>
      </c>
      <c r="F1095" s="52">
        <f>IFERROR(_xll.qlIndexFixing(IndexON,D1095,TRUE,_xll.ohTrigger(RecalcTrigger,TriggerON)),NA())</f>
        <v>2.1597408979623367E-2</v>
      </c>
      <c r="H1095" s="49">
        <f>_xll.qlCalendarAdvance(IborCalendar,$H1094,B1095,"f",FALSE)</f>
        <v>47268</v>
      </c>
      <c r="I1095" s="49">
        <f>_xll.qlInterestRateIndexValueDate(Index1M,$H1095)</f>
        <v>47270</v>
      </c>
      <c r="J1095" s="52">
        <f>IFERROR(_xll.qlIndexFixing(Index1M,$H1095,TRUE,_xll.ohTrigger(RecalcTrigger,Trigger1M)),NA())</f>
        <v>2.409770912793693E-2</v>
      </c>
      <c r="K1095" s="52">
        <f>IFERROR(_xll.qlIndexFixing(ONIndex1M,I1095,TRUE,_xll.ohTrigger(RecalcTrigger,Trigger1M)),NA())</f>
        <v>2.4074961727622579E-2</v>
      </c>
      <c r="L1095" s="52">
        <f>IFERROR(_xll.qlIndexFixing(Index3M,H1095,TRUE,_xll.ohTrigger(RecalcTrigger,Trigger3M)),NA())</f>
        <v>2.5192286246924721E-2</v>
      </c>
      <c r="M1095" s="52">
        <f>IFERROR(_xll.qlIndexFixing(ONIndex3M,I1095,TRUE,_xll.ohTrigger(RecalcTrigger,Trigger3M)),NA())</f>
        <v>2.5094100376588102E-2</v>
      </c>
      <c r="N1095" s="52">
        <f>IFERROR(_xll.qlIndexFixing(Index6M,$H1095,TRUE,_xll.ohTrigger(RecalcTrigger,Trigger6M)),NA())</f>
        <v>2.6991087113835265E-2</v>
      </c>
      <c r="O1095" s="52">
        <f>IFERROR(_xll.qlIndexFixing(ONIndex6M,I1095,TRUE,_xll.ohTrigger(RecalcTrigger,Trigger6M)),NA())</f>
        <v>2.6774293239535396E-2</v>
      </c>
      <c r="P1095" s="52">
        <f>IFERROR(_xll.qlIndexFixing(Index1Y,$H1095,TRUE,_xll.ohTrigger(RecalcTrigger,Trigger1Y)),NA())</f>
        <v>2.9485948536420347E-2</v>
      </c>
      <c r="Q1095" s="52">
        <f>IFERROR(_xll.qlIndexFixing(ONIndex1Y,I1095,TRUE,_xll.ohTrigger(RecalcTrigger,Trigger1Y)),NA())</f>
        <v>2.8815281777418988E-2</v>
      </c>
    </row>
    <row r="1096" spans="2:17" x14ac:dyDescent="0.2">
      <c r="B1096" s="46" t="s">
        <v>51</v>
      </c>
      <c r="D1096" s="49">
        <f>_xll.qlCalendarAdvance(LocalCalendar,$D1095,B1096,"f",FALSE)</f>
        <v>47282</v>
      </c>
      <c r="E1096" s="49">
        <f>_xll.qlInterestRateIndexValueDate(IndexON,D1096)</f>
        <v>47282</v>
      </c>
      <c r="F1096" s="52">
        <f>IFERROR(_xll.qlIndexFixing(IndexON,D1096,TRUE,_xll.ohTrigger(RecalcTrigger,TriggerON)),NA())</f>
        <v>2.1600672622419381E-2</v>
      </c>
      <c r="H1096" s="49">
        <f>_xll.qlCalendarAdvance(IborCalendar,$H1095,B1096,"f",FALSE)</f>
        <v>47275</v>
      </c>
      <c r="I1096" s="49">
        <f>_xll.qlInterestRateIndexValueDate(Index1M,$H1096)</f>
        <v>47277</v>
      </c>
      <c r="J1096" s="52">
        <f>IFERROR(_xll.qlIndexFixing(Index1M,$H1096,TRUE,_xll.ohTrigger(RecalcTrigger,Trigger1M)),NA())</f>
        <v>2.4097792985711849E-2</v>
      </c>
      <c r="K1096" s="52">
        <f>IFERROR(_xll.qlIndexFixing(ONIndex1M,I1096,TRUE,_xll.ohTrigger(RecalcTrigger,Trigger1M)),NA())</f>
        <v>2.407507000876663E-2</v>
      </c>
      <c r="L1096" s="52">
        <f>IFERROR(_xll.qlIndexFixing(Index3M,H1096,TRUE,_xll.ohTrigger(RecalcTrigger,Trigger3M)),NA())</f>
        <v>2.5193891542717992E-2</v>
      </c>
      <c r="M1096" s="52">
        <f>IFERROR(_xll.qlIndexFixing(ONIndex3M,I1096,TRUE,_xll.ohTrigger(RecalcTrigger,Trigger3M)),NA())</f>
        <v>2.5096747376860407E-2</v>
      </c>
      <c r="N1096" s="52">
        <f>IFERROR(_xll.qlIndexFixing(Index6M,$H1096,TRUE,_xll.ohTrigger(RecalcTrigger,Trigger6M)),NA())</f>
        <v>2.6993737070717085E-2</v>
      </c>
      <c r="O1096" s="52">
        <f>IFERROR(_xll.qlIndexFixing(ONIndex6M,I1096,TRUE,_xll.ohTrigger(RecalcTrigger,Trigger6M)),NA())</f>
        <v>2.6776976103946026E-2</v>
      </c>
      <c r="P1096" s="52">
        <f>IFERROR(_xll.qlIndexFixing(Index1Y,$H1096,TRUE,_xll.ohTrigger(RecalcTrigger,Trigger1Y)),NA())</f>
        <v>2.9494084769407309E-2</v>
      </c>
      <c r="Q1096" s="52">
        <f>IFERROR(_xll.qlIndexFixing(ONIndex1Y,I1096,TRUE,_xll.ohTrigger(RecalcTrigger,Trigger1Y)),NA())</f>
        <v>2.8826960778411959E-2</v>
      </c>
    </row>
    <row r="1097" spans="2:17" x14ac:dyDescent="0.2">
      <c r="B1097" s="46" t="s">
        <v>51</v>
      </c>
      <c r="D1097" s="49">
        <f>_xll.qlCalendarAdvance(LocalCalendar,$D1096,B1097,"f",FALSE)</f>
        <v>47289</v>
      </c>
      <c r="E1097" s="49">
        <f>_xll.qlInterestRateIndexValueDate(IndexON,D1097)</f>
        <v>47289</v>
      </c>
      <c r="F1097" s="52">
        <f>IFERROR(_xll.qlIndexFixing(IndexON,D1097,TRUE,_xll.ohTrigger(RecalcTrigger,TriggerON)),NA())</f>
        <v>2.1603927560738256E-2</v>
      </c>
      <c r="H1097" s="49">
        <f>_xll.qlCalendarAdvance(IborCalendar,$H1096,B1097,"f",FALSE)</f>
        <v>47282</v>
      </c>
      <c r="I1097" s="49">
        <f>_xll.qlInterestRateIndexValueDate(Index1M,$H1097)</f>
        <v>47284</v>
      </c>
      <c r="J1097" s="52">
        <f>IFERROR(_xll.qlIndexFixing(Index1M,$H1097,TRUE,_xll.ohTrigger(RecalcTrigger,Trigger1M)),NA())</f>
        <v>2.4097864530350448E-2</v>
      </c>
      <c r="K1097" s="52">
        <f>IFERROR(_xll.qlIndexFixing(ONIndex1M,I1097,TRUE,_xll.ohTrigger(RecalcTrigger,Trigger1M)),NA())</f>
        <v>2.4075165999768444E-2</v>
      </c>
      <c r="L1097" s="52">
        <f>IFERROR(_xll.qlIndexFixing(Index3M,H1097,TRUE,_xll.ohTrigger(RecalcTrigger,Trigger3M)),NA())</f>
        <v>2.5196569628454145E-2</v>
      </c>
      <c r="M1097" s="52">
        <f>IFERROR(_xll.qlIndexFixing(ONIndex3M,I1097,TRUE,_xll.ohTrigger(RecalcTrigger,Trigger3M)),NA())</f>
        <v>2.5099396262318052E-2</v>
      </c>
      <c r="N1097" s="52">
        <f>IFERROR(_xll.qlIndexFixing(Index6M,$H1097,TRUE,_xll.ohTrigger(RecalcTrigger,Trigger6M)),NA())</f>
        <v>2.6996381683837146E-2</v>
      </c>
      <c r="O1097" s="52">
        <f>IFERROR(_xll.qlIndexFixing(ONIndex6M,I1097,TRUE,_xll.ohTrigger(RecalcTrigger,Trigger6M)),NA())</f>
        <v>2.6779653693083105E-2</v>
      </c>
      <c r="P1097" s="52">
        <f>IFERROR(_xll.qlIndexFixing(Index1Y,$H1097,TRUE,_xll.ohTrigger(RecalcTrigger,Trigger1Y)),NA())</f>
        <v>2.9502073754043429E-2</v>
      </c>
      <c r="Q1097" s="52">
        <f>IFERROR(_xll.qlIndexFixing(ONIndex1Y,I1097,TRUE,_xll.ohTrigger(RecalcTrigger,Trigger1Y)),NA())</f>
        <v>2.8838494274250337E-2</v>
      </c>
    </row>
    <row r="1098" spans="2:17" x14ac:dyDescent="0.2">
      <c r="B1098" s="46" t="s">
        <v>51</v>
      </c>
      <c r="D1098" s="49">
        <f>_xll.qlCalendarAdvance(LocalCalendar,$D1097,B1098,"f",FALSE)</f>
        <v>47296</v>
      </c>
      <c r="E1098" s="49">
        <f>_xll.qlInterestRateIndexValueDate(IndexON,D1098)</f>
        <v>47296</v>
      </c>
      <c r="F1098" s="52">
        <f>IFERROR(_xll.qlIndexFixing(IndexON,D1098,TRUE,_xll.ohTrigger(RecalcTrigger,TriggerON)),NA())</f>
        <v>2.1607173794500056E-2</v>
      </c>
      <c r="H1098" s="49">
        <f>_xll.qlCalendarAdvance(IborCalendar,$H1097,B1098,"f",FALSE)</f>
        <v>47289</v>
      </c>
      <c r="I1098" s="49">
        <f>_xll.qlInterestRateIndexValueDate(Index1M,$H1098)</f>
        <v>47291</v>
      </c>
      <c r="J1098" s="52">
        <f>IFERROR(_xll.qlIndexFixing(Index1M,$H1098,TRUE,_xll.ohTrigger(RecalcTrigger,Trigger1M)),NA())</f>
        <v>2.409792376185789E-2</v>
      </c>
      <c r="K1098" s="52">
        <f>IFERROR(_xll.qlIndexFixing(ONIndex1M,I1098,TRUE,_xll.ohTrigger(RecalcTrigger,Trigger1M)),NA())</f>
        <v>2.4075249700681312E-2</v>
      </c>
      <c r="L1098" s="52">
        <f>IFERROR(_xll.qlIndexFixing(Index3M,H1098,TRUE,_xll.ohTrigger(RecalcTrigger,Trigger3M)),NA())</f>
        <v>2.5199249613199758E-2</v>
      </c>
      <c r="M1098" s="52">
        <f>IFERROR(_xll.qlIndexFixing(ONIndex3M,I1098,TRUE,_xll.ohTrigger(RecalcTrigger,Trigger3M)),NA())</f>
        <v>2.5102047032987684E-2</v>
      </c>
      <c r="N1098" s="52">
        <f>IFERROR(_xll.qlIndexFixing(Index6M,$H1098,TRUE,_xll.ohTrigger(RecalcTrigger,Trigger6M)),NA())</f>
        <v>2.6999020953173417E-2</v>
      </c>
      <c r="O1098" s="52">
        <f>IFERROR(_xll.qlIndexFixing(ONIndex6M,I1098,TRUE,_xll.ohTrigger(RecalcTrigger,Trigger6M)),NA())</f>
        <v>2.6782326006973278E-2</v>
      </c>
      <c r="P1098" s="52">
        <f>IFERROR(_xll.qlIndexFixing(Index1Y,$H1098,TRUE,_xll.ohTrigger(RecalcTrigger,Trigger1Y)),NA())</f>
        <v>2.9509916008257295E-2</v>
      </c>
      <c r="Q1098" s="52">
        <f>IFERROR(_xll.qlIndexFixing(ONIndex1Y,I1098,TRUE,_xll.ohTrigger(RecalcTrigger,Trigger1Y)),NA())</f>
        <v>2.8849882264934124E-2</v>
      </c>
    </row>
    <row r="1099" spans="2:17" x14ac:dyDescent="0.2">
      <c r="B1099" s="46" t="s">
        <v>51</v>
      </c>
      <c r="D1099" s="49">
        <f>_xll.qlCalendarAdvance(LocalCalendar,$D1098,B1099,"f",FALSE)</f>
        <v>47304</v>
      </c>
      <c r="E1099" s="49">
        <f>_xll.qlInterestRateIndexValueDate(IndexON,D1099)</f>
        <v>47304</v>
      </c>
      <c r="F1099" s="52">
        <f>IFERROR(_xll.qlIndexFixing(IndexON,D1099,TRUE,_xll.ohTrigger(RecalcTrigger,TriggerON)),NA())</f>
        <v>2.1610873117428042E-2</v>
      </c>
      <c r="H1099" s="49">
        <f>_xll.qlCalendarAdvance(IborCalendar,$H1098,B1099,"f",FALSE)</f>
        <v>47296</v>
      </c>
      <c r="I1099" s="49">
        <f>_xll.qlInterestRateIndexValueDate(Index1M,$H1099)</f>
        <v>47298</v>
      </c>
      <c r="J1099" s="52">
        <f>IFERROR(_xll.qlIndexFixing(Index1M,$H1099,TRUE,_xll.ohTrigger(RecalcTrigger,Trigger1M)),NA())</f>
        <v>2.4098778906259388E-2</v>
      </c>
      <c r="K1099" s="52">
        <f>IFERROR(_xll.qlIndexFixing(ONIndex1M,I1099,TRUE,_xll.ohTrigger(RecalcTrigger,Trigger1M)),NA())</f>
        <v>2.4075321111478587E-2</v>
      </c>
      <c r="L1099" s="52">
        <f>IFERROR(_xll.qlIndexFixing(Index3M,H1099,TRUE,_xll.ohTrigger(RecalcTrigger,Trigger3M)),NA())</f>
        <v>2.5198715437466244E-2</v>
      </c>
      <c r="M1099" s="52">
        <f>IFERROR(_xll.qlIndexFixing(ONIndex3M,I1099,TRUE,_xll.ohTrigger(RecalcTrigger,Trigger3M)),NA())</f>
        <v>2.5104699688842658E-2</v>
      </c>
      <c r="N1099" s="52">
        <f>IFERROR(_xll.qlIndexFixing(Index6M,$H1099,TRUE,_xll.ohTrigger(RecalcTrigger,Trigger6M)),NA())</f>
        <v>2.7001654878705584E-2</v>
      </c>
      <c r="O1099" s="52">
        <f>IFERROR(_xll.qlIndexFixing(ONIndex6M,I1099,TRUE,_xll.ohTrigger(RecalcTrigger,Trigger6M)),NA())</f>
        <v>2.6784993045616545E-2</v>
      </c>
      <c r="P1099" s="52">
        <f>IFERROR(_xll.qlIndexFixing(Index1Y,$H1099,TRUE,_xll.ohTrigger(RecalcTrigger,Trigger1Y)),NA())</f>
        <v>2.9512657863264586E-2</v>
      </c>
      <c r="Q1099" s="52">
        <f>IFERROR(_xll.qlIndexFixing(ONIndex1Y,I1099,TRUE,_xll.ohTrigger(RecalcTrigger,Trigger1Y)),NA())</f>
        <v>2.8861124750436673E-2</v>
      </c>
    </row>
    <row r="1100" spans="2:17" x14ac:dyDescent="0.2">
      <c r="B1100" s="46" t="s">
        <v>51</v>
      </c>
      <c r="D1100" s="49">
        <f>_xll.qlCalendarAdvance(LocalCalendar,$D1099,B1100,"f",FALSE)</f>
        <v>47311</v>
      </c>
      <c r="E1100" s="49">
        <f>_xll.qlInterestRateIndexValueDate(IndexON,D1100)</f>
        <v>47311</v>
      </c>
      <c r="F1100" s="52">
        <f>IFERROR(_xll.qlIndexFixing(IndexON,D1100,TRUE,_xll.ohTrigger(RecalcTrigger,TriggerON)),NA())</f>
        <v>2.1614100698750249E-2</v>
      </c>
      <c r="H1100" s="49">
        <f>_xll.qlCalendarAdvance(IborCalendar,$H1099,B1100,"f",FALSE)</f>
        <v>47303</v>
      </c>
      <c r="I1100" s="49">
        <f>_xll.qlInterestRateIndexValueDate(Index1M,$H1100)</f>
        <v>47305</v>
      </c>
      <c r="J1100" s="52">
        <f>IFERROR(_xll.qlIndexFixing(Index1M,$H1100,TRUE,_xll.ohTrigger(RecalcTrigger,Trigger1M)),NA())</f>
        <v>2.4098005285463818E-2</v>
      </c>
      <c r="K1100" s="52">
        <f>IFERROR(_xll.qlIndexFixing(ONIndex1M,I1100,TRUE,_xll.ohTrigger(RecalcTrigger,Trigger1M)),NA())</f>
        <v>2.4075380232186916E-2</v>
      </c>
      <c r="L1100" s="52">
        <f>IFERROR(_xll.qlIndexFixing(Index3M,H1100,TRUE,_xll.ohTrigger(RecalcTrigger,Trigger3M)),NA())</f>
        <v>2.5205687783823885E-2</v>
      </c>
      <c r="M1100" s="52">
        <f>IFERROR(_xll.qlIndexFixing(ONIndex3M,I1100,TRUE,_xll.ohTrigger(RecalcTrigger,Trigger3M)),NA())</f>
        <v>2.5107354229909618E-2</v>
      </c>
      <c r="N1100" s="52">
        <f>IFERROR(_xll.qlIndexFixing(Index6M,$H1100,TRUE,_xll.ohTrigger(RecalcTrigger,Trigger6M)),NA())</f>
        <v>2.7004283460410748E-2</v>
      </c>
      <c r="O1100" s="52">
        <f>IFERROR(_xll.qlIndexFixing(ONIndex6M,I1100,TRUE,_xll.ohTrigger(RecalcTrigger,Trigger6M)),NA())</f>
        <v>2.6787654808959616E-2</v>
      </c>
      <c r="P1100" s="52">
        <f>IFERROR(_xll.qlIndexFixing(Index1Y,$H1100,TRUE,_xll.ohTrigger(RecalcTrigger,Trigger1Y)),NA())</f>
        <v>2.952516239752925E-2</v>
      </c>
      <c r="Q1100" s="52">
        <f>IFERROR(_xll.qlIndexFixing(ONIndex1Y,I1100,TRUE,_xll.ohTrigger(RecalcTrigger,Trigger1Y)),NA())</f>
        <v>2.8872221730651404E-2</v>
      </c>
    </row>
    <row r="1101" spans="2:17" x14ac:dyDescent="0.2">
      <c r="B1101" s="46" t="s">
        <v>51</v>
      </c>
      <c r="D1101" s="49">
        <f>_xll.qlCalendarAdvance(LocalCalendar,$D1100,B1101,"f",FALSE)</f>
        <v>47318</v>
      </c>
      <c r="E1101" s="49">
        <f>_xll.qlInterestRateIndexValueDate(IndexON,D1101)</f>
        <v>47318</v>
      </c>
      <c r="F1101" s="52">
        <f>IFERROR(_xll.qlIndexFixing(IndexON,D1101,TRUE,_xll.ohTrigger(RecalcTrigger,TriggerON)),NA())</f>
        <v>2.1617319575595317E-2</v>
      </c>
      <c r="H1101" s="49">
        <f>_xll.qlCalendarAdvance(IborCalendar,$H1100,B1101,"f",FALSE)</f>
        <v>47310</v>
      </c>
      <c r="I1101" s="49">
        <f>_xll.qlInterestRateIndexValueDate(Index1M,$H1101)</f>
        <v>47312</v>
      </c>
      <c r="J1101" s="52">
        <f>IFERROR(_xll.qlIndexFixing(Index1M,$H1101,TRUE,_xll.ohTrigger(RecalcTrigger,Trigger1M)),NA())</f>
        <v>2.4098027577562308E-2</v>
      </c>
      <c r="K1101" s="52">
        <f>IFERROR(_xll.qlIndexFixing(ONIndex1M,I1101,TRUE,_xll.ohTrigger(RecalcTrigger,Trigger1M)),NA())</f>
        <v>2.4075427062806298E-2</v>
      </c>
      <c r="L1101" s="52">
        <f>IFERROR(_xll.qlIndexFixing(Index3M,H1101,TRUE,_xll.ohTrigger(RecalcTrigger,Trigger3M)),NA())</f>
        <v>2.5207300961529077E-2</v>
      </c>
      <c r="M1101" s="52">
        <f>IFERROR(_xll.qlIndexFixing(ONIndex3M,I1101,TRUE,_xll.ohTrigger(RecalcTrigger,Trigger3M)),NA())</f>
        <v>2.5110010656161919E-2</v>
      </c>
      <c r="N1101" s="52">
        <f>IFERROR(_xll.qlIndexFixing(Index6M,$H1101,TRUE,_xll.ohTrigger(RecalcTrigger,Trigger6M)),NA())</f>
        <v>2.7006906698269467E-2</v>
      </c>
      <c r="O1101" s="52">
        <f>IFERROR(_xll.qlIndexFixing(ONIndex6M,I1101,TRUE,_xll.ohTrigger(RecalcTrigger,Trigger6M)),NA())</f>
        <v>2.6790311297029135E-2</v>
      </c>
      <c r="P1101" s="52">
        <f>IFERROR(_xll.qlIndexFixing(Index1Y,$H1101,TRUE,_xll.ohTrigger(RecalcTrigger,Trigger1Y)),NA())</f>
        <v>2.9532567568841584E-2</v>
      </c>
      <c r="Q1101" s="52">
        <f>IFERROR(_xll.qlIndexFixing(ONIndex1Y,I1101,TRUE,_xll.ohTrigger(RecalcTrigger,Trigger1Y)),NA())</f>
        <v>2.8883173205604962E-2</v>
      </c>
    </row>
    <row r="1102" spans="2:17" x14ac:dyDescent="0.2">
      <c r="B1102" s="46" t="s">
        <v>51</v>
      </c>
      <c r="D1102" s="49">
        <f>_xll.qlCalendarAdvance(LocalCalendar,$D1101,B1102,"f",FALSE)</f>
        <v>47325</v>
      </c>
      <c r="E1102" s="49">
        <f>_xll.qlInterestRateIndexValueDate(IndexON,D1102)</f>
        <v>47325</v>
      </c>
      <c r="F1102" s="52">
        <f>IFERROR(_xll.qlIndexFixing(IndexON,D1102,TRUE,_xll.ohTrigger(RecalcTrigger,TriggerON)),NA())</f>
        <v>2.1620529747963246E-2</v>
      </c>
      <c r="H1102" s="49">
        <f>_xll.qlCalendarAdvance(IborCalendar,$H1101,B1102,"f",FALSE)</f>
        <v>47317</v>
      </c>
      <c r="I1102" s="49">
        <f>_xll.qlInterestRateIndexValueDate(Index1M,$H1102)</f>
        <v>47319</v>
      </c>
      <c r="J1102" s="52">
        <f>IFERROR(_xll.qlIndexFixing(Index1M,$H1102,TRUE,_xll.ohTrigger(RecalcTrigger,Trigger1M)),NA())</f>
        <v>2.4098037556524482E-2</v>
      </c>
      <c r="K1102" s="52">
        <f>IFERROR(_xll.qlIndexFixing(ONIndex1M,I1102,TRUE,_xll.ohTrigger(RecalcTrigger,Trigger1M)),NA())</f>
        <v>2.4075461603310089E-2</v>
      </c>
      <c r="L1102" s="52">
        <f>IFERROR(_xll.qlIndexFixing(Index3M,H1102,TRUE,_xll.ohTrigger(RecalcTrigger,Trigger3M)),NA())</f>
        <v>2.5209988542349945E-2</v>
      </c>
      <c r="M1102" s="52">
        <f>IFERROR(_xll.qlIndexFixing(ONIndex3M,I1102,TRUE,_xll.ohTrigger(RecalcTrigger,Trigger3M)),NA())</f>
        <v>2.5112668967626206E-2</v>
      </c>
      <c r="N1102" s="52">
        <f>IFERROR(_xll.qlIndexFixing(Index6M,$H1102,TRUE,_xll.ohTrigger(RecalcTrigger,Trigger6M)),NA())</f>
        <v>2.7010718291073429E-2</v>
      </c>
      <c r="O1102" s="52">
        <f>IFERROR(_xll.qlIndexFixing(ONIndex6M,I1102,TRUE,_xll.ohTrigger(RecalcTrigger,Trigger6M)),NA())</f>
        <v>2.6792962509851748E-2</v>
      </c>
      <c r="P1102" s="52">
        <f>IFERROR(_xll.qlIndexFixing(Index1Y,$H1102,TRUE,_xll.ohTrigger(RecalcTrigger,Trigger1Y)),NA())</f>
        <v>2.9539828082238404E-2</v>
      </c>
      <c r="Q1102" s="52">
        <f>IFERROR(_xll.qlIndexFixing(ONIndex1Y,I1102,TRUE,_xll.ohTrigger(RecalcTrigger,Trigger1Y)),NA())</f>
        <v>2.889397917521741E-2</v>
      </c>
    </row>
    <row r="1103" spans="2:17" x14ac:dyDescent="0.2">
      <c r="B1103" s="46" t="s">
        <v>51</v>
      </c>
      <c r="D1103" s="49">
        <f>_xll.qlCalendarAdvance(LocalCalendar,$D1102,B1103,"f",FALSE)</f>
        <v>47332</v>
      </c>
      <c r="E1103" s="49">
        <f>_xll.qlInterestRateIndexValueDate(IndexON,D1103)</f>
        <v>47332</v>
      </c>
      <c r="F1103" s="52">
        <f>IFERROR(_xll.qlIndexFixing(IndexON,D1103,TRUE,_xll.ohTrigger(RecalcTrigger,TriggerON)),NA())</f>
        <v>2.16237312157741E-2</v>
      </c>
      <c r="H1103" s="49">
        <f>_xll.qlCalendarAdvance(IborCalendar,$H1102,B1103,"f",FALSE)</f>
        <v>47324</v>
      </c>
      <c r="I1103" s="49">
        <f>_xll.qlInterestRateIndexValueDate(Index1M,$H1103)</f>
        <v>47326</v>
      </c>
      <c r="J1103" s="52">
        <f>IFERROR(_xll.qlIndexFixing(Index1M,$H1103,TRUE,_xll.ohTrigger(RecalcTrigger,Trigger1M)),NA())</f>
        <v>2.409883993442441E-2</v>
      </c>
      <c r="K1103" s="52">
        <f>IFERROR(_xll.qlIndexFixing(ONIndex1M,I1103,TRUE,_xll.ohTrigger(RecalcTrigger,Trigger1M)),NA())</f>
        <v>2.4075483853724933E-2</v>
      </c>
      <c r="L1103" s="52">
        <f>IFERROR(_xll.qlIndexFixing(Index3M,H1103,TRUE,_xll.ohTrigger(RecalcTrigger,Trigger3M)),NA())</f>
        <v>2.5212678022198988E-2</v>
      </c>
      <c r="M1103" s="52">
        <f>IFERROR(_xll.qlIndexFixing(ONIndex3M,I1103,TRUE,_xll.ohTrigger(RecalcTrigger,Trigger3M)),NA())</f>
        <v>2.5115329164275835E-2</v>
      </c>
      <c r="N1103" s="52">
        <f>IFERROR(_xll.qlIndexFixing(Index6M,$H1103,TRUE,_xll.ohTrigger(RecalcTrigger,Trigger6M)),NA())</f>
        <v>2.701213714235812E-2</v>
      </c>
      <c r="O1103" s="52">
        <f>IFERROR(_xll.qlIndexFixing(ONIndex6M,I1103,TRUE,_xll.ohTrigger(RecalcTrigger,Trigger6M)),NA())</f>
        <v>2.6795608447374164E-2</v>
      </c>
      <c r="P1103" s="52">
        <f>IFERROR(_xll.qlIndexFixing(Index1Y,$H1103,TRUE,_xll.ohTrigger(RecalcTrigger,Trigger1Y)),NA())</f>
        <v>2.9546944456040579E-2</v>
      </c>
      <c r="Q1103" s="52">
        <f>IFERROR(_xll.qlIndexFixing(ONIndex1Y,I1103,TRUE,_xll.ohTrigger(RecalcTrigger,Trigger1Y)),NA())</f>
        <v>2.8904639639462104E-2</v>
      </c>
    </row>
    <row r="1104" spans="2:17" x14ac:dyDescent="0.2">
      <c r="B1104" s="46" t="s">
        <v>51</v>
      </c>
      <c r="D1104" s="49">
        <f>_xll.qlCalendarAdvance(LocalCalendar,$D1103,B1104,"f",FALSE)</f>
        <v>47339</v>
      </c>
      <c r="E1104" s="49">
        <f>_xll.qlInterestRateIndexValueDate(IndexON,D1104)</f>
        <v>47339</v>
      </c>
      <c r="F1104" s="52">
        <f>IFERROR(_xll.qlIndexFixing(IndexON,D1104,TRUE,_xll.ohTrigger(RecalcTrigger,TriggerON)),NA())</f>
        <v>2.1626923979187751E-2</v>
      </c>
      <c r="H1104" s="49">
        <f>_xll.qlCalendarAdvance(IborCalendar,$H1103,B1104,"f",FALSE)</f>
        <v>47331</v>
      </c>
      <c r="I1104" s="49">
        <f>_xll.qlInterestRateIndexValueDate(Index1M,$H1104)</f>
        <v>47333</v>
      </c>
      <c r="J1104" s="52">
        <f>IFERROR(_xll.qlIndexFixing(Index1M,$H1104,TRUE,_xll.ohTrigger(RecalcTrigger,Trigger1M)),NA())</f>
        <v>2.4098824406565411E-2</v>
      </c>
      <c r="K1104" s="52">
        <f>IFERROR(_xll.qlIndexFixing(ONIndex1M,I1104,TRUE,_xll.ohTrigger(RecalcTrigger,Trigger1M)),NA())</f>
        <v>2.4075493813997539E-2</v>
      </c>
      <c r="L1104" s="52">
        <f>IFERROR(_xll.qlIndexFixing(Index3M,H1104,TRUE,_xll.ohTrigger(RecalcTrigger,Trigger3M)),NA())</f>
        <v>2.5215369401079598E-2</v>
      </c>
      <c r="M1104" s="52">
        <f>IFERROR(_xll.qlIndexFixing(ONIndex3M,I1104,TRUE,_xll.ohTrigger(RecalcTrigger,Trigger3M)),NA())</f>
        <v>2.5117991246164095E-2</v>
      </c>
      <c r="N1104" s="52">
        <f>IFERROR(_xll.qlIndexFixing(Index6M,$H1104,TRUE,_xll.ohTrigger(RecalcTrigger,Trigger6M)),NA())</f>
        <v>2.7014744348545713E-2</v>
      </c>
      <c r="O1104" s="52">
        <f>IFERROR(_xll.qlIndexFixing(ONIndex6M,I1104,TRUE,_xll.ohTrigger(RecalcTrigger,Trigger6M)),NA())</f>
        <v>2.6798249109649674E-2</v>
      </c>
      <c r="P1104" s="52">
        <f>IFERROR(_xll.qlIndexFixing(Index1Y,$H1104,TRUE,_xll.ohTrigger(RecalcTrigger,Trigger1Y)),NA())</f>
        <v>2.9553917208646946E-2</v>
      </c>
      <c r="Q1104" s="52">
        <f>IFERROR(_xll.qlIndexFixing(ONIndex1Y,I1104,TRUE,_xll.ohTrigger(RecalcTrigger,Trigger1Y)),NA())</f>
        <v>2.8915154598312398E-2</v>
      </c>
    </row>
    <row r="1105" spans="2:17" x14ac:dyDescent="0.2">
      <c r="B1105" s="46" t="s">
        <v>51</v>
      </c>
      <c r="D1105" s="49">
        <f>_xll.qlCalendarAdvance(LocalCalendar,$D1104,B1105,"f",FALSE)</f>
        <v>47346</v>
      </c>
      <c r="E1105" s="49">
        <f>_xll.qlInterestRateIndexValueDate(IndexON,D1105)</f>
        <v>47346</v>
      </c>
      <c r="F1105" s="52">
        <f>IFERROR(_xll.qlIndexFixing(IndexON,D1105,TRUE,_xll.ohTrigger(RecalcTrigger,TriggerON)),NA())</f>
        <v>2.1630108038044327E-2</v>
      </c>
      <c r="H1105" s="49">
        <f>_xll.qlCalendarAdvance(IborCalendar,$H1104,B1105,"f",FALSE)</f>
        <v>47338</v>
      </c>
      <c r="I1105" s="49">
        <f>_xll.qlInterestRateIndexValueDate(Index1M,$H1105)</f>
        <v>47340</v>
      </c>
      <c r="J1105" s="52">
        <f>IFERROR(_xll.qlIndexFixing(Index1M,$H1105,TRUE,_xll.ohTrigger(RecalcTrigger,Trigger1M)),NA())</f>
        <v>2.4097993614598256E-2</v>
      </c>
      <c r="K1105" s="52">
        <f>IFERROR(_xll.qlIndexFixing(ONIndex1M,I1105,TRUE,_xll.ohTrigger(RecalcTrigger,Trigger1M)),NA())</f>
        <v>2.4075491484207845E-2</v>
      </c>
      <c r="L1105" s="52">
        <f>IFERROR(_xll.qlIndexFixing(Index3M,H1105,TRUE,_xll.ohTrigger(RecalcTrigger,Trigger3M)),NA())</f>
        <v>2.5219136800058037E-2</v>
      </c>
      <c r="M1105" s="52">
        <f>IFERROR(_xll.qlIndexFixing(ONIndex3M,I1105,TRUE,_xll.ohTrigger(RecalcTrigger,Trigger3M)),NA())</f>
        <v>2.5120655213211052E-2</v>
      </c>
      <c r="N1105" s="52">
        <f>IFERROR(_xll.qlIndexFixing(Index6M,$H1105,TRUE,_xll.ohTrigger(RecalcTrigger,Trigger6M)),NA())</f>
        <v>2.7017346210801305E-2</v>
      </c>
      <c r="O1105" s="52">
        <f>IFERROR(_xll.qlIndexFixing(ONIndex6M,I1105,TRUE,_xll.ohTrigger(RecalcTrigger,Trigger6M)),NA())</f>
        <v>2.6800884496651634E-2</v>
      </c>
      <c r="P1105" s="52">
        <f>IFERROR(_xll.qlIndexFixing(Index1Y,$H1105,TRUE,_xll.ohTrigger(RecalcTrigger,Trigger1Y)),NA())</f>
        <v>2.9560746858531488E-2</v>
      </c>
      <c r="Q1105" s="52">
        <f>IFERROR(_xll.qlIndexFixing(ONIndex1Y,I1105,TRUE,_xll.ohTrigger(RecalcTrigger,Trigger1Y)),NA())</f>
        <v>2.8925524051688356E-2</v>
      </c>
    </row>
    <row r="1106" spans="2:17" x14ac:dyDescent="0.2">
      <c r="B1106" s="46" t="s">
        <v>51</v>
      </c>
      <c r="D1106" s="49">
        <f>_xll.qlCalendarAdvance(LocalCalendar,$D1105,B1106,"f",FALSE)</f>
        <v>47353</v>
      </c>
      <c r="E1106" s="49">
        <f>_xll.qlInterestRateIndexValueDate(IndexON,D1106)</f>
        <v>47353</v>
      </c>
      <c r="F1106" s="52">
        <f>IFERROR(_xll.qlIndexFixing(IndexON,D1106,TRUE,_xll.ohTrigger(RecalcTrigger,TriggerON)),NA())</f>
        <v>2.1633283392423763E-2</v>
      </c>
      <c r="H1106" s="49">
        <f>_xll.qlCalendarAdvance(IborCalendar,$H1105,B1106,"f",FALSE)</f>
        <v>47345</v>
      </c>
      <c r="I1106" s="49">
        <f>_xll.qlInterestRateIndexValueDate(Index1M,$H1106)</f>
        <v>47347</v>
      </c>
      <c r="J1106" s="52">
        <f>IFERROR(_xll.qlIndexFixing(Index1M,$H1106,TRUE,_xll.ohTrigger(RecalcTrigger,Trigger1M)),NA())</f>
        <v>2.4097954341017736E-2</v>
      </c>
      <c r="K1106" s="52">
        <f>IFERROR(_xll.qlIndexFixing(ONIndex1M,I1106,TRUE,_xll.ohTrigger(RecalcTrigger,Trigger1M)),NA())</f>
        <v>2.4075476864302559E-2</v>
      </c>
      <c r="L1106" s="52">
        <f>IFERROR(_xll.qlIndexFixing(Index3M,H1106,TRUE,_xll.ohTrigger(RecalcTrigger,Trigger3M)),NA())</f>
        <v>2.5220757855957638E-2</v>
      </c>
      <c r="M1106" s="52">
        <f>IFERROR(_xll.qlIndexFixing(ONIndex3M,I1106,TRUE,_xll.ohTrigger(RecalcTrigger,Trigger3M)),NA())</f>
        <v>2.5123321065469995E-2</v>
      </c>
      <c r="N1106" s="52">
        <f>IFERROR(_xll.qlIndexFixing(Index6M,$H1106,TRUE,_xll.ohTrigger(RecalcTrigger,Trigger6M)),NA())</f>
        <v>2.7021135677400759E-2</v>
      </c>
      <c r="O1106" s="52">
        <f>IFERROR(_xll.qlIndexFixing(ONIndex6M,I1106,TRUE,_xll.ohTrigger(RecalcTrigger,Trigger6M)),NA())</f>
        <v>2.6803514608380041E-2</v>
      </c>
      <c r="P1106" s="52">
        <f>IFERROR(_xll.qlIndexFixing(Index1Y,$H1106,TRUE,_xll.ohTrigger(RecalcTrigger,Trigger1Y)),NA())</f>
        <v>2.9567433924243117E-2</v>
      </c>
      <c r="Q1106" s="52">
        <f>IFERROR(_xll.qlIndexFixing(ONIndex1Y,I1106,TRUE,_xll.ohTrigger(RecalcTrigger,Trigger1Y)),NA())</f>
        <v>2.8935747999616623E-2</v>
      </c>
    </row>
    <row r="1107" spans="2:17" x14ac:dyDescent="0.2">
      <c r="B1107" s="46" t="s">
        <v>51</v>
      </c>
      <c r="D1107" s="49">
        <f>_xll.qlCalendarAdvance(LocalCalendar,$D1106,B1107,"f",FALSE)</f>
        <v>47360</v>
      </c>
      <c r="E1107" s="49">
        <f>_xll.qlInterestRateIndexValueDate(IndexON,D1107)</f>
        <v>47360</v>
      </c>
      <c r="F1107" s="52">
        <f>IFERROR(_xll.qlIndexFixing(IndexON,D1107,TRUE,_xll.ohTrigger(RecalcTrigger,TriggerON)),NA())</f>
        <v>2.1636450042405997E-2</v>
      </c>
      <c r="H1107" s="49">
        <f>_xll.qlCalendarAdvance(IborCalendar,$H1106,B1107,"f",FALSE)</f>
        <v>47352</v>
      </c>
      <c r="I1107" s="49">
        <f>_xll.qlInterestRateIndexValueDate(Index1M,$H1107)</f>
        <v>47354</v>
      </c>
      <c r="J1107" s="52">
        <f>IFERROR(_xll.qlIndexFixing(Index1M,$H1107,TRUE,_xll.ohTrigger(RecalcTrigger,Trigger1M)),NA())</f>
        <v>2.4097902754300904E-2</v>
      </c>
      <c r="K1107" s="52">
        <f>IFERROR(_xll.qlIndexFixing(ONIndex1M,I1107,TRUE,_xll.ohTrigger(RecalcTrigger,Trigger1M)),NA())</f>
        <v>2.407625249053913E-2</v>
      </c>
      <c r="L1107" s="52">
        <f>IFERROR(_xll.qlIndexFixing(Index3M,H1107,TRUE,_xll.ohTrigger(RecalcTrigger,Trigger3M)),NA())</f>
        <v>2.5223454931960172E-2</v>
      </c>
      <c r="M1107" s="52">
        <f>IFERROR(_xll.qlIndexFixing(ONIndex3M,I1107,TRUE,_xll.ohTrigger(RecalcTrigger,Trigger3M)),NA())</f>
        <v>2.5127056238294365E-2</v>
      </c>
      <c r="N1107" s="52">
        <f>IFERROR(_xll.qlIndexFixing(Index6M,$H1107,TRUE,_xll.ohTrigger(RecalcTrigger,Trigger6M)),NA())</f>
        <v>2.7022533903430509E-2</v>
      </c>
      <c r="O1107" s="52">
        <f>IFERROR(_xll.qlIndexFixing(ONIndex6M,I1107,TRUE,_xll.ohTrigger(RecalcTrigger,Trigger6M)),NA())</f>
        <v>2.6807324676940691E-2</v>
      </c>
      <c r="P1107" s="52">
        <f>IFERROR(_xll.qlIndexFixing(Index1Y,$H1107,TRUE,_xll.ohTrigger(RecalcTrigger,Trigger1Y)),NA())</f>
        <v>2.9575553906089468E-2</v>
      </c>
      <c r="Q1107" s="52">
        <f>IFERROR(_xll.qlIndexFixing(ONIndex1Y,I1107,TRUE,_xll.ohTrigger(RecalcTrigger,Trigger1Y)),NA())</f>
        <v>2.8947703587449691E-2</v>
      </c>
    </row>
    <row r="1108" spans="2:17" x14ac:dyDescent="0.2">
      <c r="B1108" s="46" t="s">
        <v>51</v>
      </c>
      <c r="D1108" s="49">
        <f>_xll.qlCalendarAdvance(LocalCalendar,$D1107,B1108,"f",FALSE)</f>
        <v>47367</v>
      </c>
      <c r="E1108" s="49">
        <f>_xll.qlInterestRateIndexValueDate(IndexON,D1108)</f>
        <v>47367</v>
      </c>
      <c r="F1108" s="52">
        <f>IFERROR(_xll.qlIndexFixing(IndexON,D1108,TRUE,_xll.ohTrigger(RecalcTrigger,TriggerON)),NA())</f>
        <v>2.1639607987751219E-2</v>
      </c>
      <c r="H1108" s="49">
        <f>_xll.qlCalendarAdvance(IborCalendar,$H1107,B1108,"f",FALSE)</f>
        <v>47359</v>
      </c>
      <c r="I1108" s="49">
        <f>_xll.qlInterestRateIndexValueDate(Index1M,$H1108)</f>
        <v>47361</v>
      </c>
      <c r="J1108" s="52">
        <f>IFERROR(_xll.qlIndexFixing(Index1M,$H1108,TRUE,_xll.ohTrigger(RecalcTrigger,Trigger1M)),NA())</f>
        <v>2.4095437659715304E-2</v>
      </c>
      <c r="K1108" s="52">
        <f>IFERROR(_xll.qlIndexFixing(ONIndex1M,I1108,TRUE,_xll.ohTrigger(RecalcTrigger,Trigger1M)),NA())</f>
        <v>2.4076212409880338E-2</v>
      </c>
      <c r="L1108" s="52">
        <f>IFERROR(_xll.qlIndexFixing(Index3M,H1108,TRUE,_xll.ohTrigger(RecalcTrigger,Trigger3M)),NA())</f>
        <v>2.5222929113645078E-2</v>
      </c>
      <c r="M1108" s="52">
        <f>IFERROR(_xll.qlIndexFixing(ONIndex3M,I1108,TRUE,_xll.ohTrigger(RecalcTrigger,Trigger3M)),NA())</f>
        <v>2.5129726181960521E-2</v>
      </c>
      <c r="N1108" s="52">
        <f>IFERROR(_xll.qlIndexFixing(Index6M,$H1108,TRUE,_xll.ohTrigger(RecalcTrigger,Trigger6M)),NA())</f>
        <v>2.7020349862216773E-2</v>
      </c>
      <c r="O1108" s="52">
        <f>IFERROR(_xll.qlIndexFixing(ONIndex6M,I1108,TRUE,_xll.ohTrigger(RecalcTrigger,Trigger6M)),NA())</f>
        <v>2.6809944056354063E-2</v>
      </c>
      <c r="P1108" s="52">
        <f>IFERROR(_xll.qlIndexFixing(Index1Y,$H1108,TRUE,_xll.ohTrigger(RecalcTrigger,Trigger1Y)),NA())</f>
        <v>2.9575680286286595E-2</v>
      </c>
      <c r="Q1108" s="52">
        <f>IFERROR(_xll.qlIndexFixing(ONIndex1Y,I1108,TRUE,_xll.ohTrigger(RecalcTrigger,Trigger1Y)),NA())</f>
        <v>2.8957626928938218E-2</v>
      </c>
    </row>
    <row r="1109" spans="2:17" x14ac:dyDescent="0.2">
      <c r="B1109" s="46" t="s">
        <v>51</v>
      </c>
      <c r="D1109" s="49">
        <f>_xll.qlCalendarAdvance(LocalCalendar,$D1108,B1109,"f",FALSE)</f>
        <v>47374</v>
      </c>
      <c r="E1109" s="49">
        <f>_xll.qlInterestRateIndexValueDate(IndexON,D1109)</f>
        <v>47374</v>
      </c>
      <c r="F1109" s="52">
        <f>IFERROR(_xll.qlIndexFixing(IndexON,D1109,TRUE,_xll.ohTrigger(RecalcTrigger,TriggerON)),NA())</f>
        <v>2.1642757228619303E-2</v>
      </c>
      <c r="H1109" s="49">
        <f>_xll.qlCalendarAdvance(IborCalendar,$H1108,B1109,"f",FALSE)</f>
        <v>47366</v>
      </c>
      <c r="I1109" s="49">
        <f>_xll.qlInterestRateIndexValueDate(Index1M,$H1109)</f>
        <v>47368</v>
      </c>
      <c r="J1109" s="52">
        <f>IFERROR(_xll.qlIndexFixing(Index1M,$H1109,TRUE,_xll.ohTrigger(RecalcTrigger,Trigger1M)),NA())</f>
        <v>2.4098562057895123E-2</v>
      </c>
      <c r="K1109" s="52">
        <f>IFERROR(_xll.qlIndexFixing(ONIndex1M,I1109,TRUE,_xll.ohTrigger(RecalcTrigger,Trigger1M)),NA())</f>
        <v>2.4075359263946439E-2</v>
      </c>
      <c r="L1109" s="52">
        <f>IFERROR(_xll.qlIndexFixing(Index3M,H1109,TRUE,_xll.ohTrigger(RecalcTrigger,Trigger3M)),NA())</f>
        <v>2.5225629015025345E-2</v>
      </c>
      <c r="M1109" s="52">
        <f>IFERROR(_xll.qlIndexFixing(ONIndex3M,I1109,TRUE,_xll.ohTrigger(RecalcTrigger,Trigger3M)),NA())</f>
        <v>2.5131329933465452E-2</v>
      </c>
      <c r="N1109" s="52">
        <f>IFERROR(_xll.qlIndexFixing(Index6M,$H1109,TRUE,_xll.ohTrigger(RecalcTrigger,Trigger6M)),NA())</f>
        <v>2.7022931105512345E-2</v>
      </c>
      <c r="O1109" s="52">
        <f>IFERROR(_xll.qlIndexFixing(ONIndex6M,I1109,TRUE,_xll.ohTrigger(RecalcTrigger,Trigger6M)),NA())</f>
        <v>2.6811373291897311E-2</v>
      </c>
      <c r="P1109" s="52">
        <f>IFERROR(_xll.qlIndexFixing(Index1Y,$H1109,TRUE,_xll.ohTrigger(RecalcTrigger,Trigger1Y)),NA())</f>
        <v>2.9586644802941518E-2</v>
      </c>
      <c r="Q1109" s="52">
        <f>IFERROR(_xll.qlIndexFixing(ONIndex1Y,I1109,TRUE,_xll.ohTrigger(RecalcTrigger,Trigger1Y)),NA())</f>
        <v>2.8965546810075793E-2</v>
      </c>
    </row>
    <row r="1110" spans="2:17" x14ac:dyDescent="0.2">
      <c r="B1110" s="46" t="s">
        <v>51</v>
      </c>
      <c r="D1110" s="49">
        <f>_xll.qlCalendarAdvance(LocalCalendar,$D1109,B1110,"f",FALSE)</f>
        <v>47381</v>
      </c>
      <c r="E1110" s="49">
        <f>_xll.qlInterestRateIndexValueDate(IndexON,D1110)</f>
        <v>47381</v>
      </c>
      <c r="F1110" s="52">
        <f>IFERROR(_xll.qlIndexFixing(IndexON,D1110,TRUE,_xll.ohTrigger(RecalcTrigger,TriggerON)),NA())</f>
        <v>2.1645897765090183E-2</v>
      </c>
      <c r="H1110" s="49">
        <f>_xll.qlCalendarAdvance(IborCalendar,$H1109,B1110,"f",FALSE)</f>
        <v>47373</v>
      </c>
      <c r="I1110" s="49">
        <f>_xll.qlInterestRateIndexValueDate(Index1M,$H1110)</f>
        <v>47375</v>
      </c>
      <c r="J1110" s="52">
        <f>IFERROR(_xll.qlIndexFixing(Index1M,$H1110,TRUE,_xll.ohTrigger(RecalcTrigger,Trigger1M)),NA())</f>
        <v>2.4097674115340237E-2</v>
      </c>
      <c r="K1110" s="52">
        <f>IFERROR(_xll.qlIndexFixing(ONIndex1M,I1110,TRUE,_xll.ohTrigger(RecalcTrigger,Trigger1M)),NA())</f>
        <v>2.4075295483632075E-2</v>
      </c>
      <c r="L1110" s="52">
        <f>IFERROR(_xll.qlIndexFixing(Index3M,H1110,TRUE,_xll.ohTrigger(RecalcTrigger,Trigger3M)),NA())</f>
        <v>2.5228330815003815E-2</v>
      </c>
      <c r="M1110" s="52">
        <f>IFERROR(_xll.qlIndexFixing(ONIndex3M,I1110,TRUE,_xll.ohTrigger(RecalcTrigger,Trigger3M)),NA())</f>
        <v>2.5134003326545695E-2</v>
      </c>
      <c r="N1110" s="52">
        <f>IFERROR(_xll.qlIndexFixing(Index6M,$H1110,TRUE,_xll.ohTrigger(RecalcTrigger,Trigger6M)),NA())</f>
        <v>2.7025507006297394E-2</v>
      </c>
      <c r="O1110" s="52">
        <f>IFERROR(_xll.qlIndexFixing(ONIndex6M,I1110,TRUE,_xll.ohTrigger(RecalcTrigger,Trigger6M)),NA())</f>
        <v>2.6813982302531514E-2</v>
      </c>
      <c r="P1110" s="52">
        <f>IFERROR(_xll.qlIndexFixing(Index1Y,$H1110,TRUE,_xll.ohTrigger(RecalcTrigger,Trigger1Y)),NA())</f>
        <v>2.9592766718927542E-2</v>
      </c>
      <c r="Q1110" s="52">
        <f>IFERROR(_xll.qlIndexFixing(ONIndex1Y,I1110,TRUE,_xll.ohTrigger(RecalcTrigger,Trigger1Y)),NA())</f>
        <v>2.8975188735680391E-2</v>
      </c>
    </row>
    <row r="1111" spans="2:17" x14ac:dyDescent="0.2">
      <c r="B1111" s="46" t="s">
        <v>51</v>
      </c>
      <c r="D1111" s="49">
        <f>_xll.qlCalendarAdvance(LocalCalendar,$D1110,B1111,"f",FALSE)</f>
        <v>47388</v>
      </c>
      <c r="E1111" s="49">
        <f>_xll.qlInterestRateIndexValueDate(IndexON,D1111)</f>
        <v>47388</v>
      </c>
      <c r="F1111" s="52">
        <f>IFERROR(_xll.qlIndexFixing(IndexON,D1111,TRUE,_xll.ohTrigger(RecalcTrigger,TriggerON)),NA())</f>
        <v>2.1649029597003988E-2</v>
      </c>
      <c r="H1111" s="49">
        <f>_xll.qlCalendarAdvance(IborCalendar,$H1110,B1111,"f",FALSE)</f>
        <v>47380</v>
      </c>
      <c r="I1111" s="49">
        <f>_xll.qlInterestRateIndexValueDate(Index1M,$H1111)</f>
        <v>47382</v>
      </c>
      <c r="J1111" s="52">
        <f>IFERROR(_xll.qlIndexFixing(Index1M,$H1111,TRUE,_xll.ohTrigger(RecalcTrigger,Trigger1M)),NA())</f>
        <v>2.4097573276083292E-2</v>
      </c>
      <c r="K1111" s="52">
        <f>IFERROR(_xll.qlIndexFixing(ONIndex1M,I1111,TRUE,_xll.ohTrigger(RecalcTrigger,Trigger1M)),NA())</f>
        <v>2.407521941320212E-2</v>
      </c>
      <c r="L1111" s="52">
        <f>IFERROR(_xll.qlIndexFixing(Index3M,H1111,TRUE,_xll.ohTrigger(RecalcTrigger,Trigger3M)),NA())</f>
        <v>2.5231034513582242E-2</v>
      </c>
      <c r="M1111" s="52">
        <f>IFERROR(_xll.qlIndexFixing(ONIndex3M,I1111,TRUE,_xll.ohTrigger(RecalcTrigger,Trigger3M)),NA())</f>
        <v>2.513667860481128E-2</v>
      </c>
      <c r="N1111" s="52">
        <f>IFERROR(_xll.qlIndexFixing(Index6M,$H1111,TRUE,_xll.ohTrigger(RecalcTrigger,Trigger6M)),NA())</f>
        <v>2.7028077564550279E-2</v>
      </c>
      <c r="O1111" s="52">
        <f>IFERROR(_xll.qlIndexFixing(ONIndex6M,I1111,TRUE,_xll.ohTrigger(RecalcTrigger,Trigger6M)),NA())</f>
        <v>2.6816586037892165E-2</v>
      </c>
      <c r="P1111" s="52">
        <f>IFERROR(_xll.qlIndexFixing(Index1Y,$H1111,TRUE,_xll.ohTrigger(RecalcTrigger,Trigger1Y)),NA())</f>
        <v>2.9598748644585792E-2</v>
      </c>
      <c r="Q1111" s="52">
        <f>IFERROR(_xll.qlIndexFixing(ONIndex1Y,I1111,TRUE,_xll.ohTrigger(RecalcTrigger,Trigger1Y)),NA())</f>
        <v>2.8984685155624135E-2</v>
      </c>
    </row>
    <row r="1112" spans="2:17" x14ac:dyDescent="0.2">
      <c r="B1112" s="46" t="s">
        <v>51</v>
      </c>
      <c r="D1112" s="49">
        <f>_xll.qlCalendarAdvance(LocalCalendar,$D1111,B1112,"f",FALSE)</f>
        <v>47395</v>
      </c>
      <c r="E1112" s="49">
        <f>_xll.qlInterestRateIndexValueDate(IndexON,D1112)</f>
        <v>47395</v>
      </c>
      <c r="F1112" s="52">
        <f>IFERROR(_xll.qlIndexFixing(IndexON,D1112,TRUE,_xll.ohTrigger(RecalcTrigger,TriggerON)),NA())</f>
        <v>2.1652152724440654E-2</v>
      </c>
      <c r="H1112" s="49">
        <f>_xll.qlCalendarAdvance(IborCalendar,$H1111,B1112,"f",FALSE)</f>
        <v>47387</v>
      </c>
      <c r="I1112" s="49">
        <f>_xll.qlInterestRateIndexValueDate(Index1M,$H1112)</f>
        <v>47389</v>
      </c>
      <c r="J1112" s="52">
        <f>IFERROR(_xll.qlIndexFixing(Index1M,$H1112,TRUE,_xll.ohTrigger(RecalcTrigger,Trigger1M)),NA())</f>
        <v>2.4099053589621278E-2</v>
      </c>
      <c r="K1112" s="52">
        <f>IFERROR(_xll.qlIndexFixing(ONIndex1M,I1112,TRUE,_xll.ohTrigger(RecalcTrigger,Trigger1M)),NA())</f>
        <v>2.4075131052656573E-2</v>
      </c>
      <c r="L1112" s="52">
        <f>IFERROR(_xll.qlIndexFixing(Index3M,H1112,TRUE,_xll.ohTrigger(RecalcTrigger,Trigger3M)),NA())</f>
        <v>2.5236968797783997E-2</v>
      </c>
      <c r="M1112" s="52">
        <f>IFERROR(_xll.qlIndexFixing(ONIndex3M,I1112,TRUE,_xll.ohTrigger(RecalcTrigger,Trigger3M)),NA())</f>
        <v>2.5139355768288851E-2</v>
      </c>
      <c r="N1112" s="52">
        <f>IFERROR(_xll.qlIndexFixing(Index6M,$H1112,TRUE,_xll.ohTrigger(RecalcTrigger,Trigger6M)),NA())</f>
        <v>2.7031834427382866E-2</v>
      </c>
      <c r="O1112" s="52">
        <f>IFERROR(_xll.qlIndexFixing(ONIndex6M,I1112,TRUE,_xll.ohTrigger(RecalcTrigger,Trigger6M)),NA())</f>
        <v>2.6819184497952619E-2</v>
      </c>
      <c r="P1112" s="52">
        <f>IFERROR(_xll.qlIndexFixing(Index1Y,$H1112,TRUE,_xll.ohTrigger(RecalcTrigger,Trigger1Y)),NA())</f>
        <v>2.9604591098900356E-2</v>
      </c>
      <c r="Q1112" s="52">
        <f>IFERROR(_xll.qlIndexFixing(ONIndex1Y,I1112,TRUE,_xll.ohTrigger(RecalcTrigger,Trigger1Y)),NA())</f>
        <v>2.899403606988038E-2</v>
      </c>
    </row>
    <row r="1113" spans="2:17" x14ac:dyDescent="0.2">
      <c r="B1113" s="46" t="s">
        <v>51</v>
      </c>
      <c r="D1113" s="49">
        <f>_xll.qlCalendarAdvance(LocalCalendar,$D1112,B1113,"f",FALSE)</f>
        <v>47402</v>
      </c>
      <c r="E1113" s="49">
        <f>_xll.qlInterestRateIndexValueDate(IndexON,D1113)</f>
        <v>47402</v>
      </c>
      <c r="F1113" s="52">
        <f>IFERROR(_xll.qlIndexFixing(IndexON,D1113,TRUE,_xll.ohTrigger(RecalcTrigger,TriggerON)),NA())</f>
        <v>2.1655267147320245E-2</v>
      </c>
      <c r="H1113" s="49">
        <f>_xll.qlCalendarAdvance(IborCalendar,$H1112,B1113,"f",FALSE)</f>
        <v>47394</v>
      </c>
      <c r="I1113" s="49">
        <f>_xll.qlInterestRateIndexValueDate(Index1M,$H1113)</f>
        <v>47396</v>
      </c>
      <c r="J1113" s="52">
        <f>IFERROR(_xll.qlIndexFixing(Index1M,$H1113,TRUE,_xll.ohTrigger(RecalcTrigger,Trigger1M)),NA())</f>
        <v>2.4097334658168188E-2</v>
      </c>
      <c r="K1113" s="52">
        <f>IFERROR(_xll.qlIndexFixing(ONIndex1M,I1113,TRUE,_xll.ohTrigger(RecalcTrigger,Trigger1M)),NA())</f>
        <v>2.4075827642702219E-2</v>
      </c>
      <c r="L1113" s="52">
        <f>IFERROR(_xll.qlIndexFixing(Index3M,H1113,TRUE,_xll.ohTrigger(RecalcTrigger,Trigger3M)),NA())</f>
        <v>2.5239677268139225E-2</v>
      </c>
      <c r="M1113" s="52">
        <f>IFERROR(_xll.qlIndexFixing(ONIndex3M,I1113,TRUE,_xll.ohTrigger(RecalcTrigger,Trigger3M)),NA())</f>
        <v>2.5143104180549436E-2</v>
      </c>
      <c r="N1113" s="52">
        <f>IFERROR(_xll.qlIndexFixing(Index6M,$H1113,TRUE,_xll.ohTrigger(RecalcTrigger,Trigger6M)),NA())</f>
        <v>2.7034394109798781E-2</v>
      </c>
      <c r="O1113" s="52">
        <f>IFERROR(_xll.qlIndexFixing(ONIndex6M,I1113,TRUE,_xll.ohTrigger(RecalcTrigger,Trigger6M)),NA())</f>
        <v>2.6822961818622204E-2</v>
      </c>
      <c r="P1113" s="52">
        <f>IFERROR(_xll.qlIndexFixing(Index1Y,$H1113,TRUE,_xll.ohTrigger(RecalcTrigger,Trigger1Y)),NA())</f>
        <v>2.9610294600925249E-2</v>
      </c>
      <c r="Q1113" s="52">
        <f>IFERROR(_xll.qlIndexFixing(ONIndex1Y,I1113,TRUE,_xll.ohTrigger(RecalcTrigger,Trigger1Y)),NA())</f>
        <v>2.9005060880065159E-2</v>
      </c>
    </row>
    <row r="1114" spans="2:17" x14ac:dyDescent="0.2">
      <c r="B1114" s="46" t="s">
        <v>51</v>
      </c>
      <c r="D1114" s="49">
        <f>_xll.qlCalendarAdvance(LocalCalendar,$D1113,B1114,"f",FALSE)</f>
        <v>47409</v>
      </c>
      <c r="E1114" s="49">
        <f>_xll.qlInterestRateIndexValueDate(IndexON,D1114)</f>
        <v>47409</v>
      </c>
      <c r="F1114" s="52">
        <f>IFERROR(_xll.qlIndexFixing(IndexON,D1114,TRUE,_xll.ohTrigger(RecalcTrigger,TriggerON)),NA())</f>
        <v>2.1658372865722697E-2</v>
      </c>
      <c r="H1114" s="49">
        <f>_xll.qlCalendarAdvance(IborCalendar,$H1113,B1114,"f",FALSE)</f>
        <v>47401</v>
      </c>
      <c r="I1114" s="49">
        <f>_xll.qlInterestRateIndexValueDate(Index1M,$H1114)</f>
        <v>47403</v>
      </c>
      <c r="J1114" s="52">
        <f>IFERROR(_xll.qlIndexFixing(Index1M,$H1114,TRUE,_xll.ohTrigger(RecalcTrigger,Trigger1M)),NA())</f>
        <v>2.4097991860268508E-2</v>
      </c>
      <c r="K1114" s="52">
        <f>IFERROR(_xll.qlIndexFixing(ONIndex1M,I1114,TRUE,_xll.ohTrigger(RecalcTrigger,Trigger1M)),NA())</f>
        <v>2.4074917461298639E-2</v>
      </c>
      <c r="L1114" s="52">
        <f>IFERROR(_xll.qlIndexFixing(Index3M,H1114,TRUE,_xll.ohTrigger(RecalcTrigger,Trigger3M)),NA())</f>
        <v>2.5242387637565995E-2</v>
      </c>
      <c r="M1114" s="52">
        <f>IFERROR(_xll.qlIndexFixing(ONIndex3M,I1114,TRUE,_xll.ohTrigger(RecalcTrigger,Trigger3M)),NA())</f>
        <v>2.5144715750853308E-2</v>
      </c>
      <c r="N1114" s="52">
        <f>IFERROR(_xll.qlIndexFixing(Index6M,$H1114,TRUE,_xll.ohTrigger(RecalcTrigger,Trigger6M)),NA())</f>
        <v>2.7036948449239404E-2</v>
      </c>
      <c r="O1114" s="52">
        <f>IFERROR(_xll.qlIndexFixing(ONIndex6M,I1114,TRUE,_xll.ohTrigger(RecalcTrigger,Trigger6M)),NA())</f>
        <v>2.6824365592306165E-2</v>
      </c>
      <c r="P1114" s="52">
        <f>IFERROR(_xll.qlIndexFixing(Index1Y,$H1114,TRUE,_xll.ohTrigger(RecalcTrigger,Trigger1Y)),NA())</f>
        <v>2.9617371347365293E-2</v>
      </c>
      <c r="Q1114" s="52">
        <f>IFERROR(_xll.qlIndexFixing(ONIndex1Y,I1114,TRUE,_xll.ohTrigger(RecalcTrigger,Trigger1Y)),NA())</f>
        <v>2.9012301381170502E-2</v>
      </c>
    </row>
    <row r="1115" spans="2:17" x14ac:dyDescent="0.2">
      <c r="B1115" s="46" t="s">
        <v>51</v>
      </c>
      <c r="D1115" s="49">
        <f>_xll.qlCalendarAdvance(LocalCalendar,$D1114,B1115,"f",FALSE)</f>
        <v>47416</v>
      </c>
      <c r="E1115" s="49">
        <f>_xll.qlInterestRateIndexValueDate(IndexON,D1115)</f>
        <v>47416</v>
      </c>
      <c r="F1115" s="52">
        <f>IFERROR(_xll.qlIndexFixing(IndexON,D1115,TRUE,_xll.ohTrigger(RecalcTrigger,TriggerON)),NA())</f>
        <v>2.1661469879727946E-2</v>
      </c>
      <c r="H1115" s="49">
        <f>_xll.qlCalendarAdvance(IborCalendar,$H1114,B1115,"f",FALSE)</f>
        <v>47408</v>
      </c>
      <c r="I1115" s="49">
        <f>_xll.qlInterestRateIndexValueDate(Index1M,$H1115)</f>
        <v>47410</v>
      </c>
      <c r="J1115" s="52">
        <f>IFERROR(_xll.qlIndexFixing(Index1M,$H1115,TRUE,_xll.ohTrigger(RecalcTrigger,Trigger1M)),NA())</f>
        <v>2.4097046787720709E-2</v>
      </c>
      <c r="K1115" s="52">
        <f>IFERROR(_xll.qlIndexFixing(ONIndex1M,I1115,TRUE,_xll.ohTrigger(RecalcTrigger,Trigger1M)),NA())</f>
        <v>2.4074792230486253E-2</v>
      </c>
      <c r="L1115" s="52">
        <f>IFERROR(_xll.qlIndexFixing(Index3M,H1115,TRUE,_xll.ohTrigger(RecalcTrigger,Trigger3M)),NA())</f>
        <v>2.5246177272540655E-2</v>
      </c>
      <c r="M1115" s="52">
        <f>IFERROR(_xll.qlIndexFixing(ONIndex3M,I1115,TRUE,_xll.ohTrigger(RecalcTrigger,Trigger3M)),NA())</f>
        <v>2.5147398569940194E-2</v>
      </c>
      <c r="N1115" s="52">
        <f>IFERROR(_xll.qlIndexFixing(Index6M,$H1115,TRUE,_xll.ohTrigger(RecalcTrigger,Trigger6M)),NA())</f>
        <v>2.7044262149745646E-2</v>
      </c>
      <c r="O1115" s="52">
        <f>IFERROR(_xll.qlIndexFixing(ONIndex6M,I1115,TRUE,_xll.ohTrigger(RecalcTrigger,Trigger6M)),NA())</f>
        <v>2.6826948226599256E-2</v>
      </c>
      <c r="P1115" s="52">
        <f>IFERROR(_xll.qlIndexFixing(Index1Y,$H1115,TRUE,_xll.ohTrigger(RecalcTrigger,Trigger1Y)),NA())</f>
        <v>2.9621286824667054E-2</v>
      </c>
      <c r="Q1115" s="52">
        <f>IFERROR(_xll.qlIndexFixing(ONIndex1Y,I1115,TRUE,_xll.ohTrigger(RecalcTrigger,Trigger1Y)),NA())</f>
        <v>2.9021215778124443E-2</v>
      </c>
    </row>
    <row r="1116" spans="2:17" x14ac:dyDescent="0.2">
      <c r="B1116" s="46" t="s">
        <v>51</v>
      </c>
      <c r="D1116" s="49">
        <f>_xll.qlCalendarAdvance(LocalCalendar,$D1115,B1116,"f",FALSE)</f>
        <v>47423</v>
      </c>
      <c r="E1116" s="49">
        <f>_xll.qlInterestRateIndexValueDate(IndexON,D1116)</f>
        <v>47423</v>
      </c>
      <c r="F1116" s="52">
        <f>IFERROR(_xll.qlIndexFixing(IndexON,D1116,TRUE,_xll.ohTrigger(RecalcTrigger,TriggerON)),NA())</f>
        <v>2.1664558189256056E-2</v>
      </c>
      <c r="H1116" s="49">
        <f>_xll.qlCalendarAdvance(IborCalendar,$H1115,B1116,"f",FALSE)</f>
        <v>47415</v>
      </c>
      <c r="I1116" s="49">
        <f>_xll.qlInterestRateIndexValueDate(Index1M,$H1116)</f>
        <v>47417</v>
      </c>
      <c r="J1116" s="52">
        <f>IFERROR(_xll.qlIndexFixing(Index1M,$H1116,TRUE,_xll.ohTrigger(RecalcTrigger,Trigger1M)),NA())</f>
        <v>2.4096884382795072E-2</v>
      </c>
      <c r="K1116" s="52">
        <f>IFERROR(_xll.qlIndexFixing(ONIndex1M,I1116,TRUE,_xll.ohTrigger(RecalcTrigger,Trigger1M)),NA())</f>
        <v>2.4074654709531629E-2</v>
      </c>
      <c r="L1116" s="52">
        <f>IFERROR(_xll.qlIndexFixing(Index3M,H1116,TRUE,_xll.ohTrigger(RecalcTrigger,Trigger3M)),NA())</f>
        <v>2.5247814073652852E-2</v>
      </c>
      <c r="M1116" s="52">
        <f>IFERROR(_xll.qlIndexFixing(ONIndex3M,I1116,TRUE,_xll.ohTrigger(RecalcTrigger,Trigger3M)),NA())</f>
        <v>2.515008327421242E-2</v>
      </c>
      <c r="N1116" s="52">
        <f>IFERROR(_xll.qlIndexFixing(Index6M,$H1116,TRUE,_xll.ohTrigger(RecalcTrigger,Trigger6M)),NA())</f>
        <v>2.7042041099114837E-2</v>
      </c>
      <c r="O1116" s="52">
        <f>IFERROR(_xll.qlIndexFixing(ONIndex6M,I1116,TRUE,_xll.ohTrigger(RecalcTrigger,Trigger6M)),NA())</f>
        <v>2.6829525585565506E-2</v>
      </c>
      <c r="P1116" s="52">
        <f>IFERROR(_xll.qlIndexFixing(Index1Y,$H1116,TRUE,_xll.ohTrigger(RecalcTrigger,Trigger1Y)),NA())</f>
        <v>2.962657658483504E-2</v>
      </c>
      <c r="Q1116" s="52">
        <f>IFERROR(_xll.qlIndexFixing(ONIndex1Y,I1116,TRUE,_xll.ohTrigger(RecalcTrigger,Trigger1Y)),NA())</f>
        <v>2.9029984669257658E-2</v>
      </c>
    </row>
    <row r="1117" spans="2:17" x14ac:dyDescent="0.2">
      <c r="B1117" s="46" t="s">
        <v>51</v>
      </c>
      <c r="D1117" s="49">
        <f>_xll.qlCalendarAdvance(LocalCalendar,$D1116,B1117,"f",FALSE)</f>
        <v>47430</v>
      </c>
      <c r="E1117" s="49">
        <f>_xll.qlInterestRateIndexValueDate(IndexON,D1117)</f>
        <v>47430</v>
      </c>
      <c r="F1117" s="52">
        <f>IFERROR(_xll.qlIndexFixing(IndexON,D1117,TRUE,_xll.ohTrigger(RecalcTrigger,TriggerON)),NA())</f>
        <v>2.1667637794147154E-2</v>
      </c>
      <c r="H1117" s="49">
        <f>_xll.qlCalendarAdvance(IborCalendar,$H1116,B1117,"f",FALSE)</f>
        <v>47422</v>
      </c>
      <c r="I1117" s="49">
        <f>_xll.qlInterestRateIndexValueDate(Index1M,$H1117)</f>
        <v>47424</v>
      </c>
      <c r="J1117" s="52">
        <f>IFERROR(_xll.qlIndexFixing(Index1M,$H1117,TRUE,_xll.ohTrigger(RecalcTrigger,Trigger1M)),NA())</f>
        <v>2.4096709664738276E-2</v>
      </c>
      <c r="K1117" s="52">
        <f>IFERROR(_xll.qlIndexFixing(ONIndex1M,I1117,TRUE,_xll.ohTrigger(RecalcTrigger,Trigger1M)),NA())</f>
        <v>2.4074504898488058E-2</v>
      </c>
      <c r="L1117" s="52">
        <f>IFERROR(_xll.qlIndexFixing(Index3M,H1117,TRUE,_xll.ohTrigger(RecalcTrigger,Trigger3M)),NA())</f>
        <v>2.5250530140321446E-2</v>
      </c>
      <c r="M1117" s="52">
        <f>IFERROR(_xll.qlIndexFixing(ONIndex3M,I1117,TRUE,_xll.ohTrigger(RecalcTrigger,Trigger3M)),NA())</f>
        <v>2.5152769863669988E-2</v>
      </c>
      <c r="N1117" s="52">
        <f>IFERROR(_xll.qlIndexFixing(Index6M,$H1117,TRUE,_xll.ohTrigger(RecalcTrigger,Trigger6M)),NA())</f>
        <v>2.7043388719759393E-2</v>
      </c>
      <c r="O1117" s="52">
        <f>IFERROR(_xll.qlIndexFixing(ONIndex6M,I1117,TRUE,_xll.ohTrigger(RecalcTrigger,Trigger6M)),NA())</f>
        <v>2.6832097669258204E-2</v>
      </c>
      <c r="P1117" s="52">
        <f>IFERROR(_xll.qlIndexFixing(Index1Y,$H1117,TRUE,_xll.ohTrigger(RecalcTrigger,Trigger1Y)),NA())</f>
        <v>2.9631729469614183E-2</v>
      </c>
      <c r="Q1117" s="52">
        <f>IFERROR(_xll.qlIndexFixing(ONIndex1Y,I1117,TRUE,_xll.ohTrigger(RecalcTrigger,Trigger1Y)),NA())</f>
        <v>2.9038608054516857E-2</v>
      </c>
    </row>
    <row r="1118" spans="2:17" x14ac:dyDescent="0.2">
      <c r="B1118" s="46" t="s">
        <v>51</v>
      </c>
      <c r="D1118" s="49">
        <f>_xll.qlCalendarAdvance(LocalCalendar,$D1117,B1118,"f",FALSE)</f>
        <v>47437</v>
      </c>
      <c r="E1118" s="49">
        <f>_xll.qlInterestRateIndexValueDate(IndexON,D1118)</f>
        <v>47437</v>
      </c>
      <c r="F1118" s="52">
        <f>IFERROR(_xll.qlIndexFixing(IndexON,D1118,TRUE,_xll.ohTrigger(RecalcTrigger,TriggerON)),NA())</f>
        <v>2.167070869464105E-2</v>
      </c>
      <c r="H1118" s="49">
        <f>_xll.qlCalendarAdvance(IborCalendar,$H1117,B1118,"f",FALSE)</f>
        <v>47429</v>
      </c>
      <c r="I1118" s="49">
        <f>_xll.qlInterestRateIndexValueDate(Index1M,$H1118)</f>
        <v>47431</v>
      </c>
      <c r="J1118" s="52">
        <f>IFERROR(_xll.qlIndexFixing(Index1M,$H1118,TRUE,_xll.ohTrigger(RecalcTrigger,Trigger1M)),NA())</f>
        <v>2.4096522633550319E-2</v>
      </c>
      <c r="K1118" s="52">
        <f>IFERROR(_xll.qlIndexFixing(ONIndex1M,I1118,TRUE,_xll.ohTrigger(RecalcTrigger,Trigger1M)),NA())</f>
        <v>2.4075135602417141E-2</v>
      </c>
      <c r="L1118" s="52">
        <f>IFERROR(_xll.qlIndexFixing(Index3M,H1118,TRUE,_xll.ohTrigger(RecalcTrigger,Trigger3M)),NA())</f>
        <v>2.5253248106077736E-2</v>
      </c>
      <c r="M1118" s="52">
        <f>IFERROR(_xll.qlIndexFixing(ONIndex3M,I1118,TRUE,_xll.ohTrigger(RecalcTrigger,Trigger3M)),NA())</f>
        <v>2.51565293129552E-2</v>
      </c>
      <c r="N1118" s="52">
        <f>IFERROR(_xll.qlIndexFixing(Index6M,$H1118,TRUE,_xll.ohTrigger(RecalcTrigger,Trigger6M)),NA())</f>
        <v>2.7045921879720079E-2</v>
      </c>
      <c r="O1118" s="52">
        <f>IFERROR(_xll.qlIndexFixing(ONIndex6M,I1118,TRUE,_xll.ohTrigger(RecalcTrigger,Trigger6M)),NA())</f>
        <v>2.6835847689652415E-2</v>
      </c>
      <c r="P1118" s="52">
        <f>IFERROR(_xll.qlIndexFixing(Index1Y,$H1118,TRUE,_xll.ohTrigger(RecalcTrigger,Trigger1Y)),NA())</f>
        <v>2.9638222207172299E-2</v>
      </c>
      <c r="Q1118" s="52">
        <f>IFERROR(_xll.qlIndexFixing(ONIndex1Y,I1118,TRUE,_xll.ohTrigger(RecalcTrigger,Trigger1Y)),NA())</f>
        <v>2.9048856899756004E-2</v>
      </c>
    </row>
    <row r="1119" spans="2:17" x14ac:dyDescent="0.2">
      <c r="B1119" s="46" t="s">
        <v>51</v>
      </c>
      <c r="D1119" s="49">
        <f>_xll.qlCalendarAdvance(LocalCalendar,$D1118,B1119,"f",FALSE)</f>
        <v>47445</v>
      </c>
      <c r="E1119" s="49">
        <f>_xll.qlInterestRateIndexValueDate(IndexON,D1119)</f>
        <v>47445</v>
      </c>
      <c r="F1119" s="52">
        <f>IFERROR(_xll.qlIndexFixing(IndexON,D1119,TRUE,_xll.ohTrigger(RecalcTrigger,TriggerON)),NA())</f>
        <v>2.1675949144661644E-2</v>
      </c>
      <c r="H1119" s="49">
        <f>_xll.qlCalendarAdvance(IborCalendar,$H1118,B1119,"f",FALSE)</f>
        <v>47436</v>
      </c>
      <c r="I1119" s="49">
        <f>_xll.qlInterestRateIndexValueDate(Index1M,$H1119)</f>
        <v>47438</v>
      </c>
      <c r="J1119" s="52">
        <f>IFERROR(_xll.qlIndexFixing(Index1M,$H1119,TRUE,_xll.ohTrigger(RecalcTrigger,Trigger1M)),NA())</f>
        <v>2.4096323289231201E-2</v>
      </c>
      <c r="K1119" s="52">
        <f>IFERROR(_xll.qlIndexFixing(ONIndex1M,I1119,TRUE,_xll.ohTrigger(RecalcTrigger,Trigger1M)),NA())</f>
        <v>2.4074168406107432E-2</v>
      </c>
      <c r="L1119" s="52">
        <f>IFERROR(_xll.qlIndexFixing(Index3M,H1119,TRUE,_xll.ohTrigger(RecalcTrigger,Trigger3M)),NA())</f>
        <v>2.525704663985507E-2</v>
      </c>
      <c r="M1119" s="52">
        <f>IFERROR(_xll.qlIndexFixing(ONIndex3M,I1119,TRUE,_xll.ohTrigger(RecalcTrigger,Trigger3M)),NA())</f>
        <v>2.5158148698274374E-2</v>
      </c>
      <c r="N1119" s="52">
        <f>IFERROR(_xll.qlIndexFixing(Index6M,$H1119,TRUE,_xll.ohTrigger(RecalcTrigger,Trigger6M)),NA())</f>
        <v>2.7048449696986967E-2</v>
      </c>
      <c r="O1119" s="52">
        <f>IFERROR(_xll.qlIndexFixing(ONIndex6M,I1119,TRUE,_xll.ohTrigger(RecalcTrigger,Trigger6M)),NA())</f>
        <v>2.6837226010849591E-2</v>
      </c>
      <c r="P1119" s="52">
        <f>IFERROR(_xll.qlIndexFixing(Index1Y,$H1119,TRUE,_xll.ohTrigger(RecalcTrigger,Trigger1Y)),NA())</f>
        <v>2.9641626690643835E-2</v>
      </c>
      <c r="Q1119" s="52">
        <f>IFERROR(_xll.qlIndexFixing(ONIndex1Y,I1119,TRUE,_xll.ohTrigger(RecalcTrigger,Trigger1Y)),NA())</f>
        <v>2.9055418307333269E-2</v>
      </c>
    </row>
    <row r="1120" spans="2:17" x14ac:dyDescent="0.2">
      <c r="B1120" s="46" t="s">
        <v>51</v>
      </c>
      <c r="D1120" s="49">
        <f>_xll.qlCalendarAdvance(LocalCalendar,$D1119,B1120,"f",FALSE)</f>
        <v>47452</v>
      </c>
      <c r="E1120" s="49">
        <f>_xll.qlInterestRateIndexValueDate(IndexON,D1120)</f>
        <v>47452</v>
      </c>
      <c r="F1120" s="52">
        <f>IFERROR(_xll.qlIndexFixing(IndexON,D1120,TRUE,_xll.ohTrigger(RecalcTrigger,TriggerON)),NA())</f>
        <v>2.1679000516590108E-2</v>
      </c>
      <c r="H1120" s="49">
        <f>_xll.qlCalendarAdvance(IborCalendar,$H1119,B1120,"f",FALSE)</f>
        <v>47443</v>
      </c>
      <c r="I1120" s="49">
        <f>_xll.qlInterestRateIndexValueDate(Index1M,$H1120)</f>
        <v>47445</v>
      </c>
      <c r="J1120" s="52">
        <f>IFERROR(_xll.qlIndexFixing(Index1M,$H1120,TRUE,_xll.ohTrigger(RecalcTrigger,Trigger1M)),NA())</f>
        <v>2.4096111631780926E-2</v>
      </c>
      <c r="K1120" s="52">
        <f>IFERROR(_xll.qlIndexFixing(ONIndex1M,I1120,TRUE,_xll.ohTrigger(RecalcTrigger,Trigger1M)),NA())</f>
        <v>2.4073981724743732E-2</v>
      </c>
      <c r="L1120" s="52">
        <f>IFERROR(_xll.qlIndexFixing(Index3M,H1120,TRUE,_xll.ohTrigger(RecalcTrigger,Trigger3M)),NA())</f>
        <v>2.5258689734873812E-2</v>
      </c>
      <c r="M1120" s="52">
        <f>IFERROR(_xll.qlIndexFixing(ONIndex3M,I1120,TRUE,_xll.ohTrigger(RecalcTrigger,Trigger3M)),NA())</f>
        <v>2.5160840943341256E-2</v>
      </c>
      <c r="N1120" s="52">
        <f>IFERROR(_xll.qlIndexFixing(Index6M,$H1120,TRUE,_xll.ohTrigger(RecalcTrigger,Trigger6M)),NA())</f>
        <v>2.7050972171539296E-2</v>
      </c>
      <c r="O1120" s="52">
        <f>IFERROR(_xll.qlIndexFixing(ONIndex6M,I1120,TRUE,_xll.ohTrigger(RecalcTrigger,Trigger6M)),NA())</f>
        <v>2.683978226874828E-2</v>
      </c>
      <c r="P1120" s="52">
        <f>IFERROR(_xll.qlIndexFixing(Index1Y,$H1120,TRUE,_xll.ohTrigger(RecalcTrigger,Trigger1Y)),NA())</f>
        <v>2.9646372065876433E-2</v>
      </c>
      <c r="Q1120" s="52">
        <f>IFERROR(_xll.qlIndexFixing(ONIndex1Y,I1120,TRUE,_xll.ohTrigger(RecalcTrigger,Trigger1Y)),NA())</f>
        <v>2.9063605174837193E-2</v>
      </c>
    </row>
    <row r="1121" spans="2:17" x14ac:dyDescent="0.2">
      <c r="B1121" s="46" t="s">
        <v>51</v>
      </c>
      <c r="D1121" s="49">
        <f>_xll.qlCalendarAdvance(LocalCalendar,$D1120,B1121,"f",FALSE)</f>
        <v>47459</v>
      </c>
      <c r="E1121" s="49">
        <f>_xll.qlInterestRateIndexValueDate(IndexON,D1121)</f>
        <v>47459</v>
      </c>
      <c r="F1121" s="52">
        <f>IFERROR(_xll.qlIndexFixing(IndexON,D1121,TRUE,_xll.ohTrigger(RecalcTrigger,TriggerON)),NA())</f>
        <v>2.1682043183002264E-2</v>
      </c>
      <c r="H1121" s="49">
        <f>_xll.qlCalendarAdvance(IborCalendar,$H1120,B1121,"f",FALSE)</f>
        <v>47450</v>
      </c>
      <c r="I1121" s="49">
        <f>_xll.qlInterestRateIndexValueDate(Index1M,$H1121)</f>
        <v>47452</v>
      </c>
      <c r="J1121" s="52">
        <f>IFERROR(_xll.qlIndexFixing(Index1M,$H1121,TRUE,_xll.ohTrigger(RecalcTrigger,Trigger1M)),NA())</f>
        <v>2.4095887661202069E-2</v>
      </c>
      <c r="K1121" s="52">
        <f>IFERROR(_xll.qlIndexFixing(ONIndex1M,I1121,TRUE,_xll.ohTrigger(RecalcTrigger,Trigger1M)),NA())</f>
        <v>2.4073782753291084E-2</v>
      </c>
      <c r="L1121" s="52">
        <f>IFERROR(_xll.qlIndexFixing(Index3M,H1121,TRUE,_xll.ohTrigger(RecalcTrigger,Trigger3M)),NA())</f>
        <v>2.5257096927919775E-2</v>
      </c>
      <c r="M1121" s="52">
        <f>IFERROR(_xll.qlIndexFixing(ONIndex3M,I1121,TRUE,_xll.ohTrigger(RecalcTrigger,Trigger3M)),NA())</f>
        <v>2.516353507364677E-2</v>
      </c>
      <c r="N1121" s="52">
        <f>IFERROR(_xll.qlIndexFixing(Index6M,$H1121,TRUE,_xll.ohTrigger(RecalcTrigger,Trigger6M)),NA())</f>
        <v>2.7054679220316263E-2</v>
      </c>
      <c r="O1121" s="52">
        <f>IFERROR(_xll.qlIndexFixing(ONIndex6M,I1121,TRUE,_xll.ohTrigger(RecalcTrigger,Trigger6M)),NA())</f>
        <v>2.6842333251320127E-2</v>
      </c>
      <c r="P1121" s="52">
        <f>IFERROR(_xll.qlIndexFixing(Index1Y,$H1121,TRUE,_xll.ohTrigger(RecalcTrigger,Trigger1Y)),NA())</f>
        <v>2.964662855392439E-2</v>
      </c>
      <c r="Q1121" s="52">
        <f>IFERROR(_xll.qlIndexFixing(ONIndex1Y,I1121,TRUE,_xll.ohTrigger(RecalcTrigger,Trigger1Y)),NA())</f>
        <v>2.9071646536333873E-2</v>
      </c>
    </row>
    <row r="1122" spans="2:17" x14ac:dyDescent="0.2">
      <c r="B1122" s="46" t="s">
        <v>51</v>
      </c>
      <c r="D1122" s="49">
        <f>_xll.qlCalendarAdvance(LocalCalendar,$D1121,B1122,"f",FALSE)</f>
        <v>47466</v>
      </c>
      <c r="E1122" s="49">
        <f>_xll.qlInterestRateIndexValueDate(IndexON,D1122)</f>
        <v>47466</v>
      </c>
      <c r="F1122" s="52">
        <f>IFERROR(_xll.qlIndexFixing(IndexON,D1122,TRUE,_xll.ohTrigger(RecalcTrigger,TriggerON)),NA())</f>
        <v>2.1685077143898113E-2</v>
      </c>
      <c r="H1122" s="49">
        <f>_xll.qlCalendarAdvance(IborCalendar,$H1121,B1122,"f",FALSE)</f>
        <v>47457</v>
      </c>
      <c r="I1122" s="49">
        <f>_xll.qlInterestRateIndexValueDate(Index1M,$H1122)</f>
        <v>47459</v>
      </c>
      <c r="J1122" s="52">
        <f>IFERROR(_xll.qlIndexFixing(Index1M,$H1122,TRUE,_xll.ohTrigger(RecalcTrigger,Trigger1M)),NA())</f>
        <v>2.4095651377494628E-2</v>
      </c>
      <c r="K1122" s="52">
        <f>IFERROR(_xll.qlIndexFixing(ONIndex1M,I1122,TRUE,_xll.ohTrigger(RecalcTrigger,Trigger1M)),NA())</f>
        <v>2.4073571491776136E-2</v>
      </c>
      <c r="L1122" s="52">
        <f>IFERROR(_xll.qlIndexFixing(Index3M,H1122,TRUE,_xll.ohTrigger(RecalcTrigger,Trigger3M)),NA())</f>
        <v>2.5259821185204423E-2</v>
      </c>
      <c r="M1122" s="52">
        <f>IFERROR(_xll.qlIndexFixing(ONIndex3M,I1122,TRUE,_xll.ohTrigger(RecalcTrigger,Trigger3M)),NA())</f>
        <v>2.5166231089137625E-2</v>
      </c>
      <c r="N1122" s="52">
        <f>IFERROR(_xll.qlIndexFixing(Index6M,$H1122,TRUE,_xll.ohTrigger(RecalcTrigger,Trigger6M)),NA())</f>
        <v>2.7057190815225455E-2</v>
      </c>
      <c r="O1122" s="52">
        <f>IFERROR(_xll.qlIndexFixing(ONIndex6M,I1122,TRUE,_xll.ohTrigger(RecalcTrigger,Trigger6M)),NA())</f>
        <v>2.6844878958645069E-2</v>
      </c>
      <c r="P1122" s="52">
        <f>IFERROR(_xll.qlIndexFixing(Index1Y,$H1122,TRUE,_xll.ohTrigger(RecalcTrigger,Trigger1Y)),NA())</f>
        <v>2.9655458943716694E-2</v>
      </c>
      <c r="Q1122" s="52">
        <f>IFERROR(_xll.qlIndexFixing(ONIndex1Y,I1122,TRUE,_xll.ohTrigger(RecalcTrigger,Trigger1Y)),NA())</f>
        <v>2.907954239182331E-2</v>
      </c>
    </row>
    <row r="1123" spans="2:17" x14ac:dyDescent="0.2">
      <c r="B1123" s="46" t="s">
        <v>51</v>
      </c>
      <c r="D1123" s="49">
        <f>_xll.qlCalendarAdvance(LocalCalendar,$D1122,B1123,"f",FALSE)</f>
        <v>47473</v>
      </c>
      <c r="E1123" s="49">
        <f>_xll.qlInterestRateIndexValueDate(IndexON,D1123)</f>
        <v>47473</v>
      </c>
      <c r="F1123" s="52">
        <f>IFERROR(_xll.qlIndexFixing(IndexON,D1123,TRUE,_xll.ohTrigger(RecalcTrigger,TriggerON)),NA())</f>
        <v>2.1688102399330944E-2</v>
      </c>
      <c r="H1123" s="49">
        <f>_xll.qlCalendarAdvance(IborCalendar,$H1122,B1123,"f",FALSE)</f>
        <v>47464</v>
      </c>
      <c r="I1123" s="49">
        <f>_xll.qlInterestRateIndexValueDate(Index1M,$H1123)</f>
        <v>47466</v>
      </c>
      <c r="J1123" s="52">
        <f>IFERROR(_xll.qlIndexFixing(Index1M,$H1123,TRUE,_xll.ohTrigger(RecalcTrigger,Trigger1M)),NA())</f>
        <v>2.4095402780656031E-2</v>
      </c>
      <c r="K1123" s="52">
        <f>IFERROR(_xll.qlIndexFixing(ONIndex1M,I1123,TRUE,_xll.ohTrigger(RecalcTrigger,Trigger1M)),NA())</f>
        <v>2.4073347940092304E-2</v>
      </c>
      <c r="L1123" s="52">
        <f>IFERROR(_xll.qlIndexFixing(Index3M,H1123,TRUE,_xll.ohTrigger(RecalcTrigger,Trigger3M)),NA())</f>
        <v>2.5262547340981989E-2</v>
      </c>
      <c r="M1123" s="52">
        <f>IFERROR(_xll.qlIndexFixing(ONIndex3M,I1123,TRUE,_xll.ohTrigger(RecalcTrigger,Trigger3M)),NA())</f>
        <v>2.5168928989840467E-2</v>
      </c>
      <c r="N1123" s="52">
        <f>IFERROR(_xll.qlIndexFixing(Index6M,$H1123,TRUE,_xll.ohTrigger(RecalcTrigger,Trigger6M)),NA())</f>
        <v>2.7059697066977521E-2</v>
      </c>
      <c r="O1123" s="52">
        <f>IFERROR(_xll.qlIndexFixing(ONIndex6M,I1123,TRUE,_xll.ohTrigger(RecalcTrigger,Trigger6M)),NA())</f>
        <v>2.6847419390696459E-2</v>
      </c>
      <c r="P1123" s="52">
        <f>IFERROR(_xll.qlIndexFixing(Index1Y,$H1123,TRUE,_xll.ohTrigger(RecalcTrigger,Trigger1Y)),NA())</f>
        <v>2.9659801485690227E-2</v>
      </c>
      <c r="Q1123" s="52">
        <f>IFERROR(_xll.qlIndexFixing(ONIndex1Y,I1123,TRUE,_xll.ohTrigger(RecalcTrigger,Trigger1Y)),NA())</f>
        <v>2.9087292741278858E-2</v>
      </c>
    </row>
    <row r="1124" spans="2:17" x14ac:dyDescent="0.2">
      <c r="B1124" s="46" t="s">
        <v>51</v>
      </c>
      <c r="D1124" s="49">
        <f>_xll.qlCalendarAdvance(LocalCalendar,$D1123,B1124,"f",FALSE)</f>
        <v>47480</v>
      </c>
      <c r="E1124" s="49">
        <f>_xll.qlInterestRateIndexValueDate(IndexON,D1124)</f>
        <v>47480</v>
      </c>
      <c r="F1124" s="52">
        <f>IFERROR(_xll.qlIndexFixing(IndexON,D1124,TRUE,_xll.ohTrigger(RecalcTrigger,TriggerON)),NA())</f>
        <v>2.1691118949247468E-2</v>
      </c>
      <c r="H1124" s="49">
        <f>_xll.qlCalendarAdvance(IborCalendar,$H1123,B1124,"f",FALSE)</f>
        <v>47471</v>
      </c>
      <c r="I1124" s="49">
        <f>_xll.qlInterestRateIndexValueDate(Index1M,$H1124)</f>
        <v>47473</v>
      </c>
      <c r="J1124" s="52">
        <f>IFERROR(_xll.qlIndexFixing(Index1M,$H1124,TRUE,_xll.ohTrigger(RecalcTrigger,Trigger1M)),NA())</f>
        <v>2.4095927918358628E-2</v>
      </c>
      <c r="K1124" s="52">
        <f>IFERROR(_xll.qlIndexFixing(ONIndex1M,I1124,TRUE,_xll.ohTrigger(RecalcTrigger,Trigger1M)),NA())</f>
        <v>2.4073112098319527E-2</v>
      </c>
      <c r="L1124" s="52">
        <f>IFERROR(_xll.qlIndexFixing(Index3M,H1124,TRUE,_xll.ohTrigger(RecalcTrigger,Trigger3M)),NA())</f>
        <v>2.5265275395258691E-2</v>
      </c>
      <c r="M1124" s="52">
        <f>IFERROR(_xll.qlIndexFixing(ONIndex3M,I1124,TRUE,_xll.ohTrigger(RecalcTrigger,Trigger3M)),NA())</f>
        <v>2.5171628775702004E-2</v>
      </c>
      <c r="N1124" s="52">
        <f>IFERROR(_xll.qlIndexFixing(Index6M,$H1124,TRUE,_xll.ohTrigger(RecalcTrigger,Trigger6M)),NA())</f>
        <v>2.7062197975552257E-2</v>
      </c>
      <c r="O1124" s="52">
        <f>IFERROR(_xll.qlIndexFixing(ONIndex6M,I1124,TRUE,_xll.ohTrigger(RecalcTrigger,Trigger6M)),NA())</f>
        <v>2.6849954547474297E-2</v>
      </c>
      <c r="P1124" s="52">
        <f>IFERROR(_xll.qlIndexFixing(Index1Y,$H1124,TRUE,_xll.ohTrigger(RecalcTrigger,Trigger1Y)),NA())</f>
        <v>2.966401078938101E-2</v>
      </c>
      <c r="Q1124" s="52">
        <f>IFERROR(_xll.qlIndexFixing(ONIndex1Y,I1124,TRUE,_xll.ohTrigger(RecalcTrigger,Trigger1Y)),NA())</f>
        <v>2.9094897584673873E-2</v>
      </c>
    </row>
    <row r="1125" spans="2:17" x14ac:dyDescent="0.2">
      <c r="B1125" s="46" t="s">
        <v>51</v>
      </c>
      <c r="D1125" s="49">
        <f>_xll.qlCalendarAdvance(LocalCalendar,$D1124,B1125,"f",FALSE)</f>
        <v>47487</v>
      </c>
      <c r="E1125" s="49">
        <f>_xll.qlInterestRateIndexValueDate(IndexON,D1125)</f>
        <v>47487</v>
      </c>
      <c r="F1125" s="52">
        <f>IFERROR(_xll.qlIndexFixing(IndexON,D1125,TRUE,_xll.ohTrigger(RecalcTrigger,TriggerON)),NA())</f>
        <v>2.1694126793674329E-2</v>
      </c>
      <c r="H1125" s="49">
        <f>_xll.qlCalendarAdvance(IborCalendar,$H1124,B1125,"f",FALSE)</f>
        <v>47479</v>
      </c>
      <c r="I1125" s="49">
        <f>_xll.qlInterestRateIndexValueDate(Index1M,$H1125)</f>
        <v>47483</v>
      </c>
      <c r="J1125" s="52">
        <f>IFERROR(_xll.qlIndexFixing(Index1M,$H1125,TRUE,_xll.ohTrigger(RecalcTrigger,Trigger1M)),NA())</f>
        <v>2.4094747782667281E-2</v>
      </c>
      <c r="K1125" s="52">
        <f>IFERROR(_xll.qlIndexFixing(ONIndex1M,I1125,TRUE,_xll.ohTrigger(RecalcTrigger,Trigger1M)),NA())</f>
        <v>2.4071967634649027E-2</v>
      </c>
      <c r="L1125" s="52">
        <f>IFERROR(_xll.qlIndexFixing(Index3M,H1125,TRUE,_xll.ohTrigger(RecalcTrigger,Trigger3M)),NA())</f>
        <v>2.526701527170171E-2</v>
      </c>
      <c r="M1125" s="52">
        <f>IFERROR(_xll.qlIndexFixing(ONIndex3M,I1125,TRUE,_xll.ohTrigger(RecalcTrigger,Trigger3M)),NA())</f>
        <v>2.5174415588735677E-2</v>
      </c>
      <c r="N1125" s="52">
        <f>IFERROR(_xll.qlIndexFixing(Index6M,$H1125,TRUE,_xll.ohTrigger(RecalcTrigger,Trigger6M)),NA())</f>
        <v>2.7062194391945862E-2</v>
      </c>
      <c r="O1125" s="52">
        <f>IFERROR(_xll.qlIndexFixing(ONIndex6M,I1125,TRUE,_xll.ohTrigger(RecalcTrigger,Trigger6M)),NA())</f>
        <v>2.6852385267779333E-2</v>
      </c>
      <c r="P1125" s="52">
        <f>IFERROR(_xll.qlIndexFixing(Index1Y,$H1125,TRUE,_xll.ohTrigger(RecalcTrigger,Trigger1Y)),NA())</f>
        <v>2.9666969075978822E-2</v>
      </c>
      <c r="Q1125" s="52">
        <f>IFERROR(_xll.qlIndexFixing(ONIndex1Y,I1125,TRUE,_xll.ohTrigger(RecalcTrigger,Trigger1Y)),NA())</f>
        <v>2.9103809925365987E-2</v>
      </c>
    </row>
    <row r="1126" spans="2:17" x14ac:dyDescent="0.2">
      <c r="B1126" s="46" t="s">
        <v>51</v>
      </c>
      <c r="D1126" s="49">
        <f>_xll.qlCalendarAdvance(LocalCalendar,$D1125,B1126,"f",FALSE)</f>
        <v>47494</v>
      </c>
      <c r="E1126" s="49">
        <f>_xll.qlInterestRateIndexValueDate(IndexON,D1126)</f>
        <v>47494</v>
      </c>
      <c r="F1126" s="52">
        <f>IFERROR(_xll.qlIndexFixing(IndexON,D1126,TRUE,_xll.ohTrigger(RecalcTrigger,TriggerON)),NA())</f>
        <v>2.1697125932584882E-2</v>
      </c>
      <c r="H1126" s="49">
        <f>_xll.qlCalendarAdvance(IborCalendar,$H1125,B1126,"f",FALSE)</f>
        <v>47486</v>
      </c>
      <c r="I1126" s="49">
        <f>_xll.qlInterestRateIndexValueDate(Index1M,$H1126)</f>
        <v>47490</v>
      </c>
      <c r="J1126" s="52">
        <f>IFERROR(_xll.qlIndexFixing(Index1M,$H1126,TRUE,_xll.ohTrigger(RecalcTrigger,Trigger1M)),NA())</f>
        <v>2.4094456969397042E-2</v>
      </c>
      <c r="K1126" s="52">
        <f>IFERROR(_xll.qlIndexFixing(ONIndex1M,I1126,TRUE,_xll.ohTrigger(RecalcTrigger,Trigger1M)),NA())</f>
        <v>2.4070917458942631E-2</v>
      </c>
      <c r="L1126" s="52">
        <f>IFERROR(_xll.qlIndexFixing(Index3M,H1126,TRUE,_xll.ohTrigger(RecalcTrigger,Trigger3M)),NA())</f>
        <v>2.5272989341724849E-2</v>
      </c>
      <c r="M1126" s="52">
        <f>IFERROR(_xll.qlIndexFixing(ONIndex3M,I1126,TRUE,_xll.ohTrigger(RecalcTrigger,Trigger3M)),NA())</f>
        <v>2.5176046092107995E-2</v>
      </c>
      <c r="N1126" s="52">
        <f>IFERROR(_xll.qlIndexFixing(Index6M,$H1126,TRUE,_xll.ohTrigger(RecalcTrigger,Trigger6M)),NA())</f>
        <v>2.7068249365474601E-2</v>
      </c>
      <c r="O1126" s="52">
        <f>IFERROR(_xll.qlIndexFixing(ONIndex6M,I1126,TRUE,_xll.ohTrigger(RecalcTrigger,Trigger6M)),NA())</f>
        <v>2.6853726250024579E-2</v>
      </c>
      <c r="P1126" s="52">
        <f>IFERROR(_xll.qlIndexFixing(Index1Y,$H1126,TRUE,_xll.ohTrigger(RecalcTrigger,Trigger1Y)),NA())</f>
        <v>2.967087427867637E-2</v>
      </c>
      <c r="Q1126" s="52">
        <f>IFERROR(_xll.qlIndexFixing(ONIndex1Y,I1126,TRUE,_xll.ohTrigger(RecalcTrigger,Trigger1Y)),NA())</f>
        <v>2.9109380853125089E-2</v>
      </c>
    </row>
    <row r="1127" spans="2:17" x14ac:dyDescent="0.2">
      <c r="B1127" s="46" t="s">
        <v>51</v>
      </c>
      <c r="D1127" s="49">
        <f>_xll.qlCalendarAdvance(LocalCalendar,$D1126,B1127,"f",FALSE)</f>
        <v>47501</v>
      </c>
      <c r="E1127" s="49">
        <f>_xll.qlInterestRateIndexValueDate(IndexON,D1127)</f>
        <v>47501</v>
      </c>
      <c r="F1127" s="52">
        <f>IFERROR(_xll.qlIndexFixing(IndexON,D1127,TRUE,_xll.ohTrigger(RecalcTrigger,TriggerON)),NA())</f>
        <v>2.1700983590970946E-2</v>
      </c>
      <c r="H1127" s="49">
        <f>_xll.qlCalendarAdvance(IborCalendar,$H1126,B1127,"f",FALSE)</f>
        <v>47493</v>
      </c>
      <c r="I1127" s="49">
        <f>_xll.qlInterestRateIndexValueDate(Index1M,$H1127)</f>
        <v>47497</v>
      </c>
      <c r="J1127" s="52">
        <f>IFERROR(_xll.qlIndexFixing(Index1M,$H1127,TRUE,_xll.ohTrigger(RecalcTrigger,Trigger1M)),NA())</f>
        <v>2.4094153843003379E-2</v>
      </c>
      <c r="K1127" s="52">
        <f>IFERROR(_xll.qlIndexFixing(ONIndex1M,I1127,TRUE,_xll.ohTrigger(RecalcTrigger,Trigger1M)),NA())</f>
        <v>2.4070641272349036E-2</v>
      </c>
      <c r="L1127" s="52">
        <f>IFERROR(_xll.qlIndexFixing(Index3M,H1127,TRUE,_xll.ohTrigger(RecalcTrigger,Trigger3M)),NA())</f>
        <v>2.5275724232164679E-2</v>
      </c>
      <c r="M1127" s="52">
        <f>IFERROR(_xll.qlIndexFixing(ONIndex3M,I1127,TRUE,_xll.ohTrigger(RecalcTrigger,Trigger3M)),NA())</f>
        <v>2.5178751693850643E-2</v>
      </c>
      <c r="N1127" s="52">
        <f>IFERROR(_xll.qlIndexFixing(Index6M,$H1127,TRUE,_xll.ohTrigger(RecalcTrigger,Trigger6M)),NA())</f>
        <v>2.7070731954432308E-2</v>
      </c>
      <c r="O1127" s="52">
        <f>IFERROR(_xll.qlIndexFixing(ONIndex6M,I1127,TRUE,_xll.ohTrigger(RecalcTrigger,Trigger6M)),NA())</f>
        <v>2.6856243698114568E-2</v>
      </c>
      <c r="P1127" s="52">
        <f>IFERROR(_xll.qlIndexFixing(Index1Y,$H1127,TRUE,_xll.ohTrigger(RecalcTrigger,Trigger1Y)),NA())</f>
        <v>2.9674647998120699E-2</v>
      </c>
      <c r="Q1127" s="52">
        <f>IFERROR(_xll.qlIndexFixing(ONIndex1Y,I1127,TRUE,_xll.ohTrigger(RecalcTrigger,Trigger1Y)),NA())</f>
        <v>2.911650645235575E-2</v>
      </c>
    </row>
    <row r="1128" spans="2:17" x14ac:dyDescent="0.2">
      <c r="B1128" s="46" t="s">
        <v>51</v>
      </c>
      <c r="D1128" s="49">
        <f>_xll.qlCalendarAdvance(LocalCalendar,$D1127,B1128,"f",FALSE)</f>
        <v>47508</v>
      </c>
      <c r="E1128" s="49">
        <f>_xll.qlInterestRateIndexValueDate(IndexON,D1128)</f>
        <v>47508</v>
      </c>
      <c r="F1128" s="52">
        <f>IFERROR(_xll.qlIndexFixing(IndexON,D1128,TRUE,_xll.ohTrigger(RecalcTrigger,TriggerON)),NA())</f>
        <v>2.1703098093990292E-2</v>
      </c>
      <c r="H1128" s="49">
        <f>_xll.qlCalendarAdvance(IborCalendar,$H1127,B1128,"f",FALSE)</f>
        <v>47500</v>
      </c>
      <c r="I1128" s="49">
        <f>_xll.qlInterestRateIndexValueDate(Index1M,$H1128)</f>
        <v>47505</v>
      </c>
      <c r="J1128" s="52">
        <f>IFERROR(_xll.qlIndexFixing(Index1M,$H1128,TRUE,_xll.ohTrigger(RecalcTrigger,Trigger1M)),NA())</f>
        <v>2.4093792335544571E-2</v>
      </c>
      <c r="K1128" s="52">
        <f>IFERROR(_xll.qlIndexFixing(ONIndex1M,I1128,TRUE,_xll.ohTrigger(RecalcTrigger,Trigger1M)),NA())</f>
        <v>2.4070310583512722E-2</v>
      </c>
      <c r="L1128" s="52">
        <f>IFERROR(_xll.qlIndexFixing(Index3M,H1128,TRUE,_xll.ohTrigger(RecalcTrigger,Trigger3M)),NA())</f>
        <v>2.5278852146140861E-2</v>
      </c>
      <c r="M1128" s="52">
        <f>IFERROR(_xll.qlIndexFixing(ONIndex3M,I1128,TRUE,_xll.ohTrigger(RecalcTrigger,Trigger3M)),NA())</f>
        <v>2.5181846118087492E-2</v>
      </c>
      <c r="N1128" s="52">
        <f>IFERROR(_xll.qlIndexFixing(Index6M,$H1128,TRUE,_xll.ohTrigger(RecalcTrigger,Trigger6M)),NA())</f>
        <v>2.7072374218783123E-2</v>
      </c>
      <c r="O1128" s="52">
        <f>IFERROR(_xll.qlIndexFixing(ONIndex6M,I1128,TRUE,_xll.ohTrigger(RecalcTrigger,Trigger6M)),NA())</f>
        <v>2.6859114323052324E-2</v>
      </c>
      <c r="P1128" s="52">
        <f>IFERROR(_xll.qlIndexFixing(Index1Y,$H1128,TRUE,_xll.ohTrigger(RecalcTrigger,Trigger1Y)),NA())</f>
        <v>2.9678800491112354E-2</v>
      </c>
      <c r="Q1128" s="52">
        <f>IFERROR(_xll.qlIndexFixing(ONIndex1Y,I1128,TRUE,_xll.ohTrigger(RecalcTrigger,Trigger1Y)),NA())</f>
        <v>2.9124471852055578E-2</v>
      </c>
    </row>
    <row r="1129" spans="2:17" x14ac:dyDescent="0.2">
      <c r="B1129" s="46" t="s">
        <v>51</v>
      </c>
      <c r="D1129" s="49">
        <f>_xll.qlCalendarAdvance(LocalCalendar,$D1128,B1129,"f",FALSE)</f>
        <v>47515</v>
      </c>
      <c r="E1129" s="49">
        <f>_xll.qlInterestRateIndexValueDate(IndexON,D1129)</f>
        <v>47515</v>
      </c>
      <c r="F1129" s="52">
        <f>IFERROR(_xll.qlIndexFixing(IndexON,D1129,TRUE,_xll.ohTrigger(RecalcTrigger,TriggerON)),NA())</f>
        <v>2.1706071116431858E-2</v>
      </c>
      <c r="H1129" s="49">
        <f>_xll.qlCalendarAdvance(IborCalendar,$H1128,B1129,"f",FALSE)</f>
        <v>47507</v>
      </c>
      <c r="I1129" s="49">
        <f>_xll.qlInterestRateIndexValueDate(Index1M,$H1129)</f>
        <v>47511</v>
      </c>
      <c r="J1129" s="52">
        <f>IFERROR(_xll.qlIndexFixing(Index1M,$H1129,TRUE,_xll.ohTrigger(RecalcTrigger,Trigger1M)),NA())</f>
        <v>2.4093510650843201E-2</v>
      </c>
      <c r="K1129" s="52">
        <f>IFERROR(_xll.qlIndexFixing(ONIndex1M,I1129,TRUE,_xll.ohTrigger(RecalcTrigger,Trigger1M)),NA())</f>
        <v>2.4070052033851042E-2</v>
      </c>
      <c r="L1129" s="52">
        <f>IFERROR(_xll.qlIndexFixing(Index3M,H1129,TRUE,_xll.ohTrigger(RecalcTrigger,Trigger3M)),NA())</f>
        <v>2.5281199709055912E-2</v>
      </c>
      <c r="M1129" s="52">
        <f>IFERROR(_xll.qlIndexFixing(ONIndex3M,I1129,TRUE,_xll.ohTrigger(RecalcTrigger,Trigger3M)),NA())</f>
        <v>2.5184168551852792E-2</v>
      </c>
      <c r="N1129" s="52">
        <f>IFERROR(_xll.qlIndexFixing(Index6M,$H1129,TRUE,_xll.ohTrigger(RecalcTrigger,Trigger6M)),NA())</f>
        <v>2.7075681102532001E-2</v>
      </c>
      <c r="O1129" s="52">
        <f>IFERROR(_xll.qlIndexFixing(ONIndex6M,I1129,TRUE,_xll.ohTrigger(RecalcTrigger,Trigger6M)),NA())</f>
        <v>2.6861262770712102E-2</v>
      </c>
      <c r="P1129" s="52">
        <f>IFERROR(_xll.qlIndexFixing(Index1Y,$H1129,TRUE,_xll.ohTrigger(RecalcTrigger,Trigger1Y)),NA())</f>
        <v>2.9681803078575836E-2</v>
      </c>
      <c r="Q1129" s="52">
        <f>IFERROR(_xll.qlIndexFixing(ONIndex1Y,I1129,TRUE,_xll.ohTrigger(RecalcTrigger,Trigger1Y)),NA())</f>
        <v>2.9130321202179843E-2</v>
      </c>
    </row>
    <row r="1130" spans="2:17" x14ac:dyDescent="0.2">
      <c r="B1130" s="46" t="s">
        <v>51</v>
      </c>
      <c r="D1130" s="49">
        <f>_xll.qlCalendarAdvance(LocalCalendar,$D1129,B1130,"f",FALSE)</f>
        <v>47522</v>
      </c>
      <c r="E1130" s="49">
        <f>_xll.qlInterestRateIndexValueDate(IndexON,D1130)</f>
        <v>47522</v>
      </c>
      <c r="F1130" s="52">
        <f>IFERROR(_xll.qlIndexFixing(IndexON,D1130,TRUE,_xll.ohTrigger(RecalcTrigger,TriggerON)),NA())</f>
        <v>2.1709035433383761E-2</v>
      </c>
      <c r="H1130" s="49">
        <f>_xll.qlCalendarAdvance(IborCalendar,$H1129,B1130,"f",FALSE)</f>
        <v>47514</v>
      </c>
      <c r="I1130" s="49">
        <f>_xll.qlInterestRateIndexValueDate(Index1M,$H1130)</f>
        <v>47518</v>
      </c>
      <c r="J1130" s="52">
        <f>IFERROR(_xll.qlIndexFixing(Index1M,$H1130,TRUE,_xll.ohTrigger(RecalcTrigger,Trigger1M)),NA())</f>
        <v>2.4090829493195503E-2</v>
      </c>
      <c r="K1130" s="52">
        <f>IFERROR(_xll.qlIndexFixing(ONIndex1M,I1130,TRUE,_xll.ohTrigger(RecalcTrigger,Trigger1M)),NA())</f>
        <v>2.4069738981866706E-2</v>
      </c>
      <c r="L1130" s="52">
        <f>IFERROR(_xll.qlIndexFixing(Index3M,H1130,TRUE,_xll.ohTrigger(RecalcTrigger,Trigger3M)),NA())</f>
        <v>2.5285022453998093E-2</v>
      </c>
      <c r="M1130" s="52">
        <f>IFERROR(_xll.qlIndexFixing(ONIndex3M,I1130,TRUE,_xll.ohTrigger(RecalcTrigger,Trigger3M)),NA())</f>
        <v>2.5186879808272167E-2</v>
      </c>
      <c r="N1130" s="52">
        <f>IFERROR(_xll.qlIndexFixing(Index6M,$H1130,TRUE,_xll.ohTrigger(RecalcTrigger,Trigger6M)),NA())</f>
        <v>2.7078147661634022E-2</v>
      </c>
      <c r="O1130" s="52">
        <f>IFERROR(_xll.qlIndexFixing(ONIndex6M,I1130,TRUE,_xll.ohTrigger(RecalcTrigger,Trigger6M)),NA())</f>
        <v>2.6863764395219647E-2</v>
      </c>
      <c r="P1130" s="52">
        <f>IFERROR(_xll.qlIndexFixing(Index1Y,$H1130,TRUE,_xll.ohTrigger(RecalcTrigger,Trigger1Y)),NA())</f>
        <v>2.9685185485394686E-2</v>
      </c>
      <c r="Q1130" s="52">
        <f>IFERROR(_xll.qlIndexFixing(ONIndex1Y,I1130,TRUE,_xll.ohTrigger(RecalcTrigger,Trigger1Y)),NA())</f>
        <v>2.9137010352613402E-2</v>
      </c>
    </row>
    <row r="1131" spans="2:17" x14ac:dyDescent="0.2">
      <c r="B1131" s="46" t="s">
        <v>51</v>
      </c>
      <c r="D1131" s="49">
        <f>_xll.qlCalendarAdvance(LocalCalendar,$D1130,B1131,"f",FALSE)</f>
        <v>47529</v>
      </c>
      <c r="E1131" s="49">
        <f>_xll.qlInterestRateIndexValueDate(IndexON,D1131)</f>
        <v>47529</v>
      </c>
      <c r="F1131" s="52">
        <f>IFERROR(_xll.qlIndexFixing(IndexON,D1131,TRUE,_xll.ohTrigger(RecalcTrigger,TriggerON)),NA())</f>
        <v>2.1712856498268263E-2</v>
      </c>
      <c r="H1131" s="49">
        <f>_xll.qlCalendarAdvance(IborCalendar,$H1130,B1131,"f",FALSE)</f>
        <v>47521</v>
      </c>
      <c r="I1131" s="49">
        <f>_xll.qlInterestRateIndexValueDate(Index1M,$H1131)</f>
        <v>47525</v>
      </c>
      <c r="J1131" s="52">
        <f>IFERROR(_xll.qlIndexFixing(Index1M,$H1131,TRUE,_xll.ohTrigger(RecalcTrigger,Trigger1M)),NA())</f>
        <v>2.4090479822977011E-2</v>
      </c>
      <c r="K1131" s="52">
        <f>IFERROR(_xll.qlIndexFixing(ONIndex1M,I1131,TRUE,_xll.ohTrigger(RecalcTrigger,Trigger1M)),NA())</f>
        <v>2.4069413641472082E-2</v>
      </c>
      <c r="L1131" s="52">
        <f>IFERROR(_xll.qlIndexFixing(Index3M,H1131,TRUE,_xll.ohTrigger(RecalcTrigger,Trigger3M)),NA())</f>
        <v>2.5286682780654428E-2</v>
      </c>
      <c r="M1131" s="52">
        <f>IFERROR(_xll.qlIndexFixing(ONIndex3M,I1131,TRUE,_xll.ohTrigger(RecalcTrigger,Trigger3M)),NA())</f>
        <v>2.5189592949583783E-2</v>
      </c>
      <c r="N1131" s="52">
        <f>IFERROR(_xll.qlIndexFixing(Index6M,$H1131,TRUE,_xll.ohTrigger(RecalcTrigger,Trigger6M)),NA())</f>
        <v>2.7080608877410699E-2</v>
      </c>
      <c r="O1131" s="52">
        <f>IFERROR(_xll.qlIndexFixing(ONIndex6M,I1131,TRUE,_xll.ohTrigger(RecalcTrigger,Trigger6M)),NA())</f>
        <v>2.6866260745226356E-2</v>
      </c>
      <c r="P1131" s="52">
        <f>IFERROR(_xll.qlIndexFixing(Index1Y,$H1131,TRUE,_xll.ohTrigger(RecalcTrigger,Trigger1Y)),NA())</f>
        <v>2.9688438500574874E-2</v>
      </c>
      <c r="Q1131" s="52">
        <f>IFERROR(_xll.qlIndexFixing(ONIndex1Y,I1131,TRUE,_xll.ohTrigger(RecalcTrigger,Trigger1Y)),NA())</f>
        <v>2.9143554020141238E-2</v>
      </c>
    </row>
    <row r="1132" spans="2:17" x14ac:dyDescent="0.2">
      <c r="B1132" s="46" t="s">
        <v>51</v>
      </c>
      <c r="D1132" s="49">
        <f>_xll.qlCalendarAdvance(LocalCalendar,$D1131,B1132,"f",FALSE)</f>
        <v>47536</v>
      </c>
      <c r="E1132" s="49">
        <f>_xll.qlInterestRateIndexValueDate(IndexON,D1132)</f>
        <v>47536</v>
      </c>
      <c r="F1132" s="52">
        <f>IFERROR(_xll.qlIndexFixing(IndexON,D1132,TRUE,_xll.ohTrigger(RecalcTrigger,TriggerON)),NA())</f>
        <v>2.1714937950791935E-2</v>
      </c>
      <c r="H1132" s="49">
        <f>_xll.qlCalendarAdvance(IborCalendar,$H1131,B1132,"f",FALSE)</f>
        <v>47528</v>
      </c>
      <c r="I1132" s="49">
        <f>_xll.qlInterestRateIndexValueDate(Index1M,$H1132)</f>
        <v>47533</v>
      </c>
      <c r="J1132" s="52">
        <f>IFERROR(_xll.qlIndexFixing(Index1M,$H1132,TRUE,_xll.ohTrigger(RecalcTrigger,Trigger1M)),NA())</f>
        <v>2.4090065125603424E-2</v>
      </c>
      <c r="K1132" s="52">
        <f>IFERROR(_xll.qlIndexFixing(ONIndex1M,I1132,TRUE,_xll.ohTrigger(RecalcTrigger,Trigger1M)),NA())</f>
        <v>2.4069026776771807E-2</v>
      </c>
      <c r="L1132" s="52">
        <f>IFERROR(_xll.qlIndexFixing(Index3M,H1132,TRUE,_xll.ohTrigger(RecalcTrigger,Trigger3M)),NA())</f>
        <v>2.528873659535158E-2</v>
      </c>
      <c r="M1132" s="52">
        <f>IFERROR(_xll.qlIndexFixing(ONIndex3M,I1132,TRUE,_xll.ohTrigger(RecalcTrigger,Trigger3M)),NA())</f>
        <v>2.5192695990448044E-2</v>
      </c>
      <c r="N1132" s="52">
        <f>IFERROR(_xll.qlIndexFixing(Index6M,$H1132,TRUE,_xll.ohTrigger(RecalcTrigger,Trigger6M)),NA())</f>
        <v>2.7082227505704531E-2</v>
      </c>
      <c r="O1132" s="52">
        <f>IFERROR(_xll.qlIndexFixing(ONIndex6M,I1132,TRUE,_xll.ohTrigger(RecalcTrigger,Trigger6M)),NA())</f>
        <v>2.6869107258091773E-2</v>
      </c>
      <c r="P1132" s="52">
        <f>IFERROR(_xll.qlIndexFixing(Index1Y,$H1132,TRUE,_xll.ohTrigger(RecalcTrigger,Trigger1Y)),NA())</f>
        <v>2.9691998464434353E-2</v>
      </c>
      <c r="Q1132" s="52">
        <f>IFERROR(_xll.qlIndexFixing(ONIndex1Y,I1132,TRUE,_xll.ohTrigger(RecalcTrigger,Trigger1Y)),NA())</f>
        <v>2.9150854354877964E-2</v>
      </c>
    </row>
    <row r="1133" spans="2:17" x14ac:dyDescent="0.2">
      <c r="B1133" s="46" t="s">
        <v>51</v>
      </c>
      <c r="D1133" s="49">
        <f>_xll.qlCalendarAdvance(LocalCalendar,$D1132,B1133,"f",FALSE)</f>
        <v>47543</v>
      </c>
      <c r="E1133" s="49">
        <f>_xll.qlInterestRateIndexValueDate(IndexON,D1133)</f>
        <v>47543</v>
      </c>
      <c r="F1133" s="52">
        <f>IFERROR(_xll.qlIndexFixing(IndexON,D1133,TRUE,_xll.ohTrigger(RecalcTrigger,TriggerON)),NA())</f>
        <v>2.1717876151248205E-2</v>
      </c>
      <c r="H1133" s="49">
        <f>_xll.qlCalendarAdvance(IborCalendar,$H1132,B1133,"f",FALSE)</f>
        <v>47535</v>
      </c>
      <c r="I1133" s="49">
        <f>_xll.qlInterestRateIndexValueDate(Index1M,$H1133)</f>
        <v>47539</v>
      </c>
      <c r="J1133" s="52">
        <f>IFERROR(_xll.qlIndexFixing(Index1M,$H1133,TRUE,_xll.ohTrigger(RecalcTrigger,Trigger1M)),NA())</f>
        <v>2.4089743550588238E-2</v>
      </c>
      <c r="K1133" s="52">
        <f>IFERROR(_xll.qlIndexFixing(ONIndex1M,I1133,TRUE,_xll.ohTrigger(RecalcTrigger,Trigger1M)),NA())</f>
        <v>2.4068726095212156E-2</v>
      </c>
      <c r="L1133" s="52">
        <f>IFERROR(_xll.qlIndexFixing(Index3M,H1133,TRUE,_xll.ohTrigger(RecalcTrigger,Trigger3M)),NA())</f>
        <v>2.5293256588883331E-2</v>
      </c>
      <c r="M1133" s="52">
        <f>IFERROR(_xll.qlIndexFixing(ONIndex3M,I1133,TRUE,_xll.ohTrigger(RecalcTrigger,Trigger3M)),NA())</f>
        <v>2.5195024886803807E-2</v>
      </c>
      <c r="N1133" s="52">
        <f>IFERROR(_xll.qlIndexFixing(Index6M,$H1133,TRUE,_xll.ohTrigger(RecalcTrigger,Trigger6M)),NA())</f>
        <v>2.7086702795694018E-2</v>
      </c>
      <c r="O1133" s="52">
        <f>IFERROR(_xll.qlIndexFixing(ONIndex6M,I1133,TRUE,_xll.ohTrigger(RecalcTrigger,Trigger6M)),NA())</f>
        <v>2.6871237621577393E-2</v>
      </c>
      <c r="P1133" s="52">
        <f>IFERROR(_xll.qlIndexFixing(Index1Y,$H1133,TRUE,_xll.ohTrigger(RecalcTrigger,Trigger1Y)),NA())</f>
        <v>2.9694558448260373E-2</v>
      </c>
      <c r="Q1133" s="52">
        <f>IFERROR(_xll.qlIndexFixing(ONIndex1Y,I1133,TRUE,_xll.ohTrigger(RecalcTrigger,Trigger1Y)),NA())</f>
        <v>2.9156204906239935E-2</v>
      </c>
    </row>
    <row r="1134" spans="2:17" x14ac:dyDescent="0.2">
      <c r="B1134" s="46" t="s">
        <v>51</v>
      </c>
      <c r="D1134" s="49">
        <f>_xll.qlCalendarAdvance(LocalCalendar,$D1133,B1134,"f",FALSE)</f>
        <v>47550</v>
      </c>
      <c r="E1134" s="49">
        <f>_xll.qlInterestRateIndexValueDate(IndexON,D1134)</f>
        <v>47550</v>
      </c>
      <c r="F1134" s="52">
        <f>IFERROR(_xll.qlIndexFixing(IndexON,D1134,TRUE,_xll.ohTrigger(RecalcTrigger,TriggerON)),NA())</f>
        <v>2.1720805646188168E-2</v>
      </c>
      <c r="H1134" s="49">
        <f>_xll.qlCalendarAdvance(IborCalendar,$H1133,B1134,"f",FALSE)</f>
        <v>47542</v>
      </c>
      <c r="I1134" s="49">
        <f>_xll.qlInterestRateIndexValueDate(Index1M,$H1134)</f>
        <v>47546</v>
      </c>
      <c r="J1134" s="52">
        <f>IFERROR(_xll.qlIndexFixing(Index1M,$H1134,TRUE,_xll.ohTrigger(RecalcTrigger,Trigger1M)),NA())</f>
        <v>2.4091687190840854E-2</v>
      </c>
      <c r="K1134" s="52">
        <f>IFERROR(_xll.qlIndexFixing(ONIndex1M,I1134,TRUE,_xll.ohTrigger(RecalcTrigger,Trigger1M)),NA())</f>
        <v>2.4068363889426792E-2</v>
      </c>
      <c r="L1134" s="52">
        <f>IFERROR(_xll.qlIndexFixing(Index3M,H1134,TRUE,_xll.ohTrigger(RecalcTrigger,Trigger3M)),NA())</f>
        <v>2.5296005098199126E-2</v>
      </c>
      <c r="M1134" s="52">
        <f>IFERROR(_xll.qlIndexFixing(ONIndex3M,I1134,TRUE,_xll.ohTrigger(RecalcTrigger,Trigger3M)),NA())</f>
        <v>2.5197743682712215E-2</v>
      </c>
      <c r="N1134" s="52">
        <f>IFERROR(_xll.qlIndexFixing(Index6M,$H1134,TRUE,_xll.ohTrigger(RecalcTrigger,Trigger6M)),NA())</f>
        <v>2.7090335140308165E-2</v>
      </c>
      <c r="O1134" s="52">
        <f>IFERROR(_xll.qlIndexFixing(ONIndex6M,I1134,TRUE,_xll.ohTrigger(RecalcTrigger,Trigger6M)),NA())</f>
        <v>2.6873718148001657E-2</v>
      </c>
      <c r="P1134" s="52">
        <f>IFERROR(_xll.qlIndexFixing(Index1Y,$H1134,TRUE,_xll.ohTrigger(RecalcTrigger,Trigger1Y)),NA())</f>
        <v>2.9697426427023998E-2</v>
      </c>
      <c r="Q1134" s="52">
        <f>IFERROR(_xll.qlIndexFixing(ONIndex1Y,I1134,TRUE,_xll.ohTrigger(RecalcTrigger,Trigger1Y)),NA())</f>
        <v>2.9162312124970668E-2</v>
      </c>
    </row>
    <row r="1135" spans="2:17" x14ac:dyDescent="0.2">
      <c r="B1135" s="46" t="s">
        <v>51</v>
      </c>
      <c r="D1135" s="49">
        <f>_xll.qlCalendarAdvance(LocalCalendar,$D1134,B1135,"f",FALSE)</f>
        <v>47557</v>
      </c>
      <c r="E1135" s="49">
        <f>_xll.qlInterestRateIndexValueDate(IndexON,D1135)</f>
        <v>47557</v>
      </c>
      <c r="F1135" s="52">
        <f>IFERROR(_xll.qlIndexFixing(IndexON,D1135,TRUE,_xll.ohTrigger(RecalcTrigger,TriggerON)),NA())</f>
        <v>2.1723726435638469E-2</v>
      </c>
      <c r="H1135" s="49">
        <f>_xll.qlCalendarAdvance(IborCalendar,$H1134,B1135,"f",FALSE)</f>
        <v>47549</v>
      </c>
      <c r="I1135" s="49">
        <f>_xll.qlInterestRateIndexValueDate(Index1M,$H1135)</f>
        <v>47553</v>
      </c>
      <c r="J1135" s="52">
        <f>IFERROR(_xll.qlIndexFixing(Index1M,$H1135,TRUE,_xll.ohTrigger(RecalcTrigger,Trigger1M)),NA())</f>
        <v>2.4091285559488161E-2</v>
      </c>
      <c r="K1135" s="52">
        <f>IFERROR(_xll.qlIndexFixing(ONIndex1M,I1135,TRUE,_xll.ohTrigger(RecalcTrigger,Trigger1M)),NA())</f>
        <v>2.4067989395151201E-2</v>
      </c>
      <c r="L1135" s="52">
        <f>IFERROR(_xll.qlIndexFixing(Index3M,H1135,TRUE,_xll.ohTrigger(RecalcTrigger,Trigger3M)),NA())</f>
        <v>2.5298755506366431E-2</v>
      </c>
      <c r="M1135" s="52">
        <f>IFERROR(_xll.qlIndexFixing(ONIndex3M,I1135,TRUE,_xll.ohTrigger(RecalcTrigger,Trigger3M)),NA())</f>
        <v>2.5200464363672737E-2</v>
      </c>
      <c r="N1135" s="52">
        <f>IFERROR(_xll.qlIndexFixing(Index6M,$H1135,TRUE,_xll.ohTrigger(RecalcTrigger,Trigger6M)),NA())</f>
        <v>2.7092774583851419E-2</v>
      </c>
      <c r="O1135" s="52">
        <f>IFERROR(_xll.qlIndexFixing(ONIndex6M,I1135,TRUE,_xll.ohTrigger(RecalcTrigger,Trigger6M)),NA())</f>
        <v>2.687619339984515E-2</v>
      </c>
      <c r="P1135" s="52">
        <f>IFERROR(_xll.qlIndexFixing(Index1Y,$H1135,TRUE,_xll.ohTrigger(RecalcTrigger,Trigger1Y)),NA())</f>
        <v>2.9700167106664493E-2</v>
      </c>
      <c r="Q1135" s="52">
        <f>IFERROR(_xll.qlIndexFixing(ONIndex1Y,I1135,TRUE,_xll.ohTrigger(RecalcTrigger,Trigger1Y)),NA())</f>
        <v>2.9168273860555871E-2</v>
      </c>
    </row>
    <row r="1136" spans="2:17" x14ac:dyDescent="0.2">
      <c r="B1136" s="46" t="s">
        <v>51</v>
      </c>
      <c r="D1136" s="49">
        <f>_xll.qlCalendarAdvance(LocalCalendar,$D1135,B1136,"f",FALSE)</f>
        <v>47564</v>
      </c>
      <c r="E1136" s="49">
        <f>_xll.qlInterestRateIndexValueDate(IndexON,D1136)</f>
        <v>47564</v>
      </c>
      <c r="F1136" s="52">
        <f>IFERROR(_xll.qlIndexFixing(IndexON,D1136,TRUE,_xll.ohTrigger(RecalcTrigger,TriggerON)),NA())</f>
        <v>2.1726638519572461E-2</v>
      </c>
      <c r="H1136" s="49">
        <f>_xll.qlCalendarAdvance(IborCalendar,$H1135,B1136,"f",FALSE)</f>
        <v>47556</v>
      </c>
      <c r="I1136" s="49">
        <f>_xll.qlInterestRateIndexValueDate(Index1M,$H1136)</f>
        <v>47560</v>
      </c>
      <c r="J1136" s="52">
        <f>IFERROR(_xll.qlIndexFixing(Index1M,$H1136,TRUE,_xll.ohTrigger(RecalcTrigger,Trigger1M)),NA())</f>
        <v>2.4090871615022359E-2</v>
      </c>
      <c r="K1136" s="52">
        <f>IFERROR(_xll.qlIndexFixing(ONIndex1M,I1136,TRUE,_xll.ohTrigger(RecalcTrigger,Trigger1M)),NA())</f>
        <v>2.4067602612465322E-2</v>
      </c>
      <c r="L1136" s="52">
        <f>IFERROR(_xll.qlIndexFixing(Index3M,H1136,TRUE,_xll.ohTrigger(RecalcTrigger,Trigger3M)),NA())</f>
        <v>2.5301507813386984E-2</v>
      </c>
      <c r="M1136" s="52">
        <f>IFERROR(_xll.qlIndexFixing(ONIndex3M,I1136,TRUE,_xll.ohTrigger(RecalcTrigger,Trigger3M)),NA())</f>
        <v>2.5203186929445565E-2</v>
      </c>
      <c r="N1136" s="52">
        <f>IFERROR(_xll.qlIndexFixing(Index6M,$H1136,TRUE,_xll.ohTrigger(RecalcTrigger,Trigger6M)),NA())</f>
        <v>2.7095208683202629E-2</v>
      </c>
      <c r="O1136" s="52">
        <f>IFERROR(_xll.qlIndexFixing(ONIndex6M,I1136,TRUE,_xll.ohTrigger(RecalcTrigger,Trigger6M)),NA())</f>
        <v>2.6878663377267742E-2</v>
      </c>
      <c r="P1136" s="52">
        <f>IFERROR(_xll.qlIndexFixing(Index1Y,$H1136,TRUE,_xll.ohTrigger(RecalcTrigger,Trigger1Y)),NA())</f>
        <v>2.9702781010446794E-2</v>
      </c>
      <c r="Q1136" s="52">
        <f>IFERROR(_xll.qlIndexFixing(ONIndex1Y,I1136,TRUE,_xll.ohTrigger(RecalcTrigger,Trigger1Y)),NA())</f>
        <v>2.9174090113155415E-2</v>
      </c>
    </row>
    <row r="1137" spans="2:17" x14ac:dyDescent="0.2">
      <c r="B1137" s="46" t="s">
        <v>51</v>
      </c>
      <c r="D1137" s="49">
        <f>_xll.qlCalendarAdvance(LocalCalendar,$D1136,B1137,"f",FALSE)</f>
        <v>47571</v>
      </c>
      <c r="E1137" s="49">
        <f>_xll.qlInterestRateIndexValueDate(IndexON,D1137)</f>
        <v>47571</v>
      </c>
      <c r="F1137" s="52">
        <f>IFERROR(_xll.qlIndexFixing(IndexON,D1137,TRUE,_xll.ohTrigger(RecalcTrigger,TriggerON)),NA())</f>
        <v>2.1729541898043436E-2</v>
      </c>
      <c r="H1137" s="49">
        <f>_xll.qlCalendarAdvance(IborCalendar,$H1136,B1137,"f",FALSE)</f>
        <v>47563</v>
      </c>
      <c r="I1137" s="49">
        <f>_xll.qlInterestRateIndexValueDate(Index1M,$H1137)</f>
        <v>47567</v>
      </c>
      <c r="J1137" s="52">
        <f>IFERROR(_xll.qlIndexFixing(Index1M,$H1137,TRUE,_xll.ohTrigger(RecalcTrigger,Trigger1M)),NA())</f>
        <v>2.4090445357440871E-2</v>
      </c>
      <c r="K1137" s="52">
        <f>IFERROR(_xll.qlIndexFixing(ONIndex1M,I1137,TRUE,_xll.ohTrigger(RecalcTrigger,Trigger1M)),NA())</f>
        <v>2.4067203541289217E-2</v>
      </c>
      <c r="L1137" s="52">
        <f>IFERROR(_xll.qlIndexFixing(Index3M,H1137,TRUE,_xll.ohTrigger(RecalcTrigger,Trigger3M)),NA())</f>
        <v>2.5304262019265999E-2</v>
      </c>
      <c r="M1137" s="52">
        <f>IFERROR(_xll.qlIndexFixing(ONIndex3M,I1137,TRUE,_xll.ohTrigger(RecalcTrigger,Trigger3M)),NA())</f>
        <v>2.5205911380110635E-2</v>
      </c>
      <c r="N1137" s="52">
        <f>IFERROR(_xll.qlIndexFixing(Index6M,$H1137,TRUE,_xll.ohTrigger(RecalcTrigger,Trigger6M)),NA())</f>
        <v>2.7097637438342242E-2</v>
      </c>
      <c r="O1137" s="52">
        <f>IFERROR(_xll.qlIndexFixing(ONIndex6M,I1137,TRUE,_xll.ohTrigger(RecalcTrigger,Trigger6M)),NA())</f>
        <v>2.6881128080029626E-2</v>
      </c>
      <c r="P1137" s="52">
        <f>IFERROR(_xll.qlIndexFixing(Index1Y,$H1137,TRUE,_xll.ohTrigger(RecalcTrigger,Trigger1Y)),NA())</f>
        <v>2.9705268661687958E-2</v>
      </c>
      <c r="Q1137" s="52">
        <f>IFERROR(_xll.qlIndexFixing(ONIndex1Y,I1137,TRUE,_xll.ohTrigger(RecalcTrigger,Trigger1Y)),NA())</f>
        <v>2.9179760882849237E-2</v>
      </c>
    </row>
    <row r="1138" spans="2:17" x14ac:dyDescent="0.2">
      <c r="B1138" s="46" t="s">
        <v>51</v>
      </c>
      <c r="D1138" s="49">
        <f>_xll.qlCalendarAdvance(LocalCalendar,$D1137,B1138,"f",FALSE)</f>
        <v>47578</v>
      </c>
      <c r="E1138" s="49">
        <f>_xll.qlInterestRateIndexValueDate(IndexON,D1138)</f>
        <v>47578</v>
      </c>
      <c r="F1138" s="52">
        <f>IFERROR(_xll.qlIndexFixing(IndexON,D1138,TRUE,_xll.ohTrigger(RecalcTrigger,TriggerON)),NA())</f>
        <v>2.1732436570971458E-2</v>
      </c>
      <c r="H1138" s="49">
        <f>_xll.qlCalendarAdvance(IborCalendar,$H1137,B1138,"f",FALSE)</f>
        <v>47570</v>
      </c>
      <c r="I1138" s="49">
        <f>_xll.qlInterestRateIndexValueDate(Index1M,$H1138)</f>
        <v>47574</v>
      </c>
      <c r="J1138" s="52">
        <f>IFERROR(_xll.qlIndexFixing(Index1M,$H1138,TRUE,_xll.ohTrigger(RecalcTrigger,Trigger1M)),NA())</f>
        <v>2.4089233721100278E-2</v>
      </c>
      <c r="K1138" s="52">
        <f>IFERROR(_xll.qlIndexFixing(ONIndex1M,I1138,TRUE,_xll.ohTrigger(RecalcTrigger,Trigger1M)),NA())</f>
        <v>2.4066792181622887E-2</v>
      </c>
      <c r="L1138" s="52">
        <f>IFERROR(_xll.qlIndexFixing(Index3M,H1138,TRUE,_xll.ohTrigger(RecalcTrigger,Trigger3M)),NA())</f>
        <v>2.5305933340018152E-2</v>
      </c>
      <c r="M1138" s="52">
        <f>IFERROR(_xll.qlIndexFixing(ONIndex3M,I1138,TRUE,_xll.ohTrigger(RecalcTrigger,Trigger3M)),NA())</f>
        <v>2.5208637715667948E-2</v>
      </c>
      <c r="N1138" s="52">
        <f>IFERROR(_xll.qlIndexFixing(Index6M,$H1138,TRUE,_xll.ohTrigger(RecalcTrigger,Trigger6M)),NA())</f>
        <v>2.7098874291223509E-2</v>
      </c>
      <c r="O1138" s="52">
        <f>IFERROR(_xll.qlIndexFixing(ONIndex6M,I1138,TRUE,_xll.ohTrigger(RecalcTrigger,Trigger6M)),NA())</f>
        <v>2.688358750837061E-2</v>
      </c>
      <c r="P1138" s="52">
        <f>IFERROR(_xll.qlIndexFixing(Index1Y,$H1138,TRUE,_xll.ohTrigger(RecalcTrigger,Trigger1Y)),NA())</f>
        <v>2.970763058375827E-2</v>
      </c>
      <c r="Q1138" s="52">
        <f>IFERROR(_xll.qlIndexFixing(ONIndex1Y,I1138,TRUE,_xll.ohTrigger(RecalcTrigger,Trigger1Y)),NA())</f>
        <v>2.9185286169477465E-2</v>
      </c>
    </row>
    <row r="1139" spans="2:17" x14ac:dyDescent="0.2">
      <c r="B1139" s="46" t="s">
        <v>51</v>
      </c>
      <c r="D1139" s="49">
        <f>_xll.qlCalendarAdvance(LocalCalendar,$D1138,B1139,"f",FALSE)</f>
        <v>47585</v>
      </c>
      <c r="E1139" s="49">
        <f>_xll.qlInterestRateIndexValueDate(IndexON,D1139)</f>
        <v>47585</v>
      </c>
      <c r="F1139" s="52">
        <f>IFERROR(_xll.qlIndexFixing(IndexON,D1139,TRUE,_xll.ohTrigger(RecalcTrigger,TriggerON)),NA())</f>
        <v>2.1735322538409818E-2</v>
      </c>
      <c r="H1139" s="49">
        <f>_xll.qlCalendarAdvance(IborCalendar,$H1138,B1139,"f",FALSE)</f>
        <v>47577</v>
      </c>
      <c r="I1139" s="49">
        <f>_xll.qlInterestRateIndexValueDate(Index1M,$H1139)</f>
        <v>47581</v>
      </c>
      <c r="J1139" s="52">
        <f>IFERROR(_xll.qlIndexFixing(Index1M,$H1139,TRUE,_xll.ohTrigger(RecalcTrigger,Trigger1M)),NA())</f>
        <v>2.4088783746887721E-2</v>
      </c>
      <c r="K1139" s="52">
        <f>IFERROR(_xll.qlIndexFixing(ONIndex1M,I1139,TRUE,_xll.ohTrigger(RecalcTrigger,Trigger1M)),NA())</f>
        <v>2.4066368533626203E-2</v>
      </c>
      <c r="L1139" s="52">
        <f>IFERROR(_xll.qlIndexFixing(Index3M,H1139,TRUE,_xll.ohTrigger(RecalcTrigger,Trigger3M)),NA())</f>
        <v>2.5308691014745845E-2</v>
      </c>
      <c r="M1139" s="52">
        <f>IFERROR(_xll.qlIndexFixing(ONIndex3M,I1139,TRUE,_xll.ohTrigger(RecalcTrigger,Trigger3M)),NA())</f>
        <v>2.5211365936197438E-2</v>
      </c>
      <c r="N1139" s="52">
        <f>IFERROR(_xll.qlIndexFixing(Index6M,$H1139,TRUE,_xll.ohTrigger(RecalcTrigger,Trigger6M)),NA())</f>
        <v>2.7101292558809689E-2</v>
      </c>
      <c r="O1139" s="52">
        <f>IFERROR(_xll.qlIndexFixing(ONIndex6M,I1139,TRUE,_xll.ohTrigger(RecalcTrigger,Trigger6M)),NA())</f>
        <v>2.6886041662130822E-2</v>
      </c>
      <c r="P1139" s="52">
        <f>IFERROR(_xll.qlIndexFixing(Index1Y,$H1139,TRUE,_xll.ohTrigger(RecalcTrigger,Trigger1Y)),NA())</f>
        <v>2.9709867300079469E-2</v>
      </c>
      <c r="Q1139" s="52">
        <f>IFERROR(_xll.qlIndexFixing(ONIndex1Y,I1139,TRUE,_xll.ohTrigger(RecalcTrigger,Trigger1Y)),NA())</f>
        <v>2.9190665973120034E-2</v>
      </c>
    </row>
    <row r="1140" spans="2:17" x14ac:dyDescent="0.2">
      <c r="B1140" s="46" t="s">
        <v>51</v>
      </c>
      <c r="D1140" s="49">
        <f>_xll.qlCalendarAdvance(LocalCalendar,$D1139,B1140,"f",FALSE)</f>
        <v>47592</v>
      </c>
      <c r="E1140" s="49">
        <f>_xll.qlInterestRateIndexValueDate(IndexON,D1140)</f>
        <v>47592</v>
      </c>
      <c r="F1140" s="52">
        <f>IFERROR(_xll.qlIndexFixing(IndexON,D1140,TRUE,_xll.ohTrigger(RecalcTrigger,TriggerON)),NA())</f>
        <v>2.173819980033187E-2</v>
      </c>
      <c r="H1140" s="49">
        <f>_xll.qlCalendarAdvance(IborCalendar,$H1139,B1140,"f",FALSE)</f>
        <v>47584</v>
      </c>
      <c r="I1140" s="49">
        <f>_xll.qlInterestRateIndexValueDate(Index1M,$H1140)</f>
        <v>47588</v>
      </c>
      <c r="J1140" s="52">
        <f>IFERROR(_xll.qlIndexFixing(Index1M,$H1140,TRUE,_xll.ohTrigger(RecalcTrigger,Trigger1M)),NA())</f>
        <v>2.4088321460387974E-2</v>
      </c>
      <c r="K1140" s="52">
        <f>IFERROR(_xll.qlIndexFixing(ONIndex1M,I1140,TRUE,_xll.ohTrigger(RecalcTrigger,Trigger1M)),NA())</f>
        <v>2.4065932596979422E-2</v>
      </c>
      <c r="L1140" s="52">
        <f>IFERROR(_xll.qlIndexFixing(Index3M,H1140,TRUE,_xll.ohTrigger(RecalcTrigger,Trigger3M)),NA())</f>
        <v>2.5311450588187689E-2</v>
      </c>
      <c r="M1140" s="52">
        <f>IFERROR(_xll.qlIndexFixing(ONIndex3M,I1140,TRUE,_xll.ohTrigger(RecalcTrigger,Trigger3M)),NA())</f>
        <v>2.5214096041539236E-2</v>
      </c>
      <c r="N1140" s="52">
        <f>IFERROR(_xll.qlIndexFixing(Index6M,$H1140,TRUE,_xll.ohTrigger(RecalcTrigger,Trigger6M)),NA())</f>
        <v>2.7103705482509659E-2</v>
      </c>
      <c r="O1140" s="52">
        <f>IFERROR(_xll.qlIndexFixing(ONIndex6M,I1140,TRUE,_xll.ohTrigger(RecalcTrigger,Trigger6M)),NA())</f>
        <v>2.6888490541390198E-2</v>
      </c>
      <c r="P1140" s="52">
        <f>IFERROR(_xll.qlIndexFixing(Index1Y,$H1140,TRUE,_xll.ohTrigger(RecalcTrigger,Trigger1Y)),NA())</f>
        <v>2.9711979334123669E-2</v>
      </c>
      <c r="Q1140" s="52">
        <f>IFERROR(_xll.qlIndexFixing(ONIndex1Y,I1140,TRUE,_xll.ohTrigger(RecalcTrigger,Trigger1Y)),NA())</f>
        <v>2.9195900293697008E-2</v>
      </c>
    </row>
    <row r="1141" spans="2:17" x14ac:dyDescent="0.2">
      <c r="B1141" s="46" t="s">
        <v>51</v>
      </c>
      <c r="D1141" s="49">
        <f>_xll.qlCalendarAdvance(LocalCalendar,$D1140,B1141,"f",FALSE)</f>
        <v>47599</v>
      </c>
      <c r="E1141" s="49">
        <f>_xll.qlInterestRateIndexValueDate(IndexON,D1141)</f>
        <v>47599</v>
      </c>
      <c r="F1141" s="52">
        <f>IFERROR(_xll.qlIndexFixing(IndexON,D1141,TRUE,_xll.ohTrigger(RecalcTrigger,TriggerON)),NA())</f>
        <v>2.1741068356764259E-2</v>
      </c>
      <c r="H1141" s="49">
        <f>_xll.qlCalendarAdvance(IborCalendar,$H1140,B1141,"f",FALSE)</f>
        <v>47591</v>
      </c>
      <c r="I1141" s="49">
        <f>_xll.qlInterestRateIndexValueDate(Index1M,$H1141)</f>
        <v>47597</v>
      </c>
      <c r="J1141" s="52">
        <f>IFERROR(_xll.qlIndexFixing(Index1M,$H1141,TRUE,_xll.ohTrigger(RecalcTrigger,Trigger1M)),NA())</f>
        <v>2.4087709000507829E-2</v>
      </c>
      <c r="K1141" s="52">
        <f>IFERROR(_xll.qlIndexFixing(ONIndex1M,I1141,TRUE,_xll.ohTrigger(RecalcTrigger,Trigger1M)),NA())</f>
        <v>2.406535405064858E-2</v>
      </c>
      <c r="L1141" s="52">
        <f>IFERROR(_xll.qlIndexFixing(Index3M,H1141,TRUE,_xll.ohTrigger(RecalcTrigger,Trigger3M)),NA())</f>
        <v>2.5315001401141245E-2</v>
      </c>
      <c r="M1141" s="52">
        <f>IFERROR(_xll.qlIndexFixing(ONIndex3M,I1141,TRUE,_xll.ohTrigger(RecalcTrigger,Trigger3M)),NA())</f>
        <v>2.5217608946626058E-2</v>
      </c>
      <c r="N1141" s="52">
        <f>IFERROR(_xll.qlIndexFixing(Index6M,$H1141,TRUE,_xll.ohTrigger(RecalcTrigger,Trigger6M)),NA())</f>
        <v>2.7106799960710772E-2</v>
      </c>
      <c r="O1141" s="52">
        <f>IFERROR(_xll.qlIndexFixing(ONIndex6M,I1141,TRUE,_xll.ohTrigger(RecalcTrigger,Trigger6M)),NA())</f>
        <v>2.6891631350123291E-2</v>
      </c>
      <c r="P1141" s="52">
        <f>IFERROR(_xll.qlIndexFixing(Index1Y,$H1141,TRUE,_xll.ohTrigger(RecalcTrigger,Trigger1Y)),NA())</f>
        <v>2.9714512442382494E-2</v>
      </c>
      <c r="Q1141" s="52">
        <f>IFERROR(_xll.qlIndexFixing(ONIndex1Y,I1141,TRUE,_xll.ohTrigger(RecalcTrigger,Trigger1Y)),NA())</f>
        <v>2.9202416363540706E-2</v>
      </c>
    </row>
    <row r="1142" spans="2:17" x14ac:dyDescent="0.2">
      <c r="B1142" s="46" t="s">
        <v>51</v>
      </c>
      <c r="D1142" s="49">
        <f>_xll.qlCalendarAdvance(LocalCalendar,$D1141,B1142,"f",FALSE)</f>
        <v>47606</v>
      </c>
      <c r="E1142" s="49">
        <f>_xll.qlInterestRateIndexValueDate(IndexON,D1142)</f>
        <v>47606</v>
      </c>
      <c r="F1142" s="52">
        <f>IFERROR(_xll.qlIndexFixing(IndexON,D1142,TRUE,_xll.ohTrigger(RecalcTrigger,TriggerON)),NA())</f>
        <v>2.1743928207680341E-2</v>
      </c>
      <c r="H1142" s="49">
        <f>_xll.qlCalendarAdvance(IborCalendar,$H1141,B1142,"f",FALSE)</f>
        <v>47598</v>
      </c>
      <c r="I1142" s="49">
        <f>_xll.qlInterestRateIndexValueDate(Index1M,$H1142)</f>
        <v>47602</v>
      </c>
      <c r="J1142" s="52">
        <f>IFERROR(_xll.qlIndexFixing(Index1M,$H1142,TRUE,_xll.ohTrigger(RecalcTrigger,Trigger1M)),NA())</f>
        <v>2.4087359950532239E-2</v>
      </c>
      <c r="K1142" s="52">
        <f>IFERROR(_xll.qlIndexFixing(ONIndex1M,I1142,TRUE,_xll.ohTrigger(RecalcTrigger,Trigger1M)),NA())</f>
        <v>2.4065023858534929E-2</v>
      </c>
      <c r="L1142" s="52">
        <f>IFERROR(_xll.qlIndexFixing(Index3M,H1142,TRUE,_xll.ohTrigger(RecalcTrigger,Trigger3M)),NA())</f>
        <v>2.5316975431236677E-2</v>
      </c>
      <c r="M1142" s="52">
        <f>IFERROR(_xll.qlIndexFixing(ONIndex3M,I1142,TRUE,_xll.ohTrigger(RecalcTrigger,Trigger3M)),NA())</f>
        <v>2.5219561906979493E-2</v>
      </c>
      <c r="N1142" s="52">
        <f>IFERROR(_xll.qlIndexFixing(Index6M,$H1142,TRUE,_xll.ohTrigger(RecalcTrigger,Trigger6M)),NA())</f>
        <v>2.710851529817716E-2</v>
      </c>
      <c r="O1142" s="52">
        <f>IFERROR(_xll.qlIndexFixing(ONIndex6M,I1142,TRUE,_xll.ohTrigger(RecalcTrigger,Trigger6M)),NA())</f>
        <v>2.6893372476246569E-2</v>
      </c>
      <c r="P1142" s="52">
        <f>IFERROR(_xll.qlIndexFixing(Index1Y,$H1142,TRUE,_xll.ohTrigger(RecalcTrigger,Trigger1Y)),NA())</f>
        <v>2.9715831449524249E-2</v>
      </c>
      <c r="Q1142" s="52">
        <f>IFERROR(_xll.qlIndexFixing(ONIndex1Y,I1142,TRUE,_xll.ohTrigger(RecalcTrigger,Trigger1Y)),NA())</f>
        <v>2.9205932485814046E-2</v>
      </c>
    </row>
    <row r="1143" spans="2:17" x14ac:dyDescent="0.2">
      <c r="B1143" s="46" t="s">
        <v>51</v>
      </c>
      <c r="D1143" s="49">
        <f>_xll.qlCalendarAdvance(LocalCalendar,$D1142,B1143,"f",FALSE)</f>
        <v>47613</v>
      </c>
      <c r="E1143" s="49">
        <f>_xll.qlInterestRateIndexValueDate(IndexON,D1143)</f>
        <v>47613</v>
      </c>
      <c r="F1143" s="52">
        <f>IFERROR(_xll.qlIndexFixing(IndexON,D1143,TRUE,_xll.ohTrigger(RecalcTrigger,TriggerON)),NA())</f>
        <v>2.1746779353133405E-2</v>
      </c>
      <c r="H1143" s="49">
        <f>_xll.qlCalendarAdvance(IborCalendar,$H1142,B1143,"f",FALSE)</f>
        <v>47605</v>
      </c>
      <c r="I1143" s="49">
        <f>_xll.qlInterestRateIndexValueDate(Index1M,$H1143)</f>
        <v>47610</v>
      </c>
      <c r="J1143" s="52">
        <f>IFERROR(_xll.qlIndexFixing(Index1M,$H1143,TRUE,_xll.ohTrigger(RecalcTrigger,Trigger1M)),NA())</f>
        <v>2.40875567834802E-2</v>
      </c>
      <c r="K1143" s="52">
        <f>IFERROR(_xll.qlIndexFixing(ONIndex1M,I1143,TRUE,_xll.ohTrigger(RecalcTrigger,Trigger1M)),NA())</f>
        <v>2.4064482510288698E-2</v>
      </c>
      <c r="L1143" s="52">
        <f>IFERROR(_xll.qlIndexFixing(Index3M,H1143,TRUE,_xll.ohTrigger(RecalcTrigger,Trigger3M)),NA())</f>
        <v>2.5321222371395679E-2</v>
      </c>
      <c r="M1143" s="52">
        <f>IFERROR(_xll.qlIndexFixing(ONIndex3M,I1143,TRUE,_xll.ohTrigger(RecalcTrigger,Trigger3M)),NA())</f>
        <v>2.5222688643848912E-2</v>
      </c>
      <c r="N1143" s="52">
        <f>IFERROR(_xll.qlIndexFixing(Index6M,$H1143,TRUE,_xll.ohTrigger(RecalcTrigger,Trigger6M)),NA())</f>
        <v>2.711243968757597E-2</v>
      </c>
      <c r="O1143" s="52">
        <f>IFERROR(_xll.qlIndexFixing(ONIndex6M,I1143,TRUE,_xll.ohTrigger(RecalcTrigger,Trigger6M)),NA())</f>
        <v>2.6896152680633278E-2</v>
      </c>
      <c r="P1143" s="52">
        <f>IFERROR(_xll.qlIndexFixing(Index1Y,$H1143,TRUE,_xll.ohTrigger(RecalcTrigger,Trigger1Y)),NA())</f>
        <v>2.9717811292250176E-2</v>
      </c>
      <c r="Q1143" s="52">
        <f>IFERROR(_xll.qlIndexFixing(ONIndex1Y,I1143,TRUE,_xll.ohTrigger(RecalcTrigger,Trigger1Y)),NA())</f>
        <v>2.9211403981710404E-2</v>
      </c>
    </row>
    <row r="1144" spans="2:17" x14ac:dyDescent="0.2">
      <c r="B1144" s="46" t="s">
        <v>51</v>
      </c>
      <c r="D1144" s="49">
        <f>_xll.qlCalendarAdvance(LocalCalendar,$D1143,B1144,"f",FALSE)</f>
        <v>47620</v>
      </c>
      <c r="E1144" s="49">
        <f>_xll.qlInterestRateIndexValueDate(IndexON,D1144)</f>
        <v>47620</v>
      </c>
      <c r="F1144" s="52">
        <f>IFERROR(_xll.qlIndexFixing(IndexON,D1144,TRUE,_xll.ohTrigger(RecalcTrigger,TriggerON)),NA())</f>
        <v>2.1749621793016871E-2</v>
      </c>
      <c r="H1144" s="49">
        <f>_xll.qlCalendarAdvance(IborCalendar,$H1143,B1144,"f",FALSE)</f>
        <v>47612</v>
      </c>
      <c r="I1144" s="49">
        <f>_xll.qlInterestRateIndexValueDate(Index1M,$H1144)</f>
        <v>47616</v>
      </c>
      <c r="J1144" s="52">
        <f>IFERROR(_xll.qlIndexFixing(Index1M,$H1144,TRUE,_xll.ohTrigger(RecalcTrigger,Trigger1M)),NA())</f>
        <v>2.4087116787332299E-2</v>
      </c>
      <c r="K1144" s="52">
        <f>IFERROR(_xll.qlIndexFixing(ONIndex1M,I1144,TRUE,_xll.ohTrigger(RecalcTrigger,Trigger1M)),NA())</f>
        <v>2.4064065966209469E-2</v>
      </c>
      <c r="L1144" s="52">
        <f>IFERROR(_xll.qlIndexFixing(Index3M,H1144,TRUE,_xll.ohTrigger(RecalcTrigger,Trigger3M)),NA())</f>
        <v>2.5323594628796634E-2</v>
      </c>
      <c r="M1144" s="52">
        <f>IFERROR(_xll.qlIndexFixing(ONIndex3M,I1144,TRUE,_xll.ohTrigger(RecalcTrigger,Trigger3M)),NA())</f>
        <v>2.5225035311988719E-2</v>
      </c>
      <c r="N1144" s="52">
        <f>IFERROR(_xll.qlIndexFixing(Index6M,$H1144,TRUE,_xll.ohTrigger(RecalcTrigger,Trigger6M)),NA())</f>
        <v>2.7114489084751409E-2</v>
      </c>
      <c r="O1144" s="52">
        <f>IFERROR(_xll.qlIndexFixing(ONIndex6M,I1144,TRUE,_xll.ohTrigger(RecalcTrigger,Trigger6M)),NA())</f>
        <v>2.6898233312939723E-2</v>
      </c>
      <c r="P1144" s="52">
        <f>IFERROR(_xll.qlIndexFixing(Index1Y,$H1144,TRUE,_xll.ohTrigger(RecalcTrigger,Trigger1Y)),NA())</f>
        <v>2.971919137726959E-2</v>
      </c>
      <c r="Q1144" s="52">
        <f>IFERROR(_xll.qlIndexFixing(ONIndex1Y,I1144,TRUE,_xll.ohTrigger(RecalcTrigger,Trigger1Y)),NA())</f>
        <v>2.9215394210897472E-2</v>
      </c>
    </row>
    <row r="1145" spans="2:17" x14ac:dyDescent="0.2">
      <c r="B1145" s="46" t="s">
        <v>51</v>
      </c>
      <c r="D1145" s="49">
        <f>_xll.qlCalendarAdvance(LocalCalendar,$D1144,B1145,"f",FALSE)</f>
        <v>47627</v>
      </c>
      <c r="E1145" s="49">
        <f>_xll.qlInterestRateIndexValueDate(IndexON,D1145)</f>
        <v>47627</v>
      </c>
      <c r="F1145" s="52">
        <f>IFERROR(_xll.qlIndexFixing(IndexON,D1145,TRUE,_xll.ohTrigger(RecalcTrigger,TriggerON)),NA())</f>
        <v>2.1753314717423144E-2</v>
      </c>
      <c r="H1145" s="49">
        <f>_xll.qlCalendarAdvance(IborCalendar,$H1144,B1145,"f",FALSE)</f>
        <v>47619</v>
      </c>
      <c r="I1145" s="49">
        <f>_xll.qlInterestRateIndexValueDate(Index1M,$H1145)</f>
        <v>47623</v>
      </c>
      <c r="J1145" s="52">
        <f>IFERROR(_xll.qlIndexFixing(Index1M,$H1145,TRUE,_xll.ohTrigger(RecalcTrigger,Trigger1M)),NA())</f>
        <v>2.4086592024900079E-2</v>
      </c>
      <c r="K1145" s="52">
        <f>IFERROR(_xll.qlIndexFixing(ONIndex1M,I1145,TRUE,_xll.ohTrigger(RecalcTrigger,Trigger1M)),NA())</f>
        <v>2.4063568587351369E-2</v>
      </c>
      <c r="L1145" s="52">
        <f>IFERROR(_xll.qlIndexFixing(Index3M,H1145,TRUE,_xll.ohTrigger(RecalcTrigger,Trigger3M)),NA())</f>
        <v>2.5326364025688445E-2</v>
      </c>
      <c r="M1145" s="52">
        <f>IFERROR(_xll.qlIndexFixing(ONIndex3M,I1145,TRUE,_xll.ohTrigger(RecalcTrigger,Trigger3M)),NA())</f>
        <v>2.5227774841871664E-2</v>
      </c>
      <c r="N1145" s="52">
        <f>IFERROR(_xll.qlIndexFixing(Index6M,$H1145,TRUE,_xll.ohTrigger(RecalcTrigger,Trigger6M)),NA())</f>
        <v>2.7116875085495349E-2</v>
      </c>
      <c r="O1145" s="52">
        <f>IFERROR(_xll.qlIndexFixing(ONIndex6M,I1145,TRUE,_xll.ohTrigger(RecalcTrigger,Trigger6M)),NA())</f>
        <v>2.6900655819535046E-2</v>
      </c>
      <c r="P1145" s="52">
        <f>IFERROR(_xll.qlIndexFixing(Index1Y,$H1145,TRUE,_xll.ohTrigger(RecalcTrigger,Trigger1Y)),NA())</f>
        <v>2.9720689544007438E-2</v>
      </c>
      <c r="Q1145" s="52">
        <f>IFERROR(_xll.qlIndexFixing(ONIndex1Y,I1145,TRUE,_xll.ohTrigger(RecalcTrigger,Trigger1Y)),NA())</f>
        <v>2.9219939032216757E-2</v>
      </c>
    </row>
    <row r="1146" spans="2:17" x14ac:dyDescent="0.2">
      <c r="B1146" s="46" t="s">
        <v>51</v>
      </c>
      <c r="D1146" s="49">
        <f>_xll.qlCalendarAdvance(LocalCalendar,$D1145,B1146,"f",FALSE)</f>
        <v>47634</v>
      </c>
      <c r="E1146" s="49">
        <f>_xll.qlInterestRateIndexValueDate(IndexON,D1146)</f>
        <v>47634</v>
      </c>
      <c r="F1146" s="52">
        <f>IFERROR(_xll.qlIndexFixing(IndexON,D1146,TRUE,_xll.ohTrigger(RecalcTrigger,TriggerON)),NA())</f>
        <v>2.1755280556314815E-2</v>
      </c>
      <c r="H1146" s="49">
        <f>_xll.qlCalendarAdvance(IborCalendar,$H1145,B1146,"f",FALSE)</f>
        <v>47626</v>
      </c>
      <c r="I1146" s="49">
        <f>_xll.qlInterestRateIndexValueDate(Index1M,$H1146)</f>
        <v>47631</v>
      </c>
      <c r="J1146" s="52">
        <f>IFERROR(_xll.qlIndexFixing(Index1M,$H1146,TRUE,_xll.ohTrigger(RecalcTrigger,Trigger1M)),NA())</f>
        <v>2.4085977219140228E-2</v>
      </c>
      <c r="K1146" s="52">
        <f>IFERROR(_xll.qlIndexFixing(ONIndex1M,I1146,TRUE,_xll.ohTrigger(RecalcTrigger,Trigger1M)),NA())</f>
        <v>2.4062985107287105E-2</v>
      </c>
      <c r="L1146" s="52">
        <f>IFERROR(_xll.qlIndexFixing(Index3M,H1146,TRUE,_xll.ohTrigger(RecalcTrigger,Trigger3M)),NA())</f>
        <v>2.5329531375883608E-2</v>
      </c>
      <c r="M1146" s="52">
        <f>IFERROR(_xll.qlIndexFixing(ONIndex3M,I1146,TRUE,_xll.ohTrigger(RecalcTrigger,Trigger3M)),NA())</f>
        <v>2.5230908041171674E-2</v>
      </c>
      <c r="N1146" s="52">
        <f>IFERROR(_xll.qlIndexFixing(Index6M,$H1146,TRUE,_xll.ohTrigger(RecalcTrigger,Trigger6M)),NA())</f>
        <v>2.7120780349603399E-2</v>
      </c>
      <c r="O1146" s="52">
        <f>IFERROR(_xll.qlIndexFixing(ONIndex6M,I1146,TRUE,_xll.ohTrigger(RecalcTrigger,Trigger6M)),NA())</f>
        <v>2.690341793990747E-2</v>
      </c>
      <c r="P1146" s="52">
        <f>IFERROR(_xll.qlIndexFixing(Index1Y,$H1146,TRUE,_xll.ohTrigger(RecalcTrigger,Trigger1Y)),NA())</f>
        <v>2.9722256434407221E-2</v>
      </c>
      <c r="Q1146" s="52">
        <f>IFERROR(_xll.qlIndexFixing(ONIndex1Y,I1146,TRUE,_xll.ohTrigger(RecalcTrigger,Trigger1Y)),NA())</f>
        <v>2.9224987470684027E-2</v>
      </c>
    </row>
    <row r="1147" spans="2:17" x14ac:dyDescent="0.2">
      <c r="B1147" s="46" t="s">
        <v>51</v>
      </c>
      <c r="D1147" s="49">
        <f>_xll.qlCalendarAdvance(LocalCalendar,$D1146,B1147,"f",FALSE)</f>
        <v>47641</v>
      </c>
      <c r="E1147" s="49">
        <f>_xll.qlInterestRateIndexValueDate(IndexON,D1147)</f>
        <v>47641</v>
      </c>
      <c r="F1147" s="52">
        <f>IFERROR(_xll.qlIndexFixing(IndexON,D1147,TRUE,_xll.ohTrigger(RecalcTrigger,TriggerON)),NA())</f>
        <v>2.1758096879702649E-2</v>
      </c>
      <c r="H1147" s="49">
        <f>_xll.qlCalendarAdvance(IborCalendar,$H1146,B1147,"f",FALSE)</f>
        <v>47633</v>
      </c>
      <c r="I1147" s="49">
        <f>_xll.qlInterestRateIndexValueDate(Index1M,$H1147)</f>
        <v>47637</v>
      </c>
      <c r="J1147" s="52">
        <f>IFERROR(_xll.qlIndexFixing(Index1M,$H1147,TRUE,_xll.ohTrigger(RecalcTrigger,Trigger1M)),NA())</f>
        <v>2.4084740710981656E-2</v>
      </c>
      <c r="K1147" s="52">
        <f>IFERROR(_xll.qlIndexFixing(ONIndex1M,I1147,TRUE,_xll.ohTrigger(RecalcTrigger,Trigger1M)),NA())</f>
        <v>2.406253696424443E-2</v>
      </c>
      <c r="L1147" s="52">
        <f>IFERROR(_xll.qlIndexFixing(Index3M,H1147,TRUE,_xll.ohTrigger(RecalcTrigger,Trigger3M)),NA())</f>
        <v>2.5331908516158665E-2</v>
      </c>
      <c r="M1147" s="52">
        <f>IFERROR(_xll.qlIndexFixing(ONIndex3M,I1147,TRUE,_xll.ohTrigger(RecalcTrigger,Trigger3M)),NA())</f>
        <v>2.5233259556394216E-2</v>
      </c>
      <c r="N1147" s="52">
        <f>IFERROR(_xll.qlIndexFixing(Index6M,$H1147,TRUE,_xll.ohTrigger(RecalcTrigger,Trigger6M)),NA())</f>
        <v>2.7120446317996046E-2</v>
      </c>
      <c r="O1147" s="52">
        <f>IFERROR(_xll.qlIndexFixing(ONIndex6M,I1147,TRUE,_xll.ohTrigger(RecalcTrigger,Trigger6M)),NA())</f>
        <v>2.6905485009143248E-2</v>
      </c>
      <c r="P1147" s="52">
        <f>IFERROR(_xll.qlIndexFixing(Index1Y,$H1147,TRUE,_xll.ohTrigger(RecalcTrigger,Trigger1Y)),NA())</f>
        <v>2.9723331504291736E-2</v>
      </c>
      <c r="Q1147" s="52">
        <f>IFERROR(_xll.qlIndexFixing(ONIndex1Y,I1147,TRUE,_xll.ohTrigger(RecalcTrigger,Trigger1Y)),NA())</f>
        <v>2.9228671849246268E-2</v>
      </c>
    </row>
    <row r="1148" spans="2:17" x14ac:dyDescent="0.2">
      <c r="B1148" s="46" t="s">
        <v>51</v>
      </c>
      <c r="D1148" s="49">
        <f>_xll.qlCalendarAdvance(LocalCalendar,$D1147,B1148,"f",FALSE)</f>
        <v>47648</v>
      </c>
      <c r="E1148" s="49">
        <f>_xll.qlInterestRateIndexValueDate(IndexON,D1148)</f>
        <v>47648</v>
      </c>
      <c r="F1148" s="52">
        <f>IFERROR(_xll.qlIndexFixing(IndexON,D1148,TRUE,_xll.ohTrigger(RecalcTrigger,TriggerON)),NA())</f>
        <v>2.1760904497574174E-2</v>
      </c>
      <c r="H1148" s="49">
        <f>_xll.qlCalendarAdvance(IborCalendar,$H1147,B1148,"f",FALSE)</f>
        <v>47640</v>
      </c>
      <c r="I1148" s="49">
        <f>_xll.qlInterestRateIndexValueDate(Index1M,$H1148)</f>
        <v>47644</v>
      </c>
      <c r="J1148" s="52">
        <f>IFERROR(_xll.qlIndexFixing(Index1M,$H1148,TRUE,_xll.ohTrigger(RecalcTrigger,Trigger1M)),NA())</f>
        <v>2.4084179926245675E-2</v>
      </c>
      <c r="K1148" s="52">
        <f>IFERROR(_xll.qlIndexFixing(ONIndex1M,I1148,TRUE,_xll.ohTrigger(RecalcTrigger,Trigger1M)),NA())</f>
        <v>2.4062002720155462E-2</v>
      </c>
      <c r="L1148" s="52">
        <f>IFERROR(_xll.qlIndexFixing(Index3M,H1148,TRUE,_xll.ohTrigger(RecalcTrigger,Trigger3M)),NA())</f>
        <v>2.5334683609744897E-2</v>
      </c>
      <c r="M1148" s="52">
        <f>IFERROR(_xll.qlIndexFixing(ONIndex3M,I1148,TRUE,_xll.ohTrigger(RecalcTrigger,Trigger3M)),NA())</f>
        <v>2.5236004740953888E-2</v>
      </c>
      <c r="N1148" s="52">
        <f>IFERROR(_xll.qlIndexFixing(Index6M,$H1148,TRUE,_xll.ohTrigger(RecalcTrigger,Trigger6M)),NA())</f>
        <v>2.7122816489918818E-2</v>
      </c>
      <c r="O1148" s="52">
        <f>IFERROR(_xll.qlIndexFixing(ONIndex6M,I1148,TRUE,_xll.ohTrigger(RecalcTrigger,Trigger6M)),NA())</f>
        <v>2.6907891692156127E-2</v>
      </c>
      <c r="P1148" s="52">
        <f>IFERROR(_xll.qlIndexFixing(Index1Y,$H1148,TRUE,_xll.ohTrigger(RecalcTrigger,Trigger1Y)),NA())</f>
        <v>2.9724479059673521E-2</v>
      </c>
      <c r="Q1148" s="52">
        <f>IFERROR(_xll.qlIndexFixing(ONIndex1Y,I1148,TRUE,_xll.ohTrigger(RecalcTrigger,Trigger1Y)),NA())</f>
        <v>2.9232859844876558E-2</v>
      </c>
    </row>
    <row r="1149" spans="2:17" x14ac:dyDescent="0.2">
      <c r="B1149" s="46" t="s">
        <v>51</v>
      </c>
      <c r="D1149" s="49">
        <f>_xll.qlCalendarAdvance(LocalCalendar,$D1148,B1149,"f",FALSE)</f>
        <v>47655</v>
      </c>
      <c r="E1149" s="49">
        <f>_xll.qlInterestRateIndexValueDate(IndexON,D1149)</f>
        <v>47655</v>
      </c>
      <c r="F1149" s="52">
        <f>IFERROR(_xll.qlIndexFixing(IndexON,D1149,TRUE,_xll.ohTrigger(RecalcTrigger,TriggerON)),NA())</f>
        <v>2.1763703409956037E-2</v>
      </c>
      <c r="H1149" s="49">
        <f>_xll.qlCalendarAdvance(IborCalendar,$H1148,B1149,"f",FALSE)</f>
        <v>47647</v>
      </c>
      <c r="I1149" s="49">
        <f>_xll.qlInterestRateIndexValueDate(Index1M,$H1149)</f>
        <v>47651</v>
      </c>
      <c r="J1149" s="52">
        <f>IFERROR(_xll.qlIndexFixing(Index1M,$H1149,TRUE,_xll.ohTrigger(RecalcTrigger,Trigger1M)),NA())</f>
        <v>2.4083606829233162E-2</v>
      </c>
      <c r="K1149" s="52">
        <f>IFERROR(_xll.qlIndexFixing(ONIndex1M,I1149,TRUE,_xll.ohTrigger(RecalcTrigger,Trigger1M)),NA())</f>
        <v>2.4061456187416397E-2</v>
      </c>
      <c r="L1149" s="52">
        <f>IFERROR(_xll.qlIndexFixing(Index3M,H1149,TRUE,_xll.ohTrigger(RecalcTrigger,Trigger3M)),NA())</f>
        <v>2.5337460602238248E-2</v>
      </c>
      <c r="M1149" s="52">
        <f>IFERROR(_xll.qlIndexFixing(ONIndex3M,I1149,TRUE,_xll.ohTrigger(RecalcTrigger,Trigger3M)),NA())</f>
        <v>2.5238751810485738E-2</v>
      </c>
      <c r="N1149" s="52">
        <f>IFERROR(_xll.qlIndexFixing(Index6M,$H1149,TRUE,_xll.ohTrigger(RecalcTrigger,Trigger6M)),NA())</f>
        <v>2.7125181317782403E-2</v>
      </c>
      <c r="O1149" s="52">
        <f>IFERROR(_xll.qlIndexFixing(ONIndex6M,I1149,TRUE,_xll.ohTrigger(RecalcTrigger,Trigger6M)),NA())</f>
        <v>2.691029310066817E-2</v>
      </c>
      <c r="P1149" s="52">
        <f>IFERROR(_xll.qlIndexFixing(Index1Y,$H1149,TRUE,_xll.ohTrigger(RecalcTrigger,Trigger1Y)),NA())</f>
        <v>2.972551350651995E-2</v>
      </c>
      <c r="Q1149" s="52">
        <f>IFERROR(_xll.qlIndexFixing(ONIndex1Y,I1149,TRUE,_xll.ohTrigger(RecalcTrigger,Trigger1Y)),NA())</f>
        <v>2.9236928898690451E-2</v>
      </c>
    </row>
    <row r="1150" spans="2:17" x14ac:dyDescent="0.2">
      <c r="B1150" s="46" t="s">
        <v>51</v>
      </c>
      <c r="D1150" s="49">
        <f>_xll.qlCalendarAdvance(LocalCalendar,$D1149,B1150,"f",FALSE)</f>
        <v>47662</v>
      </c>
      <c r="E1150" s="49">
        <f>_xll.qlInterestRateIndexValueDate(IndexON,D1150)</f>
        <v>47662</v>
      </c>
      <c r="F1150" s="52">
        <f>IFERROR(_xll.qlIndexFixing(IndexON,D1150,TRUE,_xll.ohTrigger(RecalcTrigger,TriggerON)),NA())</f>
        <v>2.1766493616821592E-2</v>
      </c>
      <c r="H1150" s="49">
        <f>_xll.qlCalendarAdvance(IborCalendar,$H1149,B1150,"f",FALSE)</f>
        <v>47654</v>
      </c>
      <c r="I1150" s="49">
        <f>_xll.qlInterestRateIndexValueDate(Index1M,$H1150)</f>
        <v>47658</v>
      </c>
      <c r="J1150" s="52">
        <f>IFERROR(_xll.qlIndexFixing(Index1M,$H1150,TRUE,_xll.ohTrigger(RecalcTrigger,Trigger1M)),NA())</f>
        <v>2.4083021419952111E-2</v>
      </c>
      <c r="K1150" s="52">
        <f>IFERROR(_xll.qlIndexFixing(ONIndex1M,I1150,TRUE,_xll.ohTrigger(RecalcTrigger,Trigger1M)),NA())</f>
        <v>2.4060897366267042E-2</v>
      </c>
      <c r="L1150" s="52">
        <f>IFERROR(_xll.qlIndexFixing(Index3M,H1150,TRUE,_xll.ohTrigger(RecalcTrigger,Trigger3M)),NA())</f>
        <v>2.5340239493641323E-2</v>
      </c>
      <c r="M1150" s="52">
        <f>IFERROR(_xll.qlIndexFixing(ONIndex3M,I1150,TRUE,_xll.ohTrigger(RecalcTrigger,Trigger3M)),NA())</f>
        <v>2.5241500764749958E-2</v>
      </c>
      <c r="N1150" s="52">
        <f>IFERROR(_xll.qlIndexFixing(Index6M,$H1150,TRUE,_xll.ohTrigger(RecalcTrigger,Trigger6M)),NA())</f>
        <v>2.7127540801568022E-2</v>
      </c>
      <c r="O1150" s="52">
        <f>IFERROR(_xll.qlIndexFixing(ONIndex6M,I1150,TRUE,_xll.ohTrigger(RecalcTrigger,Trigger6M)),NA())</f>
        <v>2.6912689234519505E-2</v>
      </c>
      <c r="P1150" s="52">
        <f>IFERROR(_xll.qlIndexFixing(Index1Y,$H1150,TRUE,_xll.ohTrigger(RecalcTrigger,Trigger1Y)),NA())</f>
        <v>2.9726436725867715E-2</v>
      </c>
      <c r="Q1150" s="52">
        <f>IFERROR(_xll.qlIndexFixing(ONIndex1Y,I1150,TRUE,_xll.ohTrigger(RecalcTrigger,Trigger1Y)),NA())</f>
        <v>2.924087901044814E-2</v>
      </c>
    </row>
    <row r="1151" spans="2:17" x14ac:dyDescent="0.2">
      <c r="B1151" s="46" t="s">
        <v>51</v>
      </c>
      <c r="D1151" s="49">
        <f>_xll.qlCalendarAdvance(LocalCalendar,$D1150,B1151,"f",FALSE)</f>
        <v>47669</v>
      </c>
      <c r="E1151" s="49">
        <f>_xll.qlInterestRateIndexValueDate(IndexON,D1151)</f>
        <v>47669</v>
      </c>
      <c r="F1151" s="52">
        <f>IFERROR(_xll.qlIndexFixing(IndexON,D1151,TRUE,_xll.ohTrigger(RecalcTrigger,TriggerON)),NA())</f>
        <v>2.1769275118144193E-2</v>
      </c>
      <c r="H1151" s="49">
        <f>_xll.qlCalendarAdvance(IborCalendar,$H1150,B1151,"f",FALSE)</f>
        <v>47661</v>
      </c>
      <c r="I1151" s="49">
        <f>_xll.qlInterestRateIndexValueDate(Index1M,$H1151)</f>
        <v>47665</v>
      </c>
      <c r="J1151" s="52">
        <f>IFERROR(_xll.qlIndexFixing(Index1M,$H1151,TRUE,_xll.ohTrigger(RecalcTrigger,Trigger1M)),NA())</f>
        <v>2.4083184875274419E-2</v>
      </c>
      <c r="K1151" s="52">
        <f>IFERROR(_xll.qlIndexFixing(ONIndex1M,I1151,TRUE,_xll.ohTrigger(RecalcTrigger,Trigger1M)),NA())</f>
        <v>2.4060326256627462E-2</v>
      </c>
      <c r="L1151" s="52">
        <f>IFERROR(_xll.qlIndexFixing(Index3M,H1151,TRUE,_xll.ohTrigger(RecalcTrigger,Trigger3M)),NA())</f>
        <v>2.5343020283959336E-2</v>
      </c>
      <c r="M1151" s="52">
        <f>IFERROR(_xll.qlIndexFixing(ONIndex3M,I1151,TRUE,_xll.ohTrigger(RecalcTrigger,Trigger3M)),NA())</f>
        <v>2.5244251604066292E-2</v>
      </c>
      <c r="N1151" s="52">
        <f>IFERROR(_xll.qlIndexFixing(Index6M,$H1151,TRUE,_xll.ohTrigger(RecalcTrigger,Trigger6M)),NA())</f>
        <v>2.7132262812429583E-2</v>
      </c>
      <c r="O1151" s="52">
        <f>IFERROR(_xll.qlIndexFixing(ONIndex6M,I1151,TRUE,_xll.ohTrigger(RecalcTrigger,Trigger6M)),NA())</f>
        <v>2.6915080093949939E-2</v>
      </c>
      <c r="P1151" s="52">
        <f>IFERROR(_xll.qlIndexFixing(Index1Y,$H1151,TRUE,_xll.ohTrigger(RecalcTrigger,Trigger1Y)),NA())</f>
        <v>2.9727250598796877E-2</v>
      </c>
      <c r="Q1151" s="52">
        <f>IFERROR(_xll.qlIndexFixing(ONIndex1Y,I1151,TRUE,_xll.ohTrigger(RecalcTrigger,Trigger1Y)),NA())</f>
        <v>2.9244710180309497E-2</v>
      </c>
    </row>
    <row r="1152" spans="2:17" x14ac:dyDescent="0.2">
      <c r="B1152" s="46" t="s">
        <v>51</v>
      </c>
      <c r="D1152" s="49">
        <f>_xll.qlCalendarAdvance(LocalCalendar,$D1151,B1152,"f",FALSE)</f>
        <v>47676</v>
      </c>
      <c r="E1152" s="49">
        <f>_xll.qlInterestRateIndexValueDate(IndexON,D1152)</f>
        <v>47676</v>
      </c>
      <c r="F1152" s="52">
        <f>IFERROR(_xll.qlIndexFixing(IndexON,D1152,TRUE,_xll.ohTrigger(RecalcTrigger,TriggerON)),NA())</f>
        <v>2.1772047914003778E-2</v>
      </c>
      <c r="H1152" s="49">
        <f>_xll.qlCalendarAdvance(IborCalendar,$H1151,B1152,"f",FALSE)</f>
        <v>47668</v>
      </c>
      <c r="I1152" s="49">
        <f>_xll.qlInterestRateIndexValueDate(Index1M,$H1152)</f>
        <v>47672</v>
      </c>
      <c r="J1152" s="52">
        <f>IFERROR(_xll.qlIndexFixing(Index1M,$H1152,TRUE,_xll.ohTrigger(RecalcTrigger,Trigger1M)),NA())</f>
        <v>2.4082573921179365E-2</v>
      </c>
      <c r="K1152" s="52">
        <f>IFERROR(_xll.qlIndexFixing(ONIndex1M,I1152,TRUE,_xll.ohTrigger(RecalcTrigger,Trigger1M)),NA())</f>
        <v>2.4059742858657529E-2</v>
      </c>
      <c r="L1152" s="52">
        <f>IFERROR(_xll.qlIndexFixing(Index3M,H1152,TRUE,_xll.ohTrigger(RecalcTrigger,Trigger3M)),NA())</f>
        <v>2.5345802973195761E-2</v>
      </c>
      <c r="M1152" s="52">
        <f>IFERROR(_xll.qlIndexFixing(ONIndex3M,I1152,TRUE,_xll.ohTrigger(RecalcTrigger,Trigger3M)),NA())</f>
        <v>2.5247004328194933E-2</v>
      </c>
      <c r="N1152" s="52">
        <f>IFERROR(_xll.qlIndexFixing(Index6M,$H1152,TRUE,_xll.ohTrigger(RecalcTrigger,Trigger6M)),NA())</f>
        <v>2.7133427446794346E-2</v>
      </c>
      <c r="O1152" s="52">
        <f>IFERROR(_xll.qlIndexFixing(ONIndex6M,I1152,TRUE,_xll.ohTrigger(RecalcTrigger,Trigger6M)),NA())</f>
        <v>2.6917465678799601E-2</v>
      </c>
      <c r="P1152" s="52">
        <f>IFERROR(_xll.qlIndexFixing(Index1Y,$H1152,TRUE,_xll.ohTrigger(RecalcTrigger,Trigger1Y)),NA())</f>
        <v>2.9727957006429977E-2</v>
      </c>
      <c r="Q1152" s="52">
        <f>IFERROR(_xll.qlIndexFixing(ONIndex1Y,I1152,TRUE,_xll.ohTrigger(RecalcTrigger,Trigger1Y)),NA())</f>
        <v>2.9248422408274521E-2</v>
      </c>
    </row>
    <row r="1153" spans="2:17" x14ac:dyDescent="0.2">
      <c r="B1153" s="46" t="s">
        <v>51</v>
      </c>
      <c r="D1153" s="49">
        <f>_xll.qlCalendarAdvance(LocalCalendar,$D1152,B1153,"f",FALSE)</f>
        <v>47683</v>
      </c>
      <c r="E1153" s="49">
        <f>_xll.qlInterestRateIndexValueDate(IndexON,D1153)</f>
        <v>47683</v>
      </c>
      <c r="F1153" s="52">
        <f>IFERROR(_xll.qlIndexFixing(IndexON,D1153,TRUE,_xll.ohTrigger(RecalcTrigger,TriggerON)),NA())</f>
        <v>2.1774812004293764E-2</v>
      </c>
      <c r="H1153" s="49">
        <f>_xll.qlCalendarAdvance(IborCalendar,$H1152,B1153,"f",FALSE)</f>
        <v>47675</v>
      </c>
      <c r="I1153" s="49">
        <f>_xll.qlInterestRateIndexValueDate(Index1M,$H1153)</f>
        <v>47679</v>
      </c>
      <c r="J1153" s="52">
        <f>IFERROR(_xll.qlIndexFixing(Index1M,$H1153,TRUE,_xll.ohTrigger(RecalcTrigger,Trigger1M)),NA())</f>
        <v>2.4081950654002138E-2</v>
      </c>
      <c r="K1153" s="52">
        <f>IFERROR(_xll.qlIndexFixing(ONIndex1M,I1153,TRUE,_xll.ohTrigger(RecalcTrigger,Trigger1M)),NA())</f>
        <v>2.4059147172037498E-2</v>
      </c>
      <c r="L1153" s="52">
        <f>IFERROR(_xll.qlIndexFixing(Index3M,H1153,TRUE,_xll.ohTrigger(RecalcTrigger,Trigger3M)),NA())</f>
        <v>2.5348587561354947E-2</v>
      </c>
      <c r="M1153" s="52">
        <f>IFERROR(_xll.qlIndexFixing(ONIndex3M,I1153,TRUE,_xll.ohTrigger(RecalcTrigger,Trigger3M)),NA())</f>
        <v>2.5249758937295752E-2</v>
      </c>
      <c r="N1153" s="52">
        <f>IFERROR(_xll.qlIndexFixing(Index6M,$H1153,TRUE,_xll.ohTrigger(RecalcTrigger,Trigger6M)),NA())</f>
        <v>2.7135770691907073E-2</v>
      </c>
      <c r="O1153" s="52">
        <f>IFERROR(_xll.qlIndexFixing(ONIndex6M,I1153,TRUE,_xll.ohTrigger(RecalcTrigger,Trigger6M)),NA())</f>
        <v>2.6919845989148428E-2</v>
      </c>
      <c r="P1153" s="52">
        <f>IFERROR(_xll.qlIndexFixing(Index1Y,$H1153,TRUE,_xll.ohTrigger(RecalcTrigger,Trigger1Y)),NA())</f>
        <v>2.9728557829928545E-2</v>
      </c>
      <c r="Q1153" s="52">
        <f>IFERROR(_xll.qlIndexFixing(ONIndex1Y,I1153,TRUE,_xll.ohTrigger(RecalcTrigger,Trigger1Y)),NA())</f>
        <v>2.925201569442315E-2</v>
      </c>
    </row>
    <row r="1154" spans="2:17" x14ac:dyDescent="0.2">
      <c r="B1154" s="46" t="s">
        <v>51</v>
      </c>
      <c r="D1154" s="49">
        <f>_xll.qlCalendarAdvance(LocalCalendar,$D1153,B1154,"f",FALSE)</f>
        <v>47690</v>
      </c>
      <c r="E1154" s="49">
        <f>_xll.qlInterestRateIndexValueDate(IndexON,D1154)</f>
        <v>47690</v>
      </c>
      <c r="F1154" s="52">
        <f>IFERROR(_xll.qlIndexFixing(IndexON,D1154,TRUE,_xll.ohTrigger(RecalcTrigger,TriggerON)),NA())</f>
        <v>2.1777567389120733E-2</v>
      </c>
      <c r="H1154" s="49">
        <f>_xll.qlCalendarAdvance(IborCalendar,$H1153,B1154,"f",FALSE)</f>
        <v>47682</v>
      </c>
      <c r="I1154" s="49">
        <f>_xll.qlInterestRateIndexValueDate(Index1M,$H1154)</f>
        <v>47686</v>
      </c>
      <c r="J1154" s="52">
        <f>IFERROR(_xll.qlIndexFixing(Index1M,$H1154,TRUE,_xll.ohTrigger(RecalcTrigger,Trigger1M)),NA())</f>
        <v>2.4081315073737591E-2</v>
      </c>
      <c r="K1154" s="52">
        <f>IFERROR(_xll.qlIndexFixing(ONIndex1M,I1154,TRUE,_xll.ohTrigger(RecalcTrigger,Trigger1M)),NA())</f>
        <v>2.405853919716705E-2</v>
      </c>
      <c r="L1154" s="52">
        <f>IFERROR(_xll.qlIndexFixing(Index3M,H1154,TRUE,_xll.ohTrigger(RecalcTrigger,Trigger3M)),NA())</f>
        <v>2.5351374048441237E-2</v>
      </c>
      <c r="M1154" s="52">
        <f>IFERROR(_xll.qlIndexFixing(ONIndex3M,I1154,TRUE,_xll.ohTrigger(RecalcTrigger,Trigger3M)),NA())</f>
        <v>2.5252515431288813E-2</v>
      </c>
      <c r="N1154" s="52">
        <f>IFERROR(_xll.qlIndexFixing(Index6M,$H1154,TRUE,_xll.ohTrigger(RecalcTrigger,Trigger6M)),NA())</f>
        <v>2.7138108592480208E-2</v>
      </c>
      <c r="O1154" s="52">
        <f>IFERROR(_xll.qlIndexFixing(ONIndex6M,I1154,TRUE,_xll.ohTrigger(RecalcTrigger,Trigger6M)),NA())</f>
        <v>2.6922221024996418E-2</v>
      </c>
      <c r="P1154" s="52">
        <f>IFERROR(_xll.qlIndexFixing(Index1Y,$H1154,TRUE,_xll.ohTrigger(RecalcTrigger,Trigger1Y)),NA())</f>
        <v>2.972905495049244E-2</v>
      </c>
      <c r="Q1154" s="52">
        <f>IFERROR(_xll.qlIndexFixing(ONIndex1Y,I1154,TRUE,_xll.ohTrigger(RecalcTrigger,Trigger1Y)),NA())</f>
        <v>2.9255490038435639E-2</v>
      </c>
    </row>
    <row r="1155" spans="2:17" x14ac:dyDescent="0.2">
      <c r="B1155" s="46" t="s">
        <v>51</v>
      </c>
      <c r="D1155" s="49">
        <f>_xll.qlCalendarAdvance(LocalCalendar,$D1154,B1155,"f",FALSE)</f>
        <v>47697</v>
      </c>
      <c r="E1155" s="49">
        <f>_xll.qlInterestRateIndexValueDate(IndexON,D1155)</f>
        <v>47697</v>
      </c>
      <c r="F1155" s="52">
        <f>IFERROR(_xll.qlIndexFixing(IndexON,D1155,TRUE,_xll.ohTrigger(RecalcTrigger,TriggerON)),NA())</f>
        <v>2.1780314068404749E-2</v>
      </c>
      <c r="H1155" s="49">
        <f>_xll.qlCalendarAdvance(IborCalendar,$H1154,B1155,"f",FALSE)</f>
        <v>47689</v>
      </c>
      <c r="I1155" s="49">
        <f>_xll.qlInterestRateIndexValueDate(Index1M,$H1155)</f>
        <v>47693</v>
      </c>
      <c r="J1155" s="52">
        <f>IFERROR(_xll.qlIndexFixing(Index1M,$H1155,TRUE,_xll.ohTrigger(RecalcTrigger,Trigger1M)),NA())</f>
        <v>2.4080667180390879E-2</v>
      </c>
      <c r="K1155" s="52">
        <f>IFERROR(_xll.qlIndexFixing(ONIndex1M,I1155,TRUE,_xll.ohTrigger(RecalcTrigger,Trigger1M)),NA())</f>
        <v>2.4057918933726441E-2</v>
      </c>
      <c r="L1155" s="52">
        <f>IFERROR(_xll.qlIndexFixing(Index3M,H1155,TRUE,_xll.ohTrigger(RecalcTrigger,Trigger3M)),NA())</f>
        <v>2.5354162434457234E-2</v>
      </c>
      <c r="M1155" s="52">
        <f>IFERROR(_xll.qlIndexFixing(ONIndex3M,I1155,TRUE,_xll.ohTrigger(RecalcTrigger,Trigger3M)),NA())</f>
        <v>2.5255273810174117E-2</v>
      </c>
      <c r="N1155" s="52">
        <f>IFERROR(_xll.qlIndexFixing(Index6M,$H1155,TRUE,_xll.ohTrigger(RecalcTrigger,Trigger6M)),NA())</f>
        <v>2.7140441148494635E-2</v>
      </c>
      <c r="O1155" s="52">
        <f>IFERROR(_xll.qlIndexFixing(ONIndex6M,I1155,TRUE,_xll.ohTrigger(RecalcTrigger,Trigger6M)),NA())</f>
        <v>2.6924590786263636E-2</v>
      </c>
      <c r="P1155" s="52">
        <f>IFERROR(_xll.qlIndexFixing(Index1Y,$H1155,TRUE,_xll.ohTrigger(RecalcTrigger,Trigger1Y)),NA())</f>
        <v>2.9729450249356984E-2</v>
      </c>
      <c r="Q1155" s="52">
        <f>IFERROR(_xll.qlIndexFixing(ONIndex1Y,I1155,TRUE,_xll.ohTrigger(RecalcTrigger,Trigger1Y)),NA())</f>
        <v>2.9258845440711667E-2</v>
      </c>
    </row>
    <row r="1156" spans="2:17" x14ac:dyDescent="0.2">
      <c r="B1156" s="46" t="s">
        <v>51</v>
      </c>
      <c r="D1156" s="49">
        <f>_xll.qlCalendarAdvance(LocalCalendar,$D1155,B1156,"f",FALSE)</f>
        <v>47704</v>
      </c>
      <c r="E1156" s="49">
        <f>_xll.qlInterestRateIndexValueDate(IndexON,D1156)</f>
        <v>47704</v>
      </c>
      <c r="F1156" s="52">
        <f>IFERROR(_xll.qlIndexFixing(IndexON,D1156,TRUE,_xll.ohTrigger(RecalcTrigger,TriggerON)),NA())</f>
        <v>2.1783052042172457E-2</v>
      </c>
      <c r="H1156" s="49">
        <f>_xll.qlCalendarAdvance(IborCalendar,$H1155,B1156,"f",FALSE)</f>
        <v>47696</v>
      </c>
      <c r="I1156" s="49">
        <f>_xll.qlInterestRateIndexValueDate(Index1M,$H1156)</f>
        <v>47700</v>
      </c>
      <c r="J1156" s="52">
        <f>IFERROR(_xll.qlIndexFixing(Index1M,$H1156,TRUE,_xll.ohTrigger(RecalcTrigger,Trigger1M)),NA())</f>
        <v>2.4080006973964577E-2</v>
      </c>
      <c r="K1156" s="52">
        <f>IFERROR(_xll.qlIndexFixing(ONIndex1M,I1156,TRUE,_xll.ohTrigger(RecalcTrigger,Trigger1M)),NA())</f>
        <v>2.4057286381795606E-2</v>
      </c>
      <c r="L1156" s="52">
        <f>IFERROR(_xll.qlIndexFixing(Index3M,H1156,TRUE,_xll.ohTrigger(RecalcTrigger,Trigger3M)),NA())</f>
        <v>2.535695271940815E-2</v>
      </c>
      <c r="M1156" s="52">
        <f>IFERROR(_xll.qlIndexFixing(ONIndex3M,I1156,TRUE,_xll.ohTrigger(RecalcTrigger,Trigger3M)),NA())</f>
        <v>2.5258034073951663E-2</v>
      </c>
      <c r="N1156" s="52">
        <f>IFERROR(_xll.qlIndexFixing(Index6M,$H1156,TRUE,_xll.ohTrigger(RecalcTrigger,Trigger6M)),NA())</f>
        <v>2.7142768359931672E-2</v>
      </c>
      <c r="O1156" s="52">
        <f>IFERROR(_xll.qlIndexFixing(ONIndex6M,I1156,TRUE,_xll.ohTrigger(RecalcTrigger,Trigger6M)),NA())</f>
        <v>2.6926955272950082E-2</v>
      </c>
      <c r="P1156" s="52">
        <f>IFERROR(_xll.qlIndexFixing(Index1Y,$H1156,TRUE,_xll.ohTrigger(RecalcTrigger,Trigger1Y)),NA())</f>
        <v>2.972974560779168E-2</v>
      </c>
      <c r="Q1156" s="52">
        <f>IFERROR(_xll.qlIndexFixing(ONIndex1Y,I1156,TRUE,_xll.ohTrigger(RecalcTrigger,Trigger1Y)),NA())</f>
        <v>2.9262081900931491E-2</v>
      </c>
    </row>
    <row r="1157" spans="2:17" x14ac:dyDescent="0.2">
      <c r="B1157" s="46" t="s">
        <v>51</v>
      </c>
      <c r="D1157" s="49">
        <f>_xll.qlCalendarAdvance(LocalCalendar,$D1156,B1157,"f",FALSE)</f>
        <v>47711</v>
      </c>
      <c r="E1157" s="49">
        <f>_xll.qlInterestRateIndexValueDate(IndexON,D1157)</f>
        <v>47711</v>
      </c>
      <c r="F1157" s="52">
        <f>IFERROR(_xll.qlIndexFixing(IndexON,D1157,TRUE,_xll.ohTrigger(RecalcTrigger,TriggerON)),NA())</f>
        <v>2.1785781310450503E-2</v>
      </c>
      <c r="H1157" s="49">
        <f>_xll.qlCalendarAdvance(IborCalendar,$H1156,B1157,"f",FALSE)</f>
        <v>47703</v>
      </c>
      <c r="I1157" s="49">
        <f>_xll.qlInterestRateIndexValueDate(Index1M,$H1157)</f>
        <v>47707</v>
      </c>
      <c r="J1157" s="52">
        <f>IFERROR(_xll.qlIndexFixing(Index1M,$H1157,TRUE,_xll.ohTrigger(RecalcTrigger,Trigger1M)),NA())</f>
        <v>2.4079334454458683E-2</v>
      </c>
      <c r="K1157" s="52">
        <f>IFERROR(_xll.qlIndexFixing(ONIndex1M,I1157,TRUE,_xll.ohTrigger(RecalcTrigger,Trigger1M)),NA())</f>
        <v>2.4056641541534418E-2</v>
      </c>
      <c r="L1157" s="52">
        <f>IFERROR(_xll.qlIndexFixing(Index3M,H1157,TRUE,_xll.ohTrigger(RecalcTrigger,Trigger3M)),NA())</f>
        <v>2.5359744903297468E-2</v>
      </c>
      <c r="M1157" s="52">
        <f>IFERROR(_xll.qlIndexFixing(ONIndex3M,I1157,TRUE,_xll.ohTrigger(RecalcTrigger,Trigger3M)),NA())</f>
        <v>2.5260796222621451E-2</v>
      </c>
      <c r="N1157" s="52">
        <f>IFERROR(_xll.qlIndexFixing(Index6M,$H1157,TRUE,_xll.ohTrigger(RecalcTrigger,Trigger6M)),NA())</f>
        <v>2.7145090226773073E-2</v>
      </c>
      <c r="O1157" s="52">
        <f>IFERROR(_xll.qlIndexFixing(ONIndex6M,I1157,TRUE,_xll.ohTrigger(RecalcTrigger,Trigger6M)),NA())</f>
        <v>2.6929314485215627E-2</v>
      </c>
      <c r="P1157" s="52">
        <f>IFERROR(_xll.qlIndexFixing(Index1Y,$H1157,TRUE,_xll.ohTrigger(RecalcTrigger,Trigger1Y)),NA())</f>
        <v>2.9729942907097778E-2</v>
      </c>
      <c r="Q1157" s="52">
        <f>IFERROR(_xll.qlIndexFixing(ONIndex1Y,I1157,TRUE,_xll.ohTrigger(RecalcTrigger,Trigger1Y)),NA())</f>
        <v>2.9265199419254984E-2</v>
      </c>
    </row>
    <row r="1158" spans="2:17" x14ac:dyDescent="0.2">
      <c r="B1158" s="46" t="s">
        <v>51</v>
      </c>
      <c r="D1158" s="49">
        <f>_xll.qlCalendarAdvance(LocalCalendar,$D1157,B1158,"f",FALSE)</f>
        <v>47718</v>
      </c>
      <c r="E1158" s="49">
        <f>_xll.qlInterestRateIndexValueDate(IndexON,D1158)</f>
        <v>47718</v>
      </c>
      <c r="F1158" s="52">
        <f>IFERROR(_xll.qlIndexFixing(IndexON,D1158,TRUE,_xll.ohTrigger(RecalcTrigger,TriggerON)),NA())</f>
        <v>2.178850187321224E-2</v>
      </c>
      <c r="H1158" s="49">
        <f>_xll.qlCalendarAdvance(IborCalendar,$H1157,B1158,"f",FALSE)</f>
        <v>47710</v>
      </c>
      <c r="I1158" s="49">
        <f>_xll.qlInterestRateIndexValueDate(Index1M,$H1158)</f>
        <v>47714</v>
      </c>
      <c r="J1158" s="52">
        <f>IFERROR(_xll.qlIndexFixing(Index1M,$H1158,TRUE,_xll.ohTrigger(RecalcTrigger,Trigger1M)),NA())</f>
        <v>2.4078649621875784E-2</v>
      </c>
      <c r="K1158" s="52">
        <f>IFERROR(_xll.qlIndexFixing(ONIndex1M,I1158,TRUE,_xll.ohTrigger(RecalcTrigger,Trigger1M)),NA())</f>
        <v>2.4055984412703069E-2</v>
      </c>
      <c r="L1158" s="52">
        <f>IFERROR(_xll.qlIndexFixing(Index3M,H1158,TRUE,_xll.ohTrigger(RecalcTrigger,Trigger3M)),NA())</f>
        <v>2.5362538986129529E-2</v>
      </c>
      <c r="M1158" s="52">
        <f>IFERROR(_xll.qlIndexFixing(ONIndex3M,I1158,TRUE,_xll.ohTrigger(RecalcTrigger,Trigger3M)),NA())</f>
        <v>2.5263560256183482E-2</v>
      </c>
      <c r="N1158" s="52">
        <f>IFERROR(_xll.qlIndexFixing(Index6M,$H1158,TRUE,_xll.ohTrigger(RecalcTrigger,Trigger6M)),NA())</f>
        <v>2.7147406748998855E-2</v>
      </c>
      <c r="O1158" s="52">
        <f>IFERROR(_xll.qlIndexFixing(ONIndex6M,I1158,TRUE,_xll.ohTrigger(RecalcTrigger,Trigger6M)),NA())</f>
        <v>2.6931668422900401E-2</v>
      </c>
      <c r="P1158" s="52">
        <f>IFERROR(_xll.qlIndexFixing(Index1Y,$H1158,TRUE,_xll.ohTrigger(RecalcTrigger,Trigger1Y)),NA())</f>
        <v>2.9730044028606753E-2</v>
      </c>
      <c r="Q1158" s="52">
        <f>IFERROR(_xll.qlIndexFixing(ONIndex1Y,I1158,TRUE,_xll.ohTrigger(RecalcTrigger,Trigger1Y)),NA())</f>
        <v>2.9268197995602208E-2</v>
      </c>
    </row>
    <row r="1159" spans="2:17" x14ac:dyDescent="0.2">
      <c r="B1159" s="46" t="s">
        <v>51</v>
      </c>
      <c r="D1159" s="49">
        <f>_xll.qlCalendarAdvance(LocalCalendar,$D1158,B1159,"f",FALSE)</f>
        <v>47725</v>
      </c>
      <c r="E1159" s="49">
        <f>_xll.qlInterestRateIndexValueDate(IndexON,D1159)</f>
        <v>47725</v>
      </c>
      <c r="F1159" s="52">
        <f>IFERROR(_xll.qlIndexFixing(IndexON,D1159,TRUE,_xll.ohTrigger(RecalcTrigger,TriggerON)),NA())</f>
        <v>2.179206655829935E-2</v>
      </c>
      <c r="H1159" s="49">
        <f>_xll.qlCalendarAdvance(IborCalendar,$H1158,B1159,"f",FALSE)</f>
        <v>47717</v>
      </c>
      <c r="I1159" s="49">
        <f>_xll.qlInterestRateIndexValueDate(Index1M,$H1159)</f>
        <v>47722</v>
      </c>
      <c r="J1159" s="52">
        <f>IFERROR(_xll.qlIndexFixing(Index1M,$H1159,TRUE,_xll.ohTrigger(RecalcTrigger,Trigger1M)),NA())</f>
        <v>2.4077851878835127E-2</v>
      </c>
      <c r="K1159" s="52">
        <f>IFERROR(_xll.qlIndexFixing(ONIndex1M,I1159,TRUE,_xll.ohTrigger(RecalcTrigger,Trigger1M)),NA())</f>
        <v>2.405521836132074E-2</v>
      </c>
      <c r="L1159" s="52">
        <f>IFERROR(_xll.qlIndexFixing(Index3M,H1159,TRUE,_xll.ohTrigger(RecalcTrigger,Trigger3M)),NA())</f>
        <v>2.5365734548892627E-2</v>
      </c>
      <c r="M1159" s="52">
        <f>IFERROR(_xll.qlIndexFixing(ONIndex3M,I1159,TRUE,_xll.ohTrigger(RecalcTrigger,Trigger3M)),NA())</f>
        <v>2.5266721459722419E-2</v>
      </c>
      <c r="N1159" s="52">
        <f>IFERROR(_xll.qlIndexFixing(Index6M,$H1159,TRUE,_xll.ohTrigger(RecalcTrigger,Trigger6M)),NA())</f>
        <v>2.7150047658521227E-2</v>
      </c>
      <c r="O1159" s="52">
        <f>IFERROR(_xll.qlIndexFixing(ONIndex6M,I1159,TRUE,_xll.ohTrigger(RecalcTrigger,Trigger6M)),NA())</f>
        <v>2.6934352178837884E-2</v>
      </c>
      <c r="P1159" s="52">
        <f>IFERROR(_xll.qlIndexFixing(Index1Y,$H1159,TRUE,_xll.ohTrigger(RecalcTrigger,Trigger1Y)),NA())</f>
        <v>2.9730044240722231E-2</v>
      </c>
      <c r="Q1159" s="52">
        <f>IFERROR(_xll.qlIndexFixing(ONIndex1Y,I1159,TRUE,_xll.ohTrigger(RecalcTrigger,Trigger1Y)),NA())</f>
        <v>2.9271479296832936E-2</v>
      </c>
    </row>
    <row r="1160" spans="2:17" x14ac:dyDescent="0.2">
      <c r="B1160" s="46" t="s">
        <v>51</v>
      </c>
      <c r="D1160" s="49">
        <f>_xll.qlCalendarAdvance(LocalCalendar,$D1159,B1160,"f",FALSE)</f>
        <v>47732</v>
      </c>
      <c r="E1160" s="49">
        <f>_xll.qlInterestRateIndexValueDate(IndexON,D1160)</f>
        <v>47732</v>
      </c>
      <c r="F1160" s="52">
        <f>IFERROR(_xll.qlIndexFixing(IndexON,D1160,TRUE,_xll.ohTrigger(RecalcTrigger,TriggerON)),NA())</f>
        <v>2.1793916882160147E-2</v>
      </c>
      <c r="H1160" s="49">
        <f>_xll.qlCalendarAdvance(IborCalendar,$H1159,B1160,"f",FALSE)</f>
        <v>47724</v>
      </c>
      <c r="I1160" s="49">
        <f>_xll.qlInterestRateIndexValueDate(Index1M,$H1160)</f>
        <v>47729</v>
      </c>
      <c r="J1160" s="52">
        <f>IFERROR(_xll.qlIndexFixing(Index1M,$H1160,TRUE,_xll.ohTrigger(RecalcTrigger,Trigger1M)),NA())</f>
        <v>2.4076387928742449E-2</v>
      </c>
      <c r="K1160" s="52">
        <f>IFERROR(_xll.qlIndexFixing(ONIndex1M,I1160,TRUE,_xll.ohTrigger(RecalcTrigger,Trigger1M)),NA())</f>
        <v>2.4054534900033175E-2</v>
      </c>
      <c r="L1160" s="52">
        <f>IFERROR(_xll.qlIndexFixing(Index3M,H1160,TRUE,_xll.ohTrigger(RecalcTrigger,Trigger3M)),NA())</f>
        <v>2.5367440598318341E-2</v>
      </c>
      <c r="M1160" s="52">
        <f>IFERROR(_xll.qlIndexFixing(ONIndex3M,I1160,TRUE,_xll.ohTrigger(RecalcTrigger,Trigger3M)),NA())</f>
        <v>2.5269489532373512E-2</v>
      </c>
      <c r="N1160" s="52">
        <f>IFERROR(_xll.qlIndexFixing(Index6M,$H1160,TRUE,_xll.ohTrigger(RecalcTrigger,Trigger6M)),NA())</f>
        <v>2.7148806789006559E-2</v>
      </c>
      <c r="O1160" s="52">
        <f>IFERROR(_xll.qlIndexFixing(ONIndex6M,I1160,TRUE,_xll.ohTrigger(RecalcTrigger,Trigger6M)),NA())</f>
        <v>2.6936694813883832E-2</v>
      </c>
      <c r="P1160" s="52">
        <f>IFERROR(_xll.qlIndexFixing(Index1Y,$H1160,TRUE,_xll.ohTrigger(RecalcTrigger,Trigger1Y)),NA())</f>
        <v>2.9729945602178322E-2</v>
      </c>
      <c r="Q1160" s="52">
        <f>IFERROR(_xll.qlIndexFixing(ONIndex1Y,I1160,TRUE,_xll.ohTrigger(RecalcTrigger,Trigger1Y)),NA())</f>
        <v>2.9274222997619503E-2</v>
      </c>
    </row>
    <row r="1161" spans="2:17" x14ac:dyDescent="0.2">
      <c r="B1161" s="46" t="s">
        <v>51</v>
      </c>
      <c r="D1161" s="49">
        <f>_xll.qlCalendarAdvance(LocalCalendar,$D1160,B1161,"f",FALSE)</f>
        <v>47739</v>
      </c>
      <c r="E1161" s="49">
        <f>_xll.qlInterestRateIndexValueDate(IndexON,D1161)</f>
        <v>47739</v>
      </c>
      <c r="F1161" s="52">
        <f>IFERROR(_xll.qlIndexFixing(IndexON,D1161,TRUE,_xll.ohTrigger(RecalcTrigger,TriggerON)),NA())</f>
        <v>2.1796611328372961E-2</v>
      </c>
      <c r="H1161" s="49">
        <f>_xll.qlCalendarAdvance(IborCalendar,$H1160,B1161,"f",FALSE)</f>
        <v>47731</v>
      </c>
      <c r="I1161" s="49">
        <f>_xll.qlInterestRateIndexValueDate(Index1M,$H1161)</f>
        <v>47735</v>
      </c>
      <c r="J1161" s="52">
        <f>IFERROR(_xll.qlIndexFixing(Index1M,$H1161,TRUE,_xll.ohTrigger(RecalcTrigger,Trigger1M)),NA())</f>
        <v>2.4075769308531392E-2</v>
      </c>
      <c r="K1161" s="52">
        <f>IFERROR(_xll.qlIndexFixing(ONIndex1M,I1161,TRUE,_xll.ohTrigger(RecalcTrigger,Trigger1M)),NA())</f>
        <v>2.4053939295507476E-2</v>
      </c>
      <c r="L1161" s="52">
        <f>IFERROR(_xll.qlIndexFixing(Index3M,H1161,TRUE,_xll.ohTrigger(RecalcTrigger,Trigger3M)),NA())</f>
        <v>2.5369840240911105E-2</v>
      </c>
      <c r="M1161" s="52">
        <f>IFERROR(_xll.qlIndexFixing(ONIndex3M,I1161,TRUE,_xll.ohTrigger(RecalcTrigger,Trigger3M)),NA())</f>
        <v>2.5271863666302963E-2</v>
      </c>
      <c r="N1161" s="52">
        <f>IFERROR(_xll.qlIndexFixing(Index6M,$H1161,TRUE,_xll.ohTrigger(RecalcTrigger,Trigger6M)),NA())</f>
        <v>2.7151960608548246E-2</v>
      </c>
      <c r="O1161" s="52">
        <f>IFERROR(_xll.qlIndexFixing(ONIndex6M,I1161,TRUE,_xll.ohTrigger(RecalcTrigger,Trigger6M)),NA())</f>
        <v>2.6938698588789833E-2</v>
      </c>
      <c r="P1161" s="52">
        <f>IFERROR(_xll.qlIndexFixing(Index1Y,$H1161,TRUE,_xll.ohTrigger(RecalcTrigger,Trigger1Y)),NA())</f>
        <v>2.9729789140083972E-2</v>
      </c>
      <c r="Q1161" s="52">
        <f>IFERROR(_xll.qlIndexFixing(ONIndex1Y,I1161,TRUE,_xll.ohTrigger(RecalcTrigger,Trigger1Y)),NA())</f>
        <v>2.9276480073026079E-2</v>
      </c>
    </row>
    <row r="1162" spans="2:17" x14ac:dyDescent="0.2">
      <c r="B1162" s="46" t="s">
        <v>51</v>
      </c>
      <c r="D1162" s="49">
        <f>_xll.qlCalendarAdvance(LocalCalendar,$D1161,B1162,"f",FALSE)</f>
        <v>47746</v>
      </c>
      <c r="E1162" s="49">
        <f>_xll.qlInterestRateIndexValueDate(IndexON,D1162)</f>
        <v>47746</v>
      </c>
      <c r="F1162" s="52">
        <f>IFERROR(_xll.qlIndexFixing(IndexON,D1162,TRUE,_xll.ohTrigger(RecalcTrigger,TriggerON)),NA())</f>
        <v>2.1799297069042822E-2</v>
      </c>
      <c r="H1162" s="49">
        <f>_xll.qlCalendarAdvance(IborCalendar,$H1161,B1162,"f",FALSE)</f>
        <v>47738</v>
      </c>
      <c r="I1162" s="49">
        <f>_xll.qlInterestRateIndexValueDate(Index1M,$H1162)</f>
        <v>47742</v>
      </c>
      <c r="J1162" s="52">
        <f>IFERROR(_xll.qlIndexFixing(Index1M,$H1162,TRUE,_xll.ohTrigger(RecalcTrigger,Trigger1M)),NA())</f>
        <v>2.4075036152153118E-2</v>
      </c>
      <c r="K1162" s="52">
        <f>IFERROR(_xll.qlIndexFixing(ONIndex1M,I1162,TRUE,_xll.ohTrigger(RecalcTrigger,Trigger1M)),NA())</f>
        <v>2.4053233012875097E-2</v>
      </c>
      <c r="L1162" s="52">
        <f>IFERROR(_xll.qlIndexFixing(Index3M,H1162,TRUE,_xll.ohTrigger(RecalcTrigger,Trigger3M)),NA())</f>
        <v>2.5372641587110511E-2</v>
      </c>
      <c r="M1162" s="52">
        <f>IFERROR(_xll.qlIndexFixing(ONIndex3M,I1162,TRUE,_xll.ohTrigger(RecalcTrigger,Trigger3M)),NA())</f>
        <v>2.5274635239513898E-2</v>
      </c>
      <c r="N1162" s="52">
        <f>IFERROR(_xll.qlIndexFixing(Index6M,$H1162,TRUE,_xll.ohTrigger(RecalcTrigger,Trigger6M)),NA())</f>
        <v>2.7154256171702317E-2</v>
      </c>
      <c r="O1162" s="52">
        <f>IFERROR(_xll.qlIndexFixing(ONIndex6M,I1162,TRUE,_xll.ohTrigger(RecalcTrigger,Trigger6M)),NA())</f>
        <v>2.6941031428311391E-2</v>
      </c>
      <c r="P1162" s="52">
        <f>IFERROR(_xll.qlIndexFixing(Index1Y,$H1162,TRUE,_xll.ohTrigger(RecalcTrigger,Trigger1Y)),NA())</f>
        <v>2.9729524364263633E-2</v>
      </c>
      <c r="Q1162" s="52">
        <f>IFERROR(_xll.qlIndexFixing(ONIndex1Y,I1162,TRUE,_xll.ohTrigger(RecalcTrigger,Trigger1Y)),NA())</f>
        <v>2.9279002881548166E-2</v>
      </c>
    </row>
    <row r="1163" spans="2:17" x14ac:dyDescent="0.2">
      <c r="B1163" s="46" t="s">
        <v>51</v>
      </c>
      <c r="D1163" s="49">
        <f>_xll.qlCalendarAdvance(LocalCalendar,$D1162,B1163,"f",FALSE)</f>
        <v>47753</v>
      </c>
      <c r="E1163" s="49">
        <f>_xll.qlInterestRateIndexValueDate(IndexON,D1163)</f>
        <v>47753</v>
      </c>
      <c r="F1163" s="52">
        <f>IFERROR(_xll.qlIndexFixing(IndexON,D1163,TRUE,_xll.ohTrigger(RecalcTrigger,TriggerON)),NA())</f>
        <v>2.1801974104196375E-2</v>
      </c>
      <c r="H1163" s="49">
        <f>_xll.qlCalendarAdvance(IborCalendar,$H1162,B1163,"f",FALSE)</f>
        <v>47745</v>
      </c>
      <c r="I1163" s="49">
        <f>_xll.qlInterestRateIndexValueDate(Index1M,$H1163)</f>
        <v>47749</v>
      </c>
      <c r="J1163" s="52">
        <f>IFERROR(_xll.qlIndexFixing(Index1M,$H1163,TRUE,_xll.ohTrigger(RecalcTrigger,Trigger1M)),NA())</f>
        <v>2.4074290683530286E-2</v>
      </c>
      <c r="K1163" s="52">
        <f>IFERROR(_xll.qlIndexFixing(ONIndex1M,I1163,TRUE,_xll.ohTrigger(RecalcTrigger,Trigger1M)),NA())</f>
        <v>2.4052514441832429E-2</v>
      </c>
      <c r="L1163" s="52">
        <f>IFERROR(_xll.qlIndexFixing(Index3M,H1163,TRUE,_xll.ohTrigger(RecalcTrigger,Trigger3M)),NA())</f>
        <v>2.5375444832118062E-2</v>
      </c>
      <c r="M1163" s="52">
        <f>IFERROR(_xll.qlIndexFixing(ONIndex3M,I1163,TRUE,_xll.ohTrigger(RecalcTrigger,Trigger3M)),NA())</f>
        <v>2.527740869753714E-2</v>
      </c>
      <c r="N1163" s="52">
        <f>IFERROR(_xll.qlIndexFixing(Index6M,$H1163,TRUE,_xll.ohTrigger(RecalcTrigger,Trigger6M)),NA())</f>
        <v>2.7156546390922739E-2</v>
      </c>
      <c r="O1163" s="52">
        <f>IFERROR(_xll.qlIndexFixing(ONIndex6M,I1163,TRUE,_xll.ohTrigger(RecalcTrigger,Trigger6M)),NA())</f>
        <v>2.6943358993332112E-2</v>
      </c>
      <c r="P1163" s="52">
        <f>IFERROR(_xll.qlIndexFixing(Index1Y,$H1163,TRUE,_xll.ohTrigger(RecalcTrigger,Trigger1Y)),NA())</f>
        <v>2.9729172817695999E-2</v>
      </c>
      <c r="Q1163" s="52">
        <f>IFERROR(_xll.qlIndexFixing(ONIndex1Y,I1163,TRUE,_xll.ohTrigger(RecalcTrigger,Trigger1Y)),NA())</f>
        <v>2.9281406748173922E-2</v>
      </c>
    </row>
    <row r="1164" spans="2:17" x14ac:dyDescent="0.2">
      <c r="B1164" s="46" t="s">
        <v>51</v>
      </c>
      <c r="D1164" s="49">
        <f>_xll.qlCalendarAdvance(LocalCalendar,$D1163,B1164,"f",FALSE)</f>
        <v>47760</v>
      </c>
      <c r="E1164" s="49">
        <f>_xll.qlInterestRateIndexValueDate(IndexON,D1164)</f>
        <v>47760</v>
      </c>
      <c r="F1164" s="52">
        <f>IFERROR(_xll.qlIndexFixing(IndexON,D1164,TRUE,_xll.ohTrigger(RecalcTrigger,TriggerON)),NA())</f>
        <v>2.1804642433860266E-2</v>
      </c>
      <c r="H1164" s="49">
        <f>_xll.qlCalendarAdvance(IborCalendar,$H1163,B1164,"f",FALSE)</f>
        <v>47752</v>
      </c>
      <c r="I1164" s="49">
        <f>_xll.qlInterestRateIndexValueDate(Index1M,$H1164)</f>
        <v>47756</v>
      </c>
      <c r="J1164" s="52">
        <f>IFERROR(_xll.qlIndexFixing(Index1M,$H1164,TRUE,_xll.ohTrigger(RecalcTrigger,Trigger1M)),NA())</f>
        <v>2.4074282051897846E-2</v>
      </c>
      <c r="K1164" s="52">
        <f>IFERROR(_xll.qlIndexFixing(ONIndex1M,I1164,TRUE,_xll.ohTrigger(RecalcTrigger,Trigger1M)),NA())</f>
        <v>2.4051783582299535E-2</v>
      </c>
      <c r="L1164" s="52">
        <f>IFERROR(_xll.qlIndexFixing(Index3M,H1164,TRUE,_xll.ohTrigger(RecalcTrigger,Trigger3M)),NA())</f>
        <v>2.5379343361145376E-2</v>
      </c>
      <c r="M1164" s="52">
        <f>IFERROR(_xll.qlIndexFixing(ONIndex3M,I1164,TRUE,_xll.ohTrigger(RecalcTrigger,Trigger3M)),NA())</f>
        <v>2.5280184040612497E-2</v>
      </c>
      <c r="N1164" s="52">
        <f>IFERROR(_xll.qlIndexFixing(Index6M,$H1164,TRUE,_xll.ohTrigger(RecalcTrigger,Trigger6M)),NA())</f>
        <v>2.7158831266191067E-2</v>
      </c>
      <c r="O1164" s="52">
        <f>IFERROR(_xll.qlIndexFixing(ONIndex6M,I1164,TRUE,_xll.ohTrigger(RecalcTrigger,Trigger6M)),NA())</f>
        <v>2.6945681283851997E-2</v>
      </c>
      <c r="P1164" s="52">
        <f>IFERROR(_xll.qlIndexFixing(Index1Y,$H1164,TRUE,_xll.ohTrigger(RecalcTrigger,Trigger1Y)),NA())</f>
        <v>2.9728736381857516E-2</v>
      </c>
      <c r="Q1164" s="52">
        <f>IFERROR(_xll.qlIndexFixing(ONIndex1Y,I1164,TRUE,_xll.ohTrigger(RecalcTrigger,Trigger1Y)),NA())</f>
        <v>2.9283691672823409E-2</v>
      </c>
    </row>
    <row r="1165" spans="2:17" x14ac:dyDescent="0.2">
      <c r="B1165" s="46" t="s">
        <v>51</v>
      </c>
      <c r="D1165" s="49">
        <f>_xll.qlCalendarAdvance(LocalCalendar,$D1164,B1165,"f",FALSE)</f>
        <v>47767</v>
      </c>
      <c r="E1165" s="49">
        <f>_xll.qlInterestRateIndexValueDate(IndexON,D1165)</f>
        <v>47767</v>
      </c>
      <c r="F1165" s="52">
        <f>IFERROR(_xll.qlIndexFixing(IndexON,D1165,TRUE,_xll.ohTrigger(RecalcTrigger,TriggerON)),NA())</f>
        <v>2.1808152128834912E-2</v>
      </c>
      <c r="H1165" s="49">
        <f>_xll.qlCalendarAdvance(IborCalendar,$H1164,B1165,"f",FALSE)</f>
        <v>47759</v>
      </c>
      <c r="I1165" s="49">
        <f>_xll.qlInterestRateIndexValueDate(Index1M,$H1165)</f>
        <v>47763</v>
      </c>
      <c r="J1165" s="52">
        <f>IFERROR(_xll.qlIndexFixing(Index1M,$H1165,TRUE,_xll.ohTrigger(RecalcTrigger,Trigger1M)),NA())</f>
        <v>2.4073511027842921E-2</v>
      </c>
      <c r="K1165" s="52">
        <f>IFERROR(_xll.qlIndexFixing(ONIndex1M,I1165,TRUE,_xll.ohTrigger(RecalcTrigger,Trigger1M)),NA())</f>
        <v>2.4051040434276416E-2</v>
      </c>
      <c r="L1165" s="52">
        <f>IFERROR(_xll.qlIndexFixing(Index3M,H1165,TRUE,_xll.ohTrigger(RecalcTrigger,Trigger3M)),NA())</f>
        <v>2.5382150736688713E-2</v>
      </c>
      <c r="M1165" s="52">
        <f>IFERROR(_xll.qlIndexFixing(ONIndex3M,I1165,TRUE,_xll.ohTrigger(RecalcTrigger,Trigger3M)),NA())</f>
        <v>2.5282961268420223E-2</v>
      </c>
      <c r="N1165" s="52">
        <f>IFERROR(_xll.qlIndexFixing(Index6M,$H1165,TRUE,_xll.ohTrigger(RecalcTrigger,Trigger6M)),NA())</f>
        <v>2.7161110797489733E-2</v>
      </c>
      <c r="O1165" s="52">
        <f>IFERROR(_xll.qlIndexFixing(ONIndex6M,I1165,TRUE,_xll.ohTrigger(RecalcTrigger,Trigger6M)),NA())</f>
        <v>2.6947998299871045E-2</v>
      </c>
      <c r="P1165" s="52">
        <f>IFERROR(_xll.qlIndexFixing(Index1Y,$H1165,TRUE,_xll.ohTrigger(RecalcTrigger,Trigger1Y)),NA())</f>
        <v>2.97282169382426E-2</v>
      </c>
      <c r="Q1165" s="52">
        <f>IFERROR(_xll.qlIndexFixing(ONIndex1Y,I1165,TRUE,_xll.ohTrigger(RecalcTrigger,Trigger1Y)),NA())</f>
        <v>2.9285857655496628E-2</v>
      </c>
    </row>
    <row r="1166" spans="2:17" x14ac:dyDescent="0.2">
      <c r="B1166" s="46" t="s">
        <v>51</v>
      </c>
      <c r="D1166" s="49">
        <f>_xll.qlCalendarAdvance(LocalCalendar,$D1165,B1166,"f",FALSE)</f>
        <v>47774</v>
      </c>
      <c r="E1166" s="49">
        <f>_xll.qlInterestRateIndexValueDate(IndexON,D1166)</f>
        <v>47774</v>
      </c>
      <c r="F1166" s="52">
        <f>IFERROR(_xll.qlIndexFixing(IndexON,D1166,TRUE,_xll.ohTrigger(RecalcTrigger,TriggerON)),NA())</f>
        <v>2.1809952976612479E-2</v>
      </c>
      <c r="H1166" s="49">
        <f>_xll.qlCalendarAdvance(IborCalendar,$H1165,B1166,"f",FALSE)</f>
        <v>47766</v>
      </c>
      <c r="I1166" s="49">
        <f>_xll.qlInterestRateIndexValueDate(Index1M,$H1166)</f>
        <v>47771</v>
      </c>
      <c r="J1166" s="52">
        <f>IFERROR(_xll.qlIndexFixing(Index1M,$H1166,TRUE,_xll.ohTrigger(RecalcTrigger,Trigger1M)),NA())</f>
        <v>2.4072614780279014E-2</v>
      </c>
      <c r="K1166" s="52">
        <f>IFERROR(_xll.qlIndexFixing(ONIndex1M,I1166,TRUE,_xll.ohTrigger(RecalcTrigger,Trigger1M)),NA())</f>
        <v>2.4050176075212093E-2</v>
      </c>
      <c r="L1166" s="52">
        <f>IFERROR(_xll.qlIndexFixing(Index3M,H1166,TRUE,_xll.ohTrigger(RecalcTrigger,Trigger3M)),NA())</f>
        <v>2.5385361491158834E-2</v>
      </c>
      <c r="M1166" s="52">
        <f>IFERROR(_xll.qlIndexFixing(ONIndex3M,I1166,TRUE,_xll.ohTrigger(RecalcTrigger,Trigger3M)),NA())</f>
        <v>2.5286137551256971E-2</v>
      </c>
      <c r="N1166" s="52">
        <f>IFERROR(_xll.qlIndexFixing(Index6M,$H1166,TRUE,_xll.ohTrigger(RecalcTrigger,Trigger6M)),NA())</f>
        <v>2.7163709432455847E-2</v>
      </c>
      <c r="O1166" s="52">
        <f>IFERROR(_xll.qlIndexFixing(ONIndex6M,I1166,TRUE,_xll.ohTrigger(RecalcTrigger,Trigger6M)),NA())</f>
        <v>2.6950639859482095E-2</v>
      </c>
      <c r="P1166" s="52">
        <f>IFERROR(_xll.qlIndexFixing(Index1Y,$H1166,TRUE,_xll.ohTrigger(RecalcTrigger,Trigger1Y)),NA())</f>
        <v>2.9727524059824286E-2</v>
      </c>
      <c r="Q1166" s="52">
        <f>IFERROR(_xll.qlIndexFixing(ONIndex1Y,I1166,TRUE,_xll.ohTrigger(RecalcTrigger,Trigger1Y)),NA())</f>
        <v>2.9288187421077083E-2</v>
      </c>
    </row>
    <row r="1167" spans="2:17" x14ac:dyDescent="0.2">
      <c r="B1167" s="46" t="s">
        <v>51</v>
      </c>
      <c r="D1167" s="49">
        <f>_xll.qlCalendarAdvance(LocalCalendar,$D1166,B1167,"f",FALSE)</f>
        <v>47781</v>
      </c>
      <c r="E1167" s="49">
        <f>_xll.qlInterestRateIndexValueDate(IndexON,D1167)</f>
        <v>47781</v>
      </c>
      <c r="F1167" s="52">
        <f>IFERROR(_xll.qlIndexFixing(IndexON,D1167,TRUE,_xll.ohTrigger(RecalcTrigger,TriggerON)),NA())</f>
        <v>2.1812595189700801E-2</v>
      </c>
      <c r="H1167" s="49">
        <f>_xll.qlCalendarAdvance(IborCalendar,$H1166,B1167,"f",FALSE)</f>
        <v>47773</v>
      </c>
      <c r="I1167" s="49">
        <f>_xll.qlInterestRateIndexValueDate(Index1M,$H1167)</f>
        <v>47777</v>
      </c>
      <c r="J1167" s="52">
        <f>IFERROR(_xll.qlIndexFixing(Index1M,$H1167,TRUE,_xll.ohTrigger(RecalcTrigger,Trigger1M)),NA())</f>
        <v>2.407193204056135E-2</v>
      </c>
      <c r="K1167" s="52">
        <f>IFERROR(_xll.qlIndexFixing(ONIndex1M,I1167,TRUE,_xll.ohTrigger(RecalcTrigger,Trigger1M)),NA())</f>
        <v>2.4049517272919374E-2</v>
      </c>
      <c r="L1167" s="52">
        <f>IFERROR(_xll.qlIndexFixing(Index3M,H1167,TRUE,_xll.ohTrigger(RecalcTrigger,Trigger3M)),NA())</f>
        <v>2.5387771184707881E-2</v>
      </c>
      <c r="M1167" s="52">
        <f>IFERROR(_xll.qlIndexFixing(ONIndex3M,I1167,TRUE,_xll.ohTrigger(RecalcTrigger,Trigger3M)),NA())</f>
        <v>2.5288521378952211E-2</v>
      </c>
      <c r="N1167" s="52">
        <f>IFERROR(_xll.qlIndexFixing(Index6M,$H1167,TRUE,_xll.ohTrigger(RecalcTrigger,Trigger6M)),NA())</f>
        <v>2.7165653828102536E-2</v>
      </c>
      <c r="O1167" s="52">
        <f>IFERROR(_xll.qlIndexFixing(ONIndex6M,I1167,TRUE,_xll.ohTrigger(RecalcTrigger,Trigger6M)),NA())</f>
        <v>2.6952616508166827E-2</v>
      </c>
      <c r="P1167" s="52">
        <f>IFERROR(_xll.qlIndexFixing(Index1Y,$H1167,TRUE,_xll.ohTrigger(RecalcTrigger,Trigger1Y)),NA())</f>
        <v>2.9726936553746527E-2</v>
      </c>
      <c r="Q1167" s="52">
        <f>IFERROR(_xll.qlIndexFixing(ONIndex1Y,I1167,TRUE,_xll.ohTrigger(RecalcTrigger,Trigger1Y)),NA())</f>
        <v>2.9289832794994197E-2</v>
      </c>
    </row>
    <row r="1168" spans="2:17" x14ac:dyDescent="0.2">
      <c r="B1168" s="46" t="s">
        <v>51</v>
      </c>
      <c r="D1168" s="49">
        <f>_xll.qlCalendarAdvance(LocalCalendar,$D1167,B1168,"f",FALSE)</f>
        <v>47788</v>
      </c>
      <c r="E1168" s="49">
        <f>_xll.qlInterestRateIndexValueDate(IndexON,D1168)</f>
        <v>47788</v>
      </c>
      <c r="F1168" s="52">
        <f>IFERROR(_xll.qlIndexFixing(IndexON,D1168,TRUE,_xll.ohTrigger(RecalcTrigger,TriggerON)),NA())</f>
        <v>2.181522869724617E-2</v>
      </c>
      <c r="H1168" s="49">
        <f>_xll.qlCalendarAdvance(IborCalendar,$H1167,B1168,"f",FALSE)</f>
        <v>47780</v>
      </c>
      <c r="I1168" s="49">
        <f>_xll.qlInterestRateIndexValueDate(Index1M,$H1168)</f>
        <v>47784</v>
      </c>
      <c r="J1168" s="52">
        <f>IFERROR(_xll.qlIndexFixing(Index1M,$H1168,TRUE,_xll.ohTrigger(RecalcTrigger,Trigger1M)),NA())</f>
        <v>2.4071869442049976E-2</v>
      </c>
      <c r="K1168" s="52">
        <f>IFERROR(_xll.qlIndexFixing(ONIndex1M,I1168,TRUE,_xll.ohTrigger(RecalcTrigger,Trigger1M)),NA())</f>
        <v>2.4048737259585451E-2</v>
      </c>
      <c r="L1168" s="52">
        <f>IFERROR(_xll.qlIndexFixing(Index3M,H1168,TRUE,_xll.ohTrigger(RecalcTrigger,Trigger3M)),NA())</f>
        <v>2.5390584257188924E-2</v>
      </c>
      <c r="M1168" s="52">
        <f>IFERROR(_xll.qlIndexFixing(ONIndex3M,I1168,TRUE,_xll.ohTrigger(RecalcTrigger,Trigger3M)),NA())</f>
        <v>2.5291304261516601E-2</v>
      </c>
      <c r="N1168" s="52">
        <f>IFERROR(_xll.qlIndexFixing(Index6M,$H1168,TRUE,_xll.ohTrigger(RecalcTrigger,Trigger6M)),NA())</f>
        <v>2.7167917327381094E-2</v>
      </c>
      <c r="O1168" s="52">
        <f>IFERROR(_xll.qlIndexFixing(ONIndex6M,I1168,TRUE,_xll.ohTrigger(RecalcTrigger,Trigger6M)),NA())</f>
        <v>2.6954917700603431E-2</v>
      </c>
      <c r="P1168" s="52">
        <f>IFERROR(_xll.qlIndexFixing(Index1Y,$H1168,TRUE,_xll.ohTrigger(RecalcTrigger,Trigger1Y)),NA())</f>
        <v>2.9726179375932599E-2</v>
      </c>
      <c r="Q1168" s="52">
        <f>IFERROR(_xll.qlIndexFixing(ONIndex1Y,I1168,TRUE,_xll.ohTrigger(RecalcTrigger,Trigger1Y)),NA())</f>
        <v>2.9291641951738612E-2</v>
      </c>
    </row>
    <row r="1169" spans="2:17" x14ac:dyDescent="0.2">
      <c r="B1169" s="46" t="s">
        <v>51</v>
      </c>
      <c r="D1169" s="49">
        <f>_xll.qlCalendarAdvance(LocalCalendar,$D1168,B1169,"f",FALSE)</f>
        <v>47795</v>
      </c>
      <c r="E1169" s="49">
        <f>_xll.qlInterestRateIndexValueDate(IndexON,D1169)</f>
        <v>47795</v>
      </c>
      <c r="F1169" s="52">
        <f>IFERROR(_xll.qlIndexFixing(IndexON,D1169,TRUE,_xll.ohTrigger(RecalcTrigger,TriggerON)),NA())</f>
        <v>2.1818701721973977E-2</v>
      </c>
      <c r="H1169" s="49">
        <f>_xll.qlCalendarAdvance(IborCalendar,$H1168,B1169,"f",FALSE)</f>
        <v>47787</v>
      </c>
      <c r="I1169" s="49">
        <f>_xll.qlInterestRateIndexValueDate(Index1M,$H1169)</f>
        <v>47791</v>
      </c>
      <c r="J1169" s="52">
        <f>IFERROR(_xll.qlIndexFixing(Index1M,$H1169,TRUE,_xll.ohTrigger(RecalcTrigger,Trigger1M)),NA())</f>
        <v>2.4069559314793487E-2</v>
      </c>
      <c r="K1169" s="52">
        <f>IFERROR(_xll.qlIndexFixing(ONIndex1M,I1169,TRUE,_xll.ohTrigger(RecalcTrigger,Trigger1M)),NA())</f>
        <v>2.4047944957761302E-2</v>
      </c>
      <c r="L1169" s="52">
        <f>IFERROR(_xll.qlIndexFixing(Index3M,H1169,TRUE,_xll.ohTrigger(RecalcTrigger,Trigger3M)),NA())</f>
        <v>2.5393399228657024E-2</v>
      </c>
      <c r="M1169" s="52">
        <f>IFERROR(_xll.qlIndexFixing(ONIndex3M,I1169,TRUE,_xll.ohTrigger(RecalcTrigger,Trigger3M)),NA())</f>
        <v>2.5294089028973232E-2</v>
      </c>
      <c r="N1169" s="52">
        <f>IFERROR(_xll.qlIndexFixing(Index6M,$H1169,TRUE,_xll.ohTrigger(RecalcTrigger,Trigger6M)),NA())</f>
        <v>2.7171355593792561E-2</v>
      </c>
      <c r="O1169" s="52">
        <f>IFERROR(_xll.qlIndexFixing(ONIndex6M,I1169,TRUE,_xll.ohTrigger(RecalcTrigger,Trigger6M)),NA())</f>
        <v>2.6957213618379328E-2</v>
      </c>
      <c r="P1169" s="52">
        <f>IFERROR(_xll.qlIndexFixing(Index1Y,$H1169,TRUE,_xll.ohTrigger(RecalcTrigger,Trigger1Y)),NA())</f>
        <v>2.9725346716474723E-2</v>
      </c>
      <c r="Q1169" s="52">
        <f>IFERROR(_xll.qlIndexFixing(ONIndex1Y,I1169,TRUE,_xll.ohTrigger(RecalcTrigger,Trigger1Y)),NA())</f>
        <v>2.9293332166586694E-2</v>
      </c>
    </row>
    <row r="1170" spans="2:17" x14ac:dyDescent="0.2">
      <c r="B1170" s="46" t="s">
        <v>51</v>
      </c>
      <c r="D1170" s="49">
        <f>_xll.qlCalendarAdvance(LocalCalendar,$D1169,B1170,"f",FALSE)</f>
        <v>47802</v>
      </c>
      <c r="E1170" s="49">
        <f>_xll.qlInterestRateIndexValueDate(IndexON,D1170)</f>
        <v>47802</v>
      </c>
      <c r="F1170" s="52">
        <f>IFERROR(_xll.qlIndexFixing(IndexON,D1170,TRUE,_xll.ohTrigger(RecalcTrigger,TriggerON)),NA())</f>
        <v>2.1820469595814629E-2</v>
      </c>
      <c r="H1170" s="49">
        <f>_xll.qlCalendarAdvance(IborCalendar,$H1169,B1170,"f",FALSE)</f>
        <v>47794</v>
      </c>
      <c r="I1170" s="49">
        <f>_xll.qlInterestRateIndexValueDate(Index1M,$H1170)</f>
        <v>47799</v>
      </c>
      <c r="J1170" s="52">
        <f>IFERROR(_xll.qlIndexFixing(Index1M,$H1170,TRUE,_xll.ohTrigger(RecalcTrigger,Trigger1M)),NA())</f>
        <v>2.4068607847693713E-2</v>
      </c>
      <c r="K1170" s="52">
        <f>IFERROR(_xll.qlIndexFixing(ONIndex1M,I1170,TRUE,_xll.ohTrigger(RecalcTrigger,Trigger1M)),NA())</f>
        <v>2.4047024422833019E-2</v>
      </c>
      <c r="L1170" s="52">
        <f>IFERROR(_xll.qlIndexFixing(Index3M,H1170,TRUE,_xll.ohTrigger(RecalcTrigger,Trigger3M)),NA())</f>
        <v>2.5396618664203872E-2</v>
      </c>
      <c r="M1170" s="52">
        <f>IFERROR(_xll.qlIndexFixing(ONIndex3M,I1170,TRUE,_xll.ohTrigger(RecalcTrigger,Trigger3M)),NA())</f>
        <v>2.5297273928517328E-2</v>
      </c>
      <c r="N1170" s="52">
        <f>IFERROR(_xll.qlIndexFixing(Index6M,$H1170,TRUE,_xll.ohTrigger(RecalcTrigger,Trigger6M)),NA())</f>
        <v>2.7171569754080971E-2</v>
      </c>
      <c r="O1170" s="52">
        <f>IFERROR(_xll.qlIndexFixing(ONIndex6M,I1170,TRUE,_xll.ohTrigger(RecalcTrigger,Trigger6M)),NA())</f>
        <v>2.6959831065838102E-2</v>
      </c>
      <c r="P1170" s="52">
        <f>IFERROR(_xll.qlIndexFixing(Index1Y,$H1170,TRUE,_xll.ohTrigger(RecalcTrigger,Trigger1Y)),NA())</f>
        <v>2.9724305092831277E-2</v>
      </c>
      <c r="Q1170" s="52">
        <f>IFERROR(_xll.qlIndexFixing(ONIndex1Y,I1170,TRUE,_xll.ohTrigger(RecalcTrigger,Trigger1Y)),NA())</f>
        <v>2.9295118197429915E-2</v>
      </c>
    </row>
    <row r="1171" spans="2:17" x14ac:dyDescent="0.2">
      <c r="B1171" s="46" t="s">
        <v>51</v>
      </c>
      <c r="D1171" s="49">
        <f>_xll.qlCalendarAdvance(LocalCalendar,$D1170,B1171,"f",FALSE)</f>
        <v>47809</v>
      </c>
      <c r="E1171" s="49">
        <f>_xll.qlInterestRateIndexValueDate(IndexON,D1171)</f>
        <v>47809</v>
      </c>
      <c r="F1171" s="52">
        <f>IFERROR(_xll.qlIndexFixing(IndexON,D1171,TRUE,_xll.ohTrigger(RecalcTrigger,TriggerON)),NA())</f>
        <v>2.1823076986811074E-2</v>
      </c>
      <c r="H1171" s="49">
        <f>_xll.qlCalendarAdvance(IborCalendar,$H1170,B1171,"f",FALSE)</f>
        <v>47801</v>
      </c>
      <c r="I1171" s="49">
        <f>_xll.qlInterestRateIndexValueDate(Index1M,$H1171)</f>
        <v>47805</v>
      </c>
      <c r="J1171" s="52">
        <f>IFERROR(_xll.qlIndexFixing(Index1M,$H1171,TRUE,_xll.ohTrigger(RecalcTrigger,Trigger1M)),NA())</f>
        <v>2.4067883694034009E-2</v>
      </c>
      <c r="K1171" s="52">
        <f>IFERROR(_xll.qlIndexFixing(ONIndex1M,I1171,TRUE,_xll.ohTrigger(RecalcTrigger,Trigger1M)),NA())</f>
        <v>2.4046323488722265E-2</v>
      </c>
      <c r="L1171" s="52">
        <f>IFERROR(_xll.qlIndexFixing(Index3M,H1171,TRUE,_xll.ohTrigger(RecalcTrigger,Trigger3M)),NA())</f>
        <v>2.5399034868573495E-2</v>
      </c>
      <c r="M1171" s="52">
        <f>IFERROR(_xll.qlIndexFixing(ONIndex3M,I1171,TRUE,_xll.ohTrigger(RecalcTrigger,Trigger3M)),NA())</f>
        <v>2.5299664218723095E-2</v>
      </c>
      <c r="N1171" s="52">
        <f>IFERROR(_xll.qlIndexFixing(Index6M,$H1171,TRUE,_xll.ohTrigger(RecalcTrigger,Trigger6M)),NA())</f>
        <v>2.7174674705574359E-2</v>
      </c>
      <c r="O1171" s="52">
        <f>IFERROR(_xll.qlIndexFixing(ONIndex6M,I1171,TRUE,_xll.ohTrigger(RecalcTrigger,Trigger6M)),NA())</f>
        <v>2.6961789630508548E-2</v>
      </c>
      <c r="P1171" s="52">
        <f>IFERROR(_xll.qlIndexFixing(Index1Y,$H1171,TRUE,_xll.ohTrigger(RecalcTrigger,Trigger1Y)),NA())</f>
        <v>2.9723462478892106E-2</v>
      </c>
      <c r="Q1171" s="52">
        <f>IFERROR(_xll.qlIndexFixing(ONIndex1Y,I1171,TRUE,_xll.ohTrigger(RecalcTrigger,Trigger1Y)),NA())</f>
        <v>2.9296355770274118E-2</v>
      </c>
    </row>
    <row r="1172" spans="2:17" x14ac:dyDescent="0.2">
      <c r="B1172" s="46" t="s">
        <v>51</v>
      </c>
      <c r="D1172" s="49">
        <f>_xll.qlCalendarAdvance(LocalCalendar,$D1171,B1172,"f",FALSE)</f>
        <v>47816</v>
      </c>
      <c r="E1172" s="49">
        <f>_xll.qlInterestRateIndexValueDate(IndexON,D1172)</f>
        <v>47816</v>
      </c>
      <c r="F1172" s="52">
        <f>IFERROR(_xll.qlIndexFixing(IndexON,D1172,TRUE,_xll.ohTrigger(RecalcTrigger,TriggerON)),NA())</f>
        <v>2.1825675672291212E-2</v>
      </c>
      <c r="H1172" s="49">
        <f>_xll.qlCalendarAdvance(IborCalendar,$H1171,B1172,"f",FALSE)</f>
        <v>47808</v>
      </c>
      <c r="I1172" s="49">
        <f>_xll.qlInterestRateIndexValueDate(Index1M,$H1172)</f>
        <v>47812</v>
      </c>
      <c r="J1172" s="52">
        <f>IFERROR(_xll.qlIndexFixing(Index1M,$H1172,TRUE,_xll.ohTrigger(RecalcTrigger,Trigger1M)),NA())</f>
        <v>2.4068510716349911E-2</v>
      </c>
      <c r="K1172" s="52">
        <f>IFERROR(_xll.qlIndexFixing(ONIndex1M,I1172,TRUE,_xll.ohTrigger(RecalcTrigger,Trigger1M)),NA())</f>
        <v>2.4045494321507377E-2</v>
      </c>
      <c r="L1172" s="52">
        <f>IFERROR(_xll.qlIndexFixing(Index3M,H1172,TRUE,_xll.ohTrigger(RecalcTrigger,Trigger3M)),NA())</f>
        <v>2.5401855537028825E-2</v>
      </c>
      <c r="M1172" s="52">
        <f>IFERROR(_xll.qlIndexFixing(ONIndex3M,I1172,TRUE,_xll.ohTrigger(RecalcTrigger,Trigger3M)),NA())</f>
        <v>2.5302454640856453E-2</v>
      </c>
      <c r="N1172" s="52">
        <f>IFERROR(_xll.qlIndexFixing(Index6M,$H1172,TRUE,_xll.ohTrigger(RecalcTrigger,Trigger6M)),NA())</f>
        <v>2.7178092930811769E-2</v>
      </c>
      <c r="O1172" s="52">
        <f>IFERROR(_xll.qlIndexFixing(ONIndex6M,I1172,TRUE,_xll.ohTrigger(RecalcTrigger,Trigger6M)),NA())</f>
        <v>2.6964069724622064E-2</v>
      </c>
      <c r="P1172" s="52">
        <f>IFERROR(_xll.qlIndexFixing(Index1Y,$H1172,TRUE,_xll.ohTrigger(RecalcTrigger,Trigger1Y)),NA())</f>
        <v>2.9722414663922631E-2</v>
      </c>
      <c r="Q1172" s="52">
        <f>IFERROR(_xll.qlIndexFixing(ONIndex1Y,I1172,TRUE,_xll.ohTrigger(RecalcTrigger,Trigger1Y)),NA())</f>
        <v>2.9297689159193396E-2</v>
      </c>
    </row>
    <row r="1173" spans="2:17" x14ac:dyDescent="0.2">
      <c r="B1173" s="46" t="s">
        <v>51</v>
      </c>
      <c r="D1173" s="49">
        <f>_xll.qlCalendarAdvance(LocalCalendar,$D1172,B1173,"f",FALSE)</f>
        <v>47823</v>
      </c>
      <c r="E1173" s="49">
        <f>_xll.qlInterestRateIndexValueDate(IndexON,D1173)</f>
        <v>47823</v>
      </c>
      <c r="F1173" s="52">
        <f>IFERROR(_xll.qlIndexFixing(IndexON,D1173,TRUE,_xll.ohTrigger(RecalcTrigger,TriggerON)),NA())</f>
        <v>2.1828265652228396E-2</v>
      </c>
      <c r="H1173" s="49">
        <f>_xll.qlCalendarAdvance(IborCalendar,$H1172,B1173,"f",FALSE)</f>
        <v>47815</v>
      </c>
      <c r="I1173" s="49">
        <f>_xll.qlInterestRateIndexValueDate(Index1M,$H1173)</f>
        <v>47819</v>
      </c>
      <c r="J1173" s="52">
        <f>IFERROR(_xll.qlIndexFixing(Index1M,$H1173,TRUE,_xll.ohTrigger(RecalcTrigger,Trigger1M)),NA())</f>
        <v>2.4066899565531104E-2</v>
      </c>
      <c r="K1173" s="52">
        <f>IFERROR(_xll.qlIndexFixing(ONIndex1M,I1173,TRUE,_xll.ohTrigger(RecalcTrigger,Trigger1M)),NA())</f>
        <v>2.4044652865882199E-2</v>
      </c>
      <c r="L1173" s="52">
        <f>IFERROR(_xll.qlIndexFixing(Index3M,H1173,TRUE,_xll.ohTrigger(RecalcTrigger,Trigger3M)),NA())</f>
        <v>2.5403581717489132E-2</v>
      </c>
      <c r="M1173" s="52">
        <f>IFERROR(_xll.qlIndexFixing(ONIndex3M,I1173,TRUE,_xll.ohTrigger(RecalcTrigger,Trigger3M)),NA())</f>
        <v>2.530524694796199E-2</v>
      </c>
      <c r="N1173" s="52">
        <f>IFERROR(_xll.qlIndexFixing(Index6M,$H1173,TRUE,_xll.ohTrigger(RecalcTrigger,Trigger6M)),NA())</f>
        <v>2.7179145208157424E-2</v>
      </c>
      <c r="O1173" s="52">
        <f>IFERROR(_xll.qlIndexFixing(ONIndex6M,I1173,TRUE,_xll.ohTrigger(RecalcTrigger,Trigger6M)),NA())</f>
        <v>2.6966344544394616E-2</v>
      </c>
      <c r="P1173" s="52">
        <f>IFERROR(_xll.qlIndexFixing(Index1Y,$H1173,TRUE,_xll.ohTrigger(RecalcTrigger,Trigger1Y)),NA())</f>
        <v>2.9721298893617111E-2</v>
      </c>
      <c r="Q1173" s="52">
        <f>IFERROR(_xll.qlIndexFixing(ONIndex1Y,I1173,TRUE,_xll.ohTrigger(RecalcTrigger,Trigger1Y)),NA())</f>
        <v>2.9298903606136406E-2</v>
      </c>
    </row>
    <row r="1174" spans="2:17" x14ac:dyDescent="0.2">
      <c r="B1174" s="46" t="s">
        <v>51</v>
      </c>
      <c r="D1174" s="49">
        <f>_xll.qlCalendarAdvance(LocalCalendar,$D1173,B1174,"f",FALSE)</f>
        <v>47830</v>
      </c>
      <c r="E1174" s="49">
        <f>_xll.qlInterestRateIndexValueDate(IndexON,D1174)</f>
        <v>47830</v>
      </c>
      <c r="F1174" s="52">
        <f>IFERROR(_xll.qlIndexFixing(IndexON,D1174,TRUE,_xll.ohTrigger(RecalcTrigger,TriggerON)),NA())</f>
        <v>2.1830846926675918E-2</v>
      </c>
      <c r="H1174" s="49">
        <f>_xll.qlCalendarAdvance(IborCalendar,$H1173,B1174,"f",FALSE)</f>
        <v>47822</v>
      </c>
      <c r="I1174" s="49">
        <f>_xll.qlInterestRateIndexValueDate(Index1M,$H1174)</f>
        <v>47826</v>
      </c>
      <c r="J1174" s="52">
        <f>IFERROR(_xll.qlIndexFixing(Index1M,$H1174,TRUE,_xll.ohTrigger(RecalcTrigger,Trigger1M)),NA())</f>
        <v>2.4066017724048688E-2</v>
      </c>
      <c r="K1174" s="52">
        <f>IFERROR(_xll.qlIndexFixing(ONIndex1M,I1174,TRUE,_xll.ohTrigger(RecalcTrigger,Trigger1M)),NA())</f>
        <v>2.4043799121766796E-2</v>
      </c>
      <c r="L1174" s="52">
        <f>IFERROR(_xll.qlIndexFixing(Index3M,H1174,TRUE,_xll.ohTrigger(RecalcTrigger,Trigger3M)),NA())</f>
        <v>2.5406405849644518E-2</v>
      </c>
      <c r="M1174" s="52">
        <f>IFERROR(_xll.qlIndexFixing(ONIndex3M,I1174,TRUE,_xll.ohTrigger(RecalcTrigger,Trigger3M)),NA())</f>
        <v>2.5308041139959769E-2</v>
      </c>
      <c r="N1174" s="52">
        <f>IFERROR(_xll.qlIndexFixing(Index6M,$H1174,TRUE,_xll.ohTrigger(RecalcTrigger,Trigger6M)),NA())</f>
        <v>2.7181367218056141E-2</v>
      </c>
      <c r="O1174" s="52">
        <f>IFERROR(_xll.qlIndexFixing(ONIndex6M,I1174,TRUE,_xll.ohTrigger(RecalcTrigger,Trigger6M)),NA())</f>
        <v>2.6968614089666332E-2</v>
      </c>
      <c r="P1174" s="52">
        <f>IFERROR(_xll.qlIndexFixing(Index1Y,$H1174,TRUE,_xll.ohTrigger(RecalcTrigger,Trigger1Y)),NA())</f>
        <v>2.9720117049569388E-2</v>
      </c>
      <c r="Q1174" s="52">
        <f>IFERROR(_xll.qlIndexFixing(ONIndex1Y,I1174,TRUE,_xll.ohTrigger(RecalcTrigger,Trigger1Y)),NA())</f>
        <v>2.9299999111023212E-2</v>
      </c>
    </row>
    <row r="1175" spans="2:17" x14ac:dyDescent="0.2">
      <c r="B1175" s="46" t="s">
        <v>51</v>
      </c>
      <c r="D1175" s="49">
        <f>_xll.qlCalendarAdvance(LocalCalendar,$D1174,B1175,"f",FALSE)</f>
        <v>47837</v>
      </c>
      <c r="E1175" s="49">
        <f>_xll.qlInterestRateIndexValueDate(IndexON,D1175)</f>
        <v>47837</v>
      </c>
      <c r="F1175" s="52">
        <f>IFERROR(_xll.qlIndexFixing(IndexON,D1175,TRUE,_xll.ohTrigger(RecalcTrigger,TriggerON)),NA())</f>
        <v>2.1833419495580486E-2</v>
      </c>
      <c r="H1175" s="49">
        <f>_xll.qlCalendarAdvance(IborCalendar,$H1174,B1175,"f",FALSE)</f>
        <v>47829</v>
      </c>
      <c r="I1175" s="49">
        <f>_xll.qlInterestRateIndexValueDate(Index1M,$H1175)</f>
        <v>47833</v>
      </c>
      <c r="J1175" s="52">
        <f>IFERROR(_xll.qlIndexFixing(Index1M,$H1175,TRUE,_xll.ohTrigger(RecalcTrigger,Trigger1M)),NA())</f>
        <v>2.4065123569530517E-2</v>
      </c>
      <c r="K1175" s="52">
        <f>IFERROR(_xll.qlIndexFixing(ONIndex1M,I1175,TRUE,_xll.ohTrigger(RecalcTrigger,Trigger1M)),NA())</f>
        <v>2.4042933089161167E-2</v>
      </c>
      <c r="L1175" s="52">
        <f>IFERROR(_xll.qlIndexFixing(Index3M,H1175,TRUE,_xll.ohTrigger(RecalcTrigger,Trigger3M)),NA())</f>
        <v>2.5409231880656361E-2</v>
      </c>
      <c r="M1175" s="52">
        <f>IFERROR(_xll.qlIndexFixing(ONIndex3M,I1175,TRUE,_xll.ohTrigger(RecalcTrigger,Trigger3M)),NA())</f>
        <v>2.5310837216849791E-2</v>
      </c>
      <c r="N1175" s="52">
        <f>IFERROR(_xll.qlIndexFixing(Index6M,$H1175,TRUE,_xll.ohTrigger(RecalcTrigger,Trigger6M)),NA())</f>
        <v>2.7183579082252995E-2</v>
      </c>
      <c r="O1175" s="52">
        <f>IFERROR(_xll.qlIndexFixing(ONIndex6M,I1175,TRUE,_xll.ohTrigger(RecalcTrigger,Trigger6M)),NA())</f>
        <v>2.6970878360277339E-2</v>
      </c>
      <c r="P1175" s="52">
        <f>IFERROR(_xll.qlIndexFixing(Index1Y,$H1175,TRUE,_xll.ohTrigger(RecalcTrigger,Trigger1Y)),NA())</f>
        <v>2.9718871013378778E-2</v>
      </c>
      <c r="Q1175" s="52">
        <f>IFERROR(_xll.qlIndexFixing(ONIndex1Y,I1175,TRUE,_xll.ohTrigger(RecalcTrigger,Trigger1Y)),NA())</f>
        <v>2.9300975674013685E-2</v>
      </c>
    </row>
    <row r="1176" spans="2:17" x14ac:dyDescent="0.2">
      <c r="B1176" s="46" t="s">
        <v>51</v>
      </c>
      <c r="D1176" s="49">
        <f>_xll.qlCalendarAdvance(LocalCalendar,$D1175,B1176,"f",FALSE)</f>
        <v>47844</v>
      </c>
      <c r="E1176" s="49">
        <f>_xll.qlInterestRateIndexValueDate(IndexON,D1176)</f>
        <v>47844</v>
      </c>
      <c r="F1176" s="52">
        <f>IFERROR(_xll.qlIndexFixing(IndexON,D1176,TRUE,_xll.ohTrigger(RecalcTrigger,TriggerON)),NA())</f>
        <v>2.1835983358942102E-2</v>
      </c>
      <c r="H1176" s="49">
        <f>_xll.qlCalendarAdvance(IborCalendar,$H1175,B1176,"f",FALSE)</f>
        <v>47836</v>
      </c>
      <c r="I1176" s="49">
        <f>_xll.qlInterestRateIndexValueDate(Index1M,$H1176)</f>
        <v>47840</v>
      </c>
      <c r="J1176" s="52">
        <f>IFERROR(_xll.qlIndexFixing(Index1M,$H1176,TRUE,_xll.ohTrigger(RecalcTrigger,Trigger1M)),NA())</f>
        <v>2.4064217101979174E-2</v>
      </c>
      <c r="K1176" s="52">
        <f>IFERROR(_xll.qlIndexFixing(ONIndex1M,I1176,TRUE,_xll.ohTrigger(RecalcTrigger,Trigger1M)),NA())</f>
        <v>2.4042054768145249E-2</v>
      </c>
      <c r="L1176" s="52">
        <f>IFERROR(_xll.qlIndexFixing(Index3M,H1176,TRUE,_xll.ohTrigger(RecalcTrigger,Trigger3M)),NA())</f>
        <v>2.5412059810526414E-2</v>
      </c>
      <c r="M1176" s="52">
        <f>IFERROR(_xll.qlIndexFixing(ONIndex3M,I1176,TRUE,_xll.ohTrigger(RecalcTrigger,Trigger3M)),NA())</f>
        <v>2.5313635178632055E-2</v>
      </c>
      <c r="N1176" s="52">
        <f>IFERROR(_xll.qlIndexFixing(Index6M,$H1176,TRUE,_xll.ohTrigger(RecalcTrigger,Trigger6M)),NA())</f>
        <v>2.7185779812163389E-2</v>
      </c>
      <c r="O1176" s="52">
        <f>IFERROR(_xll.qlIndexFixing(ONIndex6M,I1176,TRUE,_xll.ohTrigger(RecalcTrigger,Trigger6M)),NA())</f>
        <v>2.6973137356307575E-2</v>
      </c>
      <c r="P1176" s="52">
        <f>IFERROR(_xll.qlIndexFixing(Index1Y,$H1176,TRUE,_xll.ohTrigger(RecalcTrigger,Trigger1Y)),NA())</f>
        <v>2.9717562666646345E-2</v>
      </c>
      <c r="Q1176" s="52">
        <f>IFERROR(_xll.qlIndexFixing(ONIndex1Y,I1176,TRUE,_xll.ohTrigger(RecalcTrigger,Trigger1Y)),NA())</f>
        <v>2.930183329502789E-2</v>
      </c>
    </row>
    <row r="1177" spans="2:17" x14ac:dyDescent="0.2">
      <c r="B1177" s="46" t="s">
        <v>51</v>
      </c>
      <c r="D1177" s="49">
        <f>_xll.qlCalendarAdvance(LocalCalendar,$D1176,B1177,"f",FALSE)</f>
        <v>47851</v>
      </c>
      <c r="E1177" s="49">
        <f>_xll.qlInterestRateIndexValueDate(IndexON,D1177)</f>
        <v>47851</v>
      </c>
      <c r="F1177" s="52">
        <f>IFERROR(_xll.qlIndexFixing(IndexON,D1177,TRUE,_xll.ohTrigger(RecalcTrigger,TriggerON)),NA())</f>
        <v>2.1838538516787409E-2</v>
      </c>
      <c r="H1177" s="49">
        <f>_xll.qlCalendarAdvance(IborCalendar,$H1176,B1177,"f",FALSE)</f>
        <v>47844</v>
      </c>
      <c r="I1177" s="49">
        <f>_xll.qlInterestRateIndexValueDate(Index1M,$H1177)</f>
        <v>47848</v>
      </c>
      <c r="J1177" s="52">
        <f>IFERROR(_xll.qlIndexFixing(Index1M,$H1177,TRUE,_xll.ohTrigger(RecalcTrigger,Trigger1M)),NA())</f>
        <v>2.4063166061888085E-2</v>
      </c>
      <c r="K1177" s="52">
        <f>IFERROR(_xll.qlIndexFixing(ONIndex1M,I1177,TRUE,_xll.ohTrigger(RecalcTrigger,Trigger1M)),NA())</f>
        <v>2.4041774417482564E-2</v>
      </c>
      <c r="L1177" s="52">
        <f>IFERROR(_xll.qlIndexFixing(Index3M,H1177,TRUE,_xll.ohTrigger(RecalcTrigger,Trigger3M)),NA())</f>
        <v>2.5414196365940889E-2</v>
      </c>
      <c r="M1177" s="52">
        <f>IFERROR(_xll.qlIndexFixing(ONIndex3M,I1177,TRUE,_xll.ohTrigger(RecalcTrigger,Trigger3M)),NA())</f>
        <v>2.5317925454007018E-2</v>
      </c>
      <c r="N1177" s="52">
        <f>IFERROR(_xll.qlIndexFixing(Index6M,$H1177,TRUE,_xll.ohTrigger(RecalcTrigger,Trigger6M)),NA())</f>
        <v>2.7187105705177621E-2</v>
      </c>
      <c r="O1177" s="52">
        <f>IFERROR(_xll.qlIndexFixing(ONIndex6M,I1177,TRUE,_xll.ohTrigger(RecalcTrigger,Trigger6M)),NA())</f>
        <v>2.6976884009894952E-2</v>
      </c>
      <c r="P1177" s="52">
        <f>IFERROR(_xll.qlIndexFixing(Index1Y,$H1177,TRUE,_xll.ohTrigger(RecalcTrigger,Trigger1Y)),NA())</f>
        <v>2.9715993528334674E-2</v>
      </c>
      <c r="Q1177" s="52">
        <f>IFERROR(_xll.qlIndexFixing(ONIndex1Y,I1177,TRUE,_xll.ohTrigger(RecalcTrigger,Trigger1Y)),NA())</f>
        <v>2.9303907052473654E-2</v>
      </c>
    </row>
    <row r="1178" spans="2:17" x14ac:dyDescent="0.2">
      <c r="B1178" s="46" t="s">
        <v>51</v>
      </c>
      <c r="D1178" s="49">
        <f>_xll.qlCalendarAdvance(LocalCalendar,$D1177,B1178,"f",FALSE)</f>
        <v>47858</v>
      </c>
      <c r="E1178" s="49">
        <f>_xll.qlInterestRateIndexValueDate(IndexON,D1178)</f>
        <v>47858</v>
      </c>
      <c r="F1178" s="52">
        <f>IFERROR(_xll.qlIndexFixing(IndexON,D1178,TRUE,_xll.ohTrigger(RecalcTrigger,TriggerON)),NA())</f>
        <v>2.1841084969116409E-2</v>
      </c>
      <c r="H1178" s="49">
        <f>_xll.qlCalendarAdvance(IborCalendar,$H1177,B1178,"f",FALSE)</f>
        <v>47851</v>
      </c>
      <c r="I1178" s="49">
        <f>_xll.qlInterestRateIndexValueDate(Index1M,$H1178)</f>
        <v>47855</v>
      </c>
      <c r="J1178" s="52">
        <f>IFERROR(_xll.qlIndexFixing(Index1M,$H1178,TRUE,_xll.ohTrigger(RecalcTrigger,Trigger1M)),NA())</f>
        <v>2.4062233209282601E-2</v>
      </c>
      <c r="K1178" s="52">
        <f>IFERROR(_xll.qlIndexFixing(ONIndex1M,I1178,TRUE,_xll.ohTrigger(RecalcTrigger,Trigger1M)),NA())</f>
        <v>2.4040131272222709E-2</v>
      </c>
      <c r="L1178" s="52">
        <f>IFERROR(_xll.qlIndexFixing(Index3M,H1178,TRUE,_xll.ohTrigger(RecalcTrigger,Trigger3M)),NA())</f>
        <v>2.5417028029890432E-2</v>
      </c>
      <c r="M1178" s="52">
        <f>IFERROR(_xll.qlIndexFixing(ONIndex3M,I1178,TRUE,_xll.ohTrigger(RecalcTrigger,Trigger3M)),NA())</f>
        <v>2.5319637158185415E-2</v>
      </c>
      <c r="N1178" s="52">
        <f>IFERROR(_xll.qlIndexFixing(Index6M,$H1178,TRUE,_xll.ohTrigger(RecalcTrigger,Trigger6M)),NA())</f>
        <v>2.7189280464921403E-2</v>
      </c>
      <c r="O1178" s="52">
        <f>IFERROR(_xll.qlIndexFixing(ONIndex6M,I1178,TRUE,_xll.ohTrigger(RecalcTrigger,Trigger6M)),NA())</f>
        <v>2.6977960301071136E-2</v>
      </c>
      <c r="P1178" s="52">
        <f>IFERROR(_xll.qlIndexFixing(Index1Y,$H1178,TRUE,_xll.ohTrigger(RecalcTrigger,Trigger1Y)),NA())</f>
        <v>2.9714557995027546E-2</v>
      </c>
      <c r="Q1178" s="52">
        <f>IFERROR(_xll.qlIndexFixing(ONIndex1Y,I1178,TRUE,_xll.ohTrigger(RecalcTrigger,Trigger1Y)),NA())</f>
        <v>2.9303270535274706E-2</v>
      </c>
    </row>
    <row r="1179" spans="2:17" x14ac:dyDescent="0.2">
      <c r="B1179" s="46" t="s">
        <v>51</v>
      </c>
      <c r="D1179" s="49">
        <f>_xll.qlCalendarAdvance(LocalCalendar,$D1178,B1179,"f",FALSE)</f>
        <v>47865</v>
      </c>
      <c r="E1179" s="49">
        <f>_xll.qlInterestRateIndexValueDate(IndexON,D1179)</f>
        <v>47865</v>
      </c>
      <c r="F1179" s="52">
        <f>IFERROR(_xll.qlIndexFixing(IndexON,D1179,TRUE,_xll.ohTrigger(RecalcTrigger,TriggerON)),NA())</f>
        <v>2.1844466282578967E-2</v>
      </c>
      <c r="H1179" s="49">
        <f>_xll.qlCalendarAdvance(IborCalendar,$H1178,B1179,"f",FALSE)</f>
        <v>47858</v>
      </c>
      <c r="I1179" s="49">
        <f>_xll.qlInterestRateIndexValueDate(Index1M,$H1179)</f>
        <v>47862</v>
      </c>
      <c r="J1179" s="52">
        <f>IFERROR(_xll.qlIndexFixing(Index1M,$H1179,TRUE,_xll.ohTrigger(RecalcTrigger,Trigger1M)),NA())</f>
        <v>2.406128804365168E-2</v>
      </c>
      <c r="K1179" s="52">
        <f>IFERROR(_xll.qlIndexFixing(ONIndex1M,I1179,TRUE,_xll.ohTrigger(RecalcTrigger,Trigger1M)),NA())</f>
        <v>2.403921433026035E-2</v>
      </c>
      <c r="L1179" s="52">
        <f>IFERROR(_xll.qlIndexFixing(Index3M,H1179,TRUE,_xll.ohTrigger(RecalcTrigger,Trigger3M)),NA())</f>
        <v>2.5420959952131221E-2</v>
      </c>
      <c r="M1179" s="52">
        <f>IFERROR(_xll.qlIndexFixing(ONIndex3M,I1179,TRUE,_xll.ohTrigger(RecalcTrigger,Trigger3M)),NA())</f>
        <v>2.5322441043948984E-2</v>
      </c>
      <c r="N1179" s="52">
        <f>IFERROR(_xll.qlIndexFixing(Index6M,$H1179,TRUE,_xll.ohTrigger(RecalcTrigger,Trigger6M)),NA())</f>
        <v>2.7191441077270766E-2</v>
      </c>
      <c r="O1179" s="52">
        <f>IFERROR(_xll.qlIndexFixing(ONIndex6M,I1179,TRUE,_xll.ohTrigger(RecalcTrigger,Trigger6M)),NA())</f>
        <v>2.6980202720121582E-2</v>
      </c>
      <c r="P1179" s="52">
        <f>IFERROR(_xll.qlIndexFixing(Index1Y,$H1179,TRUE,_xll.ohTrigger(RecalcTrigger,Trigger1Y)),NA())</f>
        <v>2.9713066064792081E-2</v>
      </c>
      <c r="Q1179" s="52">
        <f>IFERROR(_xll.qlIndexFixing(ONIndex1Y,I1179,TRUE,_xll.ohTrigger(RecalcTrigger,Trigger1Y)),NA())</f>
        <v>2.930375433867205E-2</v>
      </c>
    </row>
    <row r="1180" spans="2:17" x14ac:dyDescent="0.2">
      <c r="B1180" s="46" t="s">
        <v>51</v>
      </c>
      <c r="D1180" s="49">
        <f>_xll.qlCalendarAdvance(LocalCalendar,$D1179,B1180,"f",FALSE)</f>
        <v>47872</v>
      </c>
      <c r="E1180" s="49">
        <f>_xll.qlInterestRateIndexValueDate(IndexON,D1180)</f>
        <v>47872</v>
      </c>
      <c r="F1180" s="52">
        <f>IFERROR(_xll.qlIndexFixing(IndexON,D1180,TRUE,_xll.ohTrigger(RecalcTrigger,TriggerON)),NA())</f>
        <v>2.1846151757172194E-2</v>
      </c>
      <c r="H1180" s="49">
        <f>_xll.qlCalendarAdvance(IborCalendar,$H1179,B1180,"f",FALSE)</f>
        <v>47865</v>
      </c>
      <c r="I1180" s="49">
        <f>_xll.qlInterestRateIndexValueDate(Index1M,$H1180)</f>
        <v>47869</v>
      </c>
      <c r="J1180" s="52">
        <f>IFERROR(_xll.qlIndexFixing(Index1M,$H1180,TRUE,_xll.ohTrigger(RecalcTrigger,Trigger1M)),NA())</f>
        <v>2.4060330565003053E-2</v>
      </c>
      <c r="K1180" s="52">
        <f>IFERROR(_xll.qlIndexFixing(ONIndex1M,I1180,TRUE,_xll.ohTrigger(RecalcTrigger,Trigger1M)),NA())</f>
        <v>2.4038285099967638E-2</v>
      </c>
      <c r="L1180" s="52">
        <f>IFERROR(_xll.qlIndexFixing(Index3M,H1180,TRUE,_xll.ohTrigger(RecalcTrigger,Trigger3M)),NA())</f>
        <v>2.54226970539424E-2</v>
      </c>
      <c r="M1180" s="52">
        <f>IFERROR(_xll.qlIndexFixing(ONIndex3M,I1180,TRUE,_xll.ohTrigger(RecalcTrigger,Trigger3M)),NA())</f>
        <v>2.5325246814604796E-2</v>
      </c>
      <c r="N1180" s="52">
        <f>IFERROR(_xll.qlIndexFixing(Index6M,$H1180,TRUE,_xll.ohTrigger(RecalcTrigger,Trigger6M)),NA())</f>
        <v>2.7193586548236295E-2</v>
      </c>
      <c r="O1180" s="52">
        <f>IFERROR(_xll.qlIndexFixing(ONIndex6M,I1180,TRUE,_xll.ohTrigger(RecalcTrigger,Trigger6M)),NA())</f>
        <v>2.6982439864591257E-2</v>
      </c>
      <c r="P1180" s="52">
        <f>IFERROR(_xll.qlIndexFixing(Index1Y,$H1180,TRUE,_xll.ohTrigger(RecalcTrigger,Trigger1Y)),NA())</f>
        <v>2.9711519619231543E-2</v>
      </c>
      <c r="Q1180" s="52">
        <f>IFERROR(_xll.qlIndexFixing(ONIndex1Y,I1180,TRUE,_xll.ohTrigger(RecalcTrigger,Trigger1Y)),NA())</f>
        <v>2.930411920001319E-2</v>
      </c>
    </row>
    <row r="1181" spans="2:17" x14ac:dyDescent="0.2">
      <c r="B1181" s="46" t="s">
        <v>51</v>
      </c>
      <c r="D1181" s="49">
        <f>_xll.qlCalendarAdvance(LocalCalendar,$D1180,B1181,"f",FALSE)</f>
        <v>47879</v>
      </c>
      <c r="E1181" s="49">
        <f>_xll.qlInterestRateIndexValueDate(IndexON,D1181)</f>
        <v>47879</v>
      </c>
      <c r="F1181" s="52">
        <f>IFERROR(_xll.qlIndexFixing(IndexON,D1181,TRUE,_xll.ohTrigger(RecalcTrigger,TriggerON)),NA())</f>
        <v>2.1848672092925625E-2</v>
      </c>
      <c r="H1181" s="49">
        <f>_xll.qlCalendarAdvance(IborCalendar,$H1180,B1181,"f",FALSE)</f>
        <v>47872</v>
      </c>
      <c r="I1181" s="49">
        <f>_xll.qlInterestRateIndexValueDate(Index1M,$H1181)</f>
        <v>47876</v>
      </c>
      <c r="J1181" s="52">
        <f>IFERROR(_xll.qlIndexFixing(Index1M,$H1181,TRUE,_xll.ohTrigger(RecalcTrigger,Trigger1M)),NA())</f>
        <v>2.4059360773339308E-2</v>
      </c>
      <c r="K1181" s="52">
        <f>IFERROR(_xll.qlIndexFixing(ONIndex1M,I1181,TRUE,_xll.ohTrigger(RecalcTrigger,Trigger1M)),NA())</f>
        <v>2.4037343581264636E-2</v>
      </c>
      <c r="L1181" s="52">
        <f>IFERROR(_xll.qlIndexFixing(Index3M,H1181,TRUE,_xll.ohTrigger(RecalcTrigger,Trigger3M)),NA())</f>
        <v>2.5425534414053708E-2</v>
      </c>
      <c r="M1181" s="52">
        <f>IFERROR(_xll.qlIndexFixing(ONIndex3M,I1181,TRUE,_xll.ohTrigger(RecalcTrigger,Trigger3M)),NA())</f>
        <v>2.5328054470232786E-2</v>
      </c>
      <c r="N1181" s="52">
        <f>IFERROR(_xll.qlIndexFixing(Index6M,$H1181,TRUE,_xll.ohTrigger(RecalcTrigger,Trigger6M)),NA())</f>
        <v>2.7195715883826355E-2</v>
      </c>
      <c r="O1181" s="52">
        <f>IFERROR(_xll.qlIndexFixing(ONIndex6M,I1181,TRUE,_xll.ohTrigger(RecalcTrigger,Trigger6M)),NA())</f>
        <v>2.6984671734560095E-2</v>
      </c>
      <c r="P1181" s="52">
        <f>IFERROR(_xll.qlIndexFixing(Index1Y,$H1181,TRUE,_xll.ohTrigger(RecalcTrigger,Trigger1Y)),NA())</f>
        <v>2.9709920539946557E-2</v>
      </c>
      <c r="Q1181" s="52">
        <f>IFERROR(_xll.qlIndexFixing(ONIndex1Y,I1181,TRUE,_xll.ohTrigger(RecalcTrigger,Trigger1Y)),NA())</f>
        <v>2.9304365119378062E-2</v>
      </c>
    </row>
    <row r="1182" spans="2:17" x14ac:dyDescent="0.2">
      <c r="B1182" s="46" t="s">
        <v>51</v>
      </c>
      <c r="D1182" s="49">
        <f>_xll.qlCalendarAdvance(LocalCalendar,$D1181,B1182,"f",FALSE)</f>
        <v>47886</v>
      </c>
      <c r="E1182" s="49">
        <f>_xll.qlInterestRateIndexValueDate(IndexON,D1182)</f>
        <v>47886</v>
      </c>
      <c r="F1182" s="52">
        <f>IFERROR(_xll.qlIndexFixing(IndexON,D1182,TRUE,_xll.ohTrigger(RecalcTrigger,TriggerON)),NA())</f>
        <v>2.1851183723136103E-2</v>
      </c>
      <c r="H1182" s="49">
        <f>_xll.qlCalendarAdvance(IborCalendar,$H1181,B1182,"f",FALSE)</f>
        <v>47879</v>
      </c>
      <c r="I1182" s="49">
        <f>_xll.qlInterestRateIndexValueDate(Index1M,$H1182)</f>
        <v>47883</v>
      </c>
      <c r="J1182" s="52">
        <f>IFERROR(_xll.qlIndexFixing(Index1M,$H1182,TRUE,_xll.ohTrigger(RecalcTrigger,Trigger1M)),NA())</f>
        <v>2.4056182101422748E-2</v>
      </c>
      <c r="K1182" s="52">
        <f>IFERROR(_xll.qlIndexFixing(ONIndex1M,I1182,TRUE,_xll.ohTrigger(RecalcTrigger,Trigger1M)),NA())</f>
        <v>2.4036389773911537E-2</v>
      </c>
      <c r="L1182" s="52">
        <f>IFERROR(_xll.qlIndexFixing(Index3M,H1182,TRUE,_xll.ohTrigger(RecalcTrigger,Trigger3M)),NA())</f>
        <v>2.5429473038635089E-2</v>
      </c>
      <c r="M1182" s="52">
        <f>IFERROR(_xll.qlIndexFixing(ONIndex3M,I1182,TRUE,_xll.ohTrigger(RecalcTrigger,Trigger3M)),NA())</f>
        <v>2.5330864010673082E-2</v>
      </c>
      <c r="N1182" s="52">
        <f>IFERROR(_xll.qlIndexFixing(Index6M,$H1182,TRUE,_xll.ohTrigger(RecalcTrigger,Trigger6M)),NA())</f>
        <v>2.7197828090044462E-2</v>
      </c>
      <c r="O1182" s="52">
        <f>IFERROR(_xll.qlIndexFixing(ONIndex6M,I1182,TRUE,_xll.ohTrigger(RecalcTrigger,Trigger6M)),NA())</f>
        <v>2.6986898329948161E-2</v>
      </c>
      <c r="P1182" s="52">
        <f>IFERROR(_xll.qlIndexFixing(Index1Y,$H1182,TRUE,_xll.ohTrigger(RecalcTrigger,Trigger1Y)),NA())</f>
        <v>2.9708270708533591E-2</v>
      </c>
      <c r="Q1182" s="52">
        <f>IFERROR(_xll.qlIndexFixing(ONIndex1Y,I1182,TRUE,_xll.ohTrigger(RecalcTrigger,Trigger1Y)),NA())</f>
        <v>2.9304492096766666E-2</v>
      </c>
    </row>
    <row r="1183" spans="2:17" x14ac:dyDescent="0.2">
      <c r="B1183" s="46" t="s">
        <v>51</v>
      </c>
      <c r="D1183" s="49">
        <f>_xll.qlCalendarAdvance(LocalCalendar,$D1182,B1183,"f",FALSE)</f>
        <v>47893</v>
      </c>
      <c r="E1183" s="49">
        <f>_xll.qlInterestRateIndexValueDate(IndexON,D1183)</f>
        <v>47893</v>
      </c>
      <c r="F1183" s="52">
        <f>IFERROR(_xll.qlIndexFixing(IndexON,D1183,TRUE,_xll.ohTrigger(RecalcTrigger,TriggerON)),NA())</f>
        <v>2.1854528337788004E-2</v>
      </c>
      <c r="H1183" s="49">
        <f>_xll.qlCalendarAdvance(IborCalendar,$H1182,B1183,"f",FALSE)</f>
        <v>47886</v>
      </c>
      <c r="I1183" s="49">
        <f>_xll.qlInterestRateIndexValueDate(Index1M,$H1183)</f>
        <v>47890</v>
      </c>
      <c r="J1183" s="52">
        <f>IFERROR(_xll.qlIndexFixing(Index1M,$H1183,TRUE,_xll.ohTrigger(RecalcTrigger,Trigger1M)),NA())</f>
        <v>2.4055190520850811E-2</v>
      </c>
      <c r="K1183" s="52">
        <f>IFERROR(_xll.qlIndexFixing(ONIndex1M,I1183,TRUE,_xll.ohTrigger(RecalcTrigger,Trigger1M)),NA())</f>
        <v>2.4035423678228085E-2</v>
      </c>
      <c r="L1183" s="52">
        <f>IFERROR(_xll.qlIndexFixing(Index3M,H1183,TRUE,_xll.ohTrigger(RecalcTrigger,Trigger3M)),NA())</f>
        <v>2.5431214547454672E-2</v>
      </c>
      <c r="M1183" s="52">
        <f>IFERROR(_xll.qlIndexFixing(ONIndex3M,I1183,TRUE,_xll.ohTrigger(RecalcTrigger,Trigger3M)),NA())</f>
        <v>2.533367543600562E-2</v>
      </c>
      <c r="N1183" s="52">
        <f>IFERROR(_xll.qlIndexFixing(Index6M,$H1183,TRUE,_xll.ohTrigger(RecalcTrigger,Trigger6M)),NA())</f>
        <v>2.7199922172891036E-2</v>
      </c>
      <c r="O1183" s="52">
        <f>IFERROR(_xll.qlIndexFixing(ONIndex6M,I1183,TRUE,_xll.ohTrigger(RecalcTrigger,Trigger6M)),NA())</f>
        <v>2.6989119650835391E-2</v>
      </c>
      <c r="P1183" s="52">
        <f>IFERROR(_xll.qlIndexFixing(Index1Y,$H1183,TRUE,_xll.ohTrigger(RecalcTrigger,Trigger1Y)),NA())</f>
        <v>2.970657200658583E-2</v>
      </c>
      <c r="Q1183" s="52">
        <f>IFERROR(_xll.qlIndexFixing(ONIndex1Y,I1183,TRUE,_xll.ohTrigger(RecalcTrigger,Trigger1Y)),NA())</f>
        <v>2.9304500132179001E-2</v>
      </c>
    </row>
    <row r="1184" spans="2:17" x14ac:dyDescent="0.2">
      <c r="B1184" s="46" t="s">
        <v>51</v>
      </c>
      <c r="D1184" s="49">
        <f>_xll.qlCalendarAdvance(LocalCalendar,$D1183,B1184,"f",FALSE)</f>
        <v>47900</v>
      </c>
      <c r="E1184" s="49">
        <f>_xll.qlInterestRateIndexValueDate(IndexON,D1184)</f>
        <v>47900</v>
      </c>
      <c r="F1184" s="52">
        <f>IFERROR(_xll.qlIndexFixing(IndexON,D1184,TRUE,_xll.ohTrigger(RecalcTrigger,TriggerON)),NA())</f>
        <v>2.1856180866981489E-2</v>
      </c>
      <c r="H1184" s="49">
        <f>_xll.qlCalendarAdvance(IborCalendar,$H1183,B1184,"f",FALSE)</f>
        <v>47893</v>
      </c>
      <c r="I1184" s="49">
        <f>_xll.qlInterestRateIndexValueDate(Index1M,$H1184)</f>
        <v>47897</v>
      </c>
      <c r="J1184" s="52">
        <f>IFERROR(_xll.qlIndexFixing(Index1M,$H1184,TRUE,_xll.ohTrigger(RecalcTrigger,Trigger1M)),NA())</f>
        <v>2.4054186629723442E-2</v>
      </c>
      <c r="K1184" s="52">
        <f>IFERROR(_xll.qlIndexFixing(ONIndex1M,I1184,TRUE,_xll.ohTrigger(RecalcTrigger,Trigger1M)),NA())</f>
        <v>2.4034445294054407E-2</v>
      </c>
      <c r="L1184" s="52">
        <f>IFERROR(_xll.qlIndexFixing(Index3M,H1184,TRUE,_xll.ohTrigger(RecalcTrigger,Trigger3M)),NA())</f>
        <v>2.5434055008195955E-2</v>
      </c>
      <c r="M1184" s="52">
        <f>IFERROR(_xll.qlIndexFixing(ONIndex3M,I1184,TRUE,_xll.ohTrigger(RecalcTrigger,Trigger3M)),NA())</f>
        <v>2.5336488746310337E-2</v>
      </c>
      <c r="N1184" s="52">
        <f>IFERROR(_xll.qlIndexFixing(Index6M,$H1184,TRUE,_xll.ohTrigger(RecalcTrigger,Trigger6M)),NA())</f>
        <v>2.7201997138362966E-2</v>
      </c>
      <c r="O1184" s="52">
        <f>IFERROR(_xll.qlIndexFixing(ONIndex6M,I1184,TRUE,_xll.ohTrigger(RecalcTrigger,Trigger6M)),NA())</f>
        <v>2.6991335697141849E-2</v>
      </c>
      <c r="P1184" s="52">
        <f>IFERROR(_xll.qlIndexFixing(Index1Y,$H1184,TRUE,_xll.ohTrigger(RecalcTrigger,Trigger1Y)),NA())</f>
        <v>2.9704826315690099E-2</v>
      </c>
      <c r="Q1184" s="52">
        <f>IFERROR(_xll.qlIndexFixing(ONIndex1Y,I1184,TRUE,_xll.ohTrigger(RecalcTrigger,Trigger1Y)),NA())</f>
        <v>2.9304389225535132E-2</v>
      </c>
    </row>
    <row r="1185" spans="2:17" x14ac:dyDescent="0.2">
      <c r="B1185" s="46" t="s">
        <v>51</v>
      </c>
      <c r="D1185" s="49">
        <f>_xll.qlCalendarAdvance(LocalCalendar,$D1184,B1185,"f",FALSE)</f>
        <v>47907</v>
      </c>
      <c r="E1185" s="49">
        <f>_xll.qlInterestRateIndexValueDate(IndexON,D1185)</f>
        <v>47907</v>
      </c>
      <c r="F1185" s="52">
        <f>IFERROR(_xll.qlIndexFixing(IndexON,D1185,TRUE,_xll.ohTrigger(RecalcTrigger,TriggerON)),NA())</f>
        <v>2.1858666380589753E-2</v>
      </c>
      <c r="H1185" s="49">
        <f>_xll.qlCalendarAdvance(IborCalendar,$H1184,B1185,"f",FALSE)</f>
        <v>47900</v>
      </c>
      <c r="I1185" s="49">
        <f>_xll.qlInterestRateIndexValueDate(Index1M,$H1185)</f>
        <v>47904</v>
      </c>
      <c r="J1185" s="52">
        <f>IFERROR(_xll.qlIndexFixing(Index1M,$H1185,TRUE,_xll.ohTrigger(RecalcTrigger,Trigger1M)),NA())</f>
        <v>2.4053170428049202E-2</v>
      </c>
      <c r="K1185" s="52">
        <f>IFERROR(_xll.qlIndexFixing(ONIndex1M,I1185,TRUE,_xll.ohTrigger(RecalcTrigger,Trigger1M)),NA())</f>
        <v>2.403345462147044E-2</v>
      </c>
      <c r="L1185" s="52">
        <f>IFERROR(_xll.qlIndexFixing(Index3M,H1185,TRUE,_xll.ohTrigger(RecalcTrigger,Trigger3M)),NA())</f>
        <v>2.5437991213580275E-2</v>
      </c>
      <c r="M1185" s="52">
        <f>IFERROR(_xll.qlIndexFixing(ONIndex3M,I1185,TRUE,_xll.ohTrigger(RecalcTrigger,Trigger3M)),NA())</f>
        <v>2.5339303941507296E-2</v>
      </c>
      <c r="N1185" s="52">
        <f>IFERROR(_xll.qlIndexFixing(Index6M,$H1185,TRUE,_xll.ohTrigger(RecalcTrigger,Trigger6M)),NA())</f>
        <v>2.7205214246208309E-2</v>
      </c>
      <c r="O1185" s="52">
        <f>IFERROR(_xll.qlIndexFixing(ONIndex6M,I1185,TRUE,_xll.ohTrigger(RecalcTrigger,Trigger6M)),NA())</f>
        <v>2.6993546468947471E-2</v>
      </c>
      <c r="P1185" s="52">
        <f>IFERROR(_xll.qlIndexFixing(Index1Y,$H1185,TRUE,_xll.ohTrigger(RecalcTrigger,Trigger1Y)),NA())</f>
        <v>2.9703035517427107E-2</v>
      </c>
      <c r="Q1185" s="52">
        <f>IFERROR(_xll.qlIndexFixing(ONIndex1Y,I1185,TRUE,_xll.ohTrigger(RecalcTrigger,Trigger1Y)),NA())</f>
        <v>2.9304159376994932E-2</v>
      </c>
    </row>
    <row r="1186" spans="2:17" x14ac:dyDescent="0.2">
      <c r="B1186" s="46" t="s">
        <v>51</v>
      </c>
      <c r="D1186" s="49">
        <f>_xll.qlCalendarAdvance(LocalCalendar,$D1185,B1186,"f",FALSE)</f>
        <v>47914</v>
      </c>
      <c r="E1186" s="49">
        <f>_xll.qlInterestRateIndexValueDate(IndexON,D1186)</f>
        <v>47914</v>
      </c>
      <c r="F1186" s="52">
        <f>IFERROR(_xll.qlIndexFixing(IndexON,D1186,TRUE,_xll.ohTrigger(RecalcTrigger,TriggerON)),NA())</f>
        <v>2.1861143188681709E-2</v>
      </c>
      <c r="H1186" s="49">
        <f>_xll.qlCalendarAdvance(IborCalendar,$H1185,B1186,"f",FALSE)</f>
        <v>47907</v>
      </c>
      <c r="I1186" s="49">
        <f>_xll.qlInterestRateIndexValueDate(Index1M,$H1186)</f>
        <v>47911</v>
      </c>
      <c r="J1186" s="52">
        <f>IFERROR(_xll.qlIndexFixing(Index1M,$H1186,TRUE,_xll.ohTrigger(RecalcTrigger,Trigger1M)),NA())</f>
        <v>2.4054327119883961E-2</v>
      </c>
      <c r="K1186" s="52">
        <f>IFERROR(_xll.qlIndexFixing(ONIndex1M,I1186,TRUE,_xll.ohTrigger(RecalcTrigger,Trigger1M)),NA())</f>
        <v>2.4032451660396248E-2</v>
      </c>
      <c r="L1186" s="52">
        <f>IFERROR(_xll.qlIndexFixing(Index3M,H1186,TRUE,_xll.ohTrigger(RecalcTrigger,Trigger3M)),NA())</f>
        <v>2.5441919933371953E-2</v>
      </c>
      <c r="M1186" s="52">
        <f>IFERROR(_xll.qlIndexFixing(ONIndex3M,I1186,TRUE,_xll.ohTrigger(RecalcTrigger,Trigger3M)),NA())</f>
        <v>2.5342121021596498E-2</v>
      </c>
      <c r="N1186" s="52">
        <f>IFERROR(_xll.qlIndexFixing(Index6M,$H1186,TRUE,_xll.ohTrigger(RecalcTrigger,Trigger6M)),NA())</f>
        <v>2.7209566650889371E-2</v>
      </c>
      <c r="O1186" s="52">
        <f>IFERROR(_xll.qlIndexFixing(ONIndex6M,I1186,TRUE,_xll.ohTrigger(RecalcTrigger,Trigger6M)),NA())</f>
        <v>2.6995751966252257E-2</v>
      </c>
      <c r="P1186" s="52">
        <f>IFERROR(_xll.qlIndexFixing(Index1Y,$H1186,TRUE,_xll.ohTrigger(RecalcTrigger,Trigger1Y)),NA())</f>
        <v>2.9702262063696767E-2</v>
      </c>
      <c r="Q1186" s="52">
        <f>IFERROR(_xll.qlIndexFixing(ONIndex1Y,I1186,TRUE,_xll.ohTrigger(RecalcTrigger,Trigger1Y)),NA())</f>
        <v>2.9303810586398527E-2</v>
      </c>
    </row>
    <row r="1187" spans="2:17" x14ac:dyDescent="0.2">
      <c r="B1187" s="46" t="s">
        <v>51</v>
      </c>
      <c r="D1187" s="49">
        <f>_xll.qlCalendarAdvance(LocalCalendar,$D1186,B1187,"f",FALSE)</f>
        <v>47921</v>
      </c>
      <c r="E1187" s="49">
        <f>_xll.qlInterestRateIndexValueDate(IndexON,D1187)</f>
        <v>47921</v>
      </c>
      <c r="F1187" s="52">
        <f>IFERROR(_xll.qlIndexFixing(IndexON,D1187,TRUE,_xll.ohTrigger(RecalcTrigger,TriggerON)),NA())</f>
        <v>2.1863611291230711E-2</v>
      </c>
      <c r="H1187" s="49">
        <f>_xll.qlCalendarAdvance(IborCalendar,$H1186,B1187,"f",FALSE)</f>
        <v>47914</v>
      </c>
      <c r="I1187" s="49">
        <f>_xll.qlInterestRateIndexValueDate(Index1M,$H1187)</f>
        <v>47918</v>
      </c>
      <c r="J1187" s="52">
        <f>IFERROR(_xll.qlIndexFixing(Index1M,$H1187,TRUE,_xll.ohTrigger(RecalcTrigger,Trigger1M)),NA())</f>
        <v>2.4056192445893743E-2</v>
      </c>
      <c r="K1187" s="52">
        <f>IFERROR(_xll.qlIndexFixing(ONIndex1M,I1187,TRUE,_xll.ohTrigger(RecalcTrigger,Trigger1M)),NA())</f>
        <v>2.403143641083183E-2</v>
      </c>
      <c r="L1187" s="52">
        <f>IFERROR(_xll.qlIndexFixing(Index3M,H1187,TRUE,_xll.ohTrigger(RecalcTrigger,Trigger3M)),NA())</f>
        <v>2.5444740813833345E-2</v>
      </c>
      <c r="M1187" s="52">
        <f>IFERROR(_xll.qlIndexFixing(ONIndex3M,I1187,TRUE,_xll.ohTrigger(RecalcTrigger,Trigger3M)),NA())</f>
        <v>2.5344939986577941E-2</v>
      </c>
      <c r="N1187" s="52">
        <f>IFERROR(_xll.qlIndexFixing(Index6M,$H1187,TRUE,_xll.ohTrigger(RecalcTrigger,Trigger6M)),NA())</f>
        <v>2.7211572685457829E-2</v>
      </c>
      <c r="O1187" s="52">
        <f>IFERROR(_xll.qlIndexFixing(ONIndex6M,I1187,TRUE,_xll.ohTrigger(RecalcTrigger,Trigger6M)),NA())</f>
        <v>2.6997952188976271E-2</v>
      </c>
      <c r="P1187" s="52">
        <f>IFERROR(_xll.qlIndexFixing(Index1Y,$H1187,TRUE,_xll.ohTrigger(RecalcTrigger,Trigger1Y)),NA())</f>
        <v>2.9700384613224086E-2</v>
      </c>
      <c r="Q1187" s="52">
        <f>IFERROR(_xll.qlIndexFixing(ONIndex1Y,I1187,TRUE,_xll.ohTrigger(RecalcTrigger,Trigger1Y)),NA())</f>
        <v>2.9303342853825853E-2</v>
      </c>
    </row>
    <row r="1188" spans="2:17" x14ac:dyDescent="0.2">
      <c r="B1188" s="46" t="s">
        <v>51</v>
      </c>
      <c r="D1188" s="49">
        <f>_xll.qlCalendarAdvance(LocalCalendar,$D1187,B1188,"f",FALSE)</f>
        <v>47928</v>
      </c>
      <c r="E1188" s="49">
        <f>_xll.qlInterestRateIndexValueDate(IndexON,D1188)</f>
        <v>47928</v>
      </c>
      <c r="F1188" s="52">
        <f>IFERROR(_xll.qlIndexFixing(IndexON,D1188,TRUE,_xll.ohTrigger(RecalcTrigger,TriggerON)),NA())</f>
        <v>2.1866070688263406E-2</v>
      </c>
      <c r="H1188" s="49">
        <f>_xll.qlCalendarAdvance(IborCalendar,$H1187,B1188,"f",FALSE)</f>
        <v>47921</v>
      </c>
      <c r="I1188" s="49">
        <f>_xll.qlInterestRateIndexValueDate(Index1M,$H1188)</f>
        <v>47925</v>
      </c>
      <c r="J1188" s="52">
        <f>IFERROR(_xll.qlIndexFixing(Index1M,$H1188,TRUE,_xll.ohTrigger(RecalcTrigger,Trigger1M)),NA())</f>
        <v>2.4052227467499101E-2</v>
      </c>
      <c r="K1188" s="52">
        <f>IFERROR(_xll.qlIndexFixing(ONIndex1M,I1188,TRUE,_xll.ohTrigger(RecalcTrigger,Trigger1M)),NA())</f>
        <v>2.4030408872857123E-2</v>
      </c>
      <c r="L1188" s="52">
        <f>IFERROR(_xll.qlIndexFixing(Index3M,H1188,TRUE,_xll.ohTrigger(RecalcTrigger,Trigger3M)),NA())</f>
        <v>2.5447550025356747E-2</v>
      </c>
      <c r="M1188" s="52">
        <f>IFERROR(_xll.qlIndexFixing(ONIndex3M,I1188,TRUE,_xll.ohTrigger(RecalcTrigger,Trigger3M)),NA())</f>
        <v>2.5347760836451627E-2</v>
      </c>
      <c r="N1188" s="52">
        <f>IFERROR(_xll.qlIndexFixing(Index6M,$H1188,TRUE,_xll.ohTrigger(RecalcTrigger,Trigger6M)),NA())</f>
        <v>2.7213555491741776E-2</v>
      </c>
      <c r="O1188" s="52">
        <f>IFERROR(_xll.qlIndexFixing(ONIndex6M,I1188,TRUE,_xll.ohTrigger(RecalcTrigger,Trigger6M)),NA())</f>
        <v>2.7000147137119512E-2</v>
      </c>
      <c r="P1188" s="52">
        <f>IFERROR(_xll.qlIndexFixing(Index1Y,$H1188,TRUE,_xll.ohTrigger(RecalcTrigger,Trigger1Y)),NA())</f>
        <v>2.969846773802191E-2</v>
      </c>
      <c r="Q1188" s="52">
        <f>IFERROR(_xll.qlIndexFixing(ONIndex1Y,I1188,TRUE,_xll.ohTrigger(RecalcTrigger,Trigger1Y)),NA())</f>
        <v>2.9302756179356848E-2</v>
      </c>
    </row>
    <row r="1189" spans="2:17" x14ac:dyDescent="0.2">
      <c r="B1189" s="46" t="s">
        <v>51</v>
      </c>
      <c r="D1189" s="49">
        <f>_xll.qlCalendarAdvance(LocalCalendar,$D1188,B1189,"f",FALSE)</f>
        <v>47935</v>
      </c>
      <c r="E1189" s="49">
        <f>_xll.qlInterestRateIndexValueDate(IndexON,D1189)</f>
        <v>47935</v>
      </c>
      <c r="F1189" s="52">
        <f>IFERROR(_xll.qlIndexFixing(IndexON,D1189,TRUE,_xll.ohTrigger(RecalcTrigger,TriggerON)),NA())</f>
        <v>2.1868521379779793E-2</v>
      </c>
      <c r="H1189" s="49">
        <f>_xll.qlCalendarAdvance(IborCalendar,$H1188,B1189,"f",FALSE)</f>
        <v>47928</v>
      </c>
      <c r="I1189" s="49">
        <f>_xll.qlInterestRateIndexValueDate(Index1M,$H1189)</f>
        <v>47932</v>
      </c>
      <c r="J1189" s="52">
        <f>IFERROR(_xll.qlIndexFixing(Index1M,$H1189,TRUE,_xll.ohTrigger(RecalcTrigger,Trigger1M)),NA())</f>
        <v>2.4051159171820085E-2</v>
      </c>
      <c r="K1189" s="52">
        <f>IFERROR(_xll.qlIndexFixing(ONIndex1M,I1189,TRUE,_xll.ohTrigger(RecalcTrigger,Trigger1M)),NA())</f>
        <v>2.4029369046392191E-2</v>
      </c>
      <c r="L1189" s="52">
        <f>IFERROR(_xll.qlIndexFixing(Index3M,H1189,TRUE,_xll.ohTrigger(RecalcTrigger,Trigger3M)),NA())</f>
        <v>2.5450344929699491E-2</v>
      </c>
      <c r="M1189" s="52">
        <f>IFERROR(_xll.qlIndexFixing(ONIndex3M,I1189,TRUE,_xll.ohTrigger(RecalcTrigger,Trigger3M)),NA())</f>
        <v>2.5350583571297491E-2</v>
      </c>
      <c r="N1189" s="52">
        <f>IFERROR(_xll.qlIndexFixing(Index6M,$H1189,TRUE,_xll.ohTrigger(RecalcTrigger,Trigger6M)),NA())</f>
        <v>2.7215514091706163E-2</v>
      </c>
      <c r="O1189" s="52">
        <f>IFERROR(_xll.qlIndexFixing(ONIndex6M,I1189,TRUE,_xll.ohTrigger(RecalcTrigger,Trigger6M)),NA())</f>
        <v>2.7002336810841854E-2</v>
      </c>
      <c r="P1189" s="52">
        <f>IFERROR(_xll.qlIndexFixing(Index1Y,$H1189,TRUE,_xll.ohTrigger(RecalcTrigger,Trigger1Y)),NA())</f>
        <v>2.9696513314651007E-2</v>
      </c>
      <c r="Q1189" s="52">
        <f>IFERROR(_xll.qlIndexFixing(ONIndex1Y,I1189,TRUE,_xll.ohTrigger(RecalcTrigger,Trigger1Y)),NA())</f>
        <v>2.9302050562911575E-2</v>
      </c>
    </row>
    <row r="1190" spans="2:17" x14ac:dyDescent="0.2">
      <c r="B1190" s="46" t="s">
        <v>51</v>
      </c>
      <c r="D1190" s="49">
        <f>_xll.qlCalendarAdvance(LocalCalendar,$D1189,B1190,"f",FALSE)</f>
        <v>47942</v>
      </c>
      <c r="E1190" s="49">
        <f>_xll.qlInterestRateIndexValueDate(IndexON,D1190)</f>
        <v>47942</v>
      </c>
      <c r="F1190" s="52">
        <f>IFERROR(_xll.qlIndexFixing(IndexON,D1190,TRUE,_xll.ohTrigger(RecalcTrigger,TriggerON)),NA())</f>
        <v>2.1870963365726581E-2</v>
      </c>
      <c r="H1190" s="49">
        <f>_xll.qlCalendarAdvance(IborCalendar,$H1189,B1190,"f",FALSE)</f>
        <v>47935</v>
      </c>
      <c r="I1190" s="49">
        <f>_xll.qlInterestRateIndexValueDate(Index1M,$H1190)</f>
        <v>47939</v>
      </c>
      <c r="J1190" s="52">
        <f>IFERROR(_xll.qlIndexFixing(Index1M,$H1190,TRUE,_xll.ohTrigger(RecalcTrigger,Trigger1M)),NA())</f>
        <v>2.4049354021093983E-2</v>
      </c>
      <c r="K1190" s="52">
        <f>IFERROR(_xll.qlIndexFixing(ONIndex1M,I1190,TRUE,_xll.ohTrigger(RecalcTrigger,Trigger1M)),NA())</f>
        <v>2.4028316931516969E-2</v>
      </c>
      <c r="L1190" s="52">
        <f>IFERROR(_xll.qlIndexFixing(Index3M,H1190,TRUE,_xll.ohTrigger(RecalcTrigger,Trigger3M)),NA())</f>
        <v>2.5452030568158503E-2</v>
      </c>
      <c r="M1190" s="52">
        <f>IFERROR(_xll.qlIndexFixing(ONIndex3M,I1190,TRUE,_xll.ohTrigger(RecalcTrigger,Trigger3M)),NA())</f>
        <v>2.5353408190955662E-2</v>
      </c>
      <c r="N1190" s="52">
        <f>IFERROR(_xll.qlIndexFixing(Index6M,$H1190,TRUE,_xll.ohTrigger(RecalcTrigger,Trigger6M)),NA())</f>
        <v>2.7216295078149745E-2</v>
      </c>
      <c r="O1190" s="52">
        <f>IFERROR(_xll.qlIndexFixing(ONIndex6M,I1190,TRUE,_xll.ohTrigger(RecalcTrigger,Trigger6M)),NA())</f>
        <v>2.7004521209983423E-2</v>
      </c>
      <c r="P1190" s="52">
        <f>IFERROR(_xll.qlIndexFixing(Index1Y,$H1190,TRUE,_xll.ohTrigger(RecalcTrigger,Trigger1Y)),NA())</f>
        <v>2.9694523219661442E-2</v>
      </c>
      <c r="Q1190" s="52">
        <f>IFERROR(_xll.qlIndexFixing(ONIndex1Y,I1190,TRUE,_xll.ohTrigger(RecalcTrigger,Trigger1Y)),NA())</f>
        <v>2.9301226004410097E-2</v>
      </c>
    </row>
    <row r="1191" spans="2:17" x14ac:dyDescent="0.2">
      <c r="B1191" s="46" t="s">
        <v>51</v>
      </c>
      <c r="D1191" s="49">
        <f>_xll.qlCalendarAdvance(LocalCalendar,$D1190,B1191,"f",FALSE)</f>
        <v>47949</v>
      </c>
      <c r="E1191" s="49">
        <f>_xll.qlInterestRateIndexValueDate(IndexON,D1191)</f>
        <v>47949</v>
      </c>
      <c r="F1191" s="52">
        <f>IFERROR(_xll.qlIndexFixing(IndexON,D1191,TRUE,_xll.ohTrigger(RecalcTrigger,TriggerON)),NA())</f>
        <v>2.1873396646157062E-2</v>
      </c>
      <c r="H1191" s="49">
        <f>_xll.qlCalendarAdvance(IborCalendar,$H1190,B1191,"f",FALSE)</f>
        <v>47942</v>
      </c>
      <c r="I1191" s="49">
        <f>_xll.qlInterestRateIndexValueDate(Index1M,$H1191)</f>
        <v>47946</v>
      </c>
      <c r="J1191" s="52">
        <f>IFERROR(_xll.qlIndexFixing(Index1M,$H1191,TRUE,_xll.ohTrigger(RecalcTrigger,Trigger1M)),NA())</f>
        <v>2.4048262042239976E-2</v>
      </c>
      <c r="K1191" s="52">
        <f>IFERROR(_xll.qlIndexFixing(ONIndex1M,I1191,TRUE,_xll.ohTrigger(RecalcTrigger,Trigger1M)),NA())</f>
        <v>2.4027252528151521E-2</v>
      </c>
      <c r="L1191" s="52">
        <f>IFERROR(_xll.qlIndexFixing(Index3M,H1191,TRUE,_xll.ohTrigger(RecalcTrigger,Trigger3M)),NA())</f>
        <v>2.5454790795158434E-2</v>
      </c>
      <c r="M1191" s="52">
        <f>IFERROR(_xll.qlIndexFixing(ONIndex3M,I1191,TRUE,_xll.ohTrigger(RecalcTrigger,Trigger3M)),NA())</f>
        <v>2.5356234695586011E-2</v>
      </c>
      <c r="N1191" s="52">
        <f>IFERROR(_xll.qlIndexFixing(Index6M,$H1191,TRUE,_xll.ohTrigger(RecalcTrigger,Trigger6M)),NA())</f>
        <v>2.7218204351686395E-2</v>
      </c>
      <c r="O1191" s="52">
        <f>IFERROR(_xll.qlIndexFixing(ONIndex6M,I1191,TRUE,_xll.ohTrigger(RecalcTrigger,Trigger6M)),NA())</f>
        <v>2.7006700334624156E-2</v>
      </c>
      <c r="P1191" s="52">
        <f>IFERROR(_xll.qlIndexFixing(Index1Y,$H1191,TRUE,_xll.ohTrigger(RecalcTrigger,Trigger1Y)),NA())</f>
        <v>2.9692499329592354E-2</v>
      </c>
      <c r="Q1191" s="52">
        <f>IFERROR(_xll.qlIndexFixing(ONIndex1Y,I1191,TRUE,_xll.ohTrigger(RecalcTrigger,Trigger1Y)),NA())</f>
        <v>2.9300282503932351E-2</v>
      </c>
    </row>
    <row r="1192" spans="2:17" x14ac:dyDescent="0.2">
      <c r="B1192" s="46" t="s">
        <v>51</v>
      </c>
      <c r="D1192" s="49">
        <f>_xll.qlCalendarAdvance(LocalCalendar,$D1191,B1192,"f",FALSE)</f>
        <v>47956</v>
      </c>
      <c r="E1192" s="49">
        <f>_xll.qlInterestRateIndexValueDate(IndexON,D1192)</f>
        <v>47956</v>
      </c>
      <c r="F1192" s="52">
        <f>IFERROR(_xll.qlIndexFixing(IndexON,D1192,TRUE,_xll.ohTrigger(RecalcTrigger,TriggerON)),NA())</f>
        <v>2.1875821221044589E-2</v>
      </c>
      <c r="H1192" s="49">
        <f>_xll.qlCalendarAdvance(IborCalendar,$H1191,B1192,"f",FALSE)</f>
        <v>47953</v>
      </c>
      <c r="I1192" s="49">
        <f>_xll.qlInterestRateIndexValueDate(Index1M,$H1192)</f>
        <v>47955</v>
      </c>
      <c r="J1192" s="52">
        <f>IFERROR(_xll.qlIndexFixing(Index1M,$H1192,TRUE,_xll.ohTrigger(RecalcTrigger,Trigger1M)),NA())</f>
        <v>2.4048282202933091E-2</v>
      </c>
      <c r="K1192" s="52">
        <f>IFERROR(_xll.qlIndexFixing(ONIndex1M,I1192,TRUE,_xll.ohTrigger(RecalcTrigger,Trigger1M)),NA())</f>
        <v>2.402586595305678E-2</v>
      </c>
      <c r="L1192" s="52">
        <f>IFERROR(_xll.qlIndexFixing(Index3M,H1192,TRUE,_xll.ohTrigger(RecalcTrigger,Trigger3M)),NA())</f>
        <v>2.5458306805212969E-2</v>
      </c>
      <c r="M1192" s="52">
        <f>IFERROR(_xll.qlIndexFixing(ONIndex3M,I1192,TRUE,_xll.ohTrigger(RecalcTrigger,Trigger3M)),NA())</f>
        <v>2.5359871542489643E-2</v>
      </c>
      <c r="N1192" s="52">
        <f>IFERROR(_xll.qlIndexFixing(Index6M,$H1192,TRUE,_xll.ohTrigger(RecalcTrigger,Trigger6M)),NA())</f>
        <v>2.7220619148896674E-2</v>
      </c>
      <c r="O1192" s="52">
        <f>IFERROR(_xll.qlIndexFixing(ONIndex6M,I1192,TRUE,_xll.ohTrigger(RecalcTrigger,Trigger6M)),NA())</f>
        <v>2.7009494315910487E-2</v>
      </c>
      <c r="P1192" s="52">
        <f>IFERROR(_xll.qlIndexFixing(Index1Y,$H1192,TRUE,_xll.ohTrigger(RecalcTrigger,Trigger1Y)),NA())</f>
        <v>2.9691946154336523E-2</v>
      </c>
      <c r="Q1192" s="52">
        <f>IFERROR(_xll.qlIndexFixing(ONIndex1Y,I1192,TRUE,_xll.ohTrigger(RecalcTrigger,Trigger1Y)),NA())</f>
        <v>2.9298894660172436E-2</v>
      </c>
    </row>
    <row r="1193" spans="2:17" x14ac:dyDescent="0.2">
      <c r="B1193" s="46" t="s">
        <v>51</v>
      </c>
      <c r="D1193" s="49">
        <f>_xll.qlCalendarAdvance(LocalCalendar,$D1192,B1193,"f",FALSE)</f>
        <v>47963</v>
      </c>
      <c r="E1193" s="49">
        <f>_xll.qlInterestRateIndexValueDate(IndexON,D1193)</f>
        <v>47963</v>
      </c>
      <c r="F1193" s="52">
        <f>IFERROR(_xll.qlIndexFixing(IndexON,D1193,TRUE,_xll.ohTrigger(RecalcTrigger,TriggerON)),NA())</f>
        <v>2.1878237090389163E-2</v>
      </c>
      <c r="H1193" s="49">
        <f>_xll.qlCalendarAdvance(IborCalendar,$H1192,B1193,"f",FALSE)</f>
        <v>47960</v>
      </c>
      <c r="I1193" s="49">
        <f>_xll.qlInterestRateIndexValueDate(Index1M,$H1193)</f>
        <v>47962</v>
      </c>
      <c r="J1193" s="52">
        <f>IFERROR(_xll.qlIndexFixing(Index1M,$H1193,TRUE,_xll.ohTrigger(RecalcTrigger,Trigger1M)),NA())</f>
        <v>2.4047873859467991E-2</v>
      </c>
      <c r="K1193" s="52">
        <f>IFERROR(_xll.qlIndexFixing(ONIndex1M,I1193,TRUE,_xll.ohTrigger(RecalcTrigger,Trigger1M)),NA())</f>
        <v>2.4024773461839288E-2</v>
      </c>
      <c r="L1193" s="52">
        <f>IFERROR(_xll.qlIndexFixing(Index3M,H1193,TRUE,_xll.ohTrigger(RecalcTrigger,Trigger3M)),NA())</f>
        <v>2.5461012588806634E-2</v>
      </c>
      <c r="M1193" s="52">
        <f>IFERROR(_xll.qlIndexFixing(ONIndex3M,I1193,TRUE,_xll.ohTrigger(RecalcTrigger,Trigger3M)),NA())</f>
        <v>2.5362702355433697E-2</v>
      </c>
      <c r="N1193" s="52">
        <f>IFERROR(_xll.qlIndexFixing(Index6M,$H1193,TRUE,_xll.ohTrigger(RecalcTrigger,Trigger6M)),NA())</f>
        <v>2.7222464995756517E-2</v>
      </c>
      <c r="O1193" s="52">
        <f>IFERROR(_xll.qlIndexFixing(ONIndex6M,I1193,TRUE,_xll.ohTrigger(RecalcTrigger,Trigger6M)),NA())</f>
        <v>2.7011661384355179E-2</v>
      </c>
      <c r="P1193" s="52">
        <f>IFERROR(_xll.qlIndexFixing(Index1Y,$H1193,TRUE,_xll.ohTrigger(RecalcTrigger,Trigger1Y)),NA())</f>
        <v>2.9689848211108469E-2</v>
      </c>
      <c r="Q1193" s="52">
        <f>IFERROR(_xll.qlIndexFixing(ONIndex1Y,I1193,TRUE,_xll.ohTrigger(RecalcTrigger,Trigger1Y)),NA())</f>
        <v>2.9297679292286105E-2</v>
      </c>
    </row>
    <row r="1194" spans="2:17" x14ac:dyDescent="0.2">
      <c r="B1194" s="46" t="s">
        <v>51</v>
      </c>
      <c r="D1194" s="49">
        <f>_xll.qlCalendarAdvance(LocalCalendar,$D1193,B1194,"f",FALSE)</f>
        <v>47970</v>
      </c>
      <c r="E1194" s="49">
        <f>_xll.qlInterestRateIndexValueDate(IndexON,D1194)</f>
        <v>47970</v>
      </c>
      <c r="F1194" s="52">
        <f>IFERROR(_xll.qlIndexFixing(IndexON,D1194,TRUE,_xll.ohTrigger(RecalcTrigger,TriggerON)),NA())</f>
        <v>2.188064425421743E-2</v>
      </c>
      <c r="H1194" s="49">
        <f>_xll.qlCalendarAdvance(IborCalendar,$H1193,B1194,"f",FALSE)</f>
        <v>47967</v>
      </c>
      <c r="I1194" s="49">
        <f>_xll.qlInterestRateIndexValueDate(Index1M,$H1194)</f>
        <v>47969</v>
      </c>
      <c r="J1194" s="52">
        <f>IFERROR(_xll.qlIndexFixing(Index1M,$H1194,TRUE,_xll.ohTrigger(RecalcTrigger,Trigger1M)),NA())</f>
        <v>2.4046006219973493E-2</v>
      </c>
      <c r="K1194" s="52">
        <f>IFERROR(_xll.qlIndexFixing(ONIndex1M,I1194,TRUE,_xll.ohTrigger(RecalcTrigger,Trigger1M)),NA())</f>
        <v>2.4023668682131571E-2</v>
      </c>
      <c r="L1194" s="52">
        <f>IFERROR(_xll.qlIndexFixing(Index3M,H1194,TRUE,_xll.ohTrigger(RecalcTrigger,Trigger3M)),NA())</f>
        <v>2.5464773883227133E-2</v>
      </c>
      <c r="M1194" s="52">
        <f>IFERROR(_xll.qlIndexFixing(ONIndex3M,I1194,TRUE,_xll.ohTrigger(RecalcTrigger,Trigger3M)),NA())</f>
        <v>2.5365535053269994E-2</v>
      </c>
      <c r="N1194" s="52">
        <f>IFERROR(_xll.qlIndexFixing(Index6M,$H1194,TRUE,_xll.ohTrigger(RecalcTrigger,Trigger6M)),NA())</f>
        <v>2.7227711954001907E-2</v>
      </c>
      <c r="O1194" s="52">
        <f>IFERROR(_xll.qlIndexFixing(ONIndex6M,I1194,TRUE,_xll.ohTrigger(RecalcTrigger,Trigger6M)),NA())</f>
        <v>2.7013823178378971E-2</v>
      </c>
      <c r="P1194" s="52">
        <f>IFERROR(_xll.qlIndexFixing(Index1Y,$H1194,TRUE,_xll.ohTrigger(RecalcTrigger,Trigger1Y)),NA())</f>
        <v>2.9688766416475075E-2</v>
      </c>
      <c r="Q1194" s="52">
        <f>IFERROR(_xll.qlIndexFixing(ONIndex1Y,I1194,TRUE,_xll.ohTrigger(RecalcTrigger,Trigger1Y)),NA())</f>
        <v>2.9296344982423506E-2</v>
      </c>
    </row>
    <row r="1195" spans="2:17" x14ac:dyDescent="0.2">
      <c r="B1195" s="46" t="s">
        <v>51</v>
      </c>
      <c r="D1195" s="49">
        <f>_xll.qlCalendarAdvance(LocalCalendar,$D1194,B1195,"f",FALSE)</f>
        <v>47977</v>
      </c>
      <c r="E1195" s="49">
        <f>_xll.qlInterestRateIndexValueDate(IndexON,D1195)</f>
        <v>47977</v>
      </c>
      <c r="F1195" s="52">
        <f>IFERROR(_xll.qlIndexFixing(IndexON,D1195,TRUE,_xll.ohTrigger(RecalcTrigger,TriggerON)),NA())</f>
        <v>2.1883035525878114E-2</v>
      </c>
      <c r="H1195" s="49">
        <f>_xll.qlCalendarAdvance(IborCalendar,$H1194,B1195,"f",FALSE)</f>
        <v>47974</v>
      </c>
      <c r="I1195" s="49">
        <f>_xll.qlInterestRateIndexValueDate(Index1M,$H1195)</f>
        <v>47976</v>
      </c>
      <c r="J1195" s="52">
        <f>IFERROR(_xll.qlIndexFixing(Index1M,$H1195,TRUE,_xll.ohTrigger(RecalcTrigger,Trigger1M)),NA())</f>
        <v>2.4044837555495802E-2</v>
      </c>
      <c r="K1195" s="52">
        <f>IFERROR(_xll.qlIndexFixing(ONIndex1M,I1195,TRUE,_xll.ohTrigger(RecalcTrigger,Trigger1M)),NA())</f>
        <v>2.4022550932878417E-2</v>
      </c>
      <c r="L1195" s="52">
        <f>IFERROR(_xll.qlIndexFixing(Index3M,H1195,TRUE,_xll.ohTrigger(RecalcTrigger,Trigger3M)),NA())</f>
        <v>2.5467418456167769E-2</v>
      </c>
      <c r="M1195" s="52">
        <f>IFERROR(_xll.qlIndexFixing(ONIndex3M,I1195,TRUE,_xll.ohTrigger(RecalcTrigger,Trigger3M)),NA())</f>
        <v>2.5368367409539516E-2</v>
      </c>
      <c r="N1195" s="52">
        <f>IFERROR(_xll.qlIndexFixing(Index6M,$H1195,TRUE,_xll.ohTrigger(RecalcTrigger,Trigger6M)),NA())</f>
        <v>2.7229491840417362E-2</v>
      </c>
      <c r="O1195" s="52">
        <f>IFERROR(_xll.qlIndexFixing(ONIndex6M,I1195,TRUE,_xll.ohTrigger(RecalcTrigger,Trigger6M)),NA())</f>
        <v>2.7015978059132806E-2</v>
      </c>
      <c r="P1195" s="52">
        <f>IFERROR(_xll.qlIndexFixing(Index1Y,$H1195,TRUE,_xll.ohTrigger(RecalcTrigger,Trigger1Y)),NA())</f>
        <v>2.9685571334942637E-2</v>
      </c>
      <c r="Q1195" s="52">
        <f>IFERROR(_xll.qlIndexFixing(ONIndex1Y,I1195,TRUE,_xll.ohTrigger(RecalcTrigger,Trigger1Y)),NA())</f>
        <v>2.9294897885501214E-2</v>
      </c>
    </row>
    <row r="1196" spans="2:17" x14ac:dyDescent="0.2">
      <c r="B1196" s="46" t="s">
        <v>51</v>
      </c>
      <c r="D1196" s="49">
        <f>_xll.qlCalendarAdvance(LocalCalendar,$D1195,B1196,"f",FALSE)</f>
        <v>47984</v>
      </c>
      <c r="E1196" s="49">
        <f>_xll.qlInterestRateIndexValueDate(IndexON,D1196)</f>
        <v>47984</v>
      </c>
      <c r="F1196" s="52">
        <f>IFERROR(_xll.qlIndexFixing(IndexON,D1196,TRUE,_xll.ohTrigger(RecalcTrigger,TriggerON)),NA())</f>
        <v>2.1885396068439533E-2</v>
      </c>
      <c r="H1196" s="49">
        <f>_xll.qlCalendarAdvance(IborCalendar,$H1195,B1196,"f",FALSE)</f>
        <v>47981</v>
      </c>
      <c r="I1196" s="49">
        <f>_xll.qlInterestRateIndexValueDate(Index1M,$H1196)</f>
        <v>47983</v>
      </c>
      <c r="J1196" s="52">
        <f>IFERROR(_xll.qlIndexFixing(Index1M,$H1196,TRUE,_xll.ohTrigger(RecalcTrigger,Trigger1M)),NA())</f>
        <v>2.4043646156436393E-2</v>
      </c>
      <c r="K1196" s="52">
        <f>IFERROR(_xll.qlIndexFixing(ONIndex1M,I1196,TRUE,_xll.ohTrigger(RecalcTrigger,Trigger1M)),NA())</f>
        <v>2.402141254261636E-2</v>
      </c>
      <c r="L1196" s="52">
        <f>IFERROR(_xll.qlIndexFixing(Index3M,H1196,TRUE,_xll.ohTrigger(RecalcTrigger,Trigger3M)),NA())</f>
        <v>2.5470030414259322E-2</v>
      </c>
      <c r="M1196" s="52">
        <f>IFERROR(_xll.qlIndexFixing(ONIndex3M,I1196,TRUE,_xll.ohTrigger(RecalcTrigger,Trigger3M)),NA())</f>
        <v>2.5371174346782155E-2</v>
      </c>
      <c r="N1196" s="52">
        <f>IFERROR(_xll.qlIndexFixing(Index6M,$H1196,TRUE,_xll.ohTrigger(RecalcTrigger,Trigger6M)),NA())</f>
        <v>2.7231240728269535E-2</v>
      </c>
      <c r="O1196" s="52">
        <f>IFERROR(_xll.qlIndexFixing(ONIndex6M,I1196,TRUE,_xll.ohTrigger(RecalcTrigger,Trigger6M)),NA())</f>
        <v>2.7018107570579986E-2</v>
      </c>
      <c r="P1196" s="52">
        <f>IFERROR(_xll.qlIndexFixing(Index1Y,$H1196,TRUE,_xll.ohTrigger(RecalcTrigger,Trigger1Y)),NA())</f>
        <v>2.9683395488551534E-2</v>
      </c>
      <c r="Q1196" s="52">
        <f>IFERROR(_xll.qlIndexFixing(ONIndex1Y,I1196,TRUE,_xll.ohTrigger(RecalcTrigger,Trigger1Y)),NA())</f>
        <v>2.929340732454655E-2</v>
      </c>
    </row>
    <row r="1197" spans="2:17" x14ac:dyDescent="0.2">
      <c r="B1197" s="46" t="s">
        <v>51</v>
      </c>
      <c r="D1197" s="49">
        <f>_xll.qlCalendarAdvance(LocalCalendar,$D1196,B1197,"f",FALSE)</f>
        <v>47991</v>
      </c>
      <c r="E1197" s="49">
        <f>_xll.qlInterestRateIndexValueDate(IndexON,D1197)</f>
        <v>47991</v>
      </c>
      <c r="F1197" s="52">
        <f>IFERROR(_xll.qlIndexFixing(IndexON,D1197,TRUE,_xll.ohTrigger(RecalcTrigger,TriggerON)),NA())</f>
        <v>2.1888555524036679E-2</v>
      </c>
      <c r="H1197" s="49">
        <f>_xll.qlCalendarAdvance(IborCalendar,$H1196,B1197,"f",FALSE)</f>
        <v>47988</v>
      </c>
      <c r="I1197" s="49">
        <f>_xll.qlInterestRateIndexValueDate(Index1M,$H1197)</f>
        <v>47990</v>
      </c>
      <c r="J1197" s="52">
        <f>IFERROR(_xll.qlIndexFixing(Index1M,$H1197,TRUE,_xll.ohTrigger(RecalcTrigger,Trigger1M)),NA())</f>
        <v>2.4042431882477511E-2</v>
      </c>
      <c r="K1197" s="52">
        <f>IFERROR(_xll.qlIndexFixing(ONIndex1M,I1197,TRUE,_xll.ohTrigger(RecalcTrigger,Trigger1M)),NA())</f>
        <v>2.4020251324534669E-2</v>
      </c>
      <c r="L1197" s="52">
        <f>IFERROR(_xll.qlIndexFixing(Index3M,H1197,TRUE,_xll.ohTrigger(RecalcTrigger,Trigger3M)),NA())</f>
        <v>2.5472609597196112E-2</v>
      </c>
      <c r="M1197" s="52">
        <f>IFERROR(_xll.qlIndexFixing(ONIndex3M,I1197,TRUE,_xll.ohTrigger(RecalcTrigger,Trigger3M)),NA())</f>
        <v>2.5373948716955752E-2</v>
      </c>
      <c r="N1197" s="52">
        <f>IFERROR(_xll.qlIndexFixing(Index6M,$H1197,TRUE,_xll.ohTrigger(RecalcTrigger,Trigger6M)),NA())</f>
        <v>2.7232958558704425E-2</v>
      </c>
      <c r="O1197" s="52">
        <f>IFERROR(_xll.qlIndexFixing(ONIndex6M,I1197,TRUE,_xll.ohTrigger(RecalcTrigger,Trigger6M)),NA())</f>
        <v>2.7020206451728868E-2</v>
      </c>
      <c r="P1197" s="52">
        <f>IFERROR(_xll.qlIndexFixing(Index1Y,$H1197,TRUE,_xll.ohTrigger(RecalcTrigger,Trigger1Y)),NA())</f>
        <v>2.9681195225880343E-2</v>
      </c>
      <c r="Q1197" s="52">
        <f>IFERROR(_xll.qlIndexFixing(ONIndex1Y,I1197,TRUE,_xll.ohTrigger(RecalcTrigger,Trigger1Y)),NA())</f>
        <v>2.9291893059673058E-2</v>
      </c>
    </row>
    <row r="1198" spans="2:17" x14ac:dyDescent="0.2">
      <c r="B1198" s="46" t="s">
        <v>51</v>
      </c>
      <c r="D1198" s="49">
        <f>_xll.qlCalendarAdvance(LocalCalendar,$D1197,B1198,"f",FALSE)</f>
        <v>47998</v>
      </c>
      <c r="E1198" s="49">
        <f>_xll.qlInterestRateIndexValueDate(IndexON,D1198)</f>
        <v>47998</v>
      </c>
      <c r="F1198" s="52">
        <f>IFERROR(_xll.qlIndexFixing(IndexON,D1198,TRUE,_xll.ohTrigger(RecalcTrigger,TriggerON)),NA())</f>
        <v>2.1890022879880178E-2</v>
      </c>
      <c r="H1198" s="49">
        <f>_xll.qlCalendarAdvance(IborCalendar,$H1197,B1198,"f",FALSE)</f>
        <v>47995</v>
      </c>
      <c r="I1198" s="49">
        <f>_xll.qlInterestRateIndexValueDate(Index1M,$H1198)</f>
        <v>47997</v>
      </c>
      <c r="J1198" s="52">
        <f>IFERROR(_xll.qlIndexFixing(Index1M,$H1198,TRUE,_xll.ohTrigger(RecalcTrigger,Trigger1M)),NA())</f>
        <v>2.4041194733636639E-2</v>
      </c>
      <c r="K1198" s="52">
        <f>IFERROR(_xll.qlIndexFixing(ONIndex1M,I1198,TRUE,_xll.ohTrigger(RecalcTrigger,Trigger1M)),NA())</f>
        <v>2.401906727871328E-2</v>
      </c>
      <c r="L1198" s="52">
        <f>IFERROR(_xll.qlIndexFixing(Index3M,H1198,TRUE,_xll.ohTrigger(RecalcTrigger,Trigger3M)),NA())</f>
        <v>2.5475156004911233E-2</v>
      </c>
      <c r="M1198" s="52">
        <f>IFERROR(_xll.qlIndexFixing(ONIndex3M,I1198,TRUE,_xll.ohTrigger(RecalcTrigger,Trigger3M)),NA())</f>
        <v>2.5376690519900436E-2</v>
      </c>
      <c r="N1198" s="52">
        <f>IFERROR(_xll.qlIndexFixing(Index6M,$H1198,TRUE,_xll.ohTrigger(RecalcTrigger,Trigger6M)),NA())</f>
        <v>2.7231239907202286E-2</v>
      </c>
      <c r="O1198" s="52">
        <f>IFERROR(_xll.qlIndexFixing(ONIndex6M,I1198,TRUE,_xll.ohTrigger(RecalcTrigger,Trigger6M)),NA())</f>
        <v>2.7022274702339644E-2</v>
      </c>
      <c r="P1198" s="52">
        <f>IFERROR(_xll.qlIndexFixing(Index1Y,$H1198,TRUE,_xll.ohTrigger(RecalcTrigger,Trigger1Y)),NA())</f>
        <v>2.967586154293405E-2</v>
      </c>
      <c r="Q1198" s="52">
        <f>IFERROR(_xll.qlIndexFixing(ONIndex1Y,I1198,TRUE,_xll.ohTrigger(RecalcTrigger,Trigger1Y)),NA())</f>
        <v>2.9290355091200482E-2</v>
      </c>
    </row>
    <row r="1199" spans="2:17" x14ac:dyDescent="0.2">
      <c r="B1199" s="46" t="s">
        <v>51</v>
      </c>
      <c r="D1199" s="49">
        <f>_xll.qlCalendarAdvance(LocalCalendar,$D1198,B1199,"f",FALSE)</f>
        <v>48005</v>
      </c>
      <c r="E1199" s="49">
        <f>_xll.qlInterestRateIndexValueDate(IndexON,D1199)</f>
        <v>48005</v>
      </c>
      <c r="F1199" s="52">
        <f>IFERROR(_xll.qlIndexFixing(IndexON,D1199,TRUE,_xll.ohTrigger(RecalcTrigger,TriggerON)),NA())</f>
        <v>2.1892289148732758E-2</v>
      </c>
      <c r="H1199" s="49">
        <f>_xll.qlCalendarAdvance(IborCalendar,$H1198,B1199,"f",FALSE)</f>
        <v>48002</v>
      </c>
      <c r="I1199" s="49">
        <f>_xll.qlInterestRateIndexValueDate(Index1M,$H1199)</f>
        <v>48004</v>
      </c>
      <c r="J1199" s="52">
        <f>IFERROR(_xll.qlIndexFixing(Index1M,$H1199,TRUE,_xll.ohTrigger(RecalcTrigger,Trigger1M)),NA())</f>
        <v>2.4039934709913779E-2</v>
      </c>
      <c r="K1199" s="52">
        <f>IFERROR(_xll.qlIndexFixing(ONIndex1M,I1199,TRUE,_xll.ohTrigger(RecalcTrigger,Trigger1M)),NA())</f>
        <v>2.4017860405152192E-2</v>
      </c>
      <c r="L1199" s="52">
        <f>IFERROR(_xll.qlIndexFixing(Index3M,H1199,TRUE,_xll.ohTrigger(RecalcTrigger,Trigger3M)),NA())</f>
        <v>2.5477669637343867E-2</v>
      </c>
      <c r="M1199" s="52">
        <f>IFERROR(_xll.qlIndexFixing(ONIndex3M,I1199,TRUE,_xll.ohTrigger(RecalcTrigger,Trigger3M)),NA())</f>
        <v>2.5379399755696141E-2</v>
      </c>
      <c r="N1199" s="52">
        <f>IFERROR(_xll.qlIndexFixing(Index6M,$H1199,TRUE,_xll.ohTrigger(RecalcTrigger,Trigger6M)),NA())</f>
        <v>2.7232901903167836E-2</v>
      </c>
      <c r="O1199" s="52">
        <f>IFERROR(_xll.qlIndexFixing(ONIndex6M,I1199,TRUE,_xll.ohTrigger(RecalcTrigger,Trigger6M)),NA())</f>
        <v>2.702431232289193E-2</v>
      </c>
      <c r="P1199" s="52">
        <f>IFERROR(_xll.qlIndexFixing(Index1Y,$H1199,TRUE,_xll.ohTrigger(RecalcTrigger,Trigger1Y)),NA())</f>
        <v>2.9676721452338285E-2</v>
      </c>
      <c r="Q1199" s="52">
        <f>IFERROR(_xll.qlIndexFixing(ONIndex1Y,I1199,TRUE,_xll.ohTrigger(RecalcTrigger,Trigger1Y)),NA())</f>
        <v>2.9288793418889014E-2</v>
      </c>
    </row>
    <row r="1200" spans="2:17" x14ac:dyDescent="0.2">
      <c r="B1200" s="46" t="s">
        <v>51</v>
      </c>
      <c r="D1200" s="49">
        <f>_xll.qlCalendarAdvance(LocalCalendar,$D1199,B1200,"f",FALSE)</f>
        <v>48012</v>
      </c>
      <c r="E1200" s="49">
        <f>_xll.qlInterestRateIndexValueDate(IndexON,D1200)</f>
        <v>48012</v>
      </c>
      <c r="F1200" s="52">
        <f>IFERROR(_xll.qlIndexFixing(IndexON,D1200,TRUE,_xll.ohTrigger(RecalcTrigger,TriggerON)),NA())</f>
        <v>2.189452399304237E-2</v>
      </c>
      <c r="H1200" s="49">
        <f>_xll.qlCalendarAdvance(IborCalendar,$H1199,B1200,"f",FALSE)</f>
        <v>48009</v>
      </c>
      <c r="I1200" s="49">
        <f>_xll.qlInterestRateIndexValueDate(Index1M,$H1200)</f>
        <v>48011</v>
      </c>
      <c r="J1200" s="52">
        <f>IFERROR(_xll.qlIndexFixing(Index1M,$H1200,TRUE,_xll.ohTrigger(RecalcTrigger,Trigger1M)),NA())</f>
        <v>2.4038651811316425E-2</v>
      </c>
      <c r="K1200" s="52">
        <f>IFERROR(_xll.qlIndexFixing(ONIndex1M,I1200,TRUE,_xll.ohTrigger(RecalcTrigger,Trigger1M)),NA())</f>
        <v>2.4016630703771469E-2</v>
      </c>
      <c r="L1200" s="52">
        <f>IFERROR(_xll.qlIndexFixing(Index3M,H1200,TRUE,_xll.ohTrigger(RecalcTrigger,Trigger3M)),NA())</f>
        <v>2.5480150494429716E-2</v>
      </c>
      <c r="M1200" s="52">
        <f>IFERROR(_xll.qlIndexFixing(ONIndex3M,I1200,TRUE,_xll.ohTrigger(RecalcTrigger,Trigger3M)),NA())</f>
        <v>2.5382076424262934E-2</v>
      </c>
      <c r="N1200" s="52">
        <f>IFERROR(_xll.qlIndexFixing(Index6M,$H1200,TRUE,_xll.ohTrigger(RecalcTrigger,Trigger6M)),NA())</f>
        <v>2.7234532848467961E-2</v>
      </c>
      <c r="O1200" s="52">
        <f>IFERROR(_xll.qlIndexFixing(ONIndex6M,I1200,TRUE,_xll.ohTrigger(RecalcTrigger,Trigger6M)),NA())</f>
        <v>2.7026319312986047E-2</v>
      </c>
      <c r="P1200" s="52">
        <f>IFERROR(_xll.qlIndexFixing(Index1Y,$H1200,TRUE,_xll.ohTrigger(RecalcTrigger,Trigger1Y)),NA())</f>
        <v>2.9674447941792807E-2</v>
      </c>
      <c r="Q1200" s="52">
        <f>IFERROR(_xll.qlIndexFixing(ONIndex1Y,I1200,TRUE,_xll.ohTrigger(RecalcTrigger,Trigger1Y)),NA())</f>
        <v>2.9287208042818591E-2</v>
      </c>
    </row>
    <row r="1201" spans="2:17" x14ac:dyDescent="0.2">
      <c r="B1201" s="46" t="s">
        <v>51</v>
      </c>
      <c r="D1201" s="49">
        <f>_xll.qlCalendarAdvance(LocalCalendar,$D1200,B1201,"f",FALSE)</f>
        <v>48019</v>
      </c>
      <c r="E1201" s="49">
        <f>_xll.qlInterestRateIndexValueDate(IndexON,D1201)</f>
        <v>48019</v>
      </c>
      <c r="F1201" s="52">
        <f>IFERROR(_xll.qlIndexFixing(IndexON,D1201,TRUE,_xll.ohTrigger(RecalcTrigger,TriggerON)),NA())</f>
        <v>2.1896727412755723E-2</v>
      </c>
      <c r="H1201" s="49">
        <f>_xll.qlCalendarAdvance(IborCalendar,$H1200,B1201,"f",FALSE)</f>
        <v>48016</v>
      </c>
      <c r="I1201" s="49">
        <f>_xll.qlInterestRateIndexValueDate(Index1M,$H1201)</f>
        <v>48018</v>
      </c>
      <c r="J1201" s="52">
        <f>IFERROR(_xll.qlIndexFixing(Index1M,$H1201,TRUE,_xll.ohTrigger(RecalcTrigger,Trigger1M)),NA())</f>
        <v>2.403734603785207E-2</v>
      </c>
      <c r="K1201" s="52">
        <f>IFERROR(_xll.qlIndexFixing(ONIndex1M,I1201,TRUE,_xll.ohTrigger(RecalcTrigger,Trigger1M)),NA())</f>
        <v>2.4015378174730984E-2</v>
      </c>
      <c r="L1201" s="52">
        <f>IFERROR(_xll.qlIndexFixing(Index3M,H1201,TRUE,_xll.ohTrigger(RecalcTrigger,Trigger3M)),NA())</f>
        <v>2.5482598576107962E-2</v>
      </c>
      <c r="M1201" s="52">
        <f>IFERROR(_xll.qlIndexFixing(ONIndex3M,I1201,TRUE,_xll.ohTrigger(RecalcTrigger,Trigger3M)),NA())</f>
        <v>2.5384720525680748E-2</v>
      </c>
      <c r="N1201" s="52">
        <f>IFERROR(_xll.qlIndexFixing(Index6M,$H1201,TRUE,_xll.ohTrigger(RecalcTrigger,Trigger6M)),NA())</f>
        <v>2.7236132743027965E-2</v>
      </c>
      <c r="O1201" s="52">
        <f>IFERROR(_xll.qlIndexFixing(ONIndex6M,I1201,TRUE,_xll.ohTrigger(RecalcTrigger,Trigger6M)),NA())</f>
        <v>2.7028295672861802E-2</v>
      </c>
      <c r="P1201" s="52">
        <f>IFERROR(_xll.qlIndexFixing(Index1Y,$H1201,TRUE,_xll.ohTrigger(RecalcTrigger,Trigger1Y)),NA())</f>
        <v>2.9672150015617377E-2</v>
      </c>
      <c r="Q1201" s="52">
        <f>IFERROR(_xll.qlIndexFixing(ONIndex1Y,I1201,TRUE,_xll.ohTrigger(RecalcTrigger,Trigger1Y)),NA())</f>
        <v>2.9285598962989212E-2</v>
      </c>
    </row>
    <row r="1202" spans="2:17" x14ac:dyDescent="0.2">
      <c r="B1202" s="46" t="s">
        <v>51</v>
      </c>
      <c r="D1202" s="49">
        <f>_xll.qlCalendarAdvance(LocalCalendar,$D1201,B1202,"f",FALSE)</f>
        <v>48026</v>
      </c>
      <c r="E1202" s="49">
        <f>_xll.qlInterestRateIndexValueDate(IndexON,D1202)</f>
        <v>48026</v>
      </c>
      <c r="F1202" s="52">
        <f>IFERROR(_xll.qlIndexFixing(IndexON,D1202,TRUE,_xll.ohTrigger(RecalcTrigger,TriggerON)),NA())</f>
        <v>2.1898899407926109E-2</v>
      </c>
      <c r="H1202" s="49">
        <f>_xll.qlCalendarAdvance(IborCalendar,$H1201,B1202,"f",FALSE)</f>
        <v>48023</v>
      </c>
      <c r="I1202" s="49">
        <f>_xll.qlInterestRateIndexValueDate(Index1M,$H1202)</f>
        <v>48025</v>
      </c>
      <c r="J1202" s="52">
        <f>IFERROR(_xll.qlIndexFixing(Index1M,$H1202,TRUE,_xll.ohTrigger(RecalcTrigger,Trigger1M)),NA())</f>
        <v>2.4036017389535702E-2</v>
      </c>
      <c r="K1202" s="52">
        <f>IFERROR(_xll.qlIndexFixing(ONIndex1M,I1202,TRUE,_xll.ohTrigger(RecalcTrigger,Trigger1M)),NA())</f>
        <v>2.4014102817870864E-2</v>
      </c>
      <c r="L1202" s="52">
        <f>IFERROR(_xll.qlIndexFixing(Index3M,H1202,TRUE,_xll.ohTrigger(RecalcTrigger,Trigger3M)),NA())</f>
        <v>2.5485013882315173E-2</v>
      </c>
      <c r="M1202" s="52">
        <f>IFERROR(_xll.qlIndexFixing(ONIndex3M,I1202,TRUE,_xll.ohTrigger(RecalcTrigger,Trigger3M)),NA())</f>
        <v>2.5387332059869649E-2</v>
      </c>
      <c r="N1202" s="52">
        <f>IFERROR(_xll.qlIndexFixing(Index6M,$H1202,TRUE,_xll.ohTrigger(RecalcTrigger,Trigger6M)),NA())</f>
        <v>2.7241081846815413E-2</v>
      </c>
      <c r="O1202" s="52">
        <f>IFERROR(_xll.qlIndexFixing(ONIndex6M,I1202,TRUE,_xll.ohTrigger(RecalcTrigger,Trigger6M)),NA())</f>
        <v>2.7030241402359323E-2</v>
      </c>
      <c r="P1202" s="52">
        <f>IFERROR(_xll.qlIndexFixing(Index1Y,$H1202,TRUE,_xll.ohTrigger(RecalcTrigger,Trigger1Y)),NA())</f>
        <v>2.9669827673979035E-2</v>
      </c>
      <c r="Q1202" s="52">
        <f>IFERROR(_xll.qlIndexFixing(ONIndex1Y,I1202,TRUE,_xll.ohTrigger(RecalcTrigger,Trigger1Y)),NA())</f>
        <v>2.9283966179400878E-2</v>
      </c>
    </row>
    <row r="1203" spans="2:17" x14ac:dyDescent="0.2">
      <c r="B1203" s="46" t="s">
        <v>51</v>
      </c>
      <c r="D1203" s="49">
        <f>_xll.qlCalendarAdvance(LocalCalendar,$D1202,B1203,"f",FALSE)</f>
        <v>48036</v>
      </c>
      <c r="E1203" s="49">
        <f>_xll.qlInterestRateIndexValueDate(IndexON,D1203)</f>
        <v>48036</v>
      </c>
      <c r="F1203" s="52">
        <f>IFERROR(_xll.qlIndexFixing(IndexON,D1203,TRUE,_xll.ohTrigger(RecalcTrigger,TriggerON)),NA())</f>
        <v>2.1900313696852081E-2</v>
      </c>
      <c r="H1203" s="49">
        <f>_xll.qlCalendarAdvance(IborCalendar,$H1202,B1203,"f",FALSE)</f>
        <v>48030</v>
      </c>
      <c r="I1203" s="49">
        <f>_xll.qlInterestRateIndexValueDate(Index1M,$H1203)</f>
        <v>48032</v>
      </c>
      <c r="J1203" s="52">
        <f>IFERROR(_xll.qlIndexFixing(Index1M,$H1203,TRUE,_xll.ohTrigger(RecalcTrigger,Trigger1M)),NA())</f>
        <v>2.4034665866367322E-2</v>
      </c>
      <c r="K1203" s="52">
        <f>IFERROR(_xll.qlIndexFixing(ONIndex1M,I1203,TRUE,_xll.ohTrigger(RecalcTrigger,Trigger1M)),NA())</f>
        <v>2.4014925801891795E-2</v>
      </c>
      <c r="L1203" s="52">
        <f>IFERROR(_xll.qlIndexFixing(Index3M,H1203,TRUE,_xll.ohTrigger(RecalcTrigger,Trigger3M)),NA())</f>
        <v>2.5487396412994006E-2</v>
      </c>
      <c r="M1203" s="52">
        <f>IFERROR(_xll.qlIndexFixing(ONIndex3M,I1203,TRUE,_xll.ohTrigger(RecalcTrigger,Trigger3M)),NA())</f>
        <v>2.5393145284151597E-2</v>
      </c>
      <c r="N1203" s="52">
        <f>IFERROR(_xll.qlIndexFixing(Index6M,$H1203,TRUE,_xll.ohTrigger(RecalcTrigger,Trigger6M)),NA())</f>
        <v>2.7242613331084707E-2</v>
      </c>
      <c r="O1203" s="52">
        <f>IFERROR(_xll.qlIndexFixing(ONIndex6M,I1203,TRUE,_xll.ohTrigger(RecalcTrigger,Trigger6M)),NA())</f>
        <v>2.7035607487535529E-2</v>
      </c>
      <c r="P1203" s="52">
        <f>IFERROR(_xll.qlIndexFixing(Index1Y,$H1203,TRUE,_xll.ohTrigger(RecalcTrigger,Trigger1Y)),NA())</f>
        <v>2.9668507340872282E-2</v>
      </c>
      <c r="Q1203" s="52">
        <f>IFERROR(_xll.qlIndexFixing(ONIndex1Y,I1203,TRUE,_xll.ohTrigger(RecalcTrigger,Trigger1Y)),NA())</f>
        <v>2.9285524174034183E-2</v>
      </c>
    </row>
    <row r="1204" spans="2:17" x14ac:dyDescent="0.2">
      <c r="B1204" s="46" t="s">
        <v>51</v>
      </c>
      <c r="D1204" s="49">
        <f>_xll.qlCalendarAdvance(LocalCalendar,$D1203,B1204,"f",FALSE)</f>
        <v>48043</v>
      </c>
      <c r="E1204" s="49">
        <f>_xll.qlInterestRateIndexValueDate(IndexON,D1204)</f>
        <v>48043</v>
      </c>
      <c r="F1204" s="52">
        <f>IFERROR(_xll.qlIndexFixing(IndexON,D1204,TRUE,_xll.ohTrigger(RecalcTrigger,TriggerON)),NA())</f>
        <v>2.1902413608776428E-2</v>
      </c>
      <c r="H1204" s="49">
        <f>_xll.qlCalendarAdvance(IborCalendar,$H1203,B1204,"f",FALSE)</f>
        <v>48037</v>
      </c>
      <c r="I1204" s="49">
        <f>_xll.qlInterestRateIndexValueDate(Index1M,$H1204)</f>
        <v>48039</v>
      </c>
      <c r="J1204" s="52">
        <f>IFERROR(_xll.qlIndexFixing(Index1M,$H1204,TRUE,_xll.ohTrigger(RecalcTrigger,Trigger1M)),NA())</f>
        <v>2.4033291468356921E-2</v>
      </c>
      <c r="K1204" s="52">
        <f>IFERROR(_xll.qlIndexFixing(ONIndex1M,I1204,TRUE,_xll.ohTrigger(RecalcTrigger,Trigger1M)),NA())</f>
        <v>2.4011483620931529E-2</v>
      </c>
      <c r="L1204" s="52">
        <f>IFERROR(_xll.qlIndexFixing(Index3M,H1204,TRUE,_xll.ohTrigger(RecalcTrigger,Trigger3M)),NA())</f>
        <v>2.5489746168083641E-2</v>
      </c>
      <c r="M1204" s="52">
        <f>IFERROR(_xll.qlIndexFixing(ONIndex3M,I1204,TRUE,_xll.ohTrigger(RecalcTrigger,Trigger3M)),NA())</f>
        <v>2.5392457426800519E-2</v>
      </c>
      <c r="N1204" s="52">
        <f>IFERROR(_xll.qlIndexFixing(Index6M,$H1204,TRUE,_xll.ohTrigger(RecalcTrigger,Trigger6M)),NA())</f>
        <v>2.7244113757397367E-2</v>
      </c>
      <c r="O1204" s="52">
        <f>IFERROR(_xll.qlIndexFixing(ONIndex6M,I1204,TRUE,_xll.ohTrigger(RecalcTrigger,Trigger6M)),NA())</f>
        <v>2.70340409702996E-2</v>
      </c>
      <c r="P1204" s="52">
        <f>IFERROR(_xll.qlIndexFixing(Index1Y,$H1204,TRUE,_xll.ohTrigger(RecalcTrigger,Trigger1Y)),NA())</f>
        <v>2.9665109744990464E-2</v>
      </c>
      <c r="Q1204" s="52">
        <f>IFERROR(_xll.qlIndexFixing(ONIndex1Y,I1204,TRUE,_xll.ohTrigger(RecalcTrigger,Trigger1Y)),NA())</f>
        <v>2.9280629500867406E-2</v>
      </c>
    </row>
    <row r="1205" spans="2:17" x14ac:dyDescent="0.2">
      <c r="B1205" s="46" t="s">
        <v>51</v>
      </c>
      <c r="D1205" s="49">
        <f>_xll.qlCalendarAdvance(LocalCalendar,$D1204,B1205,"f",FALSE)</f>
        <v>48050</v>
      </c>
      <c r="E1205" s="49">
        <f>_xll.qlInterestRateIndexValueDate(IndexON,D1205)</f>
        <v>48050</v>
      </c>
      <c r="F1205" s="52">
        <f>IFERROR(_xll.qlIndexFixing(IndexON,D1205,TRUE,_xll.ohTrigger(RecalcTrigger,TriggerON)),NA())</f>
        <v>2.1904482100074674E-2</v>
      </c>
      <c r="H1205" s="49">
        <f>_xll.qlCalendarAdvance(IborCalendar,$H1204,B1205,"f",FALSE)</f>
        <v>48044</v>
      </c>
      <c r="I1205" s="49">
        <f>_xll.qlInterestRateIndexValueDate(Index1M,$H1205)</f>
        <v>48046</v>
      </c>
      <c r="J1205" s="52">
        <f>IFERROR(_xll.qlIndexFixing(Index1M,$H1205,TRUE,_xll.ohTrigger(RecalcTrigger,Trigger1M)),NA())</f>
        <v>2.403189419551699E-2</v>
      </c>
      <c r="K1205" s="52">
        <f>IFERROR(_xll.qlIndexFixing(ONIndex1M,I1205,TRUE,_xll.ohTrigger(RecalcTrigger,Trigger1M)),NA())</f>
        <v>2.4010139780772377E-2</v>
      </c>
      <c r="L1205" s="52">
        <f>IFERROR(_xll.qlIndexFixing(Index3M,H1205,TRUE,_xll.ohTrigger(RecalcTrigger,Trigger3M)),NA())</f>
        <v>2.5492063147524991E-2</v>
      </c>
      <c r="M1205" s="52">
        <f>IFERROR(_xll.qlIndexFixing(ONIndex3M,I1205,TRUE,_xll.ohTrigger(RecalcTrigger,Trigger3M)),NA())</f>
        <v>2.5394971259542487E-2</v>
      </c>
      <c r="N1205" s="52">
        <f>IFERROR(_xll.qlIndexFixing(Index6M,$H1205,TRUE,_xll.ohTrigger(RecalcTrigger,Trigger6M)),NA())</f>
        <v>2.7246703272154362E-2</v>
      </c>
      <c r="O1205" s="52">
        <f>IFERROR(_xll.qlIndexFixing(ONIndex6M,I1205,TRUE,_xll.ohTrigger(RecalcTrigger,Trigger6M)),NA())</f>
        <v>2.7035894808902228E-2</v>
      </c>
      <c r="P1205" s="52">
        <f>IFERROR(_xll.qlIndexFixing(Index1Y,$H1205,TRUE,_xll.ohTrigger(RecalcTrigger,Trigger1Y)),NA())</f>
        <v>2.9662714157983439E-2</v>
      </c>
      <c r="Q1205" s="52">
        <f>IFERROR(_xll.qlIndexFixing(ONIndex1Y,I1205,TRUE,_xll.ohTrigger(RecalcTrigger,Trigger1Y)),NA())</f>
        <v>2.9278925605922268E-2</v>
      </c>
    </row>
    <row r="1206" spans="2:17" x14ac:dyDescent="0.2">
      <c r="B1206" s="46" t="s">
        <v>51</v>
      </c>
      <c r="D1206" s="49">
        <f>_xll.qlCalendarAdvance(LocalCalendar,$D1205,B1206,"f",FALSE)</f>
        <v>48057</v>
      </c>
      <c r="E1206" s="49">
        <f>_xll.qlInterestRateIndexValueDate(IndexON,D1206)</f>
        <v>48057</v>
      </c>
      <c r="F1206" s="52">
        <f>IFERROR(_xll.qlIndexFixing(IndexON,D1206,TRUE,_xll.ohTrigger(RecalcTrigger,TriggerON)),NA())</f>
        <v>2.1906519170586947E-2</v>
      </c>
      <c r="H1206" s="49">
        <f>_xll.qlCalendarAdvance(IborCalendar,$H1205,B1206,"f",FALSE)</f>
        <v>48051</v>
      </c>
      <c r="I1206" s="49">
        <f>_xll.qlInterestRateIndexValueDate(Index1M,$H1206)</f>
        <v>48053</v>
      </c>
      <c r="J1206" s="52">
        <f>IFERROR(_xll.qlIndexFixing(Index1M,$H1206,TRUE,_xll.ohTrigger(RecalcTrigger,Trigger1M)),NA())</f>
        <v>2.4031171942423445E-2</v>
      </c>
      <c r="K1206" s="52">
        <f>IFERROR(_xll.qlIndexFixing(ONIndex1M,I1206,TRUE,_xll.ohTrigger(RecalcTrigger,Trigger1M)),NA())</f>
        <v>2.4008773112953463E-2</v>
      </c>
      <c r="L1206" s="52">
        <f>IFERROR(_xll.qlIndexFixing(Index3M,H1206,TRUE,_xll.ohTrigger(RecalcTrigger,Trigger3M)),NA())</f>
        <v>2.5494347351259845E-2</v>
      </c>
      <c r="M1206" s="52">
        <f>IFERROR(_xll.qlIndexFixing(ONIndex3M,I1206,TRUE,_xll.ohTrigger(RecalcTrigger,Trigger3M)),NA())</f>
        <v>2.5397452525055542E-2</v>
      </c>
      <c r="N1206" s="52">
        <f>IFERROR(_xll.qlIndexFixing(Index6M,$H1206,TRUE,_xll.ohTrigger(RecalcTrigger,Trigger6M)),NA())</f>
        <v>2.7247021435868268E-2</v>
      </c>
      <c r="O1206" s="52">
        <f>IFERROR(_xll.qlIndexFixing(ONIndex6M,I1206,TRUE,_xll.ohTrigger(RecalcTrigger,Trigger6M)),NA())</f>
        <v>2.7037718017126622E-2</v>
      </c>
      <c r="P1206" s="52">
        <f>IFERROR(_xll.qlIndexFixing(Index1Y,$H1206,TRUE,_xll.ohTrigger(RecalcTrigger,Trigger1Y)),NA())</f>
        <v>2.9660294156198821E-2</v>
      </c>
      <c r="Q1206" s="52">
        <f>IFERROR(_xll.qlIndexFixing(ONIndex1Y,I1206,TRUE,_xll.ohTrigger(RecalcTrigger,Trigger1Y)),NA())</f>
        <v>2.9277198007218175E-2</v>
      </c>
    </row>
    <row r="1207" spans="2:17" x14ac:dyDescent="0.2">
      <c r="B1207" s="46" t="s">
        <v>51</v>
      </c>
      <c r="D1207" s="49">
        <f>_xll.qlCalendarAdvance(LocalCalendar,$D1206,B1207,"f",FALSE)</f>
        <v>48064</v>
      </c>
      <c r="E1207" s="49">
        <f>_xll.qlInterestRateIndexValueDate(IndexON,D1207)</f>
        <v>48064</v>
      </c>
      <c r="F1207" s="52">
        <f>IFERROR(_xll.qlIndexFixing(IndexON,D1207,TRUE,_xll.ohTrigger(RecalcTrigger,TriggerON)),NA())</f>
        <v>2.190852482023331E-2</v>
      </c>
      <c r="H1207" s="49">
        <f>_xll.qlCalendarAdvance(IborCalendar,$H1206,B1207,"f",FALSE)</f>
        <v>48058</v>
      </c>
      <c r="I1207" s="49">
        <f>_xll.qlInterestRateIndexValueDate(Index1M,$H1207)</f>
        <v>48060</v>
      </c>
      <c r="J1207" s="52">
        <f>IFERROR(_xll.qlIndexFixing(Index1M,$H1207,TRUE,_xll.ohTrigger(RecalcTrigger,Trigger1M)),NA())</f>
        <v>2.4026941728484137E-2</v>
      </c>
      <c r="K1207" s="52">
        <f>IFERROR(_xll.qlIndexFixing(ONIndex1M,I1207,TRUE,_xll.ohTrigger(RecalcTrigger,Trigger1M)),NA())</f>
        <v>2.4007383617314915E-2</v>
      </c>
      <c r="L1207" s="52">
        <f>IFERROR(_xll.qlIndexFixing(Index3M,H1207,TRUE,_xll.ohTrigger(RecalcTrigger,Trigger3M)),NA())</f>
        <v>2.5496598779232597E-2</v>
      </c>
      <c r="M1207" s="52">
        <f>IFERROR(_xll.qlIndexFixing(ONIndex3M,I1207,TRUE,_xll.ohTrigger(RecalcTrigger,Trigger3M)),NA())</f>
        <v>2.5399901223419619E-2</v>
      </c>
      <c r="N1207" s="52">
        <f>IFERROR(_xll.qlIndexFixing(Index6M,$H1207,TRUE,_xll.ohTrigger(RecalcTrigger,Trigger6M)),NA())</f>
        <v>2.7245080040751227E-2</v>
      </c>
      <c r="O1207" s="52">
        <f>IFERROR(_xll.qlIndexFixing(ONIndex6M,I1207,TRUE,_xll.ohTrigger(RecalcTrigger,Trigger6M)),NA())</f>
        <v>2.7039510594972782E-2</v>
      </c>
      <c r="P1207" s="52">
        <f>IFERROR(_xll.qlIndexFixing(Index1Y,$H1207,TRUE,_xll.ohTrigger(RecalcTrigger,Trigger1Y)),NA())</f>
        <v>2.9654792953424547E-2</v>
      </c>
      <c r="Q1207" s="52">
        <f>IFERROR(_xll.qlIndexFixing(ONIndex1Y,I1207,TRUE,_xll.ohTrigger(RecalcTrigger,Trigger1Y)),NA())</f>
        <v>2.9275446704914998E-2</v>
      </c>
    </row>
    <row r="1208" spans="2:17" x14ac:dyDescent="0.2">
      <c r="B1208" s="46" t="s">
        <v>51</v>
      </c>
      <c r="D1208" s="49">
        <f>_xll.qlCalendarAdvance(LocalCalendar,$D1207,B1208,"f",FALSE)</f>
        <v>48071</v>
      </c>
      <c r="E1208" s="49">
        <f>_xll.qlInterestRateIndexValueDate(IndexON,D1208)</f>
        <v>48071</v>
      </c>
      <c r="F1208" s="52">
        <f>IFERROR(_xll.qlIndexFixing(IndexON,D1208,TRUE,_xll.ohTrigger(RecalcTrigger,TriggerON)),NA())</f>
        <v>2.1910499049093701E-2</v>
      </c>
      <c r="H1208" s="49">
        <f>_xll.qlCalendarAdvance(IborCalendar,$H1207,B1208,"f",FALSE)</f>
        <v>48065</v>
      </c>
      <c r="I1208" s="49">
        <f>_xll.qlInterestRateIndexValueDate(Index1M,$H1208)</f>
        <v>48067</v>
      </c>
      <c r="J1208" s="52">
        <f>IFERROR(_xll.qlIndexFixing(Index1M,$H1208,TRUE,_xll.ohTrigger(RecalcTrigger,Trigger1M)),NA())</f>
        <v>2.4027565128082462E-2</v>
      </c>
      <c r="K1208" s="52">
        <f>IFERROR(_xll.qlIndexFixing(ONIndex1M,I1208,TRUE,_xll.ohTrigger(RecalcTrigger,Trigger1M)),NA())</f>
        <v>2.4005971293936668E-2</v>
      </c>
      <c r="L1208" s="52">
        <f>IFERROR(_xll.qlIndexFixing(Index3M,H1208,TRUE,_xll.ohTrigger(RecalcTrigger,Trigger3M)),NA())</f>
        <v>2.5498817431386767E-2</v>
      </c>
      <c r="M1208" s="52">
        <f>IFERROR(_xll.qlIndexFixing(ONIndex3M,I1208,TRUE,_xll.ohTrigger(RecalcTrigger,Trigger3M)),NA())</f>
        <v>2.5402317354554782E-2</v>
      </c>
      <c r="N1208" s="52">
        <f>IFERROR(_xll.qlIndexFixing(Index6M,$H1208,TRUE,_xll.ohTrigger(RecalcTrigger,Trigger6M)),NA())</f>
        <v>2.7249804881673723E-2</v>
      </c>
      <c r="O1208" s="52">
        <f>IFERROR(_xll.qlIndexFixing(ONIndex6M,I1208,TRUE,_xll.ohTrigger(RecalcTrigger,Trigger6M)),NA())</f>
        <v>2.7041272542600581E-2</v>
      </c>
      <c r="P1208" s="52">
        <f>IFERROR(_xll.qlIndexFixing(Index1Y,$H1208,TRUE,_xll.ohTrigger(RecalcTrigger,Trigger1Y)),NA())</f>
        <v>2.965538090900386E-2</v>
      </c>
      <c r="Q1208" s="52">
        <f>IFERROR(_xll.qlIndexFixing(ONIndex1Y,I1208,TRUE,_xll.ohTrigger(RecalcTrigger,Trigger1Y)),NA())</f>
        <v>2.9273671698692993E-2</v>
      </c>
    </row>
    <row r="1209" spans="2:17" x14ac:dyDescent="0.2">
      <c r="B1209" s="46" t="s">
        <v>51</v>
      </c>
      <c r="D1209" s="49">
        <f>_xll.qlCalendarAdvance(LocalCalendar,$D1208,B1209,"f",FALSE)</f>
        <v>48078</v>
      </c>
      <c r="E1209" s="49">
        <f>_xll.qlInterestRateIndexValueDate(IndexON,D1209)</f>
        <v>48078</v>
      </c>
      <c r="F1209" s="52">
        <f>IFERROR(_xll.qlIndexFixing(IndexON,D1209,TRUE,_xll.ohTrigger(RecalcTrigger,TriggerON)),NA())</f>
        <v>2.1912441857168119E-2</v>
      </c>
      <c r="H1209" s="49">
        <f>_xll.qlCalendarAdvance(IborCalendar,$H1208,B1209,"f",FALSE)</f>
        <v>48072</v>
      </c>
      <c r="I1209" s="49">
        <f>_xll.qlInterestRateIndexValueDate(Index1M,$H1209)</f>
        <v>48074</v>
      </c>
      <c r="J1209" s="52">
        <f>IFERROR(_xll.qlIndexFixing(Index1M,$H1209,TRUE,_xll.ohTrigger(RecalcTrigger,Trigger1M)),NA())</f>
        <v>2.4026076355999348E-2</v>
      </c>
      <c r="K1209" s="52">
        <f>IFERROR(_xll.qlIndexFixing(ONIndex1M,I1209,TRUE,_xll.ohTrigger(RecalcTrigger,Trigger1M)),NA())</f>
        <v>2.4004536142818722E-2</v>
      </c>
      <c r="L1209" s="52">
        <f>IFERROR(_xll.qlIndexFixing(Index3M,H1209,TRUE,_xll.ohTrigger(RecalcTrigger,Trigger3M)),NA())</f>
        <v>2.5501003307665877E-2</v>
      </c>
      <c r="M1209" s="52">
        <f>IFERROR(_xll.qlIndexFixing(ONIndex3M,I1209,TRUE,_xll.ohTrigger(RecalcTrigger,Trigger3M)),NA())</f>
        <v>2.5404700918540968E-2</v>
      </c>
      <c r="N1209" s="52">
        <f>IFERROR(_xll.qlIndexFixing(Index6M,$H1209,TRUE,_xll.ohTrigger(RecalcTrigger,Trigger6M)),NA())</f>
        <v>2.7252261707593775E-2</v>
      </c>
      <c r="O1209" s="52">
        <f>IFERROR(_xll.qlIndexFixing(ONIndex6M,I1209,TRUE,_xll.ohTrigger(RecalcTrigger,Trigger6M)),NA())</f>
        <v>2.7043003859930081E-2</v>
      </c>
      <c r="P1209" s="52">
        <f>IFERROR(_xll.qlIndexFixing(Index1Y,$H1209,TRUE,_xll.ohTrigger(RecalcTrigger,Trigger1Y)),NA())</f>
        <v>2.9652887663950619E-2</v>
      </c>
      <c r="Q1209" s="52">
        <f>IFERROR(_xll.qlIndexFixing(ONIndex1Y,I1209,TRUE,_xll.ohTrigger(RecalcTrigger,Trigger1Y)),NA())</f>
        <v>2.9271872988712033E-2</v>
      </c>
    </row>
    <row r="1210" spans="2:17" x14ac:dyDescent="0.2">
      <c r="B1210" s="46" t="s">
        <v>51</v>
      </c>
      <c r="D1210" s="49">
        <f>_xll.qlCalendarAdvance(LocalCalendar,$D1209,B1210,"f",FALSE)</f>
        <v>48085</v>
      </c>
      <c r="E1210" s="49">
        <f>_xll.qlInterestRateIndexValueDate(IndexON,D1210)</f>
        <v>48085</v>
      </c>
      <c r="F1210" s="52">
        <f>IFERROR(_xll.qlIndexFixing(IndexON,D1210,TRUE,_xll.ohTrigger(RecalcTrigger,TriggerON)),NA())</f>
        <v>2.19143532445365E-2</v>
      </c>
      <c r="H1210" s="49">
        <f>_xll.qlCalendarAdvance(IborCalendar,$H1209,B1210,"f",FALSE)</f>
        <v>48079</v>
      </c>
      <c r="I1210" s="49">
        <f>_xll.qlInterestRateIndexValueDate(Index1M,$H1210)</f>
        <v>48081</v>
      </c>
      <c r="J1210" s="52">
        <f>IFERROR(_xll.qlIndexFixing(Index1M,$H1210,TRUE,_xll.ohTrigger(RecalcTrigger,Trigger1M)),NA())</f>
        <v>2.4024564709124174E-2</v>
      </c>
      <c r="K1210" s="52">
        <f>IFERROR(_xll.qlIndexFixing(ONIndex1M,I1210,TRUE,_xll.ohTrigger(RecalcTrigger,Trigger1M)),NA())</f>
        <v>2.4003078163881142E-2</v>
      </c>
      <c r="L1210" s="52">
        <f>IFERROR(_xll.qlIndexFixing(Index3M,H1210,TRUE,_xll.ohTrigger(RecalcTrigger,Trigger3M)),NA())</f>
        <v>2.5503156408016064E-2</v>
      </c>
      <c r="M1210" s="52">
        <f>IFERROR(_xll.qlIndexFixing(ONIndex3M,I1210,TRUE,_xll.ohTrigger(RecalcTrigger,Trigger3M)),NA())</f>
        <v>2.5407051915378176E-2</v>
      </c>
      <c r="N1210" s="52">
        <f>IFERROR(_xll.qlIndexFixing(Index6M,$H1210,TRUE,_xll.ohTrigger(RecalcTrigger,Trigger6M)),NA())</f>
        <v>2.7252464094286843E-2</v>
      </c>
      <c r="O1210" s="52">
        <f>IFERROR(_xll.qlIndexFixing(ONIndex6M,I1210,TRUE,_xll.ohTrigger(RecalcTrigger,Trigger6M)),NA())</f>
        <v>2.7044704546801412E-2</v>
      </c>
      <c r="P1210" s="52">
        <f>IFERROR(_xll.qlIndexFixing(Index1Y,$H1210,TRUE,_xll.ohTrigger(RecalcTrigger,Trigger1Y)),NA())</f>
        <v>2.9650370004834434E-2</v>
      </c>
      <c r="Q1210" s="52">
        <f>IFERROR(_xll.qlIndexFixing(ONIndex1Y,I1210,TRUE,_xll.ohTrigger(RecalcTrigger,Trigger1Y)),NA())</f>
        <v>2.9270050575052053E-2</v>
      </c>
    </row>
    <row r="1211" spans="2:17" x14ac:dyDescent="0.2">
      <c r="B1211" s="46" t="s">
        <v>51</v>
      </c>
      <c r="D1211" s="49">
        <f>_xll.qlCalendarAdvance(LocalCalendar,$D1210,B1211,"f",FALSE)</f>
        <v>48093</v>
      </c>
      <c r="E1211" s="49">
        <f>_xll.qlInterestRateIndexValueDate(IndexON,D1211)</f>
        <v>48093</v>
      </c>
      <c r="F1211" s="52">
        <f>IFERROR(_xll.qlIndexFixing(IndexON,D1211,TRUE,_xll.ohTrigger(RecalcTrigger,TriggerON)),NA())</f>
        <v>2.1916499212819573E-2</v>
      </c>
      <c r="H1211" s="49">
        <f>_xll.qlCalendarAdvance(IborCalendar,$H1210,B1211,"f",FALSE)</f>
        <v>48086</v>
      </c>
      <c r="I1211" s="49">
        <f>_xll.qlInterestRateIndexValueDate(Index1M,$H1211)</f>
        <v>48088</v>
      </c>
      <c r="J1211" s="52">
        <f>IFERROR(_xll.qlIndexFixing(Index1M,$H1211,TRUE,_xll.ohTrigger(RecalcTrigger,Trigger1M)),NA())</f>
        <v>2.4023030187471928E-2</v>
      </c>
      <c r="K1211" s="52">
        <f>IFERROR(_xll.qlIndexFixing(ONIndex1M,I1211,TRUE,_xll.ohTrigger(RecalcTrigger,Trigger1M)),NA())</f>
        <v>2.4001597357203863E-2</v>
      </c>
      <c r="L1211" s="52">
        <f>IFERROR(_xll.qlIndexFixing(Index3M,H1211,TRUE,_xll.ohTrigger(RecalcTrigger,Trigger3M)),NA())</f>
        <v>2.5505276732383449E-2</v>
      </c>
      <c r="M1211" s="52">
        <f>IFERROR(_xll.qlIndexFixing(ONIndex3M,I1211,TRUE,_xll.ohTrigger(RecalcTrigger,Trigger3M)),NA())</f>
        <v>2.5409370344906534E-2</v>
      </c>
      <c r="N1211" s="52">
        <f>IFERROR(_xll.qlIndexFixing(Index6M,$H1211,TRUE,_xll.ohTrigger(RecalcTrigger,Trigger6M)),NA())</f>
        <v>2.725042388217087E-2</v>
      </c>
      <c r="O1211" s="52">
        <f>IFERROR(_xll.qlIndexFixing(ONIndex6M,I1211,TRUE,_xll.ohTrigger(RecalcTrigger,Trigger6M)),NA())</f>
        <v>2.7046374603454382E-2</v>
      </c>
      <c r="P1211" s="52">
        <f>IFERROR(_xll.qlIndexFixing(Index1Y,$H1211,TRUE,_xll.ohTrigger(RecalcTrigger,Trigger1Y)),NA())</f>
        <v>2.96488388086803E-2</v>
      </c>
      <c r="Q1211" s="52">
        <f>IFERROR(_xll.qlIndexFixing(ONIndex1Y,I1211,TRUE,_xll.ohTrigger(RecalcTrigger,Trigger1Y)),NA())</f>
        <v>2.9268204457553182E-2</v>
      </c>
    </row>
    <row r="1212" spans="2:17" x14ac:dyDescent="0.2">
      <c r="B1212" s="46" t="s">
        <v>51</v>
      </c>
      <c r="D1212" s="49">
        <f>_xll.qlCalendarAdvance(LocalCalendar,$D1211,B1212,"f",FALSE)</f>
        <v>48100</v>
      </c>
      <c r="E1212" s="49">
        <f>_xll.qlInterestRateIndexValueDate(IndexON,D1212)</f>
        <v>48100</v>
      </c>
      <c r="F1212" s="52">
        <f>IFERROR(_xll.qlIndexFixing(IndexON,D1212,TRUE,_xll.ohTrigger(RecalcTrigger,TriggerON)),NA())</f>
        <v>2.191834326988662E-2</v>
      </c>
      <c r="H1212" s="49">
        <f>_xll.qlCalendarAdvance(IborCalendar,$H1211,B1212,"f",FALSE)</f>
        <v>48093</v>
      </c>
      <c r="I1212" s="49">
        <f>_xll.qlInterestRateIndexValueDate(Index1M,$H1212)</f>
        <v>48095</v>
      </c>
      <c r="J1212" s="52">
        <f>IFERROR(_xll.qlIndexFixing(Index1M,$H1212,TRUE,_xll.ohTrigger(RecalcTrigger,Trigger1M)),NA())</f>
        <v>2.4021472791050102E-2</v>
      </c>
      <c r="K1212" s="52">
        <f>IFERROR(_xll.qlIndexFixing(ONIndex1M,I1212,TRUE,_xll.ohTrigger(RecalcTrigger,Trigger1M)),NA())</f>
        <v>2.4000093722786886E-2</v>
      </c>
      <c r="L1212" s="52">
        <f>IFERROR(_xll.qlIndexFixing(Index3M,H1212,TRUE,_xll.ohTrigger(RecalcTrigger,Trigger3M)),NA())</f>
        <v>2.5506319699344655E-2</v>
      </c>
      <c r="M1212" s="52">
        <f>IFERROR(_xll.qlIndexFixing(ONIndex3M,I1212,TRUE,_xll.ohTrigger(RecalcTrigger,Trigger3M)),NA())</f>
        <v>2.5411656207285915E-2</v>
      </c>
      <c r="N1212" s="52">
        <f>IFERROR(_xll.qlIndexFixing(Index6M,$H1212,TRUE,_xll.ohTrigger(RecalcTrigger,Trigger6M)),NA())</f>
        <v>2.7250576298521855E-2</v>
      </c>
      <c r="O1212" s="52">
        <f>IFERROR(_xll.qlIndexFixing(ONIndex6M,I1212,TRUE,_xll.ohTrigger(RecalcTrigger,Trigger6M)),NA())</f>
        <v>2.7048014029809053E-2</v>
      </c>
      <c r="P1212" s="52">
        <f>IFERROR(_xll.qlIndexFixing(Index1Y,$H1212,TRUE,_xll.ohTrigger(RecalcTrigger,Trigger1Y)),NA())</f>
        <v>2.9646270369836362E-2</v>
      </c>
      <c r="Q1212" s="52">
        <f>IFERROR(_xll.qlIndexFixing(ONIndex1Y,I1212,TRUE,_xll.ohTrigger(RecalcTrigger,Trigger1Y)),NA())</f>
        <v>2.9266334636295355E-2</v>
      </c>
    </row>
    <row r="1213" spans="2:17" x14ac:dyDescent="0.2">
      <c r="B1213" s="46" t="s">
        <v>51</v>
      </c>
      <c r="D1213" s="49">
        <f>_xll.qlCalendarAdvance(LocalCalendar,$D1212,B1213,"f",FALSE)</f>
        <v>48107</v>
      </c>
      <c r="E1213" s="49">
        <f>_xll.qlInterestRateIndexValueDate(IndexON,D1213)</f>
        <v>48107</v>
      </c>
      <c r="F1213" s="52">
        <f>IFERROR(_xll.qlIndexFixing(IndexON,D1213,TRUE,_xll.ohTrigger(RecalcTrigger,TriggerON)),NA())</f>
        <v>2.1920155906167693E-2</v>
      </c>
      <c r="H1213" s="49">
        <f>_xll.qlCalendarAdvance(IborCalendar,$H1212,B1213,"f",FALSE)</f>
        <v>48100</v>
      </c>
      <c r="I1213" s="49">
        <f>_xll.qlInterestRateIndexValueDate(Index1M,$H1213)</f>
        <v>48102</v>
      </c>
      <c r="J1213" s="52">
        <f>IFERROR(_xll.qlIndexFixing(Index1M,$H1213,TRUE,_xll.ohTrigger(RecalcTrigger,Trigger1M)),NA())</f>
        <v>2.4020578270844695E-2</v>
      </c>
      <c r="K1213" s="52">
        <f>IFERROR(_xll.qlIndexFixing(ONIndex1M,I1213,TRUE,_xll.ohTrigger(RecalcTrigger,Trigger1M)),NA())</f>
        <v>2.3998567260710146E-2</v>
      </c>
      <c r="L1213" s="52">
        <f>IFERROR(_xll.qlIndexFixing(Index3M,H1213,TRUE,_xll.ohTrigger(RecalcTrigger,Trigger3M)),NA())</f>
        <v>2.550837666746137E-2</v>
      </c>
      <c r="M1213" s="52">
        <f>IFERROR(_xll.qlIndexFixing(ONIndex3M,I1213,TRUE,_xll.ohTrigger(RecalcTrigger,Trigger3M)),NA())</f>
        <v>2.5413909502516319E-2</v>
      </c>
      <c r="N1213" s="52">
        <f>IFERROR(_xll.qlIndexFixing(Index6M,$H1213,TRUE,_xll.ohTrigger(RecalcTrigger,Trigger6M)),NA())</f>
        <v>2.7251805704323631E-2</v>
      </c>
      <c r="O1213" s="52">
        <f>IFERROR(_xll.qlIndexFixing(ONIndex6M,I1213,TRUE,_xll.ohTrigger(RecalcTrigger,Trigger6M)),NA())</f>
        <v>2.7049622825705555E-2</v>
      </c>
      <c r="P1213" s="52">
        <f>IFERROR(_xll.qlIndexFixing(Index1Y,$H1213,TRUE,_xll.ohTrigger(RecalcTrigger,Trigger1Y)),NA())</f>
        <v>2.9642670544946518E-2</v>
      </c>
      <c r="Q1213" s="52">
        <f>IFERROR(_xll.qlIndexFixing(ONIndex1Y,I1213,TRUE,_xll.ohTrigger(RecalcTrigger,Trigger1Y)),NA())</f>
        <v>2.9264441111278572E-2</v>
      </c>
    </row>
    <row r="1214" spans="2:17" x14ac:dyDescent="0.2">
      <c r="B1214" s="46" t="s">
        <v>51</v>
      </c>
      <c r="D1214" s="49">
        <f>_xll.qlCalendarAdvance(LocalCalendar,$D1213,B1214,"f",FALSE)</f>
        <v>48114</v>
      </c>
      <c r="E1214" s="49">
        <f>_xll.qlInterestRateIndexValueDate(IndexON,D1214)</f>
        <v>48114</v>
      </c>
      <c r="F1214" s="52">
        <f>IFERROR(_xll.qlIndexFixing(IndexON,D1214,TRUE,_xll.ohTrigger(RecalcTrigger,TriggerON)),NA())</f>
        <v>2.1921937121662793E-2</v>
      </c>
      <c r="H1214" s="49">
        <f>_xll.qlCalendarAdvance(IborCalendar,$H1213,B1214,"f",FALSE)</f>
        <v>48107</v>
      </c>
      <c r="I1214" s="49">
        <f>_xll.qlInterestRateIndexValueDate(Index1M,$H1214)</f>
        <v>48109</v>
      </c>
      <c r="J1214" s="52">
        <f>IFERROR(_xll.qlIndexFixing(Index1M,$H1214,TRUE,_xll.ohTrigger(RecalcTrigger,Trigger1M)),NA())</f>
        <v>2.4018289373932689E-2</v>
      </c>
      <c r="K1214" s="52">
        <f>IFERROR(_xll.qlIndexFixing(ONIndex1M,I1214,TRUE,_xll.ohTrigger(RecalcTrigger,Trigger1M)),NA())</f>
        <v>2.3997017970733836E-2</v>
      </c>
      <c r="L1214" s="52">
        <f>IFERROR(_xll.qlIndexFixing(Index3M,H1214,TRUE,_xll.ohTrigger(RecalcTrigger,Trigger3M)),NA())</f>
        <v>2.5510400861746087E-2</v>
      </c>
      <c r="M1214" s="52">
        <f>IFERROR(_xll.qlIndexFixing(ONIndex3M,I1214,TRUE,_xll.ohTrigger(RecalcTrigger,Trigger3M)),NA())</f>
        <v>2.5416130230597744E-2</v>
      </c>
      <c r="N1214" s="52">
        <f>IFERROR(_xll.qlIndexFixing(Index6M,$H1214,TRUE,_xll.ohTrigger(RecalcTrigger,Trigger6M)),NA())</f>
        <v>2.7253004060861587E-2</v>
      </c>
      <c r="O1214" s="52">
        <f>IFERROR(_xll.qlIndexFixing(ONIndex6M,I1214,TRUE,_xll.ohTrigger(RecalcTrigger,Trigger6M)),NA())</f>
        <v>2.7051200991383695E-2</v>
      </c>
      <c r="P1214" s="52">
        <f>IFERROR(_xll.qlIndexFixing(Index1Y,$H1214,TRUE,_xll.ohTrigger(RecalcTrigger,Trigger1Y)),NA())</f>
        <v>2.9640055231425984E-2</v>
      </c>
      <c r="Q1214" s="52">
        <f>IFERROR(_xll.qlIndexFixing(ONIndex1Y,I1214,TRUE,_xll.ohTrigger(RecalcTrigger,Trigger1Y)),NA())</f>
        <v>2.9262523882502833E-2</v>
      </c>
    </row>
    <row r="1215" spans="2:17" x14ac:dyDescent="0.2">
      <c r="B1215" s="46" t="s">
        <v>51</v>
      </c>
      <c r="D1215" s="49">
        <f>_xll.qlCalendarAdvance(LocalCalendar,$D1214,B1215,"f",FALSE)</f>
        <v>48121</v>
      </c>
      <c r="E1215" s="49">
        <f>_xll.qlInterestRateIndexValueDate(IndexON,D1215)</f>
        <v>48121</v>
      </c>
      <c r="F1215" s="52">
        <f>IFERROR(_xll.qlIndexFixing(IndexON,D1215,TRUE,_xll.ohTrigger(RecalcTrigger,TriggerON)),NA())</f>
        <v>2.1923686916451857E-2</v>
      </c>
      <c r="H1215" s="49">
        <f>_xll.qlCalendarAdvance(IborCalendar,$H1214,B1215,"f",FALSE)</f>
        <v>48114</v>
      </c>
      <c r="I1215" s="49">
        <f>_xll.qlInterestRateIndexValueDate(Index1M,$H1215)</f>
        <v>48116</v>
      </c>
      <c r="J1215" s="52">
        <f>IFERROR(_xll.qlIndexFixing(Index1M,$H1215,TRUE,_xll.ohTrigger(RecalcTrigger,Trigger1M)),NA())</f>
        <v>2.4016663353259582E-2</v>
      </c>
      <c r="K1215" s="52">
        <f>IFERROR(_xll.qlIndexFixing(ONIndex1M,I1215,TRUE,_xll.ohTrigger(RecalcTrigger,Trigger1M)),NA())</f>
        <v>2.3995445853097763E-2</v>
      </c>
      <c r="L1215" s="52">
        <f>IFERROR(_xll.qlIndexFixing(Index3M,H1215,TRUE,_xll.ohTrigger(RecalcTrigger,Trigger3M)),NA())</f>
        <v>2.5516543261636403E-2</v>
      </c>
      <c r="M1215" s="52">
        <f>IFERROR(_xll.qlIndexFixing(ONIndex3M,I1215,TRUE,_xll.ohTrigger(RecalcTrigger,Trigger3M)),NA())</f>
        <v>2.5418318391450256E-2</v>
      </c>
      <c r="N1215" s="52">
        <f>IFERROR(_xll.qlIndexFixing(Index6M,$H1215,TRUE,_xll.ohTrigger(RecalcTrigger,Trigger6M)),NA())</f>
        <v>2.7254171368079068E-2</v>
      </c>
      <c r="O1215" s="52">
        <f>IFERROR(_xll.qlIndexFixing(ONIndex6M,I1215,TRUE,_xll.ohTrigger(RecalcTrigger,Trigger6M)),NA())</f>
        <v>2.7052748526763537E-2</v>
      </c>
      <c r="P1215" s="52">
        <f>IFERROR(_xll.qlIndexFixing(Index1Y,$H1215,TRUE,_xll.ohTrigger(RecalcTrigger,Trigger1Y)),NA())</f>
        <v>2.9637415504775024E-2</v>
      </c>
      <c r="Q1215" s="52">
        <f>IFERROR(_xll.qlIndexFixing(ONIndex1Y,I1215,TRUE,_xll.ohTrigger(RecalcTrigger,Trigger1Y)),NA())</f>
        <v>2.9260582949968139E-2</v>
      </c>
    </row>
    <row r="1216" spans="2:17" x14ac:dyDescent="0.2">
      <c r="B1216" s="46" t="s">
        <v>51</v>
      </c>
      <c r="D1216" s="49">
        <f>_xll.qlCalendarAdvance(LocalCalendar,$D1215,B1216,"f",FALSE)</f>
        <v>48128</v>
      </c>
      <c r="E1216" s="49">
        <f>_xll.qlInterestRateIndexValueDate(IndexON,D1216)</f>
        <v>48128</v>
      </c>
      <c r="F1216" s="52">
        <f>IFERROR(_xll.qlIndexFixing(IndexON,D1216,TRUE,_xll.ohTrigger(RecalcTrigger,TriggerON)),NA())</f>
        <v>2.1925405290375011E-2</v>
      </c>
      <c r="H1216" s="49">
        <f>_xll.qlCalendarAdvance(IborCalendar,$H1215,B1216,"f",FALSE)</f>
        <v>48121</v>
      </c>
      <c r="I1216" s="49">
        <f>_xll.qlInterestRateIndexValueDate(Index1M,$H1216)</f>
        <v>48123</v>
      </c>
      <c r="J1216" s="52">
        <f>IFERROR(_xll.qlIndexFixing(Index1M,$H1216,TRUE,_xll.ohTrigger(RecalcTrigger,Trigger1M)),NA())</f>
        <v>2.4015014457851869E-2</v>
      </c>
      <c r="K1216" s="52">
        <f>IFERROR(_xll.qlIndexFixing(ONIndex1M,I1216,TRUE,_xll.ohTrigger(RecalcTrigger,Trigger1M)),NA())</f>
        <v>2.3993850907642056E-2</v>
      </c>
      <c r="L1216" s="52">
        <f>IFERROR(_xll.qlIndexFixing(Index3M,H1216,TRUE,_xll.ohTrigger(RecalcTrigger,Trigger3M)),NA())</f>
        <v>2.5515386712657274E-2</v>
      </c>
      <c r="M1216" s="52">
        <f>IFERROR(_xll.qlIndexFixing(ONIndex3M,I1216,TRUE,_xll.ohTrigger(RecalcTrigger,Trigger3M)),NA())</f>
        <v>2.5420473985153791E-2</v>
      </c>
      <c r="N1216" s="52">
        <f>IFERROR(_xll.qlIndexFixing(Index6M,$H1216,TRUE,_xll.ohTrigger(RecalcTrigger,Trigger6M)),NA())</f>
        <v>2.7256405025189546E-2</v>
      </c>
      <c r="O1216" s="52">
        <f>IFERROR(_xll.qlIndexFixing(ONIndex6M,I1216,TRUE,_xll.ohTrigger(RecalcTrigger,Trigger6M)),NA())</f>
        <v>2.7054265431685209E-2</v>
      </c>
      <c r="P1216" s="52">
        <f>IFERROR(_xll.qlIndexFixing(Index1Y,$H1216,TRUE,_xll.ohTrigger(RecalcTrigger,Trigger1Y)),NA())</f>
        <v>2.9634751365185868E-2</v>
      </c>
      <c r="Q1216" s="52">
        <f>IFERROR(_xll.qlIndexFixing(ONIndex1Y,I1216,TRUE,_xll.ohTrigger(RecalcTrigger,Trigger1Y)),NA())</f>
        <v>2.9258618313674489E-2</v>
      </c>
    </row>
    <row r="1217" spans="2:17" x14ac:dyDescent="0.2">
      <c r="B1217" s="46" t="s">
        <v>51</v>
      </c>
      <c r="D1217" s="49">
        <f>_xll.qlCalendarAdvance(LocalCalendar,$D1216,B1217,"f",FALSE)</f>
        <v>48135</v>
      </c>
      <c r="E1217" s="49">
        <f>_xll.qlInterestRateIndexValueDate(IndexON,D1217)</f>
        <v>48135</v>
      </c>
      <c r="F1217" s="52">
        <f>IFERROR(_xll.qlIndexFixing(IndexON,D1217,TRUE,_xll.ohTrigger(RecalcTrigger,TriggerON)),NA())</f>
        <v>2.1927092243512192E-2</v>
      </c>
      <c r="H1217" s="49">
        <f>_xll.qlCalendarAdvance(IborCalendar,$H1216,B1217,"f",FALSE)</f>
        <v>48128</v>
      </c>
      <c r="I1217" s="49">
        <f>_xll.qlInterestRateIndexValueDate(Index1M,$H1217)</f>
        <v>48130</v>
      </c>
      <c r="J1217" s="52">
        <f>IFERROR(_xll.qlIndexFixing(Index1M,$H1217,TRUE,_xll.ohTrigger(RecalcTrigger,Trigger1M)),NA())</f>
        <v>2.4013342687724537E-2</v>
      </c>
      <c r="K1217" s="52">
        <f>IFERROR(_xll.qlIndexFixing(ONIndex1M,I1217,TRUE,_xll.ohTrigger(RecalcTrigger,Trigger1M)),NA())</f>
        <v>2.399223313444665E-2</v>
      </c>
      <c r="L1217" s="52">
        <f>IFERROR(_xll.qlIndexFixing(Index3M,H1217,TRUE,_xll.ohTrigger(RecalcTrigger,Trigger3M)),NA())</f>
        <v>2.5517310380046131E-2</v>
      </c>
      <c r="M1217" s="52">
        <f>IFERROR(_xll.qlIndexFixing(ONIndex3M,I1217,TRUE,_xll.ohTrigger(RecalcTrigger,Trigger3M)),NA())</f>
        <v>2.5422597011708348E-2</v>
      </c>
      <c r="N1217" s="52">
        <f>IFERROR(_xll.qlIndexFixing(Index6M,$H1217,TRUE,_xll.ohTrigger(RecalcTrigger,Trigger6M)),NA())</f>
        <v>2.7257508098722828E-2</v>
      </c>
      <c r="O1217" s="52">
        <f>IFERROR(_xll.qlIndexFixing(ONIndex6M,I1217,TRUE,_xll.ohTrigger(RecalcTrigger,Trigger6M)),NA())</f>
        <v>2.7055751706468456E-2</v>
      </c>
      <c r="P1217" s="52">
        <f>IFERROR(_xll.qlIndexFixing(Index1Y,$H1217,TRUE,_xll.ohTrigger(RecalcTrigger,Trigger1Y)),NA())</f>
        <v>2.9633061947558489E-2</v>
      </c>
      <c r="Q1217" s="52">
        <f>IFERROR(_xll.qlIndexFixing(ONIndex1Y,I1217,TRUE,_xll.ohTrigger(RecalcTrigger,Trigger1Y)),NA())</f>
        <v>2.925662997370182E-2</v>
      </c>
    </row>
    <row r="1218" spans="2:17" x14ac:dyDescent="0.2">
      <c r="B1218" s="46" t="s">
        <v>51</v>
      </c>
      <c r="D1218" s="49">
        <f>_xll.qlCalendarAdvance(LocalCalendar,$D1217,B1218,"f",FALSE)</f>
        <v>48142</v>
      </c>
      <c r="E1218" s="49">
        <f>_xll.qlInterestRateIndexValueDate(IndexON,D1218)</f>
        <v>48142</v>
      </c>
      <c r="F1218" s="52">
        <f>IFERROR(_xll.qlIndexFixing(IndexON,D1218,TRUE,_xll.ohTrigger(RecalcTrigger,TriggerON)),NA())</f>
        <v>2.19287477758634E-2</v>
      </c>
      <c r="H1218" s="49">
        <f>_xll.qlCalendarAdvance(IborCalendar,$H1217,B1218,"f",FALSE)</f>
        <v>48135</v>
      </c>
      <c r="I1218" s="49">
        <f>_xll.qlInterestRateIndexValueDate(Index1M,$H1218)</f>
        <v>48137</v>
      </c>
      <c r="J1218" s="52">
        <f>IFERROR(_xll.qlIndexFixing(Index1M,$H1218,TRUE,_xll.ohTrigger(RecalcTrigger,Trigger1M)),NA())</f>
        <v>2.4011648042887579E-2</v>
      </c>
      <c r="K1218" s="52">
        <f>IFERROR(_xll.qlIndexFixing(ONIndex1M,I1218,TRUE,_xll.ohTrigger(RecalcTrigger,Trigger1M)),NA())</f>
        <v>2.3990592533511546E-2</v>
      </c>
      <c r="L1218" s="52">
        <f>IFERROR(_xll.qlIndexFixing(Index3M,H1218,TRUE,_xll.ohTrigger(RecalcTrigger,Trigger3M)),NA())</f>
        <v>2.5519201271098566E-2</v>
      </c>
      <c r="M1218" s="52">
        <f>IFERROR(_xll.qlIndexFixing(ONIndex3M,I1218,TRUE,_xll.ohTrigger(RecalcTrigger,Trigger3M)),NA())</f>
        <v>2.5424687470954055E-2</v>
      </c>
      <c r="N1218" s="52">
        <f>IFERROR(_xll.qlIndexFixing(Index6M,$H1218,TRUE,_xll.ohTrigger(RecalcTrigger,Trigger6M)),NA())</f>
        <v>2.7258580120442747E-2</v>
      </c>
      <c r="O1218" s="52">
        <f>IFERROR(_xll.qlIndexFixing(ONIndex6M,I1218,TRUE,_xll.ohTrigger(RecalcTrigger,Trigger6M)),NA())</f>
        <v>2.7057207350793533E-2</v>
      </c>
      <c r="P1218" s="52">
        <f>IFERROR(_xll.qlIndexFixing(Index1Y,$H1218,TRUE,_xll.ohTrigger(RecalcTrigger,Trigger1Y)),NA())</f>
        <v>2.9629349847968667E-2</v>
      </c>
      <c r="Q1218" s="52">
        <f>IFERROR(_xll.qlIndexFixing(ONIndex1Y,I1218,TRUE,_xll.ohTrigger(RecalcTrigger,Trigger1Y)),NA())</f>
        <v>2.9254617929890259E-2</v>
      </c>
    </row>
    <row r="1219" spans="2:17" x14ac:dyDescent="0.2">
      <c r="B1219" s="46" t="s">
        <v>51</v>
      </c>
      <c r="D1219" s="49">
        <f>_xll.qlCalendarAdvance(LocalCalendar,$D1218,B1219,"f",FALSE)</f>
        <v>48149</v>
      </c>
      <c r="E1219" s="49">
        <f>_xll.qlInterestRateIndexValueDate(IndexON,D1219)</f>
        <v>48149</v>
      </c>
      <c r="F1219" s="52">
        <f>IFERROR(_xll.qlIndexFixing(IndexON,D1219,TRUE,_xll.ohTrigger(RecalcTrigger,TriggerON)),NA())</f>
        <v>2.1930371887428635E-2</v>
      </c>
      <c r="H1219" s="49">
        <f>_xll.qlCalendarAdvance(IborCalendar,$H1218,B1219,"f",FALSE)</f>
        <v>48142</v>
      </c>
      <c r="I1219" s="49">
        <f>_xll.qlInterestRateIndexValueDate(Index1M,$H1219)</f>
        <v>48144</v>
      </c>
      <c r="J1219" s="52">
        <f>IFERROR(_xll.qlIndexFixing(Index1M,$H1219,TRUE,_xll.ohTrigger(RecalcTrigger,Trigger1M)),NA())</f>
        <v>2.400993052334599E-2</v>
      </c>
      <c r="K1219" s="52">
        <f>IFERROR(_xll.qlIndexFixing(ONIndex1M,I1219,TRUE,_xll.ohTrigger(RecalcTrigger,Trigger1M)),NA())</f>
        <v>2.3988929104916679E-2</v>
      </c>
      <c r="L1219" s="52">
        <f>IFERROR(_xll.qlIndexFixing(Index3M,H1219,TRUE,_xll.ohTrigger(RecalcTrigger,Trigger3M)),NA())</f>
        <v>2.5521059385766782E-2</v>
      </c>
      <c r="M1219" s="52">
        <f>IFERROR(_xll.qlIndexFixing(ONIndex3M,I1219,TRUE,_xll.ohTrigger(RecalcTrigger,Trigger3M)),NA())</f>
        <v>2.5426745363050784E-2</v>
      </c>
      <c r="N1219" s="52">
        <f>IFERROR(_xll.qlIndexFixing(Index6M,$H1219,TRUE,_xll.ohTrigger(RecalcTrigger,Trigger6M)),NA())</f>
        <v>2.7259621090298634E-2</v>
      </c>
      <c r="O1219" s="52">
        <f>IFERROR(_xll.qlIndexFixing(ONIndex6M,I1219,TRUE,_xll.ohTrigger(RecalcTrigger,Trigger6M)),NA())</f>
        <v>2.7058632364820312E-2</v>
      </c>
      <c r="P1219" s="52">
        <f>IFERROR(_xll.qlIndexFixing(Index1Y,$H1219,TRUE,_xll.ohTrigger(RecalcTrigger,Trigger1Y)),NA())</f>
        <v>2.9626612470732915E-2</v>
      </c>
      <c r="Q1219" s="52">
        <f>IFERROR(_xll.qlIndexFixing(ONIndex1Y,I1219,TRUE,_xll.ohTrigger(RecalcTrigger,Trigger1Y)),NA())</f>
        <v>2.9252582182399678E-2</v>
      </c>
    </row>
    <row r="1220" spans="2:17" x14ac:dyDescent="0.2">
      <c r="B1220" s="46" t="s">
        <v>51</v>
      </c>
      <c r="D1220" s="49">
        <f>_xll.qlCalendarAdvance(LocalCalendar,$D1219,B1220,"f",FALSE)</f>
        <v>48156</v>
      </c>
      <c r="E1220" s="49">
        <f>_xll.qlInterestRateIndexValueDate(IndexON,D1220)</f>
        <v>48156</v>
      </c>
      <c r="F1220" s="52">
        <f>IFERROR(_xll.qlIndexFixing(IndexON,D1220,TRUE,_xll.ohTrigger(RecalcTrigger,TriggerON)),NA())</f>
        <v>2.1931964578207896E-2</v>
      </c>
      <c r="H1220" s="49">
        <f>_xll.qlCalendarAdvance(IborCalendar,$H1219,B1220,"f",FALSE)</f>
        <v>48149</v>
      </c>
      <c r="I1220" s="49">
        <f>_xll.qlInterestRateIndexValueDate(Index1M,$H1220)</f>
        <v>48151</v>
      </c>
      <c r="J1220" s="52">
        <f>IFERROR(_xll.qlIndexFixing(Index1M,$H1220,TRUE,_xll.ohTrigger(RecalcTrigger,Trigger1M)),NA())</f>
        <v>2.4006168708600593E-2</v>
      </c>
      <c r="K1220" s="52">
        <f>IFERROR(_xll.qlIndexFixing(ONIndex1M,I1220,TRUE,_xll.ohTrigger(RecalcTrigger,Trigger1M)),NA())</f>
        <v>2.3987242848422241E-2</v>
      </c>
      <c r="L1220" s="52">
        <f>IFERROR(_xll.qlIndexFixing(Index3M,H1220,TRUE,_xll.ohTrigger(RecalcTrigger,Trigger3M)),NA())</f>
        <v>2.5522884724005601E-2</v>
      </c>
      <c r="M1220" s="52">
        <f>IFERROR(_xll.qlIndexFixing(ONIndex3M,I1220,TRUE,_xll.ohTrigger(RecalcTrigger,Trigger3M)),NA())</f>
        <v>2.54287706879186E-2</v>
      </c>
      <c r="N1220" s="52">
        <f>IFERROR(_xll.qlIndexFixing(Index6M,$H1220,TRUE,_xll.ohTrigger(RecalcTrigger,Trigger6M)),NA())</f>
        <v>2.7260631008242005E-2</v>
      </c>
      <c r="O1220" s="52">
        <f>IFERROR(_xll.qlIndexFixing(ONIndex6M,I1220,TRUE,_xll.ohTrigger(RecalcTrigger,Trigger6M)),NA())</f>
        <v>2.7060026748548793E-2</v>
      </c>
      <c r="P1220" s="52">
        <f>IFERROR(_xll.qlIndexFixing(Index1Y,$H1220,TRUE,_xll.ohTrigger(RecalcTrigger,Trigger1Y)),NA())</f>
        <v>2.9620870157617753E-2</v>
      </c>
      <c r="Q1220" s="52">
        <f>IFERROR(_xll.qlIndexFixing(ONIndex1Y,I1220,TRUE,_xll.ohTrigger(RecalcTrigger,Trigger1Y)),NA())</f>
        <v>2.9250522730990269E-2</v>
      </c>
    </row>
    <row r="1221" spans="2:17" x14ac:dyDescent="0.2">
      <c r="B1221" s="46" t="s">
        <v>51</v>
      </c>
      <c r="D1221" s="49">
        <f>_xll.qlCalendarAdvance(LocalCalendar,$D1220,B1221,"f",FALSE)</f>
        <v>48164</v>
      </c>
      <c r="E1221" s="49">
        <f>_xll.qlInterestRateIndexValueDate(IndexON,D1221)</f>
        <v>48164</v>
      </c>
      <c r="F1221" s="52">
        <f>IFERROR(_xll.qlIndexFixing(IndexON,D1221,TRUE,_xll.ohTrigger(RecalcTrigger,TriggerON)),NA())</f>
        <v>2.193374632184053E-2</v>
      </c>
      <c r="H1221" s="49">
        <f>_xll.qlCalendarAdvance(IborCalendar,$H1220,B1221,"f",FALSE)</f>
        <v>48156</v>
      </c>
      <c r="I1221" s="49">
        <f>_xll.qlInterestRateIndexValueDate(Index1M,$H1221)</f>
        <v>48158</v>
      </c>
      <c r="J1221" s="52">
        <f>IFERROR(_xll.qlIndexFixing(Index1M,$H1221,TRUE,_xll.ohTrigger(RecalcTrigger,Trigger1M)),NA())</f>
        <v>2.4006426860211372E-2</v>
      </c>
      <c r="K1221" s="52">
        <f>IFERROR(_xll.qlIndexFixing(ONIndex1M,I1221,TRUE,_xll.ohTrigger(RecalcTrigger,Trigger1M)),NA())</f>
        <v>2.3985533764268041E-2</v>
      </c>
      <c r="L1221" s="52">
        <f>IFERROR(_xll.qlIndexFixing(Index3M,H1221,TRUE,_xll.ohTrigger(RecalcTrigger,Trigger3M)),NA())</f>
        <v>2.5524677285770712E-2</v>
      </c>
      <c r="M1221" s="52">
        <f>IFERROR(_xll.qlIndexFixing(ONIndex3M,I1221,TRUE,_xll.ohTrigger(RecalcTrigger,Trigger3M)),NA())</f>
        <v>2.5430763445637439E-2</v>
      </c>
      <c r="N1221" s="52">
        <f>IFERROR(_xll.qlIndexFixing(Index6M,$H1221,TRUE,_xll.ohTrigger(RecalcTrigger,Trigger6M)),NA())</f>
        <v>2.7260523172720885E-2</v>
      </c>
      <c r="O1221" s="52">
        <f>IFERROR(_xll.qlIndexFixing(ONIndex6M,I1221,TRUE,_xll.ohTrigger(RecalcTrigger,Trigger6M)),NA())</f>
        <v>2.7061390502058913E-2</v>
      </c>
      <c r="P1221" s="52">
        <f>IFERROR(_xll.qlIndexFixing(Index1Y,$H1221,TRUE,_xll.ohTrigger(RecalcTrigger,Trigger1Y)),NA())</f>
        <v>2.9621064480002391E-2</v>
      </c>
      <c r="Q1221" s="52">
        <f>IFERROR(_xll.qlIndexFixing(ONIndex1Y,I1221,TRUE,_xll.ohTrigger(RecalcTrigger,Trigger1Y)),NA())</f>
        <v>2.9248439575981777E-2</v>
      </c>
    </row>
    <row r="1222" spans="2:17" x14ac:dyDescent="0.2">
      <c r="B1222" s="46" t="s">
        <v>51</v>
      </c>
      <c r="D1222" s="49">
        <f>_xll.qlCalendarAdvance(LocalCalendar,$D1221,B1222,"f",FALSE)</f>
        <v>48171</v>
      </c>
      <c r="E1222" s="49">
        <f>_xll.qlInterestRateIndexValueDate(IndexON,D1222)</f>
        <v>48171</v>
      </c>
      <c r="F1222" s="52">
        <f>IFERROR(_xll.qlIndexFixing(IndexON,D1222,TRUE,_xll.ohTrigger(RecalcTrigger,TriggerON)),NA())</f>
        <v>2.1935271682318458E-2</v>
      </c>
      <c r="H1222" s="49">
        <f>_xll.qlCalendarAdvance(IborCalendar,$H1221,B1222,"f",FALSE)</f>
        <v>48163</v>
      </c>
      <c r="I1222" s="49">
        <f>_xll.qlInterestRateIndexValueDate(Index1M,$H1222)</f>
        <v>48165</v>
      </c>
      <c r="J1222" s="52">
        <f>IFERROR(_xll.qlIndexFixing(Index1M,$H1222,TRUE,_xll.ohTrigger(RecalcTrigger,Trigger1M)),NA())</f>
        <v>2.400464071663333E-2</v>
      </c>
      <c r="K1222" s="52">
        <f>IFERROR(_xll.qlIndexFixing(ONIndex1M,I1222,TRUE,_xll.ohTrigger(RecalcTrigger,Trigger1M)),NA())</f>
        <v>2.3983801852294206E-2</v>
      </c>
      <c r="L1222" s="52">
        <f>IFERROR(_xll.qlIndexFixing(Index3M,H1222,TRUE,_xll.ohTrigger(RecalcTrigger,Trigger3M)),NA())</f>
        <v>2.5526437071014325E-2</v>
      </c>
      <c r="M1222" s="52">
        <f>IFERROR(_xll.qlIndexFixing(ONIndex3M,I1222,TRUE,_xll.ohTrigger(RecalcTrigger,Trigger3M)),NA())</f>
        <v>2.5432723636207299E-2</v>
      </c>
      <c r="N1222" s="52">
        <f>IFERROR(_xll.qlIndexFixing(Index6M,$H1222,TRUE,_xll.ohTrigger(RecalcTrigger,Trigger6M)),NA())</f>
        <v>2.7261473133258371E-2</v>
      </c>
      <c r="O1222" s="52">
        <f>IFERROR(_xll.qlIndexFixing(ONIndex6M,I1222,TRUE,_xll.ohTrigger(RecalcTrigger,Trigger6M)),NA())</f>
        <v>2.7062723625030927E-2</v>
      </c>
      <c r="P1222" s="52">
        <f>IFERROR(_xll.qlIndexFixing(Index1Y,$H1222,TRUE,_xll.ohTrigger(RecalcTrigger,Trigger1Y)),NA())</f>
        <v>2.9618253866910561E-2</v>
      </c>
      <c r="Q1222" s="52">
        <f>IFERROR(_xll.qlIndexFixing(ONIndex1Y,I1222,TRUE,_xll.ohTrigger(RecalcTrigger,Trigger1Y)),NA())</f>
        <v>2.9246332717054457E-2</v>
      </c>
    </row>
    <row r="1223" spans="2:17" x14ac:dyDescent="0.2">
      <c r="B1223" s="46" t="s">
        <v>51</v>
      </c>
      <c r="D1223" s="49">
        <f>_xll.qlCalendarAdvance(LocalCalendar,$D1222,B1223,"f",FALSE)</f>
        <v>48178</v>
      </c>
      <c r="E1223" s="49">
        <f>_xll.qlInterestRateIndexValueDate(IndexON,D1223)</f>
        <v>48178</v>
      </c>
      <c r="F1223" s="52">
        <f>IFERROR(_xll.qlIndexFixing(IndexON,D1223,TRUE,_xll.ohTrigger(RecalcTrigger,TriggerON)),NA())</f>
        <v>2.1937539419436547E-2</v>
      </c>
      <c r="H1223" s="49">
        <f>_xll.qlCalendarAdvance(IborCalendar,$H1222,B1223,"f",FALSE)</f>
        <v>48170</v>
      </c>
      <c r="I1223" s="49">
        <f>_xll.qlInterestRateIndexValueDate(Index1M,$H1223)</f>
        <v>48172</v>
      </c>
      <c r="J1223" s="52">
        <f>IFERROR(_xll.qlIndexFixing(Index1M,$H1223,TRUE,_xll.ohTrigger(RecalcTrigger,Trigger1M)),NA())</f>
        <v>2.4002831698395621E-2</v>
      </c>
      <c r="K1223" s="52">
        <f>IFERROR(_xll.qlIndexFixing(ONIndex1M,I1223,TRUE,_xll.ohTrigger(RecalcTrigger,Trigger1M)),NA())</f>
        <v>2.3982047112660609E-2</v>
      </c>
      <c r="L1223" s="52">
        <f>IFERROR(_xll.qlIndexFixing(Index3M,H1223,TRUE,_xll.ohTrigger(RecalcTrigger,Trigger3M)),NA())</f>
        <v>2.5528164079694736E-2</v>
      </c>
      <c r="M1223" s="52">
        <f>IFERROR(_xll.qlIndexFixing(ONIndex3M,I1223,TRUE,_xll.ohTrigger(RecalcTrigger,Trigger3M)),NA())</f>
        <v>2.5434651259548247E-2</v>
      </c>
      <c r="N1223" s="52">
        <f>IFERROR(_xll.qlIndexFixing(Index6M,$H1223,TRUE,_xll.ohTrigger(RecalcTrigger,Trigger6M)),NA())</f>
        <v>2.726239204408229E-2</v>
      </c>
      <c r="O1223" s="52">
        <f>IFERROR(_xll.qlIndexFixing(ONIndex6M,I1223,TRUE,_xll.ohTrigger(RecalcTrigger,Trigger6M)),NA())</f>
        <v>2.7064026117784579E-2</v>
      </c>
      <c r="P1223" s="52">
        <f>IFERROR(_xll.qlIndexFixing(Index1Y,$H1223,TRUE,_xll.ohTrigger(RecalcTrigger,Trigger1Y)),NA())</f>
        <v>2.9615418842273124E-2</v>
      </c>
      <c r="Q1223" s="52">
        <f>IFERROR(_xll.qlIndexFixing(ONIndex1Y,I1223,TRUE,_xll.ohTrigger(RecalcTrigger,Trigger1Y)),NA())</f>
        <v>2.9244202154528054E-2</v>
      </c>
    </row>
    <row r="1224" spans="2:17" x14ac:dyDescent="0.2">
      <c r="B1224" s="46" t="s">
        <v>51</v>
      </c>
      <c r="D1224" s="49">
        <f>_xll.qlCalendarAdvance(LocalCalendar,$D1223,B1224,"f",FALSE)</f>
        <v>48185</v>
      </c>
      <c r="E1224" s="49">
        <f>_xll.qlInterestRateIndexValueDate(IndexON,D1224)</f>
        <v>48185</v>
      </c>
      <c r="F1224" s="52">
        <f>IFERROR(_xll.qlIndexFixing(IndexON,D1224,TRUE,_xll.ohTrigger(RecalcTrigger,TriggerON)),NA())</f>
        <v>2.193822814099633E-2</v>
      </c>
      <c r="H1224" s="49">
        <f>_xll.qlCalendarAdvance(IborCalendar,$H1223,B1224,"f",FALSE)</f>
        <v>48177</v>
      </c>
      <c r="I1224" s="49">
        <f>_xll.qlInterestRateIndexValueDate(Index1M,$H1224)</f>
        <v>48180</v>
      </c>
      <c r="J1224" s="52">
        <f>IFERROR(_xll.qlIndexFixing(Index1M,$H1224,TRUE,_xll.ohTrigger(RecalcTrigger,Trigger1M)),NA())</f>
        <v>2.4001402506283014E-2</v>
      </c>
      <c r="K1224" s="52">
        <f>IFERROR(_xll.qlIndexFixing(ONIndex1M,I1224,TRUE,_xll.ohTrigger(RecalcTrigger,Trigger1M)),NA())</f>
        <v>2.3981354658220155E-2</v>
      </c>
      <c r="L1224" s="52">
        <f>IFERROR(_xll.qlIndexFixing(Index3M,H1224,TRUE,_xll.ohTrigger(RecalcTrigger,Trigger3M)),NA())</f>
        <v>2.5529079908252553E-2</v>
      </c>
      <c r="M1224" s="52">
        <f>IFERROR(_xll.qlIndexFixing(ONIndex3M,I1224,TRUE,_xll.ohTrigger(RecalcTrigger,Trigger3M)),NA())</f>
        <v>2.5438878946948407E-2</v>
      </c>
      <c r="N1224" s="52">
        <f>IFERROR(_xll.qlIndexFixing(Index6M,$H1224,TRUE,_xll.ohTrigger(RecalcTrigger,Trigger6M)),NA())</f>
        <v>2.7263404207768779E-2</v>
      </c>
      <c r="O1224" s="52">
        <f>IFERROR(_xll.qlIndexFixing(ONIndex6M,I1224,TRUE,_xll.ohTrigger(RecalcTrigger,Trigger6M)),NA())</f>
        <v>2.7067690446411774E-2</v>
      </c>
      <c r="P1224" s="52">
        <f>IFERROR(_xll.qlIndexFixing(Index1Y,$H1224,TRUE,_xll.ohTrigger(RecalcTrigger,Trigger1Y)),NA())</f>
        <v>2.9612148922691931E-2</v>
      </c>
      <c r="Q1224" s="52">
        <f>IFERROR(_xll.qlIndexFixing(ONIndex1Y,I1224,TRUE,_xll.ohTrigger(RecalcTrigger,Trigger1Y)),NA())</f>
        <v>2.9243803102509958E-2</v>
      </c>
    </row>
    <row r="1225" spans="2:17" x14ac:dyDescent="0.2">
      <c r="B1225" s="46" t="s">
        <v>51</v>
      </c>
      <c r="D1225" s="49">
        <f>_xll.qlCalendarAdvance(LocalCalendar,$D1224,B1225,"f",FALSE)</f>
        <v>48192</v>
      </c>
      <c r="E1225" s="49">
        <f>_xll.qlInterestRateIndexValueDate(IndexON,D1225)</f>
        <v>48192</v>
      </c>
      <c r="F1225" s="52">
        <f>IFERROR(_xll.qlIndexFixing(IndexON,D1225,TRUE,_xll.ohTrigger(RecalcTrigger,TriggerON)),NA())</f>
        <v>2.1939659239196274E-2</v>
      </c>
      <c r="H1225" s="49">
        <f>_xll.qlCalendarAdvance(IborCalendar,$H1224,B1225,"f",FALSE)</f>
        <v>48184</v>
      </c>
      <c r="I1225" s="49">
        <f>_xll.qlInterestRateIndexValueDate(Index1M,$H1225)</f>
        <v>48186</v>
      </c>
      <c r="J1225" s="52">
        <f>IFERROR(_xll.qlIndexFixing(Index1M,$H1225,TRUE,_xll.ohTrigger(RecalcTrigger,Trigger1M)),NA())</f>
        <v>2.3999145037996161E-2</v>
      </c>
      <c r="K1225" s="52">
        <f>IFERROR(_xll.qlIndexFixing(ONIndex1M,I1225,TRUE,_xll.ohTrigger(RecalcTrigger,Trigger1M)),NA())</f>
        <v>2.3978469149934512E-2</v>
      </c>
      <c r="L1225" s="52">
        <f>IFERROR(_xll.qlIndexFixing(Index3M,H1225,TRUE,_xll.ohTrigger(RecalcTrigger,Trigger3M)),NA())</f>
        <v>2.5530503912239808E-2</v>
      </c>
      <c r="M1225" s="52">
        <f>IFERROR(_xll.qlIndexFixing(ONIndex3M,I1225,TRUE,_xll.ohTrigger(RecalcTrigger,Trigger3M)),NA())</f>
        <v>2.5438408804703272E-2</v>
      </c>
      <c r="N1225" s="52">
        <f>IFERROR(_xll.qlIndexFixing(Index6M,$H1225,TRUE,_xll.ohTrigger(RecalcTrigger,Trigger6M)),NA())</f>
        <v>2.7265214817672391E-2</v>
      </c>
      <c r="O1225" s="52">
        <f>IFERROR(_xll.qlIndexFixing(ONIndex6M,I1225,TRUE,_xll.ohTrigger(RecalcTrigger,Trigger6M)),NA())</f>
        <v>2.7066539212317053E-2</v>
      </c>
      <c r="P1225" s="52">
        <f>IFERROR(_xll.qlIndexFixing(Index1Y,$H1225,TRUE,_xll.ohTrigger(RecalcTrigger,Trigger1Y)),NA())</f>
        <v>2.9609675559187053E-2</v>
      </c>
      <c r="Q1225" s="52">
        <f>IFERROR(_xll.qlIndexFixing(ONIndex1Y,I1225,TRUE,_xll.ohTrigger(RecalcTrigger,Trigger1Y)),NA())</f>
        <v>2.9239869917958572E-2</v>
      </c>
    </row>
    <row r="1226" spans="2:17" x14ac:dyDescent="0.2">
      <c r="B1226" s="46" t="s">
        <v>51</v>
      </c>
      <c r="D1226" s="49">
        <f>_xll.qlCalendarAdvance(LocalCalendar,$D1225,B1226,"f",FALSE)</f>
        <v>48199</v>
      </c>
      <c r="E1226" s="49">
        <f>_xll.qlInterestRateIndexValueDate(IndexON,D1226)</f>
        <v>48199</v>
      </c>
      <c r="F1226" s="52">
        <f>IFERROR(_xll.qlIndexFixing(IndexON,D1226,TRUE,_xll.ohTrigger(RecalcTrigger,TriggerON)),NA())</f>
        <v>2.1941058916530309E-2</v>
      </c>
      <c r="H1226" s="49">
        <f>_xll.qlCalendarAdvance(IborCalendar,$H1225,B1226,"f",FALSE)</f>
        <v>48191</v>
      </c>
      <c r="I1226" s="49">
        <f>_xll.qlInterestRateIndexValueDate(Index1M,$H1226)</f>
        <v>48193</v>
      </c>
      <c r="J1226" s="52">
        <f>IFERROR(_xll.qlIndexFixing(Index1M,$H1226,TRUE,_xll.ohTrigger(RecalcTrigger,Trigger1M)),NA())</f>
        <v>2.3997267395851896E-2</v>
      </c>
      <c r="K1226" s="52">
        <f>IFERROR(_xll.qlIndexFixing(ONIndex1M,I1226,TRUE,_xll.ohTrigger(RecalcTrigger,Trigger1M)),NA())</f>
        <v>2.3976645927081819E-2</v>
      </c>
      <c r="L1226" s="52">
        <f>IFERROR(_xll.qlIndexFixing(Index3M,H1226,TRUE,_xll.ohTrigger(RecalcTrigger,Trigger3M)),NA())</f>
        <v>2.5532134816872248E-2</v>
      </c>
      <c r="M1226" s="52">
        <f>IFERROR(_xll.qlIndexFixing(ONIndex3M,I1226,TRUE,_xll.ohTrigger(RecalcTrigger,Trigger3M)),NA())</f>
        <v>2.5440238726437414E-2</v>
      </c>
      <c r="N1226" s="52">
        <f>IFERROR(_xll.qlIndexFixing(Index6M,$H1226,TRUE,_xll.ohTrigger(RecalcTrigger,Trigger6M)),NA())</f>
        <v>2.7266038423201522E-2</v>
      </c>
      <c r="O1226" s="52">
        <f>IFERROR(_xll.qlIndexFixing(ONIndex6M,I1226,TRUE,_xll.ohTrigger(RecalcTrigger,Trigger6M)),NA())</f>
        <v>2.7067749814095876E-2</v>
      </c>
      <c r="P1226" s="52">
        <f>IFERROR(_xll.qlIndexFixing(Index1Y,$H1226,TRUE,_xll.ohTrigger(RecalcTrigger,Trigger1Y)),NA())</f>
        <v>2.9606767301155482E-2</v>
      </c>
      <c r="Q1226" s="52">
        <f>IFERROR(_xll.qlIndexFixing(ONIndex1Y,I1226,TRUE,_xll.ohTrigger(RecalcTrigger,Trigger1Y)),NA())</f>
        <v>2.9237668244155302E-2</v>
      </c>
    </row>
    <row r="1227" spans="2:17" x14ac:dyDescent="0.2">
      <c r="B1227" s="46" t="s">
        <v>51</v>
      </c>
      <c r="D1227" s="49">
        <f>_xll.qlCalendarAdvance(LocalCalendar,$D1226,B1227,"f",FALSE)</f>
        <v>48206</v>
      </c>
      <c r="E1227" s="49">
        <f>_xll.qlInterestRateIndexValueDate(IndexON,D1227)</f>
        <v>48206</v>
      </c>
      <c r="F1227" s="52">
        <f>IFERROR(_xll.qlIndexFixing(IndexON,D1227,TRUE,_xll.ohTrigger(RecalcTrigger,TriggerON)),NA())</f>
        <v>2.1943192337610107E-2</v>
      </c>
      <c r="H1227" s="49">
        <f>_xll.qlCalendarAdvance(IborCalendar,$H1226,B1227,"f",FALSE)</f>
        <v>48198</v>
      </c>
      <c r="I1227" s="49">
        <f>_xll.qlInterestRateIndexValueDate(Index1M,$H1227)</f>
        <v>48200</v>
      </c>
      <c r="J1227" s="52">
        <f>IFERROR(_xll.qlIndexFixing(Index1M,$H1227,TRUE,_xll.ohTrigger(RecalcTrigger,Trigger1M)),NA())</f>
        <v>2.3996028120008814E-2</v>
      </c>
      <c r="K1227" s="52">
        <f>IFERROR(_xll.qlIndexFixing(ONIndex1M,I1227,TRUE,_xll.ohTrigger(RecalcTrigger,Trigger1M)),NA())</f>
        <v>2.3974799876329556E-2</v>
      </c>
      <c r="L1227" s="52">
        <f>IFERROR(_xll.qlIndexFixing(Index3M,H1227,TRUE,_xll.ohTrigger(RecalcTrigger,Trigger3M)),NA())</f>
        <v>2.5533732947085028E-2</v>
      </c>
      <c r="M1227" s="52">
        <f>IFERROR(_xll.qlIndexFixing(ONIndex3M,I1227,TRUE,_xll.ohTrigger(RecalcTrigger,Trigger3M)),NA())</f>
        <v>2.5442036081022579E-2</v>
      </c>
      <c r="N1227" s="52">
        <f>IFERROR(_xll.qlIndexFixing(Index6M,$H1227,TRUE,_xll.ohTrigger(RecalcTrigger,Trigger6M)),NA())</f>
        <v>2.7266830976518049E-2</v>
      </c>
      <c r="O1227" s="52">
        <f>IFERROR(_xll.qlIndexFixing(ONIndex6M,I1227,TRUE,_xll.ohTrigger(RecalcTrigger,Trigger6M)),NA())</f>
        <v>2.7068929785496465E-2</v>
      </c>
      <c r="P1227" s="52">
        <f>IFERROR(_xll.qlIndexFixing(Index1Y,$H1227,TRUE,_xll.ohTrigger(RecalcTrigger,Trigger1Y)),NA())</f>
        <v>2.9603834632413284E-2</v>
      </c>
      <c r="Q1227" s="52">
        <f>IFERROR(_xll.qlIndexFixing(ONIndex1Y,I1227,TRUE,_xll.ohTrigger(RecalcTrigger,Trigger1Y)),NA())</f>
        <v>2.9235442866593075E-2</v>
      </c>
    </row>
    <row r="1228" spans="2:17" x14ac:dyDescent="0.2">
      <c r="B1228" s="46" t="s">
        <v>51</v>
      </c>
      <c r="D1228" s="49">
        <f>_xll.qlCalendarAdvance(LocalCalendar,$D1227,B1228,"f",FALSE)</f>
        <v>48213</v>
      </c>
      <c r="E1228" s="49">
        <f>_xll.qlInterestRateIndexValueDate(IndexON,D1228)</f>
        <v>48213</v>
      </c>
      <c r="F1228" s="52">
        <f>IFERROR(_xll.qlIndexFixing(IndexON,D1228,TRUE,_xll.ohTrigger(RecalcTrigger,TriggerON)),NA())</f>
        <v>2.1944527010382409E-2</v>
      </c>
      <c r="H1228" s="49">
        <f>_xll.qlCalendarAdvance(IborCalendar,$H1227,B1228,"f",FALSE)</f>
        <v>48205</v>
      </c>
      <c r="I1228" s="49">
        <f>_xll.qlInterestRateIndexValueDate(Index1M,$H1228)</f>
        <v>48211</v>
      </c>
      <c r="J1228" s="52">
        <f>IFERROR(_xll.qlIndexFixing(Index1M,$H1228,TRUE,_xll.ohTrigger(RecalcTrigger,Trigger1M)),NA())</f>
        <v>2.3991675526636402E-2</v>
      </c>
      <c r="K1228" s="52">
        <f>IFERROR(_xll.qlIndexFixing(ONIndex1M,I1228,TRUE,_xll.ohTrigger(RecalcTrigger,Trigger1M)),NA())</f>
        <v>2.3971852818212014E-2</v>
      </c>
      <c r="L1228" s="52">
        <f>IFERROR(_xll.qlIndexFixing(Index3M,H1228,TRUE,_xll.ohTrigger(RecalcTrigger,Trigger3M)),NA())</f>
        <v>2.5537185971456225E-2</v>
      </c>
      <c r="M1228" s="52">
        <f>IFERROR(_xll.qlIndexFixing(ONIndex3M,I1228,TRUE,_xll.ohTrigger(RecalcTrigger,Trigger3M)),NA())</f>
        <v>2.5444794696278805E-2</v>
      </c>
      <c r="N1228" s="52">
        <f>IFERROR(_xll.qlIndexFixing(Index6M,$H1228,TRUE,_xll.ohTrigger(RecalcTrigger,Trigger6M)),NA())</f>
        <v>2.7268013679213176E-2</v>
      </c>
      <c r="O1228" s="52">
        <f>IFERROR(_xll.qlIndexFixing(ONIndex6M,I1228,TRUE,_xll.ohTrigger(RecalcTrigger,Trigger6M)),NA())</f>
        <v>2.7070722140560832E-2</v>
      </c>
      <c r="P1228" s="52">
        <f>IFERROR(_xll.qlIndexFixing(Index1Y,$H1228,TRUE,_xll.ohTrigger(RecalcTrigger,Trigger1Y)),NA())</f>
        <v>2.9597223837389795E-2</v>
      </c>
      <c r="Q1228" s="52">
        <f>IFERROR(_xll.qlIndexFixing(ONIndex1Y,I1228,TRUE,_xll.ohTrigger(RecalcTrigger,Trigger1Y)),NA())</f>
        <v>2.9231897953350128E-2</v>
      </c>
    </row>
    <row r="1229" spans="2:17" x14ac:dyDescent="0.2">
      <c r="B1229" s="46" t="s">
        <v>51</v>
      </c>
      <c r="D1229" s="49">
        <f>_xll.qlCalendarAdvance(LocalCalendar,$D1228,B1229,"f",FALSE)</f>
        <v>48220</v>
      </c>
      <c r="E1229" s="49">
        <f>_xll.qlInterestRateIndexValueDate(IndexON,D1229)</f>
        <v>48220</v>
      </c>
      <c r="F1229" s="52">
        <f>IFERROR(_xll.qlIndexFixing(IndexON,D1229,TRUE,_xll.ohTrigger(RecalcTrigger,TriggerON)),NA())</f>
        <v>2.1945069423896513E-2</v>
      </c>
      <c r="H1229" s="49">
        <f>_xll.qlCalendarAdvance(IborCalendar,$H1228,B1229,"f",FALSE)</f>
        <v>48212</v>
      </c>
      <c r="I1229" s="49">
        <f>_xll.qlInterestRateIndexValueDate(Index1M,$H1229)</f>
        <v>48215</v>
      </c>
      <c r="J1229" s="52">
        <f>IFERROR(_xll.qlIndexFixing(Index1M,$H1229,TRUE,_xll.ohTrigger(RecalcTrigger,Trigger1M)),NA())</f>
        <v>2.39905597143216E-2</v>
      </c>
      <c r="K1229" s="52">
        <f>IFERROR(_xll.qlIndexFixing(ONIndex1M,I1229,TRUE,_xll.ohTrigger(RecalcTrigger,Trigger1M)),NA())</f>
        <v>2.3972090559851722E-2</v>
      </c>
      <c r="L1229" s="52">
        <f>IFERROR(_xll.qlIndexFixing(Index3M,H1229,TRUE,_xll.ohTrigger(RecalcTrigger,Trigger3M)),NA())</f>
        <v>2.5537047148805125E-2</v>
      </c>
      <c r="M1229" s="52">
        <f>IFERROR(_xll.qlIndexFixing(ONIndex3M,I1229,TRUE,_xll.ohTrigger(RecalcTrigger,Trigger3M)),NA())</f>
        <v>2.5447820458932568E-2</v>
      </c>
      <c r="N1229" s="52">
        <f>IFERROR(_xll.qlIndexFixing(Index6M,$H1229,TRUE,_xll.ohTrigger(RecalcTrigger,Trigger6M)),NA())</f>
        <v>2.7267355586870941E-2</v>
      </c>
      <c r="O1229" s="52">
        <f>IFERROR(_xll.qlIndexFixing(ONIndex6M,I1229,TRUE,_xll.ohTrigger(RecalcTrigger,Trigger6M)),NA())</f>
        <v>2.7073547426672562E-2</v>
      </c>
      <c r="P1229" s="52">
        <f>IFERROR(_xll.qlIndexFixing(Index1Y,$H1229,TRUE,_xll.ohTrigger(RecalcTrigger,Trigger1Y)),NA())</f>
        <v>2.9597468143911464E-2</v>
      </c>
      <c r="Q1229" s="52">
        <f>IFERROR(_xll.qlIndexFixing(ONIndex1Y,I1229,TRUE,_xll.ohTrigger(RecalcTrigger,Trigger1Y)),NA())</f>
        <v>2.9232640539076371E-2</v>
      </c>
    </row>
    <row r="1230" spans="2:17" x14ac:dyDescent="0.2">
      <c r="B1230" s="46" t="s">
        <v>51</v>
      </c>
      <c r="D1230" s="49">
        <f>_xll.qlCalendarAdvance(LocalCalendar,$D1229,B1230,"f",FALSE)</f>
        <v>48227</v>
      </c>
      <c r="E1230" s="49">
        <f>_xll.qlInterestRateIndexValueDate(IndexON,D1230)</f>
        <v>48227</v>
      </c>
      <c r="F1230" s="52">
        <f>IFERROR(_xll.qlIndexFixing(IndexON,D1230,TRUE,_xll.ohTrigger(RecalcTrigger,TriggerON)),NA())</f>
        <v>2.194634341800672E-2</v>
      </c>
      <c r="H1230" s="49">
        <f>_xll.qlCalendarAdvance(IborCalendar,$H1229,B1230,"f",FALSE)</f>
        <v>48219</v>
      </c>
      <c r="I1230" s="49">
        <f>_xll.qlInterestRateIndexValueDate(Index1M,$H1230)</f>
        <v>48221</v>
      </c>
      <c r="J1230" s="52">
        <f>IFERROR(_xll.qlIndexFixing(Index1M,$H1230,TRUE,_xll.ohTrigger(RecalcTrigger,Trigger1M)),NA())</f>
        <v>2.3989528081262701E-2</v>
      </c>
      <c r="K1230" s="52">
        <f>IFERROR(_xll.qlIndexFixing(ONIndex1M,I1230,TRUE,_xll.ohTrigger(RecalcTrigger,Trigger1M)),NA())</f>
        <v>2.3969124757794447E-2</v>
      </c>
      <c r="L1230" s="52">
        <f>IFERROR(_xll.qlIndexFixing(Index3M,H1230,TRUE,_xll.ohTrigger(RecalcTrigger,Trigger3M)),NA())</f>
        <v>2.5538330690820656E-2</v>
      </c>
      <c r="M1230" s="52">
        <f>IFERROR(_xll.qlIndexFixing(ONIndex3M,I1230,TRUE,_xll.ohTrigger(RecalcTrigger,Trigger3M)),NA())</f>
        <v>2.5447232741564463E-2</v>
      </c>
      <c r="N1230" s="52">
        <f>IFERROR(_xll.qlIndexFixing(Index6M,$H1230,TRUE,_xll.ohTrigger(RecalcTrigger,Trigger6M)),NA())</f>
        <v>2.726795502446281E-2</v>
      </c>
      <c r="O1230" s="52">
        <f>IFERROR(_xll.qlIndexFixing(ONIndex6M,I1230,TRUE,_xll.ohTrigger(RecalcTrigger,Trigger6M)),NA())</f>
        <v>2.7072285917908445E-2</v>
      </c>
      <c r="P1230" s="52">
        <f>IFERROR(_xll.qlIndexFixing(Index1Y,$H1230,TRUE,_xll.ohTrigger(RecalcTrigger,Trigger1Y)),NA())</f>
        <v>2.9594890164060132E-2</v>
      </c>
      <c r="Q1230" s="52">
        <f>IFERROR(_xll.qlIndexFixing(ONIndex1Y,I1230,TRUE,_xll.ohTrigger(RecalcTrigger,Trigger1Y)),NA())</f>
        <v>2.9228624511192791E-2</v>
      </c>
    </row>
    <row r="1231" spans="2:17" x14ac:dyDescent="0.2">
      <c r="B1231" s="46" t="s">
        <v>51</v>
      </c>
      <c r="D1231" s="49">
        <f>_xll.qlCalendarAdvance(LocalCalendar,$D1230,B1231,"f",FALSE)</f>
        <v>48234</v>
      </c>
      <c r="E1231" s="49">
        <f>_xll.qlInterestRateIndexValueDate(IndexON,D1231)</f>
        <v>48234</v>
      </c>
      <c r="F1231" s="52">
        <f>IFERROR(_xll.qlIndexFixing(IndexON,D1231,TRUE,_xll.ohTrigger(RecalcTrigger,TriggerON)),NA())</f>
        <v>2.194758599141089E-2</v>
      </c>
      <c r="H1231" s="49">
        <f>_xll.qlCalendarAdvance(IborCalendar,$H1230,B1231,"f",FALSE)</f>
        <v>48226</v>
      </c>
      <c r="I1231" s="49">
        <f>_xll.qlInterestRateIndexValueDate(Index1M,$H1231)</f>
        <v>48228</v>
      </c>
      <c r="J1231" s="52">
        <f>IFERROR(_xll.qlIndexFixing(Index1M,$H1231,TRUE,_xll.ohTrigger(RecalcTrigger,Trigger1M)),NA())</f>
        <v>2.3988190249728741E-2</v>
      </c>
      <c r="K1231" s="52">
        <f>IFERROR(_xll.qlIndexFixing(ONIndex1M,I1231,TRUE,_xll.ohTrigger(RecalcTrigger,Trigger1M)),NA())</f>
        <v>2.3967187396083389E-2</v>
      </c>
      <c r="L1231" s="52">
        <f>IFERROR(_xll.qlIndexFixing(Index3M,H1231,TRUE,_xll.ohTrigger(RecalcTrigger,Trigger3M)),NA())</f>
        <v>2.5539797722971797E-2</v>
      </c>
      <c r="M1231" s="52">
        <f>IFERROR(_xll.qlIndexFixing(ONIndex3M,I1231,TRUE,_xll.ohTrigger(RecalcTrigger,Trigger3M)),NA())</f>
        <v>2.5448899827393845E-2</v>
      </c>
      <c r="N1231" s="52">
        <f>IFERROR(_xll.qlIndexFixing(Index6M,$H1231,TRUE,_xll.ohTrigger(RecalcTrigger,Trigger6M)),NA())</f>
        <v>2.7268625536161283E-2</v>
      </c>
      <c r="O1231" s="52">
        <f>IFERROR(_xll.qlIndexFixing(ONIndex6M,I1231,TRUE,_xll.ohTrigger(RecalcTrigger,Trigger6M)),NA())</f>
        <v>2.7073343367955971E-2</v>
      </c>
      <c r="P1231" s="52">
        <f>IFERROR(_xll.qlIndexFixing(Index1Y,$H1231,TRUE,_xll.ohTrigger(RecalcTrigger,Trigger1Y)),NA())</f>
        <v>2.9592831318893963E-2</v>
      </c>
      <c r="Q1231" s="52">
        <f>IFERROR(_xll.qlIndexFixing(ONIndex1Y,I1231,TRUE,_xll.ohTrigger(RecalcTrigger,Trigger1Y)),NA())</f>
        <v>2.922630431843487E-2</v>
      </c>
    </row>
    <row r="1232" spans="2:17" x14ac:dyDescent="0.2">
      <c r="B1232" s="46" t="s">
        <v>51</v>
      </c>
      <c r="D1232" s="49">
        <f>_xll.qlCalendarAdvance(LocalCalendar,$D1231,B1232,"f",FALSE)</f>
        <v>48241</v>
      </c>
      <c r="E1232" s="49">
        <f>_xll.qlInterestRateIndexValueDate(IndexON,D1232)</f>
        <v>48241</v>
      </c>
      <c r="F1232" s="52">
        <f>IFERROR(_xll.qlIndexFixing(IndexON,D1232,TRUE,_xll.ohTrigger(RecalcTrigger,TriggerON)),NA())</f>
        <v>2.1948797144029086E-2</v>
      </c>
      <c r="H1232" s="49">
        <f>_xll.qlCalendarAdvance(IborCalendar,$H1231,B1232,"f",FALSE)</f>
        <v>48233</v>
      </c>
      <c r="I1232" s="49">
        <f>_xll.qlInterestRateIndexValueDate(Index1M,$H1232)</f>
        <v>48235</v>
      </c>
      <c r="J1232" s="52">
        <f>IFERROR(_xll.qlIndexFixing(Index1M,$H1232,TRUE,_xll.ohTrigger(RecalcTrigger,Trigger1M)),NA())</f>
        <v>2.3985521176524693E-2</v>
      </c>
      <c r="K1232" s="52">
        <f>IFERROR(_xll.qlIndexFixing(ONIndex1M,I1232,TRUE,_xll.ohTrigger(RecalcTrigger,Trigger1M)),NA())</f>
        <v>2.3965227206632633E-2</v>
      </c>
      <c r="L1232" s="52">
        <f>IFERROR(_xll.qlIndexFixing(Index3M,H1232,TRUE,_xll.ohTrigger(RecalcTrigger,Trigger3M)),NA())</f>
        <v>2.5541231980514421E-2</v>
      </c>
      <c r="M1232" s="52">
        <f>IFERROR(_xll.qlIndexFixing(ONIndex3M,I1232,TRUE,_xll.ohTrigger(RecalcTrigger,Trigger3M)),NA())</f>
        <v>2.5450534345994313E-2</v>
      </c>
      <c r="N1232" s="52">
        <f>IFERROR(_xll.qlIndexFixing(Index6M,$H1232,TRUE,_xll.ohTrigger(RecalcTrigger,Trigger6M)),NA())</f>
        <v>2.7269264997813705E-2</v>
      </c>
      <c r="O1232" s="52">
        <f>IFERROR(_xll.qlIndexFixing(ONIndex6M,I1232,TRUE,_xll.ohTrigger(RecalcTrigger,Trigger6M)),NA())</f>
        <v>2.7074370187705199E-2</v>
      </c>
      <c r="P1232" s="52">
        <f>IFERROR(_xll.qlIndexFixing(Index1Y,$H1232,TRUE,_xll.ohTrigger(RecalcTrigger,Trigger1Y)),NA())</f>
        <v>2.9588805135557967E-2</v>
      </c>
      <c r="Q1232" s="52">
        <f>IFERROR(_xll.qlIndexFixing(ONIndex1Y,I1232,TRUE,_xll.ohTrigger(RecalcTrigger,Trigger1Y)),NA())</f>
        <v>2.9223960422077866E-2</v>
      </c>
    </row>
    <row r="1233" spans="2:17" x14ac:dyDescent="0.2">
      <c r="B1233" s="46" t="s">
        <v>51</v>
      </c>
      <c r="D1233" s="49">
        <f>_xll.qlCalendarAdvance(LocalCalendar,$D1232,B1233,"f",FALSE)</f>
        <v>48248</v>
      </c>
      <c r="E1233" s="49">
        <f>_xll.qlInterestRateIndexValueDate(IndexON,D1233)</f>
        <v>48248</v>
      </c>
      <c r="F1233" s="52">
        <f>IFERROR(_xll.qlIndexFixing(IndexON,D1233,TRUE,_xll.ohTrigger(RecalcTrigger,TriggerON)),NA())</f>
        <v>2.194997687586131E-2</v>
      </c>
      <c r="H1233" s="49">
        <f>_xll.qlCalendarAdvance(IborCalendar,$H1232,B1233,"f",FALSE)</f>
        <v>48240</v>
      </c>
      <c r="I1233" s="49">
        <f>_xll.qlInterestRateIndexValueDate(Index1M,$H1233)</f>
        <v>48242</v>
      </c>
      <c r="J1233" s="52">
        <f>IFERROR(_xll.qlIndexFixing(Index1M,$H1233,TRUE,_xll.ohTrigger(RecalcTrigger,Trigger1M)),NA())</f>
        <v>2.39815306360226E-2</v>
      </c>
      <c r="K1233" s="52">
        <f>IFERROR(_xll.qlIndexFixing(ONIndex1M,I1233,TRUE,_xll.ohTrigger(RecalcTrigger,Trigger1M)),NA())</f>
        <v>2.3963244189442179E-2</v>
      </c>
      <c r="L1233" s="52">
        <f>IFERROR(_xll.qlIndexFixing(Index3M,H1233,TRUE,_xll.ohTrigger(RecalcTrigger,Trigger3M)),NA())</f>
        <v>2.554263346341426E-2</v>
      </c>
      <c r="M1233" s="52">
        <f>IFERROR(_xll.qlIndexFixing(ONIndex3M,I1233,TRUE,_xll.ohTrigger(RecalcTrigger,Trigger3M)),NA())</f>
        <v>2.5452136297365868E-2</v>
      </c>
      <c r="N1233" s="52">
        <f>IFERROR(_xll.qlIndexFixing(Index6M,$H1233,TRUE,_xll.ohTrigger(RecalcTrigger,Trigger6M)),NA())</f>
        <v>2.7269873409391524E-2</v>
      </c>
      <c r="O1233" s="52">
        <f>IFERROR(_xll.qlIndexFixing(ONIndex6M,I1233,TRUE,_xll.ohTrigger(RecalcTrigger,Trigger6M)),NA())</f>
        <v>2.7075366377316001E-2</v>
      </c>
      <c r="P1233" s="52">
        <f>IFERROR(_xll.qlIndexFixing(Index1Y,$H1233,TRUE,_xll.ohTrigger(RecalcTrigger,Trigger1Y)),NA())</f>
        <v>2.9585726007087726E-2</v>
      </c>
      <c r="Q1233" s="52">
        <f>IFERROR(_xll.qlIndexFixing(ONIndex1Y,I1233,TRUE,_xll.ohTrigger(RecalcTrigger,Trigger1Y)),NA())</f>
        <v>2.9221592821961906E-2</v>
      </c>
    </row>
    <row r="1234" spans="2:17" x14ac:dyDescent="0.2">
      <c r="B1234" s="46" t="s">
        <v>51</v>
      </c>
      <c r="D1234" s="49">
        <f>_xll.qlCalendarAdvance(LocalCalendar,$D1233,B1234,"f",FALSE)</f>
        <v>48255</v>
      </c>
      <c r="E1234" s="49">
        <f>_xll.qlInterestRateIndexValueDate(IndexON,D1234)</f>
        <v>48255</v>
      </c>
      <c r="F1234" s="52">
        <f>IFERROR(_xll.qlIndexFixing(IndexON,D1234,TRUE,_xll.ohTrigger(RecalcTrigger,TriggerON)),NA())</f>
        <v>2.1951125186907561E-2</v>
      </c>
      <c r="H1234" s="49">
        <f>_xll.qlCalendarAdvance(IborCalendar,$H1233,B1234,"f",FALSE)</f>
        <v>48247</v>
      </c>
      <c r="I1234" s="49">
        <f>_xll.qlInterestRateIndexValueDate(Index1M,$H1234)</f>
        <v>48249</v>
      </c>
      <c r="J1234" s="52">
        <f>IFERROR(_xll.qlIndexFixing(Index1M,$H1234,TRUE,_xll.ohTrigger(RecalcTrigger,Trigger1M)),NA())</f>
        <v>2.3979475309366144E-2</v>
      </c>
      <c r="K1234" s="52">
        <f>IFERROR(_xll.qlIndexFixing(ONIndex1M,I1234,TRUE,_xll.ohTrigger(RecalcTrigger,Trigger1M)),NA())</f>
        <v>2.3961238344512026E-2</v>
      </c>
      <c r="L1234" s="52">
        <f>IFERROR(_xll.qlIndexFixing(Index3M,H1234,TRUE,_xll.ohTrigger(RecalcTrigger,Trigger3M)),NA())</f>
        <v>2.5543006265713153E-2</v>
      </c>
      <c r="M1234" s="52">
        <f>IFERROR(_xll.qlIndexFixing(ONIndex3M,I1234,TRUE,_xll.ohTrigger(RecalcTrigger,Trigger3M)),NA())</f>
        <v>2.5453705681588445E-2</v>
      </c>
      <c r="N1234" s="52">
        <f>IFERROR(_xll.qlIndexFixing(Index6M,$H1234,TRUE,_xll.ohTrigger(RecalcTrigger,Trigger6M)),NA())</f>
        <v>2.727045077086444E-2</v>
      </c>
      <c r="O1234" s="52">
        <f>IFERROR(_xll.qlIndexFixing(ONIndex6M,I1234,TRUE,_xll.ohTrigger(RecalcTrigger,Trigger6M)),NA())</f>
        <v>2.7076331936388698E-2</v>
      </c>
      <c r="P1234" s="52">
        <f>IFERROR(_xll.qlIndexFixing(Index1Y,$H1234,TRUE,_xll.ohTrigger(RecalcTrigger,Trigger1Y)),NA())</f>
        <v>2.958262246943542E-2</v>
      </c>
      <c r="Q1234" s="52">
        <f>IFERROR(_xll.qlIndexFixing(ONIndex1Y,I1234,TRUE,_xll.ohTrigger(RecalcTrigger,Trigger1Y)),NA())</f>
        <v>2.9219201518007054E-2</v>
      </c>
    </row>
    <row r="1235" spans="2:17" x14ac:dyDescent="0.2">
      <c r="B1235" s="46" t="s">
        <v>51</v>
      </c>
      <c r="D1235" s="49">
        <f>_xll.qlCalendarAdvance(LocalCalendar,$D1234,B1235,"f",FALSE)</f>
        <v>48262</v>
      </c>
      <c r="E1235" s="49">
        <f>_xll.qlInterestRateIndexValueDate(IndexON,D1235)</f>
        <v>48262</v>
      </c>
      <c r="F1235" s="52">
        <f>IFERROR(_xll.qlIndexFixing(IndexON,D1235,TRUE,_xll.ohTrigger(RecalcTrigger,TriggerON)),NA())</f>
        <v>2.1952242077087902E-2</v>
      </c>
      <c r="H1235" s="49">
        <f>_xll.qlCalendarAdvance(IborCalendar,$H1234,B1235,"f",FALSE)</f>
        <v>48254</v>
      </c>
      <c r="I1235" s="49">
        <f>_xll.qlInterestRateIndexValueDate(Index1M,$H1235)</f>
        <v>48256</v>
      </c>
      <c r="J1235" s="52">
        <f>IFERROR(_xll.qlIndexFixing(Index1M,$H1235,TRUE,_xll.ohTrigger(RecalcTrigger,Trigger1M)),NA())</f>
        <v>2.3977397112719647E-2</v>
      </c>
      <c r="K1235" s="52">
        <f>IFERROR(_xll.qlIndexFixing(ONIndex1M,I1235,TRUE,_xll.ohTrigger(RecalcTrigger,Trigger1M)),NA())</f>
        <v>2.3959209671842174E-2</v>
      </c>
      <c r="L1235" s="52">
        <f>IFERROR(_xll.qlIndexFixing(Index3M,H1235,TRUE,_xll.ohTrigger(RecalcTrigger,Trigger3M)),NA())</f>
        <v>2.5544344445624922E-2</v>
      </c>
      <c r="M1235" s="52">
        <f>IFERROR(_xll.qlIndexFixing(ONIndex3M,I1235,TRUE,_xll.ohTrigger(RecalcTrigger,Trigger3M)),NA())</f>
        <v>2.5455242498582109E-2</v>
      </c>
      <c r="N1235" s="52">
        <f>IFERROR(_xll.qlIndexFixing(Index6M,$H1235,TRUE,_xll.ohTrigger(RecalcTrigger,Trigger6M)),NA())</f>
        <v>2.727099708220742E-2</v>
      </c>
      <c r="O1235" s="52">
        <f>IFERROR(_xll.qlIndexFixing(ONIndex6M,I1235,TRUE,_xll.ohTrigger(RecalcTrigger,Trigger6M)),NA())</f>
        <v>2.7077266865163097E-2</v>
      </c>
      <c r="P1235" s="52">
        <f>IFERROR(_xll.qlIndexFixing(Index1Y,$H1235,TRUE,_xll.ohTrigger(RecalcTrigger,Trigger1Y)),NA())</f>
        <v>2.9579494522827172E-2</v>
      </c>
      <c r="Q1235" s="52">
        <f>IFERROR(_xll.qlIndexFixing(ONIndex1Y,I1235,TRUE,_xll.ohTrigger(RecalcTrigger,Trigger1Y)),NA())</f>
        <v>2.9216786510373183E-2</v>
      </c>
    </row>
    <row r="1236" spans="2:17" x14ac:dyDescent="0.2">
      <c r="B1236" s="46" t="s">
        <v>51</v>
      </c>
      <c r="D1236" s="49">
        <f>_xll.qlCalendarAdvance(LocalCalendar,$D1235,B1236,"f",FALSE)</f>
        <v>48269</v>
      </c>
      <c r="E1236" s="49">
        <f>_xll.qlInterestRateIndexValueDate(IndexON,D1236)</f>
        <v>48269</v>
      </c>
      <c r="F1236" s="52">
        <f>IFERROR(_xll.qlIndexFixing(IndexON,D1236,TRUE,_xll.ohTrigger(RecalcTrigger,TriggerON)),NA())</f>
        <v>2.1953327546482271E-2</v>
      </c>
      <c r="H1236" s="49">
        <f>_xll.qlCalendarAdvance(IborCalendar,$H1235,B1236,"f",FALSE)</f>
        <v>48261</v>
      </c>
      <c r="I1236" s="49">
        <f>_xll.qlInterestRateIndexValueDate(Index1M,$H1236)</f>
        <v>48263</v>
      </c>
      <c r="J1236" s="52">
        <f>IFERROR(_xll.qlIndexFixing(Index1M,$H1236,TRUE,_xll.ohTrigger(RecalcTrigger,Trigger1M)),NA())</f>
        <v>2.3975296046096894E-2</v>
      </c>
      <c r="K1236" s="52">
        <f>IFERROR(_xll.qlIndexFixing(ONIndex1M,I1236,TRUE,_xll.ohTrigger(RecalcTrigger,Trigger1M)),NA())</f>
        <v>2.3957158171432624E-2</v>
      </c>
      <c r="L1236" s="52">
        <f>IFERROR(_xll.qlIndexFixing(Index3M,H1236,TRUE,_xll.ohTrigger(RecalcTrigger,Trigger3M)),NA())</f>
        <v>2.5545649853108365E-2</v>
      </c>
      <c r="M1236" s="52">
        <f>IFERROR(_xll.qlIndexFixing(ONIndex3M,I1236,TRUE,_xll.ohTrigger(RecalcTrigger,Trigger3M)),NA())</f>
        <v>2.5456746748426795E-2</v>
      </c>
      <c r="N1236" s="52">
        <f>IFERROR(_xll.qlIndexFixing(Index6M,$H1236,TRUE,_xll.ohTrigger(RecalcTrigger,Trigger6M)),NA())</f>
        <v>2.7271512343393665E-2</v>
      </c>
      <c r="O1236" s="52">
        <f>IFERROR(_xll.qlIndexFixing(ONIndex6M,I1236,TRUE,_xll.ohTrigger(RecalcTrigger,Trigger6M)),NA())</f>
        <v>2.7078171163639198E-2</v>
      </c>
      <c r="P1236" s="52">
        <f>IFERROR(_xll.qlIndexFixing(Index1Y,$H1236,TRUE,_xll.ohTrigger(RecalcTrigger,Trigger1Y)),NA())</f>
        <v>2.9577303657417568E-2</v>
      </c>
      <c r="Q1236" s="52">
        <f>IFERROR(_xll.qlIndexFixing(ONIndex1Y,I1236,TRUE,_xll.ohTrigger(RecalcTrigger,Trigger1Y)),NA())</f>
        <v>2.9214347798980356E-2</v>
      </c>
    </row>
    <row r="1237" spans="2:17" x14ac:dyDescent="0.2">
      <c r="B1237" s="46" t="s">
        <v>51</v>
      </c>
      <c r="D1237" s="49">
        <f>_xll.qlCalendarAdvance(LocalCalendar,$D1236,B1237,"f",FALSE)</f>
        <v>48276</v>
      </c>
      <c r="E1237" s="49">
        <f>_xll.qlInterestRateIndexValueDate(IndexON,D1237)</f>
        <v>48276</v>
      </c>
      <c r="F1237" s="52">
        <f>IFERROR(_xll.qlIndexFixing(IndexON,D1237,TRUE,_xll.ohTrigger(RecalcTrigger,TriggerON)),NA())</f>
        <v>2.1954381595090666E-2</v>
      </c>
      <c r="H1237" s="49">
        <f>_xll.qlCalendarAdvance(IborCalendar,$H1236,B1237,"f",FALSE)</f>
        <v>48268</v>
      </c>
      <c r="I1237" s="49">
        <f>_xll.qlInterestRateIndexValueDate(Index1M,$H1237)</f>
        <v>48270</v>
      </c>
      <c r="J1237" s="52">
        <f>IFERROR(_xll.qlIndexFixing(Index1M,$H1237,TRUE,_xll.ohTrigger(RecalcTrigger,Trigger1M)),NA())</f>
        <v>2.3975747162641978E-2</v>
      </c>
      <c r="K1237" s="52">
        <f>IFERROR(_xll.qlIndexFixing(ONIndex1M,I1237,TRUE,_xll.ohTrigger(RecalcTrigger,Trigger1M)),NA())</f>
        <v>2.3955083843283376E-2</v>
      </c>
      <c r="L1237" s="52">
        <f>IFERROR(_xll.qlIndexFixing(Index3M,H1237,TRUE,_xll.ohTrigger(RecalcTrigger,Trigger3M)),NA())</f>
        <v>2.5546922488129731E-2</v>
      </c>
      <c r="M1237" s="52">
        <f>IFERROR(_xll.qlIndexFixing(ONIndex3M,I1237,TRUE,_xll.ohTrigger(RecalcTrigger,Trigger3M)),NA())</f>
        <v>2.5458218431042567E-2</v>
      </c>
      <c r="N1237" s="52">
        <f>IFERROR(_xll.qlIndexFixing(Index6M,$H1237,TRUE,_xll.ohTrigger(RecalcTrigger,Trigger6M)),NA())</f>
        <v>2.7271996554399901E-2</v>
      </c>
      <c r="O1237" s="52">
        <f>IFERROR(_xll.qlIndexFixing(ONIndex6M,I1237,TRUE,_xll.ohTrigger(RecalcTrigger,Trigger6M)),NA())</f>
        <v>2.7079044831817001E-2</v>
      </c>
      <c r="P1237" s="52">
        <f>IFERROR(_xll.qlIndexFixing(Index1Y,$H1237,TRUE,_xll.ohTrigger(RecalcTrigger,Trigger1Y)),NA())</f>
        <v>2.9573165403652766E-2</v>
      </c>
      <c r="Q1237" s="52">
        <f>IFERROR(_xll.qlIndexFixing(ONIndex1Y,I1237,TRUE,_xll.ohTrigger(RecalcTrigger,Trigger1Y)),NA())</f>
        <v>2.9211885383828573E-2</v>
      </c>
    </row>
    <row r="1238" spans="2:17" x14ac:dyDescent="0.2">
      <c r="B1238" s="46" t="s">
        <v>51</v>
      </c>
      <c r="D1238" s="49">
        <f>_xll.qlCalendarAdvance(LocalCalendar,$D1237,B1238,"f",FALSE)</f>
        <v>48283</v>
      </c>
      <c r="E1238" s="49">
        <f>_xll.qlInterestRateIndexValueDate(IndexON,D1238)</f>
        <v>48283</v>
      </c>
      <c r="F1238" s="52">
        <f>IFERROR(_xll.qlIndexFixing(IndexON,D1238,TRUE,_xll.ohTrigger(RecalcTrigger,TriggerON)),NA())</f>
        <v>2.1955404222993025E-2</v>
      </c>
      <c r="H1238" s="49">
        <f>_xll.qlCalendarAdvance(IborCalendar,$H1237,B1238,"f",FALSE)</f>
        <v>48275</v>
      </c>
      <c r="I1238" s="49">
        <f>_xll.qlInterestRateIndexValueDate(Index1M,$H1238)</f>
        <v>48277</v>
      </c>
      <c r="J1238" s="52">
        <f>IFERROR(_xll.qlIndexFixing(Index1M,$H1238,TRUE,_xll.ohTrigger(RecalcTrigger,Trigger1M)),NA())</f>
        <v>2.3972951473716086E-2</v>
      </c>
      <c r="K1238" s="52">
        <f>IFERROR(_xll.qlIndexFixing(ONIndex1M,I1238,TRUE,_xll.ohTrigger(RecalcTrigger,Trigger1M)),NA())</f>
        <v>2.3952986687314493E-2</v>
      </c>
      <c r="L1238" s="52">
        <f>IFERROR(_xll.qlIndexFixing(Index3M,H1238,TRUE,_xll.ohTrigger(RecalcTrigger,Trigger3M)),NA())</f>
        <v>2.5550135994852462E-2</v>
      </c>
      <c r="M1238" s="52">
        <f>IFERROR(_xll.qlIndexFixing(ONIndex3M,I1238,TRUE,_xll.ohTrigger(RecalcTrigger,Trigger3M)),NA())</f>
        <v>2.5459657546429426E-2</v>
      </c>
      <c r="N1238" s="52">
        <f>IFERROR(_xll.qlIndexFixing(Index6M,$H1238,TRUE,_xll.ohTrigger(RecalcTrigger,Trigger6M)),NA())</f>
        <v>2.7277697612249036E-2</v>
      </c>
      <c r="O1238" s="52">
        <f>IFERROR(_xll.qlIndexFixing(ONIndex6M,I1238,TRUE,_xll.ohTrigger(RecalcTrigger,Trigger6M)),NA())</f>
        <v>2.707988786961657E-2</v>
      </c>
      <c r="P1238" s="52">
        <f>IFERROR(_xll.qlIndexFixing(Index1Y,$H1238,TRUE,_xll.ohTrigger(RecalcTrigger,Trigger1Y)),NA())</f>
        <v>2.9567090927844736E-2</v>
      </c>
      <c r="Q1238" s="52">
        <f>IFERROR(_xll.qlIndexFixing(ONIndex1Y,I1238,TRUE,_xll.ohTrigger(RecalcTrigger,Trigger1Y)),NA())</f>
        <v>2.9209399264917835E-2</v>
      </c>
    </row>
    <row r="1239" spans="2:17" x14ac:dyDescent="0.2">
      <c r="B1239" s="46" t="s">
        <v>51</v>
      </c>
      <c r="D1239" s="49">
        <f>_xll.qlCalendarAdvance(LocalCalendar,$D1238,B1239,"f",FALSE)</f>
        <v>48290</v>
      </c>
      <c r="E1239" s="49">
        <f>_xll.qlInterestRateIndexValueDate(IndexON,D1239)</f>
        <v>48290</v>
      </c>
      <c r="F1239" s="52">
        <f>IFERROR(_xll.qlIndexFixing(IndexON,D1239,TRUE,_xll.ohTrigger(RecalcTrigger,TriggerON)),NA())</f>
        <v>2.1956395430029474E-2</v>
      </c>
      <c r="H1239" s="49">
        <f>_xll.qlCalendarAdvance(IborCalendar,$H1238,B1239,"f",FALSE)</f>
        <v>48282</v>
      </c>
      <c r="I1239" s="49">
        <f>_xll.qlInterestRateIndexValueDate(Index1M,$H1239)</f>
        <v>48284</v>
      </c>
      <c r="J1239" s="52">
        <f>IFERROR(_xll.qlIndexFixing(Index1M,$H1239,TRUE,_xll.ohTrigger(RecalcTrigger,Trigger1M)),NA())</f>
        <v>2.397077646254242E-2</v>
      </c>
      <c r="K1239" s="52">
        <f>IFERROR(_xll.qlIndexFixing(ONIndex1M,I1239,TRUE,_xll.ohTrigger(RecalcTrigger,Trigger1M)),NA())</f>
        <v>2.3950866703685847E-2</v>
      </c>
      <c r="L1239" s="52">
        <f>IFERROR(_xll.qlIndexFixing(Index3M,H1239,TRUE,_xll.ohTrigger(RecalcTrigger,Trigger3M)),NA())</f>
        <v>2.5551338573201538E-2</v>
      </c>
      <c r="M1239" s="52">
        <f>IFERROR(_xll.qlIndexFixing(ONIndex3M,I1239,TRUE,_xll.ohTrigger(RecalcTrigger,Trigger3M)),NA())</f>
        <v>2.5461064094667307E-2</v>
      </c>
      <c r="N1239" s="52">
        <f>IFERROR(_xll.qlIndexFixing(Index6M,$H1239,TRUE,_xll.ohTrigger(RecalcTrigger,Trigger6M)),NA())</f>
        <v>2.7277061709229583E-2</v>
      </c>
      <c r="O1239" s="52">
        <f>IFERROR(_xll.qlIndexFixing(ONIndex6M,I1239,TRUE,_xll.ohTrigger(RecalcTrigger,Trigger6M)),NA())</f>
        <v>2.7080700277117842E-2</v>
      </c>
      <c r="P1239" s="52">
        <f>IFERROR(_xll.qlIndexFixing(Index1Y,$H1239,TRUE,_xll.ohTrigger(RecalcTrigger,Trigger1Y)),NA())</f>
        <v>2.9563871359502836E-2</v>
      </c>
      <c r="Q1239" s="52">
        <f>IFERROR(_xll.qlIndexFixing(ONIndex1Y,I1239,TRUE,_xll.ohTrigger(RecalcTrigger,Trigger1Y)),NA())</f>
        <v>2.9206889442328077E-2</v>
      </c>
    </row>
    <row r="1240" spans="2:17" x14ac:dyDescent="0.2">
      <c r="B1240" s="46" t="s">
        <v>51</v>
      </c>
      <c r="D1240" s="49">
        <f>_xll.qlCalendarAdvance(LocalCalendar,$D1239,B1240,"f",FALSE)</f>
        <v>48297</v>
      </c>
      <c r="E1240" s="49">
        <f>_xll.qlInterestRateIndexValueDate(IndexON,D1240)</f>
        <v>48297</v>
      </c>
      <c r="F1240" s="52">
        <f>IFERROR(_xll.qlIndexFixing(IndexON,D1240,TRUE,_xll.ohTrigger(RecalcTrigger,TriggerON)),NA())</f>
        <v>2.195735521627995E-2</v>
      </c>
      <c r="H1240" s="49">
        <f>_xll.qlCalendarAdvance(IborCalendar,$H1239,B1240,"f",FALSE)</f>
        <v>48289</v>
      </c>
      <c r="I1240" s="49">
        <f>_xll.qlInterestRateIndexValueDate(Index1M,$H1240)</f>
        <v>48291</v>
      </c>
      <c r="J1240" s="52">
        <f>IFERROR(_xll.qlIndexFixing(Index1M,$H1240,TRUE,_xll.ohTrigger(RecalcTrigger,Trigger1M)),NA())</f>
        <v>2.396857857691892E-2</v>
      </c>
      <c r="K1240" s="52">
        <f>IFERROR(_xll.qlIndexFixing(ONIndex1M,I1240,TRUE,_xll.ohTrigger(RecalcTrigger,Trigger1M)),NA())</f>
        <v>2.3948723892237567E-2</v>
      </c>
      <c r="L1240" s="52">
        <f>IFERROR(_xll.qlIndexFixing(Index3M,H1240,TRUE,_xll.ohTrigger(RecalcTrigger,Trigger3M)),NA())</f>
        <v>2.5552508374366172E-2</v>
      </c>
      <c r="M1240" s="52">
        <f>IFERROR(_xll.qlIndexFixing(ONIndex3M,I1240,TRUE,_xll.ohTrigger(RecalcTrigger,Trigger3M)),NA())</f>
        <v>2.5462438075756211E-2</v>
      </c>
      <c r="N1240" s="52">
        <f>IFERROR(_xll.qlIndexFixing(Index6M,$H1240,TRUE,_xll.ohTrigger(RecalcTrigger,Trigger6M)),NA())</f>
        <v>2.7277444013100723E-2</v>
      </c>
      <c r="O1240" s="52">
        <f>IFERROR(_xll.qlIndexFixing(ONIndex6M,I1240,TRUE,_xll.ohTrigger(RecalcTrigger,Trigger6M)),NA())</f>
        <v>2.7081482054320816E-2</v>
      </c>
      <c r="P1240" s="52">
        <f>IFERROR(_xll.qlIndexFixing(Index1Y,$H1240,TRUE,_xll.ohTrigger(RecalcTrigger,Trigger1Y)),NA())</f>
        <v>2.9560627389146936E-2</v>
      </c>
      <c r="Q1240" s="52">
        <f>IFERROR(_xll.qlIndexFixing(ONIndex1Y,I1240,TRUE,_xll.ohTrigger(RecalcTrigger,Trigger1Y)),NA())</f>
        <v>2.9204355915899427E-2</v>
      </c>
    </row>
    <row r="1241" spans="2:17" x14ac:dyDescent="0.2">
      <c r="B1241" s="46" t="s">
        <v>51</v>
      </c>
      <c r="D1241" s="49">
        <f>_xll.qlCalendarAdvance(LocalCalendar,$D1240,B1241,"f",FALSE)</f>
        <v>48304</v>
      </c>
      <c r="E1241" s="49">
        <f>_xll.qlInterestRateIndexValueDate(IndexON,D1241)</f>
        <v>48304</v>
      </c>
      <c r="F1241" s="52">
        <f>IFERROR(_xll.qlIndexFixing(IndexON,D1241,TRUE,_xll.ohTrigger(RecalcTrigger,TriggerON)),NA())</f>
        <v>2.1958283581744453E-2</v>
      </c>
      <c r="H1241" s="49">
        <f>_xll.qlCalendarAdvance(IborCalendar,$H1240,B1241,"f",FALSE)</f>
        <v>48296</v>
      </c>
      <c r="I1241" s="49">
        <f>_xll.qlInterestRateIndexValueDate(Index1M,$H1241)</f>
        <v>48298</v>
      </c>
      <c r="J1241" s="52">
        <f>IFERROR(_xll.qlIndexFixing(Index1M,$H1241,TRUE,_xll.ohTrigger(RecalcTrigger,Trigger1M)),NA())</f>
        <v>2.3966357816858075E-2</v>
      </c>
      <c r="K1241" s="52">
        <f>IFERROR(_xll.qlIndexFixing(ONIndex1M,I1241,TRUE,_xll.ohTrigger(RecalcTrigger,Trigger1M)),NA())</f>
        <v>2.3949120651087341E-2</v>
      </c>
      <c r="L1241" s="52">
        <f>IFERROR(_xll.qlIndexFixing(Index3M,H1241,TRUE,_xll.ohTrigger(RecalcTrigger,Trigger3M)),NA())</f>
        <v>2.5553645398315079E-2</v>
      </c>
      <c r="M1241" s="52">
        <f>IFERROR(_xll.qlIndexFixing(ONIndex3M,I1241,TRUE,_xll.ohTrigger(RecalcTrigger,Trigger3M)),NA())</f>
        <v>2.5467758710425059E-2</v>
      </c>
      <c r="N1241" s="52">
        <f>IFERROR(_xll.qlIndexFixing(Index6M,$H1241,TRUE,_xll.ohTrigger(RecalcTrigger,Trigger6M)),NA())</f>
        <v>2.7277795257360637E-2</v>
      </c>
      <c r="O1241" s="52">
        <f>IFERROR(_xll.qlIndexFixing(ONIndex6M,I1241,TRUE,_xll.ohTrigger(RecalcTrigger,Trigger6M)),NA())</f>
        <v>2.7086516640205005E-2</v>
      </c>
      <c r="P1241" s="52">
        <f>IFERROR(_xll.qlIndexFixing(Index1Y,$H1241,TRUE,_xll.ohTrigger(RecalcTrigger,Trigger1Y)),NA())</f>
        <v>2.9557359017011592E-2</v>
      </c>
      <c r="Q1241" s="52">
        <f>IFERROR(_xll.qlIndexFixing(ONIndex1Y,I1241,TRUE,_xll.ohTrigger(RecalcTrigger,Trigger1Y)),NA())</f>
        <v>2.9205800829160466E-2</v>
      </c>
    </row>
    <row r="1242" spans="2:17" x14ac:dyDescent="0.2">
      <c r="B1242" s="46" t="s">
        <v>51</v>
      </c>
      <c r="D1242" s="49">
        <f>_xll.qlCalendarAdvance(LocalCalendar,$D1241,B1242,"f",FALSE)</f>
        <v>48311</v>
      </c>
      <c r="E1242" s="49">
        <f>_xll.qlInterestRateIndexValueDate(IndexON,D1242)</f>
        <v>48311</v>
      </c>
      <c r="F1242" s="52">
        <f>IFERROR(_xll.qlIndexFixing(IndexON,D1242,TRUE,_xll.ohTrigger(RecalcTrigger,TriggerON)),NA())</f>
        <v>2.1959180526422983E-2</v>
      </c>
      <c r="H1242" s="49">
        <f>_xll.qlCalendarAdvance(IborCalendar,$H1241,B1242,"f",FALSE)</f>
        <v>48303</v>
      </c>
      <c r="I1242" s="49">
        <f>_xll.qlInterestRateIndexValueDate(Index1M,$H1242)</f>
        <v>48305</v>
      </c>
      <c r="J1242" s="52">
        <f>IFERROR(_xll.qlIndexFixing(Index1M,$H1242,TRUE,_xll.ohTrigger(RecalcTrigger,Trigger1M)),NA())</f>
        <v>2.3964748833657464E-2</v>
      </c>
      <c r="K1242" s="52">
        <f>IFERROR(_xll.qlIndexFixing(ONIndex1M,I1242,TRUE,_xll.ohTrigger(RecalcTrigger,Trigger1M)),NA())</f>
        <v>2.3944369786201847E-2</v>
      </c>
      <c r="L1242" s="52">
        <f>IFERROR(_xll.qlIndexFixing(Index3M,H1242,TRUE,_xll.ohTrigger(RecalcTrigger,Trigger3M)),NA())</f>
        <v>2.555377194511432E-2</v>
      </c>
      <c r="M1242" s="52">
        <f>IFERROR(_xll.qlIndexFixing(ONIndex3M,I1242,TRUE,_xll.ohTrigger(RecalcTrigger,Trigger3M)),NA())</f>
        <v>2.5465088336087405E-2</v>
      </c>
      <c r="N1242" s="52">
        <f>IFERROR(_xll.qlIndexFixing(Index6M,$H1242,TRUE,_xll.ohTrigger(RecalcTrigger,Trigger6M)),NA())</f>
        <v>2.7274992989090308E-2</v>
      </c>
      <c r="O1242" s="52">
        <f>IFERROR(_xll.qlIndexFixing(ONIndex6M,I1242,TRUE,_xll.ohTrigger(RecalcTrigger,Trigger6M)),NA())</f>
        <v>2.7082953717592062E-2</v>
      </c>
      <c r="P1242" s="52">
        <f>IFERROR(_xll.qlIndexFixing(Index1Y,$H1242,TRUE,_xll.ohTrigger(RecalcTrigger,Trigger1Y)),NA())</f>
        <v>2.9554066243331571E-2</v>
      </c>
      <c r="Q1242" s="52">
        <f>IFERROR(_xll.qlIndexFixing(ONIndex1Y,I1242,TRUE,_xll.ohTrigger(RecalcTrigger,Trigger1Y)),NA())</f>
        <v>2.9199217751845197E-2</v>
      </c>
    </row>
    <row r="1243" spans="2:17" x14ac:dyDescent="0.2">
      <c r="B1243" s="46" t="s">
        <v>51</v>
      </c>
      <c r="D1243" s="49">
        <f>_xll.qlCalendarAdvance(LocalCalendar,$D1242,B1243,"f",FALSE)</f>
        <v>48318</v>
      </c>
      <c r="E1243" s="49">
        <f>_xll.qlInterestRateIndexValueDate(IndexON,D1243)</f>
        <v>48318</v>
      </c>
      <c r="F1243" s="52">
        <f>IFERROR(_xll.qlIndexFixing(IndexON,D1243,TRUE,_xll.ohTrigger(RecalcTrigger,TriggerON)),NA())</f>
        <v>2.1960046050235604E-2</v>
      </c>
      <c r="H1243" s="49">
        <f>_xll.qlCalendarAdvance(IborCalendar,$H1242,B1243,"f",FALSE)</f>
        <v>48310</v>
      </c>
      <c r="I1243" s="49">
        <f>_xll.qlInterestRateIndexValueDate(Index1M,$H1243)</f>
        <v>48312</v>
      </c>
      <c r="J1243" s="52">
        <f>IFERROR(_xll.qlIndexFixing(Index1M,$H1243,TRUE,_xll.ohTrigger(RecalcTrigger,Trigger1M)),NA())</f>
        <v>2.3961847673469316E-2</v>
      </c>
      <c r="K1243" s="52">
        <f>IFERROR(_xll.qlIndexFixing(ONIndex1M,I1243,TRUE,_xll.ohTrigger(RecalcTrigger,Trigger1M)),NA())</f>
        <v>2.3942158491534471E-2</v>
      </c>
      <c r="L1243" s="52">
        <f>IFERROR(_xll.qlIndexFixing(Index3M,H1243,TRUE,_xll.ohTrigger(RecalcTrigger,Trigger3M)),NA())</f>
        <v>2.555484567980932E-2</v>
      </c>
      <c r="M1243" s="52">
        <f>IFERROR(_xll.qlIndexFixing(ONIndex3M,I1243,TRUE,_xll.ohTrigger(RecalcTrigger,Trigger3M)),NA())</f>
        <v>2.5466364615569503E-2</v>
      </c>
      <c r="N1243" s="52">
        <f>IFERROR(_xll.qlIndexFixing(Index6M,$H1243,TRUE,_xll.ohTrigger(RecalcTrigger,Trigger6M)),NA())</f>
        <v>2.7275288702964681E-2</v>
      </c>
      <c r="O1243" s="52">
        <f>IFERROR(_xll.qlIndexFixing(ONIndex6M,I1243,TRUE,_xll.ohTrigger(RecalcTrigger,Trigger6M)),NA())</f>
        <v>2.7083643603820207E-2</v>
      </c>
      <c r="P1243" s="52">
        <f>IFERROR(_xll.qlIndexFixing(Index1Y,$H1243,TRUE,_xll.ohTrigger(RecalcTrigger,Trigger1Y)),NA())</f>
        <v>2.9550749068344932E-2</v>
      </c>
      <c r="Q1243" s="52">
        <f>IFERROR(_xll.qlIndexFixing(ONIndex1Y,I1243,TRUE,_xll.ohTrigger(RecalcTrigger,Trigger1Y)),NA())</f>
        <v>2.919661311413968E-2</v>
      </c>
    </row>
    <row r="1244" spans="2:17" x14ac:dyDescent="0.2">
      <c r="B1244" s="46" t="s">
        <v>51</v>
      </c>
      <c r="D1244" s="49">
        <f>_xll.qlCalendarAdvance(LocalCalendar,$D1243,B1244,"f",FALSE)</f>
        <v>48325</v>
      </c>
      <c r="E1244" s="49">
        <f>_xll.qlInterestRateIndexValueDate(IndexON,D1244)</f>
        <v>48325</v>
      </c>
      <c r="F1244" s="52">
        <f>IFERROR(_xll.qlIndexFixing(IndexON,D1244,TRUE,_xll.ohTrigger(RecalcTrigger,TriggerON)),NA())</f>
        <v>2.1960880153342188E-2</v>
      </c>
      <c r="H1244" s="49">
        <f>_xll.qlCalendarAdvance(IborCalendar,$H1243,B1244,"f",FALSE)</f>
        <v>48317</v>
      </c>
      <c r="I1244" s="49">
        <f>_xll.qlInterestRateIndexValueDate(Index1M,$H1244)</f>
        <v>48319</v>
      </c>
      <c r="J1244" s="52">
        <f>IFERROR(_xll.qlIndexFixing(Index1M,$H1244,TRUE,_xll.ohTrigger(RecalcTrigger,Trigger1M)),NA())</f>
        <v>2.3959558290173877E-2</v>
      </c>
      <c r="K1244" s="52">
        <f>IFERROR(_xll.qlIndexFixing(ONIndex1M,I1244,TRUE,_xll.ohTrigger(RecalcTrigger,Trigger1M)),NA())</f>
        <v>2.3939924369127397E-2</v>
      </c>
      <c r="L1244" s="52">
        <f>IFERROR(_xll.qlIndexFixing(Index3M,H1244,TRUE,_xll.ohTrigger(RecalcTrigger,Trigger3M)),NA())</f>
        <v>2.555588663952511E-2</v>
      </c>
      <c r="M1244" s="52">
        <f>IFERROR(_xll.qlIndexFixing(ONIndex3M,I1244,TRUE,_xll.ohTrigger(RecalcTrigger,Trigger3M)),NA())</f>
        <v>2.5467608327822688E-2</v>
      </c>
      <c r="N1244" s="52">
        <f>IFERROR(_xll.qlIndexFixing(Index6M,$H1244,TRUE,_xll.ohTrigger(RecalcTrigger,Trigger6M)),NA())</f>
        <v>2.7275553364194006E-2</v>
      </c>
      <c r="O1244" s="52">
        <f>IFERROR(_xll.qlIndexFixing(ONIndex6M,I1244,TRUE,_xll.ohTrigger(RecalcTrigger,Trigger6M)),NA())</f>
        <v>2.7084302859590181E-2</v>
      </c>
      <c r="P1244" s="52">
        <f>IFERROR(_xll.qlIndexFixing(Index1Y,$H1244,TRUE,_xll.ohTrigger(RecalcTrigger,Trigger1Y)),NA())</f>
        <v>2.9551190068980143E-2</v>
      </c>
      <c r="Q1244" s="52">
        <f>IFERROR(_xll.qlIndexFixing(ONIndex1Y,I1244,TRUE,_xll.ohTrigger(RecalcTrigger,Trigger1Y)),NA())</f>
        <v>2.9193984772755144E-2</v>
      </c>
    </row>
    <row r="1245" spans="2:17" x14ac:dyDescent="0.2">
      <c r="B1245" s="46" t="s">
        <v>51</v>
      </c>
      <c r="D1245" s="49">
        <f>_xll.qlCalendarAdvance(LocalCalendar,$D1244,B1245,"f",FALSE)</f>
        <v>48332</v>
      </c>
      <c r="E1245" s="49">
        <f>_xll.qlInterestRateIndexValueDate(IndexON,D1245)</f>
        <v>48332</v>
      </c>
      <c r="F1245" s="52">
        <f>IFERROR(_xll.qlIndexFixing(IndexON,D1245,TRUE,_xll.ohTrigger(RecalcTrigger,TriggerON)),NA())</f>
        <v>2.1961682835582863E-2</v>
      </c>
      <c r="H1245" s="49">
        <f>_xll.qlCalendarAdvance(IborCalendar,$H1244,B1245,"f",FALSE)</f>
        <v>48324</v>
      </c>
      <c r="I1245" s="49">
        <f>_xll.qlInterestRateIndexValueDate(Index1M,$H1245)</f>
        <v>48326</v>
      </c>
      <c r="J1245" s="52">
        <f>IFERROR(_xll.qlIndexFixing(Index1M,$H1245,TRUE,_xll.ohTrigger(RecalcTrigger,Trigger1M)),NA())</f>
        <v>2.3957246032493551E-2</v>
      </c>
      <c r="K1245" s="52">
        <f>IFERROR(_xll.qlIndexFixing(ONIndex1M,I1245,TRUE,_xll.ohTrigger(RecalcTrigger,Trigger1M)),NA())</f>
        <v>2.393766741906056E-2</v>
      </c>
      <c r="L1245" s="52">
        <f>IFERROR(_xll.qlIndexFixing(Index3M,H1245,TRUE,_xll.ohTrigger(RecalcTrigger,Trigger3M)),NA())</f>
        <v>2.5556894824236207E-2</v>
      </c>
      <c r="M1245" s="52">
        <f>IFERROR(_xll.qlIndexFixing(ONIndex3M,I1245,TRUE,_xll.ohTrigger(RecalcTrigger,Trigger3M)),NA())</f>
        <v>2.546881947284696E-2</v>
      </c>
      <c r="N1245" s="52">
        <f>IFERROR(_xll.qlIndexFixing(Index6M,$H1245,TRUE,_xll.ohTrigger(RecalcTrigger,Trigger6M)),NA())</f>
        <v>2.7275786972767366E-2</v>
      </c>
      <c r="O1245" s="52">
        <f>IFERROR(_xll.qlIndexFixing(ONIndex6M,I1245,TRUE,_xll.ohTrigger(RecalcTrigger,Trigger6M)),NA())</f>
        <v>2.708493148522173E-2</v>
      </c>
      <c r="P1245" s="52">
        <f>IFERROR(_xll.qlIndexFixing(Index1Y,$H1245,TRUE,_xll.ohTrigger(RecalcTrigger,Trigger1Y)),NA())</f>
        <v>2.9544041515409274E-2</v>
      </c>
      <c r="Q1245" s="52">
        <f>IFERROR(_xll.qlIndexFixing(ONIndex1Y,I1245,TRUE,_xll.ohTrigger(RecalcTrigger,Trigger1Y)),NA())</f>
        <v>2.9191332727611652E-2</v>
      </c>
    </row>
    <row r="1246" spans="2:17" x14ac:dyDescent="0.2">
      <c r="B1246" s="46" t="s">
        <v>51</v>
      </c>
      <c r="D1246" s="49">
        <f>_xll.qlCalendarAdvance(LocalCalendar,$D1245,B1246,"f",FALSE)</f>
        <v>48339</v>
      </c>
      <c r="E1246" s="49">
        <f>_xll.qlInterestRateIndexValueDate(IndexON,D1246)</f>
        <v>48339</v>
      </c>
      <c r="F1246" s="52">
        <f>IFERROR(_xll.qlIndexFixing(IndexON,D1246,TRUE,_xll.ohTrigger(RecalcTrigger,TriggerON)),NA())</f>
        <v>2.1962454097117501E-2</v>
      </c>
      <c r="H1246" s="49">
        <f>_xll.qlCalendarAdvance(IborCalendar,$H1245,B1246,"f",FALSE)</f>
        <v>48331</v>
      </c>
      <c r="I1246" s="49">
        <f>_xll.qlInterestRateIndexValueDate(Index1M,$H1246)</f>
        <v>48333</v>
      </c>
      <c r="J1246" s="52">
        <f>IFERROR(_xll.qlIndexFixing(Index1M,$H1246,TRUE,_xll.ohTrigger(RecalcTrigger,Trigger1M)),NA())</f>
        <v>2.3953027533719369E-2</v>
      </c>
      <c r="K1246" s="52">
        <f>IFERROR(_xll.qlIndexFixing(ONIndex1M,I1246,TRUE,_xll.ohTrigger(RecalcTrigger,Trigger1M)),NA())</f>
        <v>2.3935387641174088E-2</v>
      </c>
      <c r="L1246" s="52">
        <f>IFERROR(_xll.qlIndexFixing(Index3M,H1246,TRUE,_xll.ohTrigger(RecalcTrigger,Trigger3M)),NA())</f>
        <v>2.555787023391539E-2</v>
      </c>
      <c r="M1246" s="52">
        <f>IFERROR(_xll.qlIndexFixing(ONIndex3M,I1246,TRUE,_xll.ohTrigger(RecalcTrigger,Trigger3M)),NA())</f>
        <v>2.5469998050642317E-2</v>
      </c>
      <c r="N1246" s="52">
        <f>IFERROR(_xll.qlIndexFixing(Index6M,$H1246,TRUE,_xll.ohTrigger(RecalcTrigger,Trigger6M)),NA())</f>
        <v>2.7275989528672967E-2</v>
      </c>
      <c r="O1246" s="52">
        <f>IFERROR(_xll.qlIndexFixing(ONIndex6M,I1246,TRUE,_xll.ohTrigger(RecalcTrigger,Trigger6M)),NA())</f>
        <v>2.708552948039511E-2</v>
      </c>
      <c r="P1246" s="52">
        <f>IFERROR(_xll.qlIndexFixing(Index1Y,$H1246,TRUE,_xll.ohTrigger(RecalcTrigger,Trigger1Y)),NA())</f>
        <v>2.9540651137943599E-2</v>
      </c>
      <c r="Q1246" s="52">
        <f>IFERROR(_xll.qlIndexFixing(ONIndex1Y,I1246,TRUE,_xll.ohTrigger(RecalcTrigger,Trigger1Y)),NA())</f>
        <v>2.9188656978709204E-2</v>
      </c>
    </row>
    <row r="1247" spans="2:17" x14ac:dyDescent="0.2">
      <c r="B1247" s="46" t="s">
        <v>51</v>
      </c>
      <c r="D1247" s="49">
        <f>_xll.qlCalendarAdvance(LocalCalendar,$D1246,B1247,"f",FALSE)</f>
        <v>48346</v>
      </c>
      <c r="E1247" s="49">
        <f>_xll.qlInterestRateIndexValueDate(IndexON,D1247)</f>
        <v>48346</v>
      </c>
      <c r="F1247" s="52">
        <f>IFERROR(_xll.qlIndexFixing(IndexON,D1247,TRUE,_xll.ohTrigger(RecalcTrigger,TriggerON)),NA())</f>
        <v>2.196319393778623E-2</v>
      </c>
      <c r="H1247" s="49">
        <f>_xll.qlCalendarAdvance(IborCalendar,$H1246,B1247,"f",FALSE)</f>
        <v>48338</v>
      </c>
      <c r="I1247" s="49">
        <f>_xll.qlInterestRateIndexValueDate(Index1M,$H1247)</f>
        <v>48340</v>
      </c>
      <c r="J1247" s="52">
        <f>IFERROR(_xll.qlIndexFixing(Index1M,$H1247,TRUE,_xll.ohTrigger(RecalcTrigger,Trigger1M)),NA())</f>
        <v>2.3952552894040691E-2</v>
      </c>
      <c r="K1247" s="52">
        <f>IFERROR(_xll.qlIndexFixing(ONIndex1M,I1247,TRUE,_xll.ohTrigger(RecalcTrigger,Trigger1M)),NA())</f>
        <v>2.3933085035547919E-2</v>
      </c>
      <c r="L1247" s="52">
        <f>IFERROR(_xll.qlIndexFixing(Index3M,H1247,TRUE,_xll.ohTrigger(RecalcTrigger,Trigger3M)),NA())</f>
        <v>2.5559779218966478E-2</v>
      </c>
      <c r="M1247" s="52">
        <f>IFERROR(_xll.qlIndexFixing(ONIndex3M,I1247,TRUE,_xll.ohTrigger(RecalcTrigger,Trigger3M)),NA())</f>
        <v>2.5471144061288697E-2</v>
      </c>
      <c r="N1247" s="52">
        <f>IFERROR(_xll.qlIndexFixing(Index6M,$H1247,TRUE,_xll.ohTrigger(RecalcTrigger,Trigger6M)),NA())</f>
        <v>2.7279250470265654E-2</v>
      </c>
      <c r="O1247" s="52">
        <f>IFERROR(_xll.qlIndexFixing(ONIndex6M,I1247,TRUE,_xll.ohTrigger(RecalcTrigger,Trigger6M)),NA())</f>
        <v>2.7086096845190255E-2</v>
      </c>
      <c r="P1247" s="52">
        <f>IFERROR(_xll.qlIndexFixing(Index1Y,$H1247,TRUE,_xll.ohTrigger(RecalcTrigger,Trigger1Y)),NA())</f>
        <v>2.953723636013798E-2</v>
      </c>
      <c r="Q1247" s="52">
        <f>IFERROR(_xll.qlIndexFixing(ONIndex1Y,I1247,TRUE,_xll.ohTrigger(RecalcTrigger,Trigger1Y)),NA())</f>
        <v>2.9185957526047801E-2</v>
      </c>
    </row>
    <row r="1248" spans="2:17" x14ac:dyDescent="0.2">
      <c r="B1248" s="46" t="s">
        <v>51</v>
      </c>
      <c r="D1248" s="49">
        <f>_xll.qlCalendarAdvance(LocalCalendar,$D1247,B1248,"f",FALSE)</f>
        <v>48353</v>
      </c>
      <c r="E1248" s="49">
        <f>_xll.qlInterestRateIndexValueDate(IndexON,D1248)</f>
        <v>48353</v>
      </c>
      <c r="F1248" s="52">
        <f>IFERROR(_xll.qlIndexFixing(IndexON,D1248,TRUE,_xll.ohTrigger(RecalcTrigger,TriggerON)),NA())</f>
        <v>2.1963902357668985E-2</v>
      </c>
      <c r="H1248" s="49">
        <f>_xll.qlCalendarAdvance(IborCalendar,$H1247,B1248,"f",FALSE)</f>
        <v>48345</v>
      </c>
      <c r="I1248" s="49">
        <f>_xll.qlInterestRateIndexValueDate(Index1M,$H1248)</f>
        <v>48347</v>
      </c>
      <c r="J1248" s="52">
        <f>IFERROR(_xll.qlIndexFixing(Index1M,$H1248,TRUE,_xll.ohTrigger(RecalcTrigger,Trigger1M)),NA())</f>
        <v>2.3950172013293136E-2</v>
      </c>
      <c r="K1248" s="52">
        <f>IFERROR(_xll.qlIndexFixing(ONIndex1M,I1248,TRUE,_xll.ohTrigger(RecalcTrigger,Trigger1M)),NA())</f>
        <v>2.3930759602102114E-2</v>
      </c>
      <c r="L1248" s="52">
        <f>IFERROR(_xll.qlIndexFixing(Index3M,H1248,TRUE,_xll.ohTrigger(RecalcTrigger,Trigger3M)),NA())</f>
        <v>2.556068680166243E-2</v>
      </c>
      <c r="M1248" s="52">
        <f>IFERROR(_xll.qlIndexFixing(ONIndex3M,I1248,TRUE,_xll.ohTrigger(RecalcTrigger,Trigger3M)),NA())</f>
        <v>2.5472257504706164E-2</v>
      </c>
      <c r="N1248" s="52">
        <f>IFERROR(_xll.qlIndexFixing(Index6M,$H1248,TRUE,_xll.ohTrigger(RecalcTrigger,Trigger6M)),NA())</f>
        <v>2.7279384296866209E-2</v>
      </c>
      <c r="O1248" s="52">
        <f>IFERROR(_xll.qlIndexFixing(ONIndex6M,I1248,TRUE,_xll.ohTrigger(RecalcTrigger,Trigger6M)),NA())</f>
        <v>2.7086633579687103E-2</v>
      </c>
      <c r="P1248" s="52">
        <f>IFERROR(_xll.qlIndexFixing(Index1Y,$H1248,TRUE,_xll.ohTrigger(RecalcTrigger,Trigger1Y)),NA())</f>
        <v>2.9533797182238582E-2</v>
      </c>
      <c r="Q1248" s="52">
        <f>IFERROR(_xll.qlIndexFixing(ONIndex1Y,I1248,TRUE,_xll.ohTrigger(RecalcTrigger,Trigger1Y)),NA())</f>
        <v>2.9183234369707378E-2</v>
      </c>
    </row>
    <row r="1249" spans="2:17" x14ac:dyDescent="0.2">
      <c r="B1249" s="46" t="s">
        <v>51</v>
      </c>
      <c r="D1249" s="49">
        <f>_xll.qlCalendarAdvance(LocalCalendar,$D1248,B1249,"f",FALSE)</f>
        <v>48360</v>
      </c>
      <c r="E1249" s="49">
        <f>_xll.qlInterestRateIndexValueDate(IndexON,D1249)</f>
        <v>48360</v>
      </c>
      <c r="F1249" s="52">
        <f>IFERROR(_xll.qlIndexFixing(IndexON,D1249,TRUE,_xll.ohTrigger(RecalcTrigger,TriggerON)),NA())</f>
        <v>2.1964579356685832E-2</v>
      </c>
      <c r="H1249" s="49">
        <f>_xll.qlCalendarAdvance(IborCalendar,$H1248,B1249,"f",FALSE)</f>
        <v>48352</v>
      </c>
      <c r="I1249" s="49">
        <f>_xll.qlInterestRateIndexValueDate(Index1M,$H1249)</f>
        <v>48354</v>
      </c>
      <c r="J1249" s="52">
        <f>IFERROR(_xll.qlIndexFixing(Index1M,$H1249,TRUE,_xll.ohTrigger(RecalcTrigger,Trigger1M)),NA())</f>
        <v>2.3947768258220647E-2</v>
      </c>
      <c r="K1249" s="52">
        <f>IFERROR(_xll.qlIndexFixing(ONIndex1M,I1249,TRUE,_xll.ohTrigger(RecalcTrigger,Trigger1M)),NA())</f>
        <v>2.3928411341076483E-2</v>
      </c>
      <c r="L1249" s="52">
        <f>IFERROR(_xll.qlIndexFixing(Index3M,H1249,TRUE,_xll.ohTrigger(RecalcTrigger,Trigger3M)),NA())</f>
        <v>2.5561561606940213E-2</v>
      </c>
      <c r="M1249" s="52">
        <f>IFERROR(_xll.qlIndexFixing(ONIndex3M,I1249,TRUE,_xll.ohTrigger(RecalcTrigger,Trigger3M)),NA())</f>
        <v>2.5473338380894717E-2</v>
      </c>
      <c r="N1249" s="52">
        <f>IFERROR(_xll.qlIndexFixing(Index6M,$H1249,TRUE,_xll.ohTrigger(RecalcTrigger,Trigger6M)),NA())</f>
        <v>2.7279487063764426E-2</v>
      </c>
      <c r="O1249" s="52">
        <f>IFERROR(_xll.qlIndexFixing(ONIndex6M,I1249,TRUE,_xll.ohTrigger(RecalcTrigger,Trigger6M)),NA())</f>
        <v>2.7087139683885653E-2</v>
      </c>
      <c r="P1249" s="52">
        <f>IFERROR(_xll.qlIndexFixing(Index1Y,$H1249,TRUE,_xll.ohTrigger(RecalcTrigger,Trigger1Y)),NA())</f>
        <v>2.9530333604493534E-2</v>
      </c>
      <c r="Q1249" s="52">
        <f>IFERROR(_xll.qlIndexFixing(ONIndex1Y,I1249,TRUE,_xll.ohTrigger(RecalcTrigger,Trigger1Y)),NA())</f>
        <v>2.9180487509608E-2</v>
      </c>
    </row>
    <row r="1250" spans="2:17" x14ac:dyDescent="0.2">
      <c r="B1250" s="46" t="s">
        <v>51</v>
      </c>
      <c r="D1250" s="49">
        <f>_xll.qlCalendarAdvance(LocalCalendar,$D1249,B1250,"f",FALSE)</f>
        <v>48367</v>
      </c>
      <c r="E1250" s="49">
        <f>_xll.qlInterestRateIndexValueDate(IndexON,D1250)</f>
        <v>48367</v>
      </c>
      <c r="F1250" s="52">
        <f>IFERROR(_xll.qlIndexFixing(IndexON,D1250,TRUE,_xll.ohTrigger(RecalcTrigger,TriggerON)),NA())</f>
        <v>2.1965224934996641E-2</v>
      </c>
      <c r="H1250" s="49">
        <f>_xll.qlCalendarAdvance(IborCalendar,$H1249,B1250,"f",FALSE)</f>
        <v>48359</v>
      </c>
      <c r="I1250" s="49">
        <f>_xll.qlInterestRateIndexValueDate(Index1M,$H1250)</f>
        <v>48361</v>
      </c>
      <c r="J1250" s="52">
        <f>IFERROR(_xll.qlIndexFixing(Index1M,$H1250,TRUE,_xll.ohTrigger(RecalcTrigger,Trigger1M)),NA())</f>
        <v>2.3945341628838213E-2</v>
      </c>
      <c r="K1250" s="52">
        <f>IFERROR(_xll.qlIndexFixing(ONIndex1M,I1250,TRUE,_xll.ohTrigger(RecalcTrigger,Trigger1M)),NA())</f>
        <v>2.3926040252231218E-2</v>
      </c>
      <c r="L1250" s="52">
        <f>IFERROR(_xll.qlIndexFixing(Index3M,H1250,TRUE,_xll.ohTrigger(RecalcTrigger,Trigger3M)),NA())</f>
        <v>2.5562403634776364E-2</v>
      </c>
      <c r="M1250" s="52">
        <f>IFERROR(_xll.qlIndexFixing(ONIndex3M,I1250,TRUE,_xll.ohTrigger(RecalcTrigger,Trigger3M)),NA())</f>
        <v>2.5474386689854356E-2</v>
      </c>
      <c r="N1250" s="52">
        <f>IFERROR(_xll.qlIndexFixing(Index6M,$H1250,TRUE,_xll.ohTrigger(RecalcTrigger,Trigger6M)),NA())</f>
        <v>2.7279558770954719E-2</v>
      </c>
      <c r="O1250" s="52">
        <f>IFERROR(_xll.qlIndexFixing(ONIndex6M,I1250,TRUE,_xll.ohTrigger(RecalcTrigger,Trigger6M)),NA())</f>
        <v>2.7087615157705969E-2</v>
      </c>
      <c r="P1250" s="52">
        <f>IFERROR(_xll.qlIndexFixing(Index1Y,$H1250,TRUE,_xll.ohTrigger(RecalcTrigger,Trigger1Y)),NA())</f>
        <v>2.9526845627152278E-2</v>
      </c>
      <c r="Q1250" s="52">
        <f>IFERROR(_xll.qlIndexFixing(ONIndex1Y,I1250,TRUE,_xll.ohTrigger(RecalcTrigger,Trigger1Y)),NA())</f>
        <v>2.9177716945749665E-2</v>
      </c>
    </row>
    <row r="1251" spans="2:17" x14ac:dyDescent="0.2">
      <c r="B1251" s="46" t="s">
        <v>51</v>
      </c>
      <c r="D1251" s="49">
        <f>_xll.qlCalendarAdvance(LocalCalendar,$D1250,B1251,"f",FALSE)</f>
        <v>48374</v>
      </c>
      <c r="E1251" s="49">
        <f>_xll.qlInterestRateIndexValueDate(IndexON,D1251)</f>
        <v>48374</v>
      </c>
      <c r="F1251" s="52">
        <f>IFERROR(_xll.qlIndexFixing(IndexON,D1251,TRUE,_xll.ohTrigger(RecalcTrigger,TriggerON)),NA())</f>
        <v>2.1965839092521477E-2</v>
      </c>
      <c r="H1251" s="49">
        <f>_xll.qlCalendarAdvance(IborCalendar,$H1250,B1251,"f",FALSE)</f>
        <v>48366</v>
      </c>
      <c r="I1251" s="49">
        <f>_xll.qlInterestRateIndexValueDate(Index1M,$H1251)</f>
        <v>48368</v>
      </c>
      <c r="J1251" s="52">
        <f>IFERROR(_xll.qlIndexFixing(Index1M,$H1251,TRUE,_xll.ohTrigger(RecalcTrigger,Trigger1M)),NA())</f>
        <v>2.394351065993354E-2</v>
      </c>
      <c r="K1251" s="52">
        <f>IFERROR(_xll.qlIndexFixing(ONIndex1M,I1251,TRUE,_xll.ohTrigger(RecalcTrigger,Trigger1M)),NA())</f>
        <v>2.3923646335646254E-2</v>
      </c>
      <c r="L1251" s="52">
        <f>IFERROR(_xll.qlIndexFixing(Index3M,H1251,TRUE,_xll.ohTrigger(RecalcTrigger,Trigger3M)),NA())</f>
        <v>2.5563212885150902E-2</v>
      </c>
      <c r="M1251" s="52">
        <f>IFERROR(_xll.qlIndexFixing(ONIndex3M,I1251,TRUE,_xll.ohTrigger(RecalcTrigger,Trigger3M)),NA())</f>
        <v>2.5475402431744953E-2</v>
      </c>
      <c r="N1251" s="52">
        <f>IFERROR(_xll.qlIndexFixing(Index6M,$H1251,TRUE,_xll.ohTrigger(RecalcTrigger,Trigger6M)),NA())</f>
        <v>2.7276536517908512E-2</v>
      </c>
      <c r="O1251" s="52">
        <f>IFERROR(_xll.qlIndexFixing(ONIndex6M,I1251,TRUE,_xll.ohTrigger(RecalcTrigger,Trigger6M)),NA())</f>
        <v>2.7088060001307923E-2</v>
      </c>
      <c r="P1251" s="52">
        <f>IFERROR(_xll.qlIndexFixing(Index1Y,$H1251,TRUE,_xll.ohTrigger(RecalcTrigger,Trigger1Y)),NA())</f>
        <v>2.9523333250466011E-2</v>
      </c>
      <c r="Q1251" s="52">
        <f>IFERROR(_xll.qlIndexFixing(ONIndex1Y,I1251,TRUE,_xll.ohTrigger(RecalcTrigger,Trigger1Y)),NA())</f>
        <v>2.9174922678132376E-2</v>
      </c>
    </row>
    <row r="1252" spans="2:17" x14ac:dyDescent="0.2">
      <c r="B1252" s="46" t="s">
        <v>51</v>
      </c>
      <c r="D1252" s="49">
        <f>_xll.qlCalendarAdvance(LocalCalendar,$D1251,B1252,"f",FALSE)</f>
        <v>48381</v>
      </c>
      <c r="E1252" s="49">
        <f>_xll.qlInterestRateIndexValueDate(IndexON,D1252)</f>
        <v>48381</v>
      </c>
      <c r="F1252" s="52">
        <f>IFERROR(_xll.qlIndexFixing(IndexON,D1252,TRUE,_xll.ohTrigger(RecalcTrigger,TriggerON)),NA())</f>
        <v>2.1966421829180405E-2</v>
      </c>
      <c r="H1252" s="49">
        <f>_xll.qlCalendarAdvance(IborCalendar,$H1251,B1252,"f",FALSE)</f>
        <v>48373</v>
      </c>
      <c r="I1252" s="49">
        <f>_xll.qlInterestRateIndexValueDate(Index1M,$H1252)</f>
        <v>48375</v>
      </c>
      <c r="J1252" s="52">
        <f>IFERROR(_xll.qlIndexFixing(Index1M,$H1252,TRUE,_xll.ohTrigger(RecalcTrigger,Trigger1M)),NA())</f>
        <v>2.3940419747193464E-2</v>
      </c>
      <c r="K1252" s="52">
        <f>IFERROR(_xll.qlIndexFixing(ONIndex1M,I1252,TRUE,_xll.ohTrigger(RecalcTrigger,Trigger1M)),NA())</f>
        <v>2.3921229591321591E-2</v>
      </c>
      <c r="L1252" s="52">
        <f>IFERROR(_xll.qlIndexFixing(Index3M,H1252,TRUE,_xll.ohTrigger(RecalcTrigger,Trigger3M)),NA())</f>
        <v>2.5563989358042105E-2</v>
      </c>
      <c r="M1252" s="52">
        <f>IFERROR(_xll.qlIndexFixing(ONIndex3M,I1252,TRUE,_xll.ohTrigger(RecalcTrigger,Trigger3M)),NA())</f>
        <v>2.5476385606326701E-2</v>
      </c>
      <c r="N1252" s="52">
        <f>IFERROR(_xll.qlIndexFixing(Index6M,$H1252,TRUE,_xll.ohTrigger(RecalcTrigger,Trigger6M)),NA())</f>
        <v>2.7276552757660787E-2</v>
      </c>
      <c r="O1252" s="52">
        <f>IFERROR(_xll.qlIndexFixing(ONIndex6M,I1252,TRUE,_xll.ohTrigger(RecalcTrigger,Trigger6M)),NA())</f>
        <v>2.7088474214451708E-2</v>
      </c>
      <c r="P1252" s="52">
        <f>IFERROR(_xll.qlIndexFixing(Index1Y,$H1252,TRUE,_xll.ohTrigger(RecalcTrigger,Trigger1Y)),NA())</f>
        <v>2.9519796474688123E-2</v>
      </c>
      <c r="Q1252" s="52">
        <f>IFERROR(_xll.qlIndexFixing(ONIndex1Y,I1252,TRUE,_xll.ohTrigger(RecalcTrigger,Trigger1Y)),NA())</f>
        <v>2.9172104706676194E-2</v>
      </c>
    </row>
    <row r="1253" spans="2:17" x14ac:dyDescent="0.2">
      <c r="B1253" s="46" t="s">
        <v>51</v>
      </c>
      <c r="D1253" s="49">
        <f>_xll.qlCalendarAdvance(LocalCalendar,$D1252,B1253,"f",FALSE)</f>
        <v>48388</v>
      </c>
      <c r="E1253" s="49">
        <f>_xll.qlInterestRateIndexValueDate(IndexON,D1253)</f>
        <v>48388</v>
      </c>
      <c r="F1253" s="52">
        <f>IFERROR(_xll.qlIndexFixing(IndexON,D1253,TRUE,_xll.ohTrigger(RecalcTrigger,TriggerON)),NA())</f>
        <v>2.1966973145053359E-2</v>
      </c>
      <c r="H1253" s="49">
        <f>_xll.qlCalendarAdvance(IborCalendar,$H1252,B1253,"f",FALSE)</f>
        <v>48380</v>
      </c>
      <c r="I1253" s="49">
        <f>_xll.qlInterestRateIndexValueDate(Index1M,$H1253)</f>
        <v>48382</v>
      </c>
      <c r="J1253" s="52">
        <f>IFERROR(_xll.qlIndexFixing(Index1M,$H1253,TRUE,_xll.ohTrigger(RecalcTrigger,Trigger1M)),NA())</f>
        <v>2.3937924494963625E-2</v>
      </c>
      <c r="K1253" s="52">
        <f>IFERROR(_xll.qlIndexFixing(ONIndex1M,I1253,TRUE,_xll.ohTrigger(RecalcTrigger,Trigger1M)),NA())</f>
        <v>2.3918790019337166E-2</v>
      </c>
      <c r="L1253" s="52">
        <f>IFERROR(_xll.qlIndexFixing(Index3M,H1253,TRUE,_xll.ohTrigger(RecalcTrigger,Trigger3M)),NA())</f>
        <v>2.5564733053434329E-2</v>
      </c>
      <c r="M1253" s="52">
        <f>IFERROR(_xll.qlIndexFixing(ONIndex3M,I1253,TRUE,_xll.ohTrigger(RecalcTrigger,Trigger3M)),NA())</f>
        <v>2.5477336213839408E-2</v>
      </c>
      <c r="N1253" s="52">
        <f>IFERROR(_xll.qlIndexFixing(Index6M,$H1253,TRUE,_xll.ohTrigger(RecalcTrigger,Trigger6M)),NA())</f>
        <v>2.7276537944711233E-2</v>
      </c>
      <c r="O1253" s="52">
        <f>IFERROR(_xll.qlIndexFixing(ONIndex6M,I1253,TRUE,_xll.ohTrigger(RecalcTrigger,Trigger6M)),NA())</f>
        <v>2.7088857797297194E-2</v>
      </c>
      <c r="P1253" s="52">
        <f>IFERROR(_xll.qlIndexFixing(Index1Y,$H1253,TRUE,_xll.ohTrigger(RecalcTrigger,Trigger1Y)),NA())</f>
        <v>2.9516235300073745E-2</v>
      </c>
      <c r="Q1253" s="52">
        <f>IFERROR(_xll.qlIndexFixing(ONIndex1Y,I1253,TRUE,_xll.ohTrigger(RecalcTrigger,Trigger1Y)),NA())</f>
        <v>2.9169263031620929E-2</v>
      </c>
    </row>
    <row r="1254" spans="2:17" x14ac:dyDescent="0.2">
      <c r="B1254" s="46" t="s">
        <v>51</v>
      </c>
      <c r="D1254" s="49">
        <f>_xll.qlCalendarAdvance(LocalCalendar,$D1253,B1254,"f",FALSE)</f>
        <v>48395</v>
      </c>
      <c r="E1254" s="49">
        <f>_xll.qlInterestRateIndexValueDate(IndexON,D1254)</f>
        <v>48395</v>
      </c>
      <c r="F1254" s="52">
        <f>IFERROR(_xll.qlIndexFixing(IndexON,D1254,TRUE,_xll.ohTrigger(RecalcTrigger,TriggerON)),NA())</f>
        <v>2.196749304014034E-2</v>
      </c>
      <c r="H1254" s="49">
        <f>_xll.qlCalendarAdvance(IborCalendar,$H1253,B1254,"f",FALSE)</f>
        <v>48387</v>
      </c>
      <c r="I1254" s="49">
        <f>_xll.qlInterestRateIndexValueDate(Index1M,$H1254)</f>
        <v>48389</v>
      </c>
      <c r="J1254" s="52">
        <f>IFERROR(_xll.qlIndexFixing(Index1M,$H1254,TRUE,_xll.ohTrigger(RecalcTrigger,Trigger1M)),NA())</f>
        <v>2.3935406368478795E-2</v>
      </c>
      <c r="K1254" s="52">
        <f>IFERROR(_xll.qlIndexFixing(ONIndex1M,I1254,TRUE,_xll.ohTrigger(RecalcTrigger,Trigger1M)),NA())</f>
        <v>2.391632761945317E-2</v>
      </c>
      <c r="L1254" s="52">
        <f>IFERROR(_xll.qlIndexFixing(Index3M,H1254,TRUE,_xll.ohTrigger(RecalcTrigger,Trigger3M)),NA())</f>
        <v>2.5565443971304988E-2</v>
      </c>
      <c r="M1254" s="52">
        <f>IFERROR(_xll.qlIndexFixing(ONIndex3M,I1254,TRUE,_xll.ohTrigger(RecalcTrigger,Trigger3M)),NA())</f>
        <v>2.5478254253883392E-2</v>
      </c>
      <c r="N1254" s="52">
        <f>IFERROR(_xll.qlIndexFixing(Index6M,$H1254,TRUE,_xll.ohTrigger(RecalcTrigger,Trigger6M)),NA())</f>
        <v>2.72815628091913E-2</v>
      </c>
      <c r="O1254" s="52">
        <f>IFERROR(_xll.qlIndexFixing(ONIndex6M,I1254,TRUE,_xll.ohTrigger(RecalcTrigger,Trigger6M)),NA())</f>
        <v>2.7089210749764447E-2</v>
      </c>
      <c r="P1254" s="52">
        <f>IFERROR(_xll.qlIndexFixing(Index1Y,$H1254,TRUE,_xll.ohTrigger(RecalcTrigger,Trigger1Y)),NA())</f>
        <v>2.9512649726879558E-2</v>
      </c>
      <c r="Q1254" s="52">
        <f>IFERROR(_xll.qlIndexFixing(ONIndex1Y,I1254,TRUE,_xll.ohTrigger(RecalcTrigger,Trigger1Y)),NA())</f>
        <v>2.9166397652726772E-2</v>
      </c>
    </row>
    <row r="1255" spans="2:17" x14ac:dyDescent="0.2">
      <c r="B1255" s="46" t="s">
        <v>51</v>
      </c>
      <c r="D1255" s="49">
        <f>_xll.qlCalendarAdvance(LocalCalendar,$D1254,B1255,"f",FALSE)</f>
        <v>48402</v>
      </c>
      <c r="E1255" s="49">
        <f>_xll.qlInterestRateIndexValueDate(IndexON,D1255)</f>
        <v>48402</v>
      </c>
      <c r="F1255" s="52">
        <f>IFERROR(_xll.qlIndexFixing(IndexON,D1255,TRUE,_xll.ohTrigger(RecalcTrigger,TriggerON)),NA())</f>
        <v>2.1967981514521284E-2</v>
      </c>
      <c r="H1255" s="49">
        <f>_xll.qlCalendarAdvance(IborCalendar,$H1254,B1255,"f",FALSE)</f>
        <v>48394</v>
      </c>
      <c r="I1255" s="49">
        <f>_xll.qlInterestRateIndexValueDate(Index1M,$H1255)</f>
        <v>48396</v>
      </c>
      <c r="J1255" s="52">
        <f>IFERROR(_xll.qlIndexFixing(Index1M,$H1255,TRUE,_xll.ohTrigger(RecalcTrigger,Trigger1M)),NA())</f>
        <v>2.3932865367761458E-2</v>
      </c>
      <c r="K1255" s="52">
        <f>IFERROR(_xll.qlIndexFixing(ONIndex1M,I1255,TRUE,_xll.ohTrigger(RecalcTrigger,Trigger1M)),NA())</f>
        <v>2.3913842391909412E-2</v>
      </c>
      <c r="L1255" s="52">
        <f>IFERROR(_xll.qlIndexFixing(Index3M,H1255,TRUE,_xll.ohTrigger(RecalcTrigger,Trigger3M)),NA())</f>
        <v>2.5566122111637574E-2</v>
      </c>
      <c r="M1255" s="52">
        <f>IFERROR(_xll.qlIndexFixing(ONIndex3M,I1255,TRUE,_xll.ohTrigger(RecalcTrigger,Trigger3M)),NA())</f>
        <v>2.5479139726938271E-2</v>
      </c>
      <c r="N1255" s="52">
        <f>IFERROR(_xll.qlIndexFixing(Index6M,$H1255,TRUE,_xll.ohTrigger(RecalcTrigger,Trigger6M)),NA())</f>
        <v>2.7280463170453725E-2</v>
      </c>
      <c r="O1255" s="52">
        <f>IFERROR(_xll.qlIndexFixing(ONIndex6M,I1255,TRUE,_xll.ohTrigger(RecalcTrigger,Trigger6M)),NA())</f>
        <v>2.7089533072013339E-2</v>
      </c>
      <c r="P1255" s="52">
        <f>IFERROR(_xll.qlIndexFixing(Index1Y,$H1255,TRUE,_xll.ohTrigger(RecalcTrigger,Trigger1Y)),NA())</f>
        <v>2.950903975536354E-2</v>
      </c>
      <c r="Q1255" s="52">
        <f>IFERROR(_xll.qlIndexFixing(ONIndex1Y,I1255,TRUE,_xll.ohTrigger(RecalcTrigger,Trigger1Y)),NA())</f>
        <v>2.9163508570153596E-2</v>
      </c>
    </row>
    <row r="1256" spans="2:17" x14ac:dyDescent="0.2">
      <c r="B1256" s="46" t="s">
        <v>51</v>
      </c>
      <c r="D1256" s="49">
        <f>_xll.qlCalendarAdvance(LocalCalendar,$D1255,B1256,"f",FALSE)</f>
        <v>48409</v>
      </c>
      <c r="E1256" s="49">
        <f>_xll.qlInterestRateIndexValueDate(IndexON,D1256)</f>
        <v>48409</v>
      </c>
      <c r="F1256" s="52">
        <f>IFERROR(_xll.qlIndexFixing(IndexON,D1256,TRUE,_xll.ohTrigger(RecalcTrigger,TriggerON)),NA())</f>
        <v>2.1968438567956383E-2</v>
      </c>
      <c r="H1256" s="49">
        <f>_xll.qlCalendarAdvance(IborCalendar,$H1255,B1256,"f",FALSE)</f>
        <v>48401</v>
      </c>
      <c r="I1256" s="49">
        <f>_xll.qlInterestRateIndexValueDate(Index1M,$H1256)</f>
        <v>48403</v>
      </c>
      <c r="J1256" s="52">
        <f>IFERROR(_xll.qlIndexFixing(Index1M,$H1256,TRUE,_xll.ohTrigger(RecalcTrigger,Trigger1M)),NA())</f>
        <v>2.3930301492821604E-2</v>
      </c>
      <c r="K1256" s="52">
        <f>IFERROR(_xll.qlIndexFixing(ONIndex1M,I1256,TRUE,_xll.ohTrigger(RecalcTrigger,Trigger1M)),NA())</f>
        <v>2.3911334336625956E-2</v>
      </c>
      <c r="L1256" s="52">
        <f>IFERROR(_xll.qlIndexFixing(Index3M,H1256,TRUE,_xll.ohTrigger(RecalcTrigger,Trigger3M)),NA())</f>
        <v>2.5566767474416444E-2</v>
      </c>
      <c r="M1256" s="52">
        <f>IFERROR(_xll.qlIndexFixing(ONIndex3M,I1256,TRUE,_xll.ohTrigger(RecalcTrigger,Trigger3M)),NA())</f>
        <v>2.5479992632684301E-2</v>
      </c>
      <c r="N1256" s="52">
        <f>IFERROR(_xll.qlIndexFixing(Index6M,$H1256,TRUE,_xll.ohTrigger(RecalcTrigger,Trigger6M)),NA())</f>
        <v>2.72793367601467E-2</v>
      </c>
      <c r="O1256" s="52">
        <f>IFERROR(_xll.qlIndexFixing(ONIndex6M,I1256,TRUE,_xll.ohTrigger(RecalcTrigger,Trigger6M)),NA())</f>
        <v>2.708982476380406E-2</v>
      </c>
      <c r="P1256" s="52">
        <f>IFERROR(_xll.qlIndexFixing(Index1Y,$H1256,TRUE,_xll.ohTrigger(RecalcTrigger,Trigger1Y)),NA())</f>
        <v>2.9505405385786308E-2</v>
      </c>
      <c r="Q1256" s="52">
        <f>IFERROR(_xll.qlIndexFixing(ONIndex1Y,I1256,TRUE,_xll.ohTrigger(RecalcTrigger,Trigger1Y)),NA())</f>
        <v>2.9160595783821464E-2</v>
      </c>
    </row>
    <row r="1257" spans="2:17" x14ac:dyDescent="0.2">
      <c r="B1257" s="46" t="s">
        <v>51</v>
      </c>
      <c r="D1257" s="49">
        <f>_xll.qlCalendarAdvance(LocalCalendar,$D1256,B1257,"f",FALSE)</f>
        <v>48416</v>
      </c>
      <c r="E1257" s="49">
        <f>_xll.qlInterestRateIndexValueDate(IndexON,D1257)</f>
        <v>48416</v>
      </c>
      <c r="F1257" s="52">
        <f>IFERROR(_xll.qlIndexFixing(IndexON,D1257,TRUE,_xll.ohTrigger(RecalcTrigger,TriggerON)),NA())</f>
        <v>2.1968864200685445E-2</v>
      </c>
      <c r="H1257" s="49">
        <f>_xll.qlCalendarAdvance(IborCalendar,$H1256,B1257,"f",FALSE)</f>
        <v>48408</v>
      </c>
      <c r="I1257" s="49">
        <f>_xll.qlInterestRateIndexValueDate(Index1M,$H1257)</f>
        <v>48410</v>
      </c>
      <c r="J1257" s="52">
        <f>IFERROR(_xll.qlIndexFixing(Index1M,$H1257,TRUE,_xll.ohTrigger(RecalcTrigger,Trigger1M)),NA())</f>
        <v>2.392771474367672E-2</v>
      </c>
      <c r="K1257" s="52">
        <f>IFERROR(_xll.qlIndexFixing(ONIndex1M,I1257,TRUE,_xll.ohTrigger(RecalcTrigger,Trigger1M)),NA())</f>
        <v>2.39088034536028E-2</v>
      </c>
      <c r="L1257" s="52">
        <f>IFERROR(_xll.qlIndexFixing(Index3M,H1257,TRUE,_xll.ohTrigger(RecalcTrigger,Trigger3M)),NA())</f>
        <v>2.5567380059624219E-2</v>
      </c>
      <c r="M1257" s="52">
        <f>IFERROR(_xll.qlIndexFixing(ONIndex3M,I1257,TRUE,_xll.ohTrigger(RecalcTrigger,Trigger3M)),NA())</f>
        <v>2.5480812971281352E-2</v>
      </c>
      <c r="N1257" s="52">
        <f>IFERROR(_xll.qlIndexFixing(Index6M,$H1257,TRUE,_xll.ohTrigger(RecalcTrigger,Trigger6M)),NA())</f>
        <v>2.7280198351576739E-2</v>
      </c>
      <c r="O1257" s="52">
        <f>IFERROR(_xll.qlIndexFixing(ONIndex6M,I1257,TRUE,_xll.ohTrigger(RecalcTrigger,Trigger6M)),NA())</f>
        <v>2.709008582537642E-2</v>
      </c>
      <c r="P1257" s="52">
        <f>IFERROR(_xll.qlIndexFixing(Index1Y,$H1257,TRUE,_xll.ohTrigger(RecalcTrigger,Trigger1Y)),NA())</f>
        <v>2.9501746618409787E-2</v>
      </c>
      <c r="Q1257" s="52">
        <f>IFERROR(_xll.qlIndexFixing(ONIndex1Y,I1257,TRUE,_xll.ohTrigger(RecalcTrigger,Trigger1Y)),NA())</f>
        <v>2.9157659293730376E-2</v>
      </c>
    </row>
    <row r="1258" spans="2:17" x14ac:dyDescent="0.2">
      <c r="B1258" s="46" t="s">
        <v>51</v>
      </c>
      <c r="D1258" s="49">
        <f>_xll.qlCalendarAdvance(LocalCalendar,$D1257,B1258,"f",FALSE)</f>
        <v>48423</v>
      </c>
      <c r="E1258" s="49">
        <f>_xll.qlInterestRateIndexValueDate(IndexON,D1258)</f>
        <v>48423</v>
      </c>
      <c r="F1258" s="52">
        <f>IFERROR(_xll.qlIndexFixing(IndexON,D1258,TRUE,_xll.ohTrigger(RecalcTrigger,TriggerON)),NA())</f>
        <v>2.1969258412548598E-2</v>
      </c>
      <c r="H1258" s="49">
        <f>_xll.qlCalendarAdvance(IborCalendar,$H1257,B1258,"f",FALSE)</f>
        <v>48415</v>
      </c>
      <c r="I1258" s="49">
        <f>_xll.qlInterestRateIndexValueDate(Index1M,$H1258)</f>
        <v>48417</v>
      </c>
      <c r="J1258" s="52">
        <f>IFERROR(_xll.qlIndexFixing(Index1M,$H1258,TRUE,_xll.ohTrigger(RecalcTrigger,Trigger1M)),NA())</f>
        <v>2.3925105120339296E-2</v>
      </c>
      <c r="K1258" s="52">
        <f>IFERROR(_xll.qlIndexFixing(ONIndex1M,I1258,TRUE,_xll.ohTrigger(RecalcTrigger,Trigger1M)),NA())</f>
        <v>2.3906249742839947E-2</v>
      </c>
      <c r="L1258" s="52">
        <f>IFERROR(_xll.qlIndexFixing(Index3M,H1258,TRUE,_xll.ohTrigger(RecalcTrigger,Trigger3M)),NA())</f>
        <v>2.5567959867245266E-2</v>
      </c>
      <c r="M1258" s="52">
        <f>IFERROR(_xll.qlIndexFixing(ONIndex3M,I1258,TRUE,_xll.ohTrigger(RecalcTrigger,Trigger3M)),NA())</f>
        <v>2.5481600742729427E-2</v>
      </c>
      <c r="N1258" s="52">
        <f>IFERROR(_xll.qlIndexFixing(Index6M,$H1258,TRUE,_xll.ohTrigger(RecalcTrigger,Trigger6M)),NA())</f>
        <v>2.7279014278900691E-2</v>
      </c>
      <c r="O1258" s="52">
        <f>IFERROR(_xll.qlIndexFixing(ONIndex6M,I1258,TRUE,_xll.ohTrigger(RecalcTrigger,Trigger6M)),NA())</f>
        <v>2.7090316256570546E-2</v>
      </c>
      <c r="P1258" s="52">
        <f>IFERROR(_xll.qlIndexFixing(Index1Y,$H1258,TRUE,_xll.ohTrigger(RecalcTrigger,Trigger1Y)),NA())</f>
        <v>2.9498063453497658E-2</v>
      </c>
      <c r="Q1258" s="52">
        <f>IFERROR(_xll.qlIndexFixing(ONIndex1Y,I1258,TRUE,_xll.ohTrigger(RecalcTrigger,Trigger1Y)),NA())</f>
        <v>2.9154699099880332E-2</v>
      </c>
    </row>
    <row r="1259" spans="2:17" x14ac:dyDescent="0.2">
      <c r="B1259" s="46" t="s">
        <v>51</v>
      </c>
      <c r="D1259" s="49">
        <f>_xll.qlCalendarAdvance(LocalCalendar,$D1258,B1259,"f",FALSE)</f>
        <v>48430</v>
      </c>
      <c r="E1259" s="49">
        <f>_xll.qlInterestRateIndexValueDate(IndexON,D1259)</f>
        <v>48430</v>
      </c>
      <c r="F1259" s="52">
        <f>IFERROR(_xll.qlIndexFixing(IndexON,D1259,TRUE,_xll.ohTrigger(RecalcTrigger,TriggerON)),NA())</f>
        <v>2.1969621203625778E-2</v>
      </c>
      <c r="H1259" s="49">
        <f>_xll.qlCalendarAdvance(IborCalendar,$H1258,B1259,"f",FALSE)</f>
        <v>48422</v>
      </c>
      <c r="I1259" s="49">
        <f>_xll.qlInterestRateIndexValueDate(Index1M,$H1259)</f>
        <v>48424</v>
      </c>
      <c r="J1259" s="52">
        <f>IFERROR(_xll.qlIndexFixing(Index1M,$H1259,TRUE,_xll.ohTrigger(RecalcTrigger,Trigger1M)),NA())</f>
        <v>2.3923076729683856E-2</v>
      </c>
      <c r="K1259" s="52">
        <f>IFERROR(_xll.qlIndexFixing(ONIndex1M,I1259,TRUE,_xll.ohTrigger(RecalcTrigger,Trigger1M)),NA())</f>
        <v>2.3903673204417331E-2</v>
      </c>
      <c r="L1259" s="52">
        <f>IFERROR(_xll.qlIndexFixing(Index3M,H1259,TRUE,_xll.ohTrigger(RecalcTrigger,Trigger3M)),NA())</f>
        <v>2.5568506897265676E-2</v>
      </c>
      <c r="M1259" s="52">
        <f>IFERROR(_xll.qlIndexFixing(ONIndex3M,I1259,TRUE,_xll.ohTrigger(RecalcTrigger,Trigger3M)),NA())</f>
        <v>2.5482355946868651E-2</v>
      </c>
      <c r="N1259" s="52">
        <f>IFERROR(_xll.qlIndexFixing(Index6M,$H1259,TRUE,_xll.ohTrigger(RecalcTrigger,Trigger6M)),NA())</f>
        <v>2.7278806448745026E-2</v>
      </c>
      <c r="O1259" s="52">
        <f>IFERROR(_xll.qlIndexFixing(ONIndex6M,I1259,TRUE,_xll.ohTrigger(RecalcTrigger,Trigger6M)),NA())</f>
        <v>2.7090516057466374E-2</v>
      </c>
      <c r="P1259" s="52">
        <f>IFERROR(_xll.qlIndexFixing(Index1Y,$H1259,TRUE,_xll.ohTrigger(RecalcTrigger,Trigger1Y)),NA())</f>
        <v>2.9494355891315351E-2</v>
      </c>
      <c r="Q1259" s="52">
        <f>IFERROR(_xll.qlIndexFixing(ONIndex1Y,I1259,TRUE,_xll.ohTrigger(RecalcTrigger,Trigger1Y)),NA())</f>
        <v>2.9151715202431205E-2</v>
      </c>
    </row>
    <row r="1260" spans="2:17" x14ac:dyDescent="0.2">
      <c r="B1260" s="46" t="s">
        <v>51</v>
      </c>
      <c r="D1260" s="49">
        <f>_xll.qlCalendarAdvance(LocalCalendar,$D1259,B1260,"f",FALSE)</f>
        <v>48437</v>
      </c>
      <c r="E1260" s="49">
        <f>_xll.qlInterestRateIndexValueDate(IndexON,D1260)</f>
        <v>48437</v>
      </c>
      <c r="F1260" s="52">
        <f>IFERROR(_xll.qlIndexFixing(IndexON,D1260,TRUE,_xll.ohTrigger(RecalcTrigger,TriggerON)),NA())</f>
        <v>2.196995257399692E-2</v>
      </c>
      <c r="H1260" s="49">
        <f>_xll.qlCalendarAdvance(IborCalendar,$H1259,B1260,"f",FALSE)</f>
        <v>48429</v>
      </c>
      <c r="I1260" s="49">
        <f>_xll.qlInterestRateIndexValueDate(Index1M,$H1260)</f>
        <v>48431</v>
      </c>
      <c r="J1260" s="52">
        <f>IFERROR(_xll.qlIndexFixing(Index1M,$H1260,TRUE,_xll.ohTrigger(RecalcTrigger,Trigger1M)),NA())</f>
        <v>2.3920419547781468E-2</v>
      </c>
      <c r="K1260" s="52">
        <f>IFERROR(_xll.qlIndexFixing(ONIndex1M,I1260,TRUE,_xll.ohTrigger(RecalcTrigger,Trigger1M)),NA())</f>
        <v>2.390107383817508E-2</v>
      </c>
      <c r="L1260" s="52">
        <f>IFERROR(_xll.qlIndexFixing(Index3M,H1260,TRUE,_xll.ohTrigger(RecalcTrigger,Trigger3M)),NA())</f>
        <v>2.5569021149672421E-2</v>
      </c>
      <c r="M1260" s="52">
        <f>IFERROR(_xll.qlIndexFixing(ONIndex3M,I1260,TRUE,_xll.ohTrigger(RecalcTrigger,Trigger3M)),NA())</f>
        <v>2.5483078583858898E-2</v>
      </c>
      <c r="N1260" s="52">
        <f>IFERROR(_xll.qlIndexFixing(Index6M,$H1260,TRUE,_xll.ohTrigger(RecalcTrigger,Trigger6M)),NA())</f>
        <v>2.7278567558914099E-2</v>
      </c>
      <c r="O1260" s="52">
        <f>IFERROR(_xll.qlIndexFixing(ONIndex6M,I1260,TRUE,_xll.ohTrigger(RecalcTrigger,Trigger6M)),NA())</f>
        <v>2.7090685228063904E-2</v>
      </c>
      <c r="P1260" s="52">
        <f>IFERROR(_xll.qlIndexFixing(Index1Y,$H1260,TRUE,_xll.ohTrigger(RecalcTrigger,Trigger1Y)),NA())</f>
        <v>2.9490623932130273E-2</v>
      </c>
      <c r="Q1260" s="52">
        <f>IFERROR(_xll.qlIndexFixing(ONIndex1Y,I1260,TRUE,_xll.ohTrigger(RecalcTrigger,Trigger1Y)),NA())</f>
        <v>2.9148707601143187E-2</v>
      </c>
    </row>
    <row r="1261" spans="2:17" x14ac:dyDescent="0.2">
      <c r="B1261" s="46" t="s">
        <v>51</v>
      </c>
      <c r="D1261" s="49">
        <f>_xll.qlCalendarAdvance(LocalCalendar,$D1260,B1261,"f",FALSE)</f>
        <v>48444</v>
      </c>
      <c r="E1261" s="49">
        <f>_xll.qlInterestRateIndexValueDate(IndexON,D1261)</f>
        <v>48444</v>
      </c>
      <c r="F1261" s="52">
        <f>IFERROR(_xll.qlIndexFixing(IndexON,D1261,TRUE,_xll.ohTrigger(RecalcTrigger,TriggerON)),NA())</f>
        <v>2.1970252523422218E-2</v>
      </c>
      <c r="H1261" s="49">
        <f>_xll.qlCalendarAdvance(IborCalendar,$H1260,B1261,"f",FALSE)</f>
        <v>48436</v>
      </c>
      <c r="I1261" s="49">
        <f>_xll.qlInterestRateIndexValueDate(Index1M,$H1261)</f>
        <v>48438</v>
      </c>
      <c r="J1261" s="52">
        <f>IFERROR(_xll.qlIndexFixing(Index1M,$H1261,TRUE,_xll.ohTrigger(RecalcTrigger,Trigger1M)),NA())</f>
        <v>2.3917139005354138E-2</v>
      </c>
      <c r="K1261" s="52">
        <f>IFERROR(_xll.qlIndexFixing(ONIndex1M,I1261,TRUE,_xll.ohTrigger(RecalcTrigger,Trigger1M)),NA())</f>
        <v>2.3898451644193131E-2</v>
      </c>
      <c r="L1261" s="52">
        <f>IFERROR(_xll.qlIndexFixing(Index3M,H1261,TRUE,_xll.ohTrigger(RecalcTrigger,Trigger3M)),NA())</f>
        <v>2.5569502624451599E-2</v>
      </c>
      <c r="M1261" s="52">
        <f>IFERROR(_xll.qlIndexFixing(ONIndex3M,I1261,TRUE,_xll.ohTrigger(RecalcTrigger,Trigger3M)),NA())</f>
        <v>2.5483768653620231E-2</v>
      </c>
      <c r="N1261" s="52">
        <f>IFERROR(_xll.qlIndexFixing(Index6M,$H1261,TRUE,_xll.ohTrigger(RecalcTrigger,Trigger6M)),NA())</f>
        <v>2.7278297609419085E-2</v>
      </c>
      <c r="O1261" s="52">
        <f>IFERROR(_xll.qlIndexFixing(ONIndex6M,I1261,TRUE,_xll.ohTrigger(RecalcTrigger,Trigger6M)),NA())</f>
        <v>2.7090823768123329E-2</v>
      </c>
      <c r="P1261" s="52">
        <f>IFERROR(_xll.qlIndexFixing(Index1Y,$H1261,TRUE,_xll.ohTrigger(RecalcTrigger,Trigger1Y)),NA())</f>
        <v>2.9486867576211134E-2</v>
      </c>
      <c r="Q1261" s="52">
        <f>IFERROR(_xll.qlIndexFixing(ONIndex1Y,I1261,TRUE,_xll.ohTrigger(RecalcTrigger,Trigger1Y)),NA())</f>
        <v>2.9145676296096212E-2</v>
      </c>
    </row>
    <row r="1262" spans="2:17" x14ac:dyDescent="0.2">
      <c r="B1262" s="46" t="s">
        <v>51</v>
      </c>
      <c r="D1262" s="49">
        <f>_xll.qlCalendarAdvance(LocalCalendar,$D1261,B1262,"f",FALSE)</f>
        <v>48451</v>
      </c>
      <c r="E1262" s="49">
        <f>_xll.qlInterestRateIndexValueDate(IndexON,D1262)</f>
        <v>48451</v>
      </c>
      <c r="F1262" s="52">
        <f>IFERROR(_xll.qlIndexFixing(IndexON,D1262,TRUE,_xll.ohTrigger(RecalcTrigger,TriggerON)),NA())</f>
        <v>2.1970521052141478E-2</v>
      </c>
      <c r="H1262" s="49">
        <f>_xll.qlCalendarAdvance(IborCalendar,$H1261,B1262,"f",FALSE)</f>
        <v>48443</v>
      </c>
      <c r="I1262" s="49">
        <f>_xll.qlInterestRateIndexValueDate(Index1M,$H1262)</f>
        <v>48445</v>
      </c>
      <c r="J1262" s="52">
        <f>IFERROR(_xll.qlIndexFixing(Index1M,$H1262,TRUE,_xll.ohTrigger(RecalcTrigger,Trigger1M)),NA())</f>
        <v>2.3914437885421413E-2</v>
      </c>
      <c r="K1262" s="52">
        <f>IFERROR(_xll.qlIndexFixing(ONIndex1M,I1262,TRUE,_xll.ohTrigger(RecalcTrigger,Trigger1M)),NA())</f>
        <v>2.3895806622471483E-2</v>
      </c>
      <c r="L1262" s="52">
        <f>IFERROR(_xll.qlIndexFixing(Index3M,H1262,TRUE,_xll.ohTrigger(RecalcTrigger,Trigger3M)),NA())</f>
        <v>2.556995132159191E-2</v>
      </c>
      <c r="M1262" s="52">
        <f>IFERROR(_xll.qlIndexFixing(ONIndex3M,I1262,TRUE,_xll.ohTrigger(RecalcTrigger,Trigger3M)),NA())</f>
        <v>2.5484426156232587E-2</v>
      </c>
      <c r="N1262" s="52">
        <f>IFERROR(_xll.qlIndexFixing(Index6M,$H1262,TRUE,_xll.ohTrigger(RecalcTrigger,Trigger6M)),NA())</f>
        <v>2.727899271903278E-2</v>
      </c>
      <c r="O1262" s="52">
        <f>IFERROR(_xll.qlIndexFixing(ONIndex6M,I1262,TRUE,_xll.ohTrigger(RecalcTrigger,Trigger6M)),NA())</f>
        <v>2.7090931678124264E-2</v>
      </c>
      <c r="P1262" s="52">
        <f>IFERROR(_xll.qlIndexFixing(Index1Y,$H1262,TRUE,_xll.ohTrigger(RecalcTrigger,Trigger1Y)),NA())</f>
        <v>2.9483086823828844E-2</v>
      </c>
      <c r="Q1262" s="52">
        <f>IFERROR(_xll.qlIndexFixing(ONIndex1Y,I1262,TRUE,_xll.ohTrigger(RecalcTrigger,Trigger1Y)),NA())</f>
        <v>2.9142621287370218E-2</v>
      </c>
    </row>
    <row r="1263" spans="2:17" x14ac:dyDescent="0.2">
      <c r="B1263" s="46" t="s">
        <v>51</v>
      </c>
      <c r="D1263" s="49">
        <f>_xll.qlCalendarAdvance(LocalCalendar,$D1262,B1263,"f",FALSE)</f>
        <v>48458</v>
      </c>
      <c r="E1263" s="49">
        <f>_xll.qlInterestRateIndexValueDate(IndexON,D1263)</f>
        <v>48458</v>
      </c>
      <c r="F1263" s="52">
        <f>IFERROR(_xll.qlIndexFixing(IndexON,D1263,TRUE,_xll.ohTrigger(RecalcTrigger,TriggerON)),NA())</f>
        <v>2.1970758160074766E-2</v>
      </c>
      <c r="H1263" s="49">
        <f>_xll.qlCalendarAdvance(IborCalendar,$H1262,B1263,"f",FALSE)</f>
        <v>48450</v>
      </c>
      <c r="I1263" s="49">
        <f>_xll.qlInterestRateIndexValueDate(Index1M,$H1263)</f>
        <v>48452</v>
      </c>
      <c r="J1263" s="52">
        <f>IFERROR(_xll.qlIndexFixing(Index1M,$H1263,TRUE,_xll.ohTrigger(RecalcTrigger,Trigger1M)),NA())</f>
        <v>2.3911713891376085E-2</v>
      </c>
      <c r="K1263" s="52">
        <f>IFERROR(_xll.qlIndexFixing(ONIndex1M,I1263,TRUE,_xll.ohTrigger(RecalcTrigger,Trigger1M)),NA())</f>
        <v>2.3893138773010136E-2</v>
      </c>
      <c r="L1263" s="52">
        <f>IFERROR(_xll.qlIndexFixing(Index3M,H1263,TRUE,_xll.ohTrigger(RecalcTrigger,Trigger3M)),NA())</f>
        <v>2.5570367241082064E-2</v>
      </c>
      <c r="M1263" s="52">
        <f>IFERROR(_xll.qlIndexFixing(ONIndex3M,I1263,TRUE,_xll.ohTrigger(RecalcTrigger,Trigger3M)),NA())</f>
        <v>2.5485051091536093E-2</v>
      </c>
      <c r="N1263" s="52">
        <f>IFERROR(_xll.qlIndexFixing(Index6M,$H1263,TRUE,_xll.ohTrigger(RecalcTrigger,Trigger6M)),NA())</f>
        <v>2.7277664531490078E-2</v>
      </c>
      <c r="O1263" s="52">
        <f>IFERROR(_xll.qlIndexFixing(ONIndex6M,I1263,TRUE,_xll.ohTrigger(RecalcTrigger,Trigger6M)),NA())</f>
        <v>2.7091008957587093E-2</v>
      </c>
      <c r="P1263" s="52">
        <f>IFERROR(_xll.qlIndexFixing(Index1Y,$H1263,TRUE,_xll.ohTrigger(RecalcTrigger,Trigger1Y)),NA())</f>
        <v>2.9479281675255844E-2</v>
      </c>
      <c r="Q1263" s="52">
        <f>IFERROR(_xll.qlIndexFixing(ONIndex1Y,I1263,TRUE,_xll.ohTrigger(RecalcTrigger,Trigger1Y)),NA())</f>
        <v>2.9139542574805333E-2</v>
      </c>
    </row>
    <row r="1264" spans="2:17" x14ac:dyDescent="0.2">
      <c r="B1264" s="46" t="s">
        <v>51</v>
      </c>
      <c r="D1264" s="49">
        <f>_xll.qlCalendarAdvance(LocalCalendar,$D1263,B1264,"f",FALSE)</f>
        <v>48465</v>
      </c>
      <c r="E1264" s="49">
        <f>_xll.qlInterestRateIndexValueDate(IndexON,D1264)</f>
        <v>48465</v>
      </c>
      <c r="F1264" s="52">
        <f>IFERROR(_xll.qlIndexFixing(IndexON,D1264,TRUE,_xll.ohTrigger(RecalcTrigger,TriggerON)),NA())</f>
        <v>2.1970963847142144E-2</v>
      </c>
      <c r="H1264" s="49">
        <f>_xll.qlCalendarAdvance(IborCalendar,$H1263,B1264,"f",FALSE)</f>
        <v>48457</v>
      </c>
      <c r="I1264" s="49">
        <f>_xll.qlInterestRateIndexValueDate(Index1M,$H1264)</f>
        <v>48459</v>
      </c>
      <c r="J1264" s="52">
        <f>IFERROR(_xll.qlIndexFixing(Index1M,$H1264,TRUE,_xll.ohTrigger(RecalcTrigger,Trigger1M)),NA())</f>
        <v>2.3908967023243133E-2</v>
      </c>
      <c r="K1264" s="52">
        <f>IFERROR(_xll.qlIndexFixing(ONIndex1M,I1264,TRUE,_xll.ohTrigger(RecalcTrigger,Trigger1M)),NA())</f>
        <v>2.3890448095889028E-2</v>
      </c>
      <c r="L1264" s="52">
        <f>IFERROR(_xll.qlIndexFixing(Index3M,H1264,TRUE,_xll.ohTrigger(RecalcTrigger,Trigger3M)),NA())</f>
        <v>2.5569823054446539E-2</v>
      </c>
      <c r="M1264" s="52">
        <f>IFERROR(_xll.qlIndexFixing(ONIndex3M,I1264,TRUE,_xll.ohTrigger(RecalcTrigger,Trigger3M)),NA())</f>
        <v>2.5485643459770557E-2</v>
      </c>
      <c r="N1264" s="52">
        <f>IFERROR(_xll.qlIndexFixing(Index6M,$H1264,TRUE,_xll.ohTrigger(RecalcTrigger,Trigger6M)),NA())</f>
        <v>2.7272340781088509E-2</v>
      </c>
      <c r="O1264" s="52">
        <f>IFERROR(_xll.qlIndexFixing(ONIndex6M,I1264,TRUE,_xll.ohTrigger(RecalcTrigger,Trigger6M)),NA())</f>
        <v>2.7091055606751624E-2</v>
      </c>
      <c r="P1264" s="52">
        <f>IFERROR(_xll.qlIndexFixing(Index1Y,$H1264,TRUE,_xll.ohTrigger(RecalcTrigger,Trigger1Y)),NA())</f>
        <v>2.9475452130766765E-2</v>
      </c>
      <c r="Q1264" s="52">
        <f>IFERROR(_xll.qlIndexFixing(ONIndex1Y,I1264,TRUE,_xll.ohTrigger(RecalcTrigger,Trigger1Y)),NA())</f>
        <v>2.9136440158561427E-2</v>
      </c>
    </row>
    <row r="1265" spans="2:17" x14ac:dyDescent="0.2">
      <c r="B1265" s="46" t="s">
        <v>51</v>
      </c>
      <c r="D1265" s="49">
        <f>_xll.qlCalendarAdvance(LocalCalendar,$D1264,B1265,"f",FALSE)</f>
        <v>48472</v>
      </c>
      <c r="E1265" s="49">
        <f>_xll.qlInterestRateIndexValueDate(IndexON,D1265)</f>
        <v>48472</v>
      </c>
      <c r="F1265" s="52">
        <f>IFERROR(_xll.qlIndexFixing(IndexON,D1265,TRUE,_xll.ohTrigger(RecalcTrigger,TriggerON)),NA())</f>
        <v>2.1971138113503486E-2</v>
      </c>
      <c r="H1265" s="49">
        <f>_xll.qlCalendarAdvance(IborCalendar,$H1264,B1265,"f",FALSE)</f>
        <v>48464</v>
      </c>
      <c r="I1265" s="49">
        <f>_xll.qlInterestRateIndexValueDate(Index1M,$H1265)</f>
        <v>48466</v>
      </c>
      <c r="J1265" s="52">
        <f>IFERROR(_xll.qlIndexFixing(Index1M,$H1265,TRUE,_xll.ohTrigger(RecalcTrigger,Trigger1M)),NA())</f>
        <v>2.3906790504016392E-2</v>
      </c>
      <c r="K1265" s="52">
        <f>IFERROR(_xll.qlIndexFixing(ONIndex1M,I1265,TRUE,_xll.ohTrigger(RecalcTrigger,Trigger1M)),NA())</f>
        <v>2.388773459102822E-2</v>
      </c>
      <c r="L1265" s="52">
        <f>IFERROR(_xll.qlIndexFixing(Index3M,H1265,TRUE,_xll.ohTrigger(RecalcTrigger,Trigger3M)),NA())</f>
        <v>2.5570175734898413E-2</v>
      </c>
      <c r="M1265" s="52">
        <f>IFERROR(_xll.qlIndexFixing(ONIndex3M,I1265,TRUE,_xll.ohTrigger(RecalcTrigger,Trigger3M)),NA())</f>
        <v>2.5486203260696172E-2</v>
      </c>
      <c r="N1265" s="52">
        <f>IFERROR(_xll.qlIndexFixing(Index6M,$H1265,TRUE,_xll.ohTrigger(RecalcTrigger,Trigger6M)),NA())</f>
        <v>2.7271957829880525E-2</v>
      </c>
      <c r="O1265" s="52">
        <f>IFERROR(_xll.qlIndexFixing(ONIndex6M,I1265,TRUE,_xll.ohTrigger(RecalcTrigger,Trigger6M)),NA())</f>
        <v>2.7091071625697793E-2</v>
      </c>
      <c r="P1265" s="52">
        <f>IFERROR(_xll.qlIndexFixing(Index1Y,$H1265,TRUE,_xll.ohTrigger(RecalcTrigger,Trigger1Y)),NA())</f>
        <v>2.9471598190636886E-2</v>
      </c>
      <c r="Q1265" s="52">
        <f>IFERROR(_xll.qlIndexFixing(ONIndex1Y,I1265,TRUE,_xll.ohTrigger(RecalcTrigger,Trigger1Y)),NA())</f>
        <v>2.9133314038638503E-2</v>
      </c>
    </row>
    <row r="1266" spans="2:17" x14ac:dyDescent="0.2">
      <c r="B1266" s="46" t="s">
        <v>51</v>
      </c>
      <c r="D1266" s="49">
        <f>_xll.qlCalendarAdvance(LocalCalendar,$D1265,B1266,"f",FALSE)</f>
        <v>48479</v>
      </c>
      <c r="E1266" s="49">
        <f>_xll.qlInterestRateIndexValueDate(IndexON,D1266)</f>
        <v>48479</v>
      </c>
      <c r="F1266" s="52">
        <f>IFERROR(_xll.qlIndexFixing(IndexON,D1266,TRUE,_xll.ohTrigger(RecalcTrigger,TriggerON)),NA())</f>
        <v>2.1971280958998918E-2</v>
      </c>
      <c r="H1266" s="49">
        <f>_xll.qlCalendarAdvance(IborCalendar,$H1265,B1266,"f",FALSE)</f>
        <v>48471</v>
      </c>
      <c r="I1266" s="49">
        <f>_xll.qlInterestRateIndexValueDate(Index1M,$H1266)</f>
        <v>48473</v>
      </c>
      <c r="J1266" s="52">
        <f>IFERROR(_xll.qlIndexFixing(Index1M,$H1266,TRUE,_xll.ohTrigger(RecalcTrigger,Trigger1M)),NA())</f>
        <v>2.390340466475932E-2</v>
      </c>
      <c r="K1266" s="52">
        <f>IFERROR(_xll.qlIndexFixing(ONIndex1M,I1266,TRUE,_xll.ohTrigger(RecalcTrigger,Trigger1M)),NA())</f>
        <v>2.3884998258347778E-2</v>
      </c>
      <c r="L1266" s="52">
        <f>IFERROR(_xll.qlIndexFixing(Index3M,H1266,TRUE,_xll.ohTrigger(RecalcTrigger,Trigger3M)),NA())</f>
        <v>2.55704956399916E-2</v>
      </c>
      <c r="M1266" s="52">
        <f>IFERROR(_xll.qlIndexFixing(ONIndex3M,I1266,TRUE,_xll.ohTrigger(RecalcTrigger,Trigger3M)),NA())</f>
        <v>2.5486730494392873E-2</v>
      </c>
      <c r="N1266" s="52">
        <f>IFERROR(_xll.qlIndexFixing(Index6M,$H1266,TRUE,_xll.ohTrigger(RecalcTrigger,Trigger6M)),NA())</f>
        <v>2.7271543830760015E-2</v>
      </c>
      <c r="O1266" s="52">
        <f>IFERROR(_xll.qlIndexFixing(ONIndex6M,I1266,TRUE,_xll.ohTrigger(RecalcTrigger,Trigger6M)),NA())</f>
        <v>2.7091057014105857E-2</v>
      </c>
      <c r="P1266" s="52">
        <f>IFERROR(_xll.qlIndexFixing(Index1Y,$H1266,TRUE,_xll.ohTrigger(RecalcTrigger,Trigger1Y)),NA())</f>
        <v>2.9467719855145007E-2</v>
      </c>
      <c r="Q1266" s="52">
        <f>IFERROR(_xll.qlIndexFixing(ONIndex1Y,I1266,TRUE,_xll.ohTrigger(RecalcTrigger,Trigger1Y)),NA())</f>
        <v>2.913016421479675E-2</v>
      </c>
    </row>
    <row r="1267" spans="2:17" x14ac:dyDescent="0.2">
      <c r="B1267" s="46" t="s">
        <v>51</v>
      </c>
      <c r="D1267" s="49">
        <f>_xll.qlCalendarAdvance(LocalCalendar,$D1266,B1267,"f",FALSE)</f>
        <v>48486</v>
      </c>
      <c r="E1267" s="49">
        <f>_xll.qlInterestRateIndexValueDate(IndexON,D1267)</f>
        <v>48486</v>
      </c>
      <c r="F1267" s="52">
        <f>IFERROR(_xll.qlIndexFixing(IndexON,D1267,TRUE,_xll.ohTrigger(RecalcTrigger,TriggerON)),NA())</f>
        <v>2.1971392383628441E-2</v>
      </c>
      <c r="H1267" s="49">
        <f>_xll.qlCalendarAdvance(IborCalendar,$H1266,B1267,"f",FALSE)</f>
        <v>48478</v>
      </c>
      <c r="I1267" s="49">
        <f>_xll.qlInterestRateIndexValueDate(Index1M,$H1267)</f>
        <v>48480</v>
      </c>
      <c r="J1267" s="52">
        <f>IFERROR(_xll.qlIndexFixing(Index1M,$H1267,TRUE,_xll.ohTrigger(RecalcTrigger,Trigger1M)),NA())</f>
        <v>2.390058917444593E-2</v>
      </c>
      <c r="K1267" s="52">
        <f>IFERROR(_xll.qlIndexFixing(ONIndex1M,I1267,TRUE,_xll.ohTrigger(RecalcTrigger,Trigger1M)),NA())</f>
        <v>2.3882239098007574E-2</v>
      </c>
      <c r="L1267" s="52">
        <f>IFERROR(_xll.qlIndexFixing(Index3M,H1267,TRUE,_xll.ohTrigger(RecalcTrigger,Trigger3M)),NA())</f>
        <v>2.5570782769719066E-2</v>
      </c>
      <c r="M1267" s="52">
        <f>IFERROR(_xll.qlIndexFixing(ONIndex3M,I1267,TRUE,_xll.ohTrigger(RecalcTrigger,Trigger3M)),NA())</f>
        <v>2.5487225160940596E-2</v>
      </c>
      <c r="N1267" s="52">
        <f>IFERROR(_xll.qlIndexFixing(Index6M,$H1267,TRUE,_xll.ohTrigger(RecalcTrigger,Trigger6M)),NA())</f>
        <v>2.7271098783745968E-2</v>
      </c>
      <c r="O1267" s="52">
        <f>IFERROR(_xll.qlIndexFixing(ONIndex6M,I1267,TRUE,_xll.ohTrigger(RecalcTrigger,Trigger6M)),NA())</f>
        <v>2.7091011772375495E-2</v>
      </c>
      <c r="P1267" s="52">
        <f>IFERROR(_xll.qlIndexFixing(Index1Y,$H1267,TRUE,_xll.ohTrigger(RecalcTrigger,Trigger1Y)),NA())</f>
        <v>2.946381712456991E-2</v>
      </c>
      <c r="Q1267" s="52">
        <f>IFERROR(_xll.qlIndexFixing(ONIndex1Y,I1267,TRUE,_xll.ohTrigger(RecalcTrigger,Trigger1Y)),NA())</f>
        <v>2.912699068743585E-2</v>
      </c>
    </row>
    <row r="1268" spans="2:17" x14ac:dyDescent="0.2">
      <c r="B1268" s="46" t="s">
        <v>51</v>
      </c>
      <c r="D1268" s="49">
        <f>_xll.qlCalendarAdvance(LocalCalendar,$D1267,B1268,"f",FALSE)</f>
        <v>48493</v>
      </c>
      <c r="E1268" s="49">
        <f>_xll.qlInterestRateIndexValueDate(IndexON,D1268)</f>
        <v>48493</v>
      </c>
      <c r="F1268" s="52">
        <f>IFERROR(_xll.qlIndexFixing(IndexON,D1268,TRUE,_xll.ohTrigger(RecalcTrigger,TriggerON)),NA())</f>
        <v>2.1971472387551927E-2</v>
      </c>
      <c r="H1268" s="49">
        <f>_xll.qlCalendarAdvance(IborCalendar,$H1267,B1268,"f",FALSE)</f>
        <v>48485</v>
      </c>
      <c r="I1268" s="49">
        <f>_xll.qlInterestRateIndexValueDate(Index1M,$H1268)</f>
        <v>48487</v>
      </c>
      <c r="J1268" s="52">
        <f>IFERROR(_xll.qlIndexFixing(Index1M,$H1268,TRUE,_xll.ohTrigger(RecalcTrigger,Trigger1M)),NA())</f>
        <v>2.3895986641307182E-2</v>
      </c>
      <c r="K1268" s="52">
        <f>IFERROR(_xll.qlIndexFixing(ONIndex1M,I1268,TRUE,_xll.ohTrigger(RecalcTrigger,Trigger1M)),NA())</f>
        <v>2.3879457109847735E-2</v>
      </c>
      <c r="L1268" s="52">
        <f>IFERROR(_xll.qlIndexFixing(Index3M,H1268,TRUE,_xll.ohTrigger(RecalcTrigger,Trigger3M)),NA())</f>
        <v>2.557103712407291E-2</v>
      </c>
      <c r="M1268" s="52">
        <f>IFERROR(_xll.qlIndexFixing(ONIndex3M,I1268,TRUE,_xll.ohTrigger(RecalcTrigger,Trigger3M)),NA())</f>
        <v>2.5487687260259406E-2</v>
      </c>
      <c r="N1268" s="52">
        <f>IFERROR(_xll.qlIndexFixing(Index6M,$H1268,TRUE,_xll.ohTrigger(RecalcTrigger,Trigger6M)),NA())</f>
        <v>2.7271606142594596E-2</v>
      </c>
      <c r="O1268" s="52">
        <f>IFERROR(_xll.qlIndexFixing(ONIndex6M,I1268,TRUE,_xll.ohTrigger(RecalcTrigger,Trigger6M)),NA())</f>
        <v>2.7090935900186963E-2</v>
      </c>
      <c r="P1268" s="52">
        <f>IFERROR(_xll.qlIndexFixing(Index1Y,$H1268,TRUE,_xll.ohTrigger(RecalcTrigger,Trigger1Y)),NA())</f>
        <v>2.945988999919302E-2</v>
      </c>
      <c r="Q1268" s="52">
        <f>IFERROR(_xll.qlIndexFixing(ONIndex1Y,I1268,TRUE,_xll.ohTrigger(RecalcTrigger,Trigger1Y)),NA())</f>
        <v>2.9123793456236058E-2</v>
      </c>
    </row>
    <row r="1269" spans="2:17" x14ac:dyDescent="0.2">
      <c r="B1269" s="46" t="s">
        <v>51</v>
      </c>
      <c r="D1269" s="49">
        <f>_xll.qlCalendarAdvance(LocalCalendar,$D1268,B1269,"f",FALSE)</f>
        <v>48500</v>
      </c>
      <c r="E1269" s="49">
        <f>_xll.qlInterestRateIndexValueDate(IndexON,D1269)</f>
        <v>48500</v>
      </c>
      <c r="F1269" s="52">
        <f>IFERROR(_xll.qlIndexFixing(IndexON,D1269,TRUE,_xll.ohTrigger(RecalcTrigger,TriggerON)),NA())</f>
        <v>2.197152097068944E-2</v>
      </c>
      <c r="H1269" s="49">
        <f>_xll.qlCalendarAdvance(IborCalendar,$H1268,B1269,"f",FALSE)</f>
        <v>48492</v>
      </c>
      <c r="I1269" s="49">
        <f>_xll.qlInterestRateIndexValueDate(Index1M,$H1269)</f>
        <v>48494</v>
      </c>
      <c r="J1269" s="52">
        <f>IFERROR(_xll.qlIndexFixing(Index1M,$H1269,TRUE,_xll.ohTrigger(RecalcTrigger,Trigger1M)),NA())</f>
        <v>2.3894889571766109E-2</v>
      </c>
      <c r="K1269" s="52">
        <f>IFERROR(_xll.qlIndexFixing(ONIndex1M,I1269,TRUE,_xll.ohTrigger(RecalcTrigger,Trigger1M)),NA())</f>
        <v>2.3876652294108069E-2</v>
      </c>
      <c r="L1269" s="52">
        <f>IFERROR(_xll.qlIndexFixing(Index3M,H1269,TRUE,_xll.ohTrigger(RecalcTrigger,Trigger3M)),NA())</f>
        <v>2.5572174426840497E-2</v>
      </c>
      <c r="M1269" s="52">
        <f>IFERROR(_xll.qlIndexFixing(ONIndex3M,I1269,TRUE,_xll.ohTrigger(RecalcTrigger,Trigger3M)),NA())</f>
        <v>2.5488116792429238E-2</v>
      </c>
      <c r="N1269" s="52">
        <f>IFERROR(_xll.qlIndexFixing(Index6M,$H1269,TRUE,_xll.ohTrigger(RecalcTrigger,Trigger6M)),NA())</f>
        <v>2.7271096743832744E-2</v>
      </c>
      <c r="O1269" s="52">
        <f>IFERROR(_xll.qlIndexFixing(ONIndex6M,I1269,TRUE,_xll.ohTrigger(RecalcTrigger,Trigger6M)),NA())</f>
        <v>2.709082939778007E-2</v>
      </c>
      <c r="P1269" s="52">
        <f>IFERROR(_xll.qlIndexFixing(Index1Y,$H1269,TRUE,_xll.ohTrigger(RecalcTrigger,Trigger1Y)),NA())</f>
        <v>2.9455938479297505E-2</v>
      </c>
      <c r="Q1269" s="52">
        <f>IFERROR(_xll.qlIndexFixing(ONIndex1Y,I1269,TRUE,_xll.ohTrigger(RecalcTrigger,Trigger1Y)),NA())</f>
        <v>2.9120572521357246E-2</v>
      </c>
    </row>
    <row r="1270" spans="2:17" x14ac:dyDescent="0.2">
      <c r="B1270" s="46" t="s">
        <v>51</v>
      </c>
      <c r="D1270" s="49">
        <f>_xll.qlCalendarAdvance(LocalCalendar,$D1269,B1270,"f",FALSE)</f>
        <v>48507</v>
      </c>
      <c r="E1270" s="49">
        <f>_xll.qlInterestRateIndexValueDate(IndexON,D1270)</f>
        <v>48507</v>
      </c>
      <c r="F1270" s="52">
        <f>IFERROR(_xll.qlIndexFixing(IndexON,D1270,TRUE,_xll.ohTrigger(RecalcTrigger,TriggerON)),NA())</f>
        <v>2.1971538132961044E-2</v>
      </c>
      <c r="H1270" s="49">
        <f>_xll.qlCalendarAdvance(IborCalendar,$H1269,B1270,"f",FALSE)</f>
        <v>48499</v>
      </c>
      <c r="I1270" s="49">
        <f>_xll.qlInterestRateIndexValueDate(Index1M,$H1270)</f>
        <v>48501</v>
      </c>
      <c r="J1270" s="52">
        <f>IFERROR(_xll.qlIndexFixing(Index1M,$H1270,TRUE,_xll.ohTrigger(RecalcTrigger,Trigger1M)),NA())</f>
        <v>2.3892005459432153E-2</v>
      </c>
      <c r="K1270" s="52">
        <f>IFERROR(_xll.qlIndexFixing(ONIndex1M,I1270,TRUE,_xll.ohTrigger(RecalcTrigger,Trigger1M)),NA())</f>
        <v>2.3873824650468833E-2</v>
      </c>
      <c r="L1270" s="52">
        <f>IFERROR(_xll.qlIndexFixing(Index3M,H1270,TRUE,_xll.ohTrigger(RecalcTrigger,Trigger3M)),NA())</f>
        <v>2.5572360902532773E-2</v>
      </c>
      <c r="M1270" s="52">
        <f>IFERROR(_xll.qlIndexFixing(ONIndex3M,I1270,TRUE,_xll.ohTrigger(RecalcTrigger,Trigger3M)),NA())</f>
        <v>2.5488513757290221E-2</v>
      </c>
      <c r="N1270" s="52">
        <f>IFERROR(_xll.qlIndexFixing(Index6M,$H1270,TRUE,_xll.ohTrigger(RecalcTrigger,Trigger6M)),NA())</f>
        <v>2.7270556294909768E-2</v>
      </c>
      <c r="O1270" s="52">
        <f>IFERROR(_xll.qlIndexFixing(ONIndex6M,I1270,TRUE,_xll.ohTrigger(RecalcTrigger,Trigger6M)),NA())</f>
        <v>2.7090692264915006E-2</v>
      </c>
      <c r="P1270" s="52">
        <f>IFERROR(_xll.qlIndexFixing(Index1Y,$H1270,TRUE,_xll.ohTrigger(RecalcTrigger,Trigger1Y)),NA())</f>
        <v>2.9451962565168289E-2</v>
      </c>
      <c r="Q1270" s="52">
        <f>IFERROR(_xll.qlIndexFixing(ONIndex1Y,I1270,TRUE,_xll.ohTrigger(RecalcTrigger,Trigger1Y)),NA())</f>
        <v>2.9117327882639543E-2</v>
      </c>
    </row>
    <row r="1271" spans="2:17" x14ac:dyDescent="0.2">
      <c r="B1271" s="46" t="s">
        <v>51</v>
      </c>
      <c r="D1271" s="49">
        <f>_xll.qlCalendarAdvance(LocalCalendar,$D1270,B1271,"f",FALSE)</f>
        <v>48514</v>
      </c>
      <c r="E1271" s="49">
        <f>_xll.qlInterestRateIndexValueDate(IndexON,D1271)</f>
        <v>48514</v>
      </c>
      <c r="F1271" s="52">
        <f>IFERROR(_xll.qlIndexFixing(IndexON,D1271,TRUE,_xll.ohTrigger(RecalcTrigger,TriggerON)),NA())</f>
        <v>2.1971523874526611E-2</v>
      </c>
      <c r="H1271" s="49">
        <f>_xll.qlCalendarAdvance(IborCalendar,$H1270,B1271,"f",FALSE)</f>
        <v>48506</v>
      </c>
      <c r="I1271" s="49">
        <f>_xll.qlInterestRateIndexValueDate(Index1M,$H1271)</f>
        <v>48508</v>
      </c>
      <c r="J1271" s="52">
        <f>IFERROR(_xll.qlIndexFixing(Index1M,$H1271,TRUE,_xll.ohTrigger(RecalcTrigger,Trigger1M)),NA())</f>
        <v>2.3889098473125481E-2</v>
      </c>
      <c r="K1271" s="52">
        <f>IFERROR(_xll.qlIndexFixing(ONIndex1M,I1271,TRUE,_xll.ohTrigger(RecalcTrigger,Trigger1M)),NA())</f>
        <v>2.3870974179169835E-2</v>
      </c>
      <c r="L1271" s="52">
        <f>IFERROR(_xll.qlIndexFixing(Index3M,H1271,TRUE,_xll.ohTrigger(RecalcTrigger,Trigger3M)),NA())</f>
        <v>2.5572514600514941E-2</v>
      </c>
      <c r="M1271" s="52">
        <f>IFERROR(_xll.qlIndexFixing(ONIndex3M,I1271,TRUE,_xll.ohTrigger(RecalcTrigger,Trigger3M)),NA())</f>
        <v>2.5488878155162098E-2</v>
      </c>
      <c r="N1271" s="52">
        <f>IFERROR(_xll.qlIndexFixing(Index6M,$H1271,TRUE,_xll.ohTrigger(RecalcTrigger,Trigger6M)),NA())</f>
        <v>2.726998479585202E-2</v>
      </c>
      <c r="O1271" s="52">
        <f>IFERROR(_xll.qlIndexFixing(ONIndex6M,I1271,TRUE,_xll.ohTrigger(RecalcTrigger,Trigger6M)),NA())</f>
        <v>2.7090524501831581E-2</v>
      </c>
      <c r="P1271" s="52">
        <f>IFERROR(_xll.qlIndexFixing(Index1Y,$H1271,TRUE,_xll.ohTrigger(RecalcTrigger,Trigger1Y)),NA())</f>
        <v>2.9447962257091828E-2</v>
      </c>
      <c r="Q1271" s="52">
        <f>IFERROR(_xll.qlIndexFixing(ONIndex1Y,I1271,TRUE,_xll.ohTrigger(RecalcTrigger,Trigger1Y)),NA())</f>
        <v>2.9114059540402693E-2</v>
      </c>
    </row>
    <row r="1272" spans="2:17" x14ac:dyDescent="0.2">
      <c r="B1272" s="46" t="s">
        <v>51</v>
      </c>
      <c r="D1272" s="49">
        <f>_xll.qlCalendarAdvance(LocalCalendar,$D1271,B1272,"f",FALSE)</f>
        <v>48521</v>
      </c>
      <c r="E1272" s="49">
        <f>_xll.qlInterestRateIndexValueDate(IndexON,D1272)</f>
        <v>48521</v>
      </c>
      <c r="F1272" s="52">
        <f>IFERROR(_xll.qlIndexFixing(IndexON,D1272,TRUE,_xll.ohTrigger(RecalcTrigger,TriggerON)),NA())</f>
        <v>2.1971478195226268E-2</v>
      </c>
      <c r="H1272" s="49">
        <f>_xll.qlCalendarAdvance(IborCalendar,$H1271,B1272,"f",FALSE)</f>
        <v>48513</v>
      </c>
      <c r="I1272" s="49">
        <f>_xll.qlInterestRateIndexValueDate(Index1M,$H1272)</f>
        <v>48515</v>
      </c>
      <c r="J1272" s="52">
        <f>IFERROR(_xll.qlIndexFixing(Index1M,$H1272,TRUE,_xll.ohTrigger(RecalcTrigger,Trigger1M)),NA())</f>
        <v>2.3886168612863579E-2</v>
      </c>
      <c r="K1272" s="52">
        <f>IFERROR(_xll.qlIndexFixing(ONIndex1M,I1272,TRUE,_xll.ohTrigger(RecalcTrigger,Trigger1M)),NA())</f>
        <v>2.3868100880211074E-2</v>
      </c>
      <c r="L1272" s="52">
        <f>IFERROR(_xll.qlIndexFixing(Index3M,H1272,TRUE,_xll.ohTrigger(RecalcTrigger,Trigger3M)),NA())</f>
        <v>2.5572635520782653E-2</v>
      </c>
      <c r="M1272" s="52">
        <f>IFERROR(_xll.qlIndexFixing(ONIndex3M,I1272,TRUE,_xll.ohTrigger(RecalcTrigger,Trigger3M)),NA())</f>
        <v>2.5489209985565253E-2</v>
      </c>
      <c r="N1272" s="52">
        <f>IFERROR(_xll.qlIndexFixing(Index6M,$H1272,TRUE,_xll.ohTrigger(RecalcTrigger,Trigger6M)),NA())</f>
        <v>2.7269382246684536E-2</v>
      </c>
      <c r="O1272" s="52">
        <f>IFERROR(_xll.qlIndexFixing(ONIndex6M,I1272,TRUE,_xll.ohTrigger(RecalcTrigger,Trigger6M)),NA())</f>
        <v>2.7090326108369922E-2</v>
      </c>
      <c r="P1272" s="52">
        <f>IFERROR(_xll.qlIndexFixing(Index1Y,$H1272,TRUE,_xll.ohTrigger(RecalcTrigger,Trigger1Y)),NA())</f>
        <v>2.9443937555356327E-2</v>
      </c>
      <c r="Q1272" s="52">
        <f>IFERROR(_xll.qlIndexFixing(ONIndex1Y,I1272,TRUE,_xll.ohTrigger(RecalcTrigger,Trigger1Y)),NA())</f>
        <v>2.9110767494167078E-2</v>
      </c>
    </row>
    <row r="1273" spans="2:17" x14ac:dyDescent="0.2">
      <c r="B1273" s="46" t="s">
        <v>51</v>
      </c>
      <c r="D1273" s="49">
        <f>_xll.qlCalendarAdvance(LocalCalendar,$D1272,B1273,"f",FALSE)</f>
        <v>48528</v>
      </c>
      <c r="E1273" s="49">
        <f>_xll.qlInterestRateIndexValueDate(IndexON,D1273)</f>
        <v>48528</v>
      </c>
      <c r="F1273" s="52">
        <f>IFERROR(_xll.qlIndexFixing(IndexON,D1273,TRUE,_xll.ohTrigger(RecalcTrigger,TriggerON)),NA())</f>
        <v>2.1972064780766409E-2</v>
      </c>
      <c r="H1273" s="49">
        <f>_xll.qlCalendarAdvance(IborCalendar,$H1272,B1273,"f",FALSE)</f>
        <v>48520</v>
      </c>
      <c r="I1273" s="49">
        <f>_xll.qlInterestRateIndexValueDate(Index1M,$H1273)</f>
        <v>48522</v>
      </c>
      <c r="J1273" s="52">
        <f>IFERROR(_xll.qlIndexFixing(Index1M,$H1273,TRUE,_xll.ohTrigger(RecalcTrigger,Trigger1M)),NA())</f>
        <v>2.3883215878668929E-2</v>
      </c>
      <c r="K1273" s="52">
        <f>IFERROR(_xll.qlIndexFixing(ONIndex1M,I1273,TRUE,_xll.ohTrigger(RecalcTrigger,Trigger1M)),NA())</f>
        <v>2.3865204753432678E-2</v>
      </c>
      <c r="L1273" s="52">
        <f>IFERROR(_xll.qlIndexFixing(Index3M,H1273,TRUE,_xll.ohTrigger(RecalcTrigger,Trigger3M)),NA())</f>
        <v>2.5572723663333304E-2</v>
      </c>
      <c r="M1273" s="52">
        <f>IFERROR(_xll.qlIndexFixing(ONIndex3M,I1273,TRUE,_xll.ohTrigger(RecalcTrigger,Trigger3M)),NA())</f>
        <v>2.5489509248899367E-2</v>
      </c>
      <c r="N1273" s="52">
        <f>IFERROR(_xll.qlIndexFixing(Index6M,$H1273,TRUE,_xll.ohTrigger(RecalcTrigger,Trigger6M)),NA())</f>
        <v>2.7267776497152511E-2</v>
      </c>
      <c r="O1273" s="52">
        <f>IFERROR(_xll.qlIndexFixing(ONIndex6M,I1273,TRUE,_xll.ohTrigger(RecalcTrigger,Trigger6M)),NA())</f>
        <v>2.7090097084530029E-2</v>
      </c>
      <c r="P1273" s="52">
        <f>IFERROR(_xll.qlIndexFixing(Index1Y,$H1273,TRUE,_xll.ohTrigger(RecalcTrigger,Trigger1Y)),NA())</f>
        <v>2.9439888460251969E-2</v>
      </c>
      <c r="Q1273" s="52">
        <f>IFERROR(_xll.qlIndexFixing(ONIndex1Y,I1273,TRUE,_xll.ohTrigger(RecalcTrigger,Trigger1Y)),NA())</f>
        <v>2.910745174433238E-2</v>
      </c>
    </row>
    <row r="1274" spans="2:17" x14ac:dyDescent="0.2">
      <c r="B1274" s="46" t="s">
        <v>51</v>
      </c>
      <c r="D1274" s="49">
        <f>_xll.qlCalendarAdvance(LocalCalendar,$D1273,B1274,"f",FALSE)</f>
        <v>48535</v>
      </c>
      <c r="E1274" s="49">
        <f>_xll.qlInterestRateIndexValueDate(IndexON,D1274)</f>
        <v>48535</v>
      </c>
      <c r="F1274" s="52">
        <f>IFERROR(_xll.qlIndexFixing(IndexON,D1274,TRUE,_xll.ohTrigger(RecalcTrigger,TriggerON)),NA())</f>
        <v>2.1971292574187729E-2</v>
      </c>
      <c r="H1274" s="49">
        <f>_xll.qlCalendarAdvance(IborCalendar,$H1273,B1274,"f",FALSE)</f>
        <v>48527</v>
      </c>
      <c r="I1274" s="49">
        <f>_xll.qlInterestRateIndexValueDate(Index1M,$H1274)</f>
        <v>48530</v>
      </c>
      <c r="J1274" s="52">
        <f>IFERROR(_xll.qlIndexFixing(Index1M,$H1274,TRUE,_xll.ohTrigger(RecalcTrigger,Trigger1M)),NA())</f>
        <v>2.3879236632691203E-2</v>
      </c>
      <c r="K1274" s="52">
        <f>IFERROR(_xll.qlIndexFixing(ONIndex1M,I1274,TRUE,_xll.ohTrigger(RecalcTrigger,Trigger1M)),NA())</f>
        <v>2.3863029078405873E-2</v>
      </c>
      <c r="L1274" s="52">
        <f>IFERROR(_xll.qlIndexFixing(Index3M,H1274,TRUE,_xll.ohTrigger(RecalcTrigger,Trigger3M)),NA())</f>
        <v>2.5574591174046292E-2</v>
      </c>
      <c r="M1274" s="52">
        <f>IFERROR(_xll.qlIndexFixing(ONIndex3M,I1274,TRUE,_xll.ohTrigger(RecalcTrigger,Trigger3M)),NA())</f>
        <v>2.5491650794959853E-2</v>
      </c>
      <c r="N1274" s="52">
        <f>IFERROR(_xll.qlIndexFixing(Index6M,$H1274,TRUE,_xll.ohTrigger(RecalcTrigger,Trigger6M)),NA())</f>
        <v>2.7267016955090116E-2</v>
      </c>
      <c r="O1274" s="52">
        <f>IFERROR(_xll.qlIndexFixing(ONIndex6M,I1274,TRUE,_xll.ohTrigger(RecalcTrigger,Trigger6M)),NA())</f>
        <v>2.7091795946327935E-2</v>
      </c>
      <c r="P1274" s="52">
        <f>IFERROR(_xll.qlIndexFixing(Index1Y,$H1274,TRUE,_xll.ohTrigger(RecalcTrigger,Trigger1Y)),NA())</f>
        <v>2.9436999446664457E-2</v>
      </c>
      <c r="Q1274" s="52">
        <f>IFERROR(_xll.qlIndexFixing(ONIndex1Y,I1274,TRUE,_xll.ohTrigger(RecalcTrigger,Trigger1Y)),NA())</f>
        <v>2.9105506469457865E-2</v>
      </c>
    </row>
    <row r="1275" spans="2:17" x14ac:dyDescent="0.2">
      <c r="B1275" s="46" t="s">
        <v>51</v>
      </c>
      <c r="D1275" s="49">
        <f>_xll.qlCalendarAdvance(LocalCalendar,$D1274,B1275,"f",FALSE)</f>
        <v>48542</v>
      </c>
      <c r="E1275" s="49">
        <f>_xll.qlInterestRateIndexValueDate(IndexON,D1275)</f>
        <v>48542</v>
      </c>
      <c r="F1275" s="52">
        <f>IFERROR(_xll.qlIndexFixing(IndexON,D1275,TRUE,_xll.ohTrigger(RecalcTrigger,TriggerON)),NA())</f>
        <v>2.1971811814038844E-2</v>
      </c>
      <c r="H1275" s="49">
        <f>_xll.qlCalendarAdvance(IborCalendar,$H1274,B1275,"f",FALSE)</f>
        <v>48534</v>
      </c>
      <c r="I1275" s="49">
        <f>_xll.qlInterestRateIndexValueDate(Index1M,$H1275)</f>
        <v>48536</v>
      </c>
      <c r="J1275" s="52">
        <f>IFERROR(_xll.qlIndexFixing(Index1M,$H1275,TRUE,_xll.ohTrigger(RecalcTrigger,Trigger1M)),NA())</f>
        <v>2.3877241788531345E-2</v>
      </c>
      <c r="K1275" s="52">
        <f>IFERROR(_xll.qlIndexFixing(ONIndex1M,I1275,TRUE,_xll.ohTrigger(RecalcTrigger,Trigger1M)),NA())</f>
        <v>2.3859344016736728E-2</v>
      </c>
      <c r="L1275" s="52">
        <f>IFERROR(_xll.qlIndexFixing(Index3M,H1275,TRUE,_xll.ohTrigger(RecalcTrigger,Trigger3M)),NA())</f>
        <v>2.5572801615274726E-2</v>
      </c>
      <c r="M1275" s="52">
        <f>IFERROR(_xll.qlIndexFixing(ONIndex3M,I1275,TRUE,_xll.ohTrigger(RecalcTrigger,Trigger3M)),NA())</f>
        <v>2.5490010073880853E-2</v>
      </c>
      <c r="N1275" s="52">
        <f>IFERROR(_xll.qlIndexFixing(Index6M,$H1275,TRUE,_xll.ohTrigger(RecalcTrigger,Trigger6M)),NA())</f>
        <v>2.7266420686240571E-2</v>
      </c>
      <c r="O1275" s="52">
        <f>IFERROR(_xll.qlIndexFixing(ONIndex6M,I1275,TRUE,_xll.ohTrigger(RecalcTrigger,Trigger6M)),NA())</f>
        <v>2.7089547145955351E-2</v>
      </c>
      <c r="P1275" s="52">
        <f>IFERROR(_xll.qlIndexFixing(Index1Y,$H1275,TRUE,_xll.ohTrigger(RecalcTrigger,Trigger1Y)),NA())</f>
        <v>2.943171709110615E-2</v>
      </c>
      <c r="Q1275" s="52">
        <f>IFERROR(_xll.qlIndexFixing(ONIndex1Y,I1275,TRUE,_xll.ohTrigger(RecalcTrigger,Trigger1Y)),NA())</f>
        <v>2.9100749133466053E-2</v>
      </c>
    </row>
    <row r="1276" spans="2:17" x14ac:dyDescent="0.2">
      <c r="B1276" s="46" t="s">
        <v>51</v>
      </c>
      <c r="D1276" s="49">
        <f>_xll.qlCalendarAdvance(LocalCalendar,$D1275,B1276,"f",FALSE)</f>
        <v>48549</v>
      </c>
      <c r="E1276" s="49">
        <f>_xll.qlInterestRateIndexValueDate(IndexON,D1276)</f>
        <v>48549</v>
      </c>
      <c r="F1276" s="52">
        <f>IFERROR(_xll.qlIndexFixing(IndexON,D1276,TRUE,_xll.ohTrigger(RecalcTrigger,TriggerON)),NA())</f>
        <v>2.1970981270085232E-2</v>
      </c>
      <c r="H1276" s="49">
        <f>_xll.qlCalendarAdvance(IborCalendar,$H1275,B1276,"f",FALSE)</f>
        <v>48541</v>
      </c>
      <c r="I1276" s="49">
        <f>_xll.qlInterestRateIndexValueDate(Index1M,$H1276)</f>
        <v>48544</v>
      </c>
      <c r="J1276" s="52">
        <f>IFERROR(_xll.qlIndexFixing(Index1M,$H1276,TRUE,_xll.ohTrigger(RecalcTrigger,Trigger1M)),NA())</f>
        <v>2.387435981052571E-2</v>
      </c>
      <c r="K1276" s="52">
        <f>IFERROR(_xll.qlIndexFixing(ONIndex1M,I1276,TRUE,_xll.ohTrigger(RecalcTrigger,Trigger1M)),NA())</f>
        <v>2.385710885723924E-2</v>
      </c>
      <c r="L1276" s="52">
        <f>IFERROR(_xll.qlIndexFixing(Index3M,H1276,TRUE,_xll.ohTrigger(RecalcTrigger,Trigger3M)),NA())</f>
        <v>2.5574584839521047E-2</v>
      </c>
      <c r="M1276" s="52">
        <f>IFERROR(_xll.qlIndexFixing(ONIndex3M,I1276,TRUE,_xll.ohTrigger(RecalcTrigger,Trigger3M)),NA())</f>
        <v>2.5492067934775875E-2</v>
      </c>
      <c r="N1276" s="52">
        <f>IFERROR(_xll.qlIndexFixing(Index6M,$H1276,TRUE,_xll.ohTrigger(RecalcTrigger,Trigger6M)),NA())</f>
        <v>2.7265590178074464E-2</v>
      </c>
      <c r="O1276" s="52">
        <f>IFERROR(_xll.qlIndexFixing(ONIndex6M,I1276,TRUE,_xll.ohTrigger(RecalcTrigger,Trigger6M)),NA())</f>
        <v>2.7091167149393414E-2</v>
      </c>
      <c r="P1276" s="52">
        <f>IFERROR(_xll.qlIndexFixing(Index1Y,$H1276,TRUE,_xll.ohTrigger(RecalcTrigger,Trigger1Y)),NA())</f>
        <v>2.9428764027244914E-2</v>
      </c>
      <c r="Q1276" s="52">
        <f>IFERROR(_xll.qlIndexFixing(ONIndex1Y,I1276,TRUE,_xll.ohTrigger(RecalcTrigger,Trigger1Y)),NA())</f>
        <v>2.909874181264982E-2</v>
      </c>
    </row>
    <row r="1277" spans="2:17" x14ac:dyDescent="0.2">
      <c r="B1277" s="46" t="s">
        <v>51</v>
      </c>
      <c r="D1277" s="49">
        <f>_xll.qlCalendarAdvance(LocalCalendar,$D1276,B1277,"f",FALSE)</f>
        <v>48556</v>
      </c>
      <c r="E1277" s="49">
        <f>_xll.qlInterestRateIndexValueDate(IndexON,D1277)</f>
        <v>48556</v>
      </c>
      <c r="F1277" s="52">
        <f>IFERROR(_xll.qlIndexFixing(IndexON,D1277,TRUE,_xll.ohTrigger(RecalcTrigger,TriggerON)),NA())</f>
        <v>2.1970778486855025E-2</v>
      </c>
      <c r="H1277" s="49">
        <f>_xll.qlCalendarAdvance(IborCalendar,$H1276,B1277,"f",FALSE)</f>
        <v>48548</v>
      </c>
      <c r="I1277" s="49">
        <f>_xll.qlInterestRateIndexValueDate(Index1M,$H1277)</f>
        <v>48550</v>
      </c>
      <c r="J1277" s="52">
        <f>IFERROR(_xll.qlIndexFixing(Index1M,$H1277,TRUE,_xll.ohTrigger(RecalcTrigger,Trigger1M)),NA())</f>
        <v>2.3871747496807642E-2</v>
      </c>
      <c r="K1277" s="52">
        <f>IFERROR(_xll.qlIndexFixing(ONIndex1M,I1277,TRUE,_xll.ohTrigger(RecalcTrigger,Trigger1M)),NA())</f>
        <v>2.3853391969161919E-2</v>
      </c>
      <c r="L1277" s="52">
        <f>IFERROR(_xll.qlIndexFixing(Index3M,H1277,TRUE,_xll.ohTrigger(RecalcTrigger,Trigger3M)),NA())</f>
        <v>2.5570954203602447E-2</v>
      </c>
      <c r="M1277" s="52">
        <f>IFERROR(_xll.qlIndexFixing(ONIndex3M,I1277,TRUE,_xll.ohTrigger(RecalcTrigger,Trigger3M)),NA())</f>
        <v>2.5490380630026621E-2</v>
      </c>
      <c r="N1277" s="52">
        <f>IFERROR(_xll.qlIndexFixing(Index6M,$H1277,TRUE,_xll.ohTrigger(RecalcTrigger,Trigger6M)),NA())</f>
        <v>2.7265903750241561E-2</v>
      </c>
      <c r="O1277" s="52">
        <f>IFERROR(_xll.qlIndexFixing(ONIndex6M,I1277,TRUE,_xll.ohTrigger(RecalcTrigger,Trigger6M)),NA())</f>
        <v>2.7088874686027609E-2</v>
      </c>
      <c r="P1277" s="52">
        <f>IFERROR(_xll.qlIndexFixing(Index1Y,$H1277,TRUE,_xll.ohTrigger(RecalcTrigger,Trigger1Y)),NA())</f>
        <v>2.9423448152009965E-2</v>
      </c>
      <c r="Q1277" s="52">
        <f>IFERROR(_xll.qlIndexFixing(ONIndex1Y,I1277,TRUE,_xll.ohTrigger(RecalcTrigger,Trigger1Y)),NA())</f>
        <v>2.9093951707643839E-2</v>
      </c>
    </row>
    <row r="1278" spans="2:17" x14ac:dyDescent="0.2">
      <c r="B1278" s="46" t="s">
        <v>51</v>
      </c>
      <c r="D1278" s="49">
        <f>_xll.qlCalendarAdvance(LocalCalendar,$D1277,B1278,"f",FALSE)</f>
        <v>48563</v>
      </c>
      <c r="E1278" s="49">
        <f>_xll.qlInterestRateIndexValueDate(IndexON,D1278)</f>
        <v>48563</v>
      </c>
      <c r="F1278" s="52">
        <f>IFERROR(_xll.qlIndexFixing(IndexON,D1278,TRUE,_xll.ohTrigger(RecalcTrigger,TriggerON)),NA())</f>
        <v>2.1970544282758908E-2</v>
      </c>
      <c r="H1278" s="49">
        <f>_xll.qlCalendarAdvance(IborCalendar,$H1277,B1278,"f",FALSE)</f>
        <v>48555</v>
      </c>
      <c r="I1278" s="49">
        <f>_xll.qlInterestRateIndexValueDate(Index1M,$H1278)</f>
        <v>48557</v>
      </c>
      <c r="J1278" s="52">
        <f>IFERROR(_xll.qlIndexFixing(Index1M,$H1278,TRUE,_xll.ohTrigger(RecalcTrigger,Trigger1M)),NA())</f>
        <v>2.3868109099256518E-2</v>
      </c>
      <c r="K1278" s="52">
        <f>IFERROR(_xll.qlIndexFixing(ONIndex1M,I1278,TRUE,_xll.ohTrigger(RecalcTrigger,Trigger1M)),NA())</f>
        <v>2.3850381703764967E-2</v>
      </c>
      <c r="L1278" s="52">
        <f>IFERROR(_xll.qlIndexFixing(Index3M,H1278,TRUE,_xll.ohTrigger(RecalcTrigger,Trigger3M)),NA())</f>
        <v>2.5570883150144219E-2</v>
      </c>
      <c r="M1278" s="52">
        <f>IFERROR(_xll.qlIndexFixing(ONIndex3M,I1278,TRUE,_xll.ohTrigger(RecalcTrigger,Trigger3M)),NA())</f>
        <v>2.5490517057296103E-2</v>
      </c>
      <c r="N1278" s="52">
        <f>IFERROR(_xll.qlIndexFixing(Index6M,$H1278,TRUE,_xll.ohTrigger(RecalcTrigger,Trigger6M)),NA())</f>
        <v>2.7265114901058221E-2</v>
      </c>
      <c r="O1278" s="52">
        <f>IFERROR(_xll.qlIndexFixing(ONIndex6M,I1278,TRUE,_xll.ohTrigger(RecalcTrigger,Trigger6M)),NA())</f>
        <v>2.7088492510536355E-2</v>
      </c>
      <c r="P1278" s="52">
        <f>IFERROR(_xll.qlIndexFixing(Index1Y,$H1278,TRUE,_xll.ohTrigger(RecalcTrigger,Trigger1Y)),NA())</f>
        <v>2.9419277094474436E-2</v>
      </c>
      <c r="Q1278" s="52">
        <f>IFERROR(_xll.qlIndexFixing(ONIndex1Y,I1278,TRUE,_xll.ohTrigger(RecalcTrigger,Trigger1Y)),NA())</f>
        <v>2.9090517439174235E-2</v>
      </c>
    </row>
    <row r="1279" spans="2:17" x14ac:dyDescent="0.2">
      <c r="B1279" s="46" t="s">
        <v>51</v>
      </c>
      <c r="D1279" s="49">
        <f>_xll.qlCalendarAdvance(LocalCalendar,$D1278,B1279,"f",FALSE)</f>
        <v>48570</v>
      </c>
      <c r="E1279" s="49">
        <f>_xll.qlInterestRateIndexValueDate(IndexON,D1279)</f>
        <v>48570</v>
      </c>
      <c r="F1279" s="52">
        <f>IFERROR(_xll.qlIndexFixing(IndexON,D1279,TRUE,_xll.ohTrigger(RecalcTrigger,TriggerON)),NA())</f>
        <v>2.1970278657796882E-2</v>
      </c>
      <c r="H1279" s="49">
        <f>_xll.qlCalendarAdvance(IborCalendar,$H1278,B1279,"f",FALSE)</f>
        <v>48562</v>
      </c>
      <c r="I1279" s="49">
        <f>_xll.qlInterestRateIndexValueDate(Index1M,$H1279)</f>
        <v>48564</v>
      </c>
      <c r="J1279" s="52">
        <f>IFERROR(_xll.qlIndexFixing(Index1M,$H1279,TRUE,_xll.ohTrigger(RecalcTrigger,Trigger1M)),NA())</f>
        <v>2.3865586740061673E-2</v>
      </c>
      <c r="K1279" s="52">
        <f>IFERROR(_xll.qlIndexFixing(ONIndex1M,I1279,TRUE,_xll.ohTrigger(RecalcTrigger,Trigger1M)),NA())</f>
        <v>2.3847348610628316E-2</v>
      </c>
      <c r="L1279" s="52">
        <f>IFERROR(_xll.qlIndexFixing(Index3M,H1279,TRUE,_xll.ohTrigger(RecalcTrigger,Trigger3M)),NA())</f>
        <v>2.5570779323607518E-2</v>
      </c>
      <c r="M1279" s="52">
        <f>IFERROR(_xll.qlIndexFixing(ONIndex3M,I1279,TRUE,_xll.ohTrigger(RecalcTrigger,Trigger3M)),NA())</f>
        <v>2.549062091733667E-2</v>
      </c>
      <c r="N1279" s="52">
        <f>IFERROR(_xll.qlIndexFixing(Index6M,$H1279,TRUE,_xll.ohTrigger(RecalcTrigger,Trigger6M)),NA())</f>
        <v>2.7264295001991342E-2</v>
      </c>
      <c r="O1279" s="52">
        <f>IFERROR(_xll.qlIndexFixing(ONIndex6M,I1279,TRUE,_xll.ohTrigger(RecalcTrigger,Trigger6M)),NA())</f>
        <v>2.708807970482674E-2</v>
      </c>
      <c r="P1279" s="52">
        <f>IFERROR(_xll.qlIndexFixing(Index1Y,$H1279,TRUE,_xll.ohTrigger(RecalcTrigger,Trigger1Y)),NA())</f>
        <v>2.9415081645347698E-2</v>
      </c>
      <c r="Q1279" s="52">
        <f>IFERROR(_xll.qlIndexFixing(ONIndex1Y,I1279,TRUE,_xll.ohTrigger(RecalcTrigger,Trigger1Y)),NA())</f>
        <v>2.9087059466945675E-2</v>
      </c>
    </row>
    <row r="1280" spans="2:17" x14ac:dyDescent="0.2">
      <c r="B1280" s="46" t="s">
        <v>51</v>
      </c>
      <c r="D1280" s="49">
        <f>_xll.qlCalendarAdvance(LocalCalendar,$D1279,B1280,"f",FALSE)</f>
        <v>48577</v>
      </c>
      <c r="E1280" s="49">
        <f>_xll.qlInterestRateIndexValueDate(IndexON,D1280)</f>
        <v>48577</v>
      </c>
      <c r="F1280" s="52">
        <f>IFERROR(_xll.qlIndexFixing(IndexON,D1280,TRUE,_xll.ohTrigger(RecalcTrigger,TriggerON)),NA())</f>
        <v>2.1969981612208755E-2</v>
      </c>
      <c r="H1280" s="49">
        <f>_xll.qlCalendarAdvance(IborCalendar,$H1279,B1280,"f",FALSE)</f>
        <v>48569</v>
      </c>
      <c r="I1280" s="49">
        <f>_xll.qlInterestRateIndexValueDate(Index1M,$H1280)</f>
        <v>48571</v>
      </c>
      <c r="J1280" s="52">
        <f>IFERROR(_xll.qlIndexFixing(Index1M,$H1280,TRUE,_xll.ohTrigger(RecalcTrigger,Trigger1M)),NA())</f>
        <v>2.386190627057333E-2</v>
      </c>
      <c r="K1280" s="52">
        <f>IFERROR(_xll.qlIndexFixing(ONIndex1M,I1280,TRUE,_xll.ohTrigger(RecalcTrigger,Trigger1M)),NA())</f>
        <v>2.3847143328969977E-2</v>
      </c>
      <c r="L1280" s="52">
        <f>IFERROR(_xll.qlIndexFixing(Index3M,H1280,TRUE,_xll.ohTrigger(RecalcTrigger,Trigger3M)),NA())</f>
        <v>2.5570642723995007E-2</v>
      </c>
      <c r="M1280" s="52">
        <f>IFERROR(_xll.qlIndexFixing(ONIndex3M,I1280,TRUE,_xll.ohTrigger(RecalcTrigger,Trigger3M)),NA())</f>
        <v>2.5495221571114612E-2</v>
      </c>
      <c r="N1280" s="52">
        <f>IFERROR(_xll.qlIndexFixing(Index6M,$H1280,TRUE,_xll.ohTrigger(RecalcTrigger,Trigger6M)),NA())</f>
        <v>2.7263444053080007E-2</v>
      </c>
      <c r="O1280" s="52">
        <f>IFERROR(_xll.qlIndexFixing(ONIndex6M,I1280,TRUE,_xll.ohTrigger(RecalcTrigger,Trigger6M)),NA())</f>
        <v>2.7092565429271964E-2</v>
      </c>
      <c r="P1280" s="52">
        <f>IFERROR(_xll.qlIndexFixing(Index1Y,$H1280,TRUE,_xll.ohTrigger(RecalcTrigger,Trigger1Y)),NA())</f>
        <v>2.941086180493175E-2</v>
      </c>
      <c r="Q1280" s="52">
        <f>IFERROR(_xll.qlIndexFixing(ONIndex1Y,I1280,TRUE,_xll.ohTrigger(RecalcTrigger,Trigger1Y)),NA())</f>
        <v>2.9088202002731656E-2</v>
      </c>
    </row>
    <row r="1281" spans="2:17" x14ac:dyDescent="0.2">
      <c r="B1281" s="46" t="s">
        <v>51</v>
      </c>
      <c r="D1281" s="49">
        <f>_xll.qlCalendarAdvance(LocalCalendar,$D1280,B1281,"f",FALSE)</f>
        <v>48584</v>
      </c>
      <c r="E1281" s="49">
        <f>_xll.qlInterestRateIndexValueDate(IndexON,D1281)</f>
        <v>48584</v>
      </c>
      <c r="F1281" s="52">
        <f>IFERROR(_xll.qlIndexFixing(IndexON,D1281,TRUE,_xll.ohTrigger(RecalcTrigger,TriggerON)),NA())</f>
        <v>2.1969653145674783E-2</v>
      </c>
      <c r="H1281" s="49">
        <f>_xll.qlCalendarAdvance(IborCalendar,$H1280,B1281,"f",FALSE)</f>
        <v>48577</v>
      </c>
      <c r="I1281" s="49">
        <f>_xll.qlInterestRateIndexValueDate(Index1M,$H1281)</f>
        <v>48583</v>
      </c>
      <c r="J1281" s="52">
        <f>IFERROR(_xll.qlIndexFixing(Index1M,$H1281,TRUE,_xll.ohTrigger(RecalcTrigger,Trigger1M)),NA())</f>
        <v>2.3855953966485887E-2</v>
      </c>
      <c r="K1281" s="52">
        <f>IFERROR(_xll.qlIndexFixing(ONIndex1M,I1281,TRUE,_xll.ohTrigger(RecalcTrigger,Trigger1M)),NA())</f>
        <v>2.3839000858938419E-2</v>
      </c>
      <c r="L1281" s="52">
        <f>IFERROR(_xll.qlIndexFixing(Index3M,H1281,TRUE,_xll.ohTrigger(RecalcTrigger,Trigger3M)),NA())</f>
        <v>2.5570332305681731E-2</v>
      </c>
      <c r="M1281" s="52">
        <f>IFERROR(_xll.qlIndexFixing(ONIndex3M,I1281,TRUE,_xll.ohTrigger(RecalcTrigger,Trigger3M)),NA())</f>
        <v>2.5490738657953926E-2</v>
      </c>
      <c r="N1281" s="52">
        <f>IFERROR(_xll.qlIndexFixing(Index6M,$H1281,TRUE,_xll.ohTrigger(RecalcTrigger,Trigger6M)),NA())</f>
        <v>2.7261913045218418E-2</v>
      </c>
      <c r="O1281" s="52">
        <f>IFERROR(_xll.qlIndexFixing(ONIndex6M,I1281,TRUE,_xll.ohTrigger(RecalcTrigger,Trigger6M)),NA())</f>
        <v>2.7086804830060984E-2</v>
      </c>
      <c r="P1281" s="52">
        <f>IFERROR(_xll.qlIndexFixing(Index1Y,$H1281,TRUE,_xll.ohTrigger(RecalcTrigger,Trigger1Y)),NA())</f>
        <v>2.9403571046586651E-2</v>
      </c>
      <c r="Q1281" s="52">
        <f>IFERROR(_xll.qlIndexFixing(ONIndex1Y,I1281,TRUE,_xll.ohTrigger(RecalcTrigger,Trigger1Y)),NA())</f>
        <v>2.9077554056247124E-2</v>
      </c>
    </row>
    <row r="1282" spans="2:17" x14ac:dyDescent="0.2">
      <c r="B1282" s="46" t="s">
        <v>51</v>
      </c>
      <c r="D1282" s="49">
        <f>_xll.qlCalendarAdvance(LocalCalendar,$D1281,B1282,"f",FALSE)</f>
        <v>48591</v>
      </c>
      <c r="E1282" s="49">
        <f>_xll.qlInterestRateIndexValueDate(IndexON,D1282)</f>
        <v>48591</v>
      </c>
      <c r="F1282" s="52">
        <f>IFERROR(_xll.qlIndexFixing(IndexON,D1282,TRUE,_xll.ohTrigger(RecalcTrigger,TriggerON)),NA())</f>
        <v>2.1969293258354838E-2</v>
      </c>
      <c r="H1282" s="49">
        <f>_xll.qlCalendarAdvance(IborCalendar,$H1281,B1282,"f",FALSE)</f>
        <v>48584</v>
      </c>
      <c r="I1282" s="49">
        <f>_xll.qlInterestRateIndexValueDate(Index1M,$H1282)</f>
        <v>48586</v>
      </c>
      <c r="J1282" s="52">
        <f>IFERROR(_xll.qlIndexFixing(Index1M,$H1282,TRUE,_xll.ohTrigger(RecalcTrigger,Trigger1M)),NA())</f>
        <v>2.3854596870037766E-2</v>
      </c>
      <c r="K1282" s="52">
        <f>IFERROR(_xll.qlIndexFixing(ONIndex1M,I1282,TRUE,_xll.ohTrigger(RecalcTrigger,Trigger1M)),NA())</f>
        <v>2.3838800256843484E-2</v>
      </c>
      <c r="L1282" s="52">
        <f>IFERROR(_xll.qlIndexFixing(Index3M,H1282,TRUE,_xll.ohTrigger(RecalcTrigger,Trigger3M)),NA())</f>
        <v>2.5570239652245697E-2</v>
      </c>
      <c r="M1282" s="52">
        <f>IFERROR(_xll.qlIndexFixing(ONIndex3M,I1282,TRUE,_xll.ohTrigger(RecalcTrigger,Trigger3M)),NA())</f>
        <v>2.5492537630524836E-2</v>
      </c>
      <c r="N1282" s="52">
        <f>IFERROR(_xll.qlIndexFixing(Index6M,$H1282,TRUE,_xll.ohTrigger(RecalcTrigger,Trigger6M)),NA())</f>
        <v>2.7260564705365111E-2</v>
      </c>
      <c r="O1282" s="52">
        <f>IFERROR(_xll.qlIndexFixing(ONIndex6M,I1282,TRUE,_xll.ohTrigger(RecalcTrigger,Trigger6M)),NA())</f>
        <v>2.708854551999984E-2</v>
      </c>
      <c r="P1282" s="52">
        <f>IFERROR(_xll.qlIndexFixing(Index1Y,$H1282,TRUE,_xll.ohTrigger(RecalcTrigger,Trigger1Y)),NA())</f>
        <v>2.9403472276078934E-2</v>
      </c>
      <c r="Q1282" s="52">
        <f>IFERROR(_xll.qlIndexFixing(ONIndex1Y,I1282,TRUE,_xll.ohTrigger(RecalcTrigger,Trigger1Y)),NA())</f>
        <v>2.9077878862402429E-2</v>
      </c>
    </row>
    <row r="1283" spans="2:17" x14ac:dyDescent="0.2">
      <c r="B1283" s="46" t="s">
        <v>51</v>
      </c>
      <c r="D1283" s="49">
        <f>_xll.qlCalendarAdvance(LocalCalendar,$D1282,B1283,"f",FALSE)</f>
        <v>48598</v>
      </c>
      <c r="E1283" s="49">
        <f>_xll.qlInterestRateIndexValueDate(IndexON,D1283)</f>
        <v>48598</v>
      </c>
      <c r="F1283" s="52">
        <f>IFERROR(_xll.qlIndexFixing(IndexON,D1283,TRUE,_xll.ohTrigger(RecalcTrigger,TriggerON)),NA())</f>
        <v>2.1968901950328856E-2</v>
      </c>
      <c r="H1283" s="49">
        <f>_xll.qlCalendarAdvance(IborCalendar,$H1282,B1283,"f",FALSE)</f>
        <v>48591</v>
      </c>
      <c r="I1283" s="49">
        <f>_xll.qlInterestRateIndexValueDate(Index1M,$H1283)</f>
        <v>48593</v>
      </c>
      <c r="J1283" s="52">
        <f>IFERROR(_xll.qlIndexFixing(Index1M,$H1283,TRUE,_xll.ohTrigger(RecalcTrigger,Trigger1M)),NA())</f>
        <v>2.3851413974328189E-2</v>
      </c>
      <c r="K1283" s="52">
        <f>IFERROR(_xll.qlIndexFixing(ONIndex1M,I1283,TRUE,_xll.ohTrigger(RecalcTrigger,Trigger1M)),NA())</f>
        <v>2.3836233271679053E-2</v>
      </c>
      <c r="L1283" s="52">
        <f>IFERROR(_xll.qlIndexFixing(Index3M,H1283,TRUE,_xll.ohTrigger(RecalcTrigger,Trigger3M)),NA())</f>
        <v>2.5570000051566844E-2</v>
      </c>
      <c r="M1283" s="52">
        <f>IFERROR(_xll.qlIndexFixing(ONIndex3M,I1283,TRUE,_xll.ohTrigger(RecalcTrigger,Trigger3M)),NA())</f>
        <v>2.5493400471263694E-2</v>
      </c>
      <c r="N1283" s="52">
        <f>IFERROR(_xll.qlIndexFixing(Index6M,$H1283,TRUE,_xll.ohTrigger(RecalcTrigger,Trigger6M)),NA())</f>
        <v>2.7259618460490388E-2</v>
      </c>
      <c r="O1283" s="52">
        <f>IFERROR(_xll.qlIndexFixing(ONIndex6M,I1283,TRUE,_xll.ohTrigger(RecalcTrigger,Trigger6M)),NA())</f>
        <v>2.7088980192990775E-2</v>
      </c>
      <c r="P1283" s="52">
        <f>IFERROR(_xll.qlIndexFixing(Index1Y,$H1283,TRUE,_xll.ohTrigger(RecalcTrigger,Trigger1Y)),NA())</f>
        <v>2.9400036843226448E-2</v>
      </c>
      <c r="Q1283" s="52">
        <f>IFERROR(_xll.qlIndexFixing(ONIndex1Y,I1283,TRUE,_xll.ohTrigger(RecalcTrigger,Trigger1Y)),NA())</f>
        <v>2.9075237350439931E-2</v>
      </c>
    </row>
    <row r="1284" spans="2:17" x14ac:dyDescent="0.2">
      <c r="B1284" s="46" t="s">
        <v>51</v>
      </c>
      <c r="D1284" s="49">
        <f>_xll.qlCalendarAdvance(LocalCalendar,$D1283,B1284,"f",FALSE)</f>
        <v>48605</v>
      </c>
      <c r="E1284" s="49">
        <f>_xll.qlInterestRateIndexValueDate(IndexON,D1284)</f>
        <v>48605</v>
      </c>
      <c r="F1284" s="52">
        <f>IFERROR(_xll.qlIndexFixing(IndexON,D1284,TRUE,_xll.ohTrigger(RecalcTrigger,TriggerON)),NA())</f>
        <v>2.1968479221436965E-2</v>
      </c>
      <c r="H1284" s="49">
        <f>_xll.qlCalendarAdvance(IborCalendar,$H1283,B1284,"f",FALSE)</f>
        <v>48598</v>
      </c>
      <c r="I1284" s="49">
        <f>_xll.qlInterestRateIndexValueDate(Index1M,$H1284)</f>
        <v>48600</v>
      </c>
      <c r="J1284" s="52">
        <f>IFERROR(_xll.qlIndexFixing(Index1M,$H1284,TRUE,_xll.ohTrigger(RecalcTrigger,Trigger1M)),NA())</f>
        <v>2.3848766496894214E-2</v>
      </c>
      <c r="K1284" s="52">
        <f>IFERROR(_xll.qlIndexFixing(ONIndex1M,I1284,TRUE,_xll.ohTrigger(RecalcTrigger,Trigger1M)),NA())</f>
        <v>2.3832514744492883E-2</v>
      </c>
      <c r="L1284" s="52">
        <f>IFERROR(_xll.qlIndexFixing(Index3M,H1284,TRUE,_xll.ohTrigger(RecalcTrigger,Trigger3M)),NA())</f>
        <v>2.556972767783261E-2</v>
      </c>
      <c r="M1284" s="52">
        <f>IFERROR(_xll.qlIndexFixing(ONIndex3M,I1284,TRUE,_xll.ohTrigger(RecalcTrigger,Trigger3M)),NA())</f>
        <v>2.5492433621243649E-2</v>
      </c>
      <c r="N1284" s="52">
        <f>IFERROR(_xll.qlIndexFixing(Index6M,$H1284,TRUE,_xll.ohTrigger(RecalcTrigger,Trigger6M)),NA())</f>
        <v>2.7258641168273291E-2</v>
      </c>
      <c r="O1284" s="52">
        <f>IFERROR(_xll.qlIndexFixing(ONIndex6M,I1284,TRUE,_xll.ohTrigger(RecalcTrigger,Trigger6M)),NA())</f>
        <v>2.7087426564031958E-2</v>
      </c>
      <c r="P1284" s="52">
        <f>IFERROR(_xll.qlIndexFixing(Index1Y,$H1284,TRUE,_xll.ohTrigger(RecalcTrigger,Trigger1Y)),NA())</f>
        <v>2.939484653620093E-2</v>
      </c>
      <c r="Q1284" s="52">
        <f>IFERROR(_xll.qlIndexFixing(ONIndex1Y,I1284,TRUE,_xll.ohTrigger(RecalcTrigger,Trigger1Y)),NA())</f>
        <v>2.9070734885792149E-2</v>
      </c>
    </row>
    <row r="1285" spans="2:17" x14ac:dyDescent="0.2">
      <c r="B1285" s="46" t="s">
        <v>51</v>
      </c>
      <c r="D1285" s="49">
        <f>_xll.qlCalendarAdvance(LocalCalendar,$D1284,B1285,"f",FALSE)</f>
        <v>48612</v>
      </c>
      <c r="E1285" s="49">
        <f>_xll.qlInterestRateIndexValueDate(IndexON,D1285)</f>
        <v>48612</v>
      </c>
      <c r="F1285" s="52">
        <f>IFERROR(_xll.qlIndexFixing(IndexON,D1285,TRUE,_xll.ohTrigger(RecalcTrigger,TriggerON)),NA())</f>
        <v>2.1968025071759101E-2</v>
      </c>
      <c r="H1285" s="49">
        <f>_xll.qlCalendarAdvance(IborCalendar,$H1284,B1285,"f",FALSE)</f>
        <v>48605</v>
      </c>
      <c r="I1285" s="49">
        <f>_xll.qlInterestRateIndexValueDate(Index1M,$H1285)</f>
        <v>48607</v>
      </c>
      <c r="J1285" s="52">
        <f>IFERROR(_xll.qlIndexFixing(Index1M,$H1285,TRUE,_xll.ohTrigger(RecalcTrigger,Trigger1M)),NA())</f>
        <v>2.3844979566191565E-2</v>
      </c>
      <c r="K1285" s="52">
        <f>IFERROR(_xll.qlIndexFixing(ONIndex1M,I1285,TRUE,_xll.ohTrigger(RecalcTrigger,Trigger1M)),NA())</f>
        <v>2.3829337742284906E-2</v>
      </c>
      <c r="L1285" s="52">
        <f>IFERROR(_xll.qlIndexFixing(Index3M,H1285,TRUE,_xll.ohTrigger(RecalcTrigger,Trigger3M)),NA())</f>
        <v>2.5569422531048325E-2</v>
      </c>
      <c r="M1285" s="52">
        <f>IFERROR(_xll.qlIndexFixing(ONIndex3M,I1285,TRUE,_xll.ohTrigger(RecalcTrigger,Trigger3M)),NA())</f>
        <v>2.5492332758858538E-2</v>
      </c>
      <c r="N1285" s="52">
        <f>IFERROR(_xll.qlIndexFixing(Index6M,$H1285,TRUE,_xll.ohTrigger(RecalcTrigger,Trigger6M)),NA())</f>
        <v>2.7257632828758864E-2</v>
      </c>
      <c r="O1285" s="52">
        <f>IFERROR(_xll.qlIndexFixing(ONIndex6M,I1285,TRUE,_xll.ohTrigger(RecalcTrigger,Trigger6M)),NA())</f>
        <v>2.7086821133659456E-2</v>
      </c>
      <c r="P1285" s="52">
        <f>IFERROR(_xll.qlIndexFixing(Index1Y,$H1285,TRUE,_xll.ohTrigger(RecalcTrigger,Trigger1Y)),NA())</f>
        <v>2.9390497075879433E-2</v>
      </c>
      <c r="Q1285" s="52">
        <f>IFERROR(_xll.qlIndexFixing(ONIndex1Y,I1285,TRUE,_xll.ohTrigger(RecalcTrigger,Trigger1Y)),NA())</f>
        <v>2.9067127336279697E-2</v>
      </c>
    </row>
    <row r="1286" spans="2:17" x14ac:dyDescent="0.2">
      <c r="B1286" s="46" t="s">
        <v>51</v>
      </c>
      <c r="D1286" s="49">
        <f>_xll.qlCalendarAdvance(LocalCalendar,$D1285,B1286,"f",FALSE)</f>
        <v>48619</v>
      </c>
      <c r="E1286" s="49">
        <f>_xll.qlInterestRateIndexValueDate(IndexON,D1286)</f>
        <v>48619</v>
      </c>
      <c r="F1286" s="52">
        <f>IFERROR(_xll.qlIndexFixing(IndexON,D1286,TRUE,_xll.ohTrigger(RecalcTrigger,TriggerON)),NA())</f>
        <v>2.1967539501295263E-2</v>
      </c>
      <c r="H1286" s="49">
        <f>_xll.qlCalendarAdvance(IborCalendar,$H1285,B1286,"f",FALSE)</f>
        <v>48612</v>
      </c>
      <c r="I1286" s="49">
        <f>_xll.qlInterestRateIndexValueDate(Index1M,$H1286)</f>
        <v>48614</v>
      </c>
      <c r="J1286" s="52">
        <f>IFERROR(_xll.qlIndexFixing(Index1M,$H1286,TRUE,_xll.ohTrigger(RecalcTrigger,Trigger1M)),NA())</f>
        <v>2.3840063361016166E-2</v>
      </c>
      <c r="K1286" s="52">
        <f>IFERROR(_xll.qlIndexFixing(ONIndex1M,I1286,TRUE,_xll.ohTrigger(RecalcTrigger,Trigger1M)),NA())</f>
        <v>2.3826137909379597E-2</v>
      </c>
      <c r="L1286" s="52">
        <f>IFERROR(_xll.qlIndexFixing(Index3M,H1286,TRUE,_xll.ohTrigger(RecalcTrigger,Trigger3M)),NA())</f>
        <v>2.5568208746386302E-2</v>
      </c>
      <c r="M1286" s="52">
        <f>IFERROR(_xll.qlIndexFixing(ONIndex3M,I1286,TRUE,_xll.ohTrigger(RecalcTrigger,Trigger3M)),NA())</f>
        <v>2.5492199324661513E-2</v>
      </c>
      <c r="N1286" s="52">
        <f>IFERROR(_xll.qlIndexFixing(Index6M,$H1286,TRUE,_xll.ohTrigger(RecalcTrigger,Trigger6M)),NA())</f>
        <v>2.7256593441993479E-2</v>
      </c>
      <c r="O1286" s="52">
        <f>IFERROR(_xll.qlIndexFixing(ONIndex6M,I1286,TRUE,_xll.ohTrigger(RecalcTrigger,Trigger6M)),NA())</f>
        <v>2.7086185068299073E-2</v>
      </c>
      <c r="P1286" s="52">
        <f>IFERROR(_xll.qlIndexFixing(Index1Y,$H1286,TRUE,_xll.ohTrigger(RecalcTrigger,Trigger1Y)),NA())</f>
        <v>2.9386123222388812E-2</v>
      </c>
      <c r="Q1286" s="52">
        <f>IFERROR(_xll.qlIndexFixing(ONIndex1Y,I1286,TRUE,_xll.ohTrigger(RecalcTrigger,Trigger1Y)),NA())</f>
        <v>2.9063496079251294E-2</v>
      </c>
    </row>
    <row r="1287" spans="2:17" x14ac:dyDescent="0.2">
      <c r="B1287" s="46" t="s">
        <v>51</v>
      </c>
      <c r="D1287" s="49">
        <f>_xll.qlCalendarAdvance(LocalCalendar,$D1286,B1287,"f",FALSE)</f>
        <v>48626</v>
      </c>
      <c r="E1287" s="49">
        <f>_xll.qlInterestRateIndexValueDate(IndexON,D1287)</f>
        <v>48626</v>
      </c>
      <c r="F1287" s="52">
        <f>IFERROR(_xll.qlIndexFixing(IndexON,D1287,TRUE,_xll.ohTrigger(RecalcTrigger,TriggerON)),NA())</f>
        <v>2.1967022509965517E-2</v>
      </c>
      <c r="H1287" s="49">
        <f>_xll.qlCalendarAdvance(IborCalendar,$H1286,B1287,"f",FALSE)</f>
        <v>48619</v>
      </c>
      <c r="I1287" s="49">
        <f>_xll.qlInterestRateIndexValueDate(Index1M,$H1287)</f>
        <v>48621</v>
      </c>
      <c r="J1287" s="52">
        <f>IFERROR(_xll.qlIndexFixing(Index1M,$H1287,TRUE,_xll.ohTrigger(RecalcTrigger,Trigger1M)),NA())</f>
        <v>2.3836794526450281E-2</v>
      </c>
      <c r="K1287" s="52">
        <f>IFERROR(_xll.qlIndexFixing(ONIndex1M,I1287,TRUE,_xll.ohTrigger(RecalcTrigger,Trigger1M)),NA())</f>
        <v>2.3822915245776954E-2</v>
      </c>
      <c r="L1287" s="52">
        <f>IFERROR(_xll.qlIndexFixing(Index3M,H1287,TRUE,_xll.ohTrigger(RecalcTrigger,Trigger3M)),NA())</f>
        <v>2.5567840420535583E-2</v>
      </c>
      <c r="M1287" s="52">
        <f>IFERROR(_xll.qlIndexFixing(ONIndex3M,I1287,TRUE,_xll.ohTrigger(RecalcTrigger,Trigger3M)),NA())</f>
        <v>2.5492033318652574E-2</v>
      </c>
      <c r="N1287" s="52">
        <f>IFERROR(_xll.qlIndexFixing(Index6M,$H1287,TRUE,_xll.ohTrigger(RecalcTrigger,Trigger6M)),NA())</f>
        <v>2.725552300802616E-2</v>
      </c>
      <c r="O1287" s="52">
        <f>IFERROR(_xll.qlIndexFixing(ONIndex6M,I1287,TRUE,_xll.ohTrigger(RecalcTrigger,Trigger6M)),NA())</f>
        <v>2.7085518368057393E-2</v>
      </c>
      <c r="P1287" s="52">
        <f>IFERROR(_xll.qlIndexFixing(Index1Y,$H1287,TRUE,_xll.ohTrigger(RecalcTrigger,Trigger1Y)),NA())</f>
        <v>2.9381724976046644E-2</v>
      </c>
      <c r="Q1287" s="52">
        <f>IFERROR(_xll.qlIndexFixing(ONIndex1Y,I1287,TRUE,_xll.ohTrigger(RecalcTrigger,Trigger1Y)),NA())</f>
        <v>2.9059841114786877E-2</v>
      </c>
    </row>
    <row r="1288" spans="2:17" x14ac:dyDescent="0.2">
      <c r="B1288" s="46" t="s">
        <v>51</v>
      </c>
      <c r="D1288" s="49">
        <f>_xll.qlCalendarAdvance(LocalCalendar,$D1287,B1288,"f",FALSE)</f>
        <v>48633</v>
      </c>
      <c r="E1288" s="49">
        <f>_xll.qlInterestRateIndexValueDate(IndexON,D1288)</f>
        <v>48633</v>
      </c>
      <c r="F1288" s="52">
        <f>IFERROR(_xll.qlIndexFixing(IndexON,D1288,TRUE,_xll.ohTrigger(RecalcTrigger,TriggerON)),NA())</f>
        <v>2.1966474097929733E-2</v>
      </c>
      <c r="H1288" s="49">
        <f>_xll.qlCalendarAdvance(IborCalendar,$H1287,B1288,"f",FALSE)</f>
        <v>48626</v>
      </c>
      <c r="I1288" s="49">
        <f>_xll.qlInterestRateIndexValueDate(Index1M,$H1288)</f>
        <v>48628</v>
      </c>
      <c r="J1288" s="52">
        <f>IFERROR(_xll.qlIndexFixing(Index1M,$H1288,TRUE,_xll.ohTrigger(RecalcTrigger,Trigger1M)),NA())</f>
        <v>2.3833502824159539E-2</v>
      </c>
      <c r="K1288" s="52">
        <f>IFERROR(_xll.qlIndexFixing(ONIndex1M,I1288,TRUE,_xll.ohTrigger(RecalcTrigger,Trigger1M)),NA())</f>
        <v>2.3820224893955633E-2</v>
      </c>
      <c r="L1288" s="52">
        <f>IFERROR(_xll.qlIndexFixing(Index3M,H1288,TRUE,_xll.ohTrigger(RecalcTrigger,Trigger3M)),NA())</f>
        <v>2.5567439323978265E-2</v>
      </c>
      <c r="M1288" s="52">
        <f>IFERROR(_xll.qlIndexFixing(ONIndex3M,I1288,TRUE,_xll.ohTrigger(RecalcTrigger,Trigger3M)),NA())</f>
        <v>2.5492721619448933E-2</v>
      </c>
      <c r="N1288" s="52">
        <f>IFERROR(_xll.qlIndexFixing(Index6M,$H1288,TRUE,_xll.ohTrigger(RecalcTrigger,Trigger6M)),NA())</f>
        <v>2.7254421526904597E-2</v>
      </c>
      <c r="O1288" s="52">
        <f>IFERROR(_xll.qlIndexFixing(ONIndex6M,I1288,TRUE,_xll.ohTrigger(RecalcTrigger,Trigger6M)),NA())</f>
        <v>2.7085788685192735E-2</v>
      </c>
      <c r="P1288" s="52">
        <f>IFERROR(_xll.qlIndexFixing(Index1Y,$H1288,TRUE,_xll.ohTrigger(RecalcTrigger,Trigger1Y)),NA())</f>
        <v>2.9378157106097626E-2</v>
      </c>
      <c r="Q1288" s="52">
        <f>IFERROR(_xll.qlIndexFixing(ONIndex1Y,I1288,TRUE,_xll.ohTrigger(RecalcTrigger,Trigger1Y)),NA())</f>
        <v>2.9057071131990408E-2</v>
      </c>
    </row>
    <row r="1289" spans="2:17" x14ac:dyDescent="0.2">
      <c r="B1289" s="46" t="s">
        <v>51</v>
      </c>
      <c r="D1289" s="49">
        <f>_xll.qlCalendarAdvance(LocalCalendar,$D1288,B1289,"f",FALSE)</f>
        <v>48640</v>
      </c>
      <c r="E1289" s="49">
        <f>_xll.qlInterestRateIndexValueDate(IndexON,D1289)</f>
        <v>48640</v>
      </c>
      <c r="F1289" s="52">
        <f>IFERROR(_xll.qlIndexFixing(IndexON,D1289,TRUE,_xll.ohTrigger(RecalcTrigger,TriggerON)),NA())</f>
        <v>2.1965894265028041E-2</v>
      </c>
      <c r="H1289" s="49">
        <f>_xll.qlCalendarAdvance(IborCalendar,$H1288,B1289,"f",FALSE)</f>
        <v>48633</v>
      </c>
      <c r="I1289" s="49">
        <f>_xll.qlInterestRateIndexValueDate(Index1M,$H1289)</f>
        <v>48635</v>
      </c>
      <c r="J1289" s="52">
        <f>IFERROR(_xll.qlIndexFixing(Index1M,$H1289,TRUE,_xll.ohTrigger(RecalcTrigger,Trigger1M)),NA())</f>
        <v>2.383018825416678E-2</v>
      </c>
      <c r="K1289" s="52">
        <f>IFERROR(_xll.qlIndexFixing(ONIndex1M,I1289,TRUE,_xll.ohTrigger(RecalcTrigger,Trigger1M)),NA())</f>
        <v>2.3816401426559608E-2</v>
      </c>
      <c r="L1289" s="52">
        <f>IFERROR(_xll.qlIndexFixing(Index3M,H1289,TRUE,_xll.ohTrigger(RecalcTrigger,Trigger3M)),NA())</f>
        <v>2.5567005456726029E-2</v>
      </c>
      <c r="M1289" s="52">
        <f>IFERROR(_xll.qlIndexFixing(ONIndex3M,I1289,TRUE,_xll.ohTrigger(RecalcTrigger,Trigger3M)),NA())</f>
        <v>2.5491603591145662E-2</v>
      </c>
      <c r="N1289" s="52">
        <f>IFERROR(_xll.qlIndexFixing(Index6M,$H1289,TRUE,_xll.ohTrigger(RecalcTrigger,Trigger6M)),NA())</f>
        <v>2.7253288998680909E-2</v>
      </c>
      <c r="O1289" s="52">
        <f>IFERROR(_xll.qlIndexFixing(ONIndex6M,I1289,TRUE,_xll.ohTrigger(RecalcTrigger,Trigger6M)),NA())</f>
        <v>2.7084093062663683E-2</v>
      </c>
      <c r="P1289" s="52">
        <f>IFERROR(_xll.qlIndexFixing(Index1Y,$H1289,TRUE,_xll.ohTrigger(RecalcTrigger,Trigger1Y)),NA())</f>
        <v>2.9372855306083134E-2</v>
      </c>
      <c r="Q1289" s="52">
        <f>IFERROR(_xll.qlIndexFixing(ONIndex1Y,I1289,TRUE,_xll.ohTrigger(RecalcTrigger,Trigger1Y)),NA())</f>
        <v>2.9052460063363483E-2</v>
      </c>
    </row>
    <row r="1290" spans="2:17" x14ac:dyDescent="0.2">
      <c r="B1290" s="46" t="s">
        <v>51</v>
      </c>
      <c r="D1290" s="49">
        <f>_xll.qlCalendarAdvance(LocalCalendar,$D1289,B1290,"f",FALSE)</f>
        <v>48647</v>
      </c>
      <c r="E1290" s="49">
        <f>_xll.qlInterestRateIndexValueDate(IndexON,D1290)</f>
        <v>48647</v>
      </c>
      <c r="F1290" s="52">
        <f>IFERROR(_xll.qlIndexFixing(IndexON,D1290,TRUE,_xll.ohTrigger(RecalcTrigger,TriggerON)),NA())</f>
        <v>2.1965283011420311E-2</v>
      </c>
      <c r="H1290" s="49">
        <f>_xll.qlCalendarAdvance(IborCalendar,$H1289,B1290,"f",FALSE)</f>
        <v>48640</v>
      </c>
      <c r="I1290" s="49">
        <f>_xll.qlInterestRateIndexValueDate(Index1M,$H1290)</f>
        <v>48642</v>
      </c>
      <c r="J1290" s="52">
        <f>IFERROR(_xll.qlIndexFixing(Index1M,$H1290,TRUE,_xll.ohTrigger(RecalcTrigger,Trigger1M)),NA())</f>
        <v>2.3828493282575865E-2</v>
      </c>
      <c r="K1290" s="52">
        <f>IFERROR(_xll.qlIndexFixing(ONIndex1M,I1290,TRUE,_xll.ohTrigger(RecalcTrigger,Trigger1M)),NA())</f>
        <v>2.3813110270918258E-2</v>
      </c>
      <c r="L1290" s="52">
        <f>IFERROR(_xll.qlIndexFixing(Index3M,H1290,TRUE,_xll.ohTrigger(RecalcTrigger,Trigger3M)),NA())</f>
        <v>2.5570868874953506E-2</v>
      </c>
      <c r="M1290" s="52">
        <f>IFERROR(_xll.qlIndexFixing(ONIndex3M,I1290,TRUE,_xll.ohTrigger(RecalcTrigger,Trigger3M)),NA())</f>
        <v>2.549133986970098E-2</v>
      </c>
      <c r="N1290" s="52">
        <f>IFERROR(_xll.qlIndexFixing(Index6M,$H1290,TRUE,_xll.ohTrigger(RecalcTrigger,Trigger6M)),NA())</f>
        <v>2.7256788450489431E-2</v>
      </c>
      <c r="O1290" s="52">
        <f>IFERROR(_xll.qlIndexFixing(ONIndex6M,I1290,TRUE,_xll.ohTrigger(RecalcTrigger,Trigger6M)),NA())</f>
        <v>2.708333445759159E-2</v>
      </c>
      <c r="P1290" s="52">
        <f>IFERROR(_xll.qlIndexFixing(Index1Y,$H1290,TRUE,_xll.ohTrigger(RecalcTrigger,Trigger1Y)),NA())</f>
        <v>2.9368383883104986E-2</v>
      </c>
      <c r="Q1290" s="52">
        <f>IFERROR(_xll.qlIndexFixing(ONIndex1Y,I1290,TRUE,_xll.ohTrigger(RecalcTrigger,Trigger1Y)),NA())</f>
        <v>2.9048733976511087E-2</v>
      </c>
    </row>
    <row r="1291" spans="2:17" x14ac:dyDescent="0.2">
      <c r="B1291" s="46" t="s">
        <v>51</v>
      </c>
      <c r="D1291" s="49">
        <f>_xll.qlCalendarAdvance(LocalCalendar,$D1290,B1291,"f",FALSE)</f>
        <v>48654</v>
      </c>
      <c r="E1291" s="49">
        <f>_xll.qlInterestRateIndexValueDate(IndexON,D1291)</f>
        <v>48654</v>
      </c>
      <c r="F1291" s="52">
        <f>IFERROR(_xll.qlIndexFixing(IndexON,D1291,TRUE,_xll.ohTrigger(RecalcTrigger,TriggerON)),NA())</f>
        <v>2.1964640336946673E-2</v>
      </c>
      <c r="H1291" s="49">
        <f>_xll.qlCalendarAdvance(IborCalendar,$H1290,B1291,"f",FALSE)</f>
        <v>48647</v>
      </c>
      <c r="I1291" s="49">
        <f>_xll.qlInterestRateIndexValueDate(Index1M,$H1291)</f>
        <v>48649</v>
      </c>
      <c r="J1291" s="52">
        <f>IFERROR(_xll.qlIndexFixing(Index1M,$H1291,TRUE,_xll.ohTrigger(RecalcTrigger,Trigger1M)),NA())</f>
        <v>2.3825127409444685E-2</v>
      </c>
      <c r="K1291" s="52">
        <f>IFERROR(_xll.qlIndexFixing(ONIndex1M,I1291,TRUE,_xll.ohTrigger(RecalcTrigger,Trigger1M)),NA())</f>
        <v>2.3809796284606222E-2</v>
      </c>
      <c r="L1291" s="52">
        <f>IFERROR(_xll.qlIndexFixing(Index3M,H1291,TRUE,_xll.ohTrigger(RecalcTrigger,Trigger3M)),NA())</f>
        <v>2.5570357581586711E-2</v>
      </c>
      <c r="M1291" s="52">
        <f>IFERROR(_xll.qlIndexFixing(ONIndex3M,I1291,TRUE,_xll.ohTrigger(RecalcTrigger,Trigger3M)),NA())</f>
        <v>2.5491043576391093E-2</v>
      </c>
      <c r="N1291" s="52">
        <f>IFERROR(_xll.qlIndexFixing(Index6M,$H1291,TRUE,_xll.ohTrigger(RecalcTrigger,Trigger6M)),NA())</f>
        <v>2.7254652338115148E-2</v>
      </c>
      <c r="O1291" s="52">
        <f>IFERROR(_xll.qlIndexFixing(ONIndex6M,I1291,TRUE,_xll.ohTrigger(RecalcTrigger,Trigger6M)),NA())</f>
        <v>2.7082545217558263E-2</v>
      </c>
      <c r="P1291" s="52">
        <f>IFERROR(_xll.qlIndexFixing(Index1Y,$H1291,TRUE,_xll.ohTrigger(RecalcTrigger,Trigger1Y)),NA())</f>
        <v>2.936388806856036E-2</v>
      </c>
      <c r="Q1291" s="52">
        <f>IFERROR(_xll.qlIndexFixing(ONIndex1Y,I1291,TRUE,_xll.ohTrigger(RecalcTrigger,Trigger1Y)),NA())</f>
        <v>2.9044984182142741E-2</v>
      </c>
    </row>
    <row r="1292" spans="2:17" x14ac:dyDescent="0.2">
      <c r="B1292" s="46" t="s">
        <v>51</v>
      </c>
      <c r="D1292" s="49">
        <f>_xll.qlCalendarAdvance(LocalCalendar,$D1291,B1292,"f",FALSE)</f>
        <v>48661</v>
      </c>
      <c r="E1292" s="49">
        <f>_xll.qlInterestRateIndexValueDate(IndexON,D1292)</f>
        <v>48661</v>
      </c>
      <c r="F1292" s="52">
        <f>IFERROR(_xll.qlIndexFixing(IndexON,D1292,TRUE,_xll.ohTrigger(RecalcTrigger,TriggerON)),NA())</f>
        <v>2.1963966241687061E-2</v>
      </c>
      <c r="H1292" s="49">
        <f>_xll.qlCalendarAdvance(IborCalendar,$H1291,B1292,"f",FALSE)</f>
        <v>48654</v>
      </c>
      <c r="I1292" s="49">
        <f>_xll.qlInterestRateIndexValueDate(Index1M,$H1292)</f>
        <v>48656</v>
      </c>
      <c r="J1292" s="52">
        <f>IFERROR(_xll.qlIndexFixing(Index1M,$H1292,TRUE,_xll.ohTrigger(RecalcTrigger,Trigger1M)),NA())</f>
        <v>2.3822282133339479E-2</v>
      </c>
      <c r="K1292" s="52">
        <f>IFERROR(_xll.qlIndexFixing(ONIndex1M,I1292,TRUE,_xll.ohTrigger(RecalcTrigger,Trigger1M)),NA())</f>
        <v>2.3806459467623498E-2</v>
      </c>
      <c r="L1292" s="52">
        <f>IFERROR(_xll.qlIndexFixing(Index3M,H1292,TRUE,_xll.ohTrigger(RecalcTrigger,Trigger3M)),NA())</f>
        <v>2.5569813505965558E-2</v>
      </c>
      <c r="M1292" s="52">
        <f>IFERROR(_xll.qlIndexFixing(ONIndex3M,I1292,TRUE,_xll.ohTrigger(RecalcTrigger,Trigger3M)),NA())</f>
        <v>2.5490714711295936E-2</v>
      </c>
      <c r="N1292" s="52">
        <f>IFERROR(_xll.qlIndexFixing(Index6M,$H1292,TRUE,_xll.ohTrigger(RecalcTrigger,Trigger6M)),NA())</f>
        <v>2.7253417427074694E-2</v>
      </c>
      <c r="O1292" s="52">
        <f>IFERROR(_xll.qlIndexFixing(ONIndex6M,I1292,TRUE,_xll.ohTrigger(RecalcTrigger,Trigger6M)),NA())</f>
        <v>2.7081725342616991E-2</v>
      </c>
      <c r="P1292" s="52">
        <f>IFERROR(_xll.qlIndexFixing(Index1Y,$H1292,TRUE,_xll.ohTrigger(RecalcTrigger,Trigger1Y)),NA())</f>
        <v>2.9359367862775536E-2</v>
      </c>
      <c r="Q1292" s="52">
        <f>IFERROR(_xll.qlIndexFixing(ONIndex1Y,I1292,TRUE,_xll.ohTrigger(RecalcTrigger,Trigger1Y)),NA())</f>
        <v>2.9041210680311735E-2</v>
      </c>
    </row>
    <row r="1293" spans="2:17" x14ac:dyDescent="0.2">
      <c r="B1293" s="46" t="s">
        <v>51</v>
      </c>
      <c r="D1293" s="49">
        <f>_xll.qlCalendarAdvance(LocalCalendar,$D1292,B1293,"f",FALSE)</f>
        <v>48668</v>
      </c>
      <c r="E1293" s="49">
        <f>_xll.qlInterestRateIndexValueDate(IndexON,D1293)</f>
        <v>48668</v>
      </c>
      <c r="F1293" s="52">
        <f>IFERROR(_xll.qlIndexFixing(IndexON,D1293,TRUE,_xll.ohTrigger(RecalcTrigger,TriggerON)),NA())</f>
        <v>2.196326072556154E-2</v>
      </c>
      <c r="H1293" s="49">
        <f>_xll.qlCalendarAdvance(IborCalendar,$H1292,B1293,"f",FALSE)</f>
        <v>48661</v>
      </c>
      <c r="I1293" s="49">
        <f>_xll.qlInterestRateIndexValueDate(Index1M,$H1293)</f>
        <v>48663</v>
      </c>
      <c r="J1293" s="52">
        <f>IFERROR(_xll.qlIndexFixing(Index1M,$H1293,TRUE,_xll.ohTrigger(RecalcTrigger,Trigger1M)),NA())</f>
        <v>2.3818327046934162E-2</v>
      </c>
      <c r="K1293" s="52">
        <f>IFERROR(_xll.qlIndexFixing(ONIndex1M,I1293,TRUE,_xll.ohTrigger(RecalcTrigger,Trigger1M)),NA())</f>
        <v>2.3803099819943441E-2</v>
      </c>
      <c r="L1293" s="52">
        <f>IFERROR(_xll.qlIndexFixing(Index3M,H1293,TRUE,_xll.ohTrigger(RecalcTrigger,Trigger3M)),NA())</f>
        <v>2.5569236648102806E-2</v>
      </c>
      <c r="M1293" s="52">
        <f>IFERROR(_xll.qlIndexFixing(ONIndex3M,I1293,TRUE,_xll.ohTrigger(RecalcTrigger,Trigger3M)),NA())</f>
        <v>2.5490353274362221E-2</v>
      </c>
      <c r="N1293" s="52">
        <f>IFERROR(_xll.qlIndexFixing(Index6M,$H1293,TRUE,_xll.ohTrigger(RecalcTrigger,Trigger6M)),NA())</f>
        <v>2.7252151459846566E-2</v>
      </c>
      <c r="O1293" s="52">
        <f>IFERROR(_xll.qlIndexFixing(ONIndex6M,I1293,TRUE,_xll.ohTrigger(RecalcTrigger,Trigger6M)),NA())</f>
        <v>2.7080874832714485E-2</v>
      </c>
      <c r="P1293" s="52">
        <f>IFERROR(_xll.qlIndexFixing(Index1Y,$H1293,TRUE,_xll.ohTrigger(RecalcTrigger,Trigger1Y)),NA())</f>
        <v>2.9354823266077662E-2</v>
      </c>
      <c r="Q1293" s="52">
        <f>IFERROR(_xll.qlIndexFixing(ONIndex1Y,I1293,TRUE,_xll.ohTrigger(RecalcTrigger,Trigger1Y)),NA())</f>
        <v>2.903741347101807E-2</v>
      </c>
    </row>
    <row r="1294" spans="2:17" x14ac:dyDescent="0.2">
      <c r="B1294" s="46" t="s">
        <v>51</v>
      </c>
      <c r="D1294" s="49">
        <f>_xll.qlCalendarAdvance(LocalCalendar,$D1293,B1294,"f",FALSE)</f>
        <v>48675</v>
      </c>
      <c r="E1294" s="49">
        <f>_xll.qlInterestRateIndexValueDate(IndexON,D1294)</f>
        <v>48675</v>
      </c>
      <c r="F1294" s="52">
        <f>IFERROR(_xll.qlIndexFixing(IndexON,D1294,TRUE,_xll.ohTrigger(RecalcTrigger,TriggerON)),NA())</f>
        <v>2.1962523788729982E-2</v>
      </c>
      <c r="H1294" s="49">
        <f>_xll.qlCalendarAdvance(IborCalendar,$H1293,B1294,"f",FALSE)</f>
        <v>48668</v>
      </c>
      <c r="I1294" s="49">
        <f>_xll.qlInterestRateIndexValueDate(Index1M,$H1294)</f>
        <v>48670</v>
      </c>
      <c r="J1294" s="52">
        <f>IFERROR(_xll.qlIndexFixing(Index1M,$H1294,TRUE,_xll.ohTrigger(RecalcTrigger,Trigger1M)),NA())</f>
        <v>2.3815432306561191E-2</v>
      </c>
      <c r="K1294" s="52">
        <f>IFERROR(_xll.qlIndexFixing(ONIndex1M,I1294,TRUE,_xll.ohTrigger(RecalcTrigger,Trigger1M)),NA())</f>
        <v>2.3799717341619342E-2</v>
      </c>
      <c r="L1294" s="52">
        <f>IFERROR(_xll.qlIndexFixing(Index3M,H1294,TRUE,_xll.ohTrigger(RecalcTrigger,Trigger3M)),NA())</f>
        <v>2.5566058101001269E-2</v>
      </c>
      <c r="M1294" s="52">
        <f>IFERROR(_xll.qlIndexFixing(ONIndex3M,I1294,TRUE,_xll.ohTrigger(RecalcTrigger,Trigger3M)),NA())</f>
        <v>2.5489959265643236E-2</v>
      </c>
      <c r="N1294" s="52">
        <f>IFERROR(_xll.qlIndexFixing(Index6M,$H1294,TRUE,_xll.ohTrigger(RecalcTrigger,Trigger6M)),NA())</f>
        <v>2.7250854436490387E-2</v>
      </c>
      <c r="O1294" s="52">
        <f>IFERROR(_xll.qlIndexFixing(ONIndex6M,I1294,TRUE,_xll.ohTrigger(RecalcTrigger,Trigger6M)),NA())</f>
        <v>2.7079993687904036E-2</v>
      </c>
      <c r="P1294" s="52">
        <f>IFERROR(_xll.qlIndexFixing(Index1Y,$H1294,TRUE,_xll.ohTrigger(RecalcTrigger,Trigger1Y)),NA())</f>
        <v>2.9350254278796284E-2</v>
      </c>
      <c r="Q1294" s="52">
        <f>IFERROR(_xll.qlIndexFixing(ONIndex1Y,I1294,TRUE,_xll.ohTrigger(RecalcTrigger,Trigger1Y)),NA())</f>
        <v>2.903359255428839E-2</v>
      </c>
    </row>
    <row r="1295" spans="2:17" x14ac:dyDescent="0.2">
      <c r="B1295" s="46" t="s">
        <v>51</v>
      </c>
      <c r="D1295" s="49">
        <f>_xll.qlCalendarAdvance(LocalCalendar,$D1294,B1295,"f",FALSE)</f>
        <v>48682</v>
      </c>
      <c r="E1295" s="49">
        <f>_xll.qlInterestRateIndexValueDate(IndexON,D1295)</f>
        <v>48682</v>
      </c>
      <c r="F1295" s="52">
        <f>IFERROR(_xll.qlIndexFixing(IndexON,D1295,TRUE,_xll.ohTrigger(RecalcTrigger,TriggerON)),NA())</f>
        <v>2.1961755431112451E-2</v>
      </c>
      <c r="H1295" s="49">
        <f>_xll.qlCalendarAdvance(IborCalendar,$H1294,B1295,"f",FALSE)</f>
        <v>48675</v>
      </c>
      <c r="I1295" s="49">
        <f>_xll.qlInterestRateIndexValueDate(Index1M,$H1295)</f>
        <v>48677</v>
      </c>
      <c r="J1295" s="52">
        <f>IFERROR(_xll.qlIndexFixing(Index1M,$H1295,TRUE,_xll.ohTrigger(RecalcTrigger,Trigger1M)),NA())</f>
        <v>2.381143519622855E-2</v>
      </c>
      <c r="K1295" s="52">
        <f>IFERROR(_xll.qlIndexFixing(ONIndex1M,I1295,TRUE,_xll.ohTrigger(RecalcTrigger,Trigger1M)),NA())</f>
        <v>2.3796312032624556E-2</v>
      </c>
      <c r="L1295" s="52">
        <f>IFERROR(_xll.qlIndexFixing(Index3M,H1295,TRUE,_xll.ohTrigger(RecalcTrigger,Trigger3M)),NA())</f>
        <v>2.5565422838377226E-2</v>
      </c>
      <c r="M1295" s="52">
        <f>IFERROR(_xll.qlIndexFixing(ONIndex3M,I1295,TRUE,_xll.ohTrigger(RecalcTrigger,Trigger3M)),NA())</f>
        <v>2.5489532685059046E-2</v>
      </c>
      <c r="N1295" s="52">
        <f>IFERROR(_xll.qlIndexFixing(Index6M,$H1295,TRUE,_xll.ohTrigger(RecalcTrigger,Trigger6M)),NA())</f>
        <v>2.725044704648881E-2</v>
      </c>
      <c r="O1295" s="52">
        <f>IFERROR(_xll.qlIndexFixing(ONIndex6M,I1295,TRUE,_xll.ohTrigger(RecalcTrigger,Trigger6M)),NA())</f>
        <v>2.7079081908158997E-2</v>
      </c>
      <c r="P1295" s="52">
        <f>IFERROR(_xll.qlIndexFixing(Index1Y,$H1295,TRUE,_xll.ohTrigger(RecalcTrigger,Trigger1Y)),NA())</f>
        <v>2.9346500931286355E-2</v>
      </c>
      <c r="Q1295" s="52">
        <f>IFERROR(_xll.qlIndexFixing(ONIndex1Y,I1295,TRUE,_xll.ohTrigger(RecalcTrigger,Trigger1Y)),NA())</f>
        <v>2.9029747930122696E-2</v>
      </c>
    </row>
    <row r="1296" spans="2:17" x14ac:dyDescent="0.2">
      <c r="B1296" s="46" t="s">
        <v>51</v>
      </c>
      <c r="D1296" s="49">
        <f>_xll.qlCalendarAdvance(LocalCalendar,$D1295,B1296,"f",FALSE)</f>
        <v>48689</v>
      </c>
      <c r="E1296" s="49">
        <f>_xll.qlInterestRateIndexValueDate(IndexON,D1296)</f>
        <v>48689</v>
      </c>
      <c r="F1296" s="52">
        <f>IFERROR(_xll.qlIndexFixing(IndexON,D1296,TRUE,_xll.ohTrigger(RecalcTrigger,TriggerON)),NA())</f>
        <v>2.1960955652629011E-2</v>
      </c>
      <c r="H1296" s="49">
        <f>_xll.qlCalendarAdvance(IborCalendar,$H1295,B1296,"f",FALSE)</f>
        <v>48682</v>
      </c>
      <c r="I1296" s="49">
        <f>_xll.qlInterestRateIndexValueDate(Index1M,$H1296)</f>
        <v>48688</v>
      </c>
      <c r="J1296" s="52">
        <f>IFERROR(_xll.qlIndexFixing(Index1M,$H1296,TRUE,_xll.ohTrigger(RecalcTrigger,Trigger1M)),NA())</f>
        <v>2.3805420877590855E-2</v>
      </c>
      <c r="K1296" s="52">
        <f>IFERROR(_xll.qlIndexFixing(ONIndex1M,I1296,TRUE,_xll.ohTrigger(RecalcTrigger,Trigger1M)),NA())</f>
        <v>2.3789835721137464E-2</v>
      </c>
      <c r="L1296" s="52">
        <f>IFERROR(_xll.qlIndexFixing(Index3M,H1296,TRUE,_xll.ohTrigger(RecalcTrigger,Trigger3M)),NA())</f>
        <v>2.5564358349182411E-2</v>
      </c>
      <c r="M1296" s="52">
        <f>IFERROR(_xll.qlIndexFixing(ONIndex3M,I1296,TRUE,_xll.ohTrigger(RecalcTrigger,Trigger3M)),NA())</f>
        <v>2.5487062543581018E-2</v>
      </c>
      <c r="N1296" s="52">
        <f>IFERROR(_xll.qlIndexFixing(Index6M,$H1296,TRUE,_xll.ohTrigger(RecalcTrigger,Trigger6M)),NA())</f>
        <v>2.7245542017376487E-2</v>
      </c>
      <c r="O1296" s="52">
        <f>IFERROR(_xll.qlIndexFixing(ONIndex6M,I1296,TRUE,_xll.ohTrigger(RecalcTrigger,Trigger6M)),NA())</f>
        <v>2.7075690011475473E-2</v>
      </c>
      <c r="P1296" s="52">
        <f>IFERROR(_xll.qlIndexFixing(Index1Y,$H1296,TRUE,_xll.ohTrigger(RecalcTrigger,Trigger1Y)),NA())</f>
        <v>2.9336719567473434E-2</v>
      </c>
      <c r="Q1296" s="52">
        <f>IFERROR(_xll.qlIndexFixing(ONIndex1Y,I1296,TRUE,_xll.ohTrigger(RecalcTrigger,Trigger1Y)),NA())</f>
        <v>2.9021874946364434E-2</v>
      </c>
    </row>
    <row r="1297" spans="2:17" x14ac:dyDescent="0.2">
      <c r="B1297" s="46" t="s">
        <v>51</v>
      </c>
      <c r="D1297" s="49">
        <f>_xll.qlCalendarAdvance(LocalCalendar,$D1296,B1297,"f",FALSE)</f>
        <v>48696</v>
      </c>
      <c r="E1297" s="49">
        <f>_xll.qlInterestRateIndexValueDate(IndexON,D1297)</f>
        <v>48696</v>
      </c>
      <c r="F1297" s="52">
        <f>IFERROR(_xll.qlIndexFixing(IndexON,D1297,TRUE,_xll.ohTrigger(RecalcTrigger,TriggerON)),NA())</f>
        <v>2.1960124453359597E-2</v>
      </c>
      <c r="H1297" s="49">
        <f>_xll.qlCalendarAdvance(IborCalendar,$H1296,B1297,"f",FALSE)</f>
        <v>48689</v>
      </c>
      <c r="I1297" s="49">
        <f>_xll.qlInterestRateIndexValueDate(Index1M,$H1297)</f>
        <v>48691</v>
      </c>
      <c r="J1297" s="52">
        <f>IFERROR(_xll.qlIndexFixing(Index1M,$H1297,TRUE,_xll.ohTrigger(RecalcTrigger,Trigger1M)),NA())</f>
        <v>2.380445185748515E-2</v>
      </c>
      <c r="K1297" s="52">
        <f>IFERROR(_xll.qlIndexFixing(ONIndex1M,I1297,TRUE,_xll.ohTrigger(RecalcTrigger,Trigger1M)),NA())</f>
        <v>2.3789432922596276E-2</v>
      </c>
      <c r="L1297" s="52">
        <f>IFERROR(_xll.qlIndexFixing(Index3M,H1297,TRUE,_xll.ohTrigger(RecalcTrigger,Trigger3M)),NA())</f>
        <v>2.5564053987422879E-2</v>
      </c>
      <c r="M1297" s="52">
        <f>IFERROR(_xll.qlIndexFixing(ONIndex3M,I1297,TRUE,_xll.ohTrigger(RecalcTrigger,Trigger3M)),NA())</f>
        <v>2.548858180848157E-2</v>
      </c>
      <c r="N1297" s="52">
        <f>IFERROR(_xll.qlIndexFixing(Index6M,$H1297,TRUE,_xll.ohTrigger(RecalcTrigger,Trigger6M)),NA())</f>
        <v>2.7246777030271889E-2</v>
      </c>
      <c r="O1297" s="52">
        <f>IFERROR(_xll.qlIndexFixing(ONIndex6M,I1297,TRUE,_xll.ohTrigger(RecalcTrigger,Trigger6M)),NA())</f>
        <v>2.7077166443838507E-2</v>
      </c>
      <c r="P1297" s="52">
        <f>IFERROR(_xll.qlIndexFixing(Index1Y,$H1297,TRUE,_xll.ohTrigger(RecalcTrigger,Trigger1Y)),NA())</f>
        <v>2.9336400976770323E-2</v>
      </c>
      <c r="Q1297" s="52">
        <f>IFERROR(_xll.qlIndexFixing(ONIndex1Y,I1297,TRUE,_xll.ohTrigger(RecalcTrigger,Trigger1Y)),NA())</f>
        <v>2.9021987559350038E-2</v>
      </c>
    </row>
    <row r="1298" spans="2:17" x14ac:dyDescent="0.2">
      <c r="B1298" s="46" t="s">
        <v>51</v>
      </c>
      <c r="D1298" s="49">
        <f>_xll.qlCalendarAdvance(LocalCalendar,$D1297,B1298,"f",FALSE)</f>
        <v>48703</v>
      </c>
      <c r="E1298" s="49">
        <f>_xll.qlInterestRateIndexValueDate(IndexON,D1298)</f>
        <v>48703</v>
      </c>
      <c r="F1298" s="52">
        <f>IFERROR(_xll.qlIndexFixing(IndexON,D1298,TRUE,_xll.ohTrigger(RecalcTrigger,TriggerON)),NA())</f>
        <v>2.1959261833384147E-2</v>
      </c>
      <c r="H1298" s="49">
        <f>_xll.qlCalendarAdvance(IborCalendar,$H1297,B1298,"f",FALSE)</f>
        <v>48696</v>
      </c>
      <c r="I1298" s="49">
        <f>_xll.qlInterestRateIndexValueDate(Index1M,$H1298)</f>
        <v>48698</v>
      </c>
      <c r="J1298" s="52">
        <f>IFERROR(_xll.qlIndexFixing(Index1M,$H1298,TRUE,_xll.ohTrigger(RecalcTrigger,Trigger1M)),NA())</f>
        <v>2.380145817109991E-2</v>
      </c>
      <c r="K1298" s="52">
        <f>IFERROR(_xll.qlIndexFixing(ONIndex1M,I1298,TRUE,_xll.ohTrigger(RecalcTrigger,Trigger1M)),NA())</f>
        <v>2.3786495726596524E-2</v>
      </c>
      <c r="L1298" s="52">
        <f>IFERROR(_xll.qlIndexFixing(Index3M,H1298,TRUE,_xll.ohTrigger(RecalcTrigger,Trigger3M)),NA())</f>
        <v>2.5563320399126836E-2</v>
      </c>
      <c r="M1298" s="52">
        <f>IFERROR(_xll.qlIndexFixing(ONIndex3M,I1298,TRUE,_xll.ohTrigger(RecalcTrigger,Trigger3M)),NA())</f>
        <v>2.5488920856444608E-2</v>
      </c>
      <c r="N1298" s="52">
        <f>IFERROR(_xll.qlIndexFixing(Index6M,$H1298,TRUE,_xll.ohTrigger(RecalcTrigger,Trigger6M)),NA())</f>
        <v>2.7245355783030049E-2</v>
      </c>
      <c r="O1298" s="52">
        <f>IFERROR(_xll.qlIndexFixing(ONIndex6M,I1298,TRUE,_xll.ohTrigger(RecalcTrigger,Trigger6M)),NA())</f>
        <v>2.7077107876660733E-2</v>
      </c>
      <c r="P1298" s="52">
        <f>IFERROR(_xll.qlIndexFixing(Index1Y,$H1298,TRUE,_xll.ohTrigger(RecalcTrigger,Trigger1Y)),NA())</f>
        <v>2.9329232423777454E-2</v>
      </c>
      <c r="Q1298" s="52">
        <f>IFERROR(_xll.qlIndexFixing(ONIndex1Y,I1298,TRUE,_xll.ohTrigger(RecalcTrigger,Trigger1Y)),NA())</f>
        <v>2.9018960494624491E-2</v>
      </c>
    </row>
    <row r="1299" spans="2:17" x14ac:dyDescent="0.2">
      <c r="B1299" s="46" t="s">
        <v>51</v>
      </c>
      <c r="D1299" s="49">
        <f>_xll.qlCalendarAdvance(LocalCalendar,$D1298,B1299,"f",FALSE)</f>
        <v>48710</v>
      </c>
      <c r="E1299" s="49">
        <f>_xll.qlInterestRateIndexValueDate(IndexON,D1299)</f>
        <v>48710</v>
      </c>
      <c r="F1299" s="52">
        <f>IFERROR(_xll.qlIndexFixing(IndexON,D1299,TRUE,_xll.ohTrigger(RecalcTrigger,TriggerON)),NA())</f>
        <v>2.1958367792462852E-2</v>
      </c>
      <c r="H1299" s="49">
        <f>_xll.qlCalendarAdvance(IborCalendar,$H1298,B1299,"f",FALSE)</f>
        <v>48703</v>
      </c>
      <c r="I1299" s="49">
        <f>_xll.qlInterestRateIndexValueDate(Index1M,$H1299)</f>
        <v>48705</v>
      </c>
      <c r="J1299" s="52">
        <f>IFERROR(_xll.qlIndexFixing(Index1M,$H1299,TRUE,_xll.ohTrigger(RecalcTrigger,Trigger1M)),NA())</f>
        <v>2.3797377030874145E-2</v>
      </c>
      <c r="K1299" s="52">
        <f>IFERROR(_xll.qlIndexFixing(ONIndex1M,I1299,TRUE,_xll.ohTrigger(RecalcTrigger,Trigger1M)),NA())</f>
        <v>2.3782462489938538E-2</v>
      </c>
      <c r="L1299" s="52">
        <f>IFERROR(_xll.qlIndexFixing(Index3M,H1299,TRUE,_xll.ohTrigger(RecalcTrigger,Trigger3M)),NA())</f>
        <v>2.556508707474724E-2</v>
      </c>
      <c r="M1299" s="52">
        <f>IFERROR(_xll.qlIndexFixing(ONIndex3M,I1299,TRUE,_xll.ohTrigger(RecalcTrigger,Trigger3M)),NA())</f>
        <v>2.5487500644683081E-2</v>
      </c>
      <c r="N1299" s="52">
        <f>IFERROR(_xll.qlIndexFixing(Index6M,$H1299,TRUE,_xll.ohTrigger(RecalcTrigger,Trigger6M)),NA())</f>
        <v>2.7243903479980337E-2</v>
      </c>
      <c r="O1299" s="52">
        <f>IFERROR(_xll.qlIndexFixing(ONIndex6M,I1299,TRUE,_xll.ohTrigger(RecalcTrigger,Trigger6M)),NA())</f>
        <v>2.7075128439832952E-2</v>
      </c>
      <c r="P1299" s="52">
        <f>IFERROR(_xll.qlIndexFixing(Index1Y,$H1299,TRUE,_xll.ohTrigger(RecalcTrigger,Trigger1Y)),NA())</f>
        <v>2.9327043495286156E-2</v>
      </c>
      <c r="Q1299" s="52">
        <f>IFERROR(_xll.qlIndexFixing(ONIndex1Y,I1299,TRUE,_xll.ohTrigger(RecalcTrigger,Trigger1Y)),NA())</f>
        <v>2.9014132358780031E-2</v>
      </c>
    </row>
    <row r="1300" spans="2:17" x14ac:dyDescent="0.2">
      <c r="B1300" s="46" t="s">
        <v>51</v>
      </c>
      <c r="D1300" s="49">
        <f>_xll.qlCalendarAdvance(LocalCalendar,$D1299,B1300,"f",FALSE)</f>
        <v>48717</v>
      </c>
      <c r="E1300" s="49">
        <f>_xll.qlInterestRateIndexValueDate(IndexON,D1300)</f>
        <v>48717</v>
      </c>
      <c r="F1300" s="52">
        <f>IFERROR(_xll.qlIndexFixing(IndexON,D1300,TRUE,_xll.ohTrigger(RecalcTrigger,TriggerON)),NA())</f>
        <v>2.1957442330835519E-2</v>
      </c>
      <c r="H1300" s="49">
        <f>_xll.qlCalendarAdvance(IborCalendar,$H1299,B1300,"f",FALSE)</f>
        <v>48710</v>
      </c>
      <c r="I1300" s="49">
        <f>_xll.qlInterestRateIndexValueDate(Index1M,$H1300)</f>
        <v>48712</v>
      </c>
      <c r="J1300" s="52">
        <f>IFERROR(_xll.qlIndexFixing(Index1M,$H1300,TRUE,_xll.ohTrigger(RecalcTrigger,Trigger1M)),NA())</f>
        <v>2.3793805309668896E-2</v>
      </c>
      <c r="K1300" s="52">
        <f>IFERROR(_xll.qlIndexFixing(ONIndex1M,I1300,TRUE,_xll.ohTrigger(RecalcTrigger,Trigger1M)),NA())</f>
        <v>2.3778943027590316E-2</v>
      </c>
      <c r="L1300" s="52">
        <f>IFERROR(_xll.qlIndexFixing(Index3M,H1300,TRUE,_xll.ohTrigger(RecalcTrigger,Trigger3M)),NA())</f>
        <v>2.5564280741655027E-2</v>
      </c>
      <c r="M1300" s="52">
        <f>IFERROR(_xll.qlIndexFixing(ONIndex3M,I1300,TRUE,_xll.ohTrigger(RecalcTrigger,Trigger3M)),NA())</f>
        <v>2.5486911205012674E-2</v>
      </c>
      <c r="N1300" s="52">
        <f>IFERROR(_xll.qlIndexFixing(Index6M,$H1300,TRUE,_xll.ohTrigger(RecalcTrigger,Trigger6M)),NA())</f>
        <v>2.724242012119275E-2</v>
      </c>
      <c r="O1300" s="52">
        <f>IFERROR(_xll.qlIndexFixing(ONIndex6M,I1300,TRUE,_xll.ohTrigger(RecalcTrigger,Trigger6M)),NA())</f>
        <v>2.7074063485414968E-2</v>
      </c>
      <c r="P1300" s="52">
        <f>IFERROR(_xll.qlIndexFixing(Index1Y,$H1300,TRUE,_xll.ohTrigger(RecalcTrigger,Trigger1Y)),NA())</f>
        <v>2.9322328171518523E-2</v>
      </c>
      <c r="Q1300" s="52">
        <f>IFERROR(_xll.qlIndexFixing(ONIndex1Y,I1300,TRUE,_xll.ohTrigger(RecalcTrigger,Trigger1Y)),NA())</f>
        <v>2.9010169197327684E-2</v>
      </c>
    </row>
    <row r="1301" spans="2:17" x14ac:dyDescent="0.2">
      <c r="B1301" s="46" t="s">
        <v>51</v>
      </c>
      <c r="D1301" s="49">
        <f>_xll.qlCalendarAdvance(LocalCalendar,$D1300,B1301,"f",FALSE)</f>
        <v>48724</v>
      </c>
      <c r="E1301" s="49">
        <f>_xll.qlInterestRateIndexValueDate(IndexON,D1301)</f>
        <v>48724</v>
      </c>
      <c r="F1301" s="52">
        <f>IFERROR(_xll.qlIndexFixing(IndexON,D1301,TRUE,_xll.ohTrigger(RecalcTrigger,TriggerON)),NA())</f>
        <v>2.1956485448422214E-2</v>
      </c>
      <c r="H1301" s="49">
        <f>_xll.qlCalendarAdvance(IborCalendar,$H1300,B1301,"f",FALSE)</f>
        <v>48717</v>
      </c>
      <c r="I1301" s="49">
        <f>_xll.qlInterestRateIndexValueDate(Index1M,$H1301)</f>
        <v>48719</v>
      </c>
      <c r="J1301" s="52">
        <f>IFERROR(_xll.qlIndexFixing(Index1M,$H1301,TRUE,_xll.ohTrigger(RecalcTrigger,Trigger1M)),NA())</f>
        <v>2.3790210716557986E-2</v>
      </c>
      <c r="K1301" s="52">
        <f>IFERROR(_xll.qlIndexFixing(ONIndex1M,I1301,TRUE,_xll.ohTrigger(RecalcTrigger,Trigger1M)),NA())</f>
        <v>2.3775400734598051E-2</v>
      </c>
      <c r="L1301" s="52">
        <f>IFERROR(_xll.qlIndexFixing(Index3M,H1301,TRUE,_xll.ohTrigger(RecalcTrigger,Trigger3M)),NA())</f>
        <v>2.5563441626464081E-2</v>
      </c>
      <c r="M1301" s="52">
        <f>IFERROR(_xll.qlIndexFixing(ONIndex3M,I1301,TRUE,_xll.ohTrigger(RecalcTrigger,Trigger3M)),NA())</f>
        <v>2.5486289193583644E-2</v>
      </c>
      <c r="N1301" s="52">
        <f>IFERROR(_xll.qlIndexFixing(Index6M,$H1301,TRUE,_xll.ohTrigger(RecalcTrigger,Trigger6M)),NA())</f>
        <v>2.7240905706735562E-2</v>
      </c>
      <c r="O1301" s="52">
        <f>IFERROR(_xll.qlIndexFixing(ONIndex6M,I1301,TRUE,_xll.ohTrigger(RecalcTrigger,Trigger6M)),NA())</f>
        <v>2.7072967896062394E-2</v>
      </c>
      <c r="P1301" s="52">
        <f>IFERROR(_xll.qlIndexFixing(Index1Y,$H1301,TRUE,_xll.ohTrigger(RecalcTrigger,Trigger1Y)),NA())</f>
        <v>2.9317588459522127E-2</v>
      </c>
      <c r="Q1301" s="52">
        <f>IFERROR(_xll.qlIndexFixing(ONIndex1Y,I1301,TRUE,_xll.ohTrigger(RecalcTrigger,Trigger1Y)),NA())</f>
        <v>2.9006182328439323E-2</v>
      </c>
    </row>
    <row r="1302" spans="2:17" x14ac:dyDescent="0.2">
      <c r="B1302" s="46" t="s">
        <v>51</v>
      </c>
      <c r="D1302" s="49">
        <f>_xll.qlCalendarAdvance(LocalCalendar,$D1301,B1302,"f",FALSE)</f>
        <v>48731</v>
      </c>
      <c r="E1302" s="49">
        <f>_xll.qlInterestRateIndexValueDate(IndexON,D1302)</f>
        <v>48731</v>
      </c>
      <c r="F1302" s="52">
        <f>IFERROR(_xll.qlIndexFixing(IndexON,D1302,TRUE,_xll.ohTrigger(RecalcTrigger,TriggerON)),NA())</f>
        <v>2.1955497145222935E-2</v>
      </c>
      <c r="H1302" s="49">
        <f>_xll.qlCalendarAdvance(IborCalendar,$H1301,B1302,"f",FALSE)</f>
        <v>48724</v>
      </c>
      <c r="I1302" s="49">
        <f>_xll.qlInterestRateIndexValueDate(Index1M,$H1302)</f>
        <v>48726</v>
      </c>
      <c r="J1302" s="52">
        <f>IFERROR(_xll.qlIndexFixing(Index1M,$H1302,TRUE,_xll.ohTrigger(RecalcTrigger,Trigger1M)),NA())</f>
        <v>2.3786593251564625E-2</v>
      </c>
      <c r="K1302" s="52">
        <f>IFERROR(_xll.qlIndexFixing(ONIndex1M,I1302,TRUE,_xll.ohTrigger(RecalcTrigger,Trigger1M)),NA())</f>
        <v>2.377236475967992E-2</v>
      </c>
      <c r="L1302" s="52">
        <f>IFERROR(_xll.qlIndexFixing(Index3M,H1302,TRUE,_xll.ohTrigger(RecalcTrigger,Trigger3M)),NA())</f>
        <v>2.5563406494274032E-2</v>
      </c>
      <c r="M1302" s="52">
        <f>IFERROR(_xll.qlIndexFixing(ONIndex3M,I1302,TRUE,_xll.ohTrigger(RecalcTrigger,Trigger3M)),NA())</f>
        <v>2.5486488475867652E-2</v>
      </c>
      <c r="N1302" s="52">
        <f>IFERROR(_xll.qlIndexFixing(Index6M,$H1302,TRUE,_xll.ohTrigger(RecalcTrigger,Trigger6M)),NA())</f>
        <v>2.7239360236681793E-2</v>
      </c>
      <c r="O1302" s="52">
        <f>IFERROR(_xll.qlIndexFixing(ONIndex6M,I1302,TRUE,_xll.ohTrigger(RecalcTrigger,Trigger6M)),NA())</f>
        <v>2.7072777710734908E-2</v>
      </c>
      <c r="P1302" s="52">
        <f>IFERROR(_xll.qlIndexFixing(Index1Y,$H1302,TRUE,_xll.ohTrigger(RecalcTrigger,Trigger1Y)),NA())</f>
        <v>2.9313649558760806E-2</v>
      </c>
      <c r="Q1302" s="52">
        <f>IFERROR(_xll.qlIndexFixing(ONIndex1Y,I1302,TRUE,_xll.ohTrigger(RecalcTrigger,Trigger1Y)),NA())</f>
        <v>2.9003052378699934E-2</v>
      </c>
    </row>
    <row r="1303" spans="2:17" x14ac:dyDescent="0.2">
      <c r="B1303" s="46" t="s">
        <v>51</v>
      </c>
      <c r="D1303" s="49">
        <f>_xll.qlCalendarAdvance(LocalCalendar,$D1302,B1303,"f",FALSE)</f>
        <v>48738</v>
      </c>
      <c r="E1303" s="49">
        <f>_xll.qlInterestRateIndexValueDate(IndexON,D1303)</f>
        <v>48738</v>
      </c>
      <c r="F1303" s="52">
        <f>IFERROR(_xll.qlIndexFixing(IndexON,D1303,TRUE,_xll.ohTrigger(RecalcTrigger,TriggerON)),NA())</f>
        <v>2.1954477421157748E-2</v>
      </c>
      <c r="H1303" s="49">
        <f>_xll.qlCalendarAdvance(IborCalendar,$H1302,B1303,"f",FALSE)</f>
        <v>48731</v>
      </c>
      <c r="I1303" s="49">
        <f>_xll.qlInterestRateIndexValueDate(Index1M,$H1303)</f>
        <v>48733</v>
      </c>
      <c r="J1303" s="52">
        <f>IFERROR(_xll.qlIndexFixing(Index1M,$H1303,TRUE,_xll.ohTrigger(RecalcTrigger,Trigger1M)),NA())</f>
        <v>2.3783475849962765E-2</v>
      </c>
      <c r="K1303" s="52">
        <f>IFERROR(_xll.qlIndexFixing(ONIndex1M,I1303,TRUE,_xll.ohTrigger(RecalcTrigger,Trigger1M)),NA())</f>
        <v>2.3768247656681396E-2</v>
      </c>
      <c r="L1303" s="52">
        <f>IFERROR(_xll.qlIndexFixing(Index3M,H1303,TRUE,_xll.ohTrigger(RecalcTrigger,Trigger3M)),NA())</f>
        <v>2.5562499409181521E-2</v>
      </c>
      <c r="M1303" s="52">
        <f>IFERROR(_xll.qlIndexFixing(ONIndex3M,I1303,TRUE,_xll.ohTrigger(RecalcTrigger,Trigger3M)),NA())</f>
        <v>2.5484947455236551E-2</v>
      </c>
      <c r="N1303" s="52">
        <f>IFERROR(_xll.qlIndexFixing(Index6M,$H1303,TRUE,_xll.ohTrigger(RecalcTrigger,Trigger6M)),NA())</f>
        <v>2.7237783711103601E-2</v>
      </c>
      <c r="O1303" s="52">
        <f>IFERROR(_xll.qlIndexFixing(ONIndex6M,I1303,TRUE,_xll.ohTrigger(RecalcTrigger,Trigger6M)),NA())</f>
        <v>2.7070684812633417E-2</v>
      </c>
      <c r="P1303" s="52">
        <f>IFERROR(_xll.qlIndexFixing(Index1Y,$H1303,TRUE,_xll.ohTrigger(RecalcTrigger,Trigger1Y)),NA())</f>
        <v>2.9308035872218502E-2</v>
      </c>
      <c r="Q1303" s="52">
        <f>IFERROR(_xll.qlIndexFixing(ONIndex1Y,I1303,TRUE,_xll.ohTrigger(RecalcTrigger,Trigger1Y)),NA())</f>
        <v>2.8998137468327911E-2</v>
      </c>
    </row>
    <row r="1304" spans="2:17" x14ac:dyDescent="0.2">
      <c r="B1304" s="46" t="s">
        <v>51</v>
      </c>
      <c r="D1304" s="49">
        <f>_xll.qlCalendarAdvance(LocalCalendar,$D1303,B1304,"f",FALSE)</f>
        <v>48745</v>
      </c>
      <c r="E1304" s="49">
        <f>_xll.qlInterestRateIndexValueDate(IndexON,D1304)</f>
        <v>48745</v>
      </c>
      <c r="F1304" s="52">
        <f>IFERROR(_xll.qlIndexFixing(IndexON,D1304,TRUE,_xll.ohTrigger(RecalcTrigger,TriggerON)),NA())</f>
        <v>2.1953426276386523E-2</v>
      </c>
      <c r="H1304" s="49">
        <f>_xll.qlCalendarAdvance(IborCalendar,$H1303,B1304,"f",FALSE)</f>
        <v>48738</v>
      </c>
      <c r="I1304" s="49">
        <f>_xll.qlInterestRateIndexValueDate(Index1M,$H1304)</f>
        <v>48740</v>
      </c>
      <c r="J1304" s="52">
        <f>IFERROR(_xll.qlIndexFixing(Index1M,$H1304,TRUE,_xll.ohTrigger(RecalcTrigger,Trigger1M)),NA())</f>
        <v>2.3779289706013059E-2</v>
      </c>
      <c r="K1304" s="52">
        <f>IFERROR(_xll.qlIndexFixing(ONIndex1M,I1304,TRUE,_xll.ohTrigger(RecalcTrigger,Trigger1M)),NA())</f>
        <v>2.3764636871757006E-2</v>
      </c>
      <c r="L1304" s="52">
        <f>IFERROR(_xll.qlIndexFixing(Index3M,H1304,TRUE,_xll.ohTrigger(RecalcTrigger,Trigger3M)),NA())</f>
        <v>2.5560727588507151E-2</v>
      </c>
      <c r="M1304" s="52">
        <f>IFERROR(_xll.qlIndexFixing(ONIndex3M,I1304,TRUE,_xll.ohTrigger(RecalcTrigger,Trigger3M)),NA())</f>
        <v>2.5484227728318487E-2</v>
      </c>
      <c r="N1304" s="52">
        <f>IFERROR(_xll.qlIndexFixing(Index6M,$H1304,TRUE,_xll.ohTrigger(RecalcTrigger,Trigger6M)),NA())</f>
        <v>2.7236176130075736E-2</v>
      </c>
      <c r="O1304" s="52">
        <f>IFERROR(_xll.qlIndexFixing(ONIndex6M,I1304,TRUE,_xll.ohTrigger(RecalcTrigger,Trigger6M)),NA())</f>
        <v>2.7069497318503721E-2</v>
      </c>
      <c r="P1304" s="52">
        <f>IFERROR(_xll.qlIndexFixing(Index1Y,$H1304,TRUE,_xll.ohTrigger(RecalcTrigger,Trigger1Y)),NA())</f>
        <v>2.9303222997603687E-2</v>
      </c>
      <c r="Q1304" s="52">
        <f>IFERROR(_xll.qlIndexFixing(ONIndex1Y,I1304,TRUE,_xll.ohTrigger(RecalcTrigger,Trigger1Y)),NA())</f>
        <v>2.8994079477131507E-2</v>
      </c>
    </row>
    <row r="1305" spans="2:17" x14ac:dyDescent="0.2">
      <c r="B1305" s="46" t="s">
        <v>51</v>
      </c>
      <c r="D1305" s="49">
        <f>_xll.qlCalendarAdvance(LocalCalendar,$D1304,B1305,"f",FALSE)</f>
        <v>48752</v>
      </c>
      <c r="E1305" s="49">
        <f>_xll.qlInterestRateIndexValueDate(IndexON,D1305)</f>
        <v>48752</v>
      </c>
      <c r="F1305" s="52">
        <f>IFERROR(_xll.qlIndexFixing(IndexON,D1305,TRUE,_xll.ohTrigger(RecalcTrigger,TriggerON)),NA())</f>
        <v>2.1952343710749389E-2</v>
      </c>
      <c r="H1305" s="49">
        <f>_xll.qlCalendarAdvance(IborCalendar,$H1304,B1305,"f",FALSE)</f>
        <v>48745</v>
      </c>
      <c r="I1305" s="49">
        <f>_xll.qlInterestRateIndexValueDate(Index1M,$H1305)</f>
        <v>48747</v>
      </c>
      <c r="J1305" s="52">
        <f>IFERROR(_xll.qlIndexFixing(Index1M,$H1305,TRUE,_xll.ohTrigger(RecalcTrigger,Trigger1M)),NA())</f>
        <v>2.3775603625493535E-2</v>
      </c>
      <c r="K1305" s="52">
        <f>IFERROR(_xll.qlIndexFixing(ONIndex1M,I1305,TRUE,_xll.ohTrigger(RecalcTrigger,Trigger1M)),NA())</f>
        <v>2.3761003256135282E-2</v>
      </c>
      <c r="L1305" s="52">
        <f>IFERROR(_xll.qlIndexFixing(Index3M,H1305,TRUE,_xll.ohTrigger(RecalcTrigger,Trigger3M)),NA())</f>
        <v>2.5559757345137251E-2</v>
      </c>
      <c r="M1305" s="52">
        <f>IFERROR(_xll.qlIndexFixing(ONIndex3M,I1305,TRUE,_xll.ohTrigger(RecalcTrigger,Trigger3M)),NA())</f>
        <v>2.5483475429615154E-2</v>
      </c>
      <c r="N1305" s="52">
        <f>IFERROR(_xll.qlIndexFixing(Index6M,$H1305,TRUE,_xll.ohTrigger(RecalcTrigger,Trigger6M)),NA())</f>
        <v>2.7234537493673817E-2</v>
      </c>
      <c r="O1305" s="52">
        <f>IFERROR(_xll.qlIndexFixing(ONIndex6M,I1305,TRUE,_xll.ohTrigger(RecalcTrigger,Trigger6M)),NA())</f>
        <v>2.7068279189466082E-2</v>
      </c>
      <c r="P1305" s="52">
        <f>IFERROR(_xll.qlIndexFixing(Index1Y,$H1305,TRUE,_xll.ohTrigger(RecalcTrigger,Trigger1Y)),NA())</f>
        <v>2.9298385736144721E-2</v>
      </c>
      <c r="Q1305" s="52">
        <f>IFERROR(_xll.qlIndexFixing(ONIndex1Y,I1305,TRUE,_xll.ohTrigger(RecalcTrigger,Trigger1Y)),NA())</f>
        <v>2.8989997778499088E-2</v>
      </c>
    </row>
    <row r="1306" spans="2:17" x14ac:dyDescent="0.2">
      <c r="B1306" s="46" t="s">
        <v>51</v>
      </c>
      <c r="D1306" s="49">
        <f>_xll.qlCalendarAdvance(LocalCalendar,$D1305,B1306,"f",FALSE)</f>
        <v>48759</v>
      </c>
      <c r="E1306" s="49">
        <f>_xll.qlInterestRateIndexValueDate(IndexON,D1306)</f>
        <v>48759</v>
      </c>
      <c r="F1306" s="52">
        <f>IFERROR(_xll.qlIndexFixing(IndexON,D1306,TRUE,_xll.ohTrigger(RecalcTrigger,TriggerON)),NA())</f>
        <v>2.1951229724326282E-2</v>
      </c>
      <c r="H1306" s="49">
        <f>_xll.qlCalendarAdvance(IborCalendar,$H1305,B1306,"f",FALSE)</f>
        <v>48752</v>
      </c>
      <c r="I1306" s="49">
        <f>_xll.qlInterestRateIndexValueDate(Index1M,$H1306)</f>
        <v>48754</v>
      </c>
      <c r="J1306" s="52">
        <f>IFERROR(_xll.qlIndexFixing(Index1M,$H1306,TRUE,_xll.ohTrigger(RecalcTrigger,Trigger1M)),NA())</f>
        <v>2.3771894673181807E-2</v>
      </c>
      <c r="K1306" s="52">
        <f>IFERROR(_xll.qlIndexFixing(ONIndex1M,I1306,TRUE,_xll.ohTrigger(RecalcTrigger,Trigger1M)),NA())</f>
        <v>2.3757346809896163E-2</v>
      </c>
      <c r="L1306" s="52">
        <f>IFERROR(_xll.qlIndexFixing(Index3M,H1306,TRUE,_xll.ohTrigger(RecalcTrigger,Trigger3M)),NA())</f>
        <v>2.5558754319784265E-2</v>
      </c>
      <c r="M1306" s="52">
        <f>IFERROR(_xll.qlIndexFixing(ONIndex3M,I1306,TRUE,_xll.ohTrigger(RecalcTrigger,Trigger3M)),NA())</f>
        <v>2.5482690559099908E-2</v>
      </c>
      <c r="N1306" s="52">
        <f>IFERROR(_xll.qlIndexFixing(Index6M,$H1306,TRUE,_xll.ohTrigger(RecalcTrigger,Trigger6M)),NA())</f>
        <v>2.7234657692463443E-2</v>
      </c>
      <c r="O1306" s="52">
        <f>IFERROR(_xll.qlIndexFixing(ONIndex6M,I1306,TRUE,_xll.ohTrigger(RecalcTrigger,Trigger6M)),NA())</f>
        <v>2.7067030425493854E-2</v>
      </c>
      <c r="P1306" s="52">
        <f>IFERROR(_xll.qlIndexFixing(Index1Y,$H1306,TRUE,_xll.ohTrigger(RecalcTrigger,Trigger1Y)),NA())</f>
        <v>2.9293524088191844E-2</v>
      </c>
      <c r="Q1306" s="52">
        <f>IFERROR(_xll.qlIndexFixing(ONIndex1Y,I1306,TRUE,_xll.ohTrigger(RecalcTrigger,Trigger1Y)),NA())</f>
        <v>2.898589237240401E-2</v>
      </c>
    </row>
    <row r="1307" spans="2:17" x14ac:dyDescent="0.2">
      <c r="B1307" s="46" t="s">
        <v>51</v>
      </c>
      <c r="D1307" s="49">
        <f>_xll.qlCalendarAdvance(LocalCalendar,$D1306,B1307,"f",FALSE)</f>
        <v>48766</v>
      </c>
      <c r="E1307" s="49">
        <f>_xll.qlInterestRateIndexValueDate(IndexON,D1307)</f>
        <v>48766</v>
      </c>
      <c r="F1307" s="52">
        <f>IFERROR(_xll.qlIndexFixing(IndexON,D1307,TRUE,_xll.ohTrigger(RecalcTrigger,TriggerON)),NA())</f>
        <v>2.1950084317197138E-2</v>
      </c>
      <c r="H1307" s="49">
        <f>_xll.qlCalendarAdvance(IborCalendar,$H1306,B1307,"f",FALSE)</f>
        <v>48759</v>
      </c>
      <c r="I1307" s="49">
        <f>_xll.qlInterestRateIndexValueDate(Index1M,$H1307)</f>
        <v>48761</v>
      </c>
      <c r="J1307" s="52">
        <f>IFERROR(_xll.qlIndexFixing(Index1M,$H1307,TRUE,_xll.ohTrigger(RecalcTrigger,Trigger1M)),NA())</f>
        <v>2.3768162849088191E-2</v>
      </c>
      <c r="K1307" s="52">
        <f>IFERROR(_xll.qlIndexFixing(ONIndex1M,I1307,TRUE,_xll.ohTrigger(RecalcTrigger,Trigger1M)),NA())</f>
        <v>2.3754187328199894E-2</v>
      </c>
      <c r="L1307" s="52">
        <f>IFERROR(_xll.qlIndexFixing(Index3M,H1307,TRUE,_xll.ohTrigger(RecalcTrigger,Trigger3M)),NA())</f>
        <v>2.5557718512470299E-2</v>
      </c>
      <c r="M1307" s="52">
        <f>IFERROR(_xll.qlIndexFixing(ONIndex3M,I1307,TRUE,_xll.ohTrigger(RecalcTrigger,Trigger3M)),NA())</f>
        <v>2.5482715082469909E-2</v>
      </c>
      <c r="N1307" s="52">
        <f>IFERROR(_xll.qlIndexFixing(Index6M,$H1307,TRUE,_xll.ohTrigger(RecalcTrigger,Trigger6M)),NA())</f>
        <v>2.7232059743881425E-2</v>
      </c>
      <c r="O1307" s="52">
        <f>IFERROR(_xll.qlIndexFixing(ONIndex6M,I1307,TRUE,_xll.ohTrigger(RecalcTrigger,Trigger6M)),NA())</f>
        <v>2.7066675665725626E-2</v>
      </c>
      <c r="P1307" s="52">
        <f>IFERROR(_xll.qlIndexFixing(Index1Y,$H1307,TRUE,_xll.ohTrigger(RecalcTrigger,Trigger1Y)),NA())</f>
        <v>2.9288638054097683E-2</v>
      </c>
      <c r="Q1307" s="52">
        <f>IFERROR(_xll.qlIndexFixing(ONIndex1Y,I1307,TRUE,_xll.ohTrigger(RecalcTrigger,Trigger1Y)),NA())</f>
        <v>2.8982633774472522E-2</v>
      </c>
    </row>
    <row r="1308" spans="2:17" x14ac:dyDescent="0.2">
      <c r="B1308" s="46" t="s">
        <v>51</v>
      </c>
      <c r="D1308" s="49">
        <f>_xll.qlCalendarAdvance(LocalCalendar,$D1307,B1308,"f",FALSE)</f>
        <v>48773</v>
      </c>
      <c r="E1308" s="49">
        <f>_xll.qlInterestRateIndexValueDate(IndexON,D1308)</f>
        <v>48773</v>
      </c>
      <c r="F1308" s="52">
        <f>IFERROR(_xll.qlIndexFixing(IndexON,D1308,TRUE,_xll.ohTrigger(RecalcTrigger,TriggerON)),NA())</f>
        <v>2.1948907489202085E-2</v>
      </c>
      <c r="H1308" s="49">
        <f>_xll.qlCalendarAdvance(IborCalendar,$H1307,B1308,"f",FALSE)</f>
        <v>48766</v>
      </c>
      <c r="I1308" s="49">
        <f>_xll.qlInterestRateIndexValueDate(Index1M,$H1308)</f>
        <v>48768</v>
      </c>
      <c r="J1308" s="52">
        <f>IFERROR(_xll.qlIndexFixing(Index1M,$H1308,TRUE,_xll.ohTrigger(RecalcTrigger,Trigger1M)),NA())</f>
        <v>2.3764408153246208E-2</v>
      </c>
      <c r="K1308" s="52">
        <f>IFERROR(_xll.qlIndexFixing(ONIndex1M,I1308,TRUE,_xll.ohTrigger(RecalcTrigger,Trigger1M)),NA())</f>
        <v>2.3749965425459152E-2</v>
      </c>
      <c r="L1308" s="52">
        <f>IFERROR(_xll.qlIndexFixing(Index3M,H1308,TRUE,_xll.ohTrigger(RecalcTrigger,Trigger3M)),NA())</f>
        <v>2.5557472218981397E-2</v>
      </c>
      <c r="M1308" s="52">
        <f>IFERROR(_xll.qlIndexFixing(ONIndex3M,I1308,TRUE,_xll.ohTrigger(RecalcTrigger,Trigger3M)),NA())</f>
        <v>2.5481023102633671E-2</v>
      </c>
      <c r="N1308" s="52">
        <f>IFERROR(_xll.qlIndexFixing(Index6M,$H1308,TRUE,_xll.ohTrigger(RecalcTrigger,Trigger6M)),NA())</f>
        <v>2.7229435253005797E-2</v>
      </c>
      <c r="O1308" s="52">
        <f>IFERROR(_xll.qlIndexFixing(ONIndex6M,I1308,TRUE,_xll.ohTrigger(RecalcTrigger,Trigger6M)),NA())</f>
        <v>2.7064440992798922E-2</v>
      </c>
      <c r="P1308" s="52">
        <f>IFERROR(_xll.qlIndexFixing(Index1Y,$H1308,TRUE,_xll.ohTrigger(RecalcTrigger,Trigger1Y)),NA())</f>
        <v>2.9283727634216185E-2</v>
      </c>
      <c r="Q1308" s="52">
        <f>IFERROR(_xll.qlIndexFixing(ONIndex1Y,I1308,TRUE,_xll.ohTrigger(RecalcTrigger,Trigger1Y)),NA())</f>
        <v>2.8977610438012391E-2</v>
      </c>
    </row>
    <row r="1309" spans="2:17" x14ac:dyDescent="0.2">
      <c r="B1309" s="46" t="s">
        <v>51</v>
      </c>
      <c r="D1309" s="49">
        <f>_xll.qlCalendarAdvance(LocalCalendar,$D1308,B1309,"f",FALSE)</f>
        <v>48780</v>
      </c>
      <c r="E1309" s="49">
        <f>_xll.qlInterestRateIndexValueDate(IndexON,D1309)</f>
        <v>48780</v>
      </c>
      <c r="F1309" s="52">
        <f>IFERROR(_xll.qlIndexFixing(IndexON,D1309,TRUE,_xll.ohTrigger(RecalcTrigger,TriggerON)),NA())</f>
        <v>2.1947699240341123E-2</v>
      </c>
      <c r="H1309" s="49">
        <f>_xll.qlCalendarAdvance(IborCalendar,$H1308,B1309,"f",FALSE)</f>
        <v>48773</v>
      </c>
      <c r="I1309" s="49">
        <f>_xll.qlInterestRateIndexValueDate(Index1M,$H1309)</f>
        <v>48775</v>
      </c>
      <c r="J1309" s="52">
        <f>IFERROR(_xll.qlIndexFixing(Index1M,$H1309,TRUE,_xll.ohTrigger(RecalcTrigger,Trigger1M)),NA())</f>
        <v>2.376063058567391E-2</v>
      </c>
      <c r="K1309" s="52">
        <f>IFERROR(_xll.qlIndexFixing(ONIndex1M,I1309,TRUE,_xll.ohTrigger(RecalcTrigger,Trigger1M)),NA())</f>
        <v>2.3746240487261261E-2</v>
      </c>
      <c r="L1309" s="52">
        <f>IFERROR(_xll.qlIndexFixing(Index3M,H1309,TRUE,_xll.ohTrigger(RecalcTrigger,Trigger3M)),NA())</f>
        <v>2.5555548552074248E-2</v>
      </c>
      <c r="M1309" s="52">
        <f>IFERROR(_xll.qlIndexFixing(ONIndex3M,I1309,TRUE,_xll.ohTrigger(RecalcTrigger,Trigger3M)),NA())</f>
        <v>2.5480140516682681E-2</v>
      </c>
      <c r="N1309" s="52">
        <f>IFERROR(_xll.qlIndexFixing(Index6M,$H1309,TRUE,_xll.ohTrigger(RecalcTrigger,Trigger6M)),NA())</f>
        <v>2.7228560385464194E-2</v>
      </c>
      <c r="O1309" s="52">
        <f>IFERROR(_xll.qlIndexFixing(ONIndex6M,I1309,TRUE,_xll.ohTrigger(RecalcTrigger,Trigger6M)),NA())</f>
        <v>2.7063100324049572E-2</v>
      </c>
      <c r="P1309" s="52">
        <f>IFERROR(_xll.qlIndexFixing(Index1Y,$H1309,TRUE,_xll.ohTrigger(RecalcTrigger,Trigger1Y)),NA())</f>
        <v>2.9278792828902809E-2</v>
      </c>
      <c r="Q1309" s="52">
        <f>IFERROR(_xll.qlIndexFixing(ONIndex1Y,I1309,TRUE,_xll.ohTrigger(RecalcTrigger,Trigger1Y)),NA())</f>
        <v>2.8973433909635915E-2</v>
      </c>
    </row>
    <row r="1310" spans="2:17" x14ac:dyDescent="0.2">
      <c r="B1310" s="46" t="s">
        <v>51</v>
      </c>
      <c r="D1310" s="49">
        <f>_xll.qlCalendarAdvance(LocalCalendar,$D1309,B1310,"f",FALSE)</f>
        <v>48787</v>
      </c>
      <c r="E1310" s="49">
        <f>_xll.qlInterestRateIndexValueDate(IndexON,D1310)</f>
        <v>48787</v>
      </c>
      <c r="F1310" s="52">
        <f>IFERROR(_xll.qlIndexFixing(IndexON,D1310,TRUE,_xll.ohTrigger(RecalcTrigger,TriggerON)),NA())</f>
        <v>2.1946459570774124E-2</v>
      </c>
      <c r="H1310" s="49">
        <f>_xll.qlCalendarAdvance(IborCalendar,$H1309,B1310,"f",FALSE)</f>
        <v>48780</v>
      </c>
      <c r="I1310" s="49">
        <f>_xll.qlInterestRateIndexValueDate(Index1M,$H1310)</f>
        <v>48782</v>
      </c>
      <c r="J1310" s="52">
        <f>IFERROR(_xll.qlIndexFixing(Index1M,$H1310,TRUE,_xll.ohTrigger(RecalcTrigger,Trigger1M)),NA())</f>
        <v>2.3756830146386767E-2</v>
      </c>
      <c r="K1310" s="52">
        <f>IFERROR(_xll.qlIndexFixing(ONIndex1M,I1310,TRUE,_xll.ohTrigger(RecalcTrigger,Trigger1M)),NA())</f>
        <v>2.3742492718445973E-2</v>
      </c>
      <c r="L1310" s="52">
        <f>IFERROR(_xll.qlIndexFixing(Index3M,H1310,TRUE,_xll.ohTrigger(RecalcTrigger,Trigger3M)),NA())</f>
        <v>2.5554414399046585E-2</v>
      </c>
      <c r="M1310" s="52">
        <f>IFERROR(_xll.qlIndexFixing(ONIndex3M,I1310,TRUE,_xll.ohTrigger(RecalcTrigger,Trigger3M)),NA())</f>
        <v>2.5479225358946422E-2</v>
      </c>
      <c r="N1310" s="52">
        <f>IFERROR(_xll.qlIndexFixing(Index6M,$H1310,TRUE,_xll.ohTrigger(RecalcTrigger,Trigger6M)),NA())</f>
        <v>2.7225878483815708E-2</v>
      </c>
      <c r="O1310" s="52">
        <f>IFERROR(_xll.qlIndexFixing(ONIndex6M,I1310,TRUE,_xll.ohTrigger(RecalcTrigger,Trigger6M)),NA())</f>
        <v>2.7061729020418923E-2</v>
      </c>
      <c r="P1310" s="52">
        <f>IFERROR(_xll.qlIndexFixing(Index1Y,$H1310,TRUE,_xll.ohTrigger(RecalcTrigger,Trigger1Y)),NA())</f>
        <v>2.9273833638516072E-2</v>
      </c>
      <c r="Q1310" s="52">
        <f>IFERROR(_xll.qlIndexFixing(ONIndex1Y,I1310,TRUE,_xll.ohTrigger(RecalcTrigger,Trigger1Y)),NA())</f>
        <v>2.8969233673903361E-2</v>
      </c>
    </row>
    <row r="1311" spans="2:17" x14ac:dyDescent="0.2">
      <c r="B1311" s="46" t="s">
        <v>51</v>
      </c>
      <c r="D1311" s="49">
        <f>_xll.qlCalendarAdvance(LocalCalendar,$D1310,B1311,"f",FALSE)</f>
        <v>48794</v>
      </c>
      <c r="E1311" s="49">
        <f>_xll.qlInterestRateIndexValueDate(IndexON,D1311)</f>
        <v>48794</v>
      </c>
      <c r="F1311" s="52">
        <f>IFERROR(_xll.qlIndexFixing(IndexON,D1311,TRUE,_xll.ohTrigger(RecalcTrigger,TriggerON)),NA())</f>
        <v>2.1945188480501088E-2</v>
      </c>
      <c r="H1311" s="49">
        <f>_xll.qlCalendarAdvance(IborCalendar,$H1310,B1311,"f",FALSE)</f>
        <v>48787</v>
      </c>
      <c r="I1311" s="49">
        <f>_xll.qlInterestRateIndexValueDate(Index1M,$H1311)</f>
        <v>48789</v>
      </c>
      <c r="J1311" s="52">
        <f>IFERROR(_xll.qlIndexFixing(Index1M,$H1311,TRUE,_xll.ohTrigger(RecalcTrigger,Trigger1M)),NA())</f>
        <v>2.375402245733324E-2</v>
      </c>
      <c r="K1311" s="52">
        <f>IFERROR(_xll.qlIndexFixing(ONIndex1M,I1311,TRUE,_xll.ohTrigger(RecalcTrigger,Trigger1M)),NA())</f>
        <v>2.3738722118986644E-2</v>
      </c>
      <c r="L1311" s="52">
        <f>IFERROR(_xll.qlIndexFixing(Index3M,H1311,TRUE,_xll.ohTrigger(RecalcTrigger,Trigger3M)),NA())</f>
        <v>2.5553247464169346E-2</v>
      </c>
      <c r="M1311" s="52">
        <f>IFERROR(_xll.qlIndexFixing(ONIndex3M,I1311,TRUE,_xll.ohTrigger(RecalcTrigger,Trigger3M)),NA())</f>
        <v>2.5478277629344959E-2</v>
      </c>
      <c r="N1311" s="52">
        <f>IFERROR(_xll.qlIndexFixing(Index6M,$H1311,TRUE,_xll.ohTrigger(RecalcTrigger,Trigger6M)),NA())</f>
        <v>2.7224936797888392E-2</v>
      </c>
      <c r="O1311" s="52">
        <f>IFERROR(_xll.qlIndexFixing(ONIndex6M,I1311,TRUE,_xll.ohTrigger(RecalcTrigger,Trigger6M)),NA())</f>
        <v>2.706032708182704E-2</v>
      </c>
      <c r="P1311" s="52">
        <f>IFERROR(_xll.qlIndexFixing(Index1Y,$H1311,TRUE,_xll.ohTrigger(RecalcTrigger,Trigger1Y)),NA())</f>
        <v>2.9268850063414273E-2</v>
      </c>
      <c r="Q1311" s="52">
        <f>IFERROR(_xll.qlIndexFixing(ONIndex1Y,I1311,TRUE,_xll.ohTrigger(RecalcTrigger,Trigger1Y)),NA())</f>
        <v>2.8965009730681501E-2</v>
      </c>
    </row>
    <row r="1312" spans="2:17" x14ac:dyDescent="0.2">
      <c r="B1312" s="46" t="s">
        <v>51</v>
      </c>
      <c r="D1312" s="49">
        <f>_xll.qlCalendarAdvance(LocalCalendar,$D1311,B1312,"f",FALSE)</f>
        <v>48801</v>
      </c>
      <c r="E1312" s="49">
        <f>_xll.qlInterestRateIndexValueDate(IndexON,D1312)</f>
        <v>48801</v>
      </c>
      <c r="F1312" s="52">
        <f>IFERROR(_xll.qlIndexFixing(IndexON,D1312,TRUE,_xll.ohTrigger(RecalcTrigger,TriggerON)),NA())</f>
        <v>2.1943885969282206E-2</v>
      </c>
      <c r="H1312" s="49">
        <f>_xll.qlCalendarAdvance(IborCalendar,$H1311,B1312,"f",FALSE)</f>
        <v>48794</v>
      </c>
      <c r="I1312" s="49">
        <f>_xll.qlInterestRateIndexValueDate(Index1M,$H1312)</f>
        <v>48796</v>
      </c>
      <c r="J1312" s="52">
        <f>IFERROR(_xll.qlIndexFixing(Index1M,$H1312,TRUE,_xll.ohTrigger(RecalcTrigger,Trigger1M)),NA())</f>
        <v>2.3749666655181467E-2</v>
      </c>
      <c r="K1312" s="52">
        <f>IFERROR(_xll.qlIndexFixing(ONIndex1M,I1312,TRUE,_xll.ohTrigger(RecalcTrigger,Trigger1M)),NA())</f>
        <v>2.3734928688909918E-2</v>
      </c>
      <c r="L1312" s="52">
        <f>IFERROR(_xll.qlIndexFixing(Index3M,H1312,TRUE,_xll.ohTrigger(RecalcTrigger,Trigger3M)),NA())</f>
        <v>2.5552047747474847E-2</v>
      </c>
      <c r="M1312" s="52">
        <f>IFERROR(_xll.qlIndexFixing(ONIndex3M,I1312,TRUE,_xll.ohTrigger(RecalcTrigger,Trigger3M)),NA())</f>
        <v>2.5477297328011517E-2</v>
      </c>
      <c r="N1312" s="52">
        <f>IFERROR(_xll.qlIndexFixing(Index6M,$H1312,TRUE,_xll.ohTrigger(RecalcTrigger,Trigger6M)),NA())</f>
        <v>2.7222197495076376E-2</v>
      </c>
      <c r="O1312" s="52">
        <f>IFERROR(_xll.qlIndexFixing(ONIndex6M,I1312,TRUE,_xll.ohTrigger(RecalcTrigger,Trigger6M)),NA())</f>
        <v>2.7058894508353859E-2</v>
      </c>
      <c r="P1312" s="52">
        <f>IFERROR(_xll.qlIndexFixing(Index1Y,$H1312,TRUE,_xll.ohTrigger(RecalcTrigger,Trigger1Y)),NA())</f>
        <v>2.9263842103959187E-2</v>
      </c>
      <c r="Q1312" s="52">
        <f>IFERROR(_xll.qlIndexFixing(ONIndex1Y,I1312,TRUE,_xll.ohTrigger(RecalcTrigger,Trigger1Y)),NA())</f>
        <v>2.8960762080076918E-2</v>
      </c>
    </row>
    <row r="1313" spans="2:17" x14ac:dyDescent="0.2">
      <c r="B1313" s="46" t="s">
        <v>51</v>
      </c>
      <c r="D1313" s="49">
        <f>_xll.qlCalendarAdvance(LocalCalendar,$D1312,B1313,"f",FALSE)</f>
        <v>48808</v>
      </c>
      <c r="E1313" s="49">
        <f>_xll.qlInterestRateIndexValueDate(IndexON,D1313)</f>
        <v>48808</v>
      </c>
      <c r="F1313" s="52">
        <f>IFERROR(_xll.qlIndexFixing(IndexON,D1313,TRUE,_xll.ohTrigger(RecalcTrigger,TriggerON)),NA())</f>
        <v>2.1942552037357288E-2</v>
      </c>
      <c r="H1313" s="49">
        <f>_xll.qlCalendarAdvance(IborCalendar,$H1312,B1313,"f",FALSE)</f>
        <v>48801</v>
      </c>
      <c r="I1313" s="49">
        <f>_xll.qlInterestRateIndexValueDate(Index1M,$H1313)</f>
        <v>48803</v>
      </c>
      <c r="J1313" s="52">
        <f>IFERROR(_xll.qlIndexFixing(Index1M,$H1313,TRUE,_xll.ohTrigger(RecalcTrigger,Trigger1M)),NA())</f>
        <v>2.3745291598507023E-2</v>
      </c>
      <c r="K1313" s="52">
        <f>IFERROR(_xll.qlIndexFixing(ONIndex1M,I1313,TRUE,_xll.ohTrigger(RecalcTrigger,Trigger1M)),NA())</f>
        <v>2.3731112428189149E-2</v>
      </c>
      <c r="L1313" s="52">
        <f>IFERROR(_xll.qlIndexFixing(Index3M,H1313,TRUE,_xll.ohTrigger(RecalcTrigger,Trigger3M)),NA())</f>
        <v>2.5550815248992002E-2</v>
      </c>
      <c r="M1313" s="52">
        <f>IFERROR(_xll.qlIndexFixing(ONIndex3M,I1313,TRUE,_xll.ohTrigger(RecalcTrigger,Trigger3M)),NA())</f>
        <v>2.547628445481287E-2</v>
      </c>
      <c r="N1313" s="52">
        <f>IFERROR(_xll.qlIndexFixing(Index6M,$H1313,TRUE,_xll.ohTrigger(RecalcTrigger,Trigger6M)),NA())</f>
        <v>2.722031041859168E-2</v>
      </c>
      <c r="O1313" s="52">
        <f>IFERROR(_xll.qlIndexFixing(ONIndex6M,I1313,TRUE,_xll.ohTrigger(RecalcTrigger,Trigger6M)),NA())</f>
        <v>2.7057431299946089E-2</v>
      </c>
      <c r="P1313" s="52">
        <f>IFERROR(_xll.qlIndexFixing(Index1Y,$H1313,TRUE,_xll.ohTrigger(RecalcTrigger,Trigger1Y)),NA())</f>
        <v>2.925880976051369E-2</v>
      </c>
      <c r="Q1313" s="52">
        <f>IFERROR(_xll.qlIndexFixing(ONIndex1Y,I1313,TRUE,_xll.ohTrigger(RecalcTrigger,Trigger1Y)),NA())</f>
        <v>2.8956490722062966E-2</v>
      </c>
    </row>
    <row r="1314" spans="2:17" x14ac:dyDescent="0.2">
      <c r="B1314" s="46" t="s">
        <v>51</v>
      </c>
      <c r="D1314" s="49">
        <f>_xll.qlCalendarAdvance(LocalCalendar,$D1313,B1314,"f",FALSE)</f>
        <v>48815</v>
      </c>
      <c r="E1314" s="49">
        <f>_xll.qlInterestRateIndexValueDate(IndexON,D1314)</f>
        <v>48815</v>
      </c>
      <c r="F1314" s="52">
        <f>IFERROR(_xll.qlIndexFixing(IndexON,D1314,TRUE,_xll.ohTrigger(RecalcTrigger,TriggerON)),NA())</f>
        <v>2.194118668456646E-2</v>
      </c>
      <c r="H1314" s="49">
        <f>_xll.qlCalendarAdvance(IborCalendar,$H1313,B1314,"f",FALSE)</f>
        <v>48808</v>
      </c>
      <c r="I1314" s="49">
        <f>_xll.qlInterestRateIndexValueDate(Index1M,$H1314)</f>
        <v>48810</v>
      </c>
      <c r="J1314" s="52">
        <f>IFERROR(_xll.qlIndexFixing(Index1M,$H1314,TRUE,_xll.ohTrigger(RecalcTrigger,Trigger1M)),NA())</f>
        <v>2.3741399672610627E-2</v>
      </c>
      <c r="K1314" s="52">
        <f>IFERROR(_xll.qlIndexFixing(ONIndex1M,I1314,TRUE,_xll.ohTrigger(RecalcTrigger,Trigger1M)),NA())</f>
        <v>2.3727273336824339E-2</v>
      </c>
      <c r="L1314" s="52">
        <f>IFERROR(_xll.qlIndexFixing(Index3M,H1314,TRUE,_xll.ohTrigger(RecalcTrigger,Trigger3M)),NA())</f>
        <v>2.5549549968752271E-2</v>
      </c>
      <c r="M1314" s="52">
        <f>IFERROR(_xll.qlIndexFixing(ONIndex3M,I1314,TRUE,_xll.ohTrigger(RecalcTrigger,Trigger3M)),NA())</f>
        <v>2.5475239009828954E-2</v>
      </c>
      <c r="N1314" s="52">
        <f>IFERROR(_xll.qlIndexFixing(Index6M,$H1314,TRUE,_xll.ohTrigger(RecalcTrigger,Trigger6M)),NA())</f>
        <v>2.7219268488363414E-2</v>
      </c>
      <c r="O1314" s="52">
        <f>IFERROR(_xll.qlIndexFixing(ONIndex6M,I1314,TRUE,_xll.ohTrigger(RecalcTrigger,Trigger6M)),NA())</f>
        <v>2.7055937456630375E-2</v>
      </c>
      <c r="P1314" s="52">
        <f>IFERROR(_xll.qlIndexFixing(Index1Y,$H1314,TRUE,_xll.ohTrigger(RecalcTrigger,Trigger1Y)),NA())</f>
        <v>2.9253753033442395E-2</v>
      </c>
      <c r="Q1314" s="52">
        <f>IFERROR(_xll.qlIndexFixing(ONIndex1Y,I1314,TRUE,_xll.ohTrigger(RecalcTrigger,Trigger1Y)),NA())</f>
        <v>2.8952195656666291E-2</v>
      </c>
    </row>
    <row r="1315" spans="2:17" x14ac:dyDescent="0.2">
      <c r="B1315" s="46" t="s">
        <v>51</v>
      </c>
      <c r="D1315" s="49">
        <f>_xll.qlCalendarAdvance(LocalCalendar,$D1314,B1315,"f",FALSE)</f>
        <v>48822</v>
      </c>
      <c r="E1315" s="49">
        <f>_xll.qlInterestRateIndexValueDate(IndexON,D1315)</f>
        <v>48822</v>
      </c>
      <c r="F1315" s="52">
        <f>IFERROR(_xll.qlIndexFixing(IndexON,D1315,TRUE,_xll.ohTrigger(RecalcTrigger,TriggerON)),NA())</f>
        <v>2.1939789911069596E-2</v>
      </c>
      <c r="H1315" s="49">
        <f>_xll.qlCalendarAdvance(IborCalendar,$H1314,B1315,"f",FALSE)</f>
        <v>48815</v>
      </c>
      <c r="I1315" s="49">
        <f>_xll.qlInterestRateIndexValueDate(Index1M,$H1315)</f>
        <v>48817</v>
      </c>
      <c r="J1315" s="52">
        <f>IFERROR(_xll.qlIndexFixing(Index1M,$H1315,TRUE,_xll.ohTrigger(RecalcTrigger,Trigger1M)),NA())</f>
        <v>2.3737484875117995E-2</v>
      </c>
      <c r="K1315" s="52">
        <f>IFERROR(_xll.qlIndexFixing(ONIndex1M,I1315,TRUE,_xll.ohTrigger(RecalcTrigger,Trigger1M)),NA())</f>
        <v>2.3723916168181258E-2</v>
      </c>
      <c r="L1315" s="52">
        <f>IFERROR(_xll.qlIndexFixing(Index3M,H1315,TRUE,_xll.ohTrigger(RecalcTrigger,Trigger3M)),NA())</f>
        <v>2.5548251906788819E-2</v>
      </c>
      <c r="M1315" s="52">
        <f>IFERROR(_xll.qlIndexFixing(ONIndex3M,I1315,TRUE,_xll.ohTrigger(RecalcTrigger,Trigger3M)),NA())</f>
        <v>2.5474983799196327E-2</v>
      </c>
      <c r="N1315" s="52">
        <f>IFERROR(_xll.qlIndexFixing(Index6M,$H1315,TRUE,_xll.ohTrigger(RecalcTrigger,Trigger6M)),NA())</f>
        <v>2.7216443101839436E-2</v>
      </c>
      <c r="O1315" s="52">
        <f>IFERROR(_xll.qlIndexFixing(ONIndex6M,I1315,TRUE,_xll.ohTrigger(RecalcTrigger,Trigger6M)),NA())</f>
        <v>2.705531925835114E-2</v>
      </c>
      <c r="P1315" s="52">
        <f>IFERROR(_xll.qlIndexFixing(Index1Y,$H1315,TRUE,_xll.ohTrigger(RecalcTrigger,Trigger1Y)),NA())</f>
        <v>2.9249469336314435E-2</v>
      </c>
      <c r="Q1315" s="52">
        <f>IFERROR(_xll.qlIndexFixing(ONIndex1Y,I1315,TRUE,_xll.ohTrigger(RecalcTrigger,Trigger1Y)),NA())</f>
        <v>2.894873112498475E-2</v>
      </c>
    </row>
    <row r="1316" spans="2:17" x14ac:dyDescent="0.2">
      <c r="B1316" s="46" t="s">
        <v>51</v>
      </c>
      <c r="D1316" s="49">
        <f>_xll.qlCalendarAdvance(LocalCalendar,$D1315,B1316,"f",FALSE)</f>
        <v>48829</v>
      </c>
      <c r="E1316" s="49">
        <f>_xll.qlInterestRateIndexValueDate(IndexON,D1316)</f>
        <v>48829</v>
      </c>
      <c r="F1316" s="52">
        <f>IFERROR(_xll.qlIndexFixing(IndexON,D1316,TRUE,_xll.ohTrigger(RecalcTrigger,TriggerON)),NA())</f>
        <v>2.1938361716626886E-2</v>
      </c>
      <c r="H1316" s="49">
        <f>_xll.qlCalendarAdvance(IborCalendar,$H1315,B1316,"f",FALSE)</f>
        <v>48822</v>
      </c>
      <c r="I1316" s="49">
        <f>_xll.qlInterestRateIndexValueDate(Index1M,$H1316)</f>
        <v>48824</v>
      </c>
      <c r="J1316" s="52">
        <f>IFERROR(_xll.qlIndexFixing(Index1M,$H1316,TRUE,_xll.ohTrigger(RecalcTrigger,Trigger1M)),NA())</f>
        <v>2.3733547206054924E-2</v>
      </c>
      <c r="K1316" s="52">
        <f>IFERROR(_xll.qlIndexFixing(ONIndex1M,I1316,TRUE,_xll.ohTrigger(RecalcTrigger,Trigger1M)),NA())</f>
        <v>2.3720029528730979E-2</v>
      </c>
      <c r="L1316" s="52">
        <f>IFERROR(_xll.qlIndexFixing(Index3M,H1316,TRUE,_xll.ohTrigger(RecalcTrigger,Trigger3M)),NA())</f>
        <v>2.5544511273964832E-2</v>
      </c>
      <c r="M1316" s="52">
        <f>IFERROR(_xll.qlIndexFixing(ONIndex3M,I1316,TRUE,_xll.ohTrigger(RecalcTrigger,Trigger3M)),NA())</f>
        <v>2.5473870805259313E-2</v>
      </c>
      <c r="N1316" s="52">
        <f>IFERROR(_xll.qlIndexFixing(Index6M,$H1316,TRUE,_xll.ohTrigger(RecalcTrigger,Trigger6M)),NA())</f>
        <v>2.7210975157189909E-2</v>
      </c>
      <c r="O1316" s="52">
        <f>IFERROR(_xll.qlIndexFixing(ONIndex6M,I1316,TRUE,_xll.ohTrigger(RecalcTrigger,Trigger6M)),NA())</f>
        <v>2.7053761839956891E-2</v>
      </c>
      <c r="P1316" s="52">
        <f>IFERROR(_xll.qlIndexFixing(Index1Y,$H1316,TRUE,_xll.ohTrigger(RecalcTrigger,Trigger1Y)),NA())</f>
        <v>2.9244361692694211E-2</v>
      </c>
      <c r="Q1316" s="52">
        <f>IFERROR(_xll.qlIndexFixing(ONIndex1Y,I1316,TRUE,_xll.ohTrigger(RecalcTrigger,Trigger1Y)),NA())</f>
        <v>2.89443866021033E-2</v>
      </c>
    </row>
    <row r="1317" spans="2:17" x14ac:dyDescent="0.2">
      <c r="B1317" s="46" t="s">
        <v>51</v>
      </c>
      <c r="D1317" s="49">
        <f>_xll.qlCalendarAdvance(LocalCalendar,$D1316,B1317,"f",FALSE)</f>
        <v>48836</v>
      </c>
      <c r="E1317" s="49">
        <f>_xll.qlInterestRateIndexValueDate(IndexON,D1317)</f>
        <v>48836</v>
      </c>
      <c r="F1317" s="52">
        <f>IFERROR(_xll.qlIndexFixing(IndexON,D1317,TRUE,_xll.ohTrigger(RecalcTrigger,TriggerON)),NA())</f>
        <v>2.1936902101558076E-2</v>
      </c>
      <c r="H1317" s="49">
        <f>_xll.qlCalendarAdvance(IborCalendar,$H1316,B1317,"f",FALSE)</f>
        <v>48829</v>
      </c>
      <c r="I1317" s="49">
        <f>_xll.qlInterestRateIndexValueDate(Index1M,$H1317)</f>
        <v>48831</v>
      </c>
      <c r="J1317" s="52">
        <f>IFERROR(_xll.qlIndexFixing(Index1M,$H1317,TRUE,_xll.ohTrigger(RecalcTrigger,Trigger1M)),NA())</f>
        <v>2.3730083209408948E-2</v>
      </c>
      <c r="K1317" s="52">
        <f>IFERROR(_xll.qlIndexFixing(ONIndex1M,I1317,TRUE,_xll.ohTrigger(RecalcTrigger,Trigger1M)),NA())</f>
        <v>2.3715619078972239E-2</v>
      </c>
      <c r="L1317" s="52">
        <f>IFERROR(_xll.qlIndexFixing(Index3M,H1317,TRUE,_xll.ohTrigger(RecalcTrigger,Trigger3M)),NA())</f>
        <v>2.5543154961099736E-2</v>
      </c>
      <c r="M1317" s="52">
        <f>IFERROR(_xll.qlIndexFixing(ONIndex3M,I1317,TRUE,_xll.ohTrigger(RecalcTrigger,Trigger3M)),NA())</f>
        <v>2.5471907244032366E-2</v>
      </c>
      <c r="N1317" s="52">
        <f>IFERROR(_xll.qlIndexFixing(Index6M,$H1317,TRUE,_xll.ohTrigger(RecalcTrigger,Trigger6M)),NA())</f>
        <v>2.7208973336582287E-2</v>
      </c>
      <c r="O1317" s="52">
        <f>IFERROR(_xll.qlIndexFixing(ONIndex6M,I1317,TRUE,_xll.ohTrigger(RecalcTrigger,Trigger6M)),NA())</f>
        <v>2.7051272117182279E-2</v>
      </c>
      <c r="P1317" s="52">
        <f>IFERROR(_xll.qlIndexFixing(Index1Y,$H1317,TRUE,_xll.ohTrigger(RecalcTrigger,Trigger1Y)),NA())</f>
        <v>2.9238436554145757E-2</v>
      </c>
      <c r="Q1317" s="52">
        <f>IFERROR(_xll.qlIndexFixing(ONIndex1Y,I1317,TRUE,_xll.ohTrigger(RecalcTrigger,Trigger1Y)),NA())</f>
        <v>2.8939168215913469E-2</v>
      </c>
    </row>
    <row r="1318" spans="2:17" x14ac:dyDescent="0.2">
      <c r="B1318" s="46" t="s">
        <v>51</v>
      </c>
      <c r="D1318" s="49">
        <f>_xll.qlCalendarAdvance(LocalCalendar,$D1317,B1318,"f",FALSE)</f>
        <v>48843</v>
      </c>
      <c r="E1318" s="49">
        <f>_xll.qlInterestRateIndexValueDate(IndexON,D1318)</f>
        <v>48843</v>
      </c>
      <c r="F1318" s="52">
        <f>IFERROR(_xll.qlIndexFixing(IndexON,D1318,TRUE,_xll.ohTrigger(RecalcTrigger,TriggerON)),NA())</f>
        <v>2.1935411065623356E-2</v>
      </c>
      <c r="H1318" s="49">
        <f>_xll.qlCalendarAdvance(IborCalendar,$H1317,B1318,"f",FALSE)</f>
        <v>48836</v>
      </c>
      <c r="I1318" s="49">
        <f>_xll.qlInterestRateIndexValueDate(Index1M,$H1318)</f>
        <v>48838</v>
      </c>
      <c r="J1318" s="52">
        <f>IFERROR(_xll.qlIndexFixing(Index1M,$H1318,TRUE,_xll.ohTrigger(RecalcTrigger,Trigger1M)),NA())</f>
        <v>2.3725603253299962E-2</v>
      </c>
      <c r="K1318" s="52">
        <f>IFERROR(_xll.qlIndexFixing(ONIndex1M,I1318,TRUE,_xll.ohTrigger(RecalcTrigger,Trigger1M)),NA())</f>
        <v>2.3711688665111197E-2</v>
      </c>
      <c r="L1318" s="52">
        <f>IFERROR(_xll.qlIndexFixing(Index3M,H1318,TRUE,_xll.ohTrigger(RecalcTrigger,Trigger3M)),NA())</f>
        <v>2.5541765873543548E-2</v>
      </c>
      <c r="M1318" s="52">
        <f>IFERROR(_xll.qlIndexFixing(ONIndex3M,I1318,TRUE,_xll.ohTrigger(RecalcTrigger,Trigger3M)),NA())</f>
        <v>2.5470731511827438E-2</v>
      </c>
      <c r="N1318" s="52">
        <f>IFERROR(_xll.qlIndexFixing(Index6M,$H1318,TRUE,_xll.ohTrigger(RecalcTrigger,Trigger6M)),NA())</f>
        <v>2.7206940470972076E-2</v>
      </c>
      <c r="O1318" s="52">
        <f>IFERROR(_xll.qlIndexFixing(ONIndex6M,I1318,TRUE,_xll.ohTrigger(RecalcTrigger,Trigger6M)),NA())</f>
        <v>2.7049655734181499E-2</v>
      </c>
      <c r="P1318" s="52">
        <f>IFERROR(_xll.qlIndexFixing(Index1Y,$H1318,TRUE,_xll.ohTrigger(RecalcTrigger,Trigger1Y)),NA())</f>
        <v>2.9233282296252241E-2</v>
      </c>
      <c r="Q1318" s="52">
        <f>IFERROR(_xll.qlIndexFixing(ONIndex1Y,I1318,TRUE,_xll.ohTrigger(RecalcTrigger,Trigger1Y)),NA())</f>
        <v>2.8934778320852672E-2</v>
      </c>
    </row>
    <row r="1319" spans="2:17" x14ac:dyDescent="0.2">
      <c r="B1319" s="46" t="s">
        <v>51</v>
      </c>
      <c r="D1319" s="49">
        <f>_xll.qlCalendarAdvance(LocalCalendar,$D1318,B1319,"f",FALSE)</f>
        <v>48850</v>
      </c>
      <c r="E1319" s="49">
        <f>_xll.qlInterestRateIndexValueDate(IndexON,D1319)</f>
        <v>48850</v>
      </c>
      <c r="F1319" s="52">
        <f>IFERROR(_xll.qlIndexFixing(IndexON,D1319,TRUE,_xll.ohTrigger(RecalcTrigger,TriggerON)),NA())</f>
        <v>2.1933888608982599E-2</v>
      </c>
      <c r="H1319" s="49">
        <f>_xll.qlCalendarAdvance(IborCalendar,$H1318,B1319,"f",FALSE)</f>
        <v>48843</v>
      </c>
      <c r="I1319" s="49">
        <f>_xll.qlInterestRateIndexValueDate(Index1M,$H1319)</f>
        <v>48845</v>
      </c>
      <c r="J1319" s="52">
        <f>IFERROR(_xll.qlIndexFixing(Index1M,$H1319,TRUE,_xll.ohTrigger(RecalcTrigger,Trigger1M)),NA())</f>
        <v>2.3721596969657064E-2</v>
      </c>
      <c r="K1319" s="52">
        <f>IFERROR(_xll.qlIndexFixing(ONIndex1M,I1319,TRUE,_xll.ohTrigger(RecalcTrigger,Trigger1M)),NA())</f>
        <v>2.3707735420632758E-2</v>
      </c>
      <c r="L1319" s="52">
        <f>IFERROR(_xll.qlIndexFixing(Index3M,H1319,TRUE,_xll.ohTrigger(RecalcTrigger,Trigger3M)),NA())</f>
        <v>2.5540344011330523E-2</v>
      </c>
      <c r="M1319" s="52">
        <f>IFERROR(_xll.qlIndexFixing(ONIndex3M,I1319,TRUE,_xll.ohTrigger(RecalcTrigger,Trigger3M)),NA())</f>
        <v>2.5469523207837241E-2</v>
      </c>
      <c r="N1319" s="52">
        <f>IFERROR(_xll.qlIndexFixing(Index6M,$H1319,TRUE,_xll.ohTrigger(RecalcTrigger,Trigger6M)),NA())</f>
        <v>2.7204876560452902E-2</v>
      </c>
      <c r="O1319" s="52">
        <f>IFERROR(_xll.qlIndexFixing(ONIndex6M,I1319,TRUE,_xll.ohTrigger(RecalcTrigger,Trigger6M)),NA())</f>
        <v>2.7048008716326066E-2</v>
      </c>
      <c r="P1319" s="52">
        <f>IFERROR(_xll.qlIndexFixing(Index1Y,$H1319,TRUE,_xll.ohTrigger(RecalcTrigger,Trigger1Y)),NA())</f>
        <v>2.9228103656583213E-2</v>
      </c>
      <c r="Q1319" s="52">
        <f>IFERROR(_xll.qlIndexFixing(ONIndex1Y,I1319,TRUE,_xll.ohTrigger(RecalcTrigger,Trigger1Y)),NA())</f>
        <v>2.8930364718409152E-2</v>
      </c>
    </row>
    <row r="1320" spans="2:17" x14ac:dyDescent="0.2">
      <c r="B1320" s="46" t="s">
        <v>51</v>
      </c>
      <c r="D1320" s="49">
        <f>_xll.qlCalendarAdvance(LocalCalendar,$D1319,B1320,"f",FALSE)</f>
        <v>48857</v>
      </c>
      <c r="E1320" s="49">
        <f>_xll.qlInterestRateIndexValueDate(IndexON,D1320)</f>
        <v>48857</v>
      </c>
      <c r="F1320" s="52">
        <f>IFERROR(_xll.qlIndexFixing(IndexON,D1320,TRUE,_xll.ohTrigger(RecalcTrigger,TriggerON)),NA())</f>
        <v>2.1932334731475933E-2</v>
      </c>
      <c r="H1320" s="49">
        <f>_xll.qlCalendarAdvance(IborCalendar,$H1319,B1320,"f",FALSE)</f>
        <v>48850</v>
      </c>
      <c r="I1320" s="49">
        <f>_xll.qlInterestRateIndexValueDate(Index1M,$H1320)</f>
        <v>48852</v>
      </c>
      <c r="J1320" s="52">
        <f>IFERROR(_xll.qlIndexFixing(Index1M,$H1320,TRUE,_xll.ohTrigger(RecalcTrigger,Trigger1M)),NA())</f>
        <v>2.3717567814536555E-2</v>
      </c>
      <c r="K1320" s="52">
        <f>IFERROR(_xll.qlIndexFixing(ONIndex1M,I1320,TRUE,_xll.ohTrigger(RecalcTrigger,Trigger1M)),NA())</f>
        <v>2.3703759345536923E-2</v>
      </c>
      <c r="L1320" s="52">
        <f>IFERROR(_xll.qlIndexFixing(Index3M,H1320,TRUE,_xll.ohTrigger(RecalcTrigger,Trigger3M)),NA())</f>
        <v>2.5538889374495801E-2</v>
      </c>
      <c r="M1320" s="52">
        <f>IFERROR(_xll.qlIndexFixing(ONIndex3M,I1320,TRUE,_xll.ohTrigger(RecalcTrigger,Trigger3M)),NA())</f>
        <v>2.546828233203513E-2</v>
      </c>
      <c r="N1320" s="52">
        <f>IFERROR(_xll.qlIndexFixing(Index6M,$H1320,TRUE,_xll.ohTrigger(RecalcTrigger,Trigger6M)),NA())</f>
        <v>2.7203644319685461E-2</v>
      </c>
      <c r="O1320" s="52">
        <f>IFERROR(_xll.qlIndexFixing(ONIndex6M,I1320,TRUE,_xll.ohTrigger(RecalcTrigger,Trigger6M)),NA())</f>
        <v>2.7046331063536044E-2</v>
      </c>
      <c r="P1320" s="52">
        <f>IFERROR(_xll.qlIndexFixing(Index1Y,$H1320,TRUE,_xll.ohTrigger(RecalcTrigger,Trigger1Y)),NA())</f>
        <v>2.9220539716788733E-2</v>
      </c>
      <c r="Q1320" s="52">
        <f>IFERROR(_xll.qlIndexFixing(ONIndex1Y,I1320,TRUE,_xll.ohTrigger(RecalcTrigger,Trigger1Y)),NA())</f>
        <v>2.8925927408556262E-2</v>
      </c>
    </row>
    <row r="1321" spans="2:17" x14ac:dyDescent="0.2">
      <c r="B1321" s="46" t="s">
        <v>51</v>
      </c>
      <c r="D1321" s="49">
        <f>_xll.qlCalendarAdvance(LocalCalendar,$D1320,B1321,"f",FALSE)</f>
        <v>48864</v>
      </c>
      <c r="E1321" s="49">
        <f>_xll.qlInterestRateIndexValueDate(IndexON,D1321)</f>
        <v>48864</v>
      </c>
      <c r="F1321" s="52">
        <f>IFERROR(_xll.qlIndexFixing(IndexON,D1321,TRUE,_xll.ohTrigger(RecalcTrigger,TriggerON)),NA())</f>
        <v>2.1930749433183294E-2</v>
      </c>
      <c r="H1321" s="49">
        <f>_xll.qlCalendarAdvance(IborCalendar,$H1320,B1321,"f",FALSE)</f>
        <v>48857</v>
      </c>
      <c r="I1321" s="49">
        <f>_xll.qlInterestRateIndexValueDate(Index1M,$H1321)</f>
        <v>48859</v>
      </c>
      <c r="J1321" s="52">
        <f>IFERROR(_xll.qlIndexFixing(Index1M,$H1321,TRUE,_xll.ohTrigger(RecalcTrigger,Trigger1M)),NA())</f>
        <v>2.3713515787959057E-2</v>
      </c>
      <c r="K1321" s="52">
        <f>IFERROR(_xll.qlIndexFixing(ONIndex1M,I1321,TRUE,_xll.ohTrigger(RecalcTrigger,Trigger1M)),NA())</f>
        <v>2.3700253850296171E-2</v>
      </c>
      <c r="L1321" s="52">
        <f>IFERROR(_xll.qlIndexFixing(Index3M,H1321,TRUE,_xll.ohTrigger(RecalcTrigger,Trigger3M)),NA())</f>
        <v>2.5539775120708944E-2</v>
      </c>
      <c r="M1321" s="52">
        <f>IFERROR(_xll.qlIndexFixing(ONIndex3M,I1321,TRUE,_xll.ohTrigger(RecalcTrigger,Trigger3M)),NA())</f>
        <v>2.546781722424285E-2</v>
      </c>
      <c r="N1321" s="52">
        <f>IFERROR(_xll.qlIndexFixing(Index6M,$H1321,TRUE,_xll.ohTrigger(RecalcTrigger,Trigger6M)),NA())</f>
        <v>2.7204955447535595E-2</v>
      </c>
      <c r="O1321" s="52">
        <f>IFERROR(_xll.qlIndexFixing(ONIndex6M,I1321,TRUE,_xll.ohTrigger(RecalcTrigger,Trigger6M)),NA())</f>
        <v>2.7045515190013969E-2</v>
      </c>
      <c r="P1321" s="52">
        <f>IFERROR(_xll.qlIndexFixing(Index1Y,$H1321,TRUE,_xll.ohTrigger(RecalcTrigger,Trigger1Y)),NA())</f>
        <v>2.9218457716446277E-2</v>
      </c>
      <c r="Q1321" s="52">
        <f>IFERROR(_xll.qlIndexFixing(ONIndex1Y,I1321,TRUE,_xll.ohTrigger(RecalcTrigger,Trigger1Y)),NA())</f>
        <v>2.8922308348877657E-2</v>
      </c>
    </row>
    <row r="1322" spans="2:17" x14ac:dyDescent="0.2">
      <c r="B1322" s="46" t="s">
        <v>51</v>
      </c>
      <c r="D1322" s="49">
        <f>_xll.qlCalendarAdvance(LocalCalendar,$D1321,B1322,"f",FALSE)</f>
        <v>48871</v>
      </c>
      <c r="E1322" s="49">
        <f>_xll.qlInterestRateIndexValueDate(IndexON,D1322)</f>
        <v>48871</v>
      </c>
      <c r="F1322" s="52">
        <f>IFERROR(_xll.qlIndexFixing(IndexON,D1322,TRUE,_xll.ohTrigger(RecalcTrigger,TriggerON)),NA())</f>
        <v>2.1929132714104682E-2</v>
      </c>
      <c r="H1322" s="49">
        <f>_xll.qlCalendarAdvance(IborCalendar,$H1321,B1322,"f",FALSE)</f>
        <v>48864</v>
      </c>
      <c r="I1322" s="49">
        <f>_xll.qlInterestRateIndexValueDate(Index1M,$H1322)</f>
        <v>48866</v>
      </c>
      <c r="J1322" s="52">
        <f>IFERROR(_xll.qlIndexFixing(Index1M,$H1322,TRUE,_xll.ohTrigger(RecalcTrigger,Trigger1M)),NA())</f>
        <v>2.3709440889950358E-2</v>
      </c>
      <c r="K1322" s="52">
        <f>IFERROR(_xll.qlIndexFixing(ONIndex1M,I1322,TRUE,_xll.ohTrigger(RecalcTrigger,Trigger1M)),NA())</f>
        <v>2.3695738703493063E-2</v>
      </c>
      <c r="L1322" s="52">
        <f>IFERROR(_xll.qlIndexFixing(Index3M,H1322,TRUE,_xll.ohTrigger(RecalcTrigger,Trigger3M)),NA())</f>
        <v>2.5539035797800105E-2</v>
      </c>
      <c r="M1322" s="52">
        <f>IFERROR(_xll.qlIndexFixing(ONIndex3M,I1322,TRUE,_xll.ohTrigger(RecalcTrigger,Trigger3M)),NA())</f>
        <v>2.5465702865021811E-2</v>
      </c>
      <c r="N1322" s="52">
        <f>IFERROR(_xll.qlIndexFixing(Index6M,$H1322,TRUE,_xll.ohTrigger(RecalcTrigger,Trigger6M)),NA())</f>
        <v>2.7199356518277464E-2</v>
      </c>
      <c r="O1322" s="52">
        <f>IFERROR(_xll.qlIndexFixing(ONIndex6M,I1322,TRUE,_xll.ohTrigger(RecalcTrigger,Trigger6M)),NA())</f>
        <v>2.7042883853205524E-2</v>
      </c>
      <c r="P1322" s="52">
        <f>IFERROR(_xll.qlIndexFixing(Index1Y,$H1322,TRUE,_xll.ohTrigger(RecalcTrigger,Trigger1Y)),NA())</f>
        <v>2.9212421450680082E-2</v>
      </c>
      <c r="Q1322" s="52">
        <f>IFERROR(_xll.qlIndexFixing(ONIndex1Y,I1322,TRUE,_xll.ohTrigger(RecalcTrigger,Trigger1Y)),NA())</f>
        <v>2.8916981666702313E-2</v>
      </c>
    </row>
    <row r="1323" spans="2:17" x14ac:dyDescent="0.2">
      <c r="B1323" s="46" t="s">
        <v>51</v>
      </c>
      <c r="D1323" s="49">
        <f>_xll.qlCalendarAdvance(LocalCalendar,$D1322,B1323,"f",FALSE)</f>
        <v>48878</v>
      </c>
      <c r="E1323" s="49">
        <f>_xll.qlInterestRateIndexValueDate(IndexON,D1323)</f>
        <v>48878</v>
      </c>
      <c r="F1323" s="52">
        <f>IFERROR(_xll.qlIndexFixing(IndexON,D1323,TRUE,_xll.ohTrigger(RecalcTrigger,TriggerON)),NA())</f>
        <v>2.1927484574240097E-2</v>
      </c>
      <c r="H1323" s="49">
        <f>_xll.qlCalendarAdvance(IborCalendar,$H1322,B1323,"f",FALSE)</f>
        <v>48871</v>
      </c>
      <c r="I1323" s="49">
        <f>_xll.qlInterestRateIndexValueDate(Index1M,$H1323)</f>
        <v>48873</v>
      </c>
      <c r="J1323" s="52">
        <f>IFERROR(_xll.qlIndexFixing(Index1M,$H1323,TRUE,_xll.ohTrigger(RecalcTrigger,Trigger1M)),NA())</f>
        <v>2.3705343120533663E-2</v>
      </c>
      <c r="K1323" s="52">
        <f>IFERROR(_xll.qlIndexFixing(ONIndex1M,I1323,TRUE,_xll.ohTrigger(RecalcTrigger,Trigger1M)),NA())</f>
        <v>2.3691694136545038E-2</v>
      </c>
      <c r="L1323" s="52">
        <f>IFERROR(_xll.qlIndexFixing(Index3M,H1323,TRUE,_xll.ohTrigger(RecalcTrigger,Trigger3M)),NA())</f>
        <v>2.5536687273154272E-2</v>
      </c>
      <c r="M1323" s="52">
        <f>IFERROR(_xll.qlIndexFixing(ONIndex3M,I1323,TRUE,_xll.ohTrigger(RecalcTrigger,Trigger3M)),NA())</f>
        <v>2.5464364273837248E-2</v>
      </c>
      <c r="N1323" s="52">
        <f>IFERROR(_xll.qlIndexFixing(Index6M,$H1323,TRUE,_xll.ohTrigger(RecalcTrigger,Trigger6M)),NA())</f>
        <v>2.7197166047281226E-2</v>
      </c>
      <c r="O1323" s="52">
        <f>IFERROR(_xll.qlIndexFixing(ONIndex6M,I1323,TRUE,_xll.ohTrigger(RecalcTrigger,Trigger6M)),NA())</f>
        <v>2.7041114295718316E-2</v>
      </c>
      <c r="P1323" s="52">
        <f>IFERROR(_xll.qlIndexFixing(Index1Y,$H1323,TRUE,_xll.ohTrigger(RecalcTrigger,Trigger1Y)),NA())</f>
        <v>2.920714528767691E-2</v>
      </c>
      <c r="Q1323" s="52">
        <f>IFERROR(_xll.qlIndexFixing(ONIndex1Y,I1323,TRUE,_xll.ohTrigger(RecalcTrigger,Trigger1Y)),NA())</f>
        <v>2.8912473234701253E-2</v>
      </c>
    </row>
    <row r="1324" spans="2:17" x14ac:dyDescent="0.2">
      <c r="B1324" s="46" t="s">
        <v>51</v>
      </c>
      <c r="D1324" s="49">
        <f>_xll.qlCalendarAdvance(LocalCalendar,$D1323,B1324,"f",FALSE)</f>
        <v>48885</v>
      </c>
      <c r="E1324" s="49">
        <f>_xll.qlInterestRateIndexValueDate(IndexON,D1324)</f>
        <v>48885</v>
      </c>
      <c r="F1324" s="52">
        <f>IFERROR(_xll.qlIndexFixing(IndexON,D1324,TRUE,_xll.ohTrigger(RecalcTrigger,TriggerON)),NA())</f>
        <v>2.1925805013669475E-2</v>
      </c>
      <c r="H1324" s="49">
        <f>_xll.qlCalendarAdvance(IborCalendar,$H1323,B1324,"f",FALSE)</f>
        <v>48878</v>
      </c>
      <c r="I1324" s="49">
        <f>_xll.qlInterestRateIndexValueDate(Index1M,$H1324)</f>
        <v>48880</v>
      </c>
      <c r="J1324" s="52">
        <f>IFERROR(_xll.qlIndexFixing(Index1M,$H1324,TRUE,_xll.ohTrigger(RecalcTrigger,Trigger1M)),NA())</f>
        <v>2.3701222479734763E-2</v>
      </c>
      <c r="K1324" s="52">
        <f>IFERROR(_xll.qlIndexFixing(ONIndex1M,I1324,TRUE,_xll.ohTrigger(RecalcTrigger,Trigger1M)),NA())</f>
        <v>2.3687626739006262E-2</v>
      </c>
      <c r="L1324" s="52">
        <f>IFERROR(_xll.qlIndexFixing(Index3M,H1324,TRUE,_xll.ohTrigger(RecalcTrigger,Trigger3M)),NA())</f>
        <v>2.553509417726332E-2</v>
      </c>
      <c r="M1324" s="52">
        <f>IFERROR(_xll.qlIndexFixing(ONIndex3M,I1324,TRUE,_xll.ohTrigger(RecalcTrigger,Trigger3M)),NA())</f>
        <v>2.5462993110814125E-2</v>
      </c>
      <c r="N1324" s="52">
        <f>IFERROR(_xll.qlIndexFixing(Index6M,$H1324,TRUE,_xll.ohTrigger(RecalcTrigger,Trigger6M)),NA())</f>
        <v>2.7194944529558483E-2</v>
      </c>
      <c r="O1324" s="52">
        <f>IFERROR(_xll.qlIndexFixing(ONIndex6M,I1324,TRUE,_xll.ohTrigger(RecalcTrigger,Trigger6M)),NA())</f>
        <v>2.7039314103296519E-2</v>
      </c>
      <c r="P1324" s="52">
        <f>IFERROR(_xll.qlIndexFixing(Index1Y,$H1324,TRUE,_xll.ohTrigger(RecalcTrigger,Trigger1Y)),NA())</f>
        <v>2.920184474479099E-2</v>
      </c>
      <c r="Q1324" s="52">
        <f>IFERROR(_xll.qlIndexFixing(ONIndex1Y,I1324,TRUE,_xll.ohTrigger(RecalcTrigger,Trigger1Y)),NA())</f>
        <v>2.8907941095290823E-2</v>
      </c>
    </row>
    <row r="1325" spans="2:17" x14ac:dyDescent="0.2">
      <c r="B1325" s="46" t="s">
        <v>51</v>
      </c>
      <c r="D1325" s="49">
        <f>_xll.qlCalendarAdvance(LocalCalendar,$D1324,B1325,"f",FALSE)</f>
        <v>48892</v>
      </c>
      <c r="E1325" s="49">
        <f>_xll.qlInterestRateIndexValueDate(IndexON,D1325)</f>
        <v>48892</v>
      </c>
      <c r="F1325" s="52">
        <f>IFERROR(_xll.qlIndexFixing(IndexON,D1325,TRUE,_xll.ohTrigger(RecalcTrigger,TriggerON)),NA())</f>
        <v>2.1924094032153008E-2</v>
      </c>
      <c r="H1325" s="49">
        <f>_xll.qlCalendarAdvance(IborCalendar,$H1324,B1325,"f",FALSE)</f>
        <v>48885</v>
      </c>
      <c r="I1325" s="49">
        <f>_xll.qlInterestRateIndexValueDate(Index1M,$H1325)</f>
        <v>48887</v>
      </c>
      <c r="J1325" s="52">
        <f>IFERROR(_xll.qlIndexFixing(Index1M,$H1325,TRUE,_xll.ohTrigger(RecalcTrigger,Trigger1M)),NA())</f>
        <v>2.3697078967576866E-2</v>
      </c>
      <c r="K1325" s="52">
        <f>IFERROR(_xll.qlIndexFixing(ONIndex1M,I1325,TRUE,_xll.ohTrigger(RecalcTrigger,Trigger1M)),NA())</f>
        <v>2.3683536510823444E-2</v>
      </c>
      <c r="L1325" s="52">
        <f>IFERROR(_xll.qlIndexFixing(Index3M,H1325,TRUE,_xll.ohTrigger(RecalcTrigger,Trigger3M)),NA())</f>
        <v>2.5533468300016016E-2</v>
      </c>
      <c r="M1325" s="52">
        <f>IFERROR(_xll.qlIndexFixing(ONIndex3M,I1325,TRUE,_xll.ohTrigger(RecalcTrigger,Trigger3M)),NA())</f>
        <v>2.5461589376059024E-2</v>
      </c>
      <c r="N1325" s="52">
        <f>IFERROR(_xll.qlIndexFixing(Index6M,$H1325,TRUE,_xll.ohTrigger(RecalcTrigger,Trigger6M)),NA())</f>
        <v>2.7191841159690557E-2</v>
      </c>
      <c r="O1325" s="52">
        <f>IFERROR(_xll.qlIndexFixing(ONIndex6M,I1325,TRUE,_xll.ohTrigger(RecalcTrigger,Trigger6M)),NA())</f>
        <v>2.7037483275966778E-2</v>
      </c>
      <c r="P1325" s="52">
        <f>IFERROR(_xll.qlIndexFixing(Index1Y,$H1325,TRUE,_xll.ohTrigger(RecalcTrigger,Trigger1Y)),NA())</f>
        <v>2.9196519822407414E-2</v>
      </c>
      <c r="Q1325" s="52">
        <f>IFERROR(_xll.qlIndexFixing(ONIndex1Y,I1325,TRUE,_xll.ohTrigger(RecalcTrigger,Trigger1Y)),NA())</f>
        <v>2.8903385248524316E-2</v>
      </c>
    </row>
    <row r="1326" spans="2:17" x14ac:dyDescent="0.2">
      <c r="B1326" s="46" t="s">
        <v>51</v>
      </c>
      <c r="D1326" s="49">
        <f>_xll.qlCalendarAdvance(LocalCalendar,$D1325,B1326,"f",FALSE)</f>
        <v>48899</v>
      </c>
      <c r="E1326" s="49">
        <f>_xll.qlInterestRateIndexValueDate(IndexON,D1326)</f>
        <v>48899</v>
      </c>
      <c r="F1326" s="52">
        <f>IFERROR(_xll.qlIndexFixing(IndexON,D1326,TRUE,_xll.ohTrigger(RecalcTrigger,TriggerON)),NA())</f>
        <v>2.1922351629930503E-2</v>
      </c>
      <c r="H1326" s="49">
        <f>_xll.qlCalendarAdvance(IborCalendar,$H1325,B1326,"f",FALSE)</f>
        <v>48892</v>
      </c>
      <c r="I1326" s="49">
        <f>_xll.qlInterestRateIndexValueDate(Index1M,$H1326)</f>
        <v>48897</v>
      </c>
      <c r="J1326" s="52">
        <f>IFERROR(_xll.qlIndexFixing(Index1M,$H1326,TRUE,_xll.ohTrigger(RecalcTrigger,Trigger1M)),NA())</f>
        <v>2.369064122000708E-2</v>
      </c>
      <c r="K1326" s="52">
        <f>IFERROR(_xll.qlIndexFixing(ONIndex1M,I1326,TRUE,_xll.ohTrigger(RecalcTrigger,Trigger1M)),NA())</f>
        <v>2.3676687038234334E-2</v>
      </c>
      <c r="L1326" s="52">
        <f>IFERROR(_xll.qlIndexFixing(Index3M,H1326,TRUE,_xll.ohTrigger(RecalcTrigger,Trigger3M)),NA())</f>
        <v>2.5529533490690641E-2</v>
      </c>
      <c r="M1326" s="52">
        <f>IFERROR(_xll.qlIndexFixing(ONIndex3M,I1326,TRUE,_xll.ohTrigger(RecalcTrigger,Trigger3M)),NA())</f>
        <v>2.5457936596806618E-2</v>
      </c>
      <c r="N1326" s="52">
        <f>IFERROR(_xll.qlIndexFixing(Index6M,$H1326,TRUE,_xll.ohTrigger(RecalcTrigger,Trigger6M)),NA())</f>
        <v>2.7189420159966372E-2</v>
      </c>
      <c r="O1326" s="52">
        <f>IFERROR(_xll.qlIndexFixing(ONIndex6M,I1326,TRUE,_xll.ohTrigger(RecalcTrigger,Trigger6M)),NA())</f>
        <v>2.7033054536964585E-2</v>
      </c>
      <c r="P1326" s="52">
        <f>IFERROR(_xll.qlIndexFixing(Index1Y,$H1326,TRUE,_xll.ohTrigger(RecalcTrigger,Trigger1Y)),NA())</f>
        <v>2.9187324545179558E-2</v>
      </c>
      <c r="Q1326" s="52">
        <f>IFERROR(_xll.qlIndexFixing(ONIndex1Y,I1326,TRUE,_xll.ohTrigger(RecalcTrigger,Trigger1Y)),NA())</f>
        <v>2.8895173742196079E-2</v>
      </c>
    </row>
    <row r="1327" spans="2:17" x14ac:dyDescent="0.2">
      <c r="B1327" s="46" t="s">
        <v>51</v>
      </c>
      <c r="D1327" s="49">
        <f>_xll.qlCalendarAdvance(LocalCalendar,$D1326,B1327,"f",FALSE)</f>
        <v>48906</v>
      </c>
      <c r="E1327" s="49">
        <f>_xll.qlInterestRateIndexValueDate(IndexON,D1327)</f>
        <v>48906</v>
      </c>
      <c r="F1327" s="52">
        <f>IFERROR(_xll.qlIndexFixing(IndexON,D1327,TRUE,_xll.ohTrigger(RecalcTrigger,TriggerON)),NA())</f>
        <v>2.1921117192418293E-2</v>
      </c>
      <c r="H1327" s="49">
        <f>_xll.qlCalendarAdvance(IborCalendar,$H1326,B1327,"f",FALSE)</f>
        <v>48899</v>
      </c>
      <c r="I1327" s="49">
        <f>_xll.qlInterestRateIndexValueDate(Index1M,$H1327)</f>
        <v>48901</v>
      </c>
      <c r="J1327" s="52">
        <f>IFERROR(_xll.qlIndexFixing(Index1M,$H1327,TRUE,_xll.ohTrigger(RecalcTrigger,Trigger1M)),NA())</f>
        <v>2.3688723329279474E-2</v>
      </c>
      <c r="K1327" s="52">
        <f>IFERROR(_xll.qlIndexFixing(ONIndex1M,I1327,TRUE,_xll.ohTrigger(RecalcTrigger,Trigger1M)),NA())</f>
        <v>2.3675287562685554E-2</v>
      </c>
      <c r="L1327" s="52">
        <f>IFERROR(_xll.qlIndexFixing(Index3M,H1327,TRUE,_xll.ohTrigger(RecalcTrigger,Trigger3M)),NA())</f>
        <v>2.5530894128630521E-2</v>
      </c>
      <c r="M1327" s="52">
        <f>IFERROR(_xll.qlIndexFixing(ONIndex3M,I1327,TRUE,_xll.ohTrigger(RecalcTrigger,Trigger3M)),NA())</f>
        <v>2.5458684191086434E-2</v>
      </c>
      <c r="N1327" s="52">
        <f>IFERROR(_xll.qlIndexFixing(Index6M,$H1327,TRUE,_xll.ohTrigger(RecalcTrigger,Trigger6M)),NA())</f>
        <v>2.7187247671321215E-2</v>
      </c>
      <c r="O1327" s="52">
        <f>IFERROR(_xll.qlIndexFixing(ONIndex6M,I1327,TRUE,_xll.ohTrigger(RecalcTrigger,Trigger6M)),NA())</f>
        <v>2.7033729716636756E-2</v>
      </c>
      <c r="P1327" s="52">
        <f>IFERROR(_xll.qlIndexFixing(Index1Y,$H1327,TRUE,_xll.ohTrigger(RecalcTrigger,Trigger1Y)),NA())</f>
        <v>2.9185796840690684E-2</v>
      </c>
      <c r="Q1327" s="52">
        <f>IFERROR(_xll.qlIndexFixing(ONIndex1Y,I1327,TRUE,_xll.ohTrigger(RecalcTrigger,Trigger1Y)),NA())</f>
        <v>2.8894202432816485E-2</v>
      </c>
    </row>
    <row r="1328" spans="2:17" x14ac:dyDescent="0.2">
      <c r="B1328" s="46" t="s">
        <v>51</v>
      </c>
      <c r="D1328" s="49">
        <f>_xll.qlCalendarAdvance(LocalCalendar,$D1327,B1328,"f",FALSE)</f>
        <v>48913</v>
      </c>
      <c r="E1328" s="49">
        <f>_xll.qlInterestRateIndexValueDate(IndexON,D1328)</f>
        <v>48913</v>
      </c>
      <c r="F1328" s="52">
        <f>IFERROR(_xll.qlIndexFixing(IndexON,D1328,TRUE,_xll.ohTrigger(RecalcTrigger,TriggerON)),NA())</f>
        <v>2.1918772563127575E-2</v>
      </c>
      <c r="H1328" s="49">
        <f>_xll.qlCalendarAdvance(IborCalendar,$H1327,B1328,"f",FALSE)</f>
        <v>48906</v>
      </c>
      <c r="I1328" s="49">
        <f>_xll.qlInterestRateIndexValueDate(Index1M,$H1328)</f>
        <v>48908</v>
      </c>
      <c r="J1328" s="52">
        <f>IFERROR(_xll.qlIndexFixing(Index1M,$H1328,TRUE,_xll.ohTrigger(RecalcTrigger,Trigger1M)),NA())</f>
        <v>2.3685462255928644E-2</v>
      </c>
      <c r="K1328" s="52">
        <f>IFERROR(_xll.qlIndexFixing(ONIndex1M,I1328,TRUE,_xll.ohTrigger(RecalcTrigger,Trigger1M)),NA())</f>
        <v>2.3671128842757128E-2</v>
      </c>
      <c r="L1328" s="52">
        <f>IFERROR(_xll.qlIndexFixing(Index3M,H1328,TRUE,_xll.ohTrigger(RecalcTrigger,Trigger3M)),NA())</f>
        <v>2.5528393980561181E-2</v>
      </c>
      <c r="M1328" s="52">
        <f>IFERROR(_xll.qlIndexFixing(ONIndex3M,I1328,TRUE,_xll.ohTrigger(RecalcTrigger,Trigger3M)),NA())</f>
        <v>2.5457182740922235E-2</v>
      </c>
      <c r="N1328" s="52">
        <f>IFERROR(_xll.qlIndexFixing(Index6M,$H1328,TRUE,_xll.ohTrigger(RecalcTrigger,Trigger6M)),NA())</f>
        <v>2.7184904361084533E-2</v>
      </c>
      <c r="O1328" s="52">
        <f>IFERROR(_xll.qlIndexFixing(ONIndex6M,I1328,TRUE,_xll.ohTrigger(RecalcTrigger,Trigger6M)),NA())</f>
        <v>2.703180698466312E-2</v>
      </c>
      <c r="P1328" s="52">
        <f>IFERROR(_xll.qlIndexFixing(Index1Y,$H1328,TRUE,_xll.ohTrigger(RecalcTrigger,Trigger1Y)),NA())</f>
        <v>2.9180398782134895E-2</v>
      </c>
      <c r="Q1328" s="52">
        <f>IFERROR(_xll.qlIndexFixing(ONIndex1Y,I1328,TRUE,_xll.ohTrigger(RecalcTrigger,Trigger1Y)),NA())</f>
        <v>2.8889575463928452E-2</v>
      </c>
    </row>
    <row r="1329" spans="2:17" x14ac:dyDescent="0.2">
      <c r="B1329" s="46" t="s">
        <v>51</v>
      </c>
      <c r="D1329" s="49">
        <f>_xll.qlCalendarAdvance(LocalCalendar,$D1328,B1329,"f",FALSE)</f>
        <v>48920</v>
      </c>
      <c r="E1329" s="49">
        <f>_xll.qlInterestRateIndexValueDate(IndexON,D1329)</f>
        <v>48920</v>
      </c>
      <c r="F1329" s="52">
        <f>IFERROR(_xll.qlIndexFixing(IndexON,D1329,TRUE,_xll.ohTrigger(RecalcTrigger,TriggerON)),NA())</f>
        <v>2.1916935898547152E-2</v>
      </c>
      <c r="H1329" s="49">
        <f>_xll.qlCalendarAdvance(IborCalendar,$H1328,B1329,"f",FALSE)</f>
        <v>48913</v>
      </c>
      <c r="I1329" s="49">
        <f>_xll.qlInterestRateIndexValueDate(Index1M,$H1329)</f>
        <v>48915</v>
      </c>
      <c r="J1329" s="52">
        <f>IFERROR(_xll.qlIndexFixing(Index1M,$H1329,TRUE,_xll.ohTrigger(RecalcTrigger,Trigger1M)),NA())</f>
        <v>2.3680749900785725E-2</v>
      </c>
      <c r="K1329" s="52">
        <f>IFERROR(_xll.qlIndexFixing(ONIndex1M,I1329,TRUE,_xll.ohTrigger(RecalcTrigger,Trigger1M)),NA())</f>
        <v>2.3666947292211304E-2</v>
      </c>
      <c r="L1329" s="52">
        <f>IFERROR(_xll.qlIndexFixing(Index3M,H1329,TRUE,_xll.ohTrigger(RecalcTrigger,Trigger3M)),NA())</f>
        <v>2.5523550997574418E-2</v>
      </c>
      <c r="M1329" s="52">
        <f>IFERROR(_xll.qlIndexFixing(ONIndex3M,I1329,TRUE,_xll.ohTrigger(RecalcTrigger,Trigger3M)),NA())</f>
        <v>2.5455648718972768E-2</v>
      </c>
      <c r="N1329" s="52">
        <f>IFERROR(_xll.qlIndexFixing(Index6M,$H1329,TRUE,_xll.ohTrigger(RecalcTrigger,Trigger6M)),NA())</f>
        <v>2.7183371243707937E-2</v>
      </c>
      <c r="O1329" s="52">
        <f>IFERROR(_xll.qlIndexFixing(ONIndex6M,I1329,TRUE,_xll.ohTrigger(RecalcTrigger,Trigger6M)),NA())</f>
        <v>2.702985361772825E-2</v>
      </c>
      <c r="P1329" s="52">
        <f>IFERROR(_xll.qlIndexFixing(Index1Y,$H1329,TRUE,_xll.ohTrigger(RecalcTrigger,Trigger1Y)),NA())</f>
        <v>2.9174976345634863E-2</v>
      </c>
      <c r="Q1329" s="52">
        <f>IFERROR(_xll.qlIndexFixing(ONIndex1Y,I1329,TRUE,_xll.ohTrigger(RecalcTrigger,Trigger1Y)),NA())</f>
        <v>2.8884924787604405E-2</v>
      </c>
    </row>
    <row r="1330" spans="2:17" x14ac:dyDescent="0.2">
      <c r="B1330" s="46" t="s">
        <v>51</v>
      </c>
      <c r="D1330" s="49">
        <f>_xll.qlCalendarAdvance(LocalCalendar,$D1329,B1330,"f",FALSE)</f>
        <v>48927</v>
      </c>
      <c r="E1330" s="49">
        <f>_xll.qlInterestRateIndexValueDate(IndexON,D1330)</f>
        <v>48927</v>
      </c>
      <c r="F1330" s="52">
        <f>IFERROR(_xll.qlIndexFixing(IndexON,D1330,TRUE,_xll.ohTrigger(RecalcTrigger,TriggerON)),NA())</f>
        <v>2.1915067813260691E-2</v>
      </c>
      <c r="H1330" s="49">
        <f>_xll.qlCalendarAdvance(IborCalendar,$H1329,B1330,"f",FALSE)</f>
        <v>48920</v>
      </c>
      <c r="I1330" s="49">
        <f>_xll.qlInterestRateIndexValueDate(Index1M,$H1330)</f>
        <v>48922</v>
      </c>
      <c r="J1330" s="52">
        <f>IFERROR(_xll.qlIndexFixing(Index1M,$H1330,TRUE,_xll.ohTrigger(RecalcTrigger,Trigger1M)),NA())</f>
        <v>2.3676018337261032E-2</v>
      </c>
      <c r="K1330" s="52">
        <f>IFERROR(_xll.qlIndexFixing(ONIndex1M,I1330,TRUE,_xll.ohTrigger(RecalcTrigger,Trigger1M)),NA())</f>
        <v>2.3662742911048085E-2</v>
      </c>
      <c r="L1330" s="52">
        <f>IFERROR(_xll.qlIndexFixing(Index3M,H1330,TRUE,_xll.ohTrigger(RecalcTrigger,Trigger3M)),NA())</f>
        <v>2.5521771083439226E-2</v>
      </c>
      <c r="M1330" s="52">
        <f>IFERROR(_xll.qlIndexFixing(ONIndex3M,I1330,TRUE,_xll.ohTrigger(RecalcTrigger,Trigger3M)),NA())</f>
        <v>2.5454082125211386E-2</v>
      </c>
      <c r="N1330" s="52">
        <f>IFERROR(_xll.qlIndexFixing(Index6M,$H1330,TRUE,_xll.ohTrigger(RecalcTrigger,Trigger6M)),NA())</f>
        <v>2.7180963447843272E-2</v>
      </c>
      <c r="O1330" s="52">
        <f>IFERROR(_xll.qlIndexFixing(ONIndex6M,I1330,TRUE,_xll.ohTrigger(RecalcTrigger,Trigger6M)),NA())</f>
        <v>2.7027869615938727E-2</v>
      </c>
      <c r="P1330" s="52">
        <f>IFERROR(_xll.qlIndexFixing(Index1Y,$H1330,TRUE,_xll.ohTrigger(RecalcTrigger,Trigger1Y)),NA())</f>
        <v>2.9169529531583738E-2</v>
      </c>
      <c r="Q1330" s="52">
        <f>IFERROR(_xll.qlIndexFixing(ONIndex1Y,I1330,TRUE,_xll.ohTrigger(RecalcTrigger,Trigger1Y)),NA())</f>
        <v>2.8880250404004215E-2</v>
      </c>
    </row>
    <row r="1331" spans="2:17" x14ac:dyDescent="0.2">
      <c r="B1331" s="46" t="s">
        <v>51</v>
      </c>
      <c r="D1331" s="49">
        <f>_xll.qlCalendarAdvance(LocalCalendar,$D1330,B1331,"f",FALSE)</f>
        <v>48934</v>
      </c>
      <c r="E1331" s="49">
        <f>_xll.qlInterestRateIndexValueDate(IndexON,D1331)</f>
        <v>48934</v>
      </c>
      <c r="F1331" s="52">
        <f>IFERROR(_xll.qlIndexFixing(IndexON,D1331,TRUE,_xll.ohTrigger(RecalcTrigger,TriggerON)),NA())</f>
        <v>2.1913168307028386E-2</v>
      </c>
      <c r="H1331" s="49">
        <f>_xll.qlCalendarAdvance(IborCalendar,$H1330,B1331,"f",FALSE)</f>
        <v>48927</v>
      </c>
      <c r="I1331" s="49">
        <f>_xll.qlInterestRateIndexValueDate(Index1M,$H1331)</f>
        <v>48929</v>
      </c>
      <c r="J1331" s="52">
        <f>IFERROR(_xll.qlIndexFixing(Index1M,$H1331,TRUE,_xll.ohTrigger(RecalcTrigger,Trigger1M)),NA())</f>
        <v>2.3672207463882877E-2</v>
      </c>
      <c r="K1331" s="52">
        <f>IFERROR(_xll.qlIndexFixing(ONIndex1M,I1331,TRUE,_xll.ohTrigger(RecalcTrigger,Trigger1M)),NA())</f>
        <v>2.3658515699294114E-2</v>
      </c>
      <c r="L1331" s="52">
        <f>IFERROR(_xll.qlIndexFixing(Index3M,H1331,TRUE,_xll.ohTrigger(RecalcTrigger,Trigger3M)),NA())</f>
        <v>2.5519958397426379E-2</v>
      </c>
      <c r="M1331" s="52">
        <f>IFERROR(_xll.qlIndexFixing(ONIndex3M,I1331,TRUE,_xll.ohTrigger(RecalcTrigger,Trigger3M)),NA())</f>
        <v>2.545248295969138E-2</v>
      </c>
      <c r="N1331" s="52">
        <f>IFERROR(_xll.qlIndexFixing(Index6M,$H1331,TRUE,_xll.ohTrigger(RecalcTrigger,Trigger6M)),NA())</f>
        <v>2.7178524606004461E-2</v>
      </c>
      <c r="O1331" s="52">
        <f>IFERROR(_xll.qlIndexFixing(ONIndex6M,I1331,TRUE,_xll.ohTrigger(RecalcTrigger,Trigger6M)),NA())</f>
        <v>2.7025854979241259E-2</v>
      </c>
      <c r="P1331" s="52">
        <f>IFERROR(_xll.qlIndexFixing(Index1Y,$H1331,TRUE,_xll.ohTrigger(RecalcTrigger,Trigger1Y)),NA())</f>
        <v>2.916405834037597E-2</v>
      </c>
      <c r="Q1331" s="52">
        <f>IFERROR(_xll.qlIndexFixing(ONIndex1Y,I1331,TRUE,_xll.ohTrigger(RecalcTrigger,Trigger1Y)),NA())</f>
        <v>2.8875552312968011E-2</v>
      </c>
    </row>
    <row r="1332" spans="2:17" x14ac:dyDescent="0.2">
      <c r="B1332" s="46" t="s">
        <v>51</v>
      </c>
      <c r="D1332" s="49">
        <f>_xll.qlCalendarAdvance(LocalCalendar,$D1331,B1332,"f",FALSE)</f>
        <v>48941</v>
      </c>
      <c r="E1332" s="49">
        <f>_xll.qlInterestRateIndexValueDate(IndexON,D1332)</f>
        <v>48941</v>
      </c>
      <c r="F1332" s="52">
        <f>IFERROR(_xll.qlIndexFixing(IndexON,D1332,TRUE,_xll.ohTrigger(RecalcTrigger,TriggerON)),NA())</f>
        <v>2.1911237380090043E-2</v>
      </c>
      <c r="H1332" s="49">
        <f>_xll.qlCalendarAdvance(IborCalendar,$H1331,B1332,"f",FALSE)</f>
        <v>48934</v>
      </c>
      <c r="I1332" s="49">
        <f>_xll.qlInterestRateIndexValueDate(Index1M,$H1332)</f>
        <v>48936</v>
      </c>
      <c r="J1332" s="52">
        <f>IFERROR(_xll.qlIndexFixing(Index1M,$H1332,TRUE,_xll.ohTrigger(RecalcTrigger,Trigger1M)),NA())</f>
        <v>2.3667433986490162E-2</v>
      </c>
      <c r="K1332" s="52">
        <f>IFERROR(_xll.qlIndexFixing(ONIndex1M,I1332,TRUE,_xll.ohTrigger(RecalcTrigger,Trigger1M)),NA())</f>
        <v>2.3655210453723541E-2</v>
      </c>
      <c r="L1332" s="52">
        <f>IFERROR(_xll.qlIndexFixing(Index3M,H1332,TRUE,_xll.ohTrigger(RecalcTrigger,Trigger3M)),NA())</f>
        <v>2.5518112939579396E-2</v>
      </c>
      <c r="M1332" s="52">
        <f>IFERROR(_xll.qlIndexFixing(ONIndex3M,I1332,TRUE,_xll.ohTrigger(RecalcTrigger,Trigger3M)),NA())</f>
        <v>2.5452414233136267E-2</v>
      </c>
      <c r="N1332" s="52">
        <f>IFERROR(_xll.qlIndexFixing(Index6M,$H1332,TRUE,_xll.ohTrigger(RecalcTrigger,Trigger6M)),NA())</f>
        <v>2.7176054718305701E-2</v>
      </c>
      <c r="O1332" s="52">
        <f>IFERROR(_xll.qlIndexFixing(ONIndex6M,I1332,TRUE,_xll.ohTrigger(RecalcTrigger,Trigger6M)),NA())</f>
        <v>2.7025543086367065E-2</v>
      </c>
      <c r="P1332" s="52">
        <f>IFERROR(_xll.qlIndexFixing(Index1Y,$H1332,TRUE,_xll.ohTrigger(RecalcTrigger,Trigger1Y)),NA())</f>
        <v>2.9160083813797585E-2</v>
      </c>
      <c r="Q1332" s="52">
        <f>IFERROR(_xll.qlIndexFixing(ONIndex1Y,I1332,TRUE,_xll.ohTrigger(RecalcTrigger,Trigger1Y)),NA())</f>
        <v>2.8872468890517311E-2</v>
      </c>
    </row>
    <row r="1333" spans="2:17" x14ac:dyDescent="0.2">
      <c r="B1333" s="46" t="s">
        <v>51</v>
      </c>
      <c r="D1333" s="49">
        <f>_xll.qlCalendarAdvance(LocalCalendar,$D1332,B1333,"f",FALSE)</f>
        <v>48948</v>
      </c>
      <c r="E1333" s="49">
        <f>_xll.qlInterestRateIndexValueDate(IndexON,D1333)</f>
        <v>48948</v>
      </c>
      <c r="F1333" s="52">
        <f>IFERROR(_xll.qlIndexFixing(IndexON,D1333,TRUE,_xll.ohTrigger(RecalcTrigger,TriggerON)),NA())</f>
        <v>2.1909275032365727E-2</v>
      </c>
      <c r="H1333" s="49">
        <f>_xll.qlCalendarAdvance(IborCalendar,$H1332,B1333,"f",FALSE)</f>
        <v>48941</v>
      </c>
      <c r="I1333" s="49">
        <f>_xll.qlInterestRateIndexValueDate(Index1M,$H1333)</f>
        <v>48943</v>
      </c>
      <c r="J1333" s="52">
        <f>IFERROR(_xll.qlIndexFixing(Index1M,$H1333,TRUE,_xll.ohTrigger(RecalcTrigger,Trigger1M)),NA())</f>
        <v>2.3663573536442384E-2</v>
      </c>
      <c r="K1333" s="52">
        <f>IFERROR(_xll.qlIndexFixing(ONIndex1M,I1333,TRUE,_xll.ohTrigger(RecalcTrigger,Trigger1M)),NA())</f>
        <v>2.3650463351512219E-2</v>
      </c>
      <c r="L1333" s="52">
        <f>IFERROR(_xll.qlIndexFixing(Index3M,H1333,TRUE,_xll.ohTrigger(RecalcTrigger,Trigger3M)),NA())</f>
        <v>2.5516996622540766E-2</v>
      </c>
      <c r="M1333" s="52">
        <f>IFERROR(_xll.qlIndexFixing(ONIndex3M,I1333,TRUE,_xll.ohTrigger(RecalcTrigger,Trigger3M)),NA())</f>
        <v>2.5449966072226271E-2</v>
      </c>
      <c r="N1333" s="52">
        <f>IFERROR(_xll.qlIndexFixing(Index6M,$H1333,TRUE,_xll.ohTrigger(RecalcTrigger,Trigger6M)),NA())</f>
        <v>2.7173553784860308E-2</v>
      </c>
      <c r="O1333" s="52">
        <f>IFERROR(_xll.qlIndexFixing(ONIndex6M,I1333,TRUE,_xll.ohTrigger(RecalcTrigger,Trigger6M)),NA())</f>
        <v>2.7022598236259299E-2</v>
      </c>
      <c r="P1333" s="52">
        <f>IFERROR(_xll.qlIndexFixing(Index1Y,$H1333,TRUE,_xll.ohTrigger(RecalcTrigger,Trigger1Y)),NA())</f>
        <v>2.9150766544142798E-2</v>
      </c>
      <c r="Q1333" s="52">
        <f>IFERROR(_xll.qlIndexFixing(ONIndex1Y,I1333,TRUE,_xll.ohTrigger(RecalcTrigger,Trigger1Y)),NA())</f>
        <v>2.8866902199609079E-2</v>
      </c>
    </row>
    <row r="1334" spans="2:17" x14ac:dyDescent="0.2">
      <c r="B1334" s="46" t="s">
        <v>51</v>
      </c>
      <c r="D1334" s="49">
        <f>_xll.qlCalendarAdvance(LocalCalendar,$D1333,B1334,"f",FALSE)</f>
        <v>48955</v>
      </c>
      <c r="E1334" s="49">
        <f>_xll.qlInterestRateIndexValueDate(IndexON,D1334)</f>
        <v>48955</v>
      </c>
      <c r="F1334" s="52">
        <f>IFERROR(_xll.qlIndexFixing(IndexON,D1334,TRUE,_xll.ohTrigger(RecalcTrigger,TriggerON)),NA())</f>
        <v>2.1907281263935374E-2</v>
      </c>
      <c r="H1334" s="49">
        <f>_xll.qlCalendarAdvance(IborCalendar,$H1333,B1334,"f",FALSE)</f>
        <v>48948</v>
      </c>
      <c r="I1334" s="49">
        <f>_xll.qlInterestRateIndexValueDate(Index1M,$H1334)</f>
        <v>48950</v>
      </c>
      <c r="J1334" s="52">
        <f>IFERROR(_xll.qlIndexFixing(Index1M,$H1334,TRUE,_xll.ohTrigger(RecalcTrigger,Trigger1M)),NA())</f>
        <v>2.3658758151077496E-2</v>
      </c>
      <c r="K1334" s="52">
        <f>IFERROR(_xll.qlIndexFixing(ONIndex1M,I1334,TRUE,_xll.ohTrigger(RecalcTrigger,Trigger1M)),NA())</f>
        <v>2.3645697080514338E-2</v>
      </c>
      <c r="L1334" s="52">
        <f>IFERROR(_xll.qlIndexFixing(Index3M,H1334,TRUE,_xll.ohTrigger(RecalcTrigger,Trigger3M)),NA())</f>
        <v>2.5514323708565989E-2</v>
      </c>
      <c r="M1334" s="52">
        <f>IFERROR(_xll.qlIndexFixing(ONIndex3M,I1334,TRUE,_xll.ohTrigger(RecalcTrigger,Trigger3M)),NA())</f>
        <v>2.544749003236646E-2</v>
      </c>
      <c r="N1334" s="52">
        <f>IFERROR(_xll.qlIndexFixing(Index6M,$H1334,TRUE,_xll.ohTrigger(RecalcTrigger,Trigger6M)),NA())</f>
        <v>2.7170192581843947E-2</v>
      </c>
      <c r="O1334" s="52">
        <f>IFERROR(_xll.qlIndexFixing(ONIndex6M,I1334,TRUE,_xll.ohTrigger(RecalcTrigger,Trigger6M)),NA())</f>
        <v>2.7019627259807777E-2</v>
      </c>
      <c r="P1334" s="52">
        <f>IFERROR(_xll.qlIndexFixing(Index1Y,$H1334,TRUE,_xll.ohTrigger(RecalcTrigger,Trigger1Y)),NA())</f>
        <v>2.9147498507786525E-2</v>
      </c>
      <c r="Q1334" s="52">
        <f>IFERROR(_xll.qlIndexFixing(ONIndex1Y,I1334,TRUE,_xll.ohTrigger(RecalcTrigger,Trigger1Y)),NA())</f>
        <v>2.8861315795776221E-2</v>
      </c>
    </row>
    <row r="1335" spans="2:17" x14ac:dyDescent="0.2">
      <c r="B1335" s="46" t="s">
        <v>51</v>
      </c>
      <c r="D1335" s="49">
        <f>_xll.qlCalendarAdvance(LocalCalendar,$D1334,B1335,"f",FALSE)</f>
        <v>48962</v>
      </c>
      <c r="E1335" s="49">
        <f>_xll.qlInterestRateIndexValueDate(IndexON,D1335)</f>
        <v>48962</v>
      </c>
      <c r="F1335" s="52">
        <f>IFERROR(_xll.qlIndexFixing(IndexON,D1335,TRUE,_xll.ohTrigger(RecalcTrigger,TriggerON)),NA())</f>
        <v>2.1905256074559176E-2</v>
      </c>
      <c r="H1335" s="49">
        <f>_xll.qlCalendarAdvance(IborCalendar,$H1334,B1335,"f",FALSE)</f>
        <v>48955</v>
      </c>
      <c r="I1335" s="49">
        <f>_xll.qlInterestRateIndexValueDate(Index1M,$H1335)</f>
        <v>48957</v>
      </c>
      <c r="J1335" s="52">
        <f>IFERROR(_xll.qlIndexFixing(Index1M,$H1335,TRUE,_xll.ohTrigger(RecalcTrigger,Trigger1M)),NA())</f>
        <v>2.3654385926696241E-2</v>
      </c>
      <c r="K1335" s="52">
        <f>IFERROR(_xll.qlIndexFixing(ONIndex1M,I1335,TRUE,_xll.ohTrigger(RecalcTrigger,Trigger1M)),NA())</f>
        <v>2.3641845286410668E-2</v>
      </c>
      <c r="L1335" s="52">
        <f>IFERROR(_xll.qlIndexFixing(Index3M,H1335,TRUE,_xll.ohTrigger(RecalcTrigger,Trigger3M)),NA())</f>
        <v>2.5512379935492824E-2</v>
      </c>
      <c r="M1335" s="52">
        <f>IFERROR(_xll.qlIndexFixing(ONIndex3M,I1335,TRUE,_xll.ohTrigger(RecalcTrigger,Trigger3M)),NA())</f>
        <v>2.5446534843025503E-2</v>
      </c>
      <c r="N1335" s="52">
        <f>IFERROR(_xll.qlIndexFixing(Index6M,$H1335,TRUE,_xll.ohTrigger(RecalcTrigger,Trigger6M)),NA())</f>
        <v>2.716763196672423E-2</v>
      </c>
      <c r="O1335" s="52">
        <f>IFERROR(_xll.qlIndexFixing(ONIndex6M,I1335,TRUE,_xll.ohTrigger(RecalcTrigger,Trigger6M)),NA())</f>
        <v>2.7018349823417775E-2</v>
      </c>
      <c r="P1335" s="52">
        <f>IFERROR(_xll.qlIndexFixing(Index1Y,$H1335,TRUE,_xll.ohTrigger(RecalcTrigger,Trigger1Y)),NA())</f>
        <v>2.9142683866243392E-2</v>
      </c>
      <c r="Q1335" s="52">
        <f>IFERROR(_xll.qlIndexFixing(ONIndex1Y,I1335,TRUE,_xll.ohTrigger(RecalcTrigger,Trigger1Y)),NA())</f>
        <v>2.8857335912526594E-2</v>
      </c>
    </row>
    <row r="1336" spans="2:17" x14ac:dyDescent="0.2">
      <c r="B1336" s="46" t="s">
        <v>51</v>
      </c>
      <c r="D1336" s="49">
        <f>_xll.qlCalendarAdvance(LocalCalendar,$D1335,B1336,"f",FALSE)</f>
        <v>48969</v>
      </c>
      <c r="E1336" s="49">
        <f>_xll.qlInterestRateIndexValueDate(IndexON,D1336)</f>
        <v>48969</v>
      </c>
      <c r="F1336" s="52">
        <f>IFERROR(_xll.qlIndexFixing(IndexON,D1336,TRUE,_xll.ohTrigger(RecalcTrigger,TriggerON)),NA())</f>
        <v>2.1903199464556877E-2</v>
      </c>
      <c r="H1336" s="49">
        <f>_xll.qlCalendarAdvance(IborCalendar,$H1335,B1336,"f",FALSE)</f>
        <v>48962</v>
      </c>
      <c r="I1336" s="49">
        <f>_xll.qlInterestRateIndexValueDate(Index1M,$H1336)</f>
        <v>48964</v>
      </c>
      <c r="J1336" s="52">
        <f>IFERROR(_xll.qlIndexFixing(Index1M,$H1336,TRUE,_xll.ohTrigger(RecalcTrigger,Trigger1M)),NA())</f>
        <v>2.3650451100986625E-2</v>
      </c>
      <c r="K1336" s="52">
        <f>IFERROR(_xll.qlIndexFixing(ONIndex1M,I1336,TRUE,_xll.ohTrigger(RecalcTrigger,Trigger1M)),NA())</f>
        <v>2.3637037181769571E-2</v>
      </c>
      <c r="L1336" s="52">
        <f>IFERROR(_xll.qlIndexFixing(Index3M,H1336,TRUE,_xll.ohTrigger(RecalcTrigger,Trigger3M)),NA())</f>
        <v>2.5510403390769376E-2</v>
      </c>
      <c r="M1336" s="52">
        <f>IFERROR(_xll.qlIndexFixing(ONIndex3M,I1336,TRUE,_xll.ohTrigger(RecalcTrigger,Trigger3M)),NA())</f>
        <v>2.5443998555232383E-2</v>
      </c>
      <c r="N1336" s="52">
        <f>IFERROR(_xll.qlIndexFixing(Index6M,$H1336,TRUE,_xll.ohTrigger(RecalcTrigger,Trigger6M)),NA())</f>
        <v>2.716504030851111E-2</v>
      </c>
      <c r="O1336" s="52">
        <f>IFERROR(_xll.qlIndexFixing(ONIndex6M,I1336,TRUE,_xll.ohTrigger(RecalcTrigger,Trigger6M)),NA())</f>
        <v>2.7015322272401221E-2</v>
      </c>
      <c r="P1336" s="52">
        <f>IFERROR(_xll.qlIndexFixing(Index1Y,$H1336,TRUE,_xll.ohTrigger(RecalcTrigger,Trigger1Y)),NA())</f>
        <v>2.9136336740925774E-2</v>
      </c>
      <c r="Q1336" s="52">
        <f>IFERROR(_xll.qlIndexFixing(ONIndex1Y,I1336,TRUE,_xll.ohTrigger(RecalcTrigger,Trigger1Y)),NA())</f>
        <v>2.8851706247472464E-2</v>
      </c>
    </row>
    <row r="1337" spans="2:17" x14ac:dyDescent="0.2">
      <c r="B1337" s="46" t="s">
        <v>51</v>
      </c>
      <c r="D1337" s="49">
        <f>_xll.qlCalendarAdvance(LocalCalendar,$D1336,B1337,"f",FALSE)</f>
        <v>48976</v>
      </c>
      <c r="E1337" s="49">
        <f>_xll.qlInterestRateIndexValueDate(IndexON,D1337)</f>
        <v>48976</v>
      </c>
      <c r="F1337" s="52">
        <f>IFERROR(_xll.qlIndexFixing(IndexON,D1337,TRUE,_xll.ohTrigger(RecalcTrigger,TriggerON)),NA())</f>
        <v>2.1901111433688669E-2</v>
      </c>
      <c r="H1337" s="49">
        <f>_xll.qlCalendarAdvance(IborCalendar,$H1336,B1337,"f",FALSE)</f>
        <v>48969</v>
      </c>
      <c r="I1337" s="49">
        <f>_xll.qlInterestRateIndexValueDate(Index1M,$H1337)</f>
        <v>48971</v>
      </c>
      <c r="J1337" s="52">
        <f>IFERROR(_xll.qlIndexFixing(Index1M,$H1337,TRUE,_xll.ohTrigger(RecalcTrigger,Trigger1M)),NA())</f>
        <v>2.3645572864712822E-2</v>
      </c>
      <c r="K1337" s="52">
        <f>IFERROR(_xll.qlIndexFixing(ONIndex1M,I1337,TRUE,_xll.ohTrigger(RecalcTrigger,Trigger1M)),NA())</f>
        <v>2.3632672986524383E-2</v>
      </c>
      <c r="L1337" s="52">
        <f>IFERROR(_xll.qlIndexFixing(Index3M,H1337,TRUE,_xll.ohTrigger(RecalcTrigger,Trigger3M)),NA())</f>
        <v>2.5508394074446272E-2</v>
      </c>
      <c r="M1337" s="52">
        <f>IFERROR(_xll.qlIndexFixing(ONIndex3M,I1337,TRUE,_xll.ohTrigger(RecalcTrigger,Trigger3M)),NA())</f>
        <v>2.544220395902741E-2</v>
      </c>
      <c r="N1337" s="52">
        <f>IFERROR(_xll.qlIndexFixing(Index6M,$H1337,TRUE,_xll.ohTrigger(RecalcTrigger,Trigger6M)),NA())</f>
        <v>2.716241760732516E-2</v>
      </c>
      <c r="O1337" s="52">
        <f>IFERROR(_xll.qlIndexFixing(ONIndex6M,I1337,TRUE,_xll.ohTrigger(RecalcTrigger,Trigger6M)),NA())</f>
        <v>2.7013123826415963E-2</v>
      </c>
      <c r="P1337" s="52">
        <f>IFERROR(_xll.qlIndexFixing(Index1Y,$H1337,TRUE,_xll.ohTrigger(RecalcTrigger,Trigger1Y)),NA())</f>
        <v>2.9130719295165777E-2</v>
      </c>
      <c r="Q1337" s="52">
        <f>IFERROR(_xll.qlIndexFixing(ONIndex1Y,I1337,TRUE,_xll.ohTrigger(RecalcTrigger,Trigger1Y)),NA())</f>
        <v>2.8846865912353081E-2</v>
      </c>
    </row>
    <row r="1338" spans="2:17" x14ac:dyDescent="0.2">
      <c r="B1338" s="46" t="s">
        <v>51</v>
      </c>
      <c r="D1338" s="49">
        <f>_xll.qlCalendarAdvance(LocalCalendar,$D1337,B1338,"f",FALSE)</f>
        <v>48983</v>
      </c>
      <c r="E1338" s="49">
        <f>_xll.qlInterestRateIndexValueDate(IndexON,D1338)</f>
        <v>48983</v>
      </c>
      <c r="F1338" s="52">
        <f>IFERROR(_xll.qlIndexFixing(IndexON,D1338,TRUE,_xll.ohTrigger(RecalcTrigger,TriggerON)),NA())</f>
        <v>2.1898991982114424E-2</v>
      </c>
      <c r="H1338" s="49">
        <f>_xll.qlCalendarAdvance(IborCalendar,$H1337,B1338,"f",FALSE)</f>
        <v>48976</v>
      </c>
      <c r="I1338" s="49">
        <f>_xll.qlInterestRateIndexValueDate(Index1M,$H1338)</f>
        <v>48978</v>
      </c>
      <c r="J1338" s="52">
        <f>IFERROR(_xll.qlIndexFixing(Index1M,$H1338,TRUE,_xll.ohTrigger(RecalcTrigger,Trigger1M)),NA())</f>
        <v>2.363976178316074E-2</v>
      </c>
      <c r="K1338" s="52">
        <f>IFERROR(_xll.qlIndexFixing(ONIndex1M,I1338,TRUE,_xll.ohTrigger(RecalcTrigger,Trigger1M)),NA())</f>
        <v>2.3628285960688444E-2</v>
      </c>
      <c r="L1338" s="52">
        <f>IFERROR(_xll.qlIndexFixing(Index3M,H1338,TRUE,_xll.ohTrigger(RecalcTrigger,Trigger3M)),NA())</f>
        <v>2.550560227513593E-2</v>
      </c>
      <c r="M1338" s="52">
        <f>IFERROR(_xll.qlIndexFixing(ONIndex3M,I1338,TRUE,_xll.ohTrigger(RecalcTrigger,Trigger3M)),NA())</f>
        <v>2.5440376791010522E-2</v>
      </c>
      <c r="N1338" s="52">
        <f>IFERROR(_xll.qlIndexFixing(Index6M,$H1338,TRUE,_xll.ohTrigger(RecalcTrigger,Trigger6M)),NA())</f>
        <v>2.7159763863287383E-2</v>
      </c>
      <c r="O1338" s="52">
        <f>IFERROR(_xll.qlIndexFixing(ONIndex6M,I1338,TRUE,_xll.ohTrigger(RecalcTrigger,Trigger6M)),NA())</f>
        <v>2.7010894745496117E-2</v>
      </c>
      <c r="P1338" s="52">
        <f>IFERROR(_xll.qlIndexFixing(Index1Y,$H1338,TRUE,_xll.ohTrigger(RecalcTrigger,Trigger1Y)),NA())</f>
        <v>2.9125077475061059E-2</v>
      </c>
      <c r="Q1338" s="52">
        <f>IFERROR(_xll.qlIndexFixing(ONIndex1Y,I1338,TRUE,_xll.ohTrigger(RecalcTrigger,Trigger1Y)),NA())</f>
        <v>2.884200186982433E-2</v>
      </c>
    </row>
    <row r="1339" spans="2:17" x14ac:dyDescent="0.2">
      <c r="B1339" s="46" t="s">
        <v>51</v>
      </c>
      <c r="D1339" s="49">
        <f>_xll.qlCalendarAdvance(LocalCalendar,$D1338,B1339,"f",FALSE)</f>
        <v>48990</v>
      </c>
      <c r="E1339" s="49">
        <f>_xll.qlInterestRateIndexValueDate(IndexON,D1339)</f>
        <v>48990</v>
      </c>
      <c r="F1339" s="52">
        <f>IFERROR(_xll.qlIndexFixing(IndexON,D1339,TRUE,_xll.ohTrigger(RecalcTrigger,TriggerON)),NA())</f>
        <v>2.189684110967427E-2</v>
      </c>
      <c r="H1339" s="49">
        <f>_xll.qlCalendarAdvance(IborCalendar,$H1338,B1339,"f",FALSE)</f>
        <v>48983</v>
      </c>
      <c r="I1339" s="49">
        <f>_xll.qlInterestRateIndexValueDate(Index1M,$H1339)</f>
        <v>48985</v>
      </c>
      <c r="J1339" s="52">
        <f>IFERROR(_xll.qlIndexFixing(Index1M,$H1339,TRUE,_xll.ohTrigger(RecalcTrigger,Trigger1M)),NA())</f>
        <v>2.3635303852932919E-2</v>
      </c>
      <c r="K1339" s="52">
        <f>IFERROR(_xll.qlIndexFixing(ONIndex1M,I1339,TRUE,_xll.ohTrigger(RecalcTrigger,Trigger1M)),NA())</f>
        <v>2.3623876104315045E-2</v>
      </c>
      <c r="L1339" s="52">
        <f>IFERROR(_xll.qlIndexFixing(Index3M,H1339,TRUE,_xll.ohTrigger(RecalcTrigger,Trigger3M)),NA())</f>
        <v>2.5503529902941181E-2</v>
      </c>
      <c r="M1339" s="52">
        <f>IFERROR(_xll.qlIndexFixing(ONIndex3M,I1339,TRUE,_xll.ohTrigger(RecalcTrigger,Trigger3M)),NA())</f>
        <v>2.5438517051208365E-2</v>
      </c>
      <c r="N1339" s="52">
        <f>IFERROR(_xll.qlIndexFixing(Index6M,$H1339,TRUE,_xll.ohTrigger(RecalcTrigger,Trigger6M)),NA())</f>
        <v>2.715707907651967E-2</v>
      </c>
      <c r="O1339" s="52">
        <f>IFERROR(_xll.qlIndexFixing(ONIndex6M,I1339,TRUE,_xll.ohTrigger(RecalcTrigger,Trigger6M)),NA())</f>
        <v>2.7008635029694972E-2</v>
      </c>
      <c r="P1339" s="52">
        <f>IFERROR(_xll.qlIndexFixing(Index1Y,$H1339,TRUE,_xll.ohTrigger(RecalcTrigger,Trigger1Y)),NA())</f>
        <v>2.9119411281020878E-2</v>
      </c>
      <c r="Q1339" s="52">
        <f>IFERROR(_xll.qlIndexFixing(ONIndex1Y,I1339,TRUE,_xll.ohTrigger(RecalcTrigger,Trigger1Y)),NA())</f>
        <v>2.8837114120019436E-2</v>
      </c>
    </row>
    <row r="1340" spans="2:17" x14ac:dyDescent="0.2">
      <c r="B1340" s="46" t="s">
        <v>51</v>
      </c>
      <c r="D1340" s="49">
        <f>_xll.qlCalendarAdvance(LocalCalendar,$D1339,B1340,"f",FALSE)</f>
        <v>48997</v>
      </c>
      <c r="E1340" s="49">
        <f>_xll.qlInterestRateIndexValueDate(IndexON,D1340)</f>
        <v>48997</v>
      </c>
      <c r="F1340" s="52">
        <f>IFERROR(_xll.qlIndexFixing(IndexON,D1340,TRUE,_xll.ohTrigger(RecalcTrigger,TriggerON)),NA())</f>
        <v>2.1894658816528079E-2</v>
      </c>
      <c r="H1340" s="49">
        <f>_xll.qlCalendarAdvance(IborCalendar,$H1339,B1340,"f",FALSE)</f>
        <v>48990</v>
      </c>
      <c r="I1340" s="49">
        <f>_xll.qlInterestRateIndexValueDate(Index1M,$H1340)</f>
        <v>48992</v>
      </c>
      <c r="J1340" s="52">
        <f>IFERROR(_xll.qlIndexFixing(Index1M,$H1340,TRUE,_xll.ohTrigger(RecalcTrigger,Trigger1M)),NA())</f>
        <v>2.3630823056050812E-2</v>
      </c>
      <c r="K1340" s="52">
        <f>IFERROR(_xll.qlIndexFixing(ONIndex1M,I1340,TRUE,_xll.ohTrigger(RecalcTrigger,Trigger1M)),NA())</f>
        <v>2.3619900563331964E-2</v>
      </c>
      <c r="L1340" s="52">
        <f>IFERROR(_xll.qlIndexFixing(Index3M,H1340,TRUE,_xll.ohTrigger(RecalcTrigger,Trigger3M)),NA())</f>
        <v>2.5501424761593647E-2</v>
      </c>
      <c r="M1340" s="52">
        <f>IFERROR(_xll.qlIndexFixing(ONIndex3M,I1340,TRUE,_xll.ohTrigger(RecalcTrigger,Trigger3M)),NA())</f>
        <v>2.5437386723803357E-2</v>
      </c>
      <c r="N1340" s="52">
        <f>IFERROR(_xll.qlIndexFixing(Index6M,$H1340,TRUE,_xll.ohTrigger(RecalcTrigger,Trigger6M)),NA())</f>
        <v>2.7154363247146568E-2</v>
      </c>
      <c r="O1340" s="52">
        <f>IFERROR(_xll.qlIndexFixing(ONIndex6M,I1340,TRUE,_xll.ohTrigger(RecalcTrigger,Trigger6M)),NA())</f>
        <v>2.7007192640859934E-2</v>
      </c>
      <c r="P1340" s="52">
        <f>IFERROR(_xll.qlIndexFixing(Index1Y,$H1340,TRUE,_xll.ohTrigger(RecalcTrigger,Trigger1Y)),NA())</f>
        <v>2.9114463813209666E-2</v>
      </c>
      <c r="Q1340" s="52">
        <f>IFERROR(_xll.qlIndexFixing(ONIndex1Y,I1340,TRUE,_xll.ohTrigger(RecalcTrigger,Trigger1Y)),NA())</f>
        <v>2.8833005284014668E-2</v>
      </c>
    </row>
    <row r="1341" spans="2:17" x14ac:dyDescent="0.2">
      <c r="B1341" s="46" t="s">
        <v>51</v>
      </c>
      <c r="D1341" s="49">
        <f>_xll.qlCalendarAdvance(LocalCalendar,$D1340,B1341,"f",FALSE)</f>
        <v>49004</v>
      </c>
      <c r="E1341" s="49">
        <f>_xll.qlInterestRateIndexValueDate(IndexON,D1341)</f>
        <v>49004</v>
      </c>
      <c r="F1341" s="52">
        <f>IFERROR(_xll.qlIndexFixing(IndexON,D1341,TRUE,_xll.ohTrigger(RecalcTrigger,TriggerON)),NA())</f>
        <v>2.1892445102515978E-2</v>
      </c>
      <c r="H1341" s="49">
        <f>_xll.qlCalendarAdvance(IborCalendar,$H1340,B1341,"f",FALSE)</f>
        <v>48997</v>
      </c>
      <c r="I1341" s="49">
        <f>_xll.qlInterestRateIndexValueDate(Index1M,$H1341)</f>
        <v>48999</v>
      </c>
      <c r="J1341" s="52">
        <f>IFERROR(_xll.qlIndexFixing(Index1M,$H1341,TRUE,_xll.ohTrigger(RecalcTrigger,Trigger1M)),NA())</f>
        <v>2.3626319392548681E-2</v>
      </c>
      <c r="K1341" s="52">
        <f>IFERROR(_xll.qlIndexFixing(ONIndex1M,I1341,TRUE,_xll.ohTrigger(RecalcTrigger,Trigger1M)),NA())</f>
        <v>2.3614987899822637E-2</v>
      </c>
      <c r="L1341" s="52">
        <f>IFERROR(_xll.qlIndexFixing(Index3M,H1341,TRUE,_xll.ohTrigger(RecalcTrigger,Trigger3M)),NA())</f>
        <v>2.549928685114632E-2</v>
      </c>
      <c r="M1341" s="52">
        <f>IFERROR(_xll.qlIndexFixing(ONIndex3M,I1341,TRUE,_xll.ohTrigger(RecalcTrigger,Trigger3M)),NA())</f>
        <v>2.543469985632818E-2</v>
      </c>
      <c r="N1341" s="52">
        <f>IFERROR(_xll.qlIndexFixing(Index6M,$H1341,TRUE,_xll.ohTrigger(RecalcTrigger,Trigger6M)),NA())</f>
        <v>2.7151616375293938E-2</v>
      </c>
      <c r="O1341" s="52">
        <f>IFERROR(_xll.qlIndexFixing(ONIndex6M,I1341,TRUE,_xll.ohTrigger(RecalcTrigger,Trigger6M)),NA())</f>
        <v>2.7004023693528723E-2</v>
      </c>
      <c r="P1341" s="52">
        <f>IFERROR(_xll.qlIndexFixing(Index1Y,$H1341,TRUE,_xll.ohTrigger(RecalcTrigger,Trigger1Y)),NA())</f>
        <v>2.9108005772777518E-2</v>
      </c>
      <c r="Q1341" s="52">
        <f>IFERROR(_xll.qlIndexFixing(ONIndex1Y,I1341,TRUE,_xll.ohTrigger(RecalcTrigger,Trigger1Y)),NA())</f>
        <v>2.8827267498314768E-2</v>
      </c>
    </row>
    <row r="1342" spans="2:17" x14ac:dyDescent="0.2">
      <c r="B1342" s="46" t="s">
        <v>51</v>
      </c>
      <c r="D1342" s="49">
        <f>_xll.qlCalendarAdvance(LocalCalendar,$D1341,B1342,"f",FALSE)</f>
        <v>49011</v>
      </c>
      <c r="E1342" s="49">
        <f>_xll.qlInterestRateIndexValueDate(IndexON,D1342)</f>
        <v>49011</v>
      </c>
      <c r="F1342" s="52">
        <f>IFERROR(_xll.qlIndexFixing(IndexON,D1342,TRUE,_xll.ohTrigger(RecalcTrigger,TriggerON)),NA())</f>
        <v>2.1890199967797841E-2</v>
      </c>
      <c r="H1342" s="49">
        <f>_xll.qlCalendarAdvance(IborCalendar,$H1341,B1342,"f",FALSE)</f>
        <v>49004</v>
      </c>
      <c r="I1342" s="49">
        <f>_xll.qlInterestRateIndexValueDate(Index1M,$H1342)</f>
        <v>49006</v>
      </c>
      <c r="J1342" s="52">
        <f>IFERROR(_xll.qlIndexFixing(Index1M,$H1342,TRUE,_xll.ohTrigger(RecalcTrigger,Trigger1M)),NA())</f>
        <v>2.3623139967170685E-2</v>
      </c>
      <c r="K1342" s="52">
        <f>IFERROR(_xll.qlIndexFixing(ONIndex1M,I1342,TRUE,_xll.ohTrigger(RecalcTrigger,Trigger1M)),NA())</f>
        <v>2.3610509551703629E-2</v>
      </c>
      <c r="L1342" s="52">
        <f>IFERROR(_xll.qlIndexFixing(Index3M,H1342,TRUE,_xll.ohTrigger(RecalcTrigger,Trigger3M)),NA())</f>
        <v>2.5500812882856726E-2</v>
      </c>
      <c r="M1342" s="52">
        <f>IFERROR(_xll.qlIndexFixing(ONIndex3M,I1342,TRUE,_xll.ohTrigger(RecalcTrigger,Trigger3M)),NA())</f>
        <v>2.5432742401223507E-2</v>
      </c>
      <c r="N1342" s="52">
        <f>IFERROR(_xll.qlIndexFixing(Index6M,$H1342,TRUE,_xll.ohTrigger(RecalcTrigger,Trigger6M)),NA())</f>
        <v>2.7152885963831936E-2</v>
      </c>
      <c r="O1342" s="52">
        <f>IFERROR(_xll.qlIndexFixing(ONIndex6M,I1342,TRUE,_xll.ohTrigger(RecalcTrigger,Trigger6M)),NA())</f>
        <v>2.7001672073110328E-2</v>
      </c>
      <c r="P1342" s="52">
        <f>IFERROR(_xll.qlIndexFixing(Index1Y,$H1342,TRUE,_xll.ohTrigger(RecalcTrigger,Trigger1Y)),NA())</f>
        <v>2.9102266459400925E-2</v>
      </c>
      <c r="Q1342" s="52">
        <f>IFERROR(_xll.qlIndexFixing(ONIndex1Y,I1342,TRUE,_xll.ohTrigger(RecalcTrigger,Trigger1Y)),NA())</f>
        <v>2.8822308626441639E-2</v>
      </c>
    </row>
    <row r="1343" spans="2:17" x14ac:dyDescent="0.2">
      <c r="B1343" s="46" t="s">
        <v>51</v>
      </c>
      <c r="D1343" s="49">
        <f>_xll.qlCalendarAdvance(LocalCalendar,$D1342,B1343,"f",FALSE)</f>
        <v>49018</v>
      </c>
      <c r="E1343" s="49">
        <f>_xll.qlInterestRateIndexValueDate(IndexON,D1343)</f>
        <v>49018</v>
      </c>
      <c r="F1343" s="52">
        <f>IFERROR(_xll.qlIndexFixing(IndexON,D1343,TRUE,_xll.ohTrigger(RecalcTrigger,TriggerON)),NA())</f>
        <v>2.1887923412213794E-2</v>
      </c>
      <c r="H1343" s="49">
        <f>_xll.qlCalendarAdvance(IborCalendar,$H1342,B1343,"f",FALSE)</f>
        <v>49011</v>
      </c>
      <c r="I1343" s="49">
        <f>_xll.qlInterestRateIndexValueDate(Index1M,$H1343)</f>
        <v>49013</v>
      </c>
      <c r="J1343" s="52">
        <f>IFERROR(_xll.qlIndexFixing(Index1M,$H1343,TRUE,_xll.ohTrigger(RecalcTrigger,Trigger1M)),NA())</f>
        <v>2.3619031548606784E-2</v>
      </c>
      <c r="K1343" s="52">
        <f>IFERROR(_xll.qlIndexFixing(ONIndex1M,I1343,TRUE,_xll.ohTrigger(RecalcTrigger,Trigger1M)),NA())</f>
        <v>2.360600837304716E-2</v>
      </c>
      <c r="L1343" s="52">
        <f>IFERROR(_xll.qlIndexFixing(Index3M,H1343,TRUE,_xll.ohTrigger(RecalcTrigger,Trigger3M)),NA())</f>
        <v>2.5498596949113841E-2</v>
      </c>
      <c r="M1343" s="52">
        <f>IFERROR(_xll.qlIndexFixing(ONIndex3M,I1343,TRUE,_xll.ohTrigger(RecalcTrigger,Trigger3M)),NA())</f>
        <v>2.5430752374333565E-2</v>
      </c>
      <c r="N1343" s="52">
        <f>IFERROR(_xll.qlIndexFixing(Index6M,$H1343,TRUE,_xll.ohTrigger(RecalcTrigger,Trigger6M)),NA())</f>
        <v>2.7149258176800764E-2</v>
      </c>
      <c r="O1343" s="52">
        <f>IFERROR(_xll.qlIndexFixing(ONIndex6M,I1343,TRUE,_xll.ohTrigger(RecalcTrigger,Trigger6M)),NA())</f>
        <v>2.699928981783728E-2</v>
      </c>
      <c r="P1343" s="52">
        <f>IFERROR(_xll.qlIndexFixing(Index1Y,$H1343,TRUE,_xll.ohTrigger(RecalcTrigger,Trigger1Y)),NA())</f>
        <v>2.909650277374139E-2</v>
      </c>
      <c r="Q1343" s="52">
        <f>IFERROR(_xll.qlIndexFixing(ONIndex1Y,I1343,TRUE,_xll.ohTrigger(RecalcTrigger,Trigger1Y)),NA())</f>
        <v>2.8817326047265723E-2</v>
      </c>
    </row>
    <row r="1344" spans="2:17" x14ac:dyDescent="0.2">
      <c r="B1344" s="46" t="s">
        <v>51</v>
      </c>
      <c r="D1344" s="49">
        <f>_xll.qlCalendarAdvance(LocalCalendar,$D1343,B1344,"f",FALSE)</f>
        <v>49025</v>
      </c>
      <c r="E1344" s="49">
        <f>_xll.qlInterestRateIndexValueDate(IndexON,D1344)</f>
        <v>49025</v>
      </c>
      <c r="F1344" s="52">
        <f>IFERROR(_xll.qlIndexFixing(IndexON,D1344,TRUE,_xll.ohTrigger(RecalcTrigger,TriggerON)),NA())</f>
        <v>2.1885615436003647E-2</v>
      </c>
      <c r="H1344" s="49">
        <f>_xll.qlCalendarAdvance(IborCalendar,$H1343,B1344,"f",FALSE)</f>
        <v>49018</v>
      </c>
      <c r="I1344" s="49">
        <f>_xll.qlInterestRateIndexValueDate(Index1M,$H1344)</f>
        <v>49020</v>
      </c>
      <c r="J1344" s="52">
        <f>IFERROR(_xll.qlIndexFixing(Index1M,$H1344,TRUE,_xll.ohTrigger(RecalcTrigger,Trigger1M)),NA())</f>
        <v>2.3614006711679431E-2</v>
      </c>
      <c r="K1344" s="52">
        <f>IFERROR(_xll.qlIndexFixing(ONIndex1M,I1344,TRUE,_xll.ohTrigger(RecalcTrigger,Trigger1M)),NA())</f>
        <v>2.3601484363826586E-2</v>
      </c>
      <c r="L1344" s="52">
        <f>IFERROR(_xll.qlIndexFixing(Index3M,H1344,TRUE,_xll.ohTrigger(RecalcTrigger,Trigger3M)),NA())</f>
        <v>2.5496348234945777E-2</v>
      </c>
      <c r="M1344" s="52">
        <f>IFERROR(_xll.qlIndexFixing(ONIndex3M,I1344,TRUE,_xll.ohTrigger(RecalcTrigger,Trigger3M)),NA())</f>
        <v>2.5428729775658354E-2</v>
      </c>
      <c r="N1344" s="52">
        <f>IFERROR(_xll.qlIndexFixing(Index6M,$H1344,TRUE,_xll.ohTrigger(RecalcTrigger,Trigger6M)),NA())</f>
        <v>2.7146408455654136E-2</v>
      </c>
      <c r="O1344" s="52">
        <f>IFERROR(_xll.qlIndexFixing(ONIndex6M,I1344,TRUE,_xll.ohTrigger(RecalcTrigger,Trigger6M)),NA())</f>
        <v>2.6996876927656288E-2</v>
      </c>
      <c r="P1344" s="52">
        <f>IFERROR(_xll.qlIndexFixing(Index1Y,$H1344,TRUE,_xll.ohTrigger(RecalcTrigger,Trigger1Y)),NA())</f>
        <v>2.9090714716216458E-2</v>
      </c>
      <c r="Q1344" s="52">
        <f>IFERROR(_xll.qlIndexFixing(ONIndex1Y,I1344,TRUE,_xll.ohTrigger(RecalcTrigger,Trigger1Y)),NA())</f>
        <v>2.881231976078702E-2</v>
      </c>
    </row>
    <row r="1345" spans="2:17" x14ac:dyDescent="0.2">
      <c r="B1345" s="46" t="s">
        <v>51</v>
      </c>
      <c r="D1345" s="49">
        <f>_xll.qlCalendarAdvance(LocalCalendar,$D1344,B1345,"f",FALSE)</f>
        <v>49032</v>
      </c>
      <c r="E1345" s="49">
        <f>_xll.qlInterestRateIndexValueDate(IndexON,D1345)</f>
        <v>49032</v>
      </c>
      <c r="F1345" s="52">
        <f>IFERROR(_xll.qlIndexFixing(IndexON,D1345,TRUE,_xll.ohTrigger(RecalcTrigger,TriggerON)),NA())</f>
        <v>2.1883276038847654E-2</v>
      </c>
      <c r="H1345" s="49">
        <f>_xll.qlCalendarAdvance(IborCalendar,$H1344,B1345,"f",FALSE)</f>
        <v>49025</v>
      </c>
      <c r="I1345" s="49">
        <f>_xll.qlInterestRateIndexValueDate(Index1M,$H1345)</f>
        <v>49027</v>
      </c>
      <c r="J1345" s="52">
        <f>IFERROR(_xll.qlIndexFixing(Index1M,$H1345,TRUE,_xll.ohTrigger(RecalcTrigger,Trigger1M)),NA())</f>
        <v>2.3609405777650826E-2</v>
      </c>
      <c r="K1345" s="52">
        <f>IFERROR(_xll.qlIndexFixing(ONIndex1M,I1345,TRUE,_xll.ohTrigger(RecalcTrigger,Trigger1M)),NA())</f>
        <v>2.3596937524041905E-2</v>
      </c>
      <c r="L1345" s="52">
        <f>IFERROR(_xll.qlIndexFixing(Index3M,H1345,TRUE,_xll.ohTrigger(RecalcTrigger,Trigger3M)),NA())</f>
        <v>2.5494066740410354E-2</v>
      </c>
      <c r="M1345" s="52">
        <f>IFERROR(_xll.qlIndexFixing(ONIndex3M,I1345,TRUE,_xll.ohTrigger(RecalcTrigger,Trigger3M)),NA())</f>
        <v>2.5426674605251165E-2</v>
      </c>
      <c r="N1345" s="52">
        <f>IFERROR(_xll.qlIndexFixing(Index6M,$H1345,TRUE,_xll.ohTrigger(RecalcTrigger,Trigger6M)),NA())</f>
        <v>2.7143527683373091E-2</v>
      </c>
      <c r="O1345" s="52">
        <f>IFERROR(_xll.qlIndexFixing(ONIndex6M,I1345,TRUE,_xll.ohTrigger(RecalcTrigger,Trigger6M)),NA())</f>
        <v>2.6994433402620643E-2</v>
      </c>
      <c r="P1345" s="52">
        <f>IFERROR(_xll.qlIndexFixing(Index1Y,$H1345,TRUE,_xll.ohTrigger(RecalcTrigger,Trigger1Y)),NA())</f>
        <v>2.9085634386825897E-2</v>
      </c>
      <c r="Q1345" s="52">
        <f>IFERROR(_xll.qlIndexFixing(ONIndex1Y,I1345,TRUE,_xll.ohTrigger(RecalcTrigger,Trigger1Y)),NA())</f>
        <v>2.8807289766925592E-2</v>
      </c>
    </row>
    <row r="1346" spans="2:17" x14ac:dyDescent="0.2">
      <c r="B1346" s="46" t="s">
        <v>51</v>
      </c>
      <c r="D1346" s="49">
        <f>_xll.qlCalendarAdvance(LocalCalendar,$D1345,B1346,"f",FALSE)</f>
        <v>49039</v>
      </c>
      <c r="E1346" s="49">
        <f>_xll.qlInterestRateIndexValueDate(IndexON,D1346)</f>
        <v>49039</v>
      </c>
      <c r="F1346" s="52">
        <f>IFERROR(_xll.qlIndexFixing(IndexON,D1346,TRUE,_xll.ohTrigger(RecalcTrigger,TriggerON)),NA())</f>
        <v>2.1880905220985625E-2</v>
      </c>
      <c r="H1346" s="49">
        <f>_xll.qlCalendarAdvance(IborCalendar,$H1345,B1346,"f",FALSE)</f>
        <v>49032</v>
      </c>
      <c r="I1346" s="49">
        <f>_xll.qlInterestRateIndexValueDate(Index1M,$H1346)</f>
        <v>49034</v>
      </c>
      <c r="J1346" s="52">
        <f>IFERROR(_xll.qlIndexFixing(Index1M,$H1346,TRUE,_xll.ohTrigger(RecalcTrigger,Trigger1M)),NA())</f>
        <v>2.3603458076468478E-2</v>
      </c>
      <c r="K1346" s="52">
        <f>IFERROR(_xll.qlIndexFixing(ONIndex1M,I1346,TRUE,_xll.ohTrigger(RecalcTrigger,Trigger1M)),NA())</f>
        <v>2.359236785374641E-2</v>
      </c>
      <c r="L1346" s="52">
        <f>IFERROR(_xll.qlIndexFixing(Index3M,H1346,TRUE,_xll.ohTrigger(RecalcTrigger,Trigger3M)),NA())</f>
        <v>2.5489565058901261E-2</v>
      </c>
      <c r="M1346" s="52">
        <f>IFERROR(_xll.qlIndexFixing(ONIndex3M,I1346,TRUE,_xll.ohTrigger(RecalcTrigger,Trigger3M)),NA())</f>
        <v>2.5424586863085352E-2</v>
      </c>
      <c r="N1346" s="52">
        <f>IFERROR(_xll.qlIndexFixing(Index6M,$H1346,TRUE,_xll.ohTrigger(RecalcTrigger,Trigger6M)),NA())</f>
        <v>2.7138216542026441E-2</v>
      </c>
      <c r="O1346" s="52">
        <f>IFERROR(_xll.qlIndexFixing(ONIndex6M,I1346,TRUE,_xll.ohTrigger(RecalcTrigger,Trigger6M)),NA())</f>
        <v>2.6991959242730346E-2</v>
      </c>
      <c r="P1346" s="52">
        <f>IFERROR(_xll.qlIndexFixing(Index1Y,$H1346,TRUE,_xll.ohTrigger(RecalcTrigger,Trigger1Y)),NA())</f>
        <v>2.9076874767756833E-2</v>
      </c>
      <c r="Q1346" s="52">
        <f>IFERROR(_xll.qlIndexFixing(ONIndex1Y,I1346,TRUE,_xll.ohTrigger(RecalcTrigger,Trigger1Y)),NA())</f>
        <v>2.8802236065761377E-2</v>
      </c>
    </row>
    <row r="1347" spans="2:17" x14ac:dyDescent="0.2">
      <c r="B1347" s="46" t="s">
        <v>51</v>
      </c>
      <c r="D1347" s="49">
        <f>_xll.qlCalendarAdvance(LocalCalendar,$D1346,B1347,"f",FALSE)</f>
        <v>49046</v>
      </c>
      <c r="E1347" s="49">
        <f>_xll.qlInterestRateIndexValueDate(IndexON,D1347)</f>
        <v>49046</v>
      </c>
      <c r="F1347" s="52">
        <f>IFERROR(_xll.qlIndexFixing(IndexON,D1347,TRUE,_xll.ohTrigger(RecalcTrigger,TriggerON)),NA())</f>
        <v>2.1878502982417558E-2</v>
      </c>
      <c r="H1347" s="49">
        <f>_xll.qlCalendarAdvance(IborCalendar,$H1346,B1347,"f",FALSE)</f>
        <v>49039</v>
      </c>
      <c r="I1347" s="49">
        <f>_xll.qlInterestRateIndexValueDate(Index1M,$H1347)</f>
        <v>49045</v>
      </c>
      <c r="J1347" s="52">
        <f>IFERROR(_xll.qlIndexFixing(Index1M,$H1347,TRUE,_xll.ohTrigger(RecalcTrigger,Trigger1M)),NA())</f>
        <v>2.3597031697806692E-2</v>
      </c>
      <c r="K1347" s="52">
        <f>IFERROR(_xll.qlIndexFixing(ONIndex1M,I1347,TRUE,_xll.ohTrigger(RecalcTrigger,Trigger1M)),NA())</f>
        <v>2.3584255223312312E-2</v>
      </c>
      <c r="L1347" s="52">
        <f>IFERROR(_xll.qlIndexFixing(Index3M,H1347,TRUE,_xll.ohTrigger(RecalcTrigger,Trigger3M)),NA())</f>
        <v>2.5485873931602069E-2</v>
      </c>
      <c r="M1347" s="52">
        <f>IFERROR(_xll.qlIndexFixing(ONIndex3M,I1347,TRUE,_xll.ohTrigger(RecalcTrigger,Trigger3M)),NA())</f>
        <v>2.5419753151920688E-2</v>
      </c>
      <c r="N1347" s="52">
        <f>IFERROR(_xll.qlIndexFixing(Index6M,$H1347,TRUE,_xll.ohTrigger(RecalcTrigger,Trigger6M)),NA())</f>
        <v>2.7134385714046593E-2</v>
      </c>
      <c r="O1347" s="52">
        <f>IFERROR(_xll.qlIndexFixing(ONIndex6M,I1347,TRUE,_xll.ohTrigger(RecalcTrigger,Trigger6M)),NA())</f>
        <v>2.6986348791453452E-2</v>
      </c>
      <c r="P1347" s="52">
        <f>IFERROR(_xll.qlIndexFixing(Index1Y,$H1347,TRUE,_xll.ohTrigger(RecalcTrigger,Trigger1Y)),NA())</f>
        <v>2.906839076523195E-2</v>
      </c>
      <c r="Q1347" s="52">
        <f>IFERROR(_xll.qlIndexFixing(ONIndex1Y,I1347,TRUE,_xll.ohTrigger(RecalcTrigger,Trigger1Y)),NA())</f>
        <v>2.8792672639870176E-2</v>
      </c>
    </row>
    <row r="1348" spans="2:17" x14ac:dyDescent="0.2">
      <c r="B1348" s="46" t="s">
        <v>51</v>
      </c>
      <c r="D1348" s="49">
        <f>_xll.qlCalendarAdvance(LocalCalendar,$D1347,B1348,"f",FALSE)</f>
        <v>49053</v>
      </c>
      <c r="E1348" s="49">
        <f>_xll.qlInterestRateIndexValueDate(IndexON,D1348)</f>
        <v>49053</v>
      </c>
      <c r="F1348" s="52">
        <f>IFERROR(_xll.qlIndexFixing(IndexON,D1348,TRUE,_xll.ohTrigger(RecalcTrigger,TriggerON)),NA())</f>
        <v>2.1876069322983582E-2</v>
      </c>
      <c r="H1348" s="49">
        <f>_xll.qlCalendarAdvance(IborCalendar,$H1347,B1348,"f",FALSE)</f>
        <v>49046</v>
      </c>
      <c r="I1348" s="49">
        <f>_xll.qlInterestRateIndexValueDate(Index1M,$H1348)</f>
        <v>49048</v>
      </c>
      <c r="J1348" s="52">
        <f>IFERROR(_xll.qlIndexFixing(Index1M,$H1348,TRUE,_xll.ohTrigger(RecalcTrigger,Trigger1M)),NA())</f>
        <v>2.3595465750778644E-2</v>
      </c>
      <c r="K1348" s="52">
        <f>IFERROR(_xll.qlIndexFixing(ONIndex1M,I1348,TRUE,_xll.ohTrigger(RecalcTrigger,Trigger1M)),NA())</f>
        <v>2.358316002140981E-2</v>
      </c>
      <c r="L1348" s="52">
        <f>IFERROR(_xll.qlIndexFixing(Index3M,H1348,TRUE,_xll.ohTrigger(RecalcTrigger,Trigger3M)),NA())</f>
        <v>2.548485321482152E-2</v>
      </c>
      <c r="M1348" s="52">
        <f>IFERROR(_xll.qlIndexFixing(ONIndex3M,I1348,TRUE,_xll.ohTrigger(RecalcTrigger,Trigger3M)),NA())</f>
        <v>2.5420313663451211E-2</v>
      </c>
      <c r="N1348" s="52">
        <f>IFERROR(_xll.qlIndexFixing(Index6M,$H1348,TRUE,_xll.ohTrigger(RecalcTrigger,Trigger6M)),NA())</f>
        <v>2.713469906108407E-2</v>
      </c>
      <c r="O1348" s="52">
        <f>IFERROR(_xll.qlIndexFixing(ONIndex6M,I1348,TRUE,_xll.ohTrigger(RecalcTrigger,Trigger6M)),NA())</f>
        <v>2.6986919018359146E-2</v>
      </c>
      <c r="P1348" s="52">
        <f>IFERROR(_xll.qlIndexFixing(Index1Y,$H1348,TRUE,_xll.ohTrigger(RecalcTrigger,Trigger1Y)),NA())</f>
        <v>2.9067318775878911E-2</v>
      </c>
      <c r="Q1348" s="52">
        <f>IFERROR(_xll.qlIndexFixing(ONIndex1Y,I1348,TRUE,_xll.ohTrigger(RecalcTrigger,Trigger1Y)),NA())</f>
        <v>2.879205754149794E-2</v>
      </c>
    </row>
    <row r="1349" spans="2:17" x14ac:dyDescent="0.2">
      <c r="B1349" s="46" t="s">
        <v>51</v>
      </c>
      <c r="D1349" s="49">
        <f>_xll.qlCalendarAdvance(LocalCalendar,$D1348,B1349,"f",FALSE)</f>
        <v>49060</v>
      </c>
      <c r="E1349" s="49">
        <f>_xll.qlInterestRateIndexValueDate(IndexON,D1349)</f>
        <v>49060</v>
      </c>
      <c r="F1349" s="52">
        <f>IFERROR(_xll.qlIndexFixing(IndexON,D1349,TRUE,_xll.ohTrigger(RecalcTrigger,TriggerON)),NA())</f>
        <v>2.187360424284357E-2</v>
      </c>
      <c r="H1349" s="49">
        <f>_xll.qlCalendarAdvance(IborCalendar,$H1348,B1349,"f",FALSE)</f>
        <v>49053</v>
      </c>
      <c r="I1349" s="49">
        <f>_xll.qlInterestRateIndexValueDate(Index1M,$H1349)</f>
        <v>49055</v>
      </c>
      <c r="J1349" s="52">
        <f>IFERROR(_xll.qlIndexFixing(Index1M,$H1349,TRUE,_xll.ohTrigger(RecalcTrigger,Trigger1M)),NA())</f>
        <v>2.3590773333645079E-2</v>
      </c>
      <c r="K1349" s="52">
        <f>IFERROR(_xll.qlIndexFixing(ONIndex1M,I1349,TRUE,_xll.ohTrigger(RecalcTrigger,Trigger1M)),NA())</f>
        <v>2.3578521859421997E-2</v>
      </c>
      <c r="L1349" s="52">
        <f>IFERROR(_xll.qlIndexFixing(Index3M,H1349,TRUE,_xll.ohTrigger(RecalcTrigger,Trigger3M)),NA())</f>
        <v>2.5482448132874293E-2</v>
      </c>
      <c r="M1349" s="52">
        <f>IFERROR(_xll.qlIndexFixing(ONIndex3M,I1349,TRUE,_xll.ohTrigger(RecalcTrigger,Trigger3M)),NA())</f>
        <v>2.5418128205956236E-2</v>
      </c>
      <c r="N1349" s="52">
        <f>IFERROR(_xll.qlIndexFixing(Index6M,$H1349,TRUE,_xll.ohTrigger(RecalcTrigger,Trigger6M)),NA())</f>
        <v>2.7131694085636354E-2</v>
      </c>
      <c r="O1349" s="52">
        <f>IFERROR(_xll.qlIndexFixing(ONIndex6M,I1349,TRUE,_xll.ohTrigger(RecalcTrigger,Trigger6M)),NA())</f>
        <v>2.6984352953878243E-2</v>
      </c>
      <c r="P1349" s="52">
        <f>IFERROR(_xll.qlIndexFixing(Index1Y,$H1349,TRUE,_xll.ohTrigger(RecalcTrigger,Trigger1Y)),NA())</f>
        <v>2.9061408865353702E-2</v>
      </c>
      <c r="Q1349" s="52">
        <f>IFERROR(_xll.qlIndexFixing(ONIndex1Y,I1349,TRUE,_xll.ohTrigger(RecalcTrigger,Trigger1Y)),NA())</f>
        <v>2.8786932718372071E-2</v>
      </c>
    </row>
    <row r="1350" spans="2:17" x14ac:dyDescent="0.2">
      <c r="B1350" s="46" t="s">
        <v>51</v>
      </c>
      <c r="D1350" s="49">
        <f>_xll.qlCalendarAdvance(LocalCalendar,$D1349,B1350,"f",FALSE)</f>
        <v>49067</v>
      </c>
      <c r="E1350" s="49">
        <f>_xll.qlInterestRateIndexValueDate(IndexON,D1350)</f>
        <v>49067</v>
      </c>
      <c r="F1350" s="52">
        <f>IFERROR(_xll.qlIndexFixing(IndexON,D1350,TRUE,_xll.ohTrigger(RecalcTrigger,TriggerON)),NA())</f>
        <v>2.1871107741917584E-2</v>
      </c>
      <c r="H1350" s="49">
        <f>_xll.qlCalendarAdvance(IborCalendar,$H1349,B1350,"f",FALSE)</f>
        <v>49060</v>
      </c>
      <c r="I1350" s="49">
        <f>_xll.qlInterestRateIndexValueDate(Index1M,$H1350)</f>
        <v>49062</v>
      </c>
      <c r="J1350" s="52">
        <f>IFERROR(_xll.qlIndexFixing(Index1M,$H1350,TRUE,_xll.ohTrigger(RecalcTrigger,Trigger1M)),NA())</f>
        <v>2.3586924293968924E-2</v>
      </c>
      <c r="K1350" s="52">
        <f>IFERROR(_xll.qlIndexFixing(ONIndex1M,I1350,TRUE,_xll.ohTrigger(RecalcTrigger,Trigger1M)),NA())</f>
        <v>2.3574298716733111E-2</v>
      </c>
      <c r="L1350" s="52">
        <f>IFERROR(_xll.qlIndexFixing(Index3M,H1350,TRUE,_xll.ohTrigger(RecalcTrigger,Trigger3M)),NA())</f>
        <v>2.5482167564294427E-2</v>
      </c>
      <c r="M1350" s="52">
        <f>IFERROR(_xll.qlIndexFixing(ONIndex3M,I1350,TRUE,_xll.ohTrigger(RecalcTrigger,Trigger3M)),NA())</f>
        <v>2.5416647430780426E-2</v>
      </c>
      <c r="N1350" s="52">
        <f>IFERROR(_xll.qlIndexFixing(Index6M,$H1350,TRUE,_xll.ohTrigger(RecalcTrigger,Trigger6M)),NA())</f>
        <v>2.7129447678952975E-2</v>
      </c>
      <c r="O1350" s="52">
        <f>IFERROR(_xll.qlIndexFixing(ONIndex6M,I1350,TRUE,_xll.ohTrigger(RecalcTrigger,Trigger6M)),NA())</f>
        <v>2.6982580489063324E-2</v>
      </c>
      <c r="P1350" s="52">
        <f>IFERROR(_xll.qlIndexFixing(Index1Y,$H1350,TRUE,_xll.ohTrigger(RecalcTrigger,Trigger1Y)),NA())</f>
        <v>2.905547458550602E-2</v>
      </c>
      <c r="Q1350" s="52">
        <f>IFERROR(_xll.qlIndexFixing(ONIndex1Y,I1350,TRUE,_xll.ohTrigger(RecalcTrigger,Trigger1Y)),NA())</f>
        <v>2.8782565839873264E-2</v>
      </c>
    </row>
    <row r="1351" spans="2:17" x14ac:dyDescent="0.2">
      <c r="B1351" s="46" t="s">
        <v>51</v>
      </c>
      <c r="D1351" s="49">
        <f>_xll.qlCalendarAdvance(LocalCalendar,$D1350,B1351,"f",FALSE)</f>
        <v>49074</v>
      </c>
      <c r="E1351" s="49">
        <f>_xll.qlInterestRateIndexValueDate(IndexON,D1351)</f>
        <v>49074</v>
      </c>
      <c r="F1351" s="52">
        <f>IFERROR(_xll.qlIndexFixing(IndexON,D1351,TRUE,_xll.ohTrigger(RecalcTrigger,TriggerON)),NA())</f>
        <v>2.1868579820205625E-2</v>
      </c>
      <c r="H1351" s="49">
        <f>_xll.qlCalendarAdvance(IborCalendar,$H1350,B1351,"f",FALSE)</f>
        <v>49067</v>
      </c>
      <c r="I1351" s="49">
        <f>_xll.qlInterestRateIndexValueDate(Index1M,$H1351)</f>
        <v>49069</v>
      </c>
      <c r="J1351" s="52">
        <f>IFERROR(_xll.qlIndexFixing(Index1M,$H1351,TRUE,_xll.ohTrigger(RecalcTrigger,Trigger1M)),NA())</f>
        <v>2.3581319887286456E-2</v>
      </c>
      <c r="K1351" s="52">
        <f>IFERROR(_xll.qlIndexFixing(ONIndex1M,I1351,TRUE,_xll.ohTrigger(RecalcTrigger,Trigger1M)),NA())</f>
        <v>2.3569177043860634E-2</v>
      </c>
      <c r="L1351" s="52">
        <f>IFERROR(_xll.qlIndexFixing(Index3M,H1351,TRUE,_xll.ohTrigger(RecalcTrigger,Trigger3M)),NA())</f>
        <v>2.5479689388808333E-2</v>
      </c>
      <c r="M1351" s="52">
        <f>IFERROR(_xll.qlIndexFixing(ONIndex3M,I1351,TRUE,_xll.ohTrigger(RecalcTrigger,Trigger3M)),NA())</f>
        <v>2.5413659575770353E-2</v>
      </c>
      <c r="N1351" s="52">
        <f>IFERROR(_xll.qlIndexFixing(Index6M,$H1351,TRUE,_xll.ohTrigger(RecalcTrigger,Trigger6M)),NA())</f>
        <v>2.7125590983562042E-2</v>
      </c>
      <c r="O1351" s="52">
        <f>IFERROR(_xll.qlIndexFixing(ONIndex6M,I1351,TRUE,_xll.ohTrigger(RecalcTrigger,Trigger6M)),NA())</f>
        <v>2.6979128920325834E-2</v>
      </c>
      <c r="P1351" s="52">
        <f>IFERROR(_xll.qlIndexFixing(Index1Y,$H1351,TRUE,_xll.ohTrigger(RecalcTrigger,Trigger1Y)),NA())</f>
        <v>2.9050234776148771E-2</v>
      </c>
      <c r="Q1351" s="52">
        <f>IFERROR(_xll.qlIndexFixing(ONIndex1Y,I1351,TRUE,_xll.ohTrigger(RecalcTrigger,Trigger1Y)),NA())</f>
        <v>2.8776611950211972E-2</v>
      </c>
    </row>
    <row r="1352" spans="2:17" x14ac:dyDescent="0.2">
      <c r="B1352" s="46" t="s">
        <v>51</v>
      </c>
      <c r="D1352" s="49">
        <f>_xll.qlCalendarAdvance(LocalCalendar,$D1351,B1352,"f",FALSE)</f>
        <v>49081</v>
      </c>
      <c r="E1352" s="49">
        <f>_xll.qlInterestRateIndexValueDate(IndexON,D1352)</f>
        <v>49081</v>
      </c>
      <c r="F1352" s="52">
        <f>IFERROR(_xll.qlIndexFixing(IndexON,D1352,TRUE,_xll.ohTrigger(RecalcTrigger,TriggerON)),NA())</f>
        <v>2.1866020477627757E-2</v>
      </c>
      <c r="H1352" s="49">
        <f>_xll.qlCalendarAdvance(IborCalendar,$H1351,B1352,"f",FALSE)</f>
        <v>49074</v>
      </c>
      <c r="I1352" s="49">
        <f>_xll.qlInterestRateIndexValueDate(Index1M,$H1352)</f>
        <v>49076</v>
      </c>
      <c r="J1352" s="52">
        <f>IFERROR(_xll.qlIndexFixing(Index1M,$H1352,TRUE,_xll.ohTrigger(RecalcTrigger,Trigger1M)),NA())</f>
        <v>2.3576558858112967E-2</v>
      </c>
      <c r="K1352" s="52">
        <f>IFERROR(_xll.qlIndexFixing(ONIndex1M,I1352,TRUE,_xll.ohTrigger(RecalcTrigger,Trigger1M)),NA())</f>
        <v>2.3564470390233794E-2</v>
      </c>
      <c r="L1352" s="52">
        <f>IFERROR(_xll.qlIndexFixing(Index3M,H1352,TRUE,_xll.ohTrigger(RecalcTrigger,Trigger3M)),NA())</f>
        <v>2.5477178433380071E-2</v>
      </c>
      <c r="M1352" s="52">
        <f>IFERROR(_xll.qlIndexFixing(ONIndex3M,I1352,TRUE,_xll.ohTrigger(RecalcTrigger,Trigger3M)),NA())</f>
        <v>2.5411376403026154E-2</v>
      </c>
      <c r="N1352" s="52">
        <f>IFERROR(_xll.qlIndexFixing(Index6M,$H1352,TRUE,_xll.ohTrigger(RecalcTrigger,Trigger6M)),NA())</f>
        <v>2.7122492857223648E-2</v>
      </c>
      <c r="O1352" s="52">
        <f>IFERROR(_xll.qlIndexFixing(ONIndex6M,I1352,TRUE,_xll.ohTrigger(RecalcTrigger,Trigger6M)),NA())</f>
        <v>2.6976470951280973E-2</v>
      </c>
      <c r="P1352" s="52">
        <f>IFERROR(_xll.qlIndexFixing(Index1Y,$H1352,TRUE,_xll.ohTrigger(RecalcTrigger,Trigger1Y)),NA())</f>
        <v>2.9043532919565022E-2</v>
      </c>
      <c r="Q1352" s="52">
        <f>IFERROR(_xll.qlIndexFixing(ONIndex1Y,I1352,TRUE,_xll.ohTrigger(RecalcTrigger,Trigger1Y)),NA())</f>
        <v>2.8771416005204387E-2</v>
      </c>
    </row>
    <row r="1353" spans="2:17" x14ac:dyDescent="0.2">
      <c r="B1353" s="46" t="s">
        <v>51</v>
      </c>
      <c r="D1353" s="49">
        <f>_xll.qlCalendarAdvance(LocalCalendar,$D1352,B1353,"f",FALSE)</f>
        <v>49088</v>
      </c>
      <c r="E1353" s="49">
        <f>_xll.qlInterestRateIndexValueDate(IndexON,D1353)</f>
        <v>49088</v>
      </c>
      <c r="F1353" s="52">
        <f>IFERROR(_xll.qlIndexFixing(IndexON,D1353,TRUE,_xll.ohTrigger(RecalcTrigger,TriggerON)),NA())</f>
        <v>2.1863429714423788E-2</v>
      </c>
      <c r="H1353" s="49">
        <f>_xll.qlCalendarAdvance(IborCalendar,$H1352,B1353,"f",FALSE)</f>
        <v>49081</v>
      </c>
      <c r="I1353" s="49">
        <f>_xll.qlInterestRateIndexValueDate(Index1M,$H1353)</f>
        <v>49083</v>
      </c>
      <c r="J1353" s="52">
        <f>IFERROR(_xll.qlIndexFixing(Index1M,$H1353,TRUE,_xll.ohTrigger(RecalcTrigger,Trigger1M)),NA())</f>
        <v>2.3571774958317956E-2</v>
      </c>
      <c r="K1353" s="52">
        <f>IFERROR(_xll.qlIndexFixing(ONIndex1M,I1353,TRUE,_xll.ohTrigger(RecalcTrigger,Trigger1M)),NA())</f>
        <v>2.3559740906096138E-2</v>
      </c>
      <c r="L1353" s="52">
        <f>IFERROR(_xll.qlIndexFixing(Index3M,H1353,TRUE,_xll.ohTrigger(RecalcTrigger,Trigger3M)),NA())</f>
        <v>2.5474634698073421E-2</v>
      </c>
      <c r="M1353" s="52">
        <f>IFERROR(_xll.qlIndexFixing(ONIndex3M,I1353,TRUE,_xll.ohTrigger(RecalcTrigger,Trigger3M)),NA())</f>
        <v>2.540906065852333E-2</v>
      </c>
      <c r="N1353" s="52">
        <f>IFERROR(_xll.qlIndexFixing(Index6M,$H1353,TRUE,_xll.ohTrigger(RecalcTrigger,Trigger6M)),NA())</f>
        <v>2.7119363680879447E-2</v>
      </c>
      <c r="O1353" s="52">
        <f>IFERROR(_xll.qlIndexFixing(ONIndex6M,I1353,TRUE,_xll.ohTrigger(RecalcTrigger,Trigger6M)),NA())</f>
        <v>2.6973782347354813E-2</v>
      </c>
      <c r="P1353" s="52">
        <f>IFERROR(_xll.qlIndexFixing(Index1Y,$H1353,TRUE,_xll.ohTrigger(RecalcTrigger,Trigger1Y)),NA())</f>
        <v>2.9037525534336407E-2</v>
      </c>
      <c r="Q1353" s="52">
        <f>IFERROR(_xll.qlIndexFixing(ONIndex1Y,I1353,TRUE,_xll.ohTrigger(RecalcTrigger,Trigger1Y)),NA())</f>
        <v>2.8766196352840723E-2</v>
      </c>
    </row>
    <row r="1354" spans="2:17" x14ac:dyDescent="0.2">
      <c r="B1354" s="46" t="s">
        <v>51</v>
      </c>
      <c r="D1354" s="49">
        <f>_xll.qlCalendarAdvance(LocalCalendar,$D1353,B1354,"f",FALSE)</f>
        <v>49095</v>
      </c>
      <c r="E1354" s="49">
        <f>_xll.qlInterestRateIndexValueDate(IndexON,D1354)</f>
        <v>49095</v>
      </c>
      <c r="F1354" s="52">
        <f>IFERROR(_xll.qlIndexFixing(IndexON,D1354,TRUE,_xll.ohTrigger(RecalcTrigger,TriggerON)),NA())</f>
        <v>2.186080753035391E-2</v>
      </c>
      <c r="H1354" s="49">
        <f>_xll.qlCalendarAdvance(IborCalendar,$H1353,B1354,"f",FALSE)</f>
        <v>49088</v>
      </c>
      <c r="I1354" s="49">
        <f>_xll.qlInterestRateIndexValueDate(Index1M,$H1354)</f>
        <v>49090</v>
      </c>
      <c r="J1354" s="52">
        <f>IFERROR(_xll.qlIndexFixing(Index1M,$H1354,TRUE,_xll.ohTrigger(RecalcTrigger,Trigger1M)),NA())</f>
        <v>2.3566968187927206E-2</v>
      </c>
      <c r="K1354" s="52">
        <f>IFERROR(_xll.qlIndexFixing(ONIndex1M,I1354,TRUE,_xll.ohTrigger(RecalcTrigger,Trigger1M)),NA())</f>
        <v>2.3555418682577045E-2</v>
      </c>
      <c r="L1354" s="52">
        <f>IFERROR(_xll.qlIndexFixing(Index3M,H1354,TRUE,_xll.ohTrigger(RecalcTrigger,Trigger3M)),NA())</f>
        <v>2.5472766786723142E-2</v>
      </c>
      <c r="M1354" s="52">
        <f>IFERROR(_xll.qlIndexFixing(ONIndex3M,I1354,TRUE,_xll.ohTrigger(RecalcTrigger,Trigger3M)),NA())</f>
        <v>2.5407439640250384E-2</v>
      </c>
      <c r="N1354" s="52">
        <f>IFERROR(_xll.qlIndexFixing(Index6M,$H1354,TRUE,_xll.ohTrigger(RecalcTrigger,Trigger6M)),NA())</f>
        <v>2.7116203454676774E-2</v>
      </c>
      <c r="O1354" s="52">
        <f>IFERROR(_xll.qlIndexFixing(ONIndex6M,I1354,TRUE,_xll.ohTrigger(RecalcTrigger,Trigger6M)),NA())</f>
        <v>2.6971877788457554E-2</v>
      </c>
      <c r="P1354" s="52">
        <f>IFERROR(_xll.qlIndexFixing(Index1Y,$H1354,TRUE,_xll.ohTrigger(RecalcTrigger,Trigger1Y)),NA())</f>
        <v>2.9032205966342844E-2</v>
      </c>
      <c r="Q1354" s="52">
        <f>IFERROR(_xll.qlIndexFixing(ONIndex1Y,I1354,TRUE,_xll.ohTrigger(RecalcTrigger,Trigger1Y)),NA())</f>
        <v>2.8761726206394389E-2</v>
      </c>
    </row>
    <row r="1355" spans="2:17" x14ac:dyDescent="0.2">
      <c r="B1355" s="46" t="s">
        <v>51</v>
      </c>
      <c r="D1355" s="49">
        <f>_xll.qlCalendarAdvance(LocalCalendar,$D1354,B1355,"f",FALSE)</f>
        <v>49102</v>
      </c>
      <c r="E1355" s="49">
        <f>_xll.qlInterestRateIndexValueDate(IndexON,D1355)</f>
        <v>49102</v>
      </c>
      <c r="F1355" s="52">
        <f>IFERROR(_xll.qlIndexFixing(IndexON,D1355,TRUE,_xll.ohTrigger(RecalcTrigger,TriggerON)),NA())</f>
        <v>2.1858153925577994E-2</v>
      </c>
      <c r="H1355" s="49">
        <f>_xll.qlCalendarAdvance(IborCalendar,$H1354,B1355,"f",FALSE)</f>
        <v>49095</v>
      </c>
      <c r="I1355" s="49">
        <f>_xll.qlInterestRateIndexValueDate(Index1M,$H1355)</f>
        <v>49097</v>
      </c>
      <c r="J1355" s="52">
        <f>IFERROR(_xll.qlIndexFixing(Index1M,$H1355,TRUE,_xll.ohTrigger(RecalcTrigger,Trigger1M)),NA())</f>
        <v>2.35621385469665E-2</v>
      </c>
      <c r="K1355" s="52">
        <f>IFERROR(_xll.qlIndexFixing(ONIndex1M,I1355,TRUE,_xll.ohTrigger(RecalcTrigger,Trigger1M)),NA())</f>
        <v>2.3550213446208446E-2</v>
      </c>
      <c r="L1355" s="52">
        <f>IFERROR(_xll.qlIndexFixing(Index3M,H1355,TRUE,_xll.ohTrigger(RecalcTrigger,Trigger3M)),NA())</f>
        <v>2.5470154966279853E-2</v>
      </c>
      <c r="M1355" s="52">
        <f>IFERROR(_xll.qlIndexFixing(ONIndex3M,I1355,TRUE,_xll.ohTrigger(RecalcTrigger,Trigger3M)),NA())</f>
        <v>2.5404331454295104E-2</v>
      </c>
      <c r="N1355" s="52">
        <f>IFERROR(_xll.qlIndexFixing(Index6M,$H1355,TRUE,_xll.ohTrigger(RecalcTrigger,Trigger6M)),NA())</f>
        <v>2.7113012178764703E-2</v>
      </c>
      <c r="O1355" s="52">
        <f>IFERROR(_xll.qlIndexFixing(ONIndex6M,I1355,TRUE,_xll.ohTrigger(RecalcTrigger,Trigger6M)),NA())</f>
        <v>2.6968313234991825E-2</v>
      </c>
      <c r="P1355" s="52">
        <f>IFERROR(_xll.qlIndexFixing(Index1Y,$H1355,TRUE,_xll.ohTrigger(RecalcTrigger,Trigger1Y)),NA())</f>
        <v>2.902543766154039E-2</v>
      </c>
      <c r="Q1355" s="52">
        <f>IFERROR(_xll.qlIndexFixing(ONIndex1Y,I1355,TRUE,_xll.ohTrigger(RecalcTrigger,Trigger1Y)),NA())</f>
        <v>2.8755685926284968E-2</v>
      </c>
    </row>
    <row r="1356" spans="2:17" x14ac:dyDescent="0.2">
      <c r="B1356" s="46" t="s">
        <v>51</v>
      </c>
      <c r="D1356" s="49">
        <f>_xll.qlCalendarAdvance(LocalCalendar,$D1355,B1356,"f",FALSE)</f>
        <v>49109</v>
      </c>
      <c r="E1356" s="49">
        <f>_xll.qlInterestRateIndexValueDate(IndexON,D1356)</f>
        <v>49109</v>
      </c>
      <c r="F1356" s="52">
        <f>IFERROR(_xll.qlIndexFixing(IndexON,D1356,TRUE,_xll.ohTrigger(RecalcTrigger,TriggerON)),NA())</f>
        <v>2.185546889993617E-2</v>
      </c>
      <c r="H1356" s="49">
        <f>_xll.qlCalendarAdvance(IborCalendar,$H1355,B1356,"f",FALSE)</f>
        <v>49102</v>
      </c>
      <c r="I1356" s="49">
        <f>_xll.qlInterestRateIndexValueDate(Index1M,$H1356)</f>
        <v>49104</v>
      </c>
      <c r="J1356" s="52">
        <f>IFERROR(_xll.qlIndexFixing(Index1M,$H1356,TRUE,_xll.ohTrigger(RecalcTrigger,Trigger1M)),NA())</f>
        <v>2.355728603546936E-2</v>
      </c>
      <c r="K1356" s="52">
        <f>IFERROR(_xll.qlIndexFixing(ONIndex1M,I1356,TRUE,_xll.ohTrigger(RecalcTrigger,Trigger1M)),NA())</f>
        <v>2.3545415470458408E-2</v>
      </c>
      <c r="L1356" s="52">
        <f>IFERROR(_xll.qlIndexFixing(Index3M,H1356,TRUE,_xll.ohTrigger(RecalcTrigger,Trigger3M)),NA())</f>
        <v>2.5466806813538807E-2</v>
      </c>
      <c r="M1356" s="52">
        <f>IFERROR(_xll.qlIndexFixing(ONIndex3M,I1356,TRUE,_xll.ohTrigger(RecalcTrigger,Trigger3M)),NA())</f>
        <v>2.54019179945697E-2</v>
      </c>
      <c r="N1356" s="52">
        <f>IFERROR(_xll.qlIndexFixing(Index6M,$H1356,TRUE,_xll.ohTrigger(RecalcTrigger,Trigger6M)),NA())</f>
        <v>2.7109789853294469E-2</v>
      </c>
      <c r="O1356" s="52">
        <f>IFERROR(_xll.qlIndexFixing(ONIndex6M,I1356,TRUE,_xll.ohTrigger(RecalcTrigger,Trigger6M)),NA())</f>
        <v>2.6965532726528352E-2</v>
      </c>
      <c r="P1356" s="52">
        <f>IFERROR(_xll.qlIndexFixing(Index1Y,$H1356,TRUE,_xll.ohTrigger(RecalcTrigger,Trigger1Y)),NA())</f>
        <v>2.9019357174848583E-2</v>
      </c>
      <c r="Q1356" s="52">
        <f>IFERROR(_xll.qlIndexFixing(ONIndex1Y,I1356,TRUE,_xll.ohTrigger(RecalcTrigger,Trigger1Y)),NA())</f>
        <v>2.8750395152039587E-2</v>
      </c>
    </row>
    <row r="1357" spans="2:17" x14ac:dyDescent="0.2">
      <c r="B1357" s="46" t="s">
        <v>51</v>
      </c>
      <c r="D1357" s="49">
        <f>_xll.qlCalendarAdvance(LocalCalendar,$D1356,B1357,"f",FALSE)</f>
        <v>49116</v>
      </c>
      <c r="E1357" s="49">
        <f>_xll.qlInterestRateIndexValueDate(IndexON,D1357)</f>
        <v>49116</v>
      </c>
      <c r="F1357" s="52">
        <f>IFERROR(_xll.qlIndexFixing(IndexON,D1357,TRUE,_xll.ohTrigger(RecalcTrigger,TriggerON)),NA())</f>
        <v>2.1852752453588309E-2</v>
      </c>
      <c r="H1357" s="49">
        <f>_xll.qlCalendarAdvance(IborCalendar,$H1356,B1357,"f",FALSE)</f>
        <v>49109</v>
      </c>
      <c r="I1357" s="49">
        <f>_xll.qlInterestRateIndexValueDate(Index1M,$H1357)</f>
        <v>49111</v>
      </c>
      <c r="J1357" s="52">
        <f>IFERROR(_xll.qlIndexFixing(Index1M,$H1357,TRUE,_xll.ohTrigger(RecalcTrigger,Trigger1M)),NA())</f>
        <v>2.3552410653464154E-2</v>
      </c>
      <c r="K1357" s="52">
        <f>IFERROR(_xll.qlIndexFixing(ONIndex1M,I1357,TRUE,_xll.ohTrigger(RecalcTrigger,Trigger1M)),NA())</f>
        <v>2.3540594664224201E-2</v>
      </c>
      <c r="L1357" s="52">
        <f>IFERROR(_xll.qlIndexFixing(Index3M,H1357,TRUE,_xll.ohTrigger(RecalcTrigger,Trigger3M)),NA())</f>
        <v>2.5464131959375962E-2</v>
      </c>
      <c r="M1357" s="52">
        <f>IFERROR(_xll.qlIndexFixing(ONIndex3M,I1357,TRUE,_xll.ohTrigger(RecalcTrigger,Trigger3M)),NA())</f>
        <v>2.5399471963085674E-2</v>
      </c>
      <c r="N1357" s="52">
        <f>IFERROR(_xll.qlIndexFixing(Index6M,$H1357,TRUE,_xll.ohTrigger(RecalcTrigger,Trigger6M)),NA())</f>
        <v>2.7106536478417726E-2</v>
      </c>
      <c r="O1357" s="52">
        <f>IFERROR(_xll.qlIndexFixing(ONIndex6M,I1357,TRUE,_xll.ohTrigger(RecalcTrigger,Trigger6M)),NA())</f>
        <v>2.6962721583236871E-2</v>
      </c>
      <c r="P1357" s="52">
        <f>IFERROR(_xll.qlIndexFixing(Index1Y,$H1357,TRUE,_xll.ohTrigger(RecalcTrigger,Trigger1Y)),NA())</f>
        <v>2.9013252321881022E-2</v>
      </c>
      <c r="Q1357" s="52">
        <f>IFERROR(_xll.qlIndexFixing(ONIndex1Y,I1357,TRUE,_xll.ohTrigger(RecalcTrigger,Trigger1Y)),NA())</f>
        <v>2.8745080670544709E-2</v>
      </c>
    </row>
    <row r="1358" spans="2:17" x14ac:dyDescent="0.2">
      <c r="B1358" s="46" t="s">
        <v>51</v>
      </c>
      <c r="D1358" s="49">
        <f>_xll.qlCalendarAdvance(LocalCalendar,$D1357,B1358,"f",FALSE)</f>
        <v>49123</v>
      </c>
      <c r="E1358" s="49">
        <f>_xll.qlInterestRateIndexValueDate(IndexON,D1358)</f>
        <v>49123</v>
      </c>
      <c r="F1358" s="52">
        <f>IFERROR(_xll.qlIndexFixing(IndexON,D1358,TRUE,_xll.ohTrigger(RecalcTrigger,TriggerON)),NA())</f>
        <v>2.1850004586534411E-2</v>
      </c>
      <c r="H1358" s="49">
        <f>_xll.qlCalendarAdvance(IborCalendar,$H1357,B1358,"f",FALSE)</f>
        <v>49116</v>
      </c>
      <c r="I1358" s="49">
        <f>_xll.qlInterestRateIndexValueDate(Index1M,$H1358)</f>
        <v>49118</v>
      </c>
      <c r="J1358" s="52">
        <f>IFERROR(_xll.qlIndexFixing(Index1M,$H1358,TRUE,_xll.ohTrigger(RecalcTrigger,Trigger1M)),NA())</f>
        <v>2.3547512400974087E-2</v>
      </c>
      <c r="K1358" s="52">
        <f>IFERROR(_xll.qlIndexFixing(ONIndex1M,I1358,TRUE,_xll.ohTrigger(RecalcTrigger,Trigger1M)),NA())</f>
        <v>2.3535751027425889E-2</v>
      </c>
      <c r="L1358" s="52">
        <f>IFERROR(_xll.qlIndexFixing(Index3M,H1358,TRUE,_xll.ohTrigger(RecalcTrigger,Trigger3M)),NA())</f>
        <v>2.5461424325669779E-2</v>
      </c>
      <c r="M1358" s="52">
        <f>IFERROR(_xll.qlIndexFixing(ONIndex3M,I1358,TRUE,_xll.ohTrigger(RecalcTrigger,Trigger3M)),NA())</f>
        <v>2.5396993359869668E-2</v>
      </c>
      <c r="N1358" s="52">
        <f>IFERROR(_xll.qlIndexFixing(Index6M,$H1358,TRUE,_xll.ohTrigger(RecalcTrigger,Trigger6M)),NA())</f>
        <v>2.7104791806666462E-2</v>
      </c>
      <c r="O1358" s="52">
        <f>IFERROR(_xll.qlIndexFixing(ONIndex6M,I1358,TRUE,_xll.ohTrigger(RecalcTrigger,Trigger6M)),NA())</f>
        <v>2.6959879805037446E-2</v>
      </c>
      <c r="P1358" s="52">
        <f>IFERROR(_xll.qlIndexFixing(Index1Y,$H1358,TRUE,_xll.ohTrigger(RecalcTrigger,Trigger1Y)),NA())</f>
        <v>2.9007123103079856E-2</v>
      </c>
      <c r="Q1358" s="52">
        <f>IFERROR(_xll.qlIndexFixing(ONIndex1Y,I1358,TRUE,_xll.ohTrigger(RecalcTrigger,Trigger1Y)),NA())</f>
        <v>2.8739742481747044E-2</v>
      </c>
    </row>
    <row r="1359" spans="2:17" x14ac:dyDescent="0.2">
      <c r="B1359" s="46" t="s">
        <v>51</v>
      </c>
      <c r="D1359" s="49">
        <f>_xll.qlCalendarAdvance(LocalCalendar,$D1358,B1359,"f",FALSE)</f>
        <v>49130</v>
      </c>
      <c r="E1359" s="49">
        <f>_xll.qlInterestRateIndexValueDate(IndexON,D1359)</f>
        <v>49130</v>
      </c>
      <c r="F1359" s="52">
        <f>IFERROR(_xll.qlIndexFixing(IndexON,D1359,TRUE,_xll.ohTrigger(RecalcTrigger,TriggerON)),NA())</f>
        <v>2.1847225298614603E-2</v>
      </c>
      <c r="H1359" s="49">
        <f>_xll.qlCalendarAdvance(IborCalendar,$H1358,B1359,"f",FALSE)</f>
        <v>49123</v>
      </c>
      <c r="I1359" s="49">
        <f>_xll.qlInterestRateIndexValueDate(Index1M,$H1359)</f>
        <v>49125</v>
      </c>
      <c r="J1359" s="52">
        <f>IFERROR(_xll.qlIndexFixing(Index1M,$H1359,TRUE,_xll.ohTrigger(RecalcTrigger,Trigger1M)),NA())</f>
        <v>2.3542591278032682E-2</v>
      </c>
      <c r="K1359" s="52">
        <f>IFERROR(_xll.qlIndexFixing(ONIndex1M,I1359,TRUE,_xll.ohTrigger(RecalcTrigger,Trigger1M)),NA())</f>
        <v>2.353088456011676E-2</v>
      </c>
      <c r="L1359" s="52">
        <f>IFERROR(_xll.qlIndexFixing(Index3M,H1359,TRUE,_xll.ohTrigger(RecalcTrigger,Trigger3M)),NA())</f>
        <v>2.5456594798062417E-2</v>
      </c>
      <c r="M1359" s="52">
        <f>IFERROR(_xll.qlIndexFixing(ONIndex3M,I1359,TRUE,_xll.ohTrigger(RecalcTrigger,Trigger3M)),NA())</f>
        <v>2.539448218489504E-2</v>
      </c>
      <c r="N1359" s="52">
        <f>IFERROR(_xll.qlIndexFixing(Index6M,$H1359,TRUE,_xll.ohTrigger(RecalcTrigger,Trigger6M)),NA())</f>
        <v>2.7097632868585259E-2</v>
      </c>
      <c r="O1359" s="52">
        <f>IFERROR(_xll.qlIndexFixing(ONIndex6M,I1359,TRUE,_xll.ohTrigger(RecalcTrigger,Trigger6M)),NA())</f>
        <v>2.6957007392089949E-2</v>
      </c>
      <c r="P1359" s="52">
        <f>IFERROR(_xll.qlIndexFixing(Index1Y,$H1359,TRUE,_xll.ohTrigger(RecalcTrigger,Trigger1Y)),NA())</f>
        <v>2.8998865285050773E-2</v>
      </c>
      <c r="Q1359" s="52">
        <f>IFERROR(_xll.qlIndexFixing(ONIndex1Y,I1359,TRUE,_xll.ohTrigger(RecalcTrigger,Trigger1Y)),NA())</f>
        <v>2.8734380585673236E-2</v>
      </c>
    </row>
    <row r="1360" spans="2:17" x14ac:dyDescent="0.2">
      <c r="B1360" s="46" t="s">
        <v>51</v>
      </c>
      <c r="D1360" s="49">
        <f>_xll.qlCalendarAdvance(LocalCalendar,$D1359,B1360,"f",FALSE)</f>
        <v>49137</v>
      </c>
      <c r="E1360" s="49">
        <f>_xll.qlInterestRateIndexValueDate(IndexON,D1360)</f>
        <v>49137</v>
      </c>
      <c r="F1360" s="52">
        <f>IFERROR(_xll.qlIndexFixing(IndexON,D1360,TRUE,_xll.ohTrigger(RecalcTrigger,TriggerON)),NA())</f>
        <v>2.1844414589988759E-2</v>
      </c>
      <c r="H1360" s="49">
        <f>_xll.qlCalendarAdvance(IborCalendar,$H1359,B1360,"f",FALSE)</f>
        <v>49130</v>
      </c>
      <c r="I1360" s="49">
        <f>_xll.qlInterestRateIndexValueDate(Index1M,$H1360)</f>
        <v>49132</v>
      </c>
      <c r="J1360" s="52">
        <f>IFERROR(_xll.qlIndexFixing(Index1M,$H1360,TRUE,_xll.ohTrigger(RecalcTrigger,Trigger1M)),NA())</f>
        <v>2.3537647284668301E-2</v>
      </c>
      <c r="K1360" s="52">
        <f>IFERROR(_xll.qlIndexFixing(ONIndex1M,I1360,TRUE,_xll.ohTrigger(RecalcTrigger,Trigger1M)),NA())</f>
        <v>2.3525995262323462E-2</v>
      </c>
      <c r="L1360" s="52">
        <f>IFERROR(_xll.qlIndexFixing(Index3M,H1360,TRUE,_xll.ohTrigger(RecalcTrigger,Trigger3M)),NA())</f>
        <v>2.5456604135907949E-2</v>
      </c>
      <c r="M1360" s="52">
        <f>IFERROR(_xll.qlIndexFixing(ONIndex3M,I1360,TRUE,_xll.ohTrigger(RecalcTrigger,Trigger3M)),NA())</f>
        <v>2.5391938438161787E-2</v>
      </c>
      <c r="N1360" s="52">
        <f>IFERROR(_xll.qlIndexFixing(Index6M,$H1360,TRUE,_xll.ohTrigger(RecalcTrigger,Trigger6M)),NA())</f>
        <v>2.7096590058892742E-2</v>
      </c>
      <c r="O1360" s="52">
        <f>IFERROR(_xll.qlIndexFixing(ONIndex6M,I1360,TRUE,_xll.ohTrigger(RecalcTrigger,Trigger6M)),NA())</f>
        <v>2.6954104344234509E-2</v>
      </c>
      <c r="P1360" s="52">
        <f>IFERROR(_xll.qlIndexFixing(Index1Y,$H1360,TRUE,_xll.ohTrigger(RecalcTrigger,Trigger1Y)),NA())</f>
        <v>2.8994791569755575E-2</v>
      </c>
      <c r="Q1360" s="52">
        <f>IFERROR(_xll.qlIndexFixing(ONIndex1Y,I1360,TRUE,_xll.ohTrigger(RecalcTrigger,Trigger1Y)),NA())</f>
        <v>2.8728994982296641E-2</v>
      </c>
    </row>
    <row r="1361" spans="2:17" x14ac:dyDescent="0.2">
      <c r="B1361" s="46" t="s">
        <v>51</v>
      </c>
      <c r="D1361" s="49">
        <f>_xll.qlCalendarAdvance(LocalCalendar,$D1360,B1361,"f",FALSE)</f>
        <v>49144</v>
      </c>
      <c r="E1361" s="49">
        <f>_xll.qlInterestRateIndexValueDate(IndexON,D1361)</f>
        <v>49144</v>
      </c>
      <c r="F1361" s="52">
        <f>IFERROR(_xll.qlIndexFixing(IndexON,D1361,TRUE,_xll.ohTrigger(RecalcTrigger,TriggerON)),NA())</f>
        <v>2.1841572460497005E-2</v>
      </c>
      <c r="H1361" s="49">
        <f>_xll.qlCalendarAdvance(IborCalendar,$H1360,B1361,"f",FALSE)</f>
        <v>49137</v>
      </c>
      <c r="I1361" s="49">
        <f>_xll.qlInterestRateIndexValueDate(Index1M,$H1361)</f>
        <v>49139</v>
      </c>
      <c r="J1361" s="52">
        <f>IFERROR(_xll.qlIndexFixing(Index1M,$H1361,TRUE,_xll.ohTrigger(RecalcTrigger,Trigger1M)),NA())</f>
        <v>2.353268042090673E-2</v>
      </c>
      <c r="K1361" s="52">
        <f>IFERROR(_xll.qlIndexFixing(ONIndex1M,I1361,TRUE,_xll.ohTrigger(RecalcTrigger,Trigger1M)),NA())</f>
        <v>2.3521083133992704E-2</v>
      </c>
      <c r="L1361" s="52">
        <f>IFERROR(_xll.qlIndexFixing(Index3M,H1361,TRUE,_xll.ohTrigger(RecalcTrigger,Trigger3M)),NA())</f>
        <v>2.5453104747970683E-2</v>
      </c>
      <c r="M1361" s="52">
        <f>IFERROR(_xll.qlIndexFixing(ONIndex3M,I1361,TRUE,_xll.ohTrigger(RecalcTrigger,Trigger3M)),NA())</f>
        <v>2.5389362119723202E-2</v>
      </c>
      <c r="N1361" s="52">
        <f>IFERROR(_xll.qlIndexFixing(Index6M,$H1361,TRUE,_xll.ohTrigger(RecalcTrigger,Trigger6M)),NA())</f>
        <v>2.7093975058493914E-2</v>
      </c>
      <c r="O1361" s="52">
        <f>IFERROR(_xll.qlIndexFixing(ONIndex6M,I1361,TRUE,_xll.ohTrigger(RecalcTrigger,Trigger6M)),NA())</f>
        <v>2.6951170661604351E-2</v>
      </c>
      <c r="P1361" s="52">
        <f>IFERROR(_xll.qlIndexFixing(Index1Y,$H1361,TRUE,_xll.ohTrigger(RecalcTrigger,Trigger1Y)),NA())</f>
        <v>2.8988589256125696E-2</v>
      </c>
      <c r="Q1361" s="52">
        <f>IFERROR(_xll.qlIndexFixing(ONIndex1Y,I1361,TRUE,_xll.ohTrigger(RecalcTrigger,Trigger1Y)),NA())</f>
        <v>2.8723585671670548E-2</v>
      </c>
    </row>
    <row r="1362" spans="2:17" x14ac:dyDescent="0.2">
      <c r="B1362" s="46" t="s">
        <v>51</v>
      </c>
      <c r="D1362" s="49">
        <f>_xll.qlCalendarAdvance(LocalCalendar,$D1361,B1362,"f",FALSE)</f>
        <v>49151</v>
      </c>
      <c r="E1362" s="49">
        <f>_xll.qlInterestRateIndexValueDate(IndexON,D1362)</f>
        <v>49151</v>
      </c>
      <c r="F1362" s="52">
        <f>IFERROR(_xll.qlIndexFixing(IndexON,D1362,TRUE,_xll.ohTrigger(RecalcTrigger,TriggerON)),NA())</f>
        <v>2.1838698910379151E-2</v>
      </c>
      <c r="H1362" s="49">
        <f>_xll.qlCalendarAdvance(IborCalendar,$H1361,B1362,"f",FALSE)</f>
        <v>49144</v>
      </c>
      <c r="I1362" s="49">
        <f>_xll.qlInterestRateIndexValueDate(Index1M,$H1362)</f>
        <v>49146</v>
      </c>
      <c r="J1362" s="52">
        <f>IFERROR(_xll.qlIndexFixing(Index1M,$H1362,TRUE,_xll.ohTrigger(RecalcTrigger,Trigger1M)),NA())</f>
        <v>2.3527690686784071E-2</v>
      </c>
      <c r="K1362" s="52">
        <f>IFERROR(_xll.qlIndexFixing(ONIndex1M,I1362,TRUE,_xll.ohTrigger(RecalcTrigger,Trigger1M)),NA())</f>
        <v>2.351614817515113E-2</v>
      </c>
      <c r="L1362" s="52">
        <f>IFERROR(_xll.qlIndexFixing(Index3M,H1362,TRUE,_xll.ohTrigger(RecalcTrigger,Trigger3M)),NA())</f>
        <v>2.5450265996780824E-2</v>
      </c>
      <c r="M1362" s="52">
        <f>IFERROR(_xll.qlIndexFixing(ONIndex3M,I1362,TRUE,_xll.ohTrigger(RecalcTrigger,Trigger3M)),NA())</f>
        <v>2.5386753229579284E-2</v>
      </c>
      <c r="N1362" s="52">
        <f>IFERROR(_xll.qlIndexFixing(Index6M,$H1362,TRUE,_xll.ohTrigger(RecalcTrigger,Trigger6M)),NA())</f>
        <v>2.7089803868366465E-2</v>
      </c>
      <c r="O1362" s="52">
        <f>IFERROR(_xll.qlIndexFixing(ONIndex6M,I1362,TRUE,_xll.ohTrigger(RecalcTrigger,Trigger6M)),NA())</f>
        <v>2.6948206344092895E-2</v>
      </c>
      <c r="P1362" s="52">
        <f>IFERROR(_xll.qlIndexFixing(Index1Y,$H1362,TRUE,_xll.ohTrigger(RecalcTrigger,Trigger1Y)),NA())</f>
        <v>2.898236257844912E-2</v>
      </c>
      <c r="Q1362" s="52">
        <f>IFERROR(_xll.qlIndexFixing(ONIndex1Y,I1362,TRUE,_xll.ohTrigger(RecalcTrigger,Trigger1Y)),NA())</f>
        <v>2.8718152653768314E-2</v>
      </c>
    </row>
    <row r="1363" spans="2:17" x14ac:dyDescent="0.2">
      <c r="B1363" s="46" t="s">
        <v>51</v>
      </c>
      <c r="D1363" s="49">
        <f>_xll.qlCalendarAdvance(LocalCalendar,$D1362,B1363,"f",FALSE)</f>
        <v>49158</v>
      </c>
      <c r="E1363" s="49">
        <f>_xll.qlInterestRateIndexValueDate(IndexON,D1363)</f>
        <v>49158</v>
      </c>
      <c r="F1363" s="52">
        <f>IFERROR(_xll.qlIndexFixing(IndexON,D1363,TRUE,_xll.ohTrigger(RecalcTrigger,TriggerON)),NA())</f>
        <v>2.1835793939475323E-2</v>
      </c>
      <c r="H1363" s="49">
        <f>_xll.qlCalendarAdvance(IborCalendar,$H1362,B1363,"f",FALSE)</f>
        <v>49151</v>
      </c>
      <c r="I1363" s="49">
        <f>_xll.qlInterestRateIndexValueDate(Index1M,$H1363)</f>
        <v>49153</v>
      </c>
      <c r="J1363" s="52">
        <f>IFERROR(_xll.qlIndexFixing(Index1M,$H1363,TRUE,_xll.ohTrigger(RecalcTrigger,Trigger1M)),NA())</f>
        <v>2.3523085908523922E-2</v>
      </c>
      <c r="K1363" s="52">
        <f>IFERROR(_xll.qlIndexFixing(ONIndex1M,I1363,TRUE,_xll.ohTrigger(RecalcTrigger,Trigger1M)),NA())</f>
        <v>2.3511190385798741E-2</v>
      </c>
      <c r="L1363" s="52">
        <f>IFERROR(_xll.qlIndexFixing(Index3M,H1363,TRUE,_xll.ohTrigger(RecalcTrigger,Trigger3M)),NA())</f>
        <v>2.5447394466399688E-2</v>
      </c>
      <c r="M1363" s="52">
        <f>IFERROR(_xll.qlIndexFixing(ONIndex3M,I1363,TRUE,_xll.ohTrigger(RecalcTrigger,Trigger3M)),NA())</f>
        <v>2.5384111767623452E-2</v>
      </c>
      <c r="N1363" s="52">
        <f>IFERROR(_xll.qlIndexFixing(Index6M,$H1363,TRUE,_xll.ohTrigger(RecalcTrigger,Trigger6M)),NA())</f>
        <v>2.7086364200328502E-2</v>
      </c>
      <c r="O1363" s="52">
        <f>IFERROR(_xll.qlIndexFixing(ONIndex6M,I1363,TRUE,_xll.ohTrigger(RecalcTrigger,Trigger6M)),NA())</f>
        <v>2.6945211391753432E-2</v>
      </c>
      <c r="P1363" s="52">
        <f>IFERROR(_xll.qlIndexFixing(Index1Y,$H1363,TRUE,_xll.ohTrigger(RecalcTrigger,Trigger1Y)),NA())</f>
        <v>2.8976111537177152E-2</v>
      </c>
      <c r="Q1363" s="52">
        <f>IFERROR(_xll.qlIndexFixing(ONIndex1Y,I1363,TRUE,_xll.ohTrigger(RecalcTrigger,Trigger1Y)),NA())</f>
        <v>2.8712695928589937E-2</v>
      </c>
    </row>
    <row r="1364" spans="2:17" x14ac:dyDescent="0.2">
      <c r="B1364" s="46" t="s">
        <v>51</v>
      </c>
      <c r="D1364" s="49">
        <f>_xll.qlCalendarAdvance(LocalCalendar,$D1363,B1364,"f",FALSE)</f>
        <v>49165</v>
      </c>
      <c r="E1364" s="49">
        <f>_xll.qlInterestRateIndexValueDate(IndexON,D1364)</f>
        <v>49165</v>
      </c>
      <c r="F1364" s="52">
        <f>IFERROR(_xll.qlIndexFixing(IndexON,D1364,TRUE,_xll.ohTrigger(RecalcTrigger,TriggerON)),NA())</f>
        <v>2.1832857547705586E-2</v>
      </c>
      <c r="H1364" s="49">
        <f>_xll.qlCalendarAdvance(IborCalendar,$H1363,B1364,"f",FALSE)</f>
        <v>49158</v>
      </c>
      <c r="I1364" s="49">
        <f>_xll.qlInterestRateIndexValueDate(Index1M,$H1364)</f>
        <v>49160</v>
      </c>
      <c r="J1364" s="52">
        <f>IFERROR(_xll.qlIndexFixing(Index1M,$H1364,TRUE,_xll.ohTrigger(RecalcTrigger,Trigger1M)),NA())</f>
        <v>2.3518048471398989E-2</v>
      </c>
      <c r="K1364" s="52">
        <f>IFERROR(_xll.qlIndexFixing(ONIndex1M,I1364,TRUE,_xll.ohTrigger(RecalcTrigger,Trigger1M)),NA())</f>
        <v>2.3506209765935537E-2</v>
      </c>
      <c r="L1364" s="52">
        <f>IFERROR(_xll.qlIndexFixing(Index3M,H1364,TRUE,_xll.ohTrigger(RecalcTrigger,Trigger3M)),NA())</f>
        <v>2.5444490156900406E-2</v>
      </c>
      <c r="M1364" s="52">
        <f>IFERROR(_xll.qlIndexFixing(ONIndex3M,I1364,TRUE,_xll.ohTrigger(RecalcTrigger,Trigger3M)),NA())</f>
        <v>2.5381437734015577E-2</v>
      </c>
      <c r="N1364" s="52">
        <f>IFERROR(_xll.qlIndexFixing(Index6M,$H1364,TRUE,_xll.ohTrigger(RecalcTrigger,Trigger6M)),NA())</f>
        <v>2.7082893483990175E-2</v>
      </c>
      <c r="O1364" s="52">
        <f>IFERROR(_xll.qlIndexFixing(ONIndex6M,I1364,TRUE,_xll.ohTrigger(RecalcTrigger,Trigger6M)),NA())</f>
        <v>2.6942185804585961E-2</v>
      </c>
      <c r="P1364" s="52">
        <f>IFERROR(_xll.qlIndexFixing(Index1Y,$H1364,TRUE,_xll.ohTrigger(RecalcTrigger,Trigger1Y)),NA())</f>
        <v>2.8969836132762838E-2</v>
      </c>
      <c r="Q1364" s="52">
        <f>IFERROR(_xll.qlIndexFixing(ONIndex1Y,I1364,TRUE,_xll.ohTrigger(RecalcTrigger,Trigger1Y)),NA())</f>
        <v>2.8707215496162064E-2</v>
      </c>
    </row>
    <row r="1365" spans="2:17" x14ac:dyDescent="0.2">
      <c r="B1365" s="46" t="s">
        <v>51</v>
      </c>
      <c r="D1365" s="49">
        <f>_xll.qlCalendarAdvance(LocalCalendar,$D1364,B1365,"f",FALSE)</f>
        <v>49172</v>
      </c>
      <c r="E1365" s="49">
        <f>_xll.qlInterestRateIndexValueDate(IndexON,D1365)</f>
        <v>49172</v>
      </c>
      <c r="F1365" s="52">
        <f>IFERROR(_xll.qlIndexFixing(IndexON,D1365,TRUE,_xll.ohTrigger(RecalcTrigger,TriggerON)),NA())</f>
        <v>2.1829889735229813E-2</v>
      </c>
      <c r="H1365" s="49">
        <f>_xll.qlCalendarAdvance(IborCalendar,$H1364,B1365,"f",FALSE)</f>
        <v>49165</v>
      </c>
      <c r="I1365" s="49">
        <f>_xll.qlInterestRateIndexValueDate(Index1M,$H1365)</f>
        <v>49167</v>
      </c>
      <c r="J1365" s="52">
        <f>IFERROR(_xll.qlIndexFixing(Index1M,$H1365,TRUE,_xll.ohTrigger(RecalcTrigger,Trigger1M)),NA())</f>
        <v>2.3512584262512577E-2</v>
      </c>
      <c r="K1365" s="52">
        <f>IFERROR(_xll.qlIndexFixing(ONIndex1M,I1365,TRUE,_xll.ohTrigger(RecalcTrigger,Trigger1M)),NA())</f>
        <v>2.3501206315534873E-2</v>
      </c>
      <c r="L1365" s="52">
        <f>IFERROR(_xll.qlIndexFixing(Index3M,H1365,TRUE,_xll.ohTrigger(RecalcTrigger,Trigger3M)),NA())</f>
        <v>2.5441553068356118E-2</v>
      </c>
      <c r="M1365" s="52">
        <f>IFERROR(_xll.qlIndexFixing(ONIndex3M,I1365,TRUE,_xll.ohTrigger(RecalcTrigger,Trigger3M)),NA())</f>
        <v>2.5378731128622434E-2</v>
      </c>
      <c r="N1365" s="52">
        <f>IFERROR(_xll.qlIndexFixing(Index6M,$H1365,TRUE,_xll.ohTrigger(RecalcTrigger,Trigger6M)),NA())</f>
        <v>2.7079391719515677E-2</v>
      </c>
      <c r="O1365" s="52">
        <f>IFERROR(_xll.qlIndexFixing(ONIndex6M,I1365,TRUE,_xll.ohTrigger(RecalcTrigger,Trigger6M)),NA())</f>
        <v>2.6939129582590482E-2</v>
      </c>
      <c r="P1365" s="52">
        <f>IFERROR(_xll.qlIndexFixing(Index1Y,$H1365,TRUE,_xll.ohTrigger(RecalcTrigger,Trigger1Y)),NA())</f>
        <v>2.8963536365660091E-2</v>
      </c>
      <c r="Q1365" s="52">
        <f>IFERROR(_xll.qlIndexFixing(ONIndex1Y,I1365,TRUE,_xll.ohTrigger(RecalcTrigger,Trigger1Y)),NA())</f>
        <v>2.8701711356431403E-2</v>
      </c>
    </row>
    <row r="1366" spans="2:17" x14ac:dyDescent="0.2">
      <c r="B1366" s="46" t="s">
        <v>51</v>
      </c>
      <c r="D1366" s="49">
        <f>_xll.qlCalendarAdvance(LocalCalendar,$D1365,B1366,"f",FALSE)</f>
        <v>49179</v>
      </c>
      <c r="E1366" s="49">
        <f>_xll.qlInterestRateIndexValueDate(IndexON,D1366)</f>
        <v>49179</v>
      </c>
      <c r="F1366" s="52">
        <f>IFERROR(_xll.qlIndexFixing(IndexON,D1366,TRUE,_xll.ohTrigger(RecalcTrigger,TriggerON)),NA())</f>
        <v>2.1826890501968066E-2</v>
      </c>
      <c r="H1366" s="49">
        <f>_xll.qlCalendarAdvance(IborCalendar,$H1365,B1366,"f",FALSE)</f>
        <v>49172</v>
      </c>
      <c r="I1366" s="49">
        <f>_xll.qlInterestRateIndexValueDate(Index1M,$H1366)</f>
        <v>49174</v>
      </c>
      <c r="J1366" s="52">
        <f>IFERROR(_xll.qlIndexFixing(Index1M,$H1366,TRUE,_xll.ohTrigger(RecalcTrigger,Trigger1M)),NA())</f>
        <v>2.350750304722405E-2</v>
      </c>
      <c r="K1366" s="52">
        <f>IFERROR(_xll.qlIndexFixing(ONIndex1M,I1366,TRUE,_xll.ohTrigger(RecalcTrigger,Trigger1M)),NA())</f>
        <v>2.3496180034703329E-2</v>
      </c>
      <c r="L1366" s="52">
        <f>IFERROR(_xll.qlIndexFixing(Index3M,H1366,TRUE,_xll.ohTrigger(RecalcTrigger,Trigger3M)),NA())</f>
        <v>2.5438583200844203E-2</v>
      </c>
      <c r="M1366" s="52">
        <f>IFERROR(_xll.qlIndexFixing(ONIndex3M,I1366,TRUE,_xll.ohTrigger(RecalcTrigger,Trigger3M)),NA())</f>
        <v>2.5375991951550603E-2</v>
      </c>
      <c r="N1366" s="52">
        <f>IFERROR(_xll.qlIndexFixing(Index6M,$H1366,TRUE,_xll.ohTrigger(RecalcTrigger,Trigger6M)),NA())</f>
        <v>2.7076609091606182E-2</v>
      </c>
      <c r="O1366" s="52">
        <f>IFERROR(_xll.qlIndexFixing(ONIndex6M,I1366,TRUE,_xll.ohTrigger(RecalcTrigger,Trigger6M)),NA())</f>
        <v>2.6936042725793641E-2</v>
      </c>
      <c r="P1366" s="52">
        <f>IFERROR(_xll.qlIndexFixing(Index1Y,$H1366,TRUE,_xll.ohTrigger(RecalcTrigger,Trigger1Y)),NA())</f>
        <v>2.8957212236326309E-2</v>
      </c>
      <c r="Q1366" s="52">
        <f>IFERROR(_xll.qlIndexFixing(ONIndex1Y,I1366,TRUE,_xll.ohTrigger(RecalcTrigger,Trigger1Y)),NA())</f>
        <v>2.8696183509477891E-2</v>
      </c>
    </row>
    <row r="1367" spans="2:17" x14ac:dyDescent="0.2">
      <c r="B1367" s="46" t="s">
        <v>51</v>
      </c>
      <c r="D1367" s="49">
        <f>_xll.qlCalendarAdvance(LocalCalendar,$D1366,B1367,"f",FALSE)</f>
        <v>49186</v>
      </c>
      <c r="E1367" s="49">
        <f>_xll.qlInterestRateIndexValueDate(IndexON,D1367)</f>
        <v>49186</v>
      </c>
      <c r="F1367" s="52">
        <f>IFERROR(_xll.qlIndexFixing(IndexON,D1367,TRUE,_xll.ohTrigger(RecalcTrigger,TriggerON)),NA())</f>
        <v>2.1823859848080218E-2</v>
      </c>
      <c r="H1367" s="49">
        <f>_xll.qlCalendarAdvance(IborCalendar,$H1366,B1367,"f",FALSE)</f>
        <v>49179</v>
      </c>
      <c r="I1367" s="49">
        <f>_xll.qlInterestRateIndexValueDate(Index1M,$H1367)</f>
        <v>49181</v>
      </c>
      <c r="J1367" s="52">
        <f>IFERROR(_xll.qlIndexFixing(Index1M,$H1367,TRUE,_xll.ohTrigger(RecalcTrigger,Trigger1M)),NA())</f>
        <v>2.3502398961718834E-2</v>
      </c>
      <c r="K1367" s="52">
        <f>IFERROR(_xll.qlIndexFixing(ONIndex1M,I1367,TRUE,_xll.ohTrigger(RecalcTrigger,Trigger1M)),NA())</f>
        <v>2.3491535641120276E-2</v>
      </c>
      <c r="L1367" s="52">
        <f>IFERROR(_xll.qlIndexFixing(Index3M,H1367,TRUE,_xll.ohTrigger(RecalcTrigger,Trigger3M)),NA())</f>
        <v>2.5435580554437797E-2</v>
      </c>
      <c r="M1367" s="52">
        <f>IFERROR(_xll.qlIndexFixing(ONIndex3M,I1367,TRUE,_xll.ohTrigger(RecalcTrigger,Trigger3M)),NA())</f>
        <v>2.5373914891433369E-2</v>
      </c>
      <c r="N1367" s="52">
        <f>IFERROR(_xll.qlIndexFixing(Index6M,$H1367,TRUE,_xll.ohTrigger(RecalcTrigger,Trigger6M)),NA())</f>
        <v>2.7072295046820561E-2</v>
      </c>
      <c r="O1367" s="52">
        <f>IFERROR(_xll.qlIndexFixing(ONIndex6M,I1367,TRUE,_xll.ohTrigger(RecalcTrigger,Trigger6M)),NA())</f>
        <v>2.6933708610199503E-2</v>
      </c>
      <c r="P1367" s="52">
        <f>IFERROR(_xll.qlIndexFixing(Index1Y,$H1367,TRUE,_xll.ohTrigger(RecalcTrigger,Trigger1Y)),NA())</f>
        <v>2.8951546906255943E-2</v>
      </c>
      <c r="Q1367" s="52">
        <f>IFERROR(_xll.qlIndexFixing(ONIndex1Y,I1367,TRUE,_xll.ohTrigger(RecalcTrigger,Trigger1Y)),NA())</f>
        <v>2.8691377542120478E-2</v>
      </c>
    </row>
    <row r="1368" spans="2:17" x14ac:dyDescent="0.2">
      <c r="B1368" s="46" t="s">
        <v>51</v>
      </c>
      <c r="D1368" s="49">
        <f>_xll.qlCalendarAdvance(LocalCalendar,$D1367,B1368,"f",FALSE)</f>
        <v>49193</v>
      </c>
      <c r="E1368" s="49">
        <f>_xll.qlInterestRateIndexValueDate(IndexON,D1368)</f>
        <v>49193</v>
      </c>
      <c r="F1368" s="52">
        <f>IFERROR(_xll.qlIndexFixing(IndexON,D1368,TRUE,_xll.ohTrigger(RecalcTrigger,TriggerON)),NA())</f>
        <v>2.1820797773246525E-2</v>
      </c>
      <c r="H1368" s="49">
        <f>_xll.qlCalendarAdvance(IborCalendar,$H1367,B1368,"f",FALSE)</f>
        <v>49186</v>
      </c>
      <c r="I1368" s="49">
        <f>_xll.qlInterestRateIndexValueDate(Index1M,$H1368)</f>
        <v>49188</v>
      </c>
      <c r="J1368" s="52">
        <f>IFERROR(_xll.qlIndexFixing(Index1M,$H1368,TRUE,_xll.ohTrigger(RecalcTrigger,Trigger1M)),NA())</f>
        <v>2.3497272006022717E-2</v>
      </c>
      <c r="K1368" s="52">
        <f>IFERROR(_xll.qlIndexFixing(ONIndex1M,I1368,TRUE,_xll.ohTrigger(RecalcTrigger,Trigger1M)),NA())</f>
        <v>2.3486461737503017E-2</v>
      </c>
      <c r="L1368" s="52">
        <f>IFERROR(_xll.qlIndexFixing(Index3M,H1368,TRUE,_xll.ohTrigger(RecalcTrigger,Trigger3M)),NA())</f>
        <v>2.5430524742003E-2</v>
      </c>
      <c r="M1368" s="52">
        <f>IFERROR(_xll.qlIndexFixing(ONIndex3M,I1368,TRUE,_xll.ohTrigger(RecalcTrigger,Trigger3M)),NA())</f>
        <v>2.5371108046556845E-2</v>
      </c>
      <c r="N1368" s="52">
        <f>IFERROR(_xll.qlIndexFixing(Index6M,$H1368,TRUE,_xll.ohTrigger(RecalcTrigger,Trigger6M)),NA())</f>
        <v>2.7065717275518653E-2</v>
      </c>
      <c r="O1368" s="52">
        <f>IFERROR(_xll.qlIndexFixing(ONIndex6M,I1368,TRUE,_xll.ohTrigger(RecalcTrigger,Trigger6M)),NA())</f>
        <v>2.6930558059898857E-2</v>
      </c>
      <c r="P1368" s="52">
        <f>IFERROR(_xll.qlIndexFixing(Index1Y,$H1368,TRUE,_xll.ohTrigger(RecalcTrigger,Trigger1Y)),NA())</f>
        <v>2.8945171808678713E-2</v>
      </c>
      <c r="Q1368" s="52">
        <f>IFERROR(_xll.qlIndexFixing(ONIndex1Y,I1368,TRUE,_xll.ohTrigger(RecalcTrigger,Trigger1Y)),NA())</f>
        <v>2.8685800142878026E-2</v>
      </c>
    </row>
    <row r="1369" spans="2:17" x14ac:dyDescent="0.2">
      <c r="B1369" s="46" t="s">
        <v>51</v>
      </c>
      <c r="D1369" s="49">
        <f>_xll.qlCalendarAdvance(LocalCalendar,$D1368,B1369,"f",FALSE)</f>
        <v>49200</v>
      </c>
      <c r="E1369" s="49">
        <f>_xll.qlInterestRateIndexValueDate(IndexON,D1369)</f>
        <v>49200</v>
      </c>
      <c r="F1369" s="52">
        <f>IFERROR(_xll.qlIndexFixing(IndexON,D1369,TRUE,_xll.ohTrigger(RecalcTrigger,TriggerON)),NA())</f>
        <v>2.1817704277786731E-2</v>
      </c>
      <c r="H1369" s="49">
        <f>_xll.qlCalendarAdvance(IborCalendar,$H1368,B1369,"f",FALSE)</f>
        <v>49193</v>
      </c>
      <c r="I1369" s="49">
        <f>_xll.qlInterestRateIndexValueDate(Index1M,$H1369)</f>
        <v>49195</v>
      </c>
      <c r="J1369" s="52">
        <f>IFERROR(_xll.qlIndexFixing(Index1M,$H1369,TRUE,_xll.ohTrigger(RecalcTrigger,Trigger1M)),NA())</f>
        <v>2.3492518210953273E-2</v>
      </c>
      <c r="K1369" s="52">
        <f>IFERROR(_xll.qlIndexFixing(ONIndex1M,I1369,TRUE,_xll.ohTrigger(RecalcTrigger,Trigger1M)),NA())</f>
        <v>2.3480964209143806E-2</v>
      </c>
      <c r="L1369" s="52">
        <f>IFERROR(_xll.qlIndexFixing(Index3M,H1369,TRUE,_xll.ohTrigger(RecalcTrigger,Trigger3M)),NA())</f>
        <v>2.5427464208580698E-2</v>
      </c>
      <c r="M1369" s="52">
        <f>IFERROR(_xll.qlIndexFixing(ONIndex3M,I1369,TRUE,_xll.ohTrigger(RecalcTrigger,Trigger3M)),NA())</f>
        <v>2.5367578989916595E-2</v>
      </c>
      <c r="N1369" s="52">
        <f>IFERROR(_xll.qlIndexFixing(Index6M,$H1369,TRUE,_xll.ohTrigger(RecalcTrigger,Trigger6M)),NA())</f>
        <v>2.7062101270981527E-2</v>
      </c>
      <c r="O1369" s="52">
        <f>IFERROR(_xll.qlIndexFixing(ONIndex6M,I1369,TRUE,_xll.ohTrigger(RecalcTrigger,Trigger6M)),NA())</f>
        <v>2.6926598346408426E-2</v>
      </c>
      <c r="P1369" s="52">
        <f>IFERROR(_xll.qlIndexFixing(Index1Y,$H1369,TRUE,_xll.ohTrigger(RecalcTrigger,Trigger1Y)),NA())</f>
        <v>2.8938093679525611E-2</v>
      </c>
      <c r="Q1369" s="52">
        <f>IFERROR(_xll.qlIndexFixing(ONIndex1Y,I1369,TRUE,_xll.ohTrigger(RecalcTrigger,Trigger1Y)),NA())</f>
        <v>2.8679457725040436E-2</v>
      </c>
    </row>
    <row r="1370" spans="2:17" x14ac:dyDescent="0.2">
      <c r="B1370" s="46" t="s">
        <v>51</v>
      </c>
      <c r="D1370" s="49">
        <f>_xll.qlCalendarAdvance(LocalCalendar,$D1369,B1370,"f",FALSE)</f>
        <v>49207</v>
      </c>
      <c r="E1370" s="49">
        <f>_xll.qlInterestRateIndexValueDate(IndexON,D1370)</f>
        <v>49207</v>
      </c>
      <c r="F1370" s="52">
        <f>IFERROR(_xll.qlIndexFixing(IndexON,D1370,TRUE,_xll.ohTrigger(RecalcTrigger,TriggerON)),NA())</f>
        <v>2.1814579361461028E-2</v>
      </c>
      <c r="H1370" s="49">
        <f>_xll.qlCalendarAdvance(IborCalendar,$H1369,B1370,"f",FALSE)</f>
        <v>49200</v>
      </c>
      <c r="I1370" s="49">
        <f>_xll.qlInterestRateIndexValueDate(Index1M,$H1370)</f>
        <v>49202</v>
      </c>
      <c r="J1370" s="52">
        <f>IFERROR(_xll.qlIndexFixing(Index1M,$H1370,TRUE,_xll.ohTrigger(RecalcTrigger,Trigger1M)),NA())</f>
        <v>2.3486949484202175E-2</v>
      </c>
      <c r="K1370" s="52">
        <f>IFERROR(_xll.qlIndexFixing(ONIndex1M,I1370,TRUE,_xll.ohTrigger(RecalcTrigger,Trigger1M)),NA())</f>
        <v>2.3475846606322293E-2</v>
      </c>
      <c r="L1370" s="52">
        <f>IFERROR(_xll.qlIndexFixing(Index3M,H1370,TRUE,_xll.ohTrigger(RecalcTrigger,Trigger3M)),NA())</f>
        <v>2.542437090332568E-2</v>
      </c>
      <c r="M1370" s="52">
        <f>IFERROR(_xll.qlIndexFixing(ONIndex3M,I1370,TRUE,_xll.ohTrigger(RecalcTrigger,Trigger3M)),NA())</f>
        <v>2.5364709525916851E-2</v>
      </c>
      <c r="N1370" s="52">
        <f>IFERROR(_xll.qlIndexFixing(Index6M,$H1370,TRUE,_xll.ohTrigger(RecalcTrigger,Trigger6M)),NA())</f>
        <v>2.7058454228226659E-2</v>
      </c>
      <c r="O1370" s="52">
        <f>IFERROR(_xll.qlIndexFixing(ONIndex6M,I1370,TRUE,_xll.ohTrigger(RecalcTrigger,Trigger6M)),NA())</f>
        <v>2.6923388950299554E-2</v>
      </c>
      <c r="P1370" s="52">
        <f>IFERROR(_xll.qlIndexFixing(Index1Y,$H1370,TRUE,_xll.ohTrigger(RecalcTrigger,Trigger1Y)),NA())</f>
        <v>2.8931672105864996E-2</v>
      </c>
      <c r="Q1370" s="52">
        <f>IFERROR(_xll.qlIndexFixing(ONIndex1Y,I1370,TRUE,_xll.ohTrigger(RecalcTrigger,Trigger1Y)),NA())</f>
        <v>2.8673835049062291E-2</v>
      </c>
    </row>
    <row r="1371" spans="2:17" x14ac:dyDescent="0.2">
      <c r="B1371" s="46" t="s">
        <v>51</v>
      </c>
      <c r="D1371" s="49">
        <f>_xll.qlCalendarAdvance(LocalCalendar,$D1370,B1371,"f",FALSE)</f>
        <v>49214</v>
      </c>
      <c r="E1371" s="49">
        <f>_xll.qlInterestRateIndexValueDate(IndexON,D1371)</f>
        <v>49214</v>
      </c>
      <c r="F1371" s="52">
        <f>IFERROR(_xll.qlIndexFixing(IndexON,D1371,TRUE,_xll.ohTrigger(RecalcTrigger,TriggerON)),NA())</f>
        <v>2.1811423024429288E-2</v>
      </c>
      <c r="H1371" s="49">
        <f>_xll.qlCalendarAdvance(IborCalendar,$H1370,B1371,"f",FALSE)</f>
        <v>49207</v>
      </c>
      <c r="I1371" s="49">
        <f>_xll.qlInterestRateIndexValueDate(Index1M,$H1371)</f>
        <v>49209</v>
      </c>
      <c r="J1371" s="52">
        <f>IFERROR(_xll.qlIndexFixing(Index1M,$H1371,TRUE,_xll.ohTrigger(RecalcTrigger,Trigger1M)),NA())</f>
        <v>2.3481753918129324E-2</v>
      </c>
      <c r="K1371" s="52">
        <f>IFERROR(_xll.qlIndexFixing(ONIndex1M,I1371,TRUE,_xll.ohTrigger(RecalcTrigger,Trigger1M)),NA())</f>
        <v>2.3470706172989964E-2</v>
      </c>
      <c r="L1371" s="52">
        <f>IFERROR(_xll.qlIndexFixing(Index3M,H1371,TRUE,_xll.ohTrigger(RecalcTrigger,Trigger3M)),NA())</f>
        <v>2.5421244826312608E-2</v>
      </c>
      <c r="M1371" s="52">
        <f>IFERROR(_xll.qlIndexFixing(ONIndex3M,I1371,TRUE,_xll.ohTrigger(RecalcTrigger,Trigger3M)),NA())</f>
        <v>2.5361807490238419E-2</v>
      </c>
      <c r="N1371" s="52">
        <f>IFERROR(_xll.qlIndexFixing(Index6M,$H1371,TRUE,_xll.ohTrigger(RecalcTrigger,Trigger6M)),NA())</f>
        <v>2.7054776147422313E-2</v>
      </c>
      <c r="O1371" s="52">
        <f>IFERROR(_xll.qlIndexFixing(ONIndex6M,I1371,TRUE,_xll.ohTrigger(RecalcTrigger,Trigger6M)),NA())</f>
        <v>2.6920148919415965E-2</v>
      </c>
      <c r="P1371" s="52">
        <f>IFERROR(_xll.qlIndexFixing(Index1Y,$H1371,TRUE,_xll.ohTrigger(RecalcTrigger,Trigger1Y)),NA())</f>
        <v>2.8925226172281261E-2</v>
      </c>
      <c r="Q1371" s="52">
        <f>IFERROR(_xll.qlIndexFixing(ONIndex1Y,I1371,TRUE,_xll.ohTrigger(RecalcTrigger,Trigger1Y)),NA())</f>
        <v>2.8668188665834649E-2</v>
      </c>
    </row>
    <row r="1372" spans="2:17" x14ac:dyDescent="0.2">
      <c r="B1372" s="46" t="s">
        <v>51</v>
      </c>
      <c r="D1372" s="49">
        <f>_xll.qlCalendarAdvance(LocalCalendar,$D1371,B1372,"f",FALSE)</f>
        <v>49221</v>
      </c>
      <c r="E1372" s="49">
        <f>_xll.qlInterestRateIndexValueDate(IndexON,D1372)</f>
        <v>49221</v>
      </c>
      <c r="F1372" s="52">
        <f>IFERROR(_xll.qlIndexFixing(IndexON,D1372,TRUE,_xll.ohTrigger(RecalcTrigger,TriggerON)),NA())</f>
        <v>2.1808235266611575E-2</v>
      </c>
      <c r="H1372" s="49">
        <f>_xll.qlCalendarAdvance(IborCalendar,$H1371,B1372,"f",FALSE)</f>
        <v>49214</v>
      </c>
      <c r="I1372" s="49">
        <f>_xll.qlInterestRateIndexValueDate(Index1M,$H1372)</f>
        <v>49216</v>
      </c>
      <c r="J1372" s="52">
        <f>IFERROR(_xll.qlIndexFixing(Index1M,$H1372,TRUE,_xll.ohTrigger(RecalcTrigger,Trigger1M)),NA())</f>
        <v>2.3476925595946607E-2</v>
      </c>
      <c r="K1372" s="52">
        <f>IFERROR(_xll.qlIndexFixing(ONIndex1M,I1372,TRUE,_xll.ohTrigger(RecalcTrigger,Trigger1M)),NA())</f>
        <v>2.3465542909173465E-2</v>
      </c>
      <c r="L1372" s="52">
        <f>IFERROR(_xll.qlIndexFixing(Index3M,H1372,TRUE,_xll.ohTrigger(RecalcTrigger,Trigger3M)),NA())</f>
        <v>2.5418085977619659E-2</v>
      </c>
      <c r="M1372" s="52">
        <f>IFERROR(_xll.qlIndexFixing(ONIndex3M,I1372,TRUE,_xll.ohTrigger(RecalcTrigger,Trigger3M)),NA())</f>
        <v>2.5358872882801364E-2</v>
      </c>
      <c r="N1372" s="52">
        <f>IFERROR(_xll.qlIndexFixing(Index6M,$H1372,TRUE,_xll.ohTrigger(RecalcTrigger,Trigger6M)),NA())</f>
        <v>2.7051803083121922E-2</v>
      </c>
      <c r="O1372" s="52">
        <f>IFERROR(_xll.qlIndexFixing(ONIndex6M,I1372,TRUE,_xll.ohTrigger(RecalcTrigger,Trigger6M)),NA())</f>
        <v>2.6916878253704368E-2</v>
      </c>
      <c r="P1372" s="52">
        <f>IFERROR(_xll.qlIndexFixing(Index1Y,$H1372,TRUE,_xll.ohTrigger(RecalcTrigger,Trigger1Y)),NA())</f>
        <v>2.8916739043407452E-2</v>
      </c>
      <c r="Q1372" s="52">
        <f>IFERROR(_xll.qlIndexFixing(ONIndex1Y,I1372,TRUE,_xll.ohTrigger(RecalcTrigger,Trigger1Y)),NA())</f>
        <v>2.8662518575384155E-2</v>
      </c>
    </row>
    <row r="1373" spans="2:17" x14ac:dyDescent="0.2">
      <c r="B1373" s="46" t="s">
        <v>51</v>
      </c>
      <c r="D1373" s="49">
        <f>_xll.qlCalendarAdvance(LocalCalendar,$D1372,B1373,"f",FALSE)</f>
        <v>49228</v>
      </c>
      <c r="E1373" s="49">
        <f>_xll.qlInterestRateIndexValueDate(IndexON,D1373)</f>
        <v>49228</v>
      </c>
      <c r="F1373" s="52">
        <f>IFERROR(_xll.qlIndexFixing(IndexON,D1373,TRUE,_xll.ohTrigger(RecalcTrigger,TriggerON)),NA())</f>
        <v>2.1805016088087825E-2</v>
      </c>
      <c r="H1373" s="49">
        <f>_xll.qlCalendarAdvance(IborCalendar,$H1372,B1373,"f",FALSE)</f>
        <v>49221</v>
      </c>
      <c r="I1373" s="49">
        <f>_xll.qlInterestRateIndexValueDate(Index1M,$H1373)</f>
        <v>49223</v>
      </c>
      <c r="J1373" s="52">
        <f>IFERROR(_xll.qlIndexFixing(Index1M,$H1373,TRUE,_xll.ohTrigger(RecalcTrigger,Trigger1M)),NA())</f>
        <v>2.3471294175826062E-2</v>
      </c>
      <c r="K1373" s="52">
        <f>IFERROR(_xll.qlIndexFixing(ONIndex1M,I1373,TRUE,_xll.ohTrigger(RecalcTrigger,Trigger1M)),NA())</f>
        <v>2.3460749740931153E-2</v>
      </c>
      <c r="L1373" s="52">
        <f>IFERROR(_xll.qlIndexFixing(Index3M,H1373,TRUE,_xll.ohTrigger(RecalcTrigger,Trigger3M)),NA())</f>
        <v>2.5416876323578332E-2</v>
      </c>
      <c r="M1373" s="52">
        <f>IFERROR(_xll.qlIndexFixing(ONIndex3M,I1373,TRUE,_xll.ohTrigger(RecalcTrigger,Trigger3M)),NA())</f>
        <v>2.5356585212301663E-2</v>
      </c>
      <c r="N1373" s="52">
        <f>IFERROR(_xll.qlIndexFixing(Index6M,$H1373,TRUE,_xll.ohTrigger(RecalcTrigger,Trigger6M)),NA())</f>
        <v>2.7048060430472587E-2</v>
      </c>
      <c r="O1373" s="52">
        <f>IFERROR(_xll.qlIndexFixing(ONIndex6M,I1373,TRUE,_xll.ohTrigger(RecalcTrigger,Trigger6M)),NA())</f>
        <v>2.6914345752162561E-2</v>
      </c>
      <c r="P1373" s="52">
        <f>IFERROR(_xll.qlIndexFixing(Index1Y,$H1373,TRUE,_xll.ohTrigger(RecalcTrigger,Trigger1Y)),NA())</f>
        <v>2.8912930890538466E-2</v>
      </c>
      <c r="Q1373" s="52">
        <f>IFERROR(_xll.qlIndexFixing(ONIndex1Y,I1373,TRUE,_xll.ohTrigger(RecalcTrigger,Trigger1Y)),NA())</f>
        <v>2.8657557511044818E-2</v>
      </c>
    </row>
    <row r="1374" spans="2:17" x14ac:dyDescent="0.2">
      <c r="B1374" s="46" t="s">
        <v>51</v>
      </c>
      <c r="D1374" s="49">
        <f>_xll.qlCalendarAdvance(LocalCalendar,$D1373,B1374,"f",FALSE)</f>
        <v>49235</v>
      </c>
      <c r="E1374" s="49">
        <f>_xll.qlInterestRateIndexValueDate(IndexON,D1374)</f>
        <v>49235</v>
      </c>
      <c r="F1374" s="52">
        <f>IFERROR(_xll.qlIndexFixing(IndexON,D1374,TRUE,_xll.ohTrigger(RecalcTrigger,TriggerON)),NA())</f>
        <v>2.1801765488778102E-2</v>
      </c>
      <c r="H1374" s="49">
        <f>_xll.qlCalendarAdvance(IborCalendar,$H1373,B1374,"f",FALSE)</f>
        <v>49228</v>
      </c>
      <c r="I1374" s="49">
        <f>_xll.qlInterestRateIndexValueDate(Index1M,$H1374)</f>
        <v>49230</v>
      </c>
      <c r="J1374" s="52">
        <f>IFERROR(_xll.qlIndexFixing(Index1M,$H1374,TRUE,_xll.ohTrigger(RecalcTrigger,Trigger1M)),NA())</f>
        <v>2.3466029999652385E-2</v>
      </c>
      <c r="K1374" s="52">
        <f>IFERROR(_xll.qlIndexFixing(ONIndex1M,I1374,TRUE,_xll.ohTrigger(RecalcTrigger,Trigger1M)),NA())</f>
        <v>2.3455147890141248E-2</v>
      </c>
      <c r="L1374" s="52">
        <f>IFERROR(_xll.qlIndexFixing(Index3M,H1374,TRUE,_xll.ohTrigger(RecalcTrigger,Trigger3M)),NA())</f>
        <v>2.5414301885637681E-2</v>
      </c>
      <c r="M1374" s="52">
        <f>IFERROR(_xll.qlIndexFixing(ONIndex3M,I1374,TRUE,_xll.ohTrigger(RecalcTrigger,Trigger3M)),NA())</f>
        <v>2.5352905952891192E-2</v>
      </c>
      <c r="N1374" s="52">
        <f>IFERROR(_xll.qlIndexFixing(Index6M,$H1374,TRUE,_xll.ohTrigger(RecalcTrigger,Trigger6M)),NA())</f>
        <v>2.704428673802307E-2</v>
      </c>
      <c r="O1374" s="52">
        <f>IFERROR(_xll.qlIndexFixing(ONIndex6M,I1374,TRUE,_xll.ohTrigger(RecalcTrigger,Trigger6M)),NA())</f>
        <v>2.6910245017850443E-2</v>
      </c>
      <c r="P1374" s="52">
        <f>IFERROR(_xll.qlIndexFixing(Index1Y,$H1374,TRUE,_xll.ohTrigger(RecalcTrigger,Trigger1Y)),NA())</f>
        <v>2.8905742216670933E-2</v>
      </c>
      <c r="Q1374" s="52">
        <f>IFERROR(_xll.qlIndexFixing(ONIndex1Y,I1374,TRUE,_xll.ohTrigger(RecalcTrigger,Trigger1Y)),NA())</f>
        <v>2.8651107272761323E-2</v>
      </c>
    </row>
    <row r="1375" spans="2:17" x14ac:dyDescent="0.2">
      <c r="B1375" s="46" t="s">
        <v>51</v>
      </c>
      <c r="D1375" s="49">
        <f>_xll.qlCalendarAdvance(LocalCalendar,$D1374,B1375,"f",FALSE)</f>
        <v>49242</v>
      </c>
      <c r="E1375" s="49">
        <f>_xll.qlInterestRateIndexValueDate(IndexON,D1375)</f>
        <v>49242</v>
      </c>
      <c r="F1375" s="52">
        <f>IFERROR(_xll.qlIndexFixing(IndexON,D1375,TRUE,_xll.ohTrigger(RecalcTrigger,TriggerON)),NA())</f>
        <v>2.1798483468682406E-2</v>
      </c>
      <c r="H1375" s="49">
        <f>_xll.qlCalendarAdvance(IborCalendar,$H1374,B1375,"f",FALSE)</f>
        <v>49235</v>
      </c>
      <c r="I1375" s="49">
        <f>_xll.qlInterestRateIndexValueDate(Index1M,$H1375)</f>
        <v>49237</v>
      </c>
      <c r="J1375" s="52">
        <f>IFERROR(_xll.qlIndexFixing(Index1M,$H1375,TRUE,_xll.ohTrigger(RecalcTrigger,Trigger1M)),NA())</f>
        <v>2.3460742953509559E-2</v>
      </c>
      <c r="K1375" s="52">
        <f>IFERROR(_xll.qlIndexFixing(ONIndex1M,I1375,TRUE,_xll.ohTrigger(RecalcTrigger,Trigger1M)),NA())</f>
        <v>2.3449916134898885E-2</v>
      </c>
      <c r="L1375" s="52">
        <f>IFERROR(_xll.qlIndexFixing(Index3M,H1375,TRUE,_xll.ohTrigger(RecalcTrigger,Trigger3M)),NA())</f>
        <v>2.5410379352380701E-2</v>
      </c>
      <c r="M1375" s="52">
        <f>IFERROR(_xll.qlIndexFixing(ONIndex3M,I1375,TRUE,_xll.ohTrigger(RecalcTrigger,Trigger3M)),NA())</f>
        <v>2.5349873630364783E-2</v>
      </c>
      <c r="N1375" s="52">
        <f>IFERROR(_xll.qlIndexFixing(Index6M,$H1375,TRUE,_xll.ohTrigger(RecalcTrigger,Trigger6M)),NA())</f>
        <v>2.704048200594774E-2</v>
      </c>
      <c r="O1375" s="52">
        <f>IFERROR(_xll.qlIndexFixing(ONIndex6M,I1375,TRUE,_xll.ohTrigger(RecalcTrigger,Trigger6M)),NA())</f>
        <v>2.6906882447708114E-2</v>
      </c>
      <c r="P1375" s="52">
        <f>IFERROR(_xll.qlIndexFixing(Index1Y,$H1375,TRUE,_xll.ohTrigger(RecalcTrigger,Trigger1Y)),NA())</f>
        <v>2.8899198848082824E-2</v>
      </c>
      <c r="Q1375" s="52">
        <f>IFERROR(_xll.qlIndexFixing(ONIndex1Y,I1375,TRUE,_xll.ohTrigger(RecalcTrigger,Trigger1Y)),NA())</f>
        <v>2.8645366060615629E-2</v>
      </c>
    </row>
    <row r="1376" spans="2:17" x14ac:dyDescent="0.2">
      <c r="B1376" s="46" t="s">
        <v>51</v>
      </c>
      <c r="D1376" s="49">
        <f>_xll.qlCalendarAdvance(LocalCalendar,$D1375,B1376,"f",FALSE)</f>
        <v>49249</v>
      </c>
      <c r="E1376" s="49">
        <f>_xll.qlInterestRateIndexValueDate(IndexON,D1376)</f>
        <v>49249</v>
      </c>
      <c r="F1376" s="52">
        <f>IFERROR(_xll.qlIndexFixing(IndexON,D1376,TRUE,_xll.ohTrigger(RecalcTrigger,TriggerON)),NA())</f>
        <v>2.1795170027960609E-2</v>
      </c>
      <c r="H1376" s="49">
        <f>_xll.qlCalendarAdvance(IborCalendar,$H1375,B1376,"f",FALSE)</f>
        <v>49242</v>
      </c>
      <c r="I1376" s="49">
        <f>_xll.qlInterestRateIndexValueDate(Index1M,$H1376)</f>
        <v>49244</v>
      </c>
      <c r="J1376" s="52">
        <f>IFERROR(_xll.qlIndexFixing(Index1M,$H1376,TRUE,_xll.ohTrigger(RecalcTrigger,Trigger1M)),NA())</f>
        <v>2.3455433037423378E-2</v>
      </c>
      <c r="K1376" s="52">
        <f>IFERROR(_xll.qlIndexFixing(ONIndex1M,I1376,TRUE,_xll.ohTrigger(RecalcTrigger,Trigger1M)),NA())</f>
        <v>2.3444661549198997E-2</v>
      </c>
      <c r="L1376" s="52">
        <f>IFERROR(_xll.qlIndexFixing(Index3M,H1376,TRUE,_xll.ohTrigger(RecalcTrigger,Trigger3M)),NA())</f>
        <v>2.5407081699477616E-2</v>
      </c>
      <c r="M1376" s="52">
        <f>IFERROR(_xll.qlIndexFixing(ONIndex3M,I1376,TRUE,_xll.ohTrigger(RecalcTrigger,Trigger3M)),NA())</f>
        <v>2.5346808736079751E-2</v>
      </c>
      <c r="N1376" s="52">
        <f>IFERROR(_xll.qlIndexFixing(Index6M,$H1376,TRUE,_xll.ohTrigger(RecalcTrigger,Trigger6M)),NA())</f>
        <v>2.7036646234423596E-2</v>
      </c>
      <c r="O1376" s="52">
        <f>IFERROR(_xll.qlIndexFixing(ONIndex6M,I1376,TRUE,_xll.ohTrigger(RecalcTrigger,Trigger6M)),NA())</f>
        <v>2.6903489242791068E-2</v>
      </c>
      <c r="P1376" s="52">
        <f>IFERROR(_xll.qlIndexFixing(Index1Y,$H1376,TRUE,_xll.ohTrigger(RecalcTrigger,Trigger1Y)),NA())</f>
        <v>2.889263112192415E-2</v>
      </c>
      <c r="Q1376" s="52">
        <f>IFERROR(_xll.qlIndexFixing(ONIndex1Y,I1376,TRUE,_xll.ohTrigger(RecalcTrigger,Trigger1Y)),NA())</f>
        <v>2.8639601141193793E-2</v>
      </c>
    </row>
    <row r="1377" spans="2:17" x14ac:dyDescent="0.2">
      <c r="B1377" s="46" t="s">
        <v>51</v>
      </c>
      <c r="D1377" s="49">
        <f>_xll.qlCalendarAdvance(LocalCalendar,$D1376,B1377,"f",FALSE)</f>
        <v>49256</v>
      </c>
      <c r="E1377" s="49">
        <f>_xll.qlInterestRateIndexValueDate(IndexON,D1377)</f>
        <v>49256</v>
      </c>
      <c r="F1377" s="52">
        <f>IFERROR(_xll.qlIndexFixing(IndexON,D1377,TRUE,_xll.ohTrigger(RecalcTrigger,TriggerON)),NA())</f>
        <v>2.1791825166372902E-2</v>
      </c>
      <c r="H1377" s="49">
        <f>_xll.qlCalendarAdvance(IborCalendar,$H1376,B1377,"f",FALSE)</f>
        <v>49249</v>
      </c>
      <c r="I1377" s="49">
        <f>_xll.qlInterestRateIndexValueDate(Index1M,$H1377)</f>
        <v>49251</v>
      </c>
      <c r="J1377" s="52">
        <f>IFERROR(_xll.qlIndexFixing(Index1M,$H1377,TRUE,_xll.ohTrigger(RecalcTrigger,Trigger1M)),NA())</f>
        <v>2.345010025142736E-2</v>
      </c>
      <c r="K1377" s="52">
        <f>IFERROR(_xll.qlIndexFixing(ONIndex1M,I1377,TRUE,_xll.ohTrigger(RecalcTrigger,Trigger1M)),NA())</f>
        <v>2.3439384133041585E-2</v>
      </c>
      <c r="L1377" s="52">
        <f>IFERROR(_xll.qlIndexFixing(Index3M,H1377,TRUE,_xll.ohTrigger(RecalcTrigger,Trigger3M)),NA())</f>
        <v>2.5403751268486204E-2</v>
      </c>
      <c r="M1377" s="52">
        <f>IFERROR(_xll.qlIndexFixing(ONIndex3M,I1377,TRUE,_xll.ohTrigger(RecalcTrigger,Trigger3M)),NA())</f>
        <v>2.5343711270169322E-2</v>
      </c>
      <c r="N1377" s="52">
        <f>IFERROR(_xll.qlIndexFixing(Index6M,$H1377,TRUE,_xll.ohTrigger(RecalcTrigger,Trigger6M)),NA())</f>
        <v>2.703205587316895E-2</v>
      </c>
      <c r="O1377" s="52">
        <f>IFERROR(_xll.qlIndexFixing(ONIndex6M,I1377,TRUE,_xll.ohTrigger(RecalcTrigger,Trigger6M)),NA())</f>
        <v>2.6900065403072659E-2</v>
      </c>
      <c r="P1377" s="52">
        <f>IFERROR(_xll.qlIndexFixing(Index1Y,$H1377,TRUE,_xll.ohTrigger(RecalcTrigger,Trigger1Y)),NA())</f>
        <v>2.8886039038670826E-2</v>
      </c>
      <c r="Q1377" s="52">
        <f>IFERROR(_xll.qlIndexFixing(ONIndex1Y,I1377,TRUE,_xll.ohTrigger(RecalcTrigger,Trigger1Y)),NA())</f>
        <v>2.8633812514602397E-2</v>
      </c>
    </row>
    <row r="1378" spans="2:17" x14ac:dyDescent="0.2">
      <c r="B1378" s="46" t="s">
        <v>51</v>
      </c>
      <c r="D1378" s="49">
        <f>_xll.qlCalendarAdvance(LocalCalendar,$D1377,B1378,"f",FALSE)</f>
        <v>49263</v>
      </c>
      <c r="E1378" s="49">
        <f>_xll.qlInterestRateIndexValueDate(IndexON,D1378)</f>
        <v>49263</v>
      </c>
      <c r="F1378" s="52">
        <f>IFERROR(_xll.qlIndexFixing(IndexON,D1378,TRUE,_xll.ohTrigger(RecalcTrigger,TriggerON)),NA())</f>
        <v>2.1788448883999223E-2</v>
      </c>
      <c r="H1378" s="49">
        <f>_xll.qlCalendarAdvance(IborCalendar,$H1377,B1378,"f",FALSE)</f>
        <v>49256</v>
      </c>
      <c r="I1378" s="49">
        <f>_xll.qlInterestRateIndexValueDate(Index1M,$H1378)</f>
        <v>49261</v>
      </c>
      <c r="J1378" s="52">
        <f>IFERROR(_xll.qlIndexFixing(Index1M,$H1378,TRUE,_xll.ohTrigger(RecalcTrigger,Trigger1M)),NA())</f>
        <v>2.3442064748581792E-2</v>
      </c>
      <c r="K1378" s="52">
        <f>IFERROR(_xll.qlIndexFixing(ONIndex1M,I1378,TRUE,_xll.ohTrigger(RecalcTrigger,Trigger1M)),NA())</f>
        <v>2.3431040421186822E-2</v>
      </c>
      <c r="L1378" s="52">
        <f>IFERROR(_xll.qlIndexFixing(Index3M,H1378,TRUE,_xll.ohTrigger(RecalcTrigger,Trigger3M)),NA())</f>
        <v>2.5397643493176861E-2</v>
      </c>
      <c r="M1378" s="52">
        <f>IFERROR(_xll.qlIndexFixing(ONIndex3M,I1378,TRUE,_xll.ohTrigger(RecalcTrigger,Trigger3M)),NA())</f>
        <v>2.5337897774724283E-2</v>
      </c>
      <c r="N1378" s="52">
        <f>IFERROR(_xll.qlIndexFixing(Index6M,$H1378,TRUE,_xll.ohTrigger(RecalcTrigger,Trigger6M)),NA())</f>
        <v>2.702720156493315E-2</v>
      </c>
      <c r="O1378" s="52">
        <f>IFERROR(_xll.qlIndexFixing(ONIndex6M,I1378,TRUE,_xll.ohTrigger(RecalcTrigger,Trigger6M)),NA())</f>
        <v>2.6893609394571527E-2</v>
      </c>
      <c r="P1378" s="52">
        <f>IFERROR(_xll.qlIndexFixing(Index1Y,$H1378,TRUE,_xll.ohTrigger(RecalcTrigger,Trigger1Y)),NA())</f>
        <v>2.8875264186363721E-2</v>
      </c>
      <c r="Q1378" s="52">
        <f>IFERROR(_xll.qlIndexFixing(ONIndex1Y,I1378,TRUE,_xll.ohTrigger(RecalcTrigger,Trigger1Y)),NA())</f>
        <v>2.8624059325119688E-2</v>
      </c>
    </row>
    <row r="1379" spans="2:17" x14ac:dyDescent="0.2">
      <c r="B1379" s="46" t="s">
        <v>51</v>
      </c>
      <c r="D1379" s="49">
        <f>_xll.qlCalendarAdvance(LocalCalendar,$D1378,B1379,"f",FALSE)</f>
        <v>49270</v>
      </c>
      <c r="E1379" s="49">
        <f>_xll.qlInterestRateIndexValueDate(IndexON,D1379)</f>
        <v>49270</v>
      </c>
      <c r="F1379" s="52">
        <f>IFERROR(_xll.qlIndexFixing(IndexON,D1379,TRUE,_xll.ohTrigger(RecalcTrigger,TriggerON)),NA())</f>
        <v>2.1785455626317507E-2</v>
      </c>
      <c r="H1379" s="49">
        <f>_xll.qlCalendarAdvance(IborCalendar,$H1378,B1379,"f",FALSE)</f>
        <v>49263</v>
      </c>
      <c r="I1379" s="49">
        <f>_xll.qlInterestRateIndexValueDate(Index1M,$H1379)</f>
        <v>49265</v>
      </c>
      <c r="J1379" s="52">
        <f>IFERROR(_xll.qlIndexFixing(Index1M,$H1379,TRUE,_xll.ohTrigger(RecalcTrigger,Trigger1M)),NA())</f>
        <v>2.3439366069834742E-2</v>
      </c>
      <c r="K1379" s="52">
        <f>IFERROR(_xll.qlIndexFixing(ONIndex1M,I1379,TRUE,_xll.ohTrigger(RecalcTrigger,Trigger1M)),NA())</f>
        <v>2.3428760809327542E-2</v>
      </c>
      <c r="L1379" s="52">
        <f>IFERROR(_xll.qlIndexFixing(Index3M,H1379,TRUE,_xll.ohTrigger(RecalcTrigger,Trigger3M)),NA())</f>
        <v>2.5397636852558698E-2</v>
      </c>
      <c r="M1379" s="52">
        <f>IFERROR(_xll.qlIndexFixing(ONIndex3M,I1379,TRUE,_xll.ohTrigger(RecalcTrigger,Trigger3M)),NA())</f>
        <v>2.5337418623232466E-2</v>
      </c>
      <c r="N1379" s="52">
        <f>IFERROR(_xll.qlIndexFixing(Index6M,$H1379,TRUE,_xll.ohTrigger(RecalcTrigger,Trigger6M)),NA())</f>
        <v>2.7024234151890768E-2</v>
      </c>
      <c r="O1379" s="52">
        <f>IFERROR(_xll.qlIndexFixing(ONIndex6M,I1379,TRUE,_xll.ohTrigger(RecalcTrigger,Trigger6M)),NA())</f>
        <v>2.6893125819231756E-2</v>
      </c>
      <c r="P1379" s="52">
        <f>IFERROR(_xll.qlIndexFixing(Index1Y,$H1379,TRUE,_xll.ohTrigger(RecalcTrigger,Trigger1Y)),NA())</f>
        <v>2.8872781802792805E-2</v>
      </c>
      <c r="Q1379" s="52">
        <f>IFERROR(_xll.qlIndexFixing(ONIndex1Y,I1379,TRUE,_xll.ohTrigger(RecalcTrigger,Trigger1Y)),NA())</f>
        <v>2.8622164139724404E-2</v>
      </c>
    </row>
    <row r="1380" spans="2:17" x14ac:dyDescent="0.2">
      <c r="B1380" s="46" t="s">
        <v>51</v>
      </c>
      <c r="D1380" s="49">
        <f>_xll.qlCalendarAdvance(LocalCalendar,$D1379,B1380,"f",FALSE)</f>
        <v>49277</v>
      </c>
      <c r="E1380" s="49">
        <f>_xll.qlInterestRateIndexValueDate(IndexON,D1380)</f>
        <v>49277</v>
      </c>
      <c r="F1380" s="52">
        <f>IFERROR(_xll.qlIndexFixing(IndexON,D1380,TRUE,_xll.ohTrigger(RecalcTrigger,TriggerON)),NA())</f>
        <v>2.1781602057133753E-2</v>
      </c>
      <c r="H1380" s="49">
        <f>_xll.qlCalendarAdvance(IborCalendar,$H1379,B1380,"f",FALSE)</f>
        <v>49270</v>
      </c>
      <c r="I1380" s="49">
        <f>_xll.qlInterestRateIndexValueDate(Index1M,$H1380)</f>
        <v>49272</v>
      </c>
      <c r="J1380" s="52">
        <f>IFERROR(_xll.qlIndexFixing(Index1M,$H1380,TRUE,_xll.ohTrigger(RecalcTrigger,Trigger1M)),NA())</f>
        <v>2.3434713048702868E-2</v>
      </c>
      <c r="K1380" s="52">
        <f>IFERROR(_xll.qlIndexFixing(ONIndex1M,I1380,TRUE,_xll.ohTrigger(RecalcTrigger,Trigger1M)),NA())</f>
        <v>2.3423414901744266E-2</v>
      </c>
      <c r="L1380" s="52">
        <f>IFERROR(_xll.qlIndexFixing(Index3M,H1380,TRUE,_xll.ohTrigger(RecalcTrigger,Trigger3M)),NA())</f>
        <v>2.5393563307822168E-2</v>
      </c>
      <c r="M1380" s="52">
        <f>IFERROR(_xll.qlIndexFixing(ONIndex3M,I1380,TRUE,_xll.ohTrigger(RecalcTrigger,Trigger3M)),NA())</f>
        <v>2.5334223442206039E-2</v>
      </c>
      <c r="N1380" s="52">
        <f>IFERROR(_xll.qlIndexFixing(Index6M,$H1380,TRUE,_xll.ohTrigger(RecalcTrigger,Trigger6M)),NA())</f>
        <v>2.7020276736458064E-2</v>
      </c>
      <c r="O1380" s="52">
        <f>IFERROR(_xll.qlIndexFixing(ONIndex6M,I1380,TRUE,_xll.ohTrigger(RecalcTrigger,Trigger6M)),NA())</f>
        <v>2.688961007510926E-2</v>
      </c>
      <c r="P1380" s="52">
        <f>IFERROR(_xll.qlIndexFixing(Index1Y,$H1380,TRUE,_xll.ohTrigger(RecalcTrigger,Trigger1Y)),NA())</f>
        <v>2.8866116651127777E-2</v>
      </c>
      <c r="Q1380" s="52">
        <f>IFERROR(_xll.qlIndexFixing(ONIndex1Y,I1380,TRUE,_xll.ohTrigger(RecalcTrigger,Trigger1Y)),NA())</f>
        <v>2.8616304391464453E-2</v>
      </c>
    </row>
    <row r="1381" spans="2:17" x14ac:dyDescent="0.2">
      <c r="B1381" s="46" t="s">
        <v>51</v>
      </c>
      <c r="D1381" s="49">
        <f>_xll.qlCalendarAdvance(LocalCalendar,$D1380,B1381,"f",FALSE)</f>
        <v>49284</v>
      </c>
      <c r="E1381" s="49">
        <f>_xll.qlInterestRateIndexValueDate(IndexON,D1381)</f>
        <v>49284</v>
      </c>
      <c r="F1381" s="52">
        <f>IFERROR(_xll.qlIndexFixing(IndexON,D1381,TRUE,_xll.ohTrigger(RecalcTrigger,TriggerON)),NA())</f>
        <v>2.1778131512562027E-2</v>
      </c>
      <c r="H1381" s="49">
        <f>_xll.qlCalendarAdvance(IborCalendar,$H1380,B1381,"f",FALSE)</f>
        <v>49277</v>
      </c>
      <c r="I1381" s="49">
        <f>_xll.qlInterestRateIndexValueDate(Index1M,$H1381)</f>
        <v>49279</v>
      </c>
      <c r="J1381" s="52">
        <f>IFERROR(_xll.qlIndexFixing(Index1M,$H1381,TRUE,_xll.ohTrigger(RecalcTrigger,Trigger1M)),NA())</f>
        <v>2.3428912696328019E-2</v>
      </c>
      <c r="K1381" s="52">
        <f>IFERROR(_xll.qlIndexFixing(ONIndex1M,I1381,TRUE,_xll.ohTrigger(RecalcTrigger,Trigger1M)),NA())</f>
        <v>2.3418046163730111E-2</v>
      </c>
      <c r="L1381" s="52">
        <f>IFERROR(_xll.qlIndexFixing(Index3M,H1381,TRUE,_xll.ohTrigger(RecalcTrigger,Trigger3M)),NA())</f>
        <v>2.5387541147471104E-2</v>
      </c>
      <c r="M1381" s="52">
        <f>IFERROR(_xll.qlIndexFixing(ONIndex3M,I1381,TRUE,_xll.ohTrigger(RecalcTrigger,Trigger3M)),NA())</f>
        <v>2.5330995689474278E-2</v>
      </c>
      <c r="N1381" s="52">
        <f>IFERROR(_xll.qlIndexFixing(Index6M,$H1381,TRUE,_xll.ohTrigger(RecalcTrigger,Trigger6M)),NA())</f>
        <v>2.7017001791362783E-2</v>
      </c>
      <c r="O1381" s="52">
        <f>IFERROR(_xll.qlIndexFixing(ONIndex6M,I1381,TRUE,_xll.ohTrigger(RecalcTrigger,Trigger6M)),NA())</f>
        <v>2.6886063696212048E-2</v>
      </c>
      <c r="P1381" s="52">
        <f>IFERROR(_xll.qlIndexFixing(Index1Y,$H1381,TRUE,_xll.ohTrigger(RecalcTrigger,Trigger1Y)),NA())</f>
        <v>2.885942714428983E-2</v>
      </c>
      <c r="Q1381" s="52">
        <f>IFERROR(_xll.qlIndexFixing(ONIndex1Y,I1381,TRUE,_xll.ohTrigger(RecalcTrigger,Trigger1Y)),NA())</f>
        <v>2.8610420936008296E-2</v>
      </c>
    </row>
    <row r="1382" spans="2:17" x14ac:dyDescent="0.2">
      <c r="B1382" s="46" t="s">
        <v>51</v>
      </c>
      <c r="D1382" s="49">
        <f>_xll.qlCalendarAdvance(LocalCalendar,$D1381,B1382,"f",FALSE)</f>
        <v>49291</v>
      </c>
      <c r="E1382" s="49">
        <f>_xll.qlInterestRateIndexValueDate(IndexON,D1382)</f>
        <v>49291</v>
      </c>
      <c r="F1382" s="52">
        <f>IFERROR(_xll.qlIndexFixing(IndexON,D1382,TRUE,_xll.ohTrigger(RecalcTrigger,TriggerON)),NA())</f>
        <v>2.1774629547204327E-2</v>
      </c>
      <c r="H1382" s="49">
        <f>_xll.qlCalendarAdvance(IborCalendar,$H1381,B1382,"f",FALSE)</f>
        <v>49284</v>
      </c>
      <c r="I1382" s="49">
        <f>_xll.qlInterestRateIndexValueDate(Index1M,$H1382)</f>
        <v>49286</v>
      </c>
      <c r="J1382" s="52">
        <f>IFERROR(_xll.qlIndexFixing(Index1M,$H1382,TRUE,_xll.ohTrigger(RecalcTrigger,Trigger1M)),NA())</f>
        <v>2.3423093273913662E-2</v>
      </c>
      <c r="K1382" s="52">
        <f>IFERROR(_xll.qlIndexFixing(ONIndex1M,I1382,TRUE,_xll.ohTrigger(RecalcTrigger,Trigger1M)),NA())</f>
        <v>2.3412654595285076E-2</v>
      </c>
      <c r="L1382" s="52">
        <f>IFERROR(_xll.qlIndexFixing(Index3M,H1382,TRUE,_xll.ohTrigger(RecalcTrigger,Trigger3M)),NA())</f>
        <v>2.5384057172074925E-2</v>
      </c>
      <c r="M1382" s="52">
        <f>IFERROR(_xll.qlIndexFixing(ONIndex3M,I1382,TRUE,_xll.ohTrigger(RecalcTrigger,Trigger3M)),NA())</f>
        <v>2.5327735365090476E-2</v>
      </c>
      <c r="N1382" s="52">
        <f>IFERROR(_xll.qlIndexFixing(Index6M,$H1382,TRUE,_xll.ohTrigger(RecalcTrigger,Trigger6M)),NA())</f>
        <v>2.7012979786939208E-2</v>
      </c>
      <c r="O1382" s="52">
        <f>IFERROR(_xll.qlIndexFixing(ONIndex6M,I1382,TRUE,_xll.ohTrigger(RecalcTrigger,Trigger6M)),NA())</f>
        <v>2.6882486682540119E-2</v>
      </c>
      <c r="P1382" s="52">
        <f>IFERROR(_xll.qlIndexFixing(Index1Y,$H1382,TRUE,_xll.ohTrigger(RecalcTrigger,Trigger1Y)),NA())</f>
        <v>2.8852713282761847E-2</v>
      </c>
      <c r="Q1382" s="52">
        <f>IFERROR(_xll.qlIndexFixing(ONIndex1Y,I1382,TRUE,_xll.ohTrigger(RecalcTrigger,Trigger1Y)),NA())</f>
        <v>2.8604513773329288E-2</v>
      </c>
    </row>
    <row r="1383" spans="2:17" x14ac:dyDescent="0.2">
      <c r="B1383" s="46" t="s">
        <v>51</v>
      </c>
      <c r="D1383" s="49">
        <f>_xll.qlCalendarAdvance(LocalCalendar,$D1382,B1383,"f",FALSE)</f>
        <v>49298</v>
      </c>
      <c r="E1383" s="49">
        <f>_xll.qlInterestRateIndexValueDate(IndexON,D1383)</f>
        <v>49298</v>
      </c>
      <c r="F1383" s="52">
        <f>IFERROR(_xll.qlIndexFixing(IndexON,D1383,TRUE,_xll.ohTrigger(RecalcTrigger,TriggerON)),NA())</f>
        <v>2.1771096161140591E-2</v>
      </c>
      <c r="H1383" s="49">
        <f>_xll.qlCalendarAdvance(IborCalendar,$H1382,B1383,"f",FALSE)</f>
        <v>49291</v>
      </c>
      <c r="I1383" s="49">
        <f>_xll.qlInterestRateIndexValueDate(Index1M,$H1383)</f>
        <v>49293</v>
      </c>
      <c r="J1383" s="52">
        <f>IFERROR(_xll.qlIndexFixing(Index1M,$H1383,TRUE,_xll.ohTrigger(RecalcTrigger,Trigger1M)),NA())</f>
        <v>2.3417991579547104E-2</v>
      </c>
      <c r="K1383" s="52">
        <f>IFERROR(_xll.qlIndexFixing(ONIndex1M,I1383,TRUE,_xll.ohTrigger(RecalcTrigger,Trigger1M)),NA())</f>
        <v>2.3407240196355872E-2</v>
      </c>
      <c r="L1383" s="52">
        <f>IFERROR(_xll.qlIndexFixing(Index3M,H1383,TRUE,_xll.ohTrigger(RecalcTrigger,Trigger3M)),NA())</f>
        <v>2.5380540428163734E-2</v>
      </c>
      <c r="M1383" s="52">
        <f>IFERROR(_xll.qlIndexFixing(ONIndex3M,I1383,TRUE,_xll.ohTrigger(RecalcTrigger,Trigger3M)),NA())</f>
        <v>2.5324442468974695E-2</v>
      </c>
      <c r="N1383" s="52">
        <f>IFERROR(_xll.qlIndexFixing(Index6M,$H1383,TRUE,_xll.ohTrigger(RecalcTrigger,Trigger6M)),NA())</f>
        <v>2.7008926744345359E-2</v>
      </c>
      <c r="O1383" s="52">
        <f>IFERROR(_xll.qlIndexFixing(ONIndex6M,I1383,TRUE,_xll.ohTrigger(RecalcTrigger,Trigger6M)),NA())</f>
        <v>2.6878879034066827E-2</v>
      </c>
      <c r="P1383" s="52">
        <f>IFERROR(_xll.qlIndexFixing(Index1Y,$H1383,TRUE,_xll.ohTrigger(RecalcTrigger,Trigger1Y)),NA())</f>
        <v>2.884597506703172E-2</v>
      </c>
      <c r="Q1383" s="52">
        <f>IFERROR(_xll.qlIndexFixing(ONIndex1Y,I1383,TRUE,_xll.ohTrigger(RecalcTrigger,Trigger1Y)),NA())</f>
        <v>2.8598582903454073E-2</v>
      </c>
    </row>
    <row r="1384" spans="2:17" x14ac:dyDescent="0.2">
      <c r="B1384" s="46" t="s">
        <v>51</v>
      </c>
      <c r="D1384" s="49">
        <f>_xll.qlCalendarAdvance(LocalCalendar,$D1383,B1384,"f",FALSE)</f>
        <v>49305</v>
      </c>
      <c r="E1384" s="49">
        <f>_xll.qlInterestRateIndexValueDate(IndexON,D1384)</f>
        <v>49305</v>
      </c>
      <c r="F1384" s="52">
        <f>IFERROR(_xll.qlIndexFixing(IndexON,D1384,TRUE,_xll.ohTrigger(RecalcTrigger,TriggerON)),NA())</f>
        <v>2.1767531354370817E-2</v>
      </c>
      <c r="H1384" s="49">
        <f>_xll.qlCalendarAdvance(IborCalendar,$H1383,B1384,"f",FALSE)</f>
        <v>49298</v>
      </c>
      <c r="I1384" s="49">
        <f>_xll.qlInterestRateIndexValueDate(Index1M,$H1384)</f>
        <v>49300</v>
      </c>
      <c r="J1384" s="52">
        <f>IFERROR(_xll.qlIndexFixing(Index1M,$H1384,TRUE,_xll.ohTrigger(RecalcTrigger,Trigger1M)),NA())</f>
        <v>2.3412130394653789E-2</v>
      </c>
      <c r="K1384" s="52">
        <f>IFERROR(_xll.qlIndexFixing(ONIndex1M,I1384,TRUE,_xll.ohTrigger(RecalcTrigger,Trigger1M)),NA())</f>
        <v>2.3402545145799536E-2</v>
      </c>
      <c r="L1384" s="52">
        <f>IFERROR(_xll.qlIndexFixing(Index3M,H1384,TRUE,_xll.ohTrigger(RecalcTrigger,Trigger3M)),NA())</f>
        <v>2.5376990915824571E-2</v>
      </c>
      <c r="M1384" s="52">
        <f>IFERROR(_xll.qlIndexFixing(ONIndex3M,I1384,TRUE,_xll.ohTrigger(RecalcTrigger,Trigger3M)),NA())</f>
        <v>2.5322419720446021E-2</v>
      </c>
      <c r="N1384" s="52">
        <f>IFERROR(_xll.qlIndexFixing(Index6M,$H1384,TRUE,_xll.ohTrigger(RecalcTrigger,Trigger6M)),NA())</f>
        <v>2.7004842663768774E-2</v>
      </c>
      <c r="O1384" s="52">
        <f>IFERROR(_xll.qlIndexFixing(ONIndex6M,I1384,TRUE,_xll.ohTrigger(RecalcTrigger,Trigger6M)),NA())</f>
        <v>2.6876724279873088E-2</v>
      </c>
      <c r="P1384" s="52">
        <f>IFERROR(_xll.qlIndexFixing(Index1Y,$H1384,TRUE,_xll.ohTrigger(RecalcTrigger,Trigger1Y)),NA())</f>
        <v>2.8839212497586912E-2</v>
      </c>
      <c r="Q1384" s="52">
        <f>IFERROR(_xll.qlIndexFixing(ONIndex1Y,I1384,TRUE,_xll.ohTrigger(RecalcTrigger,Trigger1Y)),NA())</f>
        <v>2.8594046159055253E-2</v>
      </c>
    </row>
    <row r="1385" spans="2:17" x14ac:dyDescent="0.2">
      <c r="B1385" s="46" t="s">
        <v>51</v>
      </c>
      <c r="D1385" s="49">
        <f>_xll.qlCalendarAdvance(LocalCalendar,$D1384,B1385,"f",FALSE)</f>
        <v>49312</v>
      </c>
      <c r="E1385" s="49">
        <f>_xll.qlInterestRateIndexValueDate(IndexON,D1385)</f>
        <v>49312</v>
      </c>
      <c r="F1385" s="52">
        <f>IFERROR(_xll.qlIndexFixing(IndexON,D1385,TRUE,_xll.ohTrigger(RecalcTrigger,TriggerON)),NA())</f>
        <v>2.176393512681507E-2</v>
      </c>
      <c r="H1385" s="49">
        <f>_xll.qlCalendarAdvance(IborCalendar,$H1384,B1385,"f",FALSE)</f>
        <v>49305</v>
      </c>
      <c r="I1385" s="49">
        <f>_xll.qlInterestRateIndexValueDate(Index1M,$H1385)</f>
        <v>49307</v>
      </c>
      <c r="J1385" s="52">
        <f>IFERROR(_xll.qlIndexFixing(Index1M,$H1385,TRUE,_xll.ohTrigger(RecalcTrigger,Trigger1M)),NA())</f>
        <v>2.3407343132192698E-2</v>
      </c>
      <c r="K1385" s="52">
        <f>IFERROR(_xll.qlIndexFixing(ONIndex1M,I1385,TRUE,_xll.ohTrigger(RecalcTrigger,Trigger1M)),NA())</f>
        <v>2.3396712097383254E-2</v>
      </c>
      <c r="L1385" s="52">
        <f>IFERROR(_xll.qlIndexFixing(Index3M,H1385,TRUE,_xll.ohTrigger(RecalcTrigger,Trigger3M)),NA())</f>
        <v>2.5374038758286629E-2</v>
      </c>
      <c r="M1385" s="52">
        <f>IFERROR(_xll.qlIndexFixing(ONIndex3M,I1385,TRUE,_xll.ohTrigger(RecalcTrigger,Trigger3M)),NA())</f>
        <v>2.5318407865257964E-2</v>
      </c>
      <c r="N1385" s="52">
        <f>IFERROR(_xll.qlIndexFixing(Index6M,$H1385,TRUE,_xll.ohTrigger(RecalcTrigger,Trigger6M)),NA())</f>
        <v>2.7000727545398315E-2</v>
      </c>
      <c r="O1385" s="52">
        <f>IFERROR(_xll.qlIndexFixing(ONIndex6M,I1385,TRUE,_xll.ohTrigger(RecalcTrigger,Trigger6M)),NA())</f>
        <v>2.6872311233856472E-2</v>
      </c>
      <c r="P1385" s="52">
        <f>IFERROR(_xll.qlIndexFixing(Index1Y,$H1385,TRUE,_xll.ohTrigger(RecalcTrigger,Trigger1Y)),NA())</f>
        <v>2.8832425574917268E-2</v>
      </c>
      <c r="Q1385" s="52">
        <f>IFERROR(_xll.qlIndexFixing(ONIndex1Y,I1385,TRUE,_xll.ohTrigger(RecalcTrigger,Trigger1Y)),NA())</f>
        <v>2.8587356874680836E-2</v>
      </c>
    </row>
    <row r="1386" spans="2:17" x14ac:dyDescent="0.2">
      <c r="B1386" s="46" t="s">
        <v>51</v>
      </c>
      <c r="D1386" s="49">
        <f>_xll.qlCalendarAdvance(LocalCalendar,$D1385,B1386,"f",FALSE)</f>
        <v>49319</v>
      </c>
      <c r="E1386" s="49">
        <f>_xll.qlInterestRateIndexValueDate(IndexON,D1386)</f>
        <v>49319</v>
      </c>
      <c r="F1386" s="52">
        <f>IFERROR(_xll.qlIndexFixing(IndexON,D1386,TRUE,_xll.ohTrigger(RecalcTrigger,TriggerON)),NA())</f>
        <v>2.1760307478473351E-2</v>
      </c>
      <c r="H1386" s="49">
        <f>_xll.qlCalendarAdvance(IborCalendar,$H1385,B1386,"f",FALSE)</f>
        <v>49312</v>
      </c>
      <c r="I1386" s="49">
        <f>_xll.qlInterestRateIndexValueDate(Index1M,$H1386)</f>
        <v>49314</v>
      </c>
      <c r="J1386" s="52">
        <f>IFERROR(_xll.qlIndexFixing(Index1M,$H1386,TRUE,_xll.ohTrigger(RecalcTrigger,Trigger1M)),NA())</f>
        <v>2.3401076036773105E-2</v>
      </c>
      <c r="K1386" s="52">
        <f>IFERROR(_xll.qlIndexFixing(ONIndex1M,I1386,TRUE,_xll.ohTrigger(RecalcTrigger,Trigger1M)),NA())</f>
        <v>2.3390860016956339E-2</v>
      </c>
      <c r="L1386" s="52">
        <f>IFERROR(_xll.qlIndexFixing(Index3M,H1386,TRUE,_xll.ohTrigger(RecalcTrigger,Trigger3M)),NA())</f>
        <v>2.5369793586207834E-2</v>
      </c>
      <c r="M1386" s="52">
        <f>IFERROR(_xll.qlIndexFixing(ONIndex3M,I1386,TRUE,_xll.ohTrigger(RecalcTrigger,Trigger3M)),NA())</f>
        <v>2.5314368350635164E-2</v>
      </c>
      <c r="N1386" s="52">
        <f>IFERROR(_xll.qlIndexFixing(Index6M,$H1386,TRUE,_xll.ohTrigger(RecalcTrigger,Trigger6M)),NA())</f>
        <v>2.6995880488352622E-2</v>
      </c>
      <c r="O1386" s="52">
        <f>IFERROR(_xll.qlIndexFixing(ONIndex6M,I1386,TRUE,_xll.ohTrigger(RecalcTrigger,Trigger6M)),NA())</f>
        <v>2.6867872280025296E-2</v>
      </c>
      <c r="P1386" s="52">
        <f>IFERROR(_xll.qlIndexFixing(Index1Y,$H1386,TRUE,_xll.ohTrigger(RecalcTrigger,Trigger1Y)),NA())</f>
        <v>2.8825614299514388E-2</v>
      </c>
      <c r="Q1386" s="52">
        <f>IFERROR(_xll.qlIndexFixing(ONIndex1Y,I1386,TRUE,_xll.ohTrigger(RecalcTrigger,Trigger1Y)),NA())</f>
        <v>2.8580648050677837E-2</v>
      </c>
    </row>
    <row r="1387" spans="2:17" x14ac:dyDescent="0.2">
      <c r="B1387" s="46" t="s">
        <v>51</v>
      </c>
      <c r="D1387" s="49">
        <f>_xll.qlCalendarAdvance(LocalCalendar,$D1386,B1387,"f",FALSE)</f>
        <v>49326</v>
      </c>
      <c r="E1387" s="49">
        <f>_xll.qlInterestRateIndexValueDate(IndexON,D1387)</f>
        <v>49326</v>
      </c>
      <c r="F1387" s="52">
        <f>IFERROR(_xll.qlIndexFixing(IndexON,D1387,TRUE,_xll.ohTrigger(RecalcTrigger,TriggerON)),NA())</f>
        <v>2.175664840950553E-2</v>
      </c>
      <c r="H1387" s="49">
        <f>_xll.qlCalendarAdvance(IborCalendar,$H1386,B1387,"f",FALSE)</f>
        <v>49319</v>
      </c>
      <c r="I1387" s="49">
        <f>_xll.qlInterestRateIndexValueDate(Index1M,$H1387)</f>
        <v>49321</v>
      </c>
      <c r="J1387" s="52">
        <f>IFERROR(_xll.qlIndexFixing(Index1M,$H1387,TRUE,_xll.ohTrigger(RecalcTrigger,Trigger1M)),NA())</f>
        <v>2.3395514553432153E-2</v>
      </c>
      <c r="K1387" s="52">
        <f>IFERROR(_xll.qlIndexFixing(ONIndex1M,I1387,TRUE,_xll.ohTrigger(RecalcTrigger,Trigger1M)),NA())</f>
        <v>2.3385719510822245E-2</v>
      </c>
      <c r="L1387" s="52">
        <f>IFERROR(_xll.qlIndexFixing(Index3M,H1387,TRUE,_xll.ohTrigger(RecalcTrigger,Trigger3M)),NA())</f>
        <v>2.5366145769106119E-2</v>
      </c>
      <c r="M1387" s="52">
        <f>IFERROR(_xll.qlIndexFixing(ONIndex3M,I1387,TRUE,_xll.ohTrigger(RecalcTrigger,Trigger3M)),NA())</f>
        <v>2.5311588938814467E-2</v>
      </c>
      <c r="N1387" s="52">
        <f>IFERROR(_xll.qlIndexFixing(Index6M,$H1387,TRUE,_xll.ohTrigger(RecalcTrigger,Trigger6M)),NA())</f>
        <v>2.6991705822836803E-2</v>
      </c>
      <c r="O1387" s="52">
        <f>IFERROR(_xll.qlIndexFixing(ONIndex6M,I1387,TRUE,_xll.ohTrigger(RecalcTrigger,Trigger6M)),NA())</f>
        <v>2.6864876562338047E-2</v>
      </c>
      <c r="P1387" s="52">
        <f>IFERROR(_xll.qlIndexFixing(Index1Y,$H1387,TRUE,_xll.ohTrigger(RecalcTrigger,Trigger1Y)),NA())</f>
        <v>2.8818778671871832E-2</v>
      </c>
      <c r="Q1387" s="52">
        <f>IFERROR(_xll.qlIndexFixing(ONIndex1Y,I1387,TRUE,_xll.ohTrigger(RecalcTrigger,Trigger1Y)),NA())</f>
        <v>2.8575324842750049E-2</v>
      </c>
    </row>
    <row r="1388" spans="2:17" x14ac:dyDescent="0.2">
      <c r="B1388" s="46" t="s">
        <v>51</v>
      </c>
      <c r="D1388" s="49">
        <f>_xll.qlCalendarAdvance(LocalCalendar,$D1387,B1388,"f",FALSE)</f>
        <v>49333</v>
      </c>
      <c r="E1388" s="49">
        <f>_xll.qlInterestRateIndexValueDate(IndexON,D1388)</f>
        <v>49333</v>
      </c>
      <c r="F1388" s="52">
        <f>IFERROR(_xll.qlIndexFixing(IndexON,D1388,TRUE,_xll.ohTrigger(RecalcTrigger,TriggerON)),NA())</f>
        <v>2.17529579196718E-2</v>
      </c>
      <c r="H1388" s="49">
        <f>_xll.qlCalendarAdvance(IborCalendar,$H1387,B1388,"f",FALSE)</f>
        <v>49326</v>
      </c>
      <c r="I1388" s="49">
        <f>_xll.qlInterestRateIndexValueDate(Index1M,$H1388)</f>
        <v>49328</v>
      </c>
      <c r="J1388" s="52">
        <f>IFERROR(_xll.qlIndexFixing(Index1M,$H1388,TRUE,_xll.ohTrigger(RecalcTrigger,Trigger1M)),NA())</f>
        <v>2.3390288544161419E-2</v>
      </c>
      <c r="K1388" s="52">
        <f>IFERROR(_xll.qlIndexFixing(ONIndex1M,I1388,TRUE,_xll.ohTrigger(RecalcTrigger,Trigger1M)),NA())</f>
        <v>2.3379825745166727E-2</v>
      </c>
      <c r="L1388" s="52">
        <f>IFERROR(_xll.qlIndexFixing(Index3M,H1388,TRUE,_xll.ohTrigger(RecalcTrigger,Trigger3M)),NA())</f>
        <v>2.5362465183927263E-2</v>
      </c>
      <c r="M1388" s="52">
        <f>IFERROR(_xll.qlIndexFixing(ONIndex3M,I1388,TRUE,_xll.ohTrigger(RecalcTrigger,Trigger3M)),NA())</f>
        <v>2.530748941337535E-2</v>
      </c>
      <c r="N1388" s="52">
        <f>IFERROR(_xll.qlIndexFixing(Index6M,$H1388,TRUE,_xll.ohTrigger(RecalcTrigger,Trigger6M)),NA())</f>
        <v>2.6987500122355009E-2</v>
      </c>
      <c r="O1388" s="52">
        <f>IFERROR(_xll.qlIndexFixing(ONIndex6M,I1388,TRUE,_xll.ohTrigger(RecalcTrigger,Trigger6M)),NA())</f>
        <v>2.686038127015955E-2</v>
      </c>
      <c r="P1388" s="52">
        <f>IFERROR(_xll.qlIndexFixing(Index1Y,$H1388,TRUE,_xll.ohTrigger(RecalcTrigger,Trigger1Y)),NA())</f>
        <v>2.8812554331920263E-2</v>
      </c>
      <c r="Q1388" s="52">
        <f>IFERROR(_xll.qlIndexFixing(ONIndex1Y,I1388,TRUE,_xll.ohTrigger(RecalcTrigger,Trigger1Y)),NA())</f>
        <v>2.8568572946161552E-2</v>
      </c>
    </row>
    <row r="1389" spans="2:17" x14ac:dyDescent="0.2">
      <c r="B1389" s="46" t="s">
        <v>51</v>
      </c>
      <c r="D1389" s="49">
        <f>_xll.qlCalendarAdvance(LocalCalendar,$D1388,B1389,"f",FALSE)</f>
        <v>49340</v>
      </c>
      <c r="E1389" s="49">
        <f>_xll.qlInterestRateIndexValueDate(IndexON,D1389)</f>
        <v>49340</v>
      </c>
      <c r="F1389" s="52">
        <f>IFERROR(_xll.qlIndexFixing(IndexON,D1389,TRUE,_xll.ohTrigger(RecalcTrigger,TriggerON)),NA())</f>
        <v>2.1749236009132034E-2</v>
      </c>
      <c r="H1389" s="49">
        <f>_xll.qlCalendarAdvance(IborCalendar,$H1388,B1389,"f",FALSE)</f>
        <v>49333</v>
      </c>
      <c r="I1389" s="49">
        <f>_xll.qlInterestRateIndexValueDate(Index1M,$H1389)</f>
        <v>49335</v>
      </c>
      <c r="J1389" s="52">
        <f>IFERROR(_xll.qlIndexFixing(Index1M,$H1389,TRUE,_xll.ohTrigger(RecalcTrigger,Trigger1M)),NA())</f>
        <v>2.3384322978119217E-2</v>
      </c>
      <c r="K1389" s="52">
        <f>IFERROR(_xll.qlIndexFixing(ONIndex1M,I1389,TRUE,_xll.ohTrigger(RecalcTrigger,Trigger1M)),NA())</f>
        <v>2.3374274363625602E-2</v>
      </c>
      <c r="L1389" s="52">
        <f>IFERROR(_xll.qlIndexFixing(Index3M,H1389,TRUE,_xll.ohTrigger(RecalcTrigger,Trigger3M)),NA())</f>
        <v>2.5358751830760085E-2</v>
      </c>
      <c r="M1389" s="52">
        <f>IFERROR(_xll.qlIndexFixing(ONIndex3M,I1389,TRUE,_xll.ohTrigger(RecalcTrigger,Trigger3M)),NA())</f>
        <v>2.5304001087240735E-2</v>
      </c>
      <c r="N1389" s="52">
        <f>IFERROR(_xll.qlIndexFixing(Index6M,$H1389,TRUE,_xll.ohTrigger(RecalcTrigger,Trigger6M)),NA())</f>
        <v>2.6983263387100668E-2</v>
      </c>
      <c r="O1389" s="52">
        <f>IFERROR(_xll.qlIndexFixing(ONIndex6M,I1389,TRUE,_xll.ohTrigger(RecalcTrigger,Trigger6M)),NA())</f>
        <v>2.6856589813037957E-2</v>
      </c>
      <c r="P1389" s="52">
        <f>IFERROR(_xll.qlIndexFixing(Index1Y,$H1389,TRUE,_xll.ohTrigger(RecalcTrigger,Trigger1Y)),NA())</f>
        <v>2.8805034361850612E-2</v>
      </c>
      <c r="Q1389" s="52">
        <f>IFERROR(_xll.qlIndexFixing(ONIndex1Y,I1389,TRUE,_xll.ohTrigger(RecalcTrigger,Trigger1Y)),NA())</f>
        <v>2.8562499833135746E-2</v>
      </c>
    </row>
    <row r="1390" spans="2:17" x14ac:dyDescent="0.2">
      <c r="B1390" s="46" t="s">
        <v>51</v>
      </c>
      <c r="D1390" s="49">
        <f>_xll.qlCalendarAdvance(LocalCalendar,$D1389,B1390,"f",FALSE)</f>
        <v>49347</v>
      </c>
      <c r="E1390" s="49">
        <f>_xll.qlInterestRateIndexValueDate(IndexON,D1390)</f>
        <v>49347</v>
      </c>
      <c r="F1390" s="52">
        <f>IFERROR(_xll.qlIndexFixing(IndexON,D1390,TRUE,_xll.ohTrigger(RecalcTrigger,TriggerON)),NA())</f>
        <v>2.1745482677806294E-2</v>
      </c>
      <c r="H1390" s="49">
        <f>_xll.qlCalendarAdvance(IborCalendar,$H1389,B1390,"f",FALSE)</f>
        <v>49340</v>
      </c>
      <c r="I1390" s="49">
        <f>_xll.qlInterestRateIndexValueDate(Index1M,$H1390)</f>
        <v>49342</v>
      </c>
      <c r="J1390" s="52">
        <f>IFERROR(_xll.qlIndexFixing(Index1M,$H1390,TRUE,_xll.ohTrigger(RecalcTrigger,Trigger1M)),NA())</f>
        <v>2.3377628793723102E-2</v>
      </c>
      <c r="K1390" s="52">
        <f>IFERROR(_xll.qlIndexFixing(ONIndex1M,I1390,TRUE,_xll.ohTrigger(RecalcTrigger,Trigger1M)),NA())</f>
        <v>2.3368700151653599E-2</v>
      </c>
      <c r="L1390" s="52">
        <f>IFERROR(_xll.qlIndexFixing(Index3M,H1390,TRUE,_xll.ohTrigger(RecalcTrigger,Trigger3M)),NA())</f>
        <v>2.5354388363126503E-2</v>
      </c>
      <c r="M1390" s="52">
        <f>IFERROR(_xll.qlIndexFixing(ONIndex3M,I1390,TRUE,_xll.ohTrigger(RecalcTrigger,Trigger3M)),NA())</f>
        <v>2.5300480189454078E-2</v>
      </c>
      <c r="N1390" s="52">
        <f>IFERROR(_xll.qlIndexFixing(Index6M,$H1390,TRUE,_xll.ohTrigger(RecalcTrigger,Trigger6M)),NA())</f>
        <v>2.6978995617270757E-2</v>
      </c>
      <c r="O1390" s="52">
        <f>IFERROR(_xll.qlIndexFixing(ONIndex6M,I1390,TRUE,_xll.ohTrigger(RecalcTrigger,Trigger6M)),NA())</f>
        <v>2.6852767721168291E-2</v>
      </c>
      <c r="P1390" s="52">
        <f>IFERROR(_xll.qlIndexFixing(Index1Y,$H1390,TRUE,_xll.ohTrigger(RecalcTrigger,Trigger1Y)),NA())</f>
        <v>2.879812568046734E-2</v>
      </c>
      <c r="Q1390" s="52">
        <f>IFERROR(_xll.qlIndexFixing(ONIndex1Y,I1390,TRUE,_xll.ohTrigger(RecalcTrigger,Trigger1Y)),NA())</f>
        <v>2.8556403012940379E-2</v>
      </c>
    </row>
    <row r="1391" spans="2:17" x14ac:dyDescent="0.2">
      <c r="B1391" s="46" t="s">
        <v>51</v>
      </c>
      <c r="D1391" s="49">
        <f>_xll.qlCalendarAdvance(LocalCalendar,$D1390,B1391,"f",FALSE)</f>
        <v>49354</v>
      </c>
      <c r="E1391" s="49">
        <f>_xll.qlInterestRateIndexValueDate(IndexON,D1391)</f>
        <v>49354</v>
      </c>
      <c r="F1391" s="52">
        <f>IFERROR(_xll.qlIndexFixing(IndexON,D1391,TRUE,_xll.ohTrigger(RecalcTrigger,TriggerON)),NA())</f>
        <v>2.1741697925854453E-2</v>
      </c>
      <c r="H1391" s="49">
        <f>_xll.qlCalendarAdvance(IborCalendar,$H1390,B1391,"f",FALSE)</f>
        <v>49347</v>
      </c>
      <c r="I1391" s="49">
        <f>_xll.qlInterestRateIndexValueDate(Index1M,$H1391)</f>
        <v>49349</v>
      </c>
      <c r="J1391" s="52">
        <f>IFERROR(_xll.qlIndexFixing(Index1M,$H1391,TRUE,_xll.ohTrigger(RecalcTrigger,Trigger1M)),NA())</f>
        <v>2.3371981832030566E-2</v>
      </c>
      <c r="K1391" s="52">
        <f>IFERROR(_xll.qlIndexFixing(ONIndex1M,I1391,TRUE,_xll.ohTrigger(RecalcTrigger,Trigger1M)),NA())</f>
        <v>2.3363103109250716E-2</v>
      </c>
      <c r="L1391" s="52">
        <f>IFERROR(_xll.qlIndexFixing(Index3M,H1391,TRUE,_xll.ohTrigger(RecalcTrigger,Trigger3M)),NA())</f>
        <v>2.5350612079927552E-2</v>
      </c>
      <c r="M1391" s="52">
        <f>IFERROR(_xll.qlIndexFixing(ONIndex3M,I1391,TRUE,_xll.ohTrigger(RecalcTrigger,Trigger3M)),NA())</f>
        <v>2.5296926719962087E-2</v>
      </c>
      <c r="N1391" s="52">
        <f>IFERROR(_xll.qlIndexFixing(Index6M,$H1391,TRUE,_xll.ohTrigger(RecalcTrigger,Trigger6M)),NA())</f>
        <v>2.6974696813061361E-2</v>
      </c>
      <c r="O1391" s="52">
        <f>IFERROR(_xll.qlIndexFixing(ONIndex6M,I1391,TRUE,_xll.ohTrigger(RecalcTrigger,Trigger6M)),NA())</f>
        <v>2.68489149945772E-2</v>
      </c>
      <c r="P1391" s="52">
        <f>IFERROR(_xll.qlIndexFixing(Index1Y,$H1391,TRUE,_xll.ohTrigger(RecalcTrigger,Trigger1Y)),NA())</f>
        <v>2.8791192648836037E-2</v>
      </c>
      <c r="Q1391" s="52">
        <f>IFERROR(_xll.qlIndexFixing(ONIndex1Y,I1391,TRUE,_xll.ohTrigger(RecalcTrigger,Trigger1Y)),NA())</f>
        <v>2.8550282485575451E-2</v>
      </c>
    </row>
    <row r="1392" spans="2:17" x14ac:dyDescent="0.2">
      <c r="B1392" s="46" t="s">
        <v>51</v>
      </c>
      <c r="D1392" s="49">
        <f>_xll.qlCalendarAdvance(LocalCalendar,$D1391,B1392,"f",FALSE)</f>
        <v>49361</v>
      </c>
      <c r="E1392" s="49">
        <f>_xll.qlInterestRateIndexValueDate(IndexON,D1392)</f>
        <v>49361</v>
      </c>
      <c r="F1392" s="52">
        <f>IFERROR(_xll.qlIndexFixing(IndexON,D1392,TRUE,_xll.ohTrigger(RecalcTrigger,TriggerON)),NA())</f>
        <v>2.1737881753036703E-2</v>
      </c>
      <c r="H1392" s="49">
        <f>_xll.qlCalendarAdvance(IborCalendar,$H1391,B1392,"f",FALSE)</f>
        <v>49354</v>
      </c>
      <c r="I1392" s="49">
        <f>_xll.qlInterestRateIndexValueDate(Index1M,$H1392)</f>
        <v>49356</v>
      </c>
      <c r="J1392" s="52">
        <f>IFERROR(_xll.qlIndexFixing(Index1M,$H1392,TRUE,_xll.ohTrigger(RecalcTrigger,Trigger1M)),NA())</f>
        <v>2.3366312005088333E-2</v>
      </c>
      <c r="K1392" s="52">
        <f>IFERROR(_xll.qlIndexFixing(ONIndex1M,I1392,TRUE,_xll.ohTrigger(RecalcTrigger,Trigger1M)),NA())</f>
        <v>2.3357838487452209E-2</v>
      </c>
      <c r="L1392" s="52">
        <f>IFERROR(_xll.qlIndexFixing(Index3M,H1392,TRUE,_xll.ohTrigger(RecalcTrigger,Trigger3M)),NA())</f>
        <v>2.5346803031269044E-2</v>
      </c>
      <c r="M1392" s="52">
        <f>IFERROR(_xll.qlIndexFixing(ONIndex3M,I1392,TRUE,_xll.ohTrigger(RecalcTrigger,Trigger3M)),NA())</f>
        <v>2.5293971579023466E-2</v>
      </c>
      <c r="N1392" s="52">
        <f>IFERROR(_xll.qlIndexFixing(Index6M,$H1392,TRUE,_xll.ohTrigger(RecalcTrigger,Trigger6M)),NA())</f>
        <v>2.6970366974671214E-2</v>
      </c>
      <c r="O1392" s="52">
        <f>IFERROR(_xll.qlIndexFixing(ONIndex6M,I1392,TRUE,_xll.ohTrigger(RecalcTrigger,Trigger6M)),NA())</f>
        <v>2.6845753735835753E-2</v>
      </c>
      <c r="P1392" s="52">
        <f>IFERROR(_xll.qlIndexFixing(Index1Y,$H1392,TRUE,_xll.ohTrigger(RecalcTrigger,Trigger1Y)),NA())</f>
        <v>2.8784861766865268E-2</v>
      </c>
      <c r="Q1392" s="52">
        <f>IFERROR(_xll.qlIndexFixing(ONIndex1Y,I1392,TRUE,_xll.ohTrigger(RecalcTrigger,Trigger1Y)),NA())</f>
        <v>2.8544829856154141E-2</v>
      </c>
    </row>
    <row r="1393" spans="2:17" x14ac:dyDescent="0.2">
      <c r="B1393" s="46" t="s">
        <v>51</v>
      </c>
      <c r="D1393" s="49">
        <f>_xll.qlCalendarAdvance(LocalCalendar,$D1392,B1393,"f",FALSE)</f>
        <v>49368</v>
      </c>
      <c r="E1393" s="49">
        <f>_xll.qlInterestRateIndexValueDate(IndexON,D1393)</f>
        <v>49368</v>
      </c>
      <c r="F1393" s="52">
        <f>IFERROR(_xll.qlIndexFixing(IndexON,D1393,TRUE,_xll.ohTrigger(RecalcTrigger,TriggerON)),NA())</f>
        <v>2.1734034159592852E-2</v>
      </c>
      <c r="H1393" s="49">
        <f>_xll.qlCalendarAdvance(IborCalendar,$H1392,B1393,"f",FALSE)</f>
        <v>49361</v>
      </c>
      <c r="I1393" s="49">
        <f>_xll.qlInterestRateIndexValueDate(Index1M,$H1393)</f>
        <v>49363</v>
      </c>
      <c r="J1393" s="52">
        <f>IFERROR(_xll.qlIndexFixing(Index1M,$H1393,TRUE,_xll.ohTrigger(RecalcTrigger,Trigger1M)),NA())</f>
        <v>2.3362013735816756E-2</v>
      </c>
      <c r="K1393" s="52">
        <f>IFERROR(_xll.qlIndexFixing(ONIndex1M,I1393,TRUE,_xll.ohTrigger(RecalcTrigger,Trigger1M)),NA())</f>
        <v>2.3351840533178958E-2</v>
      </c>
      <c r="L1393" s="52">
        <f>IFERROR(_xll.qlIndexFixing(Index3M,H1393,TRUE,_xll.ohTrigger(RecalcTrigger,Trigger3M)),NA())</f>
        <v>2.5342961217244383E-2</v>
      </c>
      <c r="M1393" s="52">
        <f>IFERROR(_xll.qlIndexFixing(ONIndex3M,I1393,TRUE,_xll.ohTrigger(RecalcTrigger,Trigger3M)),NA())</f>
        <v>2.5289722066075271E-2</v>
      </c>
      <c r="N1393" s="52">
        <f>IFERROR(_xll.qlIndexFixing(Index6M,$H1393,TRUE,_xll.ohTrigger(RecalcTrigger,Trigger6M)),NA())</f>
        <v>2.6966006102300818E-2</v>
      </c>
      <c r="O1393" s="52">
        <f>IFERROR(_xll.qlIndexFixing(ONIndex6M,I1393,TRUE,_xll.ohTrigger(RecalcTrigger,Trigger6M)),NA())</f>
        <v>2.6841117637070866E-2</v>
      </c>
      <c r="P1393" s="52">
        <f>IFERROR(_xll.qlIndexFixing(Index1Y,$H1393,TRUE,_xll.ohTrigger(RecalcTrigger,Trigger1Y)),NA())</f>
        <v>2.8777253536838635E-2</v>
      </c>
      <c r="Q1393" s="52">
        <f>IFERROR(_xll.qlIndexFixing(ONIndex1Y,I1393,TRUE,_xll.ohTrigger(RecalcTrigger,Trigger1Y)),NA())</f>
        <v>2.8537970309310268E-2</v>
      </c>
    </row>
    <row r="1394" spans="2:17" x14ac:dyDescent="0.2">
      <c r="B1394" s="46" t="s">
        <v>51</v>
      </c>
      <c r="D1394" s="49">
        <f>_xll.qlCalendarAdvance(LocalCalendar,$D1393,B1394,"f",FALSE)</f>
        <v>49375</v>
      </c>
      <c r="E1394" s="49">
        <f>_xll.qlInterestRateIndexValueDate(IndexON,D1394)</f>
        <v>49375</v>
      </c>
      <c r="F1394" s="52">
        <f>IFERROR(_xll.qlIndexFixing(IndexON,D1394,TRUE,_xll.ohTrigger(RecalcTrigger,TriggerON)),NA())</f>
        <v>2.1730155145283092E-2</v>
      </c>
      <c r="H1394" s="49">
        <f>_xll.qlCalendarAdvance(IborCalendar,$H1393,B1394,"f",FALSE)</f>
        <v>49368</v>
      </c>
      <c r="I1394" s="49">
        <f>_xll.qlInterestRateIndexValueDate(Index1M,$H1394)</f>
        <v>49370</v>
      </c>
      <c r="J1394" s="52">
        <f>IFERROR(_xll.qlIndexFixing(Index1M,$H1394,TRUE,_xll.ohTrigger(RecalcTrigger,Trigger1M)),NA())</f>
        <v>2.3355943824333557E-2</v>
      </c>
      <c r="K1394" s="52">
        <f>IFERROR(_xll.qlIndexFixing(ONIndex1M,I1394,TRUE,_xll.ohTrigger(RecalcTrigger,Trigger1M)),NA())</f>
        <v>2.3346174999510083E-2</v>
      </c>
      <c r="L1394" s="52">
        <f>IFERROR(_xll.qlIndexFixing(Index3M,H1394,TRUE,_xll.ohTrigger(RecalcTrigger,Trigger3M)),NA())</f>
        <v>2.5342118979401147E-2</v>
      </c>
      <c r="M1394" s="52">
        <f>IFERROR(_xll.qlIndexFixing(ONIndex3M,I1394,TRUE,_xll.ohTrigger(RecalcTrigger,Trigger3M)),NA())</f>
        <v>2.5286070881627154E-2</v>
      </c>
      <c r="N1394" s="52">
        <f>IFERROR(_xll.qlIndexFixing(Index6M,$H1394,TRUE,_xll.ohTrigger(RecalcTrigger,Trigger6M)),NA())</f>
        <v>2.6965015176520769E-2</v>
      </c>
      <c r="O1394" s="52">
        <f>IFERROR(_xll.qlIndexFixing(ONIndex6M,I1394,TRUE,_xll.ohTrigger(RecalcTrigger,Trigger6M)),NA())</f>
        <v>2.6837173006208914E-2</v>
      </c>
      <c r="P1394" s="52">
        <f>IFERROR(_xll.qlIndexFixing(Index1Y,$H1394,TRUE,_xll.ohTrigger(RecalcTrigger,Trigger1Y)),NA())</f>
        <v>2.8770247457482731E-2</v>
      </c>
      <c r="Q1394" s="52">
        <f>IFERROR(_xll.qlIndexFixing(ONIndex1Y,I1394,TRUE,_xll.ohTrigger(RecalcTrigger,Trigger1Y)),NA())</f>
        <v>2.8531778660463303E-2</v>
      </c>
    </row>
    <row r="1395" spans="2:17" x14ac:dyDescent="0.2">
      <c r="B1395" s="46" t="s">
        <v>51</v>
      </c>
      <c r="D1395" s="49">
        <f>_xll.qlCalendarAdvance(LocalCalendar,$D1394,B1395,"f",FALSE)</f>
        <v>49382</v>
      </c>
      <c r="E1395" s="49">
        <f>_xll.qlInterestRateIndexValueDate(IndexON,D1395)</f>
        <v>49382</v>
      </c>
      <c r="F1395" s="52">
        <f>IFERROR(_xll.qlIndexFixing(IndexON,D1395,TRUE,_xll.ohTrigger(RecalcTrigger,TriggerON)),NA())</f>
        <v>2.1726244710347231E-2</v>
      </c>
      <c r="H1395" s="49">
        <f>_xll.qlCalendarAdvance(IborCalendar,$H1394,B1395,"f",FALSE)</f>
        <v>49375</v>
      </c>
      <c r="I1395" s="49">
        <f>_xll.qlInterestRateIndexValueDate(Index1M,$H1395)</f>
        <v>49377</v>
      </c>
      <c r="J1395" s="52">
        <f>IFERROR(_xll.qlIndexFixing(Index1M,$H1395,TRUE,_xll.ohTrigger(RecalcTrigger,Trigger1M)),NA())</f>
        <v>2.3350199385476063E-2</v>
      </c>
      <c r="K1395" s="52">
        <f>IFERROR(_xll.qlIndexFixing(ONIndex1M,I1395,TRUE,_xll.ohTrigger(RecalcTrigger,Trigger1M)),NA())</f>
        <v>2.334048663546362E-2</v>
      </c>
      <c r="L1395" s="52">
        <f>IFERROR(_xll.qlIndexFixing(Index3M,H1395,TRUE,_xll.ohTrigger(RecalcTrigger,Trigger3M)),NA())</f>
        <v>2.5338198558125021E-2</v>
      </c>
      <c r="M1395" s="52">
        <f>IFERROR(_xll.qlIndexFixing(ONIndex3M,I1395,TRUE,_xll.ohTrigger(RecalcTrigger,Trigger3M)),NA())</f>
        <v>2.528238712555364E-2</v>
      </c>
      <c r="N1395" s="52">
        <f>IFERROR(_xll.qlIndexFixing(Index6M,$H1395,TRUE,_xll.ohTrigger(RecalcTrigger,Trigger6M)),NA())</f>
        <v>2.6959902274610172E-2</v>
      </c>
      <c r="O1395" s="52">
        <f>IFERROR(_xll.qlIndexFixing(ONIndex6M,I1395,TRUE,_xll.ohTrigger(RecalcTrigger,Trigger6M)),NA())</f>
        <v>2.6833197740572245E-2</v>
      </c>
      <c r="P1395" s="52">
        <f>IFERROR(_xll.qlIndexFixing(Index1Y,$H1395,TRUE,_xll.ohTrigger(RecalcTrigger,Trigger1Y)),NA())</f>
        <v>2.8763217029897894E-2</v>
      </c>
      <c r="Q1395" s="52">
        <f>IFERROR(_xll.qlIndexFixing(ONIndex1Y,I1395,TRUE,_xll.ohTrigger(RecalcTrigger,Trigger1Y)),NA())</f>
        <v>2.8525563304446777E-2</v>
      </c>
    </row>
    <row r="1396" spans="2:17" x14ac:dyDescent="0.2">
      <c r="B1396" s="46" t="s">
        <v>51</v>
      </c>
      <c r="D1396" s="49">
        <f>_xll.qlCalendarAdvance(LocalCalendar,$D1395,B1396,"f",FALSE)</f>
        <v>49389</v>
      </c>
      <c r="E1396" s="49">
        <f>_xll.qlInterestRateIndexValueDate(IndexON,D1396)</f>
        <v>49389</v>
      </c>
      <c r="F1396" s="52">
        <f>IFERROR(_xll.qlIndexFixing(IndexON,D1396,TRUE,_xll.ohTrigger(RecalcTrigger,TriggerON)),NA())</f>
        <v>2.1722302854705333E-2</v>
      </c>
      <c r="H1396" s="49">
        <f>_xll.qlCalendarAdvance(IborCalendar,$H1395,B1396,"f",FALSE)</f>
        <v>49382</v>
      </c>
      <c r="I1396" s="49">
        <f>_xll.qlInterestRateIndexValueDate(Index1M,$H1396)</f>
        <v>49384</v>
      </c>
      <c r="J1396" s="52">
        <f>IFERROR(_xll.qlIndexFixing(Index1M,$H1396,TRUE,_xll.ohTrigger(RecalcTrigger,Trigger1M)),NA())</f>
        <v>2.3344432077327591E-2</v>
      </c>
      <c r="K1396" s="52">
        <f>IFERROR(_xll.qlIndexFixing(ONIndex1M,I1396,TRUE,_xll.ohTrigger(RecalcTrigger,Trigger1M)),NA())</f>
        <v>2.3334775440986277E-2</v>
      </c>
      <c r="L1396" s="52">
        <f>IFERROR(_xll.qlIndexFixing(Index3M,H1396,TRUE,_xll.ohTrigger(RecalcTrigger,Trigger3M)),NA())</f>
        <v>2.5334245360516608E-2</v>
      </c>
      <c r="M1396" s="52">
        <f>IFERROR(_xll.qlIndexFixing(ONIndex3M,I1396,TRUE,_xll.ohTrigger(RecalcTrigger,Trigger3M)),NA())</f>
        <v>2.5278670797801439E-2</v>
      </c>
      <c r="N1396" s="52">
        <f>IFERROR(_xll.qlIndexFixing(Index6M,$H1396,TRUE,_xll.ohTrigger(RecalcTrigger,Trigger6M)),NA())</f>
        <v>2.6955438107182237E-2</v>
      </c>
      <c r="O1396" s="52">
        <f>IFERROR(_xll.qlIndexFixing(ONIndex6M,I1396,TRUE,_xll.ohTrigger(RecalcTrigger,Trigger6M)),NA())</f>
        <v>2.682919184021415E-2</v>
      </c>
      <c r="P1396" s="52">
        <f>IFERROR(_xll.qlIndexFixing(Index1Y,$H1396,TRUE,_xll.ohTrigger(RecalcTrigger,Trigger1Y)),NA())</f>
        <v>2.8756162254593355E-2</v>
      </c>
      <c r="Q1396" s="52">
        <f>IFERROR(_xll.qlIndexFixing(ONIndex1Y,I1396,TRUE,_xll.ohTrigger(RecalcTrigger,Trigger1Y)),NA())</f>
        <v>2.8519324241234045E-2</v>
      </c>
    </row>
    <row r="1397" spans="2:17" x14ac:dyDescent="0.2">
      <c r="B1397" s="46" t="s">
        <v>51</v>
      </c>
      <c r="D1397" s="49">
        <f>_xll.qlCalendarAdvance(LocalCalendar,$D1396,B1397,"f",FALSE)</f>
        <v>49396</v>
      </c>
      <c r="E1397" s="49">
        <f>_xll.qlInterestRateIndexValueDate(IndexON,D1397)</f>
        <v>49396</v>
      </c>
      <c r="F1397" s="52">
        <f>IFERROR(_xll.qlIndexFixing(IndexON,D1397,TRUE,_xll.ohTrigger(RecalcTrigger,TriggerON)),NA())</f>
        <v>2.1718329578197526E-2</v>
      </c>
      <c r="H1397" s="49">
        <f>_xll.qlCalendarAdvance(IborCalendar,$H1396,B1397,"f",FALSE)</f>
        <v>49389</v>
      </c>
      <c r="I1397" s="49">
        <f>_xll.qlInterestRateIndexValueDate(Index1M,$H1397)</f>
        <v>49395</v>
      </c>
      <c r="J1397" s="52">
        <f>IFERROR(_xll.qlIndexFixing(Index1M,$H1397,TRUE,_xll.ohTrigger(RecalcTrigger,Trigger1M)),NA())</f>
        <v>2.3335322959302553E-2</v>
      </c>
      <c r="K1397" s="52">
        <f>IFERROR(_xll.qlIndexFixing(ONIndex1M,I1397,TRUE,_xll.ohTrigger(RecalcTrigger,Trigger1M)),NA())</f>
        <v>2.3325065836479197E-2</v>
      </c>
      <c r="L1397" s="52">
        <f>IFERROR(_xll.qlIndexFixing(Index3M,H1397,TRUE,_xll.ohTrigger(RecalcTrigger,Trigger3M)),NA())</f>
        <v>2.5326773403604359E-2</v>
      </c>
      <c r="M1397" s="52">
        <f>IFERROR(_xll.qlIndexFixing(ONIndex3M,I1397,TRUE,_xll.ohTrigger(RecalcTrigger,Trigger3M)),NA())</f>
        <v>2.5271531407842218E-2</v>
      </c>
      <c r="N1397" s="52">
        <f>IFERROR(_xll.qlIndexFixing(Index6M,$H1397,TRUE,_xll.ohTrigger(RecalcTrigger,Trigger6M)),NA())</f>
        <v>2.6947689388990261E-2</v>
      </c>
      <c r="O1397" s="52">
        <f>IFERROR(_xll.qlIndexFixing(ONIndex6M,I1397,TRUE,_xll.ohTrigger(RecalcTrigger,Trigger6M)),NA())</f>
        <v>2.6821417841036421E-2</v>
      </c>
      <c r="P1397" s="52">
        <f>IFERROR(_xll.qlIndexFixing(Index1Y,$H1397,TRUE,_xll.ohTrigger(RecalcTrigger,Trigger1Y)),NA())</f>
        <v>2.8744413077838132E-2</v>
      </c>
      <c r="Q1397" s="52">
        <f>IFERROR(_xll.qlIndexFixing(ONIndex1Y,I1397,TRUE,_xll.ohTrigger(RecalcTrigger,Trigger1Y)),NA())</f>
        <v>2.8508112736149727E-2</v>
      </c>
    </row>
    <row r="1398" spans="2:17" x14ac:dyDescent="0.2">
      <c r="B1398" s="46" t="s">
        <v>51</v>
      </c>
      <c r="D1398" s="49">
        <f>_xll.qlCalendarAdvance(LocalCalendar,$D1397,B1398,"f",FALSE)</f>
        <v>49403</v>
      </c>
      <c r="E1398" s="49">
        <f>_xll.qlInterestRateIndexValueDate(IndexON,D1398)</f>
        <v>49403</v>
      </c>
      <c r="F1398" s="52">
        <f>IFERROR(_xll.qlIndexFixing(IndexON,D1398,TRUE,_xll.ohTrigger(RecalcTrigger,TriggerON)),NA())</f>
        <v>2.1714324881063618E-2</v>
      </c>
      <c r="H1398" s="49">
        <f>_xll.qlCalendarAdvance(IborCalendar,$H1397,B1398,"f",FALSE)</f>
        <v>49396</v>
      </c>
      <c r="I1398" s="49">
        <f>_xll.qlInterestRateIndexValueDate(Index1M,$H1398)</f>
        <v>49398</v>
      </c>
      <c r="J1398" s="52">
        <f>IFERROR(_xll.qlIndexFixing(Index1M,$H1398,TRUE,_xll.ohTrigger(RecalcTrigger,Trigger1M)),NA())</f>
        <v>2.3332828853296961E-2</v>
      </c>
      <c r="K1398" s="52">
        <f>IFERROR(_xll.qlIndexFixing(ONIndex1M,I1398,TRUE,_xll.ohTrigger(RecalcTrigger,Trigger1M)),NA())</f>
        <v>2.3323284560818891E-2</v>
      </c>
      <c r="L1398" s="52">
        <f>IFERROR(_xll.qlIndexFixing(Index3M,H1398,TRUE,_xll.ohTrigger(RecalcTrigger,Trigger3M)),NA())</f>
        <v>2.5324453323884635E-2</v>
      </c>
      <c r="M1398" s="52">
        <f>IFERROR(_xll.qlIndexFixing(ONIndex3M,I1398,TRUE,_xll.ohTrigger(RecalcTrigger,Trigger3M)),NA())</f>
        <v>2.5271140427394201E-2</v>
      </c>
      <c r="N1398" s="52">
        <f>IFERROR(_xll.qlIndexFixing(Index6M,$H1398,TRUE,_xll.ohTrigger(RecalcTrigger,Trigger6M)),NA())</f>
        <v>2.6944406656346915E-2</v>
      </c>
      <c r="O1398" s="52">
        <f>IFERROR(_xll.qlIndexFixing(ONIndex6M,I1398,TRUE,_xll.ohTrigger(RecalcTrigger,Trigger6M)),NA())</f>
        <v>2.6821088135280391E-2</v>
      </c>
      <c r="P1398" s="52">
        <f>IFERROR(_xll.qlIndexFixing(Index1Y,$H1398,TRUE,_xll.ohTrigger(RecalcTrigger,Trigger1Y)),NA())</f>
        <v>2.8741979662872157E-2</v>
      </c>
      <c r="Q1398" s="52">
        <f>IFERROR(_xll.qlIndexFixing(ONIndex1Y,I1398,TRUE,_xll.ohTrigger(RecalcTrigger,Trigger1Y)),NA())</f>
        <v>2.8506774993433126E-2</v>
      </c>
    </row>
    <row r="1399" spans="2:17" x14ac:dyDescent="0.2">
      <c r="B1399" s="46" t="s">
        <v>51</v>
      </c>
      <c r="D1399" s="49">
        <f>_xll.qlCalendarAdvance(LocalCalendar,$D1398,B1399,"f",FALSE)</f>
        <v>49410</v>
      </c>
      <c r="E1399" s="49">
        <f>_xll.qlInterestRateIndexValueDate(IndexON,D1399)</f>
        <v>49410</v>
      </c>
      <c r="F1399" s="52">
        <f>IFERROR(_xll.qlIndexFixing(IndexON,D1399,TRUE,_xll.ohTrigger(RecalcTrigger,TriggerON)),NA())</f>
        <v>2.1710288763223673E-2</v>
      </c>
      <c r="H1399" s="49">
        <f>_xll.qlCalendarAdvance(IborCalendar,$H1398,B1399,"f",FALSE)</f>
        <v>49403</v>
      </c>
      <c r="I1399" s="49">
        <f>_xll.qlInterestRateIndexValueDate(Index1M,$H1399)</f>
        <v>49405</v>
      </c>
      <c r="J1399" s="52">
        <f>IFERROR(_xll.qlIndexFixing(Index1M,$H1399,TRUE,_xll.ohTrigger(RecalcTrigger,Trigger1M)),NA())</f>
        <v>2.3327329231563054E-2</v>
      </c>
      <c r="K1399" s="52">
        <f>IFERROR(_xll.qlIndexFixing(ONIndex1M,I1399,TRUE,_xll.ohTrigger(RecalcTrigger,Trigger1M)),NA())</f>
        <v>2.3317504875155493E-2</v>
      </c>
      <c r="L1399" s="52">
        <f>IFERROR(_xll.qlIndexFixing(Index3M,H1399,TRUE,_xll.ohTrigger(RecalcTrigger,Trigger3M)),NA())</f>
        <v>2.5320409671958807E-2</v>
      </c>
      <c r="M1399" s="52">
        <f>IFERROR(_xll.qlIndexFixing(ONIndex3M,I1399,TRUE,_xll.ohTrigger(RecalcTrigger,Trigger3M)),NA())</f>
        <v>2.5267326384765809E-2</v>
      </c>
      <c r="N1399" s="52">
        <f>IFERROR(_xll.qlIndexFixing(Index6M,$H1399,TRUE,_xll.ohTrigger(RecalcTrigger,Trigger6M)),NA())</f>
        <v>2.6942526371437236E-2</v>
      </c>
      <c r="O1399" s="52">
        <f>IFERROR(_xll.qlIndexFixing(ONIndex6M,I1399,TRUE,_xll.ohTrigger(RecalcTrigger,Trigger6M)),NA())</f>
        <v>2.6816990330704726E-2</v>
      </c>
      <c r="P1399" s="52">
        <f>IFERROR(_xll.qlIndexFixing(Index1Y,$H1399,TRUE,_xll.ohTrigger(RecalcTrigger,Trigger1Y)),NA())</f>
        <v>2.8734851847482687E-2</v>
      </c>
      <c r="Q1399" s="52">
        <f>IFERROR(_xll.qlIndexFixing(ONIndex1Y,I1399,TRUE,_xll.ohTrigger(RecalcTrigger,Trigger1Y)),NA())</f>
        <v>2.8500464808818293E-2</v>
      </c>
    </row>
    <row r="1400" spans="2:17" x14ac:dyDescent="0.2">
      <c r="B1400" s="46" t="s">
        <v>51</v>
      </c>
      <c r="D1400" s="49">
        <f>_xll.qlCalendarAdvance(LocalCalendar,$D1399,B1400,"f",FALSE)</f>
        <v>49417</v>
      </c>
      <c r="E1400" s="49">
        <f>_xll.qlInterestRateIndexValueDate(IndexON,D1400)</f>
        <v>49417</v>
      </c>
      <c r="F1400" s="52">
        <f>IFERROR(_xll.qlIndexFixing(IndexON,D1400,TRUE,_xll.ohTrigger(RecalcTrigger,TriggerON)),NA())</f>
        <v>2.1706221224517819E-2</v>
      </c>
      <c r="H1400" s="49">
        <f>_xll.qlCalendarAdvance(IborCalendar,$H1399,B1400,"f",FALSE)</f>
        <v>49410</v>
      </c>
      <c r="I1400" s="49">
        <f>_xll.qlInterestRateIndexValueDate(Index1M,$H1400)</f>
        <v>49412</v>
      </c>
      <c r="J1400" s="52">
        <f>IFERROR(_xll.qlIndexFixing(Index1M,$H1400,TRUE,_xll.ohTrigger(RecalcTrigger,Trigger1M)),NA())</f>
        <v>2.332113415252015E-2</v>
      </c>
      <c r="K1400" s="52">
        <f>IFERROR(_xll.qlIndexFixing(ONIndex1M,I1400,TRUE,_xll.ohTrigger(RecalcTrigger,Trigger1M)),NA())</f>
        <v>2.331170235908786E-2</v>
      </c>
      <c r="L1400" s="52">
        <f>IFERROR(_xll.qlIndexFixing(Index3M,H1400,TRUE,_xll.ohTrigger(RecalcTrigger,Trigger3M)),NA())</f>
        <v>2.5316333250840782E-2</v>
      </c>
      <c r="M1400" s="52">
        <f>IFERROR(_xll.qlIndexFixing(ONIndex3M,I1400,TRUE,_xll.ohTrigger(RecalcTrigger,Trigger3M)),NA())</f>
        <v>2.526347977045873E-2</v>
      </c>
      <c r="N1400" s="52">
        <f>IFERROR(_xll.qlIndexFixing(Index6M,$H1400,TRUE,_xll.ohTrigger(RecalcTrigger,Trigger6M)),NA())</f>
        <v>2.6937271018413114E-2</v>
      </c>
      <c r="O1400" s="52">
        <f>IFERROR(_xll.qlIndexFixing(ONIndex6M,I1400,TRUE,_xll.ohTrigger(RecalcTrigger,Trigger6M)),NA())</f>
        <v>2.681286189138099E-2</v>
      </c>
      <c r="P1400" s="52">
        <f>IFERROR(_xll.qlIndexFixing(Index1Y,$H1400,TRUE,_xll.ohTrigger(RecalcTrigger,Trigger1Y)),NA())</f>
        <v>2.8728307821815444E-2</v>
      </c>
      <c r="Q1400" s="52">
        <f>IFERROR(_xll.qlIndexFixing(ONIndex1Y,I1400,TRUE,_xll.ohTrigger(RecalcTrigger,Trigger1Y)),NA())</f>
        <v>2.84941309170339E-2</v>
      </c>
    </row>
    <row r="1401" spans="2:17" x14ac:dyDescent="0.2">
      <c r="B1401" s="46" t="s">
        <v>51</v>
      </c>
      <c r="D1401" s="49">
        <f>_xll.qlCalendarAdvance(LocalCalendar,$D1400,B1401,"f",FALSE)</f>
        <v>49424</v>
      </c>
      <c r="E1401" s="49">
        <f>_xll.qlInterestRateIndexValueDate(IndexON,D1401)</f>
        <v>49424</v>
      </c>
      <c r="F1401" s="52">
        <f>IFERROR(_xll.qlIndexFixing(IndexON,D1401,TRUE,_xll.ohTrigger(RecalcTrigger,TriggerON)),NA())</f>
        <v>2.1702122265185864E-2</v>
      </c>
      <c r="H1401" s="49">
        <f>_xll.qlCalendarAdvance(IborCalendar,$H1400,B1401,"f",FALSE)</f>
        <v>49417</v>
      </c>
      <c r="I1401" s="49">
        <f>_xll.qlInterestRateIndexValueDate(Index1M,$H1401)</f>
        <v>49419</v>
      </c>
      <c r="J1401" s="52">
        <f>IFERROR(_xll.qlIndexFixing(Index1M,$H1401,TRUE,_xll.ohTrigger(RecalcTrigger,Trigger1M)),NA())</f>
        <v>2.3315252498437668E-2</v>
      </c>
      <c r="K1401" s="52">
        <f>IFERROR(_xll.qlIndexFixing(ONIndex1M,I1401,TRUE,_xll.ohTrigger(RecalcTrigger,Trigger1M)),NA())</f>
        <v>2.3305877012615994E-2</v>
      </c>
      <c r="L1401" s="52">
        <f>IFERROR(_xll.qlIndexFixing(Index3M,H1401,TRUE,_xll.ohTrigger(RecalcTrigger,Trigger3M)),NA())</f>
        <v>2.531222406063334E-2</v>
      </c>
      <c r="M1401" s="52">
        <f>IFERROR(_xll.qlIndexFixing(ONIndex3M,I1401,TRUE,_xll.ohTrigger(RecalcTrigger,Trigger3M)),NA())</f>
        <v>2.5259600584526254E-2</v>
      </c>
      <c r="N1401" s="52">
        <f>IFERROR(_xll.qlIndexFixing(Index6M,$H1401,TRUE,_xll.ohTrigger(RecalcTrigger,Trigger6M)),NA())</f>
        <v>2.6932651642528498E-2</v>
      </c>
      <c r="O1401" s="52">
        <f>IFERROR(_xll.qlIndexFixing(ONIndex6M,I1401,TRUE,_xll.ohTrigger(RecalcTrigger,Trigger6M)),NA())</f>
        <v>2.6808702817335828E-2</v>
      </c>
      <c r="P1401" s="52">
        <f>IFERROR(_xll.qlIndexFixing(Index1Y,$H1401,TRUE,_xll.ohTrigger(RecalcTrigger,Trigger1Y)),NA())</f>
        <v>2.8720523180227039E-2</v>
      </c>
      <c r="Q1401" s="52">
        <f>IFERROR(_xll.qlIndexFixing(ONIndex1Y,I1401,TRUE,_xll.ohTrigger(RecalcTrigger,Trigger1Y)),NA())</f>
        <v>2.8487773318106591E-2</v>
      </c>
    </row>
    <row r="1402" spans="2:17" x14ac:dyDescent="0.2">
      <c r="B1402" s="46" t="s">
        <v>51</v>
      </c>
      <c r="D1402" s="49">
        <f>_xll.qlCalendarAdvance(LocalCalendar,$D1401,B1402,"f",FALSE)</f>
        <v>49431</v>
      </c>
      <c r="E1402" s="49">
        <f>_xll.qlInterestRateIndexValueDate(IndexON,D1402)</f>
        <v>49431</v>
      </c>
      <c r="F1402" s="52">
        <f>IFERROR(_xll.qlIndexFixing(IndexON,D1402,TRUE,_xll.ohTrigger(RecalcTrigger,TriggerON)),NA())</f>
        <v>2.1697991885147871E-2</v>
      </c>
      <c r="H1402" s="49">
        <f>_xll.qlCalendarAdvance(IborCalendar,$H1401,B1402,"f",FALSE)</f>
        <v>49424</v>
      </c>
      <c r="I1402" s="49">
        <f>_xll.qlInterestRateIndexValueDate(Index1M,$H1402)</f>
        <v>49426</v>
      </c>
      <c r="J1402" s="52">
        <f>IFERROR(_xll.qlIndexFixing(Index1M,$H1402,TRUE,_xll.ohTrigger(RecalcTrigger,Trigger1M)),NA())</f>
        <v>2.33096782267328E-2</v>
      </c>
      <c r="K1402" s="52">
        <f>IFERROR(_xll.qlIndexFixing(ONIndex1M,I1402,TRUE,_xll.ohTrigger(RecalcTrigger,Trigger1M)),NA())</f>
        <v>2.330002883576654E-2</v>
      </c>
      <c r="L1402" s="52">
        <f>IFERROR(_xll.qlIndexFixing(Index3M,H1402,TRUE,_xll.ohTrigger(RecalcTrigger,Trigger3M)),NA())</f>
        <v>2.5308082101438374E-2</v>
      </c>
      <c r="M1402" s="52">
        <f>IFERROR(_xll.qlIndexFixing(ONIndex3M,I1402,TRUE,_xll.ohTrigger(RecalcTrigger,Trigger3M)),NA())</f>
        <v>2.5255688826968381E-2</v>
      </c>
      <c r="N1402" s="52">
        <f>IFERROR(_xll.qlIndexFixing(Index6M,$H1402,TRUE,_xll.ohTrigger(RecalcTrigger,Trigger6M)),NA())</f>
        <v>2.6928001225600847E-2</v>
      </c>
      <c r="O1402" s="52">
        <f>IFERROR(_xll.qlIndexFixing(ONIndex6M,I1402,TRUE,_xll.ohTrigger(RecalcTrigger,Trigger6M)),NA())</f>
        <v>2.6804513108569239E-2</v>
      </c>
      <c r="P1402" s="52">
        <f>IFERROR(_xll.qlIndexFixing(Index1Y,$H1402,TRUE,_xll.ohTrigger(RecalcTrigger,Trigger1Y)),NA())</f>
        <v>2.8713322329399164E-2</v>
      </c>
      <c r="Q1402" s="52">
        <f>IFERROR(_xll.qlIndexFixing(ONIndex1Y,I1402,TRUE,_xll.ohTrigger(RecalcTrigger,Trigger1Y)),NA())</f>
        <v>2.8481392012089657E-2</v>
      </c>
    </row>
    <row r="1403" spans="2:17" x14ac:dyDescent="0.2">
      <c r="B1403" s="46" t="s">
        <v>51</v>
      </c>
      <c r="D1403" s="49">
        <f>_xll.qlCalendarAdvance(LocalCalendar,$D1402,B1403,"f",FALSE)</f>
        <v>49438</v>
      </c>
      <c r="E1403" s="49">
        <f>_xll.qlInterestRateIndexValueDate(IndexON,D1403)</f>
        <v>49438</v>
      </c>
      <c r="F1403" s="52">
        <f>IFERROR(_xll.qlIndexFixing(IndexON,D1403,TRUE,_xll.ohTrigger(RecalcTrigger,TriggerON)),NA())</f>
        <v>2.1693830084323906E-2</v>
      </c>
      <c r="H1403" s="49">
        <f>_xll.qlCalendarAdvance(IborCalendar,$H1402,B1403,"f",FALSE)</f>
        <v>49431</v>
      </c>
      <c r="I1403" s="49">
        <f>_xll.qlInterestRateIndexValueDate(Index1M,$H1403)</f>
        <v>49433</v>
      </c>
      <c r="J1403" s="52">
        <f>IFERROR(_xll.qlIndexFixing(Index1M,$H1403,TRUE,_xll.ohTrigger(RecalcTrigger,Trigger1M)),NA())</f>
        <v>2.3303420583059887E-2</v>
      </c>
      <c r="K1403" s="52">
        <f>IFERROR(_xll.qlIndexFixing(ONIndex1M,I1403,TRUE,_xll.ohTrigger(RecalcTrigger,Trigger1M)),NA())</f>
        <v>2.3294491037466614E-2</v>
      </c>
      <c r="L1403" s="52">
        <f>IFERROR(_xll.qlIndexFixing(Index3M,H1403,TRUE,_xll.ohTrigger(RecalcTrigger,Trigger3M)),NA())</f>
        <v>2.530565524850685E-2</v>
      </c>
      <c r="M1403" s="52">
        <f>IFERROR(_xll.qlIndexFixing(ONIndex3M,I1403,TRUE,_xll.ohTrigger(RecalcTrigger,Trigger3M)),NA())</f>
        <v>2.5252346884292454E-2</v>
      </c>
      <c r="N1403" s="52">
        <f>IFERROR(_xll.qlIndexFixing(Index6M,$H1403,TRUE,_xll.ohTrigger(RecalcTrigger,Trigger6M)),NA())</f>
        <v>2.6923319767850094E-2</v>
      </c>
      <c r="O1403" s="52">
        <f>IFERROR(_xll.qlIndexFixing(ONIndex6M,I1403,TRUE,_xll.ohTrigger(RecalcTrigger,Trigger6M)),NA())</f>
        <v>2.6800987462707315E-2</v>
      </c>
      <c r="P1403" s="52">
        <f>IFERROR(_xll.qlIndexFixing(Index1Y,$H1403,TRUE,_xll.ohTrigger(RecalcTrigger,Trigger1Y)),NA())</f>
        <v>2.8706698354612193E-2</v>
      </c>
      <c r="Q1403" s="52">
        <f>IFERROR(_xll.qlIndexFixing(ONIndex1Y,I1403,TRUE,_xll.ohTrigger(RecalcTrigger,Trigger1Y)),NA())</f>
        <v>2.8475654499711123E-2</v>
      </c>
    </row>
    <row r="1404" spans="2:17" x14ac:dyDescent="0.2">
      <c r="B1404" s="46" t="s">
        <v>51</v>
      </c>
      <c r="D1404" s="49">
        <f>_xll.qlCalendarAdvance(LocalCalendar,$D1403,B1404,"f",FALSE)</f>
        <v>49445</v>
      </c>
      <c r="E1404" s="49">
        <f>_xll.qlInterestRateIndexValueDate(IndexON,D1404)</f>
        <v>49445</v>
      </c>
      <c r="F1404" s="52">
        <f>IFERROR(_xll.qlIndexFixing(IndexON,D1404,TRUE,_xll.ohTrigger(RecalcTrigger,TriggerON)),NA())</f>
        <v>2.1689636862713968E-2</v>
      </c>
      <c r="H1404" s="49">
        <f>_xll.qlCalendarAdvance(IborCalendar,$H1403,B1404,"f",FALSE)</f>
        <v>49438</v>
      </c>
      <c r="I1404" s="49">
        <f>_xll.qlInterestRateIndexValueDate(Index1M,$H1404)</f>
        <v>49440</v>
      </c>
      <c r="J1404" s="52">
        <f>IFERROR(_xll.qlIndexFixing(Index1M,$H1404,TRUE,_xll.ohTrigger(RecalcTrigger,Trigger1M)),NA())</f>
        <v>2.3297470321834213E-2</v>
      </c>
      <c r="K1404" s="52">
        <f>IFERROR(_xll.qlIndexFixing(ONIndex1M,I1404,TRUE,_xll.ohTrigger(RecalcTrigger,Trigger1M)),NA())</f>
        <v>2.328826399090822E-2</v>
      </c>
      <c r="L1404" s="52">
        <f>IFERROR(_xll.qlIndexFixing(Index3M,H1404,TRUE,_xll.ohTrigger(RecalcTrigger,Trigger3M)),NA())</f>
        <v>2.5301439843935063E-2</v>
      </c>
      <c r="M1404" s="52">
        <f>IFERROR(_xll.qlIndexFixing(ONIndex3M,I1404,TRUE,_xll.ohTrigger(RecalcTrigger,Trigger3M)),NA())</f>
        <v>2.524776759700309E-2</v>
      </c>
      <c r="N1404" s="52">
        <f>IFERROR(_xll.qlIndexFixing(Index6M,$H1404,TRUE,_xll.ohTrigger(RecalcTrigger,Trigger6M)),NA())</f>
        <v>2.6919261473628567E-2</v>
      </c>
      <c r="O1404" s="52">
        <f>IFERROR(_xll.qlIndexFixing(ONIndex6M,I1404,TRUE,_xll.ohTrigger(RecalcTrigger,Trigger6M)),NA())</f>
        <v>2.6796041786871783E-2</v>
      </c>
      <c r="P1404" s="52">
        <f>IFERROR(_xll.qlIndexFixing(Index1Y,$H1404,TRUE,_xll.ohTrigger(RecalcTrigger,Trigger1Y)),NA())</f>
        <v>2.8698847734891546E-2</v>
      </c>
      <c r="Q1404" s="52">
        <f>IFERROR(_xll.qlIndexFixing(ONIndex1Y,I1404,TRUE,_xll.ohTrigger(RecalcTrigger,Trigger1Y)),NA())</f>
        <v>2.8468558278627043E-2</v>
      </c>
    </row>
    <row r="1405" spans="2:17" x14ac:dyDescent="0.2">
      <c r="B1405" s="46" t="s">
        <v>51</v>
      </c>
      <c r="D1405" s="49">
        <f>_xll.qlCalendarAdvance(LocalCalendar,$D1404,B1405,"f",FALSE)</f>
        <v>49452</v>
      </c>
      <c r="E1405" s="49">
        <f>_xll.qlInterestRateIndexValueDate(IndexON,D1405)</f>
        <v>49452</v>
      </c>
      <c r="F1405" s="52">
        <f>IFERROR(_xll.qlIndexFixing(IndexON,D1405,TRUE,_xll.ohTrigger(RecalcTrigger,TriggerON)),NA())</f>
        <v>2.1685412220477929E-2</v>
      </c>
      <c r="H1405" s="49">
        <f>_xll.qlCalendarAdvance(IborCalendar,$H1404,B1405,"f",FALSE)</f>
        <v>49445</v>
      </c>
      <c r="I1405" s="49">
        <f>_xll.qlInterestRateIndexValueDate(Index1M,$H1405)</f>
        <v>49447</v>
      </c>
      <c r="J1405" s="52">
        <f>IFERROR(_xll.qlIndexFixing(Index1M,$H1405,TRUE,_xll.ohTrigger(RecalcTrigger,Trigger1M)),NA())</f>
        <v>2.3291497191629568E-2</v>
      </c>
      <c r="K1405" s="52">
        <f>IFERROR(_xll.qlIndexFixing(ONIndex1M,I1405,TRUE,_xll.ohTrigger(RecalcTrigger,Trigger1M)),NA())</f>
        <v>2.3282347322899355E-2</v>
      </c>
      <c r="L1405" s="52">
        <f>IFERROR(_xll.qlIndexFixing(Index3M,H1405,TRUE,_xll.ohTrigger(RecalcTrigger,Trigger3M)),NA())</f>
        <v>2.529719166396811E-2</v>
      </c>
      <c r="M1405" s="52">
        <f>IFERROR(_xll.qlIndexFixing(ONIndex3M,I1405,TRUE,_xll.ohTrigger(RecalcTrigger,Trigger3M)),NA())</f>
        <v>2.5243758124542381E-2</v>
      </c>
      <c r="N1405" s="52">
        <f>IFERROR(_xll.qlIndexFixing(Index6M,$H1405,TRUE,_xll.ohTrigger(RecalcTrigger,Trigger6M)),NA())</f>
        <v>2.6913863730764199E-2</v>
      </c>
      <c r="O1405" s="52">
        <f>IFERROR(_xll.qlIndexFixing(ONIndex6M,I1405,TRUE,_xll.ohTrigger(RecalcTrigger,Trigger6M)),NA())</f>
        <v>2.679176017396756E-2</v>
      </c>
      <c r="P1405" s="52">
        <f>IFERROR(_xll.qlIndexFixing(Index1Y,$H1405,TRUE,_xll.ohTrigger(RecalcTrigger,Trigger1Y)),NA())</f>
        <v>2.8691575127575832E-2</v>
      </c>
      <c r="Q1405" s="52">
        <f>IFERROR(_xll.qlIndexFixing(ONIndex1Y,I1405,TRUE,_xll.ohTrigger(RecalcTrigger,Trigger1Y)),NA())</f>
        <v>2.8462105851208008E-2</v>
      </c>
    </row>
    <row r="1406" spans="2:17" x14ac:dyDescent="0.2">
      <c r="B1406" s="46" t="s">
        <v>51</v>
      </c>
      <c r="D1406" s="49">
        <f>_xll.qlCalendarAdvance(LocalCalendar,$D1405,B1406,"f",FALSE)</f>
        <v>49459</v>
      </c>
      <c r="E1406" s="49">
        <f>_xll.qlInterestRateIndexValueDate(IndexON,D1406)</f>
        <v>49459</v>
      </c>
      <c r="F1406" s="52">
        <f>IFERROR(_xll.qlIndexFixing(IndexON,D1406,TRUE,_xll.ohTrigger(RecalcTrigger,TriggerON)),NA())</f>
        <v>2.1681156157455916E-2</v>
      </c>
      <c r="H1406" s="49">
        <f>_xll.qlCalendarAdvance(IborCalendar,$H1405,B1406,"f",FALSE)</f>
        <v>49452</v>
      </c>
      <c r="I1406" s="49">
        <f>_xll.qlInterestRateIndexValueDate(Index1M,$H1406)</f>
        <v>49454</v>
      </c>
      <c r="J1406" s="52">
        <f>IFERROR(_xll.qlIndexFixing(Index1M,$H1406,TRUE,_xll.ohTrigger(RecalcTrigger,Trigger1M)),NA())</f>
        <v>2.3285501192482055E-2</v>
      </c>
      <c r="K1406" s="52">
        <f>IFERROR(_xll.qlIndexFixing(ONIndex1M,I1406,TRUE,_xll.ohTrigger(RecalcTrigger,Trigger1M)),NA())</f>
        <v>2.3276734992931924E-2</v>
      </c>
      <c r="L1406" s="52">
        <f>IFERROR(_xll.qlIndexFixing(Index3M,H1406,TRUE,_xll.ohTrigger(RecalcTrigger,Trigger3M)),NA())</f>
        <v>2.5293484968844156E-2</v>
      </c>
      <c r="M1406" s="52">
        <f>IFERROR(_xll.qlIndexFixing(ONIndex3M,I1406,TRUE,_xll.ohTrigger(RecalcTrigger,Trigger3M)),NA())</f>
        <v>2.5240310643448449E-2</v>
      </c>
      <c r="N1406" s="52">
        <f>IFERROR(_xll.qlIndexFixing(Index6M,$H1406,TRUE,_xll.ohTrigger(RecalcTrigger,Trigger6M)),NA())</f>
        <v>2.6909089151874972E-2</v>
      </c>
      <c r="O1406" s="52">
        <f>IFERROR(_xll.qlIndexFixing(ONIndex6M,I1406,TRUE,_xll.ohTrigger(RecalcTrigger,Trigger6M)),NA())</f>
        <v>2.6788135102950861E-2</v>
      </c>
      <c r="P1406" s="52">
        <f>IFERROR(_xll.qlIndexFixing(Index1Y,$H1406,TRUE,_xll.ohTrigger(RecalcTrigger,Trigger1Y)),NA())</f>
        <v>2.8684875720848019E-2</v>
      </c>
      <c r="Q1406" s="52">
        <f>IFERROR(_xll.qlIndexFixing(ONIndex1Y,I1406,TRUE,_xll.ohTrigger(RecalcTrigger,Trigger1Y)),NA())</f>
        <v>2.8456290606542201E-2</v>
      </c>
    </row>
    <row r="1407" spans="2:17" x14ac:dyDescent="0.2">
      <c r="B1407" s="46" t="s">
        <v>51</v>
      </c>
      <c r="D1407" s="49">
        <f>_xll.qlCalendarAdvance(LocalCalendar,$D1406,B1407,"f",FALSE)</f>
        <v>49466</v>
      </c>
      <c r="E1407" s="49">
        <f>_xll.qlInterestRateIndexValueDate(IndexON,D1407)</f>
        <v>49466</v>
      </c>
      <c r="F1407" s="52">
        <f>IFERROR(_xll.qlIndexFixing(IndexON,D1407,TRUE,_xll.ohTrigger(RecalcTrigger,TriggerON)),NA())</f>
        <v>2.1676868673727867E-2</v>
      </c>
      <c r="H1407" s="49">
        <f>_xll.qlCalendarAdvance(IborCalendar,$H1406,B1407,"f",FALSE)</f>
        <v>49459</v>
      </c>
      <c r="I1407" s="49">
        <f>_xll.qlInterestRateIndexValueDate(Index1M,$H1407)</f>
        <v>49461</v>
      </c>
      <c r="J1407" s="52">
        <f>IFERROR(_xll.qlIndexFixing(Index1M,$H1407,TRUE,_xll.ohTrigger(RecalcTrigger,Trigger1M)),NA())</f>
        <v>2.3279482324425196E-2</v>
      </c>
      <c r="K1407" s="52">
        <f>IFERROR(_xll.qlIndexFixing(ONIndex1M,I1407,TRUE,_xll.ohTrigger(RecalcTrigger,Trigger1M)),NA())</f>
        <v>2.3270445495775505E-2</v>
      </c>
      <c r="L1407" s="52">
        <f>IFERROR(_xll.qlIndexFixing(Index3M,H1407,TRUE,_xll.ohTrigger(RecalcTrigger,Trigger3M)),NA())</f>
        <v>2.5289168595114979E-2</v>
      </c>
      <c r="M1407" s="52">
        <f>IFERROR(_xll.qlIndexFixing(ONIndex3M,I1407,TRUE,_xll.ohTrigger(RecalcTrigger,Trigger3M)),NA())</f>
        <v>2.5235641464851355E-2</v>
      </c>
      <c r="N1407" s="52">
        <f>IFERROR(_xll.qlIndexFixing(Index6M,$H1407,TRUE,_xll.ohTrigger(RecalcTrigger,Trigger6M)),NA())</f>
        <v>2.6904283533055334E-2</v>
      </c>
      <c r="O1407" s="52">
        <f>IFERROR(_xll.qlIndexFixing(ONIndex6M,I1407,TRUE,_xll.ohTrigger(RecalcTrigger,Trigger6M)),NA())</f>
        <v>2.6783105043994837E-2</v>
      </c>
      <c r="P1407" s="52">
        <f>IFERROR(_xll.qlIndexFixing(Index1Y,$H1407,TRUE,_xll.ohTrigger(RecalcTrigger,Trigger1Y)),NA())</f>
        <v>2.8676965584869332E-2</v>
      </c>
      <c r="Q1407" s="52">
        <f>IFERROR(_xll.qlIndexFixing(ONIndex1Y,I1407,TRUE,_xll.ohTrigger(RecalcTrigger,Trigger1Y)),NA())</f>
        <v>2.8449129875021129E-2</v>
      </c>
    </row>
    <row r="1408" spans="2:17" x14ac:dyDescent="0.2">
      <c r="B1408" s="46" t="s">
        <v>51</v>
      </c>
      <c r="D1408" s="49">
        <f>_xll.qlCalendarAdvance(LocalCalendar,$D1407,B1408,"f",FALSE)</f>
        <v>49473</v>
      </c>
      <c r="E1408" s="49">
        <f>_xll.qlInterestRateIndexValueDate(IndexON,D1408)</f>
        <v>49473</v>
      </c>
      <c r="F1408" s="52">
        <f>IFERROR(_xll.qlIndexFixing(IndexON,D1408,TRUE,_xll.ohTrigger(RecalcTrigger,TriggerON)),NA())</f>
        <v>2.1672549769293781E-2</v>
      </c>
      <c r="H1408" s="49">
        <f>_xll.qlCalendarAdvance(IborCalendar,$H1407,B1408,"f",FALSE)</f>
        <v>49466</v>
      </c>
      <c r="I1408" s="49">
        <f>_xll.qlInterestRateIndexValueDate(Index1M,$H1408)</f>
        <v>49468</v>
      </c>
      <c r="J1408" s="52">
        <f>IFERROR(_xll.qlIndexFixing(Index1M,$H1408,TRUE,_xll.ohTrigger(RecalcTrigger,Trigger1M)),NA())</f>
        <v>2.3273440587497668E-2</v>
      </c>
      <c r="K1408" s="52">
        <f>IFERROR(_xll.qlIndexFixing(ONIndex1M,I1408,TRUE,_xll.ohTrigger(RecalcTrigger,Trigger1M)),NA())</f>
        <v>2.326446033666052E-2</v>
      </c>
      <c r="L1408" s="52">
        <f>IFERROR(_xll.qlIndexFixing(Index3M,H1408,TRUE,_xll.ohTrigger(RecalcTrigger,Trigger3M)),NA())</f>
        <v>2.528425047278051E-2</v>
      </c>
      <c r="M1408" s="52">
        <f>IFERROR(_xll.qlIndexFixing(ONIndex3M,I1408,TRUE,_xll.ohTrigger(RecalcTrigger,Trigger3M)),NA())</f>
        <v>2.5231534277567746E-2</v>
      </c>
      <c r="N1408" s="52">
        <f>IFERROR(_xll.qlIndexFixing(Index6M,$H1408,TRUE,_xll.ohTrigger(RecalcTrigger,Trigger6M)),NA())</f>
        <v>2.6899446874532565E-2</v>
      </c>
      <c r="O1408" s="52">
        <f>IFERROR(_xll.qlIndexFixing(ONIndex6M,I1408,TRUE,_xll.ohTrigger(RecalcTrigger,Trigger6M)),NA())</f>
        <v>2.6778731526952981E-2</v>
      </c>
      <c r="P1408" s="52">
        <f>IFERROR(_xll.qlIndexFixing(Index1Y,$H1408,TRUE,_xll.ohTrigger(RecalcTrigger,Trigger1Y)),NA())</f>
        <v>2.8669631297926546E-2</v>
      </c>
      <c r="Q1408" s="52">
        <f>IFERROR(_xll.qlIndexFixing(ONIndex1Y,I1408,TRUE,_xll.ohTrigger(RecalcTrigger,Trigger1Y)),NA())</f>
        <v>2.8442606326253284E-2</v>
      </c>
    </row>
    <row r="1409" spans="2:17" x14ac:dyDescent="0.2">
      <c r="B1409" s="46" t="s">
        <v>51</v>
      </c>
      <c r="D1409" s="49">
        <f>_xll.qlCalendarAdvance(LocalCalendar,$D1408,B1409,"f",FALSE)</f>
        <v>49480</v>
      </c>
      <c r="E1409" s="49">
        <f>_xll.qlInterestRateIndexValueDate(IndexON,D1409)</f>
        <v>49480</v>
      </c>
      <c r="F1409" s="52">
        <f>IFERROR(_xll.qlIndexFixing(IndexON,D1409,TRUE,_xll.ohTrigger(RecalcTrigger,TriggerON)),NA())</f>
        <v>2.1668199444153657E-2</v>
      </c>
      <c r="H1409" s="49">
        <f>_xll.qlCalendarAdvance(IborCalendar,$H1408,B1409,"f",FALSE)</f>
        <v>49473</v>
      </c>
      <c r="I1409" s="49">
        <f>_xll.qlInterestRateIndexValueDate(Index1M,$H1409)</f>
        <v>49475</v>
      </c>
      <c r="J1409" s="52">
        <f>IFERROR(_xll.qlIndexFixing(Index1M,$H1409,TRUE,_xll.ohTrigger(RecalcTrigger,Trigger1M)),NA())</f>
        <v>2.3267375981735571E-2</v>
      </c>
      <c r="K1409" s="52">
        <f>IFERROR(_xll.qlIndexFixing(ONIndex1M,I1409,TRUE,_xll.ohTrigger(RecalcTrigger,Trigger1M)),NA())</f>
        <v>2.3258452347194591E-2</v>
      </c>
      <c r="L1409" s="52">
        <f>IFERROR(_xll.qlIndexFixing(Index3M,H1409,TRUE,_xll.ohTrigger(RecalcTrigger,Trigger3M)),NA())</f>
        <v>2.5279871192323944E-2</v>
      </c>
      <c r="M1409" s="52">
        <f>IFERROR(_xll.qlIndexFixing(ONIndex3M,I1409,TRUE,_xll.ohTrigger(RecalcTrigger,Trigger3M)),NA())</f>
        <v>2.5227394518712032E-2</v>
      </c>
      <c r="N1409" s="52">
        <f>IFERROR(_xll.qlIndexFixing(Index6M,$H1409,TRUE,_xll.ohTrigger(RecalcTrigger,Trigger6M)),NA())</f>
        <v>2.6894579176533939E-2</v>
      </c>
      <c r="O1409" s="52">
        <f>IFERROR(_xll.qlIndexFixing(ONIndex6M,I1409,TRUE,_xll.ohTrigger(RecalcTrigger,Trigger6M)),NA())</f>
        <v>2.6774327375216345E-2</v>
      </c>
      <c r="P1409" s="52">
        <f>IFERROR(_xll.qlIndexFixing(Index1Y,$H1409,TRUE,_xll.ohTrigger(RecalcTrigger,Trigger1Y)),NA())</f>
        <v>2.8662279099493485E-2</v>
      </c>
      <c r="Q1409" s="52">
        <f>IFERROR(_xll.qlIndexFixing(ONIndex1Y,I1409,TRUE,_xll.ohTrigger(RecalcTrigger,Trigger1Y)),NA())</f>
        <v>2.8436059070395814E-2</v>
      </c>
    </row>
    <row r="1410" spans="2:17" x14ac:dyDescent="0.2">
      <c r="B1410" s="46" t="s">
        <v>51</v>
      </c>
      <c r="D1410" s="49">
        <f>_xll.qlCalendarAdvance(LocalCalendar,$D1409,B1410,"f",FALSE)</f>
        <v>49487</v>
      </c>
      <c r="E1410" s="49">
        <f>_xll.qlInterestRateIndexValueDate(IndexON,D1410)</f>
        <v>49487</v>
      </c>
      <c r="F1410" s="52">
        <f>IFERROR(_xll.qlIndexFixing(IndexON,D1410,TRUE,_xll.ohTrigger(RecalcTrigger,TriggerON)),NA())</f>
        <v>2.1663817698307497E-2</v>
      </c>
      <c r="H1410" s="49">
        <f>_xll.qlCalendarAdvance(IborCalendar,$H1409,B1410,"f",FALSE)</f>
        <v>49480</v>
      </c>
      <c r="I1410" s="49">
        <f>_xll.qlInterestRateIndexValueDate(Index1M,$H1410)</f>
        <v>49482</v>
      </c>
      <c r="J1410" s="52">
        <f>IFERROR(_xll.qlIndexFixing(Index1M,$H1410,TRUE,_xll.ohTrigger(RecalcTrigger,Trigger1M)),NA())</f>
        <v>2.3261288507169853E-2</v>
      </c>
      <c r="K1410" s="52">
        <f>IFERROR(_xll.qlIndexFixing(ONIndex1M,I1410,TRUE,_xll.ohTrigger(RecalcTrigger,Trigger1M)),NA())</f>
        <v>2.3252421527351075E-2</v>
      </c>
      <c r="L1410" s="52">
        <f>IFERROR(_xll.qlIndexFixing(Index3M,H1410,TRUE,_xll.ohTrigger(RecalcTrigger,Trigger3M)),NA())</f>
        <v>2.5275459137021561E-2</v>
      </c>
      <c r="M1410" s="52">
        <f>IFERROR(_xll.qlIndexFixing(ONIndex3M,I1410,TRUE,_xll.ohTrigger(RecalcTrigger,Trigger3M)),NA())</f>
        <v>2.5223222188204275E-2</v>
      </c>
      <c r="N1410" s="52">
        <f>IFERROR(_xll.qlIndexFixing(Index6M,$H1410,TRUE,_xll.ohTrigger(RecalcTrigger,Trigger6M)),NA())</f>
        <v>2.6889680439290194E-2</v>
      </c>
      <c r="O1410" s="52">
        <f>IFERROR(_xll.qlIndexFixing(ONIndex6M,I1410,TRUE,_xll.ohTrigger(RecalcTrigger,Trigger6M)),NA())</f>
        <v>2.6769892588731636E-2</v>
      </c>
      <c r="P1410" s="52">
        <f>IFERROR(_xll.qlIndexFixing(Index1Y,$H1410,TRUE,_xll.ohTrigger(RecalcTrigger,Trigger1Y)),NA())</f>
        <v>2.8654910313700491E-2</v>
      </c>
      <c r="Q1410" s="52">
        <f>IFERROR(_xll.qlIndexFixing(ONIndex1Y,I1410,TRUE,_xll.ohTrigger(RecalcTrigger,Trigger1Y)),NA())</f>
        <v>2.8429488107395429E-2</v>
      </c>
    </row>
    <row r="1411" spans="2:17" x14ac:dyDescent="0.2">
      <c r="B1411" s="46" t="s">
        <v>51</v>
      </c>
      <c r="D1411" s="49">
        <f>_xll.qlCalendarAdvance(LocalCalendar,$D1410,B1411,"f",FALSE)</f>
        <v>49495</v>
      </c>
      <c r="E1411" s="49">
        <f>_xll.qlInterestRateIndexValueDate(IndexON,D1411)</f>
        <v>49495</v>
      </c>
      <c r="F1411" s="52">
        <f>IFERROR(_xll.qlIndexFixing(IndexON,D1411,TRUE,_xll.ohTrigger(RecalcTrigger,TriggerON)),NA())</f>
        <v>2.16587715143568E-2</v>
      </c>
      <c r="H1411" s="49">
        <f>_xll.qlCalendarAdvance(IborCalendar,$H1410,B1411,"f",FALSE)</f>
        <v>49487</v>
      </c>
      <c r="I1411" s="49">
        <f>_xll.qlInterestRateIndexValueDate(Index1M,$H1411)</f>
        <v>49489</v>
      </c>
      <c r="J1411" s="52">
        <f>IFERROR(_xll.qlIndexFixing(Index1M,$H1411,TRUE,_xll.ohTrigger(RecalcTrigger,Trigger1M)),NA())</f>
        <v>2.3255490213064112E-2</v>
      </c>
      <c r="K1411" s="52">
        <f>IFERROR(_xll.qlIndexFixing(ONIndex1M,I1411,TRUE,_xll.ohTrigger(RecalcTrigger,Trigger1M)),NA())</f>
        <v>2.324636787712997E-2</v>
      </c>
      <c r="L1411" s="52">
        <f>IFERROR(_xll.qlIndexFixing(Index3M,H1411,TRUE,_xll.ohTrigger(RecalcTrigger,Trigger3M)),NA())</f>
        <v>2.5269329881353199E-2</v>
      </c>
      <c r="M1411" s="52">
        <f>IFERROR(_xll.qlIndexFixing(ONIndex3M,I1411,TRUE,_xll.ohTrigger(RecalcTrigger,Trigger3M)),NA())</f>
        <v>2.5219017286151058E-2</v>
      </c>
      <c r="N1411" s="52">
        <f>IFERROR(_xll.qlIndexFixing(Index6M,$H1411,TRUE,_xll.ohTrigger(RecalcTrigger,Trigger6M)),NA())</f>
        <v>2.6884750663032066E-2</v>
      </c>
      <c r="O1411" s="52">
        <f>IFERROR(_xll.qlIndexFixing(ONIndex6M,I1411,TRUE,_xll.ohTrigger(RecalcTrigger,Trigger6M)),NA())</f>
        <v>2.6765427167605438E-2</v>
      </c>
      <c r="P1411" s="52">
        <f>IFERROR(_xll.qlIndexFixing(Index1Y,$H1411,TRUE,_xll.ohTrigger(RecalcTrigger,Trigger1Y)),NA())</f>
        <v>2.8647526264640445E-2</v>
      </c>
      <c r="Q1411" s="52">
        <f>IFERROR(_xll.qlIndexFixing(ONIndex1Y,I1411,TRUE,_xll.ohTrigger(RecalcTrigger,Trigger1Y)),NA())</f>
        <v>2.8422893437332064E-2</v>
      </c>
    </row>
    <row r="1412" spans="2:17" x14ac:dyDescent="0.2">
      <c r="B1412" s="46" t="s">
        <v>51</v>
      </c>
      <c r="D1412" s="49">
        <f>_xll.qlCalendarAdvance(LocalCalendar,$D1411,B1412,"f",FALSE)</f>
        <v>49502</v>
      </c>
      <c r="E1412" s="49">
        <f>_xll.qlInterestRateIndexValueDate(IndexON,D1412)</f>
        <v>49502</v>
      </c>
      <c r="F1412" s="52">
        <f>IFERROR(_xll.qlIndexFixing(IndexON,D1412,TRUE,_xll.ohTrigger(RecalcTrigger,TriggerON)),NA())</f>
        <v>2.1654322438449114E-2</v>
      </c>
      <c r="H1412" s="49">
        <f>_xll.qlCalendarAdvance(IborCalendar,$H1411,B1412,"f",FALSE)</f>
        <v>49494</v>
      </c>
      <c r="I1412" s="49">
        <f>_xll.qlInterestRateIndexValueDate(Index1M,$H1412)</f>
        <v>49496</v>
      </c>
      <c r="J1412" s="52">
        <f>IFERROR(_xll.qlIndexFixing(Index1M,$H1412,TRUE,_xll.ohTrigger(RecalcTrigger,Trigger1M)),NA())</f>
        <v>2.324904495178225E-2</v>
      </c>
      <c r="K1412" s="52">
        <f>IFERROR(_xll.qlIndexFixing(ONIndex1M,I1412,TRUE,_xll.ohTrigger(RecalcTrigger,Trigger1M)),NA())</f>
        <v>2.3240291396584567E-2</v>
      </c>
      <c r="L1412" s="52">
        <f>IFERROR(_xll.qlIndexFixing(Index3M,H1412,TRUE,_xll.ohTrigger(RecalcTrigger,Trigger3M)),NA())</f>
        <v>2.5267095069181577E-2</v>
      </c>
      <c r="M1412" s="52">
        <f>IFERROR(_xll.qlIndexFixing(ONIndex3M,I1412,TRUE,_xll.ohTrigger(RecalcTrigger,Trigger3M)),NA())</f>
        <v>2.5214779812472443E-2</v>
      </c>
      <c r="N1412" s="52">
        <f>IFERROR(_xll.qlIndexFixing(Index6M,$H1412,TRUE,_xll.ohTrigger(RecalcTrigger,Trigger6M)),NA())</f>
        <v>2.6879789847992875E-2</v>
      </c>
      <c r="O1412" s="52">
        <f>IFERROR(_xll.qlIndexFixing(ONIndex6M,I1412,TRUE,_xll.ohTrigger(RecalcTrigger,Trigger6M)),NA())</f>
        <v>2.6760931111784458E-2</v>
      </c>
      <c r="P1412" s="52">
        <f>IFERROR(_xll.qlIndexFixing(Index1Y,$H1412,TRUE,_xll.ohTrigger(RecalcTrigger,Trigger1Y)),NA())</f>
        <v>2.8640128276367888E-2</v>
      </c>
      <c r="Q1412" s="52">
        <f>IFERROR(_xll.qlIndexFixing(ONIndex1Y,I1412,TRUE,_xll.ohTrigger(RecalcTrigger,Trigger1Y)),NA())</f>
        <v>2.8416275060152429E-2</v>
      </c>
    </row>
    <row r="1413" spans="2:17" x14ac:dyDescent="0.2">
      <c r="B1413" s="46" t="s">
        <v>51</v>
      </c>
      <c r="D1413" s="49">
        <f>_xll.qlCalendarAdvance(LocalCalendar,$D1412,B1413,"f",FALSE)</f>
        <v>49509</v>
      </c>
      <c r="E1413" s="49">
        <f>_xll.qlInterestRateIndexValueDate(IndexON,D1413)</f>
        <v>49509</v>
      </c>
      <c r="F1413" s="52">
        <f>IFERROR(_xll.qlIndexFixing(IndexON,D1413,TRUE,_xll.ohTrigger(RecalcTrigger,TriggerON)),NA())</f>
        <v>2.1649841941675518E-2</v>
      </c>
      <c r="H1413" s="49">
        <f>_xll.qlCalendarAdvance(IborCalendar,$H1412,B1413,"f",FALSE)</f>
        <v>49501</v>
      </c>
      <c r="I1413" s="49">
        <f>_xll.qlInterestRateIndexValueDate(Index1M,$H1413)</f>
        <v>49503</v>
      </c>
      <c r="J1413" s="52">
        <f>IFERROR(_xll.qlIndexFixing(Index1M,$H1413,TRUE,_xll.ohTrigger(RecalcTrigger,Trigger1M)),NA())</f>
        <v>2.3242888871032569E-2</v>
      </c>
      <c r="K1413" s="52">
        <f>IFERROR(_xll.qlIndexFixing(ONIndex1M,I1413,TRUE,_xll.ohTrigger(RecalcTrigger,Trigger1M)),NA())</f>
        <v>2.3234192085688221E-2</v>
      </c>
      <c r="L1413" s="52">
        <f>IFERROR(_xll.qlIndexFixing(Index3M,H1413,TRUE,_xll.ohTrigger(RecalcTrigger,Trigger3M)),NA())</f>
        <v>2.5262026323175632E-2</v>
      </c>
      <c r="M1413" s="52">
        <f>IFERROR(_xll.qlIndexFixing(ONIndex3M,I1413,TRUE,_xll.ohTrigger(RecalcTrigger,Trigger3M)),NA())</f>
        <v>2.5210509767195077E-2</v>
      </c>
      <c r="N1413" s="52">
        <f>IFERROR(_xll.qlIndexFixing(Index6M,$H1413,TRUE,_xll.ohTrigger(RecalcTrigger,Trigger6M)),NA())</f>
        <v>2.6874797994406386E-2</v>
      </c>
      <c r="O1413" s="52">
        <f>IFERROR(_xll.qlIndexFixing(ONIndex6M,I1413,TRUE,_xll.ohTrigger(RecalcTrigger,Trigger6M)),NA())</f>
        <v>2.6756404421268698E-2</v>
      </c>
      <c r="P1413" s="52">
        <f>IFERROR(_xll.qlIndexFixing(Index1Y,$H1413,TRUE,_xll.ohTrigger(RecalcTrigger,Trigger1Y)),NA())</f>
        <v>2.8632717672899252E-2</v>
      </c>
      <c r="Q1413" s="52">
        <f>IFERROR(_xll.qlIndexFixing(ONIndex1Y,I1413,TRUE,_xll.ohTrigger(RecalcTrigger,Trigger1Y)),NA())</f>
        <v>2.8409632975936461E-2</v>
      </c>
    </row>
    <row r="1414" spans="2:17" x14ac:dyDescent="0.2">
      <c r="B1414" s="46" t="s">
        <v>51</v>
      </c>
      <c r="D1414" s="49">
        <f>_xll.qlCalendarAdvance(LocalCalendar,$D1413,B1414,"f",FALSE)</f>
        <v>49516</v>
      </c>
      <c r="E1414" s="49">
        <f>_xll.qlInterestRateIndexValueDate(IndexON,D1414)</f>
        <v>49516</v>
      </c>
      <c r="F1414" s="52">
        <f>IFERROR(_xll.qlIndexFixing(IndexON,D1414,TRUE,_xll.ohTrigger(RecalcTrigger,TriggerON)),NA())</f>
        <v>2.1645330024195886E-2</v>
      </c>
      <c r="H1414" s="49">
        <f>_xll.qlCalendarAdvance(IborCalendar,$H1413,B1414,"f",FALSE)</f>
        <v>49508</v>
      </c>
      <c r="I1414" s="49">
        <f>_xll.qlInterestRateIndexValueDate(Index1M,$H1414)</f>
        <v>49510</v>
      </c>
      <c r="J1414" s="52">
        <f>IFERROR(_xll.qlIndexFixing(Index1M,$H1414,TRUE,_xll.ohTrigger(RecalcTrigger,Trigger1M)),NA())</f>
        <v>2.3236709921623664E-2</v>
      </c>
      <c r="K1414" s="52">
        <f>IFERROR(_xll.qlIndexFixing(ONIndex1M,I1414,TRUE,_xll.ohTrigger(RecalcTrigger,Trigger1M)),NA())</f>
        <v>2.3228069944440932E-2</v>
      </c>
      <c r="L1414" s="52">
        <f>IFERROR(_xll.qlIndexFixing(Index3M,H1414,TRUE,_xll.ohTrigger(RecalcTrigger,Trigger3M)),NA())</f>
        <v>2.5257483169626099E-2</v>
      </c>
      <c r="M1414" s="52">
        <f>IFERROR(_xll.qlIndexFixing(ONIndex3M,I1414,TRUE,_xll.ohTrigger(RecalcTrigger,Trigger3M)),NA())</f>
        <v>2.5206207150345605E-2</v>
      </c>
      <c r="N1414" s="52">
        <f>IFERROR(_xll.qlIndexFixing(Index6M,$H1414,TRUE,_xll.ohTrigger(RecalcTrigger,Trigger6M)),NA())</f>
        <v>2.6870403511190608E-2</v>
      </c>
      <c r="O1414" s="52">
        <f>IFERROR(_xll.qlIndexFixing(ONIndex6M,I1414,TRUE,_xll.ohTrigger(RecalcTrigger,Trigger6M)),NA())</f>
        <v>2.6751847096031511E-2</v>
      </c>
      <c r="P1414" s="52">
        <f>IFERROR(_xll.qlIndexFixing(Index1Y,$H1414,TRUE,_xll.ohTrigger(RecalcTrigger,Trigger1Y)),NA())</f>
        <v>2.862529577821241E-2</v>
      </c>
      <c r="Q1414" s="52">
        <f>IFERROR(_xll.qlIndexFixing(ONIndex1Y,I1414,TRUE,_xll.ohTrigger(RecalcTrigger,Trigger1Y)),NA())</f>
        <v>2.8402967184577577E-2</v>
      </c>
    </row>
    <row r="1415" spans="2:17" x14ac:dyDescent="0.2">
      <c r="B1415" s="46" t="s">
        <v>51</v>
      </c>
      <c r="D1415" s="49">
        <f>_xll.qlCalendarAdvance(LocalCalendar,$D1414,B1415,"f",FALSE)</f>
        <v>49523</v>
      </c>
      <c r="E1415" s="49">
        <f>_xll.qlInterestRateIndexValueDate(IndexON,D1415)</f>
        <v>49523</v>
      </c>
      <c r="F1415" s="52">
        <f>IFERROR(_xll.qlIndexFixing(IndexON,D1415,TRUE,_xll.ohTrigger(RecalcTrigger,TriggerON)),NA())</f>
        <v>2.1640786686090152E-2</v>
      </c>
      <c r="H1415" s="49">
        <f>_xll.qlCalendarAdvance(IborCalendar,$H1414,B1415,"f",FALSE)</f>
        <v>49515</v>
      </c>
      <c r="I1415" s="49">
        <f>_xll.qlInterestRateIndexValueDate(Index1M,$H1415)</f>
        <v>49517</v>
      </c>
      <c r="J1415" s="52">
        <f>IFERROR(_xll.qlIndexFixing(Index1M,$H1415,TRUE,_xll.ohTrigger(RecalcTrigger,Trigger1M)),NA())</f>
        <v>2.3230812027286718E-2</v>
      </c>
      <c r="K1415" s="52">
        <f>IFERROR(_xll.qlIndexFixing(ONIndex1M,I1415,TRUE,_xll.ohTrigger(RecalcTrigger,Trigger1M)),NA())</f>
        <v>2.32219249728427E-2</v>
      </c>
      <c r="L1415" s="52">
        <f>IFERROR(_xll.qlIndexFixing(Index3M,H1415,TRUE,_xll.ohTrigger(RecalcTrigger,Trigger3M)),NA())</f>
        <v>2.5252907241803058E-2</v>
      </c>
      <c r="M1415" s="52">
        <f>IFERROR(_xll.qlIndexFixing(ONIndex3M,I1415,TRUE,_xll.ohTrigger(RecalcTrigger,Trigger3M)),NA())</f>
        <v>2.5201871961897382E-2</v>
      </c>
      <c r="N1415" s="52">
        <f>IFERROR(_xll.qlIndexFixing(Index6M,$H1415,TRUE,_xll.ohTrigger(RecalcTrigger,Trigger6M)),NA())</f>
        <v>2.6864721172536053E-2</v>
      </c>
      <c r="O1415" s="52">
        <f>IFERROR(_xll.qlIndexFixing(ONIndex6M,I1415,TRUE,_xll.ohTrigger(RecalcTrigger,Trigger6M)),NA())</f>
        <v>2.6747259136152834E-2</v>
      </c>
      <c r="P1415" s="52">
        <f>IFERROR(_xll.qlIndexFixing(Index1Y,$H1415,TRUE,_xll.ohTrigger(RecalcTrigger,Trigger1Y)),NA())</f>
        <v>2.8617863916246902E-2</v>
      </c>
      <c r="Q1415" s="52">
        <f>IFERROR(_xll.qlIndexFixing(ONIndex1Y,I1415,TRUE,_xll.ohTrigger(RecalcTrigger,Trigger1Y)),NA())</f>
        <v>2.8396277686155713E-2</v>
      </c>
    </row>
    <row r="1416" spans="2:17" x14ac:dyDescent="0.2">
      <c r="B1416" s="46" t="s">
        <v>51</v>
      </c>
      <c r="D1416" s="49">
        <f>_xll.qlCalendarAdvance(LocalCalendar,$D1415,B1416,"f",FALSE)</f>
        <v>49530</v>
      </c>
      <c r="E1416" s="49">
        <f>_xll.qlInterestRateIndexValueDate(IndexON,D1416)</f>
        <v>49530</v>
      </c>
      <c r="F1416" s="52">
        <f>IFERROR(_xll.qlIndexFixing(IndexON,D1416,TRUE,_xll.ohTrigger(RecalcTrigger,TriggerON)),NA())</f>
        <v>2.1636211927278381E-2</v>
      </c>
      <c r="H1416" s="49">
        <f>_xll.qlCalendarAdvance(IborCalendar,$H1415,B1416,"f",FALSE)</f>
        <v>49522</v>
      </c>
      <c r="I1416" s="49">
        <f>_xll.qlInterestRateIndexValueDate(Index1M,$H1416)</f>
        <v>49524</v>
      </c>
      <c r="J1416" s="52">
        <f>IFERROR(_xll.qlIndexFixing(Index1M,$H1416,TRUE,_xll.ohTrigger(RecalcTrigger,Trigger1M)),NA())</f>
        <v>2.3224585305880729E-2</v>
      </c>
      <c r="K1416" s="52">
        <f>IFERROR(_xll.qlIndexFixing(ONIndex1M,I1416,TRUE,_xll.ohTrigger(RecalcTrigger,Trigger1M)),NA())</f>
        <v>2.3215757170893525E-2</v>
      </c>
      <c r="L1416" s="52">
        <f>IFERROR(_xll.qlIndexFixing(Index3M,H1416,TRUE,_xll.ohTrigger(RecalcTrigger,Trigger3M)),NA())</f>
        <v>2.5248298539823012E-2</v>
      </c>
      <c r="M1416" s="52">
        <f>IFERROR(_xll.qlIndexFixing(ONIndex3M,I1416,TRUE,_xll.ohTrigger(RecalcTrigger,Trigger3M)),NA())</f>
        <v>2.5197504201877052E-2</v>
      </c>
      <c r="N1416" s="52">
        <f>IFERROR(_xll.qlIndexFixing(Index6M,$H1416,TRUE,_xll.ohTrigger(RecalcTrigger,Trigger6M)),NA())</f>
        <v>2.6859636204727068E-2</v>
      </c>
      <c r="O1416" s="52">
        <f>IFERROR(_xll.qlIndexFixing(ONIndex6M,I1416,TRUE,_xll.ohTrigger(RecalcTrigger,Trigger6M)),NA())</f>
        <v>2.6742640541579377E-2</v>
      </c>
      <c r="P1416" s="52">
        <f>IFERROR(_xll.qlIndexFixing(Index1Y,$H1416,TRUE,_xll.ohTrigger(RecalcTrigger,Trigger1Y)),NA())</f>
        <v>2.8610423410903935E-2</v>
      </c>
      <c r="Q1416" s="52">
        <f>IFERROR(_xll.qlIndexFixing(ONIndex1Y,I1416,TRUE,_xll.ohTrigger(RecalcTrigger,Trigger1Y)),NA())</f>
        <v>2.838956448067087E-2</v>
      </c>
    </row>
    <row r="1417" spans="2:17" x14ac:dyDescent="0.2">
      <c r="B1417" s="46" t="s">
        <v>51</v>
      </c>
      <c r="D1417" s="49">
        <f>_xll.qlCalendarAdvance(LocalCalendar,$D1416,B1417,"f",FALSE)</f>
        <v>49537</v>
      </c>
      <c r="E1417" s="49">
        <f>_xll.qlInterestRateIndexValueDate(IndexON,D1417)</f>
        <v>49537</v>
      </c>
      <c r="F1417" s="52">
        <f>IFERROR(_xll.qlIndexFixing(IndexON,D1417,TRUE,_xll.ohTrigger(RecalcTrigger,TriggerON)),NA())</f>
        <v>2.1631605747680638E-2</v>
      </c>
      <c r="H1417" s="49">
        <f>_xll.qlCalendarAdvance(IborCalendar,$H1416,B1417,"f",FALSE)</f>
        <v>49529</v>
      </c>
      <c r="I1417" s="49">
        <f>_xll.qlInterestRateIndexValueDate(Index1M,$H1417)</f>
        <v>49531</v>
      </c>
      <c r="J1417" s="52">
        <f>IFERROR(_xll.qlIndexFixing(Index1M,$H1417,TRUE,_xll.ohTrigger(RecalcTrigger,Trigger1M)),NA())</f>
        <v>2.3218035861830973E-2</v>
      </c>
      <c r="K1417" s="52">
        <f>IFERROR(_xll.qlIndexFixing(ONIndex1M,I1417,TRUE,_xll.ohTrigger(RecalcTrigger,Trigger1M)),NA())</f>
        <v>2.3209566538620052E-2</v>
      </c>
      <c r="L1417" s="52">
        <f>IFERROR(_xll.qlIndexFixing(Index3M,H1417,TRUE,_xll.ohTrigger(RecalcTrigger,Trigger3M)),NA())</f>
        <v>2.52442021249457E-2</v>
      </c>
      <c r="M1417" s="52">
        <f>IFERROR(_xll.qlIndexFixing(ONIndex3M,I1417,TRUE,_xll.ohTrigger(RecalcTrigger,Trigger3M)),NA())</f>
        <v>2.5193103870284617E-2</v>
      </c>
      <c r="N1417" s="52">
        <f>IFERROR(_xll.qlIndexFixing(Index6M,$H1417,TRUE,_xll.ohTrigger(RecalcTrigger,Trigger6M)),NA())</f>
        <v>2.6854520199323103E-2</v>
      </c>
      <c r="O1417" s="52">
        <f>IFERROR(_xll.qlIndexFixing(ONIndex6M,I1417,TRUE,_xll.ohTrigger(RecalcTrigger,Trigger6M)),NA())</f>
        <v>2.6737991312337783E-2</v>
      </c>
      <c r="P1417" s="52">
        <f>IFERROR(_xll.qlIndexFixing(Index1Y,$H1417,TRUE,_xll.ohTrigger(RecalcTrigger,Trigger1Y)),NA())</f>
        <v>2.8602975586045513E-2</v>
      </c>
      <c r="Q1417" s="52">
        <f>IFERROR(_xll.qlIndexFixing(ONIndex1Y,I1417,TRUE,_xll.ohTrigger(RecalcTrigger,Trigger1Y)),NA())</f>
        <v>2.8382827568096403E-2</v>
      </c>
    </row>
    <row r="1418" spans="2:17" x14ac:dyDescent="0.2">
      <c r="B1418" s="46" t="s">
        <v>51</v>
      </c>
      <c r="D1418" s="49">
        <f>_xll.qlCalendarAdvance(LocalCalendar,$D1417,B1418,"f",FALSE)</f>
        <v>49544</v>
      </c>
      <c r="E1418" s="49">
        <f>_xll.qlInterestRateIndexValueDate(IndexON,D1418)</f>
        <v>49544</v>
      </c>
      <c r="F1418" s="52">
        <f>IFERROR(_xll.qlIndexFixing(IndexON,D1418,TRUE,_xll.ohTrigger(RecalcTrigger,TriggerON)),NA())</f>
        <v>2.1626968147376857E-2</v>
      </c>
      <c r="H1418" s="49">
        <f>_xll.qlCalendarAdvance(IborCalendar,$H1417,B1418,"f",FALSE)</f>
        <v>49536</v>
      </c>
      <c r="I1418" s="49">
        <f>_xll.qlInterestRateIndexValueDate(Index1M,$H1418)</f>
        <v>49538</v>
      </c>
      <c r="J1418" s="52">
        <f>IFERROR(_xll.qlIndexFixing(Index1M,$H1418,TRUE,_xll.ohTrigger(RecalcTrigger,Trigger1M)),NA())</f>
        <v>2.3211765438164222E-2</v>
      </c>
      <c r="K1418" s="52">
        <f>IFERROR(_xll.qlIndexFixing(ONIndex1M,I1418,TRUE,_xll.ohTrigger(RecalcTrigger,Trigger1M)),NA())</f>
        <v>2.3203353076022282E-2</v>
      </c>
      <c r="L1418" s="52">
        <f>IFERROR(_xll.qlIndexFixing(Index3M,H1418,TRUE,_xll.ohTrigger(RecalcTrigger,Trigger3M)),NA())</f>
        <v>2.5238982813861312E-2</v>
      </c>
      <c r="M1418" s="52">
        <f>IFERROR(_xll.qlIndexFixing(ONIndex3M,I1418,TRUE,_xll.ohTrigger(RecalcTrigger,Trigger3M)),NA())</f>
        <v>2.5188670967093429E-2</v>
      </c>
      <c r="N1418" s="52">
        <f>IFERROR(_xll.qlIndexFixing(Index6M,$H1418,TRUE,_xll.ohTrigger(RecalcTrigger,Trigger6M)),NA())</f>
        <v>2.6849991184996987E-2</v>
      </c>
      <c r="O1418" s="52">
        <f>IFERROR(_xll.qlIndexFixing(ONIndex6M,I1418,TRUE,_xll.ohTrigger(RecalcTrigger,Trigger6M)),NA())</f>
        <v>2.6733311448428054E-2</v>
      </c>
      <c r="P1418" s="52">
        <f>IFERROR(_xll.qlIndexFixing(Index1Y,$H1418,TRUE,_xll.ohTrigger(RecalcTrigger,Trigger1Y)),NA())</f>
        <v>2.859552176549443E-2</v>
      </c>
      <c r="Q1418" s="52">
        <f>IFERROR(_xll.qlIndexFixing(ONIndex1Y,I1418,TRUE,_xll.ohTrigger(RecalcTrigger,Trigger1Y)),NA())</f>
        <v>2.837606694843231E-2</v>
      </c>
    </row>
    <row r="1419" spans="2:17" x14ac:dyDescent="0.2">
      <c r="B1419" s="46" t="s">
        <v>51</v>
      </c>
      <c r="D1419" s="49">
        <f>_xll.qlCalendarAdvance(LocalCalendar,$D1418,B1419,"f",FALSE)</f>
        <v>49551</v>
      </c>
      <c r="E1419" s="49">
        <f>_xll.qlInterestRateIndexValueDate(IndexON,D1419)</f>
        <v>49551</v>
      </c>
      <c r="F1419" s="52">
        <f>IFERROR(_xll.qlIndexFixing(IndexON,D1419,TRUE,_xll.ohTrigger(RecalcTrigger,TriggerON)),NA())</f>
        <v>2.1622299126446975E-2</v>
      </c>
      <c r="H1419" s="49">
        <f>_xll.qlCalendarAdvance(IborCalendar,$H1418,B1419,"f",FALSE)</f>
        <v>49543</v>
      </c>
      <c r="I1419" s="49">
        <f>_xll.qlInterestRateIndexValueDate(Index1M,$H1419)</f>
        <v>49545</v>
      </c>
      <c r="J1419" s="52">
        <f>IFERROR(_xll.qlIndexFixing(Index1M,$H1419,TRUE,_xll.ohTrigger(RecalcTrigger,Trigger1M)),NA())</f>
        <v>2.3205472146023903E-2</v>
      </c>
      <c r="K1419" s="52">
        <f>IFERROR(_xll.qlIndexFixing(ONIndex1M,I1419,TRUE,_xll.ohTrigger(RecalcTrigger,Trigger1M)),NA())</f>
        <v>2.3197417632951911E-2</v>
      </c>
      <c r="L1419" s="52">
        <f>IFERROR(_xll.qlIndexFixing(Index3M,H1419,TRUE,_xll.ohTrigger(RecalcTrigger,Trigger3M)),NA())</f>
        <v>2.523427579011777E-2</v>
      </c>
      <c r="M1419" s="52">
        <f>IFERROR(_xll.qlIndexFixing(ONIndex3M,I1419,TRUE,_xll.ohTrigger(RecalcTrigger,Trigger3M)),NA())</f>
        <v>2.5184765920847063E-2</v>
      </c>
      <c r="N1419" s="52">
        <f>IFERROR(_xll.qlIndexFixing(Index6M,$H1419,TRUE,_xll.ohTrigger(RecalcTrigger,Trigger6M)),NA())</f>
        <v>2.6844195076695946E-2</v>
      </c>
      <c r="O1419" s="52">
        <f>IFERROR(_xll.qlIndexFixing(ONIndex6M,I1419,TRUE,_xll.ohTrigger(RecalcTrigger,Trigger6M)),NA())</f>
        <v>2.6729255304234201E-2</v>
      </c>
      <c r="P1419" s="52">
        <f>IFERROR(_xll.qlIndexFixing(Index1Y,$H1419,TRUE,_xll.ohTrigger(RecalcTrigger,Trigger1Y)),NA())</f>
        <v>2.8588648952391098E-2</v>
      </c>
      <c r="Q1419" s="52">
        <f>IFERROR(_xll.qlIndexFixing(ONIndex1Y,I1419,TRUE,_xll.ohTrigger(RecalcTrigger,Trigger1Y)),NA())</f>
        <v>2.8369914681949382E-2</v>
      </c>
    </row>
    <row r="1420" spans="2:17" x14ac:dyDescent="0.2">
      <c r="B1420" s="46" t="s">
        <v>51</v>
      </c>
      <c r="D1420" s="49">
        <f>_xll.qlCalendarAdvance(LocalCalendar,$D1419,B1420,"f",FALSE)</f>
        <v>49558</v>
      </c>
      <c r="E1420" s="49">
        <f>_xll.qlInterestRateIndexValueDate(IndexON,D1420)</f>
        <v>49558</v>
      </c>
      <c r="F1420" s="52">
        <f>IFERROR(_xll.qlIndexFixing(IndexON,D1420,TRUE,_xll.ohTrigger(RecalcTrigger,TriggerON)),NA())</f>
        <v>2.1617598684731121E-2</v>
      </c>
      <c r="H1420" s="49">
        <f>_xll.qlCalendarAdvance(IborCalendar,$H1419,B1420,"f",FALSE)</f>
        <v>49550</v>
      </c>
      <c r="I1420" s="49">
        <f>_xll.qlInterestRateIndexValueDate(Index1M,$H1420)</f>
        <v>49552</v>
      </c>
      <c r="J1420" s="52">
        <f>IFERROR(_xll.qlIndexFixing(Index1M,$H1420,TRUE,_xll.ohTrigger(RecalcTrigger,Trigger1M)),NA())</f>
        <v>2.3198273686197344E-2</v>
      </c>
      <c r="K1420" s="52">
        <f>IFERROR(_xll.qlIndexFixing(ONIndex1M,I1420,TRUE,_xll.ohTrigger(RecalcTrigger,Trigger1M)),NA())</f>
        <v>2.3191156475639296E-2</v>
      </c>
      <c r="L1420" s="52">
        <f>IFERROR(_xll.qlIndexFixing(Index3M,H1420,TRUE,_xll.ohTrigger(RecalcTrigger,Trigger3M)),NA())</f>
        <v>2.522792345945496E-2</v>
      </c>
      <c r="M1420" s="52">
        <f>IFERROR(_xll.qlIndexFixing(ONIndex3M,I1420,TRUE,_xll.ohTrigger(RecalcTrigger,Trigger3M)),NA())</f>
        <v>2.5180265233224475E-2</v>
      </c>
      <c r="N1420" s="52">
        <f>IFERROR(_xll.qlIndexFixing(Index6M,$H1420,TRUE,_xll.ohTrigger(RecalcTrigger,Trigger6M)),NA())</f>
        <v>2.6837146173113169E-2</v>
      </c>
      <c r="O1420" s="52">
        <f>IFERROR(_xll.qlIndexFixing(ONIndex6M,I1420,TRUE,_xll.ohTrigger(RecalcTrigger,Trigger6M)),NA())</f>
        <v>2.6724511630700221E-2</v>
      </c>
      <c r="P1420" s="52">
        <f>IFERROR(_xll.qlIndexFixing(Index1Y,$H1420,TRUE,_xll.ohTrigger(RecalcTrigger,Trigger1Y)),NA())</f>
        <v>2.8578844307574021E-2</v>
      </c>
      <c r="Q1420" s="52">
        <f>IFERROR(_xll.qlIndexFixing(ONIndex1Y,I1420,TRUE,_xll.ohTrigger(RecalcTrigger,Trigger1Y)),NA())</f>
        <v>2.836310441829637E-2</v>
      </c>
    </row>
    <row r="1421" spans="2:17" x14ac:dyDescent="0.2">
      <c r="B1421" s="46" t="s">
        <v>51</v>
      </c>
      <c r="D1421" s="49">
        <f>_xll.qlCalendarAdvance(LocalCalendar,$D1420,B1421,"f",FALSE)</f>
        <v>49565</v>
      </c>
      <c r="E1421" s="49">
        <f>_xll.qlInterestRateIndexValueDate(IndexON,D1421)</f>
        <v>49565</v>
      </c>
      <c r="F1421" s="52">
        <f>IFERROR(_xll.qlIndexFixing(IndexON,D1421,TRUE,_xll.ohTrigger(RecalcTrigger,TriggerON)),NA())</f>
        <v>2.1612866822389165E-2</v>
      </c>
      <c r="H1421" s="49">
        <f>_xll.qlCalendarAdvance(IborCalendar,$H1420,B1421,"f",FALSE)</f>
        <v>49557</v>
      </c>
      <c r="I1421" s="49">
        <f>_xll.qlInterestRateIndexValueDate(Index1M,$H1421)</f>
        <v>49559</v>
      </c>
      <c r="J1421" s="52">
        <f>IFERROR(_xll.qlIndexFixing(Index1M,$H1421,TRUE,_xll.ohTrigger(RecalcTrigger,Trigger1M)),NA())</f>
        <v>2.3193108650953198E-2</v>
      </c>
      <c r="K1421" s="52">
        <f>IFERROR(_xll.qlIndexFixing(ONIndex1M,I1421,TRUE,_xll.ohTrigger(RecalcTrigger,Trigger1M)),NA())</f>
        <v>2.3184575706229893E-2</v>
      </c>
      <c r="L1421" s="52">
        <f>IFERROR(_xll.qlIndexFixing(Index3M,H1421,TRUE,_xll.ohTrigger(RecalcTrigger,Trigger3M)),NA())</f>
        <v>2.5223158909839456E-2</v>
      </c>
      <c r="M1421" s="52">
        <f>IFERROR(_xll.qlIndexFixing(ONIndex3M,I1421,TRUE,_xll.ohTrigger(RecalcTrigger,Trigger3M)),NA())</f>
        <v>2.5175176828140522E-2</v>
      </c>
      <c r="N1421" s="52">
        <f>IFERROR(_xll.qlIndexFixing(Index6M,$H1421,TRUE,_xll.ohTrigger(RecalcTrigger,Trigger6M)),NA())</f>
        <v>2.6831913832688063E-2</v>
      </c>
      <c r="O1421" s="52">
        <f>IFERROR(_xll.qlIndexFixing(ONIndex6M,I1421,TRUE,_xll.ohTrigger(RecalcTrigger,Trigger6M)),NA())</f>
        <v>2.6719088048663409E-2</v>
      </c>
      <c r="P1421" s="52">
        <f>IFERROR(_xll.qlIndexFixing(Index1Y,$H1421,TRUE,_xll.ohTrigger(RecalcTrigger,Trigger1Y)),NA())</f>
        <v>2.8573137567335094E-2</v>
      </c>
      <c r="Q1421" s="52">
        <f>IFERROR(_xll.qlIndexFixing(ONIndex1Y,I1421,TRUE,_xll.ohTrigger(RecalcTrigger,Trigger1Y)),NA())</f>
        <v>2.8355642847088802E-2</v>
      </c>
    </row>
    <row r="1422" spans="2:17" x14ac:dyDescent="0.2">
      <c r="B1422" s="46" t="s">
        <v>51</v>
      </c>
      <c r="D1422" s="49">
        <f>_xll.qlCalendarAdvance(LocalCalendar,$D1421,B1422,"f",FALSE)</f>
        <v>49572</v>
      </c>
      <c r="E1422" s="49">
        <f>_xll.qlInterestRateIndexValueDate(IndexON,D1422)</f>
        <v>49572</v>
      </c>
      <c r="F1422" s="52">
        <f>IFERROR(_xll.qlIndexFixing(IndexON,D1422,TRUE,_xll.ohTrigger(RecalcTrigger,TriggerON)),NA())</f>
        <v>2.1608103539261236E-2</v>
      </c>
      <c r="H1422" s="49">
        <f>_xll.qlCalendarAdvance(IborCalendar,$H1421,B1422,"f",FALSE)</f>
        <v>49564</v>
      </c>
      <c r="I1422" s="49">
        <f>_xll.qlInterestRateIndexValueDate(Index1M,$H1422)</f>
        <v>49566</v>
      </c>
      <c r="J1422" s="52">
        <f>IFERROR(_xll.qlIndexFixing(Index1M,$H1422,TRUE,_xll.ohTrigger(RecalcTrigger,Trigger1M)),NA())</f>
        <v>2.3186455059140607E-2</v>
      </c>
      <c r="K1422" s="52">
        <f>IFERROR(_xll.qlIndexFixing(ONIndex1M,I1422,TRUE,_xll.ohTrigger(RecalcTrigger,Trigger1M)),NA())</f>
        <v>2.3178270922308286E-2</v>
      </c>
      <c r="L1422" s="52">
        <f>IFERROR(_xll.qlIndexFixing(Index3M,H1422,TRUE,_xll.ohTrigger(RecalcTrigger,Trigger3M)),NA())</f>
        <v>2.5218361593434234E-2</v>
      </c>
      <c r="M1422" s="52">
        <f>IFERROR(_xll.qlIndexFixing(ONIndex3M,I1422,TRUE,_xll.ohTrigger(RecalcTrigger,Trigger3M)),NA())</f>
        <v>2.5170613638687556E-2</v>
      </c>
      <c r="N1422" s="52">
        <f>IFERROR(_xll.qlIndexFixing(Index6M,$H1422,TRUE,_xll.ohTrigger(RecalcTrigger,Trigger6M)),NA())</f>
        <v>2.6826650462501777E-2</v>
      </c>
      <c r="O1422" s="52">
        <f>IFERROR(_xll.qlIndexFixing(ONIndex6M,I1422,TRUE,_xll.ohTrigger(RecalcTrigger,Trigger6M)),NA())</f>
        <v>2.6714285646134428E-2</v>
      </c>
      <c r="P1422" s="52">
        <f>IFERROR(_xll.qlIndexFixing(Index1Y,$H1422,TRUE,_xll.ohTrigger(RecalcTrigger,Trigger1Y)),NA())</f>
        <v>2.8565673001467003E-2</v>
      </c>
      <c r="Q1422" s="52">
        <f>IFERROR(_xll.qlIndexFixing(ONIndex1Y,I1422,TRUE,_xll.ohTrigger(RecalcTrigger,Trigger1Y)),NA())</f>
        <v>2.8348787399199438E-2</v>
      </c>
    </row>
    <row r="1423" spans="2:17" x14ac:dyDescent="0.2">
      <c r="B1423" s="46" t="s">
        <v>51</v>
      </c>
      <c r="D1423" s="49">
        <f>_xll.qlCalendarAdvance(LocalCalendar,$D1422,B1423,"f",FALSE)</f>
        <v>49579</v>
      </c>
      <c r="E1423" s="49">
        <f>_xll.qlInterestRateIndexValueDate(IndexON,D1423)</f>
        <v>49579</v>
      </c>
      <c r="F1423" s="52">
        <f>IFERROR(_xll.qlIndexFixing(IndexON,D1423,TRUE,_xll.ohTrigger(RecalcTrigger,TriggerON)),NA())</f>
        <v>2.1603308835507207E-2</v>
      </c>
      <c r="H1423" s="49">
        <f>_xll.qlCalendarAdvance(IborCalendar,$H1422,B1423,"f",FALSE)</f>
        <v>49571</v>
      </c>
      <c r="I1423" s="49">
        <f>_xll.qlInterestRateIndexValueDate(Index1M,$H1423)</f>
        <v>49573</v>
      </c>
      <c r="J1423" s="52">
        <f>IFERROR(_xll.qlIndexFixing(Index1M,$H1423,TRUE,_xll.ohTrigger(RecalcTrigger,Trigger1M)),NA())</f>
        <v>2.3180070293482496E-2</v>
      </c>
      <c r="K1423" s="52">
        <f>IFERROR(_xll.qlIndexFixing(ONIndex1M,I1423,TRUE,_xll.ohTrigger(RecalcTrigger,Trigger1M)),NA())</f>
        <v>2.3171943308062382E-2</v>
      </c>
      <c r="L1423" s="52">
        <f>IFERROR(_xll.qlIndexFixing(Index3M,H1423,TRUE,_xll.ohTrigger(RecalcTrigger,Trigger3M)),NA())</f>
        <v>2.521353151035963E-2</v>
      </c>
      <c r="M1423" s="52">
        <f>IFERROR(_xll.qlIndexFixing(ONIndex3M,I1423,TRUE,_xll.ohTrigger(RecalcTrigger,Trigger3M)),NA())</f>
        <v>2.5166017877689129E-2</v>
      </c>
      <c r="N1423" s="52">
        <f>IFERROR(_xll.qlIndexFixing(Index6M,$H1423,TRUE,_xll.ohTrigger(RecalcTrigger,Trigger6M)),NA())</f>
        <v>2.6821356062798514E-2</v>
      </c>
      <c r="O1423" s="52">
        <f>IFERROR(_xll.qlIndexFixing(ONIndex6M,I1423,TRUE,_xll.ohTrigger(RecalcTrigger,Trigger6M)),NA())</f>
        <v>2.6709452608910667E-2</v>
      </c>
      <c r="P1423" s="52">
        <f>IFERROR(_xll.qlIndexFixing(Index1Y,$H1423,TRUE,_xll.ohTrigger(RecalcTrigger,Trigger1Y)),NA())</f>
        <v>2.8558209058436715E-2</v>
      </c>
      <c r="Q1423" s="52">
        <f>IFERROR(_xll.qlIndexFixing(ONIndex1Y,I1423,TRUE,_xll.ohTrigger(RecalcTrigger,Trigger1Y)),NA())</f>
        <v>2.8341908244247094E-2</v>
      </c>
    </row>
    <row r="1424" spans="2:17" x14ac:dyDescent="0.2">
      <c r="B1424" s="46" t="s">
        <v>51</v>
      </c>
      <c r="D1424" s="49">
        <f>_xll.qlCalendarAdvance(LocalCalendar,$D1423,B1424,"f",FALSE)</f>
        <v>49586</v>
      </c>
      <c r="E1424" s="49">
        <f>_xll.qlInterestRateIndexValueDate(IndexON,D1424)</f>
        <v>49586</v>
      </c>
      <c r="F1424" s="52">
        <f>IFERROR(_xll.qlIndexFixing(IndexON,D1424,TRUE,_xll.ohTrigger(RecalcTrigger,TriggerON)),NA())</f>
        <v>2.1598482710967204E-2</v>
      </c>
      <c r="H1424" s="49">
        <f>_xll.qlCalendarAdvance(IborCalendar,$H1423,B1424,"f",FALSE)</f>
        <v>49578</v>
      </c>
      <c r="I1424" s="49">
        <f>_xll.qlInterestRateIndexValueDate(Index1M,$H1424)</f>
        <v>49580</v>
      </c>
      <c r="J1424" s="52">
        <f>IFERROR(_xll.qlIndexFixing(Index1M,$H1424,TRUE,_xll.ohTrigger(RecalcTrigger,Trigger1M)),NA())</f>
        <v>2.317423359983195E-2</v>
      </c>
      <c r="K1424" s="52">
        <f>IFERROR(_xll.qlIndexFixing(ONIndex1M,I1424,TRUE,_xll.ohTrigger(RecalcTrigger,Trigger1M)),NA())</f>
        <v>2.316559286354547E-2</v>
      </c>
      <c r="L1424" s="52">
        <f>IFERROR(_xll.qlIndexFixing(Index3M,H1424,TRUE,_xll.ohTrigger(RecalcTrigger,Trigger3M)),NA())</f>
        <v>2.5210249068599033E-2</v>
      </c>
      <c r="M1424" s="52">
        <f>IFERROR(_xll.qlIndexFixing(ONIndex3M,I1424,TRUE,_xll.ohTrigger(RecalcTrigger,Trigger3M)),NA())</f>
        <v>2.5161389545145241E-2</v>
      </c>
      <c r="N1424" s="52">
        <f>IFERROR(_xll.qlIndexFixing(Index6M,$H1424,TRUE,_xll.ohTrigger(RecalcTrigger,Trigger6M)),NA())</f>
        <v>2.6817839129288291E-2</v>
      </c>
      <c r="O1424" s="52">
        <f>IFERROR(_xll.qlIndexFixing(ONIndex6M,I1424,TRUE,_xll.ohTrigger(RecalcTrigger,Trigger6M)),NA())</f>
        <v>2.6704588937045415E-2</v>
      </c>
      <c r="P1424" s="52">
        <f>IFERROR(_xll.qlIndexFixing(Index1Y,$H1424,TRUE,_xll.ohTrigger(RecalcTrigger,Trigger1Y)),NA())</f>
        <v>2.8551335457785022E-2</v>
      </c>
      <c r="Q1424" s="52">
        <f>IFERROR(_xll.qlIndexFixing(ONIndex1Y,I1424,TRUE,_xll.ohTrigger(RecalcTrigger,Trigger1Y)),NA())</f>
        <v>2.8335005382285061E-2</v>
      </c>
    </row>
    <row r="1425" spans="2:17" x14ac:dyDescent="0.2">
      <c r="B1425" s="46" t="s">
        <v>51</v>
      </c>
      <c r="D1425" s="49">
        <f>_xll.qlCalendarAdvance(LocalCalendar,$D1424,B1425,"f",FALSE)</f>
        <v>49593</v>
      </c>
      <c r="E1425" s="49">
        <f>_xll.qlInterestRateIndexValueDate(IndexON,D1425)</f>
        <v>49593</v>
      </c>
      <c r="F1425" s="52">
        <f>IFERROR(_xll.qlIndexFixing(IndexON,D1425,TRUE,_xll.ohTrigger(RecalcTrigger,TriggerON)),NA())</f>
        <v>2.1593625165721164E-2</v>
      </c>
      <c r="H1425" s="49">
        <f>_xll.qlCalendarAdvance(IborCalendar,$H1424,B1425,"f",FALSE)</f>
        <v>49585</v>
      </c>
      <c r="I1425" s="49">
        <f>_xll.qlInterestRateIndexValueDate(Index1M,$H1425)</f>
        <v>49587</v>
      </c>
      <c r="J1425" s="52">
        <f>IFERROR(_xll.qlIndexFixing(Index1M,$H1425,TRUE,_xll.ohTrigger(RecalcTrigger,Trigger1M)),NA())</f>
        <v>2.3167232157343811E-2</v>
      </c>
      <c r="K1425" s="52">
        <f>IFERROR(_xll.qlIndexFixing(ONIndex1M,I1425,TRUE,_xll.ohTrigger(RecalcTrigger,Trigger1M)),NA())</f>
        <v>2.3159508213788094E-2</v>
      </c>
      <c r="L1425" s="52">
        <f>IFERROR(_xll.qlIndexFixing(Index3M,H1425,TRUE,_xll.ohTrigger(RecalcTrigger,Trigger3M)),NA())</f>
        <v>2.5205345404593116E-2</v>
      </c>
      <c r="M1425" s="52">
        <f>IFERROR(_xll.qlIndexFixing(ONIndex3M,I1425,TRUE,_xll.ohTrigger(RecalcTrigger,Trigger3M)),NA())</f>
        <v>2.5157273188376461E-2</v>
      </c>
      <c r="N1425" s="52">
        <f>IFERROR(_xll.qlIndexFixing(Index6M,$H1425,TRUE,_xll.ohTrigger(RecalcTrigger,Trigger6M)),NA())</f>
        <v>2.6812474831936894E-2</v>
      </c>
      <c r="O1425" s="52">
        <f>IFERROR(_xll.qlIndexFixing(ONIndex6M,I1425,TRUE,_xll.ohTrigger(RecalcTrigger,Trigger6M)),NA())</f>
        <v>2.6700333709974711E-2</v>
      </c>
      <c r="P1425" s="52">
        <f>IFERROR(_xll.qlIndexFixing(Index1Y,$H1425,TRUE,_xll.ohTrigger(RecalcTrigger,Trigger1Y)),NA())</f>
        <v>2.8543288335206904E-2</v>
      </c>
      <c r="Q1425" s="52">
        <f>IFERROR(_xll.qlIndexFixing(ONIndex1Y,I1425,TRUE,_xll.ohTrigger(RecalcTrigger,Trigger1Y)),NA())</f>
        <v>2.8328697468187336E-2</v>
      </c>
    </row>
    <row r="1426" spans="2:17" x14ac:dyDescent="0.2">
      <c r="B1426" s="46" t="s">
        <v>51</v>
      </c>
      <c r="D1426" s="49">
        <f>_xll.qlCalendarAdvance(LocalCalendar,$D1425,B1426,"f",FALSE)</f>
        <v>49600</v>
      </c>
      <c r="E1426" s="49">
        <f>_xll.qlInterestRateIndexValueDate(IndexON,D1426)</f>
        <v>49600</v>
      </c>
      <c r="F1426" s="52">
        <f>IFERROR(_xll.qlIndexFixing(IndexON,D1426,TRUE,_xll.ohTrigger(RecalcTrigger,TriggerON)),NA())</f>
        <v>2.1588736199849023E-2</v>
      </c>
      <c r="H1426" s="49">
        <f>_xll.qlCalendarAdvance(IborCalendar,$H1425,B1426,"f",FALSE)</f>
        <v>49592</v>
      </c>
      <c r="I1426" s="49">
        <f>_xll.qlInterestRateIndexValueDate(Index1M,$H1426)</f>
        <v>49594</v>
      </c>
      <c r="J1426" s="52">
        <f>IFERROR(_xll.qlIndexFixing(Index1M,$H1426,TRUE,_xll.ohTrigger(RecalcTrigger,Trigger1M)),NA())</f>
        <v>2.3161060253072685E-2</v>
      </c>
      <c r="K1426" s="52">
        <f>IFERROR(_xll.qlIndexFixing(ONIndex1M,I1426,TRUE,_xll.ohTrigger(RecalcTrigger,Trigger1M)),NA())</f>
        <v>2.3152823483538754E-2</v>
      </c>
      <c r="L1426" s="52">
        <f>IFERROR(_xll.qlIndexFixing(Index3M,H1426,TRUE,_xll.ohTrigger(RecalcTrigger,Trigger3M)),NA())</f>
        <v>2.5200408967642845E-2</v>
      </c>
      <c r="M1426" s="52">
        <f>IFERROR(_xll.qlIndexFixing(ONIndex3M,I1426,TRUE,_xll.ohTrigger(RecalcTrigger,Trigger3M)),NA())</f>
        <v>2.5152035165394437E-2</v>
      </c>
      <c r="N1426" s="52">
        <f>IFERROR(_xll.qlIndexFixing(Index6M,$H1426,TRUE,_xll.ohTrigger(RecalcTrigger,Trigger6M)),NA())</f>
        <v>2.6807676661238955E-2</v>
      </c>
      <c r="O1426" s="52">
        <f>IFERROR(_xll.qlIndexFixing(ONIndex6M,I1426,TRUE,_xll.ohTrigger(RecalcTrigger,Trigger6M)),NA())</f>
        <v>2.6694769689363795E-2</v>
      </c>
      <c r="P1426" s="52">
        <f>IFERROR(_xll.qlIndexFixing(Index1Y,$H1426,TRUE,_xll.ohTrigger(RecalcTrigger,Trigger1Y)),NA())</f>
        <v>2.8536424506758945E-2</v>
      </c>
      <c r="Q1426" s="52">
        <f>IFERROR(_xll.qlIndexFixing(ONIndex1Y,I1426,TRUE,_xll.ohTrigger(RecalcTrigger,Trigger1Y)),NA())</f>
        <v>2.8321128537145412E-2</v>
      </c>
    </row>
    <row r="1427" spans="2:17" x14ac:dyDescent="0.2">
      <c r="B1427" s="46" t="s">
        <v>51</v>
      </c>
      <c r="D1427" s="49">
        <f>_xll.qlCalendarAdvance(LocalCalendar,$D1426,B1427,"f",FALSE)</f>
        <v>49607</v>
      </c>
      <c r="E1427" s="49">
        <f>_xll.qlInterestRateIndexValueDate(IndexON,D1427)</f>
        <v>49607</v>
      </c>
      <c r="F1427" s="52">
        <f>IFERROR(_xll.qlIndexFixing(IndexON,D1427,TRUE,_xll.ohTrigger(RecalcTrigger,TriggerON)),NA())</f>
        <v>2.158381581319091E-2</v>
      </c>
      <c r="H1427" s="49">
        <f>_xll.qlCalendarAdvance(IborCalendar,$H1426,B1427,"f",FALSE)</f>
        <v>49599</v>
      </c>
      <c r="I1427" s="49">
        <f>_xll.qlInterestRateIndexValueDate(Index1M,$H1427)</f>
        <v>49601</v>
      </c>
      <c r="J1427" s="52">
        <f>IFERROR(_xll.qlIndexFixing(Index1M,$H1427,TRUE,_xll.ohTrigger(RecalcTrigger,Trigger1M)),NA())</f>
        <v>2.3154302548365497E-2</v>
      </c>
      <c r="K1427" s="52">
        <f>IFERROR(_xll.qlIndexFixing(ONIndex1M,I1427,TRUE,_xll.ohTrigger(RecalcTrigger,Trigger1M)),NA())</f>
        <v>2.314640454810224E-2</v>
      </c>
      <c r="L1427" s="52">
        <f>IFERROR(_xll.qlIndexFixing(Index3M,H1427,TRUE,_xll.ohTrigger(RecalcTrigger,Trigger3M)),NA())</f>
        <v>2.5195958041114682E-2</v>
      </c>
      <c r="M1427" s="52">
        <f>IFERROR(_xll.qlIndexFixing(ONIndex3M,I1427,TRUE,_xll.ohTrigger(RecalcTrigger,Trigger3M)),NA())</f>
        <v>2.5147309118187522E-2</v>
      </c>
      <c r="N1427" s="52">
        <f>IFERROR(_xll.qlIndexFixing(Index6M,$H1427,TRUE,_xll.ohTrigger(RecalcTrigger,Trigger6M)),NA())</f>
        <v>2.6801653131381123E-2</v>
      </c>
      <c r="O1427" s="52">
        <f>IFERROR(_xll.qlIndexFixing(ONIndex6M,I1427,TRUE,_xll.ohTrigger(RecalcTrigger,Trigger6M)),NA())</f>
        <v>2.6689814113600718E-2</v>
      </c>
      <c r="P1427" s="52">
        <f>IFERROR(_xll.qlIndexFixing(Index1Y,$H1427,TRUE,_xll.ohTrigger(RecalcTrigger,Trigger1Y)),NA())</f>
        <v>2.8528385985885699E-2</v>
      </c>
      <c r="Q1427" s="52">
        <f>IFERROR(_xll.qlIndexFixing(ONIndex1Y,I1427,TRUE,_xll.ohTrigger(RecalcTrigger,Trigger1Y)),NA())</f>
        <v>2.8314154554047732E-2</v>
      </c>
    </row>
    <row r="1428" spans="2:17" x14ac:dyDescent="0.2">
      <c r="B1428" s="46" t="s">
        <v>51</v>
      </c>
      <c r="D1428" s="49">
        <f>_xll.qlCalendarAdvance(LocalCalendar,$D1427,B1428,"f",FALSE)</f>
        <v>49614</v>
      </c>
      <c r="E1428" s="49">
        <f>_xll.qlInterestRateIndexValueDate(IndexON,D1428)</f>
        <v>49614</v>
      </c>
      <c r="F1428" s="52">
        <f>IFERROR(_xll.qlIndexFixing(IndexON,D1428,TRUE,_xll.ohTrigger(RecalcTrigger,TriggerON)),NA())</f>
        <v>2.1578864005906695E-2</v>
      </c>
      <c r="H1428" s="49">
        <f>_xll.qlCalendarAdvance(IborCalendar,$H1427,B1428,"f",FALSE)</f>
        <v>49606</v>
      </c>
      <c r="I1428" s="49">
        <f>_xll.qlInterestRateIndexValueDate(Index1M,$H1428)</f>
        <v>49608</v>
      </c>
      <c r="J1428" s="52">
        <f>IFERROR(_xll.qlIndexFixing(Index1M,$H1428,TRUE,_xll.ohTrigger(RecalcTrigger,Trigger1M)),NA())</f>
        <v>2.3147803441657212E-2</v>
      </c>
      <c r="K1428" s="52">
        <f>IFERROR(_xll.qlIndexFixing(ONIndex1M,I1428,TRUE,_xll.ohTrigger(RecalcTrigger,Trigger1M)),NA())</f>
        <v>2.3139962782341428E-2</v>
      </c>
      <c r="L1428" s="52">
        <f>IFERROR(_xll.qlIndexFixing(Index3M,H1428,TRUE,_xll.ohTrigger(RecalcTrigger,Trigger3M)),NA())</f>
        <v>2.51904377754135E-2</v>
      </c>
      <c r="M1428" s="52">
        <f>IFERROR(_xll.qlIndexFixing(ONIndex3M,I1428,TRUE,_xll.ohTrigger(RecalcTrigger,Trigger3M)),NA())</f>
        <v>2.5142550499461791E-2</v>
      </c>
      <c r="N1428" s="52">
        <f>IFERROR(_xll.qlIndexFixing(Index6M,$H1428,TRUE,_xll.ohTrigger(RecalcTrigger,Trigger6M)),NA())</f>
        <v>2.6796195728687907E-2</v>
      </c>
      <c r="O1428" s="52">
        <f>IFERROR(_xll.qlIndexFixing(ONIndex6M,I1428,TRUE,_xll.ohTrigger(RecalcTrigger,Trigger6M)),NA())</f>
        <v>2.668482790314286E-2</v>
      </c>
      <c r="P1428" s="52">
        <f>IFERROR(_xll.qlIndexFixing(Index1Y,$H1428,TRUE,_xll.ohTrigger(RecalcTrigger,Trigger1Y)),NA())</f>
        <v>2.8520945010095295E-2</v>
      </c>
      <c r="Q1428" s="52">
        <f>IFERROR(_xll.qlIndexFixing(ONIndex1Y,I1428,TRUE,_xll.ohTrigger(RecalcTrigger,Trigger1Y)),NA())</f>
        <v>2.8307156863913718E-2</v>
      </c>
    </row>
    <row r="1429" spans="2:17" x14ac:dyDescent="0.2">
      <c r="B1429" s="46" t="s">
        <v>51</v>
      </c>
      <c r="D1429" s="49">
        <f>_xll.qlCalendarAdvance(LocalCalendar,$D1428,B1429,"f",FALSE)</f>
        <v>49621</v>
      </c>
      <c r="E1429" s="49">
        <f>_xll.qlInterestRateIndexValueDate(IndexON,D1429)</f>
        <v>49621</v>
      </c>
      <c r="F1429" s="52">
        <f>IFERROR(_xll.qlIndexFixing(IndexON,D1429,TRUE,_xll.ohTrigger(RecalcTrigger,TriggerON)),NA())</f>
        <v>2.1573880777916443E-2</v>
      </c>
      <c r="H1429" s="49">
        <f>_xll.qlCalendarAdvance(IborCalendar,$H1428,B1429,"f",FALSE)</f>
        <v>49613</v>
      </c>
      <c r="I1429" s="49">
        <f>_xll.qlInterestRateIndexValueDate(Index1M,$H1429)</f>
        <v>49615</v>
      </c>
      <c r="J1429" s="52">
        <f>IFERROR(_xll.qlIndexFixing(Index1M,$H1429,TRUE,_xll.ohTrigger(RecalcTrigger,Trigger1M)),NA())</f>
        <v>2.3141281466854412E-2</v>
      </c>
      <c r="K1429" s="52">
        <f>IFERROR(_xll.qlIndexFixing(ONIndex1M,I1429,TRUE,_xll.ohTrigger(RecalcTrigger,Trigger1M)),NA())</f>
        <v>2.3133498186309609E-2</v>
      </c>
      <c r="L1429" s="52">
        <f>IFERROR(_xll.qlIndexFixing(Index3M,H1429,TRUE,_xll.ohTrigger(RecalcTrigger,Trigger3M)),NA())</f>
        <v>2.5185403020389546E-2</v>
      </c>
      <c r="M1429" s="52">
        <f>IFERROR(_xll.qlIndexFixing(ONIndex3M,I1429,TRUE,_xll.ohTrigger(RecalcTrigger,Trigger3M)),NA())</f>
        <v>2.5137759309190599E-2</v>
      </c>
      <c r="N1429" s="52">
        <f>IFERROR(_xll.qlIndexFixing(Index6M,$H1429,TRUE,_xll.ohTrigger(RecalcTrigger,Trigger6M)),NA())</f>
        <v>2.6788938058601403E-2</v>
      </c>
      <c r="O1429" s="52">
        <f>IFERROR(_xll.qlIndexFixing(ONIndex6M,I1429,TRUE,_xll.ohTrigger(RecalcTrigger,Trigger6M)),NA())</f>
        <v>2.6679811058096803E-2</v>
      </c>
      <c r="P1429" s="52">
        <f>IFERROR(_xll.qlIndexFixing(Index1Y,$H1429,TRUE,_xll.ohTrigger(RecalcTrigger,Trigger1Y)),NA())</f>
        <v>2.8513512598089118E-2</v>
      </c>
      <c r="Q1429" s="52">
        <f>IFERROR(_xll.qlIndexFixing(ONIndex1Y,I1429,TRUE,_xll.ohTrigger(RecalcTrigger,Trigger1Y)),NA())</f>
        <v>2.830013546674337E-2</v>
      </c>
    </row>
    <row r="1430" spans="2:17" x14ac:dyDescent="0.2">
      <c r="B1430" s="46" t="s">
        <v>51</v>
      </c>
      <c r="D1430" s="49">
        <f>_xll.qlCalendarAdvance(LocalCalendar,$D1429,B1430,"f",FALSE)</f>
        <v>49628</v>
      </c>
      <c r="E1430" s="49">
        <f>_xll.qlInterestRateIndexValueDate(IndexON,D1430)</f>
        <v>49628</v>
      </c>
      <c r="F1430" s="52">
        <f>IFERROR(_xll.qlIndexFixing(IndexON,D1430,TRUE,_xll.ohTrigger(RecalcTrigger,TriggerON)),NA())</f>
        <v>2.1568866129220154E-2</v>
      </c>
      <c r="H1430" s="49">
        <f>_xll.qlCalendarAdvance(IborCalendar,$H1429,B1430,"f",FALSE)</f>
        <v>49620</v>
      </c>
      <c r="I1430" s="49">
        <f>_xll.qlInterestRateIndexValueDate(Index1M,$H1430)</f>
        <v>49622</v>
      </c>
      <c r="J1430" s="52">
        <f>IFERROR(_xll.qlIndexFixing(Index1M,$H1430,TRUE,_xll.ohTrigger(RecalcTrigger,Trigger1M)),NA())</f>
        <v>2.3134736623990616E-2</v>
      </c>
      <c r="K1430" s="52">
        <f>IFERROR(_xll.qlIndexFixing(ONIndex1M,I1430,TRUE,_xll.ohTrigger(RecalcTrigger,Trigger1M)),NA())</f>
        <v>2.3127289160422837E-2</v>
      </c>
      <c r="L1430" s="52">
        <f>IFERROR(_xll.qlIndexFixing(Index3M,H1430,TRUE,_xll.ohTrigger(RecalcTrigger,Trigger3M)),NA())</f>
        <v>2.5180335492930611E-2</v>
      </c>
      <c r="M1430" s="52">
        <f>IFERROR(_xll.qlIndexFixing(ONIndex3M,I1430,TRUE,_xll.ohTrigger(RecalcTrigger,Trigger3M)),NA())</f>
        <v>2.513346679949624E-2</v>
      </c>
      <c r="N1430" s="52">
        <f>IFERROR(_xll.qlIndexFixing(Index6M,$H1430,TRUE,_xll.ohTrigger(RecalcTrigger,Trigger6M)),NA())</f>
        <v>2.6783426485319239E-2</v>
      </c>
      <c r="O1430" s="52">
        <f>IFERROR(_xll.qlIndexFixing(ONIndex6M,I1430,TRUE,_xll.ohTrigger(RecalcTrigger,Trigger6M)),NA())</f>
        <v>2.6675389868102695E-2</v>
      </c>
      <c r="P1430" s="52">
        <f>IFERROR(_xll.qlIndexFixing(Index1Y,$H1430,TRUE,_xll.ohTrigger(RecalcTrigger,Trigger1Y)),NA())</f>
        <v>2.8506090073222336E-2</v>
      </c>
      <c r="Q1430" s="52">
        <f>IFERROR(_xll.qlIndexFixing(ONIndex1Y,I1430,TRUE,_xll.ohTrigger(RecalcTrigger,Trigger1Y)),NA())</f>
        <v>2.829369779880464E-2</v>
      </c>
    </row>
    <row r="1431" spans="2:17" x14ac:dyDescent="0.2">
      <c r="B1431" s="46" t="s">
        <v>51</v>
      </c>
      <c r="D1431" s="49">
        <f>_xll.qlCalendarAdvance(LocalCalendar,$D1430,B1431,"f",FALSE)</f>
        <v>49636</v>
      </c>
      <c r="E1431" s="49">
        <f>_xll.qlInterestRateIndexValueDate(IndexON,D1431)</f>
        <v>49636</v>
      </c>
      <c r="F1431" s="52">
        <f>IFERROR(_xll.qlIndexFixing(IndexON,D1431,TRUE,_xll.ohTrigger(RecalcTrigger,TriggerON)),NA())</f>
        <v>2.1563663855221904E-2</v>
      </c>
      <c r="H1431" s="49">
        <f>_xll.qlCalendarAdvance(IborCalendar,$H1430,B1431,"f",FALSE)</f>
        <v>49627</v>
      </c>
      <c r="I1431" s="49">
        <f>_xll.qlInterestRateIndexValueDate(Index1M,$H1431)</f>
        <v>49629</v>
      </c>
      <c r="J1431" s="52">
        <f>IFERROR(_xll.qlIndexFixing(Index1M,$H1431,TRUE,_xll.ohTrigger(RecalcTrigger,Trigger1M)),NA())</f>
        <v>2.3128168913112243E-2</v>
      </c>
      <c r="K1431" s="52">
        <f>IFERROR(_xll.qlIndexFixing(ONIndex1M,I1431,TRUE,_xll.ohTrigger(RecalcTrigger,Trigger1M)),NA())</f>
        <v>2.3120500503353014E-2</v>
      </c>
      <c r="L1431" s="52">
        <f>IFERROR(_xll.qlIndexFixing(Index3M,H1431,TRUE,_xll.ohTrigger(RecalcTrigger,Trigger3M)),NA())</f>
        <v>2.5175742703331158E-2</v>
      </c>
      <c r="M1431" s="52">
        <f>IFERROR(_xll.qlIndexFixing(ONIndex3M,I1431,TRUE,_xll.ohTrigger(RecalcTrigger,Trigger3M)),NA())</f>
        <v>2.512807921409177E-2</v>
      </c>
      <c r="N1431" s="52">
        <f>IFERROR(_xll.qlIndexFixing(Index6M,$H1431,TRUE,_xll.ohTrigger(RecalcTrigger,Trigger6M)),NA())</f>
        <v>2.6777884797990873E-2</v>
      </c>
      <c r="O1431" s="52">
        <f>IFERROR(_xll.qlIndexFixing(ONIndex6M,I1431,TRUE,_xll.ohTrigger(RecalcTrigger,Trigger6M)),NA())</f>
        <v>2.6669685464133508E-2</v>
      </c>
      <c r="P1431" s="52">
        <f>IFERROR(_xll.qlIndexFixing(Index1Y,$H1431,TRUE,_xll.ohTrigger(RecalcTrigger,Trigger1Y)),NA())</f>
        <v>2.8498678758811114E-2</v>
      </c>
      <c r="Q1431" s="52">
        <f>IFERROR(_xll.qlIndexFixing(ONIndex1Y,I1431,TRUE,_xll.ohTrigger(RecalcTrigger,Trigger1Y)),NA())</f>
        <v>2.8286021551346963E-2</v>
      </c>
    </row>
    <row r="1432" spans="2:17" x14ac:dyDescent="0.2">
      <c r="B1432" s="46" t="s">
        <v>51</v>
      </c>
      <c r="D1432" s="49">
        <f>_xll.qlCalendarAdvance(LocalCalendar,$D1431,B1432,"f",FALSE)</f>
        <v>49643</v>
      </c>
      <c r="E1432" s="49">
        <f>_xll.qlInterestRateIndexValueDate(IndexON,D1432)</f>
        <v>49643</v>
      </c>
      <c r="F1432" s="52">
        <f>IFERROR(_xll.qlIndexFixing(IndexON,D1432,TRUE,_xll.ohTrigger(RecalcTrigger,TriggerON)),NA())</f>
        <v>2.1558576778515359E-2</v>
      </c>
      <c r="H1432" s="49">
        <f>_xll.qlCalendarAdvance(IborCalendar,$H1431,B1432,"f",FALSE)</f>
        <v>49634</v>
      </c>
      <c r="I1432" s="49">
        <f>_xll.qlInterestRateIndexValueDate(Index1M,$H1432)</f>
        <v>49636</v>
      </c>
      <c r="J1432" s="52">
        <f>IFERROR(_xll.qlIndexFixing(Index1M,$H1432,TRUE,_xll.ohTrigger(RecalcTrigger,Trigger1M)),NA())</f>
        <v>2.3121578334252813E-2</v>
      </c>
      <c r="K1432" s="52">
        <f>IFERROR(_xll.qlIndexFixing(ONIndex1M,I1432,TRUE,_xll.ohTrigger(RecalcTrigger,Trigger1M)),NA())</f>
        <v>2.3113967416454884E-2</v>
      </c>
      <c r="L1432" s="52">
        <f>IFERROR(_xll.qlIndexFixing(Index3M,H1432,TRUE,_xll.ohTrigger(RecalcTrigger,Trigger3M)),NA())</f>
        <v>2.5170102121223989E-2</v>
      </c>
      <c r="M1432" s="52">
        <f>IFERROR(_xll.qlIndexFixing(ONIndex3M,I1432,TRUE,_xll.ohTrigger(RecalcTrigger,Trigger3M)),NA())</f>
        <v>2.5123190309237486E-2</v>
      </c>
      <c r="N1432" s="52">
        <f>IFERROR(_xll.qlIndexFixing(Index6M,$H1432,TRUE,_xll.ohTrigger(RecalcTrigger,Trigger6M)),NA())</f>
        <v>2.6772314922280327E-2</v>
      </c>
      <c r="O1432" s="52">
        <f>IFERROR(_xll.qlIndexFixing(ONIndex6M,I1432,TRUE,_xll.ohTrigger(RecalcTrigger,Trigger6M)),NA())</f>
        <v>2.6664576715189625E-2</v>
      </c>
      <c r="P1432" s="52">
        <f>IFERROR(_xll.qlIndexFixing(Index1Y,$H1432,TRUE,_xll.ohTrigger(RecalcTrigger,Trigger1Y)),NA())</f>
        <v>2.849127997813285E-2</v>
      </c>
      <c r="Q1432" s="52">
        <f>IFERROR(_xll.qlIndexFixing(ONIndex1Y,I1432,TRUE,_xll.ohTrigger(RecalcTrigger,Trigger1Y)),NA())</f>
        <v>2.8278929033120903E-2</v>
      </c>
    </row>
    <row r="1433" spans="2:17" x14ac:dyDescent="0.2">
      <c r="B1433" s="46" t="s">
        <v>51</v>
      </c>
      <c r="D1433" s="49">
        <f>_xll.qlCalendarAdvance(LocalCalendar,$D1432,B1433,"f",FALSE)</f>
        <v>49650</v>
      </c>
      <c r="E1433" s="49">
        <f>_xll.qlInterestRateIndexValueDate(IndexON,D1433)</f>
        <v>49650</v>
      </c>
      <c r="F1433" s="52">
        <f>IFERROR(_xll.qlIndexFixing(IndexON,D1433,TRUE,_xll.ohTrigger(RecalcTrigger,TriggerON)),NA())</f>
        <v>2.15534582775323E-2</v>
      </c>
      <c r="H1433" s="49">
        <f>_xll.qlCalendarAdvance(IborCalendar,$H1432,B1433,"f",FALSE)</f>
        <v>49641</v>
      </c>
      <c r="I1433" s="49">
        <f>_xll.qlInterestRateIndexValueDate(Index1M,$H1433)</f>
        <v>49643</v>
      </c>
      <c r="J1433" s="52">
        <f>IFERROR(_xll.qlIndexFixing(Index1M,$H1433,TRUE,_xll.ohTrigger(RecalcTrigger,Trigger1M)),NA())</f>
        <v>2.3114964887451007E-2</v>
      </c>
      <c r="K1433" s="52">
        <f>IFERROR(_xll.qlIndexFixing(ONIndex1M,I1433,TRUE,_xll.ohTrigger(RecalcTrigger,Trigger1M)),NA())</f>
        <v>2.3107411499285746E-2</v>
      </c>
      <c r="L1433" s="52">
        <f>IFERROR(_xll.qlIndexFixing(Index3M,H1433,TRUE,_xll.ohTrigger(RecalcTrigger,Trigger3M)),NA())</f>
        <v>2.5163428539376136E-2</v>
      </c>
      <c r="M1433" s="52">
        <f>IFERROR(_xll.qlIndexFixing(ONIndex3M,I1433,TRUE,_xll.ohTrigger(RecalcTrigger,Trigger3M)),NA())</f>
        <v>2.5118268832891033E-2</v>
      </c>
      <c r="N1433" s="52">
        <f>IFERROR(_xll.qlIndexFixing(Index6M,$H1433,TRUE,_xll.ohTrigger(RecalcTrigger,Trigger6M)),NA())</f>
        <v>2.6766718845629027E-2</v>
      </c>
      <c r="O1433" s="52">
        <f>IFERROR(_xll.qlIndexFixing(ONIndex6M,I1433,TRUE,_xll.ohTrigger(RecalcTrigger,Trigger6M)),NA())</f>
        <v>2.6659437331657543E-2</v>
      </c>
      <c r="P1433" s="52">
        <f>IFERROR(_xll.qlIndexFixing(Index1Y,$H1433,TRUE,_xll.ohTrigger(RecalcTrigger,Trigger1Y)),NA())</f>
        <v>2.8482096019216613E-2</v>
      </c>
      <c r="Q1433" s="52">
        <f>IFERROR(_xll.qlIndexFixing(ONIndex1Y,I1433,TRUE,_xll.ohTrigger(RecalcTrigger,Trigger1Y)),NA())</f>
        <v>2.82718128079118E-2</v>
      </c>
    </row>
    <row r="1434" spans="2:17" x14ac:dyDescent="0.2">
      <c r="B1434" s="46" t="s">
        <v>51</v>
      </c>
      <c r="D1434" s="49">
        <f>_xll.qlCalendarAdvance(LocalCalendar,$D1433,B1434,"f",FALSE)</f>
        <v>49657</v>
      </c>
      <c r="E1434" s="49">
        <f>_xll.qlInterestRateIndexValueDate(IndexON,D1434)</f>
        <v>49657</v>
      </c>
      <c r="F1434" s="52">
        <f>IFERROR(_xll.qlIndexFixing(IndexON,D1434,TRUE,_xll.ohTrigger(RecalcTrigger,TriggerON)),NA())</f>
        <v>2.1548308352219436E-2</v>
      </c>
      <c r="H1434" s="49">
        <f>_xll.qlCalendarAdvance(IborCalendar,$H1433,B1434,"f",FALSE)</f>
        <v>49648</v>
      </c>
      <c r="I1434" s="49">
        <f>_xll.qlInterestRateIndexValueDate(Index1M,$H1434)</f>
        <v>49650</v>
      </c>
      <c r="J1434" s="52">
        <f>IFERROR(_xll.qlIndexFixing(Index1M,$H1434,TRUE,_xll.ohTrigger(RecalcTrigger,Trigger1M)),NA())</f>
        <v>2.3108328572745498E-2</v>
      </c>
      <c r="K1434" s="52">
        <f>IFERROR(_xll.qlIndexFixing(ONIndex1M,I1434,TRUE,_xll.ohTrigger(RecalcTrigger,Trigger1M)),NA())</f>
        <v>2.3100832751792311E-2</v>
      </c>
      <c r="L1434" s="52">
        <f>IFERROR(_xll.qlIndexFixing(Index3M,H1434,TRUE,_xll.ohTrigger(RecalcTrigger,Trigger3M)),NA())</f>
        <v>2.5158238030975905E-2</v>
      </c>
      <c r="M1434" s="52">
        <f>IFERROR(_xll.qlIndexFixing(ONIndex3M,I1434,TRUE,_xll.ohTrigger(RecalcTrigger,Trigger3M)),NA())</f>
        <v>2.5113314784972474E-2</v>
      </c>
      <c r="N1434" s="52">
        <f>IFERROR(_xll.qlIndexFixing(Index6M,$H1434,TRUE,_xll.ohTrigger(RecalcTrigger,Trigger6M)),NA())</f>
        <v>2.6762836939715248E-2</v>
      </c>
      <c r="O1434" s="52">
        <f>IFERROR(_xll.qlIndexFixing(ONIndex6M,I1434,TRUE,_xll.ohTrigger(RecalcTrigger,Trigger6M)),NA())</f>
        <v>2.665426731348397E-2</v>
      </c>
      <c r="P1434" s="52">
        <f>IFERROR(_xll.qlIndexFixing(Index1Y,$H1434,TRUE,_xll.ohTrigger(RecalcTrigger,Trigger1Y)),NA())</f>
        <v>2.8476525310894014E-2</v>
      </c>
      <c r="Q1434" s="52">
        <f>IFERROR(_xll.qlIndexFixing(ONIndex1Y,I1434,TRUE,_xll.ohTrigger(RecalcTrigger,Trigger1Y)),NA())</f>
        <v>2.8264672875639718E-2</v>
      </c>
    </row>
    <row r="1435" spans="2:17" x14ac:dyDescent="0.2">
      <c r="B1435" s="46" t="s">
        <v>51</v>
      </c>
      <c r="D1435" s="49">
        <f>_xll.qlCalendarAdvance(LocalCalendar,$D1434,B1435,"f",FALSE)</f>
        <v>49664</v>
      </c>
      <c r="E1435" s="49">
        <f>_xll.qlInterestRateIndexValueDate(IndexON,D1435)</f>
        <v>49664</v>
      </c>
      <c r="F1435" s="52">
        <f>IFERROR(_xll.qlIndexFixing(IndexON,D1435,TRUE,_xll.ohTrigger(RecalcTrigger,TriggerON)),NA())</f>
        <v>2.1543127002630058E-2</v>
      </c>
      <c r="H1435" s="49">
        <f>_xll.qlCalendarAdvance(IborCalendar,$H1434,B1435,"f",FALSE)</f>
        <v>49655</v>
      </c>
      <c r="I1435" s="49">
        <f>_xll.qlInterestRateIndexValueDate(Index1M,$H1435)</f>
        <v>49657</v>
      </c>
      <c r="J1435" s="52">
        <f>IFERROR(_xll.qlIndexFixing(Index1M,$H1435,TRUE,_xll.ohTrigger(RecalcTrigger,Trigger1M)),NA())</f>
        <v>2.3101669390180126E-2</v>
      </c>
      <c r="K1435" s="52">
        <f>IFERROR(_xll.qlIndexFixing(ONIndex1M,I1435,TRUE,_xll.ohTrigger(RecalcTrigger,Trigger1M)),NA())</f>
        <v>2.3094231174081159E-2</v>
      </c>
      <c r="L1435" s="52">
        <f>IFERROR(_xll.qlIndexFixing(Index3M,H1435,TRUE,_xll.ohTrigger(RecalcTrigger,Trigger3M)),NA())</f>
        <v>2.5153014757391699E-2</v>
      </c>
      <c r="M1435" s="52">
        <f>IFERROR(_xll.qlIndexFixing(ONIndex3M,I1435,TRUE,_xll.ohTrigger(RecalcTrigger,Trigger3M)),NA())</f>
        <v>2.5108328165615035E-2</v>
      </c>
      <c r="N1435" s="52">
        <f>IFERROR(_xll.qlIndexFixing(Index6M,$H1435,TRUE,_xll.ohTrigger(RecalcTrigger,Trigger6M)),NA())</f>
        <v>2.6757190440702891E-2</v>
      </c>
      <c r="O1435" s="52">
        <f>IFERROR(_xll.qlIndexFixing(ONIndex6M,I1435,TRUE,_xll.ohTrigger(RecalcTrigger,Trigger6M)),NA())</f>
        <v>2.6649066660722198E-2</v>
      </c>
      <c r="P1435" s="52">
        <f>IFERROR(_xll.qlIndexFixing(Index1Y,$H1435,TRUE,_xll.ohTrigger(RecalcTrigger,Trigger1Y)),NA())</f>
        <v>2.8469172070698094E-2</v>
      </c>
      <c r="Q1435" s="52">
        <f>IFERROR(_xll.qlIndexFixing(ONIndex1Y,I1435,TRUE,_xll.ohTrigger(RecalcTrigger,Trigger1Y)),NA())</f>
        <v>2.8257509236437883E-2</v>
      </c>
    </row>
    <row r="1436" spans="2:17" x14ac:dyDescent="0.2">
      <c r="B1436" s="46" t="s">
        <v>51</v>
      </c>
      <c r="D1436" s="49">
        <f>_xll.qlCalendarAdvance(LocalCalendar,$D1435,B1436,"f",FALSE)</f>
        <v>49671</v>
      </c>
      <c r="E1436" s="49">
        <f>_xll.qlInterestRateIndexValueDate(IndexON,D1436)</f>
        <v>49671</v>
      </c>
      <c r="F1436" s="52">
        <f>IFERROR(_xll.qlIndexFixing(IndexON,D1436,TRUE,_xll.ohTrigger(RecalcTrigger,TriggerON)),NA())</f>
        <v>2.153791422873752E-2</v>
      </c>
      <c r="H1436" s="49">
        <f>_xll.qlCalendarAdvance(IborCalendar,$H1435,B1436,"f",FALSE)</f>
        <v>49662</v>
      </c>
      <c r="I1436" s="49">
        <f>_xll.qlInterestRateIndexValueDate(Index1M,$H1436)</f>
        <v>49664</v>
      </c>
      <c r="J1436" s="52">
        <f>IFERROR(_xll.qlIndexFixing(Index1M,$H1436,TRUE,_xll.ohTrigger(RecalcTrigger,Trigger1M)),NA())</f>
        <v>2.3095248248049538E-2</v>
      </c>
      <c r="K1436" s="52">
        <f>IFERROR(_xll.qlIndexFixing(ONIndex1M,I1436,TRUE,_xll.ohTrigger(RecalcTrigger,Trigger1M)),NA())</f>
        <v>2.3087606766072355E-2</v>
      </c>
      <c r="L1436" s="52">
        <f>IFERROR(_xll.qlIndexFixing(Index3M,H1436,TRUE,_xll.ohTrigger(RecalcTrigger,Trigger3M)),NA())</f>
        <v>2.5147758718748262E-2</v>
      </c>
      <c r="M1436" s="52">
        <f>IFERROR(_xll.qlIndexFixing(ONIndex3M,I1436,TRUE,_xll.ohTrigger(RecalcTrigger,Trigger3M)),NA())</f>
        <v>2.5103308974712135E-2</v>
      </c>
      <c r="N1436" s="52">
        <f>IFERROR(_xll.qlIndexFixing(Index6M,$H1436,TRUE,_xll.ohTrigger(RecalcTrigger,Trigger6M)),NA())</f>
        <v>2.6751524361809897E-2</v>
      </c>
      <c r="O1436" s="52">
        <f>IFERROR(_xll.qlIndexFixing(ONIndex6M,I1436,TRUE,_xll.ohTrigger(RecalcTrigger,Trigger6M)),NA())</f>
        <v>2.6643835373372227E-2</v>
      </c>
      <c r="P1436" s="52">
        <f>IFERROR(_xll.qlIndexFixing(Index1Y,$H1436,TRUE,_xll.ohTrigger(RecalcTrigger,Trigger1Y)),NA())</f>
        <v>2.8461836656963349E-2</v>
      </c>
      <c r="Q1436" s="52">
        <f>IFERROR(_xll.qlIndexFixing(ONIndex1Y,I1436,TRUE,_xll.ohTrigger(RecalcTrigger,Trigger1Y)),NA())</f>
        <v>2.8250321890199714E-2</v>
      </c>
    </row>
    <row r="1437" spans="2:17" x14ac:dyDescent="0.2">
      <c r="B1437" s="46" t="s">
        <v>51</v>
      </c>
      <c r="D1437" s="49">
        <f>_xll.qlCalendarAdvance(LocalCalendar,$D1436,B1437,"f",FALSE)</f>
        <v>49678</v>
      </c>
      <c r="E1437" s="49">
        <f>_xll.qlInterestRateIndexValueDate(IndexON,D1437)</f>
        <v>49678</v>
      </c>
      <c r="F1437" s="52">
        <f>IFERROR(_xll.qlIndexFixing(IndexON,D1437,TRUE,_xll.ohTrigger(RecalcTrigger,TriggerON)),NA())</f>
        <v>2.1532670030541823E-2</v>
      </c>
      <c r="H1437" s="49">
        <f>_xll.qlCalendarAdvance(IborCalendar,$H1436,B1437,"f",FALSE)</f>
        <v>49670</v>
      </c>
      <c r="I1437" s="49">
        <f>_xll.qlInterestRateIndexValueDate(Index1M,$H1437)</f>
        <v>49674</v>
      </c>
      <c r="J1437" s="52">
        <f>IFERROR(_xll.qlIndexFixing(Index1M,$H1437,TRUE,_xll.ohTrigger(RecalcTrigger,Trigger1M)),NA())</f>
        <v>2.3085401884925017E-2</v>
      </c>
      <c r="K1437" s="52">
        <f>IFERROR(_xll.qlIndexFixing(ONIndex1M,I1437,TRUE,_xll.ohTrigger(RecalcTrigger,Trigger1M)),NA())</f>
        <v>2.307784039040417E-2</v>
      </c>
      <c r="L1437" s="52">
        <f>IFERROR(_xll.qlIndexFixing(Index3M,H1437,TRUE,_xll.ohTrigger(RecalcTrigger,Trigger3M)),NA())</f>
        <v>2.5140193255031664E-2</v>
      </c>
      <c r="M1437" s="52">
        <f>IFERROR(_xll.qlIndexFixing(ONIndex3M,I1437,TRUE,_xll.ohTrigger(RecalcTrigger,Trigger3M)),NA())</f>
        <v>2.5095570571620485E-2</v>
      </c>
      <c r="N1437" s="52">
        <f>IFERROR(_xll.qlIndexFixing(Index6M,$H1437,TRUE,_xll.ohTrigger(RecalcTrigger,Trigger6M)),NA())</f>
        <v>2.6741672465988846E-2</v>
      </c>
      <c r="O1437" s="52">
        <f>IFERROR(_xll.qlIndexFixing(ONIndex6M,I1437,TRUE,_xll.ohTrigger(RecalcTrigger,Trigger6M)),NA())</f>
        <v>2.6635701562001124E-2</v>
      </c>
      <c r="P1437" s="52">
        <f>IFERROR(_xll.qlIndexFixing(Index1Y,$H1437,TRUE,_xll.ohTrigger(RecalcTrigger,Trigger1Y)),NA())</f>
        <v>2.8450782731633581E-2</v>
      </c>
      <c r="Q1437" s="52">
        <f>IFERROR(_xll.qlIndexFixing(ONIndex1Y,I1437,TRUE,_xll.ohTrigger(RecalcTrigger,Trigger1Y)),NA())</f>
        <v>2.8239422255045277E-2</v>
      </c>
    </row>
    <row r="1438" spans="2:17" x14ac:dyDescent="0.2">
      <c r="B1438" s="46" t="s">
        <v>51</v>
      </c>
      <c r="D1438" s="49">
        <f>_xll.qlCalendarAdvance(LocalCalendar,$D1437,B1438,"f",FALSE)</f>
        <v>49685</v>
      </c>
      <c r="E1438" s="49">
        <f>_xll.qlInterestRateIndexValueDate(IndexON,D1438)</f>
        <v>49685</v>
      </c>
      <c r="F1438" s="52">
        <f>IFERROR(_xll.qlIndexFixing(IndexON,D1438,TRUE,_xll.ohTrigger(RecalcTrigger,TriggerON)),NA())</f>
        <v>2.1527394408042966E-2</v>
      </c>
      <c r="H1438" s="49">
        <f>_xll.qlCalendarAdvance(IborCalendar,$H1437,B1438,"f",FALSE)</f>
        <v>49677</v>
      </c>
      <c r="I1438" s="49">
        <f>_xll.qlInterestRateIndexValueDate(Index1M,$H1438)</f>
        <v>49681</v>
      </c>
      <c r="J1438" s="52">
        <f>IFERROR(_xll.qlIndexFixing(Index1M,$H1438,TRUE,_xll.ohTrigger(RecalcTrigger,Trigger1M)),NA())</f>
        <v>2.3078664298554905E-2</v>
      </c>
      <c r="K1438" s="52">
        <f>IFERROR(_xll.qlIndexFixing(ONIndex1M,I1438,TRUE,_xll.ohTrigger(RecalcTrigger,Trigger1M)),NA())</f>
        <v>2.3070901137831612E-2</v>
      </c>
      <c r="L1438" s="52">
        <f>IFERROR(_xll.qlIndexFixing(Index3M,H1438,TRUE,_xll.ohTrigger(RecalcTrigger,Trigger3M)),NA())</f>
        <v>2.5134857644650014E-2</v>
      </c>
      <c r="M1438" s="52">
        <f>IFERROR(_xll.qlIndexFixing(ONIndex3M,I1438,TRUE,_xll.ohTrigger(RecalcTrigger,Trigger3M)),NA())</f>
        <v>2.5089965781228685E-2</v>
      </c>
      <c r="N1438" s="52">
        <f>IFERROR(_xll.qlIndexFixing(Index6M,$H1438,TRUE,_xll.ohTrigger(RecalcTrigger,Trigger6M)),NA())</f>
        <v>2.6735968833560952E-2</v>
      </c>
      <c r="O1438" s="52">
        <f>IFERROR(_xll.qlIndexFixing(ONIndex6M,I1438,TRUE,_xll.ohTrigger(RecalcTrigger,Trigger6M)),NA())</f>
        <v>2.6629793419266079E-2</v>
      </c>
      <c r="P1438" s="52">
        <f>IFERROR(_xll.qlIndexFixing(Index1Y,$H1438,TRUE,_xll.ohTrigger(RecalcTrigger,Trigger1Y)),NA())</f>
        <v>2.8443494031960479E-2</v>
      </c>
      <c r="Q1438" s="52">
        <f>IFERROR(_xll.qlIndexFixing(ONIndex1Y,I1438,TRUE,_xll.ohTrigger(RecalcTrigger,Trigger1Y)),NA())</f>
        <v>2.8231590799441264E-2</v>
      </c>
    </row>
    <row r="1439" spans="2:17" x14ac:dyDescent="0.2">
      <c r="B1439" s="46" t="s">
        <v>51</v>
      </c>
      <c r="D1439" s="49">
        <f>_xll.qlCalendarAdvance(LocalCalendar,$D1438,B1439,"f",FALSE)</f>
        <v>49692</v>
      </c>
      <c r="E1439" s="49">
        <f>_xll.qlInterestRateIndexValueDate(IndexON,D1439)</f>
        <v>49692</v>
      </c>
      <c r="F1439" s="52">
        <f>IFERROR(_xll.qlIndexFixing(IndexON,D1439,TRUE,_xll.ohTrigger(RecalcTrigger,TriggerON)),NA())</f>
        <v>2.152235018230586E-2</v>
      </c>
      <c r="H1439" s="49">
        <f>_xll.qlCalendarAdvance(IborCalendar,$H1438,B1439,"f",FALSE)</f>
        <v>49684</v>
      </c>
      <c r="I1439" s="49">
        <f>_xll.qlInterestRateIndexValueDate(Index1M,$H1439)</f>
        <v>49688</v>
      </c>
      <c r="J1439" s="52">
        <f>IFERROR(_xll.qlIndexFixing(Index1M,$H1439,TRUE,_xll.ohTrigger(RecalcTrigger,Trigger1M)),NA())</f>
        <v>2.3071903844500277E-2</v>
      </c>
      <c r="K1439" s="52">
        <f>IFERROR(_xll.qlIndexFixing(ONIndex1M,I1439,TRUE,_xll.ohTrigger(RecalcTrigger,Trigger1M)),NA())</f>
        <v>2.3064202574607506E-2</v>
      </c>
      <c r="L1439" s="52">
        <f>IFERROR(_xll.qlIndexFixing(Index3M,H1439,TRUE,_xll.ohTrigger(RecalcTrigger,Trigger3M)),NA())</f>
        <v>2.5129974673986609E-2</v>
      </c>
      <c r="M1439" s="52">
        <f>IFERROR(_xll.qlIndexFixing(ONIndex3M,I1439,TRUE,_xll.ohTrigger(RecalcTrigger,Trigger3M)),NA())</f>
        <v>2.5084840284002041E-2</v>
      </c>
      <c r="N1439" s="52">
        <f>IFERROR(_xll.qlIndexFixing(Index6M,$H1439,TRUE,_xll.ohTrigger(RecalcTrigger,Trigger6M)),NA())</f>
        <v>2.6730251776088683E-2</v>
      </c>
      <c r="O1439" s="52">
        <f>IFERROR(_xll.qlIndexFixing(ONIndex6M,I1439,TRUE,_xll.ohTrigger(RecalcTrigger,Trigger6M)),NA())</f>
        <v>2.6624462263988846E-2</v>
      </c>
      <c r="P1439" s="52">
        <f>IFERROR(_xll.qlIndexFixing(Index1Y,$H1439,TRUE,_xll.ohTrigger(RecalcTrigger,Trigger1Y)),NA())</f>
        <v>2.8436227631075547E-2</v>
      </c>
      <c r="Q1439" s="52">
        <f>IFERROR(_xll.qlIndexFixing(ONIndex1Y,I1439,TRUE,_xll.ohTrigger(RecalcTrigger,Trigger1Y)),NA())</f>
        <v>2.8224326697960933E-2</v>
      </c>
    </row>
    <row r="1440" spans="2:17" x14ac:dyDescent="0.2">
      <c r="B1440" s="46" t="s">
        <v>51</v>
      </c>
      <c r="D1440" s="49">
        <f>_xll.qlCalendarAdvance(LocalCalendar,$D1439,B1440,"f",FALSE)</f>
        <v>49699</v>
      </c>
      <c r="E1440" s="49">
        <f>_xll.qlInterestRateIndexValueDate(IndexON,D1440)</f>
        <v>49699</v>
      </c>
      <c r="F1440" s="52">
        <f>IFERROR(_xll.qlIndexFixing(IndexON,D1440,TRUE,_xll.ohTrigger(RecalcTrigger,TriggerON)),NA())</f>
        <v>2.1516748890242354E-2</v>
      </c>
      <c r="H1440" s="49">
        <f>_xll.qlCalendarAdvance(IborCalendar,$H1439,B1440,"f",FALSE)</f>
        <v>49691</v>
      </c>
      <c r="I1440" s="49">
        <f>_xll.qlInterestRateIndexValueDate(Index1M,$H1440)</f>
        <v>49696</v>
      </c>
      <c r="J1440" s="52">
        <f>IFERROR(_xll.qlIndexFixing(Index1M,$H1440,TRUE,_xll.ohTrigger(RecalcTrigger,Trigger1M)),NA())</f>
        <v>2.3064149610092153E-2</v>
      </c>
      <c r="K1440" s="52">
        <f>IFERROR(_xll.qlIndexFixing(ONIndex1M,I1440,TRUE,_xll.ohTrigger(RecalcTrigger,Trigger1M)),NA())</f>
        <v>2.3056519121613661E-2</v>
      </c>
      <c r="L1440" s="52">
        <f>IFERROR(_xll.qlIndexFixing(Index3M,H1440,TRUE,_xll.ohTrigger(RecalcTrigger,Trigger3M)),NA())</f>
        <v>2.5123313864199793E-2</v>
      </c>
      <c r="M1440" s="52">
        <f>IFERROR(_xll.qlIndexFixing(ONIndex3M,I1440,TRUE,_xll.ohTrigger(RecalcTrigger,Trigger3M)),NA())</f>
        <v>2.5078942694944928E-2</v>
      </c>
      <c r="N1440" s="52">
        <f>IFERROR(_xll.qlIndexFixing(Index6M,$H1440,TRUE,_xll.ohTrigger(RecalcTrigger,Trigger6M)),NA())</f>
        <v>2.6723704106567825E-2</v>
      </c>
      <c r="O1440" s="52">
        <f>IFERROR(_xll.qlIndexFixing(ONIndex6M,I1440,TRUE,_xll.ohTrigger(RecalcTrigger,Trigger6M)),NA())</f>
        <v>2.6618332008725432E-2</v>
      </c>
      <c r="P1440" s="52">
        <f>IFERROR(_xll.qlIndexFixing(Index1Y,$H1440,TRUE,_xll.ohTrigger(RecalcTrigger,Trigger1Y)),NA())</f>
        <v>2.8427952179161435E-2</v>
      </c>
      <c r="Q1440" s="52">
        <f>IFERROR(_xll.qlIndexFixing(ONIndex1Y,I1440,TRUE,_xll.ohTrigger(RecalcTrigger,Trigger1Y)),NA())</f>
        <v>2.8215995843154928E-2</v>
      </c>
    </row>
    <row r="1441" spans="2:17" x14ac:dyDescent="0.2">
      <c r="B1441" s="46" t="s">
        <v>51</v>
      </c>
      <c r="D1441" s="49">
        <f>_xll.qlCalendarAdvance(LocalCalendar,$D1440,B1441,"f",FALSE)</f>
        <v>49706</v>
      </c>
      <c r="E1441" s="49">
        <f>_xll.qlInterestRateIndexValueDate(IndexON,D1441)</f>
        <v>49706</v>
      </c>
      <c r="F1441" s="52">
        <f>IFERROR(_xll.qlIndexFixing(IndexON,D1441,TRUE,_xll.ohTrigger(RecalcTrigger,TriggerON)),NA())</f>
        <v>2.15113789949406E-2</v>
      </c>
      <c r="H1441" s="49">
        <f>_xll.qlCalendarAdvance(IborCalendar,$H1440,B1441,"f",FALSE)</f>
        <v>49698</v>
      </c>
      <c r="I1441" s="49">
        <f>_xll.qlInterestRateIndexValueDate(Index1M,$H1441)</f>
        <v>49702</v>
      </c>
      <c r="J1441" s="52">
        <f>IFERROR(_xll.qlIndexFixing(Index1M,$H1441,TRUE,_xll.ohTrigger(RecalcTrigger,Trigger1M)),NA())</f>
        <v>2.3058314333479275E-2</v>
      </c>
      <c r="K1441" s="52">
        <f>IFERROR(_xll.qlIndexFixing(ONIndex1M,I1441,TRUE,_xll.ohTrigger(RecalcTrigger,Trigger1M)),NA())</f>
        <v>2.3050736965419816E-2</v>
      </c>
      <c r="L1441" s="52">
        <f>IFERROR(_xll.qlIndexFixing(Index3M,H1441,TRUE,_xll.ohTrigger(RecalcTrigger,Trigger3M)),NA())</f>
        <v>2.5118654226389248E-2</v>
      </c>
      <c r="M1441" s="52">
        <f>IFERROR(_xll.qlIndexFixing(ONIndex3M,I1441,TRUE,_xll.ohTrigger(RecalcTrigger,Trigger3M)),NA())</f>
        <v>2.5074491588581438E-2</v>
      </c>
      <c r="N1441" s="52">
        <f>IFERROR(_xll.qlIndexFixing(Index6M,$H1441,TRUE,_xll.ohTrigger(RecalcTrigger,Trigger6M)),NA())</f>
        <v>2.6718785335104283E-2</v>
      </c>
      <c r="O1441" s="52">
        <f>IFERROR(_xll.qlIndexFixing(ONIndex6M,I1441,TRUE,_xll.ohTrigger(RecalcTrigger,Trigger6M)),NA())</f>
        <v>2.6613708062859232E-2</v>
      </c>
      <c r="P1441" s="52">
        <f>IFERROR(_xll.qlIndexFixing(Index1Y,$H1441,TRUE,_xll.ohTrigger(RecalcTrigger,Trigger1Y)),NA())</f>
        <v>2.8421767031541346E-2</v>
      </c>
      <c r="Q1441" s="52">
        <f>IFERROR(_xll.qlIndexFixing(ONIndex1Y,I1441,TRUE,_xll.ohTrigger(RecalcTrigger,Trigger1Y)),NA())</f>
        <v>2.8209727384682637E-2</v>
      </c>
    </row>
    <row r="1442" spans="2:17" x14ac:dyDescent="0.2">
      <c r="B1442" s="46" t="s">
        <v>51</v>
      </c>
      <c r="D1442" s="49">
        <f>_xll.qlCalendarAdvance(LocalCalendar,$D1441,B1442,"f",FALSE)</f>
        <v>49713</v>
      </c>
      <c r="E1442" s="49">
        <f>_xll.qlInterestRateIndexValueDate(IndexON,D1442)</f>
        <v>49713</v>
      </c>
      <c r="F1442" s="52">
        <f>IFERROR(_xll.qlIndexFixing(IndexON,D1442,TRUE,_xll.ohTrigger(RecalcTrigger,TriggerON)),NA())</f>
        <v>2.1505977675335686E-2</v>
      </c>
      <c r="H1442" s="49">
        <f>_xll.qlCalendarAdvance(IborCalendar,$H1441,B1442,"f",FALSE)</f>
        <v>49705</v>
      </c>
      <c r="I1442" s="49">
        <f>_xll.qlInterestRateIndexValueDate(Index1M,$H1442)</f>
        <v>49709</v>
      </c>
      <c r="J1442" s="52">
        <f>IFERROR(_xll.qlIndexFixing(Index1M,$H1442,TRUE,_xll.ohTrigger(RecalcTrigger,Trigger1M)),NA())</f>
        <v>2.3050989472849951E-2</v>
      </c>
      <c r="K1442" s="52">
        <f>IFERROR(_xll.qlIndexFixing(ONIndex1M,I1442,TRUE,_xll.ohTrigger(RecalcTrigger,Trigger1M)),NA())</f>
        <v>2.3043969919376295E-2</v>
      </c>
      <c r="L1442" s="52">
        <f>IFERROR(_xll.qlIndexFixing(Index3M,H1442,TRUE,_xll.ohTrigger(RecalcTrigger,Trigger3M)),NA())</f>
        <v>2.5113664807331976E-2</v>
      </c>
      <c r="M1442" s="52">
        <f>IFERROR(_xll.qlIndexFixing(ONIndex3M,I1442,TRUE,_xll.ohTrigger(RecalcTrigger,Trigger3M)),NA())</f>
        <v>2.5069268390067734E-2</v>
      </c>
      <c r="N1442" s="52">
        <f>IFERROR(_xll.qlIndexFixing(Index6M,$H1442,TRUE,_xll.ohTrigger(RecalcTrigger,Trigger6M)),NA())</f>
        <v>2.671303992608497E-2</v>
      </c>
      <c r="O1442" s="52">
        <f>IFERROR(_xll.qlIndexFixing(ONIndex6M,I1442,TRUE,_xll.ohTrigger(RecalcTrigger,Trigger6M)),NA())</f>
        <v>2.6608285017086786E-2</v>
      </c>
      <c r="P1442" s="52">
        <f>IFERROR(_xll.qlIndexFixing(Index1Y,$H1442,TRUE,_xll.ohTrigger(RecalcTrigger,Trigger1Y)),NA())</f>
        <v>2.8414575485736147E-2</v>
      </c>
      <c r="Q1442" s="52">
        <f>IFERROR(_xll.qlIndexFixing(ONIndex1Y,I1442,TRUE,_xll.ohTrigger(RecalcTrigger,Trigger1Y)),NA())</f>
        <v>2.8202392172564927E-2</v>
      </c>
    </row>
    <row r="1443" spans="2:17" x14ac:dyDescent="0.2">
      <c r="B1443" s="46" t="s">
        <v>51</v>
      </c>
      <c r="D1443" s="49">
        <f>_xll.qlCalendarAdvance(LocalCalendar,$D1442,B1443,"f",FALSE)</f>
        <v>49720</v>
      </c>
      <c r="E1443" s="49">
        <f>_xll.qlInterestRateIndexValueDate(IndexON,D1443)</f>
        <v>49720</v>
      </c>
      <c r="F1443" s="52">
        <f>IFERROR(_xll.qlIndexFixing(IndexON,D1443,TRUE,_xll.ohTrigger(RecalcTrigger,TriggerON)),NA())</f>
        <v>2.1500797486457834E-2</v>
      </c>
      <c r="H1443" s="49">
        <f>_xll.qlCalendarAdvance(IborCalendar,$H1442,B1443,"f",FALSE)</f>
        <v>49712</v>
      </c>
      <c r="I1443" s="49">
        <f>_xll.qlInterestRateIndexValueDate(Index1M,$H1443)</f>
        <v>49716</v>
      </c>
      <c r="J1443" s="52">
        <f>IFERROR(_xll.qlIndexFixing(Index1M,$H1443,TRUE,_xll.ohTrigger(RecalcTrigger,Trigger1M)),NA())</f>
        <v>2.3044141691275066E-2</v>
      </c>
      <c r="K1443" s="52">
        <f>IFERROR(_xll.qlIndexFixing(ONIndex1M,I1443,TRUE,_xll.ohTrigger(RecalcTrigger,Trigger1M)),NA())</f>
        <v>2.303718004591282E-2</v>
      </c>
      <c r="L1443" s="52">
        <f>IFERROR(_xll.qlIndexFixing(Index3M,H1443,TRUE,_xll.ohTrigger(RecalcTrigger,Trigger3M)),NA())</f>
        <v>2.510768854072162E-2</v>
      </c>
      <c r="M1443" s="52">
        <f>IFERROR(_xll.qlIndexFixing(ONIndex3M,I1443,TRUE,_xll.ohTrigger(RecalcTrigger,Trigger3M)),NA())</f>
        <v>2.506401262464486E-2</v>
      </c>
      <c r="N1443" s="52">
        <f>IFERROR(_xll.qlIndexFixing(Index6M,$H1443,TRUE,_xll.ohTrigger(RecalcTrigger,Trigger6M)),NA())</f>
        <v>2.6707289041003418E-2</v>
      </c>
      <c r="O1443" s="52">
        <f>IFERROR(_xll.qlIndexFixing(ONIndex6M,I1443,TRUE,_xll.ohTrigger(RecalcTrigger,Trigger6M)),NA())</f>
        <v>2.6602831340936106E-2</v>
      </c>
      <c r="P1443" s="52">
        <f>IFERROR(_xll.qlIndexFixing(Index1Y,$H1443,TRUE,_xll.ohTrigger(RecalcTrigger,Trigger1Y)),NA())</f>
        <v>2.8407411544408991E-2</v>
      </c>
      <c r="Q1443" s="52">
        <f>IFERROR(_xll.qlIndexFixing(ONIndex1Y,I1443,TRUE,_xll.ohTrigger(RecalcTrigger,Trigger1Y)),NA())</f>
        <v>2.819503325692807E-2</v>
      </c>
    </row>
    <row r="1444" spans="2:17" x14ac:dyDescent="0.2">
      <c r="B1444" s="46" t="s">
        <v>51</v>
      </c>
      <c r="D1444" s="49">
        <f>_xll.qlCalendarAdvance(LocalCalendar,$D1443,B1444,"f",FALSE)</f>
        <v>49727</v>
      </c>
      <c r="E1444" s="49">
        <f>_xll.qlInterestRateIndexValueDate(IndexON,D1444)</f>
        <v>49727</v>
      </c>
      <c r="F1444" s="52">
        <f>IFERROR(_xll.qlIndexFixing(IndexON,D1444,TRUE,_xll.ohTrigger(RecalcTrigger,TriggerON)),NA())</f>
        <v>2.1495080763349605E-2</v>
      </c>
      <c r="H1444" s="49">
        <f>_xll.qlCalendarAdvance(IborCalendar,$H1443,B1444,"f",FALSE)</f>
        <v>49719</v>
      </c>
      <c r="I1444" s="49">
        <f>_xll.qlInterestRateIndexValueDate(Index1M,$H1444)</f>
        <v>49724</v>
      </c>
      <c r="J1444" s="52">
        <f>IFERROR(_xll.qlIndexFixing(Index1M,$H1444,TRUE,_xll.ohTrigger(RecalcTrigger,Trigger1M)),NA())</f>
        <v>2.3036287657443491E-2</v>
      </c>
      <c r="K1444" s="52">
        <f>IFERROR(_xll.qlIndexFixing(ONIndex1M,I1444,TRUE,_xll.ohTrigger(RecalcTrigger,Trigger1M)),NA())</f>
        <v>2.3029392238314017E-2</v>
      </c>
      <c r="L1444" s="52">
        <f>IFERROR(_xll.qlIndexFixing(Index3M,H1444,TRUE,_xll.ohTrigger(RecalcTrigger,Trigger3M)),NA())</f>
        <v>2.5100895553937796E-2</v>
      </c>
      <c r="M1444" s="52">
        <f>IFERROR(_xll.qlIndexFixing(ONIndex3M,I1444,TRUE,_xll.ohTrigger(RecalcTrigger,Trigger3M)),NA())</f>
        <v>2.5057966157318035E-2</v>
      </c>
      <c r="N1444" s="52">
        <f>IFERROR(_xll.qlIndexFixing(Index6M,$H1444,TRUE,_xll.ohTrigger(RecalcTrigger,Trigger6M)),NA())</f>
        <v>2.6700712444691486E-2</v>
      </c>
      <c r="O1444" s="52">
        <f>IFERROR(_xll.qlIndexFixing(ONIndex6M,I1444,TRUE,_xll.ohTrigger(RecalcTrigger,Trigger6M)),NA())</f>
        <v>2.6596561061920099E-2</v>
      </c>
      <c r="P1444" s="52">
        <f>IFERROR(_xll.qlIndexFixing(Index1Y,$H1444,TRUE,_xll.ohTrigger(RecalcTrigger,Trigger1Y)),NA())</f>
        <v>2.8399259685710321E-2</v>
      </c>
      <c r="Q1444" s="52">
        <f>IFERROR(_xll.qlIndexFixing(ONIndex1Y,I1444,TRUE,_xll.ohTrigger(RecalcTrigger,Trigger1Y)),NA())</f>
        <v>2.8186594042880486E-2</v>
      </c>
    </row>
    <row r="1445" spans="2:17" x14ac:dyDescent="0.2">
      <c r="B1445" s="46" t="s">
        <v>51</v>
      </c>
      <c r="D1445" s="49">
        <f>_xll.qlCalendarAdvance(LocalCalendar,$D1444,B1445,"f",FALSE)</f>
        <v>49734</v>
      </c>
      <c r="E1445" s="49">
        <f>_xll.qlInterestRateIndexValueDate(IndexON,D1445)</f>
        <v>49734</v>
      </c>
      <c r="F1445" s="52">
        <f>IFERROR(_xll.qlIndexFixing(IndexON,D1445,TRUE,_xll.ohTrigger(RecalcTrigger,TriggerON)),NA())</f>
        <v>2.1489585170968439E-2</v>
      </c>
      <c r="H1445" s="49">
        <f>_xll.qlCalendarAdvance(IborCalendar,$H1444,B1445,"f",FALSE)</f>
        <v>49726</v>
      </c>
      <c r="I1445" s="49">
        <f>_xll.qlInterestRateIndexValueDate(Index1M,$H1445)</f>
        <v>49730</v>
      </c>
      <c r="J1445" s="52">
        <f>IFERROR(_xll.qlIndexFixing(Index1M,$H1445,TRUE,_xll.ohTrigger(RecalcTrigger,Trigger1M)),NA())</f>
        <v>2.3030377533673801E-2</v>
      </c>
      <c r="K1445" s="52">
        <f>IFERROR(_xll.qlIndexFixing(ONIndex1M,I1445,TRUE,_xll.ohTrigger(RecalcTrigger,Trigger1M)),NA())</f>
        <v>2.3023531816086518E-2</v>
      </c>
      <c r="L1445" s="52">
        <f>IFERROR(_xll.qlIndexFixing(Index3M,H1445,TRUE,_xll.ohTrigger(RecalcTrigger,Trigger3M)),NA())</f>
        <v>2.5097077621415009E-2</v>
      </c>
      <c r="M1445" s="52">
        <f>IFERROR(_xll.qlIndexFixing(ONIndex3M,I1445,TRUE,_xll.ohTrigger(RecalcTrigger,Trigger3M)),NA())</f>
        <v>2.5053403392272244E-2</v>
      </c>
      <c r="N1445" s="52">
        <f>IFERROR(_xll.qlIndexFixing(Index6M,$H1445,TRUE,_xll.ohTrigger(RecalcTrigger,Trigger6M)),NA())</f>
        <v>2.6696354075145277E-2</v>
      </c>
      <c r="O1445" s="52">
        <f>IFERROR(_xll.qlIndexFixing(ONIndex6M,I1445,TRUE,_xll.ohTrigger(RecalcTrigger,Trigger6M)),NA())</f>
        <v>2.6591832098139534E-2</v>
      </c>
      <c r="P1445" s="52">
        <f>IFERROR(_xll.qlIndexFixing(Index1Y,$H1445,TRUE,_xll.ohTrigger(RecalcTrigger,Trigger1Y)),NA())</f>
        <v>2.839317178048514E-2</v>
      </c>
      <c r="Q1445" s="52">
        <f>IFERROR(_xll.qlIndexFixing(ONIndex1Y,I1445,TRUE,_xll.ohTrigger(RecalcTrigger,Trigger1Y)),NA())</f>
        <v>2.8180244315016978E-2</v>
      </c>
    </row>
    <row r="1446" spans="2:17" x14ac:dyDescent="0.2">
      <c r="B1446" s="46" t="s">
        <v>51</v>
      </c>
      <c r="D1446" s="49">
        <f>_xll.qlCalendarAdvance(LocalCalendar,$D1445,B1446,"f",FALSE)</f>
        <v>49741</v>
      </c>
      <c r="E1446" s="49">
        <f>_xll.qlInterestRateIndexValueDate(IndexON,D1446)</f>
        <v>49741</v>
      </c>
      <c r="F1446" s="52">
        <f>IFERROR(_xll.qlIndexFixing(IndexON,D1446,TRUE,_xll.ohTrigger(RecalcTrigger,TriggerON)),NA())</f>
        <v>2.1484058154337404E-2</v>
      </c>
      <c r="H1446" s="49">
        <f>_xll.qlCalendarAdvance(IborCalendar,$H1445,B1446,"f",FALSE)</f>
        <v>49733</v>
      </c>
      <c r="I1446" s="49">
        <f>_xll.qlInterestRateIndexValueDate(Index1M,$H1446)</f>
        <v>49737</v>
      </c>
      <c r="J1446" s="52">
        <f>IFERROR(_xll.qlIndexFixing(Index1M,$H1446,TRUE,_xll.ohTrigger(RecalcTrigger,Trigger1M)),NA())</f>
        <v>2.3023940374202887E-2</v>
      </c>
      <c r="K1446" s="52">
        <f>IFERROR(_xll.qlIndexFixing(ONIndex1M,I1446,TRUE,_xll.ohTrigger(RecalcTrigger,Trigger1M)),NA())</f>
        <v>2.3016673459803627E-2</v>
      </c>
      <c r="L1446" s="52">
        <f>IFERROR(_xll.qlIndexFixing(Index3M,H1446,TRUE,_xll.ohTrigger(RecalcTrigger,Trigger3M)),NA())</f>
        <v>2.5091501255575487E-2</v>
      </c>
      <c r="M1446" s="52">
        <f>IFERROR(_xll.qlIndexFixing(ONIndex3M,I1446,TRUE,_xll.ohTrigger(RecalcTrigger,Trigger3M)),NA())</f>
        <v>2.5048049925482374E-2</v>
      </c>
      <c r="N1446" s="52">
        <f>IFERROR(_xll.qlIndexFixing(Index6M,$H1446,TRUE,_xll.ohTrigger(RecalcTrigger,Trigger6M)),NA())</f>
        <v>2.6691175172599703E-2</v>
      </c>
      <c r="O1446" s="52">
        <f>IFERROR(_xll.qlIndexFixing(ONIndex6M,I1446,TRUE,_xll.ohTrigger(RecalcTrigger,Trigger6M)),NA())</f>
        <v>2.6586286531493641E-2</v>
      </c>
      <c r="P1446" s="52">
        <f>IFERROR(_xll.qlIndexFixing(Index1Y,$H1446,TRUE,_xll.ohTrigger(RecalcTrigger,Trigger1Y)),NA())</f>
        <v>2.838546980217535E-2</v>
      </c>
      <c r="Q1446" s="52">
        <f>IFERROR(_xll.qlIndexFixing(ONIndex1Y,I1446,TRUE,_xll.ohTrigger(RecalcTrigger,Trigger1Y)),NA())</f>
        <v>2.8172814288742742E-2</v>
      </c>
    </row>
    <row r="1447" spans="2:17" x14ac:dyDescent="0.2">
      <c r="B1447" s="46" t="s">
        <v>51</v>
      </c>
      <c r="D1447" s="49">
        <f>_xll.qlCalendarAdvance(LocalCalendar,$D1446,B1447,"f",FALSE)</f>
        <v>49748</v>
      </c>
      <c r="E1447" s="49">
        <f>_xll.qlInterestRateIndexValueDate(IndexON,D1447)</f>
        <v>49748</v>
      </c>
      <c r="F1447" s="52">
        <f>IFERROR(_xll.qlIndexFixing(IndexON,D1447,TRUE,_xll.ohTrigger(RecalcTrigger,TriggerON)),NA())</f>
        <v>2.1478499713429855E-2</v>
      </c>
      <c r="H1447" s="49">
        <f>_xll.qlCalendarAdvance(IborCalendar,$H1446,B1447,"f",FALSE)</f>
        <v>49740</v>
      </c>
      <c r="I1447" s="49">
        <f>_xll.qlInterestRateIndexValueDate(Index1M,$H1447)</f>
        <v>49744</v>
      </c>
      <c r="J1447" s="52">
        <f>IFERROR(_xll.qlIndexFixing(Index1M,$H1447,TRUE,_xll.ohTrigger(RecalcTrigger,Trigger1M)),NA())</f>
        <v>2.3016996980087738E-2</v>
      </c>
      <c r="K1447" s="52">
        <f>IFERROR(_xll.qlIndexFixing(ONIndex1M,I1447,TRUE,_xll.ohTrigger(RecalcTrigger,Trigger1M)),NA())</f>
        <v>2.3009792276020846E-2</v>
      </c>
      <c r="L1447" s="52">
        <f>IFERROR(_xll.qlIndexFixing(Index3M,H1447,TRUE,_xll.ohTrigger(RecalcTrigger,Trigger3M)),NA())</f>
        <v>2.5085907747973174E-2</v>
      </c>
      <c r="M1447" s="52">
        <f>IFERROR(_xll.qlIndexFixing(ONIndex3M,I1447,TRUE,_xll.ohTrigger(RecalcTrigger,Trigger3M)),NA())</f>
        <v>2.5042663891623462E-2</v>
      </c>
      <c r="N1447" s="52">
        <f>IFERROR(_xll.qlIndexFixing(Index6M,$H1447,TRUE,_xll.ohTrigger(RecalcTrigger,Trigger6M)),NA())</f>
        <v>2.6685423548995793E-2</v>
      </c>
      <c r="O1447" s="52">
        <f>IFERROR(_xll.qlIndexFixing(ONIndex6M,I1447,TRUE,_xll.ohTrigger(RecalcTrigger,Trigger6M)),NA())</f>
        <v>2.6580710334549451E-2</v>
      </c>
      <c r="P1447" s="52">
        <f>IFERROR(_xll.qlIndexFixing(Index1Y,$H1447,TRUE,_xll.ohTrigger(RecalcTrigger,Trigger1Y)),NA())</f>
        <v>2.8378427008063506E-2</v>
      </c>
      <c r="Q1447" s="52">
        <f>IFERROR(_xll.qlIndexFixing(ONIndex1Y,I1447,TRUE,_xll.ohTrigger(RecalcTrigger,Trigger1Y)),NA())</f>
        <v>2.8165360558949359E-2</v>
      </c>
    </row>
    <row r="1448" spans="2:17" x14ac:dyDescent="0.2">
      <c r="B1448" s="46" t="s">
        <v>51</v>
      </c>
      <c r="D1448" s="49">
        <f>_xll.qlCalendarAdvance(LocalCalendar,$D1447,B1448,"f",FALSE)</f>
        <v>49755</v>
      </c>
      <c r="E1448" s="49">
        <f>_xll.qlInterestRateIndexValueDate(IndexON,D1448)</f>
        <v>49755</v>
      </c>
      <c r="F1448" s="52">
        <f>IFERROR(_xll.qlIndexFixing(IndexON,D1448,TRUE,_xll.ohTrigger(RecalcTrigger,TriggerON)),NA())</f>
        <v>2.1472909848299082E-2</v>
      </c>
      <c r="H1448" s="49">
        <f>_xll.qlCalendarAdvance(IborCalendar,$H1447,B1448,"f",FALSE)</f>
        <v>49747</v>
      </c>
      <c r="I1448" s="49">
        <f>_xll.qlInterestRateIndexValueDate(Index1M,$H1448)</f>
        <v>49751</v>
      </c>
      <c r="J1448" s="52">
        <f>IFERROR(_xll.qlIndexFixing(Index1M,$H1448,TRUE,_xll.ohTrigger(RecalcTrigger,Trigger1M)),NA())</f>
        <v>2.3010030718649068E-2</v>
      </c>
      <c r="K1448" s="52">
        <f>IFERROR(_xll.qlIndexFixing(ONIndex1M,I1448,TRUE,_xll.ohTrigger(RecalcTrigger,Trigger1M)),NA())</f>
        <v>2.3002888264658239E-2</v>
      </c>
      <c r="L1448" s="52">
        <f>IFERROR(_xll.qlIndexFixing(Index3M,H1448,TRUE,_xll.ohTrigger(RecalcTrigger,Trigger3M)),NA())</f>
        <v>2.5080301004680922E-2</v>
      </c>
      <c r="M1448" s="52">
        <f>IFERROR(_xll.qlIndexFixing(ONIndex3M,I1448,TRUE,_xll.ohTrigger(RecalcTrigger,Trigger3M)),NA())</f>
        <v>2.5037245290615573E-2</v>
      </c>
      <c r="N1448" s="52">
        <f>IFERROR(_xll.qlIndexFixing(Index6M,$H1448,TRUE,_xll.ohTrigger(RecalcTrigger,Trigger6M)),NA())</f>
        <v>2.6679676561776201E-2</v>
      </c>
      <c r="O1448" s="52">
        <f>IFERROR(_xll.qlIndexFixing(ONIndex6M,I1448,TRUE,_xll.ohTrigger(RecalcTrigger,Trigger6M)),NA())</f>
        <v>2.6575103507466835E-2</v>
      </c>
      <c r="P1448" s="52">
        <f>IFERROR(_xll.qlIndexFixing(Index1Y,$H1448,TRUE,_xll.ohTrigger(RecalcTrigger,Trigger1Y)),NA())</f>
        <v>2.8371418417414297E-2</v>
      </c>
      <c r="Q1448" s="52">
        <f>IFERROR(_xll.qlIndexFixing(ONIndex1Y,I1448,TRUE,_xll.ohTrigger(RecalcTrigger,Trigger1Y)),NA())</f>
        <v>2.8157883125636829E-2</v>
      </c>
    </row>
    <row r="1449" spans="2:17" x14ac:dyDescent="0.2">
      <c r="B1449" s="46" t="s">
        <v>51</v>
      </c>
      <c r="D1449" s="49">
        <f>_xll.qlCalendarAdvance(LocalCalendar,$D1448,B1449,"f",FALSE)</f>
        <v>49762</v>
      </c>
      <c r="E1449" s="49">
        <f>_xll.qlInterestRateIndexValueDate(IndexON,D1449)</f>
        <v>49762</v>
      </c>
      <c r="F1449" s="52">
        <f>IFERROR(_xll.qlIndexFixing(IndexON,D1449,TRUE,_xll.ohTrigger(RecalcTrigger,TriggerON)),NA())</f>
        <v>2.146728855891844E-2</v>
      </c>
      <c r="H1449" s="49">
        <f>_xll.qlCalendarAdvance(IborCalendar,$H1448,B1449,"f",FALSE)</f>
        <v>49754</v>
      </c>
      <c r="I1449" s="49">
        <f>_xll.qlInterestRateIndexValueDate(Index1M,$H1449)</f>
        <v>49758</v>
      </c>
      <c r="J1449" s="52">
        <f>IFERROR(_xll.qlIndexFixing(Index1M,$H1449,TRUE,_xll.ohTrigger(RecalcTrigger,Trigger1M)),NA())</f>
        <v>2.3003041589928139E-2</v>
      </c>
      <c r="K1449" s="52">
        <f>IFERROR(_xll.qlIndexFixing(ONIndex1M,I1449,TRUE,_xll.ohTrigger(RecalcTrigger,Trigger1M)),NA())</f>
        <v>2.2995961425715805E-2</v>
      </c>
      <c r="L1449" s="52">
        <f>IFERROR(_xll.qlIndexFixing(Index3M,H1449,TRUE,_xll.ohTrigger(RecalcTrigger,Trigger3M)),NA())</f>
        <v>2.5074684931745528E-2</v>
      </c>
      <c r="M1449" s="52">
        <f>IFERROR(_xll.qlIndexFixing(ONIndex3M,I1449,TRUE,_xll.ohTrigger(RecalcTrigger,Trigger3M)),NA())</f>
        <v>2.5031794122618578E-2</v>
      </c>
      <c r="N1449" s="52">
        <f>IFERROR(_xll.qlIndexFixing(Index6M,$H1449,TRUE,_xll.ohTrigger(RecalcTrigger,Trigger6M)),NA())</f>
        <v>2.6673936176702832E-2</v>
      </c>
      <c r="O1449" s="52">
        <f>IFERROR(_xll.qlIndexFixing(ONIndex6M,I1449,TRUE,_xll.ohTrigger(RecalcTrigger,Trigger6M)),NA())</f>
        <v>2.6569466050165857E-2</v>
      </c>
      <c r="P1449" s="52">
        <f>IFERROR(_xll.qlIndexFixing(Index1Y,$H1449,TRUE,_xll.ohTrigger(RecalcTrigger,Trigger1Y)),NA())</f>
        <v>2.836444535992419E-2</v>
      </c>
      <c r="Q1449" s="52">
        <f>IFERROR(_xll.qlIndexFixing(ONIndex1Y,I1449,TRUE,_xll.ohTrigger(RecalcTrigger,Trigger1Y)),NA())</f>
        <v>2.8150381988725215E-2</v>
      </c>
    </row>
    <row r="1450" spans="2:17" x14ac:dyDescent="0.2">
      <c r="B1450" s="46" t="s">
        <v>51</v>
      </c>
      <c r="D1450" s="49">
        <f>_xll.qlCalendarAdvance(LocalCalendar,$D1449,B1450,"f",FALSE)</f>
        <v>49769</v>
      </c>
      <c r="E1450" s="49">
        <f>_xll.qlInterestRateIndexValueDate(IndexON,D1450)</f>
        <v>49769</v>
      </c>
      <c r="F1450" s="52">
        <f>IFERROR(_xll.qlIndexFixing(IndexON,D1450,TRUE,_xll.ohTrigger(RecalcTrigger,TriggerON)),NA())</f>
        <v>2.1461635845261284E-2</v>
      </c>
      <c r="H1450" s="49">
        <f>_xll.qlCalendarAdvance(IborCalendar,$H1449,B1450,"f",FALSE)</f>
        <v>49761</v>
      </c>
      <c r="I1450" s="49">
        <f>_xll.qlInterestRateIndexValueDate(Index1M,$H1450)</f>
        <v>49765</v>
      </c>
      <c r="J1450" s="52">
        <f>IFERROR(_xll.qlIndexFixing(Index1M,$H1450,TRUE,_xll.ohTrigger(RecalcTrigger,Trigger1M)),NA())</f>
        <v>2.2995798394801703E-2</v>
      </c>
      <c r="K1450" s="52">
        <f>IFERROR(_xll.qlIndexFixing(ONIndex1M,I1450,TRUE,_xll.ohTrigger(RecalcTrigger,Trigger1M)),NA())</f>
        <v>2.2989011759273481E-2</v>
      </c>
      <c r="L1450" s="52">
        <f>IFERROR(_xll.qlIndexFixing(Index3M,H1450,TRUE,_xll.ohTrigger(RecalcTrigger,Trigger3M)),NA())</f>
        <v>2.5068593938842317E-2</v>
      </c>
      <c r="M1450" s="52">
        <f>IFERROR(_xll.qlIndexFixing(ONIndex3M,I1450,TRUE,_xll.ohTrigger(RecalcTrigger,Trigger3M)),NA())</f>
        <v>2.5026310387472606E-2</v>
      </c>
      <c r="N1450" s="52">
        <f>IFERROR(_xll.qlIndexFixing(Index6M,$H1450,TRUE,_xll.ohTrigger(RecalcTrigger,Trigger6M)),NA())</f>
        <v>2.6667625334866329E-2</v>
      </c>
      <c r="O1450" s="52">
        <f>IFERROR(_xll.qlIndexFixing(ONIndex6M,I1450,TRUE,_xll.ohTrigger(RecalcTrigger,Trigger6M)),NA())</f>
        <v>2.6563797962726454E-2</v>
      </c>
      <c r="P1450" s="52">
        <f>IFERROR(_xll.qlIndexFixing(Index1Y,$H1450,TRUE,_xll.ohTrigger(RecalcTrigger,Trigger1Y)),NA())</f>
        <v>2.8357509165257453E-2</v>
      </c>
      <c r="Q1450" s="52">
        <f>IFERROR(_xll.qlIndexFixing(ONIndex1Y,I1450,TRUE,_xll.ohTrigger(RecalcTrigger,Trigger1Y)),NA())</f>
        <v>2.8142857148294453E-2</v>
      </c>
    </row>
    <row r="1451" spans="2:17" x14ac:dyDescent="0.2">
      <c r="B1451" s="46" t="s">
        <v>51</v>
      </c>
      <c r="D1451" s="49">
        <f>_xll.qlCalendarAdvance(LocalCalendar,$D1450,B1451,"f",FALSE)</f>
        <v>49776</v>
      </c>
      <c r="E1451" s="49">
        <f>_xll.qlInterestRateIndexValueDate(IndexON,D1451)</f>
        <v>49776</v>
      </c>
      <c r="F1451" s="52">
        <f>IFERROR(_xll.qlIndexFixing(IndexON,D1451,TRUE,_xll.ohTrigger(RecalcTrigger,TriggerON)),NA())</f>
        <v>2.1455951707434195E-2</v>
      </c>
      <c r="H1451" s="49">
        <f>_xll.qlCalendarAdvance(IborCalendar,$H1450,B1451,"f",FALSE)</f>
        <v>49768</v>
      </c>
      <c r="I1451" s="49">
        <f>_xll.qlInterestRateIndexValueDate(Index1M,$H1451)</f>
        <v>49772</v>
      </c>
      <c r="J1451" s="52">
        <f>IFERROR(_xll.qlIndexFixing(Index1M,$H1451,TRUE,_xll.ohTrigger(RecalcTrigger,Trigger1M)),NA())</f>
        <v>2.2988765619117224E-2</v>
      </c>
      <c r="K1451" s="52">
        <f>IFERROR(_xll.qlIndexFixing(ONIndex1M,I1451,TRUE,_xll.ohTrigger(RecalcTrigger,Trigger1M)),NA())</f>
        <v>2.2982039265091458E-2</v>
      </c>
      <c r="L1451" s="52">
        <f>IFERROR(_xll.qlIndexFixing(Index3M,H1451,TRUE,_xll.ohTrigger(RecalcTrigger,Trigger3M)),NA())</f>
        <v>2.5062970452967553E-2</v>
      </c>
      <c r="M1451" s="52">
        <f>IFERROR(_xll.qlIndexFixing(ONIndex3M,I1451,TRUE,_xll.ohTrigger(RecalcTrigger,Trigger3M)),NA())</f>
        <v>2.5020794085257592E-2</v>
      </c>
      <c r="N1451" s="52">
        <f>IFERROR(_xll.qlIndexFixing(Index6M,$H1451,TRUE,_xll.ohTrigger(RecalcTrigger,Trigger6M)),NA())</f>
        <v>2.6661903114005247E-2</v>
      </c>
      <c r="O1451" s="52">
        <f>IFERROR(_xll.qlIndexFixing(ONIndex6M,I1451,TRUE,_xll.ohTrigger(RecalcTrigger,Trigger6M)),NA())</f>
        <v>2.6558099244988753E-2</v>
      </c>
      <c r="P1451" s="52">
        <f>IFERROR(_xll.qlIndexFixing(Index1Y,$H1451,TRUE,_xll.ohTrigger(RecalcTrigger,Trigger1Y)),NA())</f>
        <v>2.835061116304528E-2</v>
      </c>
      <c r="Q1451" s="52">
        <f>IFERROR(_xll.qlIndexFixing(ONIndex1Y,I1451,TRUE,_xll.ohTrigger(RecalcTrigger,Trigger1Y)),NA())</f>
        <v>2.8135308604264608E-2</v>
      </c>
    </row>
    <row r="1452" spans="2:17" x14ac:dyDescent="0.2">
      <c r="B1452" s="46" t="s">
        <v>51</v>
      </c>
      <c r="D1452" s="49">
        <f>_xll.qlCalendarAdvance(LocalCalendar,$D1451,B1452,"f",FALSE)</f>
        <v>49783</v>
      </c>
      <c r="E1452" s="49">
        <f>_xll.qlInterestRateIndexValueDate(IndexON,D1452)</f>
        <v>49783</v>
      </c>
      <c r="F1452" s="52">
        <f>IFERROR(_xll.qlIndexFixing(IndexON,D1452,TRUE,_xll.ohTrigger(RecalcTrigger,TriggerON)),NA())</f>
        <v>2.1450236145357238E-2</v>
      </c>
      <c r="H1452" s="49">
        <f>_xll.qlCalendarAdvance(IborCalendar,$H1451,B1452,"f",FALSE)</f>
        <v>49775</v>
      </c>
      <c r="I1452" s="49">
        <f>_xll.qlInterestRateIndexValueDate(Index1M,$H1452)</f>
        <v>49781</v>
      </c>
      <c r="J1452" s="52">
        <f>IFERROR(_xll.qlIndexFixing(Index1M,$H1452,TRUE,_xll.ohTrigger(RecalcTrigger,Trigger1M)),NA())</f>
        <v>2.2979695229344621E-2</v>
      </c>
      <c r="K1452" s="52">
        <f>IFERROR(_xll.qlIndexFixing(ONIndex1M,I1452,TRUE,_xll.ohTrigger(RecalcTrigger,Trigger1M)),NA())</f>
        <v>2.2973041087368529E-2</v>
      </c>
      <c r="L1452" s="52">
        <f>IFERROR(_xll.qlIndexFixing(Index3M,H1452,TRUE,_xll.ohTrigger(RecalcTrigger,Trigger3M)),NA())</f>
        <v>2.505574405721675E-2</v>
      </c>
      <c r="M1452" s="52">
        <f>IFERROR(_xll.qlIndexFixing(ONIndex3M,I1452,TRUE,_xll.ohTrigger(RecalcTrigger,Trigger3M)),NA())</f>
        <v>2.5013653842940187E-2</v>
      </c>
      <c r="N1452" s="52">
        <f>IFERROR(_xll.qlIndexFixing(Index6M,$H1452,TRUE,_xll.ohTrigger(RecalcTrigger,Trigger6M)),NA())</f>
        <v>2.6654564548923294E-2</v>
      </c>
      <c r="O1452" s="52">
        <f>IFERROR(_xll.qlIndexFixing(ONIndex6M,I1452,TRUE,_xll.ohTrigger(RecalcTrigger,Trigger6M)),NA())</f>
        <v>2.6550727314482714E-2</v>
      </c>
      <c r="P1452" s="52">
        <f>IFERROR(_xll.qlIndexFixing(Index1Y,$H1452,TRUE,_xll.ohTrigger(RecalcTrigger,Trigger1Y)),NA())</f>
        <v>2.8341800562343884E-2</v>
      </c>
      <c r="Q1452" s="52">
        <f>IFERROR(_xll.qlIndexFixing(ONIndex1Y,I1452,TRUE,_xll.ohTrigger(RecalcTrigger,Trigger1Y)),NA())</f>
        <v>2.8125568503778453E-2</v>
      </c>
    </row>
    <row r="1453" spans="2:17" x14ac:dyDescent="0.2">
      <c r="B1453" s="46" t="s">
        <v>51</v>
      </c>
      <c r="D1453" s="49">
        <f>_xll.qlCalendarAdvance(LocalCalendar,$D1452,B1453,"f",FALSE)</f>
        <v>49790</v>
      </c>
      <c r="E1453" s="49">
        <f>_xll.qlInterestRateIndexValueDate(IndexON,D1453)</f>
        <v>49790</v>
      </c>
      <c r="F1453" s="52">
        <f>IFERROR(_xll.qlIndexFixing(IndexON,D1453,TRUE,_xll.ohTrigger(RecalcTrigger,TriggerON)),NA())</f>
        <v>2.1444489159057056E-2</v>
      </c>
      <c r="H1453" s="49">
        <f>_xll.qlCalendarAdvance(IborCalendar,$H1452,B1453,"f",FALSE)</f>
        <v>49782</v>
      </c>
      <c r="I1453" s="49">
        <f>_xll.qlInterestRateIndexValueDate(Index1M,$H1453)</f>
        <v>49786</v>
      </c>
      <c r="J1453" s="52">
        <f>IFERROR(_xll.qlIndexFixing(Index1M,$H1453,TRUE,_xll.ohTrigger(RecalcTrigger,Trigger1M)),NA())</f>
        <v>2.2974649548996418E-2</v>
      </c>
      <c r="K1453" s="52">
        <f>IFERROR(_xll.qlIndexFixing(ONIndex1M,I1453,TRUE,_xll.ohTrigger(RecalcTrigger,Trigger1M)),NA())</f>
        <v>2.2968025794307678E-2</v>
      </c>
      <c r="L1453" s="52">
        <f>IFERROR(_xll.qlIndexFixing(Index3M,H1453,TRUE,_xll.ohTrigger(RecalcTrigger,Trigger3M)),NA())</f>
        <v>2.5051734060750001E-2</v>
      </c>
      <c r="M1453" s="52">
        <f>IFERROR(_xll.qlIndexFixing(ONIndex3M,I1453,TRUE,_xll.ohTrigger(RecalcTrigger,Trigger3M)),NA())</f>
        <v>2.5009663779540503E-2</v>
      </c>
      <c r="N1453" s="52">
        <f>IFERROR(_xll.qlIndexFixing(Index6M,$H1453,TRUE,_xll.ohTrigger(RecalcTrigger,Trigger6M)),NA())</f>
        <v>2.6650498009955875E-2</v>
      </c>
      <c r="O1453" s="52">
        <f>IFERROR(_xll.qlIndexFixing(ONIndex6M,I1453,TRUE,_xll.ohTrigger(RecalcTrigger,Trigger6M)),NA())</f>
        <v>2.6546609918938202E-2</v>
      </c>
      <c r="P1453" s="52">
        <f>IFERROR(_xll.qlIndexFixing(Index1Y,$H1453,TRUE,_xll.ohTrigger(RecalcTrigger,Trigger1Y)),NA())</f>
        <v>2.8336935054351985E-2</v>
      </c>
      <c r="Q1453" s="52">
        <f>IFERROR(_xll.qlIndexFixing(ONIndex1Y,I1453,TRUE,_xll.ohTrigger(RecalcTrigger,Trigger1Y)),NA())</f>
        <v>2.8120140405727412E-2</v>
      </c>
    </row>
    <row r="1454" spans="2:17" x14ac:dyDescent="0.2">
      <c r="B1454" s="46" t="s">
        <v>51</v>
      </c>
      <c r="D1454" s="49">
        <f>_xll.qlCalendarAdvance(LocalCalendar,$D1453,B1454,"f",FALSE)</f>
        <v>49797</v>
      </c>
      <c r="E1454" s="49">
        <f>_xll.qlInterestRateIndexValueDate(IndexON,D1454)</f>
        <v>49797</v>
      </c>
      <c r="F1454" s="52">
        <f>IFERROR(_xll.qlIndexFixing(IndexON,D1454,TRUE,_xll.ohTrigger(RecalcTrigger,TriggerON)),NA())</f>
        <v>2.1438710748533651E-2</v>
      </c>
      <c r="H1454" s="49">
        <f>_xll.qlCalendarAdvance(IborCalendar,$H1453,B1454,"f",FALSE)</f>
        <v>49789</v>
      </c>
      <c r="I1454" s="49">
        <f>_xll.qlInterestRateIndexValueDate(Index1M,$H1454)</f>
        <v>49793</v>
      </c>
      <c r="J1454" s="52">
        <f>IFERROR(_xll.qlIndexFixing(Index1M,$H1454,TRUE,_xll.ohTrigger(RecalcTrigger,Trigger1M)),NA())</f>
        <v>2.2967587164167469E-2</v>
      </c>
      <c r="K1454" s="52">
        <f>IFERROR(_xll.qlIndexFixing(ONIndex1M,I1454,TRUE,_xll.ohTrigger(RecalcTrigger,Trigger1M)),NA())</f>
        <v>2.2960984817625985E-2</v>
      </c>
      <c r="L1454" s="52">
        <f>IFERROR(_xll.qlIndexFixing(Index3M,H1454,TRUE,_xll.ohTrigger(RecalcTrigger,Trigger3M)),NA())</f>
        <v>2.5046129051604835E-2</v>
      </c>
      <c r="M1454" s="52">
        <f>IFERROR(_xll.qlIndexFixing(ONIndex3M,I1454,TRUE,_xll.ohTrigger(RecalcTrigger,Trigger3M)),NA())</f>
        <v>2.5004049776118364E-2</v>
      </c>
      <c r="N1454" s="52">
        <f>IFERROR(_xll.qlIndexFixing(Index6M,$H1454,TRUE,_xll.ohTrigger(RecalcTrigger,Trigger6M)),NA())</f>
        <v>2.664481907928502E-2</v>
      </c>
      <c r="O1454" s="52">
        <f>IFERROR(_xll.qlIndexFixing(ONIndex6M,I1454,TRUE,_xll.ohTrigger(RecalcTrigger,Trigger6M)),NA())</f>
        <v>2.6540819310625352E-2</v>
      </c>
      <c r="P1454" s="52">
        <f>IFERROR(_xll.qlIndexFixing(Index1Y,$H1454,TRUE,_xll.ohTrigger(RecalcTrigger,Trigger1Y)),NA())</f>
        <v>2.8330159606976012E-2</v>
      </c>
      <c r="Q1454" s="52">
        <f>IFERROR(_xll.qlIndexFixing(ONIndex1Y,I1454,TRUE,_xll.ohTrigger(RecalcTrigger,Trigger1Y)),NA())</f>
        <v>2.8112520751140124E-2</v>
      </c>
    </row>
    <row r="1455" spans="2:17" x14ac:dyDescent="0.2">
      <c r="B1455" s="46" t="s">
        <v>51</v>
      </c>
      <c r="D1455" s="49">
        <f>_xll.qlCalendarAdvance(LocalCalendar,$D1454,B1455,"f",FALSE)</f>
        <v>49804</v>
      </c>
      <c r="E1455" s="49">
        <f>_xll.qlInterestRateIndexValueDate(IndexON,D1455)</f>
        <v>49804</v>
      </c>
      <c r="F1455" s="52">
        <f>IFERROR(_xll.qlIndexFixing(IndexON,D1455,TRUE,_xll.ohTrigger(RecalcTrigger,TriggerON)),NA())</f>
        <v>2.1432917018131548E-2</v>
      </c>
      <c r="H1455" s="49">
        <f>_xll.qlCalendarAdvance(IborCalendar,$H1454,B1455,"f",FALSE)</f>
        <v>49796</v>
      </c>
      <c r="I1455" s="49">
        <f>_xll.qlInterestRateIndexValueDate(Index1M,$H1455)</f>
        <v>49801</v>
      </c>
      <c r="J1455" s="52">
        <f>IFERROR(_xll.qlIndexFixing(Index1M,$H1455,TRUE,_xll.ohTrigger(RecalcTrigger,Trigger1M)),NA())</f>
        <v>2.29597612724666E-2</v>
      </c>
      <c r="K1455" s="52">
        <f>IFERROR(_xll.qlIndexFixing(ONIndex1M,I1455,TRUE,_xll.ohTrigger(RecalcTrigger,Trigger1M)),NA())</f>
        <v>2.295291019545509E-2</v>
      </c>
      <c r="L1455" s="52">
        <f>IFERROR(_xll.qlIndexFixing(Index3M,H1455,TRUE,_xll.ohTrigger(RecalcTrigger,Trigger3M)),NA())</f>
        <v>2.5040214111811412E-2</v>
      </c>
      <c r="M1455" s="52">
        <f>IFERROR(_xll.qlIndexFixing(ONIndex3M,I1455,TRUE,_xll.ohTrigger(RecalcTrigger,Trigger3M)),NA())</f>
        <v>2.4997594067670548E-2</v>
      </c>
      <c r="N1455" s="52">
        <f>IFERROR(_xll.qlIndexFixing(Index6M,$H1455,TRUE,_xll.ohTrigger(RecalcTrigger,Trigger6M)),NA())</f>
        <v>2.6638935708630327E-2</v>
      </c>
      <c r="O1455" s="52">
        <f>IFERROR(_xll.qlIndexFixing(ONIndex6M,I1455,TRUE,_xll.ohTrigger(RecalcTrigger,Trigger6M)),NA())</f>
        <v>2.6534164139730976E-2</v>
      </c>
      <c r="P1455" s="52">
        <f>IFERROR(_xll.qlIndexFixing(Index1Y,$H1455,TRUE,_xll.ohTrigger(RecalcTrigger,Trigger1Y)),NA())</f>
        <v>2.8322469594433644E-2</v>
      </c>
      <c r="Q1455" s="52">
        <f>IFERROR(_xll.qlIndexFixing(ONIndex1Y,I1455,TRUE,_xll.ohTrigger(RecalcTrigger,Trigger1Y)),NA())</f>
        <v>2.8103783779194202E-2</v>
      </c>
    </row>
    <row r="1456" spans="2:17" x14ac:dyDescent="0.2">
      <c r="B1456" s="46" t="s">
        <v>51</v>
      </c>
      <c r="D1456" s="49">
        <f>_xll.qlCalendarAdvance(LocalCalendar,$D1455,B1456,"f",FALSE)</f>
        <v>49811</v>
      </c>
      <c r="E1456" s="49">
        <f>_xll.qlInterestRateIndexValueDate(IndexON,D1456)</f>
        <v>49811</v>
      </c>
      <c r="F1456" s="52">
        <f>IFERROR(_xll.qlIndexFixing(IndexON,D1456,TRUE,_xll.ohTrigger(RecalcTrigger,TriggerON)),NA())</f>
        <v>2.1427141215442091E-2</v>
      </c>
      <c r="H1456" s="49">
        <f>_xll.qlCalendarAdvance(IborCalendar,$H1455,B1456,"f",FALSE)</f>
        <v>49803</v>
      </c>
      <c r="I1456" s="49">
        <f>_xll.qlInterestRateIndexValueDate(Index1M,$H1456)</f>
        <v>49807</v>
      </c>
      <c r="J1456" s="52">
        <f>IFERROR(_xll.qlIndexFixing(Index1M,$H1456,TRUE,_xll.ohTrigger(RecalcTrigger,Trigger1M)),NA())</f>
        <v>2.2953739115819695E-2</v>
      </c>
      <c r="K1456" s="52">
        <f>IFERROR(_xll.qlIndexFixing(ONIndex1M,I1456,TRUE,_xll.ohTrigger(RecalcTrigger,Trigger1M)),NA())</f>
        <v>2.2946854770653502E-2</v>
      </c>
      <c r="L1456" s="52">
        <f>IFERROR(_xll.qlIndexFixing(Index3M,H1456,TRUE,_xll.ohTrigger(RecalcTrigger,Trigger3M)),NA())</f>
        <v>2.5035438884636864E-2</v>
      </c>
      <c r="M1456" s="52">
        <f>IFERROR(_xll.qlIndexFixing(ONIndex3M,I1456,TRUE,_xll.ohTrigger(RecalcTrigger,Trigger3M)),NA())</f>
        <v>2.4992746104040009E-2</v>
      </c>
      <c r="N1456" s="52">
        <f>IFERROR(_xll.qlIndexFixing(Index6M,$H1456,TRUE,_xll.ohTrigger(RecalcTrigger,Trigger6M)),NA())</f>
        <v>2.6634103254296677E-2</v>
      </c>
      <c r="O1456" s="52">
        <f>IFERROR(_xll.qlIndexFixing(ONIndex6M,I1456,TRUE,_xll.ohTrigger(RecalcTrigger,Trigger6M)),NA())</f>
        <v>2.6529168226048228E-2</v>
      </c>
      <c r="P1456" s="52">
        <f>IFERROR(_xll.qlIndexFixing(Index1Y,$H1456,TRUE,_xll.ohTrigger(RecalcTrigger,Trigger1Y)),NA())</f>
        <v>2.8316740434071303E-2</v>
      </c>
      <c r="Q1456" s="52">
        <f>IFERROR(_xll.qlIndexFixing(ONIndex1Y,I1456,TRUE,_xll.ohTrigger(RecalcTrigger,Trigger1Y)),NA())</f>
        <v>2.8097239462425705E-2</v>
      </c>
    </row>
    <row r="1457" spans="2:17" x14ac:dyDescent="0.2">
      <c r="B1457" s="46" t="s">
        <v>51</v>
      </c>
      <c r="D1457" s="49">
        <f>_xll.qlCalendarAdvance(LocalCalendar,$D1456,B1457,"f",FALSE)</f>
        <v>49818</v>
      </c>
      <c r="E1457" s="49">
        <f>_xll.qlInterestRateIndexValueDate(IndexON,D1457)</f>
        <v>49818</v>
      </c>
      <c r="F1457" s="52">
        <f>IFERROR(_xll.qlIndexFixing(IndexON,D1457,TRUE,_xll.ohTrigger(RecalcTrigger,TriggerON)),NA())</f>
        <v>2.1421611872891599E-2</v>
      </c>
      <c r="H1457" s="49">
        <f>_xll.qlCalendarAdvance(IborCalendar,$H1456,B1457,"f",FALSE)</f>
        <v>49810</v>
      </c>
      <c r="I1457" s="49">
        <f>_xll.qlInterestRateIndexValueDate(Index1M,$H1457)</f>
        <v>49814</v>
      </c>
      <c r="J1457" s="52">
        <f>IFERROR(_xll.qlIndexFixing(Index1M,$H1457,TRUE,_xll.ohTrigger(RecalcTrigger,Trigger1M)),NA())</f>
        <v>2.2946735945438029E-2</v>
      </c>
      <c r="K1457" s="52">
        <f>IFERROR(_xll.qlIndexFixing(ONIndex1M,I1457,TRUE,_xll.ohTrigger(RecalcTrigger,Trigger1M)),NA())</f>
        <v>2.2939812740414567E-2</v>
      </c>
      <c r="L1457" s="52">
        <f>IFERROR(_xll.qlIndexFixing(Index3M,H1457,TRUE,_xll.ohTrigger(RecalcTrigger,Trigger3M)),NA())</f>
        <v>2.5029885029826032E-2</v>
      </c>
      <c r="M1457" s="52">
        <f>IFERROR(_xll.qlIndexFixing(ONIndex3M,I1457,TRUE,_xll.ohTrigger(RecalcTrigger,Trigger3M)),NA())</f>
        <v>2.4987107274556664E-2</v>
      </c>
      <c r="N1457" s="52">
        <f>IFERROR(_xll.qlIndexFixing(Index6M,$H1457,TRUE,_xll.ohTrigger(RecalcTrigger,Trigger6M)),NA())</f>
        <v>2.6628484558940308E-2</v>
      </c>
      <c r="O1457" s="52">
        <f>IFERROR(_xll.qlIndexFixing(ONIndex6M,I1457,TRUE,_xll.ohTrigger(RecalcTrigger,Trigger6M)),NA())</f>
        <v>2.6523358557701826E-2</v>
      </c>
      <c r="P1457" s="52">
        <f>IFERROR(_xll.qlIndexFixing(Index1Y,$H1457,TRUE,_xll.ohTrigger(RecalcTrigger,Trigger1Y)),NA())</f>
        <v>2.831009822653641E-2</v>
      </c>
      <c r="Q1457" s="52">
        <f>IFERROR(_xll.qlIndexFixing(ONIndex1Y,I1457,TRUE,_xll.ohTrigger(RecalcTrigger,Trigger1Y)),NA())</f>
        <v>2.8089645035898059E-2</v>
      </c>
    </row>
    <row r="1458" spans="2:17" x14ac:dyDescent="0.2">
      <c r="B1458" s="46" t="s">
        <v>51</v>
      </c>
      <c r="D1458" s="49">
        <f>_xll.qlCalendarAdvance(LocalCalendar,$D1457,B1458,"f",FALSE)</f>
        <v>49825</v>
      </c>
      <c r="E1458" s="49">
        <f>_xll.qlInterestRateIndexValueDate(IndexON,D1458)</f>
        <v>49825</v>
      </c>
      <c r="F1458" s="52">
        <f>IFERROR(_xll.qlIndexFixing(IndexON,D1458,TRUE,_xll.ohTrigger(RecalcTrigger,TriggerON)),NA())</f>
        <v>2.1415648068821014E-2</v>
      </c>
      <c r="H1458" s="49">
        <f>_xll.qlCalendarAdvance(IborCalendar,$H1457,B1458,"f",FALSE)</f>
        <v>49817</v>
      </c>
      <c r="I1458" s="49">
        <f>_xll.qlInterestRateIndexValueDate(Index1M,$H1458)</f>
        <v>49822</v>
      </c>
      <c r="J1458" s="52">
        <f>IFERROR(_xll.qlIndexFixing(Index1M,$H1458,TRUE,_xll.ohTrigger(RecalcTrigger,Trigger1M)),NA())</f>
        <v>2.2938762228510004E-2</v>
      </c>
      <c r="K1458" s="52">
        <f>IFERROR(_xll.qlIndexFixing(ONIndex1M,I1458,TRUE,_xll.ohTrigger(RecalcTrigger,Trigger1M)),NA())</f>
        <v>2.2931794550222762E-2</v>
      </c>
      <c r="L1458" s="52">
        <f>IFERROR(_xll.qlIndexFixing(Index3M,H1458,TRUE,_xll.ohTrigger(RecalcTrigger,Trigger3M)),NA())</f>
        <v>2.502356050584759E-2</v>
      </c>
      <c r="M1458" s="52">
        <f>IFERROR(_xll.qlIndexFixing(ONIndex3M,I1458,TRUE,_xll.ohTrigger(RecalcTrigger,Trigger3M)),NA())</f>
        <v>2.4980685484177201E-2</v>
      </c>
      <c r="N1458" s="52">
        <f>IFERROR(_xll.qlIndexFixing(Index6M,$H1458,TRUE,_xll.ohTrigger(RecalcTrigger,Trigger6M)),NA())</f>
        <v>2.662267599643638E-2</v>
      </c>
      <c r="O1458" s="52">
        <f>IFERROR(_xll.qlIndexFixing(ONIndex6M,I1458,TRUE,_xll.ohTrigger(RecalcTrigger,Trigger6M)),NA())</f>
        <v>2.6516743856355163E-2</v>
      </c>
      <c r="P1458" s="52">
        <f>IFERROR(_xll.qlIndexFixing(Index1Y,$H1458,TRUE,_xll.ohTrigger(RecalcTrigger,Trigger1Y)),NA())</f>
        <v>2.8302562269004326E-2</v>
      </c>
      <c r="Q1458" s="52">
        <f>IFERROR(_xll.qlIndexFixing(ONIndex1Y,I1458,TRUE,_xll.ohTrigger(RecalcTrigger,Trigger1Y)),NA())</f>
        <v>2.8081019242938154E-2</v>
      </c>
    </row>
    <row r="1459" spans="2:17" x14ac:dyDescent="0.2">
      <c r="B1459" s="46" t="s">
        <v>51</v>
      </c>
      <c r="D1459" s="49">
        <f>_xll.qlCalendarAdvance(LocalCalendar,$D1458,B1459,"f",FALSE)</f>
        <v>49832</v>
      </c>
      <c r="E1459" s="49">
        <f>_xll.qlInterestRateIndexValueDate(IndexON,D1459)</f>
        <v>49832</v>
      </c>
      <c r="F1459" s="52">
        <f>IFERROR(_xll.qlIndexFixing(IndexON,D1459,TRUE,_xll.ohTrigger(RecalcTrigger,TriggerON)),NA())</f>
        <v>2.1409930724836101E-2</v>
      </c>
      <c r="H1459" s="49">
        <f>_xll.qlCalendarAdvance(IborCalendar,$H1458,B1459,"f",FALSE)</f>
        <v>49824</v>
      </c>
      <c r="I1459" s="49">
        <f>_xll.qlInterestRateIndexValueDate(Index1M,$H1459)</f>
        <v>49828</v>
      </c>
      <c r="J1459" s="52">
        <f>IFERROR(_xll.qlIndexFixing(Index1M,$H1459,TRUE,_xll.ohTrigger(RecalcTrigger,Trigger1M)),NA())</f>
        <v>2.2932567565005613E-2</v>
      </c>
      <c r="K1459" s="52">
        <f>IFERROR(_xll.qlIndexFixing(ONIndex1M,I1459,TRUE,_xll.ohTrigger(RecalcTrigger,Trigger1M)),NA())</f>
        <v>2.2925801798567846E-2</v>
      </c>
      <c r="L1459" s="52">
        <f>IFERROR(_xll.qlIndexFixing(Index3M,H1459,TRUE,_xll.ohTrigger(RecalcTrigger,Trigger3M)),NA())</f>
        <v>2.501883302986126E-2</v>
      </c>
      <c r="M1459" s="52">
        <f>IFERROR(_xll.qlIndexFixing(ONIndex3M,I1459,TRUE,_xll.ohTrigger(RecalcTrigger,Trigger3M)),NA())</f>
        <v>2.4975884951965455E-2</v>
      </c>
      <c r="N1459" s="52">
        <f>IFERROR(_xll.qlIndexFixing(Index6M,$H1459,TRUE,_xll.ohTrigger(RecalcTrigger,Trigger6M)),NA())</f>
        <v>2.6616720785836118E-2</v>
      </c>
      <c r="O1459" s="52">
        <f>IFERROR(_xll.qlIndexFixing(ONIndex6M,I1459,TRUE,_xll.ohTrigger(RecalcTrigger,Trigger6M)),NA())</f>
        <v>2.6511800274091613E-2</v>
      </c>
      <c r="P1459" s="52">
        <f>IFERROR(_xll.qlIndexFixing(Index1Y,$H1459,TRUE,_xll.ohTrigger(RecalcTrigger,Trigger1Y)),NA())</f>
        <v>2.8296948895857855E-2</v>
      </c>
      <c r="Q1459" s="52">
        <f>IFERROR(_xll.qlIndexFixing(ONIndex1Y,I1459,TRUE,_xll.ohTrigger(RecalcTrigger,Trigger1Y)),NA())</f>
        <v>2.8074587383972727E-2</v>
      </c>
    </row>
    <row r="1460" spans="2:17" x14ac:dyDescent="0.2">
      <c r="B1460" s="46" t="s">
        <v>51</v>
      </c>
      <c r="D1460" s="49">
        <f>_xll.qlCalendarAdvance(LocalCalendar,$D1459,B1460,"f",FALSE)</f>
        <v>49839</v>
      </c>
      <c r="E1460" s="49">
        <f>_xll.qlInterestRateIndexValueDate(IndexON,D1460)</f>
        <v>49839</v>
      </c>
      <c r="F1460" s="52">
        <f>IFERROR(_xll.qlIndexFixing(IndexON,D1460,TRUE,_xll.ohTrigger(RecalcTrigger,TriggerON)),NA())</f>
        <v>2.1404232867077155E-2</v>
      </c>
      <c r="H1460" s="49">
        <f>_xll.qlCalendarAdvance(IborCalendar,$H1459,B1460,"f",FALSE)</f>
        <v>49831</v>
      </c>
      <c r="I1460" s="49">
        <f>_xll.qlInterestRateIndexValueDate(Index1M,$H1460)</f>
        <v>49835</v>
      </c>
      <c r="J1460" s="52">
        <f>IFERROR(_xll.qlIndexFixing(Index1M,$H1460,TRUE,_xll.ohTrigger(RecalcTrigger,Trigger1M)),NA())</f>
        <v>2.2925636361613044E-2</v>
      </c>
      <c r="K1460" s="52">
        <f>IFERROR(_xll.qlIndexFixing(ONIndex1M,I1460,TRUE,_xll.ohTrigger(RecalcTrigger,Trigger1M)),NA())</f>
        <v>2.2918832886960061E-2</v>
      </c>
      <c r="L1460" s="52">
        <f>IFERROR(_xll.qlIndexFixing(Index3M,H1460,TRUE,_xll.ohTrigger(RecalcTrigger,Trigger3M)),NA())</f>
        <v>2.5013334884550053E-2</v>
      </c>
      <c r="M1460" s="52">
        <f>IFERROR(_xll.qlIndexFixing(ONIndex3M,I1460,TRUE,_xll.ohTrigger(RecalcTrigger,Trigger3M)),NA())</f>
        <v>2.4970301458777655E-2</v>
      </c>
      <c r="N1460" s="52">
        <f>IFERROR(_xll.qlIndexFixing(Index6M,$H1460,TRUE,_xll.ohTrigger(RecalcTrigger,Trigger6M)),NA())</f>
        <v>2.661116295067921E-2</v>
      </c>
      <c r="O1460" s="52">
        <f>IFERROR(_xll.qlIndexFixing(ONIndex6M,I1460,TRUE,_xll.ohTrigger(RecalcTrigger,Trigger6M)),NA())</f>
        <v>2.6506051658907737E-2</v>
      </c>
      <c r="P1460" s="52">
        <f>IFERROR(_xll.qlIndexFixing(Index1Y,$H1460,TRUE,_xll.ohTrigger(RecalcTrigger,Trigger1Y)),NA())</f>
        <v>2.8290441770964361E-2</v>
      </c>
      <c r="Q1460" s="52">
        <f>IFERROR(_xll.qlIndexFixing(ONIndex1Y,I1460,TRUE,_xll.ohTrigger(RecalcTrigger,Trigger1Y)),NA())</f>
        <v>2.8067124158335233E-2</v>
      </c>
    </row>
    <row r="1461" spans="2:17" x14ac:dyDescent="0.2">
      <c r="B1461" s="46" t="s">
        <v>51</v>
      </c>
      <c r="D1461" s="49">
        <f>_xll.qlCalendarAdvance(LocalCalendar,$D1460,B1461,"f",FALSE)</f>
        <v>49846</v>
      </c>
      <c r="E1461" s="49">
        <f>_xll.qlInterestRateIndexValueDate(IndexON,D1461)</f>
        <v>49846</v>
      </c>
      <c r="F1461" s="52">
        <f>IFERROR(_xll.qlIndexFixing(IndexON,D1461,TRUE,_xll.ohTrigger(RecalcTrigger,TriggerON)),NA())</f>
        <v>2.1398554495544175E-2</v>
      </c>
      <c r="H1461" s="49">
        <f>_xll.qlCalendarAdvance(IborCalendar,$H1460,B1461,"f",FALSE)</f>
        <v>49838</v>
      </c>
      <c r="I1461" s="49">
        <f>_xll.qlInterestRateIndexValueDate(Index1M,$H1461)</f>
        <v>49842</v>
      </c>
      <c r="J1461" s="52">
        <f>IFERROR(_xll.qlIndexFixing(Index1M,$H1461,TRUE,_xll.ohTrigger(RecalcTrigger,Trigger1M)),NA())</f>
        <v>2.2918729579941122E-2</v>
      </c>
      <c r="K1461" s="52">
        <f>IFERROR(_xll.qlIndexFixing(ONIndex1M,I1461,TRUE,_xll.ohTrigger(RecalcTrigger,Trigger1M)),NA())</f>
        <v>2.2911888348176035E-2</v>
      </c>
      <c r="L1461" s="52">
        <f>IFERROR(_xll.qlIndexFixing(Index3M,H1461,TRUE,_xll.ohTrigger(RecalcTrigger,Trigger3M)),NA())</f>
        <v>2.5007855308917686E-2</v>
      </c>
      <c r="M1461" s="52">
        <f>IFERROR(_xll.qlIndexFixing(ONIndex3M,I1461,TRUE,_xll.ohTrigger(RecalcTrigger,Trigger3M)),NA())</f>
        <v>2.4964736411234867E-2</v>
      </c>
      <c r="N1461" s="52">
        <f>IFERROR(_xll.qlIndexFixing(Index6M,$H1461,TRUE,_xll.ohTrigger(RecalcTrigger,Trigger6M)),NA())</f>
        <v>2.6605625755743635E-2</v>
      </c>
      <c r="O1461" s="52">
        <f>IFERROR(_xll.qlIndexFixing(ONIndex6M,I1461,TRUE,_xll.ohTrigger(RecalcTrigger,Trigger6M)),NA())</f>
        <v>2.6500323394964553E-2</v>
      </c>
      <c r="P1461" s="52">
        <f>IFERROR(_xll.qlIndexFixing(Index1Y,$H1461,TRUE,_xll.ohTrigger(RecalcTrigger,Trigger1Y)),NA())</f>
        <v>2.828397967187795E-2</v>
      </c>
      <c r="Q1461" s="52">
        <f>IFERROR(_xll.qlIndexFixing(ONIndex1Y,I1461,TRUE,_xll.ohTrigger(RecalcTrigger,Trigger1Y)),NA())</f>
        <v>2.8059704666434371E-2</v>
      </c>
    </row>
    <row r="1462" spans="2:17" x14ac:dyDescent="0.2">
      <c r="B1462" s="46" t="s">
        <v>51</v>
      </c>
      <c r="D1462" s="49">
        <f>_xll.qlCalendarAdvance(LocalCalendar,$D1461,B1462,"f",FALSE)</f>
        <v>49853</v>
      </c>
      <c r="E1462" s="49">
        <f>_xll.qlInterestRateIndexValueDate(IndexON,D1462)</f>
        <v>49853</v>
      </c>
      <c r="F1462" s="52">
        <f>IFERROR(_xll.qlIndexFixing(IndexON,D1462,TRUE,_xll.ohTrigger(RecalcTrigger,TriggerON)),NA())</f>
        <v>2.1392895610210516E-2</v>
      </c>
      <c r="H1462" s="49">
        <f>_xll.qlCalendarAdvance(IborCalendar,$H1461,B1462,"f",FALSE)</f>
        <v>49845</v>
      </c>
      <c r="I1462" s="49">
        <f>_xll.qlInterestRateIndexValueDate(Index1M,$H1462)</f>
        <v>49849</v>
      </c>
      <c r="J1462" s="52">
        <f>IFERROR(_xll.qlIndexFixing(Index1M,$H1462,TRUE,_xll.ohTrigger(RecalcTrigger,Trigger1M)),NA())</f>
        <v>2.2911847219947212E-2</v>
      </c>
      <c r="K1462" s="52">
        <f>IFERROR(_xll.qlIndexFixing(ONIndex1M,I1462,TRUE,_xll.ohTrigger(RecalcTrigger,Trigger1M)),NA())</f>
        <v>2.2904968182215768E-2</v>
      </c>
      <c r="L1462" s="52">
        <f>IFERROR(_xll.qlIndexFixing(Index3M,H1462,TRUE,_xll.ohTrigger(RecalcTrigger,Trigger3M)),NA())</f>
        <v>2.5002394302884218E-2</v>
      </c>
      <c r="M1462" s="52">
        <f>IFERROR(_xll.qlIndexFixing(ONIndex3M,I1462,TRUE,_xll.ohTrigger(RecalcTrigger,Trigger3M)),NA())</f>
        <v>2.4959189809097282E-2</v>
      </c>
      <c r="N1462" s="52">
        <f>IFERROR(_xll.qlIndexFixing(Index6M,$H1462,TRUE,_xll.ohTrigger(RecalcTrigger,Trigger6M)),NA())</f>
        <v>2.6600109200855548E-2</v>
      </c>
      <c r="O1462" s="52">
        <f>IFERROR(_xll.qlIndexFixing(ONIndex6M,I1462,TRUE,_xll.ohTrigger(RecalcTrigger,Trigger6M)),NA())</f>
        <v>2.6494615481942319E-2</v>
      </c>
      <c r="P1462" s="52">
        <f>IFERROR(_xll.qlIndexFixing(Index1Y,$H1462,TRUE,_xll.ohTrigger(RecalcTrigger,Trigger1Y)),NA())</f>
        <v>2.8277562597739475E-2</v>
      </c>
      <c r="Q1462" s="52">
        <f>IFERROR(_xll.qlIndexFixing(ONIndex1Y,I1462,TRUE,_xll.ohTrigger(RecalcTrigger,Trigger1Y)),NA())</f>
        <v>2.8052328908030333E-2</v>
      </c>
    </row>
    <row r="1463" spans="2:17" x14ac:dyDescent="0.2">
      <c r="B1463" s="46" t="s">
        <v>51</v>
      </c>
      <c r="D1463" s="49">
        <f>_xll.qlCalendarAdvance(LocalCalendar,$D1462,B1463,"f",FALSE)</f>
        <v>49863</v>
      </c>
      <c r="E1463" s="49">
        <f>_xll.qlInterestRateIndexValueDate(IndexON,D1463)</f>
        <v>49863</v>
      </c>
      <c r="F1463" s="52">
        <f>IFERROR(_xll.qlIndexFixing(IndexON,D1463,TRUE,_xll.ohTrigger(RecalcTrigger,TriggerON)),NA())</f>
        <v>2.1384378121069858E-2</v>
      </c>
      <c r="H1463" s="49">
        <f>_xll.qlCalendarAdvance(IborCalendar,$H1462,B1463,"f",FALSE)</f>
        <v>49852</v>
      </c>
      <c r="I1463" s="49">
        <f>_xll.qlInterestRateIndexValueDate(Index1M,$H1463)</f>
        <v>49856</v>
      </c>
      <c r="J1463" s="52">
        <f>IFERROR(_xll.qlIndexFixing(Index1M,$H1463,TRUE,_xll.ohTrigger(RecalcTrigger,Trigger1M)),NA())</f>
        <v>2.290522981580282E-2</v>
      </c>
      <c r="K1463" s="52">
        <f>IFERROR(_xll.qlIndexFixing(ONIndex1M,I1463,TRUE,_xll.ohTrigger(RecalcTrigger,Trigger1M)),NA())</f>
        <v>2.2898072389159196E-2</v>
      </c>
      <c r="L1463" s="52">
        <f>IFERROR(_xll.qlIndexFixing(Index3M,H1463,TRUE,_xll.ohTrigger(RecalcTrigger,Trigger3M)),NA())</f>
        <v>2.499695186637493E-2</v>
      </c>
      <c r="M1463" s="52">
        <f>IFERROR(_xll.qlIndexFixing(ONIndex3M,I1463,TRUE,_xll.ohTrigger(RecalcTrigger,Trigger3M)),NA())</f>
        <v>2.4953661652524772E-2</v>
      </c>
      <c r="N1463" s="52">
        <f>IFERROR(_xll.qlIndexFixing(Index6M,$H1463,TRUE,_xll.ohTrigger(RecalcTrigger,Trigger6M)),NA())</f>
        <v>2.6595205869633015E-2</v>
      </c>
      <c r="O1463" s="52">
        <f>IFERROR(_xll.qlIndexFixing(ONIndex6M,I1463,TRUE,_xll.ohTrigger(RecalcTrigger,Trigger6M)),NA())</f>
        <v>2.6488927920160776E-2</v>
      </c>
      <c r="P1463" s="52">
        <f>IFERROR(_xll.qlIndexFixing(Index1Y,$H1463,TRUE,_xll.ohTrigger(RecalcTrigger,Trigger1Y)),NA())</f>
        <v>2.8271190547694603E-2</v>
      </c>
      <c r="Q1463" s="52">
        <f>IFERROR(_xll.qlIndexFixing(ONIndex1Y,I1463,TRUE,_xll.ohTrigger(RecalcTrigger,Trigger1Y)),NA())</f>
        <v>2.8044996883203055E-2</v>
      </c>
    </row>
    <row r="1464" spans="2:17" x14ac:dyDescent="0.2">
      <c r="B1464" s="46" t="s">
        <v>51</v>
      </c>
      <c r="D1464" s="49">
        <f>_xll.qlCalendarAdvance(LocalCalendar,$D1463,B1464,"f",FALSE)</f>
        <v>49870</v>
      </c>
      <c r="E1464" s="49">
        <f>_xll.qlInterestRateIndexValueDate(IndexON,D1464)</f>
        <v>49870</v>
      </c>
      <c r="F1464" s="52">
        <f>IFERROR(_xll.qlIndexFixing(IndexON,D1464,TRUE,_xll.ohTrigger(RecalcTrigger,TriggerON)),NA())</f>
        <v>2.1378764442507858E-2</v>
      </c>
      <c r="H1464" s="49">
        <f>_xll.qlCalendarAdvance(IborCalendar,$H1463,B1464,"f",FALSE)</f>
        <v>49859</v>
      </c>
      <c r="I1464" s="49">
        <f>_xll.qlInterestRateIndexValueDate(Index1M,$H1464)</f>
        <v>49863</v>
      </c>
      <c r="J1464" s="52">
        <f>IFERROR(_xll.qlIndexFixing(Index1M,$H1464,TRUE,_xll.ohTrigger(RecalcTrigger,Trigger1M)),NA())</f>
        <v>2.2898397609234584E-2</v>
      </c>
      <c r="K1464" s="52">
        <f>IFERROR(_xll.qlIndexFixing(ONIndex1M,I1464,TRUE,_xll.ohTrigger(RecalcTrigger,Trigger1M)),NA())</f>
        <v>2.289120096900632E-2</v>
      </c>
      <c r="L1464" s="52">
        <f>IFERROR(_xll.qlIndexFixing(Index3M,H1464,TRUE,_xll.ohTrigger(RecalcTrigger,Trigger3M)),NA())</f>
        <v>2.4991527999311623E-2</v>
      </c>
      <c r="M1464" s="52">
        <f>IFERROR(_xll.qlIndexFixing(ONIndex3M,I1464,TRUE,_xll.ohTrigger(RecalcTrigger,Trigger3M)),NA())</f>
        <v>2.4948151941357466E-2</v>
      </c>
      <c r="N1464" s="52">
        <f>IFERROR(_xll.qlIndexFixing(Index6M,$H1464,TRUE,_xll.ohTrigger(RecalcTrigger,Trigger6M)),NA())</f>
        <v>2.6589731666937958E-2</v>
      </c>
      <c r="O1464" s="52">
        <f>IFERROR(_xll.qlIndexFixing(ONIndex6M,I1464,TRUE,_xll.ohTrigger(RecalcTrigger,Trigger6M)),NA())</f>
        <v>2.6483260709380119E-2</v>
      </c>
      <c r="P1464" s="52">
        <f>IFERROR(_xll.qlIndexFixing(Index1Y,$H1464,TRUE,_xll.ohTrigger(RecalcTrigger,Trigger1Y)),NA())</f>
        <v>2.8264863520895574E-2</v>
      </c>
      <c r="Q1464" s="52">
        <f>IFERROR(_xll.qlIndexFixing(ONIndex1Y,I1464,TRUE,_xll.ohTrigger(RecalcTrigger,Trigger1Y)),NA())</f>
        <v>2.8037708591952537E-2</v>
      </c>
    </row>
    <row r="1465" spans="2:17" x14ac:dyDescent="0.2">
      <c r="B1465" s="46" t="s">
        <v>51</v>
      </c>
      <c r="D1465" s="49">
        <f>_xll.qlCalendarAdvance(LocalCalendar,$D1464,B1465,"f",FALSE)</f>
        <v>49877</v>
      </c>
      <c r="E1465" s="49">
        <f>_xll.qlInterestRateIndexValueDate(IndexON,D1465)</f>
        <v>49877</v>
      </c>
      <c r="F1465" s="52">
        <f>IFERROR(_xll.qlIndexFixing(IndexON,D1465,TRUE,_xll.ohTrigger(RecalcTrigger,TriggerON)),NA())</f>
        <v>2.1373170247720452E-2</v>
      </c>
      <c r="H1465" s="49">
        <f>_xll.qlCalendarAdvance(IborCalendar,$H1464,B1465,"f",FALSE)</f>
        <v>49866</v>
      </c>
      <c r="I1465" s="49">
        <f>_xll.qlInterestRateIndexValueDate(Index1M,$H1465)</f>
        <v>49870</v>
      </c>
      <c r="J1465" s="52">
        <f>IFERROR(_xll.qlIndexFixing(Index1M,$H1465,TRUE,_xll.ohTrigger(RecalcTrigger,Trigger1M)),NA())</f>
        <v>2.2891589825896234E-2</v>
      </c>
      <c r="K1465" s="52">
        <f>IFERROR(_xll.qlIndexFixing(ONIndex1M,I1465,TRUE,_xll.ohTrigger(RecalcTrigger,Trigger1M)),NA())</f>
        <v>2.2884353921597267E-2</v>
      </c>
      <c r="L1465" s="52">
        <f>IFERROR(_xll.qlIndexFixing(Index3M,H1465,TRUE,_xll.ohTrigger(RecalcTrigger,Trigger3M)),NA())</f>
        <v>2.4986122701616098E-2</v>
      </c>
      <c r="M1465" s="52">
        <f>IFERROR(_xll.qlIndexFixing(ONIndex3M,I1465,TRUE,_xll.ohTrigger(RecalcTrigger,Trigger3M)),NA())</f>
        <v>2.4942660675755235E-2</v>
      </c>
      <c r="N1465" s="52">
        <f>IFERROR(_xll.qlIndexFixing(Index6M,$H1465,TRUE,_xll.ohTrigger(RecalcTrigger,Trigger6M)),NA())</f>
        <v>2.6584278105363453E-2</v>
      </c>
      <c r="O1465" s="52">
        <f>IFERROR(_xll.qlIndexFixing(ONIndex6M,I1465,TRUE,_xll.ohTrigger(RecalcTrigger,Trigger6M)),NA())</f>
        <v>2.6477613849760218E-2</v>
      </c>
      <c r="P1465" s="52">
        <f>IFERROR(_xll.qlIndexFixing(Index1Y,$H1465,TRUE,_xll.ohTrigger(RecalcTrigger,Trigger1Y)),NA())</f>
        <v>2.8258581516501201E-2</v>
      </c>
      <c r="Q1465" s="52">
        <f>IFERROR(_xll.qlIndexFixing(ONIndex1Y,I1465,TRUE,_xll.ohTrigger(RecalcTrigger,Trigger1Y)),NA())</f>
        <v>2.8030464034358715E-2</v>
      </c>
    </row>
    <row r="1466" spans="2:17" x14ac:dyDescent="0.2">
      <c r="B1466" s="46" t="s">
        <v>51</v>
      </c>
      <c r="D1466" s="49">
        <f>_xll.qlCalendarAdvance(LocalCalendar,$D1465,B1466,"f",FALSE)</f>
        <v>49884</v>
      </c>
      <c r="E1466" s="49">
        <f>_xll.qlInterestRateIndexValueDate(IndexON,D1466)</f>
        <v>49884</v>
      </c>
      <c r="F1466" s="52">
        <f>IFERROR(_xll.qlIndexFixing(IndexON,D1466,TRUE,_xll.ohTrigger(RecalcTrigger,TriggerON)),NA())</f>
        <v>2.1367595536547768E-2</v>
      </c>
      <c r="H1466" s="49">
        <f>_xll.qlCalendarAdvance(IborCalendar,$H1465,B1466,"f",FALSE)</f>
        <v>49873</v>
      </c>
      <c r="I1466" s="49">
        <f>_xll.qlInterestRateIndexValueDate(Index1M,$H1466)</f>
        <v>49877</v>
      </c>
      <c r="J1466" s="52">
        <f>IFERROR(_xll.qlIndexFixing(Index1M,$H1466,TRUE,_xll.ohTrigger(RecalcTrigger,Trigger1M)),NA())</f>
        <v>2.2884806465741359E-2</v>
      </c>
      <c r="K1466" s="52">
        <f>IFERROR(_xll.qlIndexFixing(ONIndex1M,I1466,TRUE,_xll.ohTrigger(RecalcTrigger,Trigger1M)),NA())</f>
        <v>2.2877531247091909E-2</v>
      </c>
      <c r="L1466" s="52">
        <f>IFERROR(_xll.qlIndexFixing(Index3M,H1466,TRUE,_xll.ohTrigger(RecalcTrigger,Trigger3M)),NA())</f>
        <v>2.4980735973216241E-2</v>
      </c>
      <c r="M1466" s="52">
        <f>IFERROR(_xll.qlIndexFixing(ONIndex3M,I1466,TRUE,_xll.ohTrigger(RecalcTrigger,Trigger3M)),NA())</f>
        <v>2.4937187855638143E-2</v>
      </c>
      <c r="N1466" s="52">
        <f>IFERROR(_xll.qlIndexFixing(Index6M,$H1466,TRUE,_xll.ohTrigger(RecalcTrigger,Trigger6M)),NA())</f>
        <v>2.6578845184739637E-2</v>
      </c>
      <c r="O1466" s="52">
        <f>IFERROR(_xll.qlIndexFixing(ONIndex6M,I1466,TRUE,_xll.ohTrigger(RecalcTrigger,Trigger6M)),NA())</f>
        <v>2.6471987341221137E-2</v>
      </c>
      <c r="P1466" s="52">
        <f>IFERROR(_xll.qlIndexFixing(Index1Y,$H1466,TRUE,_xll.ohTrigger(RecalcTrigger,Trigger1Y)),NA())</f>
        <v>2.8252344533674669E-2</v>
      </c>
      <c r="Q1466" s="52">
        <f>IFERROR(_xll.qlIndexFixing(ONIndex1Y,I1466,TRUE,_xll.ohTrigger(RecalcTrigger,Trigger1Y)),NA())</f>
        <v>2.8023263210261717E-2</v>
      </c>
    </row>
    <row r="1467" spans="2:17" x14ac:dyDescent="0.2">
      <c r="B1467" s="46" t="s">
        <v>51</v>
      </c>
      <c r="D1467" s="49">
        <f>_xll.qlCalendarAdvance(LocalCalendar,$D1466,B1467,"f",FALSE)</f>
        <v>49891</v>
      </c>
      <c r="E1467" s="49">
        <f>_xll.qlInterestRateIndexValueDate(IndexON,D1467)</f>
        <v>49891</v>
      </c>
      <c r="F1467" s="52">
        <f>IFERROR(_xll.qlIndexFixing(IndexON,D1467,TRUE,_xll.ohTrigger(RecalcTrigger,TriggerON)),NA())</f>
        <v>2.1362040309149677E-2</v>
      </c>
      <c r="H1467" s="49">
        <f>_xll.qlCalendarAdvance(IborCalendar,$H1466,B1467,"f",FALSE)</f>
        <v>49880</v>
      </c>
      <c r="I1467" s="49">
        <f>_xll.qlInterestRateIndexValueDate(Index1M,$H1467)</f>
        <v>49884</v>
      </c>
      <c r="J1467" s="52">
        <f>IFERROR(_xll.qlIndexFixing(Index1M,$H1467,TRUE,_xll.ohTrigger(RecalcTrigger,Trigger1M)),NA())</f>
        <v>2.2878047528733864E-2</v>
      </c>
      <c r="K1467" s="52">
        <f>IFERROR(_xll.qlIndexFixing(ONIndex1M,I1467,TRUE,_xll.ohTrigger(RecalcTrigger,Trigger1M)),NA())</f>
        <v>2.2870732945490246E-2</v>
      </c>
      <c r="L1467" s="52">
        <f>IFERROR(_xll.qlIndexFixing(Index3M,H1467,TRUE,_xll.ohTrigger(RecalcTrigger,Trigger3M)),NA())</f>
        <v>2.4975367814030373E-2</v>
      </c>
      <c r="M1467" s="52">
        <f>IFERROR(_xll.qlIndexFixing(ONIndex3M,I1467,TRUE,_xll.ohTrigger(RecalcTrigger,Trigger3M)),NA())</f>
        <v>2.4931733481006191E-2</v>
      </c>
      <c r="N1467" s="52">
        <f>IFERROR(_xll.qlIndexFixing(Index6M,$H1467,TRUE,_xll.ohTrigger(RecalcTrigger,Trigger6M)),NA())</f>
        <v>2.6573432904895774E-2</v>
      </c>
      <c r="O1467" s="52">
        <f>IFERROR(_xll.qlIndexFixing(ONIndex6M,I1467,TRUE,_xll.ohTrigger(RecalcTrigger,Trigger6M)),NA())</f>
        <v>2.6466381183762877E-2</v>
      </c>
      <c r="P1467" s="52">
        <f>IFERROR(_xll.qlIndexFixing(Index1Y,$H1467,TRUE,_xll.ohTrigger(RecalcTrigger,Trigger1Y)),NA())</f>
        <v>2.8246152571586837E-2</v>
      </c>
      <c r="Q1467" s="52">
        <f>IFERROR(_xll.qlIndexFixing(ONIndex1Y,I1467,TRUE,_xll.ohTrigger(RecalcTrigger,Trigger1Y)),NA())</f>
        <v>2.8016106119901352E-2</v>
      </c>
    </row>
    <row r="1468" spans="2:17" x14ac:dyDescent="0.2">
      <c r="B1468" s="46" t="s">
        <v>51</v>
      </c>
      <c r="D1468" s="49">
        <f>_xll.qlCalendarAdvance(LocalCalendar,$D1467,B1468,"f",FALSE)</f>
        <v>49898</v>
      </c>
      <c r="E1468" s="49">
        <f>_xll.qlInterestRateIndexValueDate(IndexON,D1468)</f>
        <v>49898</v>
      </c>
      <c r="F1468" s="52">
        <f>IFERROR(_xll.qlIndexFixing(IndexON,D1468,TRUE,_xll.ohTrigger(RecalcTrigger,TriggerON)),NA())</f>
        <v>2.135650456552618E-2</v>
      </c>
      <c r="H1468" s="49">
        <f>_xll.qlCalendarAdvance(IborCalendar,$H1467,B1468,"f",FALSE)</f>
        <v>49887</v>
      </c>
      <c r="I1468" s="49">
        <f>_xll.qlInterestRateIndexValueDate(Index1M,$H1468)</f>
        <v>49891</v>
      </c>
      <c r="J1468" s="52">
        <f>IFERROR(_xll.qlIndexFixing(Index1M,$H1468,TRUE,_xll.ohTrigger(RecalcTrigger,Trigger1M)),NA())</f>
        <v>2.2871313014824746E-2</v>
      </c>
      <c r="K1468" s="52">
        <f>IFERROR(_xll.qlIndexFixing(ONIndex1M,I1468,TRUE,_xll.ohTrigger(RecalcTrigger,Trigger1M)),NA())</f>
        <v>2.2863959016712343E-2</v>
      </c>
      <c r="L1468" s="52">
        <f>IFERROR(_xll.qlIndexFixing(Index3M,H1468,TRUE,_xll.ohTrigger(RecalcTrigger,Trigger3M)),NA())</f>
        <v>2.4970018223986385E-2</v>
      </c>
      <c r="M1468" s="52">
        <f>IFERROR(_xll.qlIndexFixing(ONIndex3M,I1468,TRUE,_xll.ohTrigger(RecalcTrigger,Trigger3M)),NA())</f>
        <v>2.4926297551859378E-2</v>
      </c>
      <c r="N1468" s="52">
        <f>IFERROR(_xll.qlIndexFixing(Index6M,$H1468,TRUE,_xll.ohTrigger(RecalcTrigger,Trigger6M)),NA())</f>
        <v>2.6568041265663742E-2</v>
      </c>
      <c r="O1468" s="52">
        <f>IFERROR(_xll.qlIndexFixing(ONIndex6M,I1468,TRUE,_xll.ohTrigger(RecalcTrigger,Trigger6M)),NA())</f>
        <v>2.6460795377385438E-2</v>
      </c>
      <c r="P1468" s="52">
        <f>IFERROR(_xll.qlIndexFixing(Index1Y,$H1468,TRUE,_xll.ohTrigger(RecalcTrigger,Trigger1Y)),NA())</f>
        <v>2.8240005629413815E-2</v>
      </c>
      <c r="Q1468" s="52">
        <f>IFERROR(_xll.qlIndexFixing(ONIndex1Y,I1468,TRUE,_xll.ohTrigger(RecalcTrigger,Trigger1Y)),NA())</f>
        <v>2.800899276303781E-2</v>
      </c>
    </row>
    <row r="1469" spans="2:17" x14ac:dyDescent="0.2">
      <c r="B1469" s="46" t="s">
        <v>51</v>
      </c>
      <c r="D1469" s="49">
        <f>_xll.qlCalendarAdvance(LocalCalendar,$D1468,B1469,"f",FALSE)</f>
        <v>49905</v>
      </c>
      <c r="E1469" s="49">
        <f>_xll.qlInterestRateIndexValueDate(IndexON,D1469)</f>
        <v>49905</v>
      </c>
      <c r="F1469" s="52">
        <f>IFERROR(_xll.qlIndexFixing(IndexON,D1469,TRUE,_xll.ohTrigger(RecalcTrigger,TriggerON)),NA())</f>
        <v>2.1350988305437468E-2</v>
      </c>
      <c r="H1469" s="49">
        <f>_xll.qlCalendarAdvance(IborCalendar,$H1468,B1469,"f",FALSE)</f>
        <v>49894</v>
      </c>
      <c r="I1469" s="49">
        <f>_xll.qlInterestRateIndexValueDate(Index1M,$H1469)</f>
        <v>49898</v>
      </c>
      <c r="J1469" s="52">
        <f>IFERROR(_xll.qlIndexFixing(Index1M,$H1469,TRUE,_xll.ohTrigger(RecalcTrigger,Trigger1M)),NA())</f>
        <v>2.2864602923975335E-2</v>
      </c>
      <c r="K1469" s="52">
        <f>IFERROR(_xll.qlIndexFixing(ONIndex1M,I1469,TRUE,_xll.ohTrigger(RecalcTrigger,Trigger1M)),NA())</f>
        <v>2.2857209460758199E-2</v>
      </c>
      <c r="L1469" s="52">
        <f>IFERROR(_xll.qlIndexFixing(Index3M,H1469,TRUE,_xll.ohTrigger(RecalcTrigger,Trigger3M)),NA())</f>
        <v>2.496517381024134E-2</v>
      </c>
      <c r="M1469" s="52">
        <f>IFERROR(_xll.qlIndexFixing(ONIndex3M,I1469,TRUE,_xll.ohTrigger(RecalcTrigger,Trigger3M)),NA())</f>
        <v>2.4920880068197704E-2</v>
      </c>
      <c r="N1469" s="52">
        <f>IFERROR(_xll.qlIndexFixing(Index6M,$H1469,TRUE,_xll.ohTrigger(RecalcTrigger,Trigger6M)),NA())</f>
        <v>2.6562670266874974E-2</v>
      </c>
      <c r="O1469" s="52">
        <f>IFERROR(_xll.qlIndexFixing(ONIndex6M,I1469,TRUE,_xll.ohTrigger(RecalcTrigger,Trigger6M)),NA())</f>
        <v>2.6455229922088819E-2</v>
      </c>
      <c r="P1469" s="52">
        <f>IFERROR(_xll.qlIndexFixing(Index1Y,$H1469,TRUE,_xll.ohTrigger(RecalcTrigger,Trigger1Y)),NA())</f>
        <v>2.823390370633741E-2</v>
      </c>
      <c r="Q1469" s="52">
        <f>IFERROR(_xll.qlIndexFixing(ONIndex1Y,I1469,TRUE,_xll.ohTrigger(RecalcTrigger,Trigger1Y)),NA())</f>
        <v>2.8001923139671092E-2</v>
      </c>
    </row>
    <row r="1470" spans="2:17" x14ac:dyDescent="0.2">
      <c r="B1470" s="46" t="s">
        <v>51</v>
      </c>
      <c r="D1470" s="49">
        <f>_xll.qlCalendarAdvance(LocalCalendar,$D1469,B1470,"f",FALSE)</f>
        <v>49912</v>
      </c>
      <c r="E1470" s="49">
        <f>_xll.qlInterestRateIndexValueDate(IndexON,D1470)</f>
        <v>49912</v>
      </c>
      <c r="F1470" s="52">
        <f>IFERROR(_xll.qlIndexFixing(IndexON,D1470,TRUE,_xll.ohTrigger(RecalcTrigger,TriggerON)),NA())</f>
        <v>2.1345491529203287E-2</v>
      </c>
      <c r="H1470" s="49">
        <f>_xll.qlCalendarAdvance(IborCalendar,$H1469,B1470,"f",FALSE)</f>
        <v>49901</v>
      </c>
      <c r="I1470" s="49">
        <f>_xll.qlInterestRateIndexValueDate(Index1M,$H1470)</f>
        <v>49905</v>
      </c>
      <c r="J1470" s="52">
        <f>IFERROR(_xll.qlIndexFixing(Index1M,$H1470,TRUE,_xll.ohTrigger(RecalcTrigger,Trigger1M)),NA())</f>
        <v>2.2857917256141794E-2</v>
      </c>
      <c r="K1470" s="52">
        <f>IFERROR(_xll.qlIndexFixing(ONIndex1M,I1470,TRUE,_xll.ohTrigger(RecalcTrigger,Trigger1M)),NA())</f>
        <v>2.285048427770775E-2</v>
      </c>
      <c r="L1470" s="52">
        <f>IFERROR(_xll.qlIndexFixing(Index3M,H1470,TRUE,_xll.ohTrigger(RecalcTrigger,Trigger3M)),NA())</f>
        <v>2.4959374751017324E-2</v>
      </c>
      <c r="M1470" s="52">
        <f>IFERROR(_xll.qlIndexFixing(ONIndex3M,I1470,TRUE,_xll.ohTrigger(RecalcTrigger,Trigger3M)),NA())</f>
        <v>2.4915481030021169E-2</v>
      </c>
      <c r="N1470" s="52">
        <f>IFERROR(_xll.qlIndexFixing(Index6M,$H1470,TRUE,_xll.ohTrigger(RecalcTrigger,Trigger6M)),NA())</f>
        <v>2.6557319908361784E-2</v>
      </c>
      <c r="O1470" s="52">
        <f>IFERROR(_xll.qlIndexFixing(ONIndex6M,I1470,TRUE,_xll.ohTrigger(RecalcTrigger,Trigger6M)),NA())</f>
        <v>2.6449684818032893E-2</v>
      </c>
      <c r="P1470" s="52">
        <f>IFERROR(_xll.qlIndexFixing(Index1Y,$H1470,TRUE,_xll.ohTrigger(RecalcTrigger,Trigger1Y)),NA())</f>
        <v>2.8227846801545994E-2</v>
      </c>
      <c r="Q1470" s="52">
        <f>IFERROR(_xll.qlIndexFixing(ONIndex1Y,I1470,TRUE,_xll.ohTrigger(RecalcTrigger,Trigger1Y)),NA())</f>
        <v>2.7994897250041006E-2</v>
      </c>
    </row>
    <row r="1471" spans="2:17" x14ac:dyDescent="0.2">
      <c r="B1471" s="46" t="s">
        <v>51</v>
      </c>
      <c r="D1471" s="49">
        <f>_xll.qlCalendarAdvance(LocalCalendar,$D1470,B1471,"f",FALSE)</f>
        <v>49920</v>
      </c>
      <c r="E1471" s="49">
        <f>_xll.qlInterestRateIndexValueDate(IndexON,D1471)</f>
        <v>49920</v>
      </c>
      <c r="F1471" s="52">
        <f>IFERROR(_xll.qlIndexFixing(IndexON,D1471,TRUE,_xll.ohTrigger(RecalcTrigger,TriggerON)),NA())</f>
        <v>2.1339233356822973E-2</v>
      </c>
      <c r="H1471" s="49">
        <f>_xll.qlCalendarAdvance(IborCalendar,$H1470,B1471,"f",FALSE)</f>
        <v>49908</v>
      </c>
      <c r="I1471" s="49">
        <f>_xll.qlInterestRateIndexValueDate(Index1M,$H1471)</f>
        <v>49913</v>
      </c>
      <c r="J1471" s="52">
        <f>IFERROR(_xll.qlIndexFixing(Index1M,$H1471,TRUE,_xll.ohTrigger(RecalcTrigger,Trigger1M)),NA())</f>
        <v>2.2850306398582126E-2</v>
      </c>
      <c r="K1471" s="52">
        <f>IFERROR(_xll.qlIndexFixing(ONIndex1M,I1471,TRUE,_xll.ohTrigger(RecalcTrigger,Trigger1M)),NA())</f>
        <v>2.2842828198417209E-2</v>
      </c>
      <c r="L1471" s="52">
        <f>IFERROR(_xll.qlIndexFixing(Index3M,H1471,TRUE,_xll.ohTrigger(RecalcTrigger,Trigger3M)),NA())</f>
        <v>2.4953326114757639E-2</v>
      </c>
      <c r="M1471" s="52">
        <f>IFERROR(_xll.qlIndexFixing(ONIndex3M,I1471,TRUE,_xll.ohTrigger(RecalcTrigger,Trigger3M)),NA())</f>
        <v>2.4909333286986524E-2</v>
      </c>
      <c r="N1471" s="52">
        <f>IFERROR(_xll.qlIndexFixing(Index6M,$H1471,TRUE,_xll.ohTrigger(RecalcTrigger,Trigger6M)),NA())</f>
        <v>2.6551230486510674E-2</v>
      </c>
      <c r="O1471" s="52">
        <f>IFERROR(_xll.qlIndexFixing(ONIndex6M,I1471,TRUE,_xll.ohTrigger(RecalcTrigger,Trigger6M)),NA())</f>
        <v>2.6443372475704052E-2</v>
      </c>
      <c r="P1471" s="52">
        <f>IFERROR(_xll.qlIndexFixing(Index1Y,$H1471,TRUE,_xll.ohTrigger(RecalcTrigger,Trigger1Y)),NA())</f>
        <v>2.822097974803912E-2</v>
      </c>
      <c r="Q1471" s="52">
        <f>IFERROR(_xll.qlIndexFixing(ONIndex1Y,I1471,TRUE,_xll.ohTrigger(RecalcTrigger,Trigger1Y)),NA())</f>
        <v>2.7986921213090099E-2</v>
      </c>
    </row>
    <row r="1472" spans="2:17" x14ac:dyDescent="0.2">
      <c r="B1472" s="46" t="s">
        <v>51</v>
      </c>
      <c r="D1472" s="49">
        <f>_xll.qlCalendarAdvance(LocalCalendar,$D1471,B1472,"f",FALSE)</f>
        <v>49927</v>
      </c>
      <c r="E1472" s="49">
        <f>_xll.qlInterestRateIndexValueDate(IndexON,D1472)</f>
        <v>49927</v>
      </c>
      <c r="F1472" s="52">
        <f>IFERROR(_xll.qlIndexFixing(IndexON,D1472,TRUE,_xll.ohTrigger(RecalcTrigger,TriggerON)),NA())</f>
        <v>2.1333778331351638E-2</v>
      </c>
      <c r="H1472" s="49">
        <f>_xll.qlCalendarAdvance(IborCalendar,$H1471,B1472,"f",FALSE)</f>
        <v>49915</v>
      </c>
      <c r="I1472" s="49">
        <f>_xll.qlInterestRateIndexValueDate(Index1M,$H1472)</f>
        <v>49920</v>
      </c>
      <c r="J1472" s="52">
        <f>IFERROR(_xll.qlIndexFixing(Index1M,$H1472,TRUE,_xll.ohTrigger(RecalcTrigger,Trigger1M)),NA())</f>
        <v>2.2843420490110233E-2</v>
      </c>
      <c r="K1472" s="52">
        <f>IFERROR(_xll.qlIndexFixing(ONIndex1M,I1472,TRUE,_xll.ohTrigger(RecalcTrigger,Trigger1M)),NA())</f>
        <v>2.2836155242869083E-2</v>
      </c>
      <c r="L1472" s="52">
        <f>IFERROR(_xll.qlIndexFixing(Index3M,H1472,TRUE,_xll.ohTrigger(RecalcTrigger,Trigger3M)),NA())</f>
        <v>2.4947563941155094E-2</v>
      </c>
      <c r="M1472" s="52">
        <f>IFERROR(_xll.qlIndexFixing(ONIndex3M,I1472,TRUE,_xll.ohTrigger(RecalcTrigger,Trigger3M)),NA())</f>
        <v>2.4903973774792476E-2</v>
      </c>
      <c r="N1472" s="52">
        <f>IFERROR(_xll.qlIndexFixing(Index6M,$H1472,TRUE,_xll.ohTrigger(RecalcTrigger,Trigger6M)),NA())</f>
        <v>2.6544117408918828E-2</v>
      </c>
      <c r="O1472" s="52">
        <f>IFERROR(_xll.qlIndexFixing(ONIndex6M,I1472,TRUE,_xll.ohTrigger(RecalcTrigger,Trigger6M)),NA())</f>
        <v>2.6437870981084188E-2</v>
      </c>
      <c r="P1472" s="52">
        <f>IFERROR(_xll.qlIndexFixing(Index1Y,$H1472,TRUE,_xll.ohTrigger(RecalcTrigger,Trigger1Y)),NA())</f>
        <v>2.8215019308295161E-2</v>
      </c>
      <c r="Q1472" s="52">
        <f>IFERROR(_xll.qlIndexFixing(ONIndex1Y,I1472,TRUE,_xll.ohTrigger(RecalcTrigger,Trigger1Y)),NA())</f>
        <v>2.7979989038176001E-2</v>
      </c>
    </row>
    <row r="1473" spans="2:17" x14ac:dyDescent="0.2">
      <c r="B1473" s="46" t="s">
        <v>51</v>
      </c>
      <c r="D1473" s="49">
        <f>_xll.qlCalendarAdvance(LocalCalendar,$D1472,B1473,"f",FALSE)</f>
        <v>49934</v>
      </c>
      <c r="E1473" s="49">
        <f>_xll.qlInterestRateIndexValueDate(IndexON,D1473)</f>
        <v>49934</v>
      </c>
      <c r="F1473" s="52">
        <f>IFERROR(_xll.qlIndexFixing(IndexON,D1473,TRUE,_xll.ohTrigger(RecalcTrigger,TriggerON)),NA())</f>
        <v>2.1328342789574961E-2</v>
      </c>
      <c r="H1473" s="49">
        <f>_xll.qlCalendarAdvance(IborCalendar,$H1472,B1473,"f",FALSE)</f>
        <v>49922</v>
      </c>
      <c r="I1473" s="49">
        <f>_xll.qlInterestRateIndexValueDate(Index1M,$H1473)</f>
        <v>49926</v>
      </c>
      <c r="J1473" s="52">
        <f>IFERROR(_xll.qlIndexFixing(Index1M,$H1473,TRUE,_xll.ohTrigger(RecalcTrigger,Trigger1M)),NA())</f>
        <v>2.2837753078754019E-2</v>
      </c>
      <c r="K1473" s="52">
        <f>IFERROR(_xll.qlIndexFixing(ONIndex1M,I1473,TRUE,_xll.ohTrigger(RecalcTrigger,Trigger1M)),NA())</f>
        <v>2.2830454965419023E-2</v>
      </c>
      <c r="L1473" s="52">
        <f>IFERROR(_xll.qlIndexFixing(Index3M,H1473,TRUE,_xll.ohTrigger(RecalcTrigger,Trigger3M)),NA())</f>
        <v>2.4943058470553656E-2</v>
      </c>
      <c r="M1473" s="52">
        <f>IFERROR(_xll.qlIndexFixing(ONIndex3M,I1473,TRUE,_xll.ohTrigger(RecalcTrigger,Trigger3M)),NA())</f>
        <v>2.4899394588242529E-2</v>
      </c>
      <c r="N1473" s="52">
        <f>IFERROR(_xll.qlIndexFixing(Index6M,$H1473,TRUE,_xll.ohTrigger(RecalcTrigger,Trigger6M)),NA())</f>
        <v>2.6540186044359114E-2</v>
      </c>
      <c r="O1473" s="52">
        <f>IFERROR(_xll.qlIndexFixing(ONIndex6M,I1473,TRUE,_xll.ohTrigger(RecalcTrigger,Trigger6M)),NA())</f>
        <v>2.6433171611950357E-2</v>
      </c>
      <c r="P1473" s="52">
        <f>IFERROR(_xll.qlIndexFixing(Index1Y,$H1473,TRUE,_xll.ohTrigger(RecalcTrigger,Trigger1Y)),NA())</f>
        <v>2.8209946188853693E-2</v>
      </c>
      <c r="Q1473" s="52">
        <f>IFERROR(_xll.qlIndexFixing(ONIndex1Y,I1473,TRUE,_xll.ohTrigger(RecalcTrigger,Trigger1Y)),NA())</f>
        <v>2.7974081982291565E-2</v>
      </c>
    </row>
    <row r="1474" spans="2:17" x14ac:dyDescent="0.2">
      <c r="B1474" s="46" t="s">
        <v>51</v>
      </c>
      <c r="D1474" s="49">
        <f>_xll.qlCalendarAdvance(LocalCalendar,$D1473,B1474,"f",FALSE)</f>
        <v>49941</v>
      </c>
      <c r="E1474" s="49">
        <f>_xll.qlInterestRateIndexValueDate(IndexON,D1474)</f>
        <v>49941</v>
      </c>
      <c r="F1474" s="52">
        <f>IFERROR(_xll.qlIndexFixing(IndexON,D1474,TRUE,_xll.ohTrigger(RecalcTrigger,TriggerON)),NA())</f>
        <v>2.1322926731572878E-2</v>
      </c>
      <c r="H1474" s="49">
        <f>_xll.qlCalendarAdvance(IborCalendar,$H1473,B1474,"f",FALSE)</f>
        <v>49929</v>
      </c>
      <c r="I1474" s="49">
        <f>_xll.qlInterestRateIndexValueDate(Index1M,$H1474)</f>
        <v>49933</v>
      </c>
      <c r="J1474" s="52">
        <f>IFERROR(_xll.qlIndexFixing(Index1M,$H1474,TRUE,_xll.ohTrigger(RecalcTrigger,Trigger1M)),NA())</f>
        <v>2.2831163775645535E-2</v>
      </c>
      <c r="K1474" s="52">
        <f>IFERROR(_xll.qlIndexFixing(ONIndex1M,I1474,TRUE,_xll.ohTrigger(RecalcTrigger,Trigger1M)),NA())</f>
        <v>2.2823827273743547E-2</v>
      </c>
      <c r="L1474" s="52">
        <f>IFERROR(_xll.qlIndexFixing(Index3M,H1474,TRUE,_xll.ohTrigger(RecalcTrigger,Trigger3M)),NA())</f>
        <v>2.4937819329280752E-2</v>
      </c>
      <c r="M1474" s="52">
        <f>IFERROR(_xll.qlIndexFixing(ONIndex3M,I1474,TRUE,_xll.ohTrigger(RecalcTrigger,Trigger3M)),NA())</f>
        <v>2.4894069332006552E-2</v>
      </c>
      <c r="N1474" s="52">
        <f>IFERROR(_xll.qlIndexFixing(Index6M,$H1474,TRUE,_xll.ohTrigger(RecalcTrigger,Trigger6M)),NA())</f>
        <v>2.6534916068661527E-2</v>
      </c>
      <c r="O1474" s="52">
        <f>IFERROR(_xll.qlIndexFixing(ONIndex6M,I1474,TRUE,_xll.ohTrigger(RecalcTrigger,Trigger6M)),NA())</f>
        <v>2.6427707912137777E-2</v>
      </c>
      <c r="P1474" s="52">
        <f>IFERROR(_xll.qlIndexFixing(Index1Y,$H1474,TRUE,_xll.ohTrigger(RecalcTrigger,Trigger1Y)),NA())</f>
        <v>2.8204069349203595E-2</v>
      </c>
      <c r="Q1474" s="52">
        <f>IFERROR(_xll.qlIndexFixing(ONIndex1Y,I1474,TRUE,_xll.ohTrigger(RecalcTrigger,Trigger1Y)),NA())</f>
        <v>2.7967231026888584E-2</v>
      </c>
    </row>
    <row r="1475" spans="2:17" x14ac:dyDescent="0.2">
      <c r="B1475" s="46" t="s">
        <v>51</v>
      </c>
      <c r="D1475" s="49">
        <f>_xll.qlCalendarAdvance(LocalCalendar,$D1474,B1475,"f",FALSE)</f>
        <v>49948</v>
      </c>
      <c r="E1475" s="49">
        <f>_xll.qlInterestRateIndexValueDate(IndexON,D1475)</f>
        <v>49948</v>
      </c>
      <c r="F1475" s="52">
        <f>IFERROR(_xll.qlIndexFixing(IndexON,D1475,TRUE,_xll.ohTrigger(RecalcTrigger,TriggerON)),NA())</f>
        <v>2.1317530157265452E-2</v>
      </c>
      <c r="H1475" s="49">
        <f>_xll.qlCalendarAdvance(IborCalendar,$H1474,B1475,"f",FALSE)</f>
        <v>49936</v>
      </c>
      <c r="I1475" s="49">
        <f>_xll.qlInterestRateIndexValueDate(Index1M,$H1475)</f>
        <v>49940</v>
      </c>
      <c r="J1475" s="52">
        <f>IFERROR(_xll.qlIndexFixing(Index1M,$H1475,TRUE,_xll.ohTrigger(RecalcTrigger,Trigger1M)),NA())</f>
        <v>2.2824598893684822E-2</v>
      </c>
      <c r="K1475" s="52">
        <f>IFERROR(_xll.qlIndexFixing(ONIndex1M,I1475,TRUE,_xll.ohTrigger(RecalcTrigger,Trigger1M)),NA())</f>
        <v>2.281722395489183E-2</v>
      </c>
      <c r="L1475" s="52">
        <f>IFERROR(_xll.qlIndexFixing(Index3M,H1475,TRUE,_xll.ohTrigger(RecalcTrigger,Trigger3M)),NA())</f>
        <v>2.4932598755272494E-2</v>
      </c>
      <c r="M1475" s="52">
        <f>IFERROR(_xll.qlIndexFixing(ONIndex3M,I1475,TRUE,_xll.ohTrigger(RecalcTrigger,Trigger3M)),NA())</f>
        <v>2.4888762521255714E-2</v>
      </c>
      <c r="N1475" s="52">
        <f>IFERROR(_xll.qlIndexFixing(Index6M,$H1475,TRUE,_xll.ohTrigger(RecalcTrigger,Trigger6M)),NA())</f>
        <v>2.6529666729261003E-2</v>
      </c>
      <c r="O1475" s="52">
        <f>IFERROR(_xll.qlIndexFixing(ONIndex6M,I1475,TRUE,_xll.ohTrigger(RecalcTrigger,Trigger6M)),NA())</f>
        <v>2.6422264563406017E-2</v>
      </c>
      <c r="P1475" s="52">
        <f>IFERROR(_xll.qlIndexFixing(Index1Y,$H1475,TRUE,_xll.ohTrigger(RecalcTrigger,Trigger1Y)),NA())</f>
        <v>2.8198237523869279E-2</v>
      </c>
      <c r="Q1475" s="52">
        <f>IFERROR(_xll.qlIndexFixing(ONIndex1Y,I1475,TRUE,_xll.ohTrigger(RecalcTrigger,Trigger1Y)),NA())</f>
        <v>2.7960423804982426E-2</v>
      </c>
    </row>
    <row r="1476" spans="2:17" x14ac:dyDescent="0.2">
      <c r="B1476" s="46" t="s">
        <v>51</v>
      </c>
      <c r="D1476" s="49">
        <f>_xll.qlCalendarAdvance(LocalCalendar,$D1475,B1476,"f",FALSE)</f>
        <v>49955</v>
      </c>
      <c r="E1476" s="49">
        <f>_xll.qlInterestRateIndexValueDate(IndexON,D1476)</f>
        <v>49955</v>
      </c>
      <c r="F1476" s="52">
        <f>IFERROR(_xll.qlIndexFixing(IndexON,D1476,TRUE,_xll.ohTrigger(RecalcTrigger,TriggerON)),NA())</f>
        <v>2.1312153066652684E-2</v>
      </c>
      <c r="H1476" s="49">
        <f>_xll.qlCalendarAdvance(IborCalendar,$H1475,B1476,"f",FALSE)</f>
        <v>49943</v>
      </c>
      <c r="I1476" s="49">
        <f>_xll.qlInterestRateIndexValueDate(Index1M,$H1476)</f>
        <v>49947</v>
      </c>
      <c r="J1476" s="52">
        <f>IFERROR(_xll.qlIndexFixing(Index1M,$H1476,TRUE,_xll.ohTrigger(RecalcTrigger,Trigger1M)),NA())</f>
        <v>2.2818058432823918E-2</v>
      </c>
      <c r="K1476" s="52">
        <f>IFERROR(_xll.qlIndexFixing(ONIndex1M,I1476,TRUE,_xll.ohTrigger(RecalcTrigger,Trigger1M)),NA())</f>
        <v>2.2810645008863872E-2</v>
      </c>
      <c r="L1476" s="52">
        <f>IFERROR(_xll.qlIndexFixing(Index3M,H1476,TRUE,_xll.ohTrigger(RecalcTrigger,Trigger3M)),NA())</f>
        <v>2.4927396748455101E-2</v>
      </c>
      <c r="M1476" s="52">
        <f>IFERROR(_xll.qlIndexFixing(ONIndex3M,I1476,TRUE,_xll.ohTrigger(RecalcTrigger,Trigger3M)),NA())</f>
        <v>2.4883474155910079E-2</v>
      </c>
      <c r="N1476" s="52">
        <f>IFERROR(_xll.qlIndexFixing(Index6M,$H1476,TRUE,_xll.ohTrigger(RecalcTrigger,Trigger6M)),NA())</f>
        <v>2.6524438025994163E-2</v>
      </c>
      <c r="O1476" s="52">
        <f>IFERROR(_xll.qlIndexFixing(ONIndex6M,I1476,TRUE,_xll.ohTrigger(RecalcTrigger,Trigger6M)),NA())</f>
        <v>2.6416841565675142E-2</v>
      </c>
      <c r="P1476" s="52">
        <f>IFERROR(_xll.qlIndexFixing(Index1Y,$H1476,TRUE,_xll.ohTrigger(RecalcTrigger,Trigger1Y)),NA())</f>
        <v>2.8192450712074595E-2</v>
      </c>
      <c r="Q1476" s="52">
        <f>IFERROR(_xll.qlIndexFixing(ONIndex1Y,I1476,TRUE,_xll.ohTrigger(RecalcTrigger,Trigger1Y)),NA())</f>
        <v>2.7953660316732964E-2</v>
      </c>
    </row>
    <row r="1477" spans="2:17" x14ac:dyDescent="0.2">
      <c r="B1477" s="46" t="s">
        <v>51</v>
      </c>
      <c r="D1477" s="49">
        <f>_xll.qlCalendarAdvance(LocalCalendar,$D1476,B1477,"f",FALSE)</f>
        <v>49962</v>
      </c>
      <c r="E1477" s="49">
        <f>_xll.qlInterestRateIndexValueDate(IndexON,D1477)</f>
        <v>49962</v>
      </c>
      <c r="F1477" s="52">
        <f>IFERROR(_xll.qlIndexFixing(IndexON,D1477,TRUE,_xll.ohTrigger(RecalcTrigger,TriggerON)),NA())</f>
        <v>2.1306795459734573E-2</v>
      </c>
      <c r="H1477" s="49">
        <f>_xll.qlCalendarAdvance(IborCalendar,$H1476,B1477,"f",FALSE)</f>
        <v>49950</v>
      </c>
      <c r="I1477" s="49">
        <f>_xll.qlInterestRateIndexValueDate(Index1M,$H1477)</f>
        <v>49954</v>
      </c>
      <c r="J1477" s="52">
        <f>IFERROR(_xll.qlIndexFixing(Index1M,$H1477,TRUE,_xll.ohTrigger(RecalcTrigger,Trigger1M)),NA())</f>
        <v>2.2811801422239254E-2</v>
      </c>
      <c r="K1477" s="52">
        <f>IFERROR(_xll.qlIndexFixing(ONIndex1M,I1477,TRUE,_xll.ohTrigger(RecalcTrigger,Trigger1M)),NA())</f>
        <v>2.280409043573961E-2</v>
      </c>
      <c r="L1477" s="52">
        <f>IFERROR(_xll.qlIndexFixing(Index3M,H1477,TRUE,_xll.ohTrigger(RecalcTrigger,Trigger3M)),NA())</f>
        <v>2.4922707512524872E-2</v>
      </c>
      <c r="M1477" s="52">
        <f>IFERROR(_xll.qlIndexFixing(ONIndex3M,I1477,TRUE,_xll.ohTrigger(RecalcTrigger,Trigger3M)),NA())</f>
        <v>2.4878204236209456E-2</v>
      </c>
      <c r="N1477" s="52">
        <f>IFERROR(_xll.qlIndexFixing(Index6M,$H1477,TRUE,_xll.ohTrigger(RecalcTrigger,Trigger6M)),NA())</f>
        <v>2.6519837568387074E-2</v>
      </c>
      <c r="O1477" s="52">
        <f>IFERROR(_xll.qlIndexFixing(ONIndex6M,I1477,TRUE,_xll.ohTrigger(RecalcTrigger,Trigger6M)),NA())</f>
        <v>2.6411438919264896E-2</v>
      </c>
      <c r="P1477" s="52">
        <f>IFERROR(_xll.qlIndexFixing(Index1Y,$H1477,TRUE,_xll.ohTrigger(RecalcTrigger,Trigger1Y)),NA())</f>
        <v>2.8186708913049537E-2</v>
      </c>
      <c r="Q1477" s="52">
        <f>IFERROR(_xll.qlIndexFixing(ONIndex1Y,I1477,TRUE,_xll.ohTrigger(RecalcTrigger,Trigger1Y)),NA())</f>
        <v>2.7946940562060263E-2</v>
      </c>
    </row>
    <row r="1478" spans="2:17" x14ac:dyDescent="0.2">
      <c r="B1478" s="46" t="s">
        <v>51</v>
      </c>
      <c r="D1478" s="49">
        <f>_xll.qlCalendarAdvance(LocalCalendar,$D1477,B1478,"f",FALSE)</f>
        <v>49969</v>
      </c>
      <c r="E1478" s="49">
        <f>_xll.qlInterestRateIndexValueDate(IndexON,D1478)</f>
        <v>49969</v>
      </c>
      <c r="F1478" s="52">
        <f>IFERROR(_xll.qlIndexFixing(IndexON,D1478,TRUE,_xll.ohTrigger(RecalcTrigger,TriggerON)),NA())</f>
        <v>2.130145733651112E-2</v>
      </c>
      <c r="H1478" s="49">
        <f>_xll.qlCalendarAdvance(IborCalendar,$H1477,B1478,"f",FALSE)</f>
        <v>49957</v>
      </c>
      <c r="I1478" s="49">
        <f>_xll.qlInterestRateIndexValueDate(Index1M,$H1478)</f>
        <v>49962</v>
      </c>
      <c r="J1478" s="52">
        <f>IFERROR(_xll.qlIndexFixing(Index1M,$H1478,TRUE,_xll.ohTrigger(RecalcTrigger,Trigger1M)),NA())</f>
        <v>2.2804385947117558E-2</v>
      </c>
      <c r="K1478" s="52">
        <f>IFERROR(_xll.qlIndexFixing(ONIndex1M,I1478,TRUE,_xll.ohTrigger(RecalcTrigger,Trigger1M)),NA())</f>
        <v>2.2796629339199015E-2</v>
      </c>
      <c r="L1478" s="52">
        <f>IFERROR(_xll.qlIndexFixing(Index3M,H1478,TRUE,_xll.ohTrigger(RecalcTrigger,Trigger3M)),NA())</f>
        <v>2.4916807425159244E-2</v>
      </c>
      <c r="M1478" s="52">
        <f>IFERROR(_xll.qlIndexFixing(ONIndex3M,I1478,TRUE,_xll.ohTrigger(RecalcTrigger,Trigger3M)),NA())</f>
        <v>2.4872204056975988E-2</v>
      </c>
      <c r="N1478" s="52">
        <f>IFERROR(_xll.qlIndexFixing(Index6M,$H1478,TRUE,_xll.ohTrigger(RecalcTrigger,Trigger6M)),NA())</f>
        <v>2.6513303150127981E-2</v>
      </c>
      <c r="O1478" s="52">
        <f>IFERROR(_xll.qlIndexFixing(ONIndex6M,I1478,TRUE,_xll.ohTrigger(RecalcTrigger,Trigger6M)),NA())</f>
        <v>2.6405289385662556E-2</v>
      </c>
      <c r="P1478" s="52">
        <f>IFERROR(_xll.qlIndexFixing(Index1Y,$H1478,TRUE,_xll.ohTrigger(RecalcTrigger,Trigger1Y)),NA())</f>
        <v>2.8180201973718733E-2</v>
      </c>
      <c r="Q1478" s="52">
        <f>IFERROR(_xll.qlIndexFixing(ONIndex1Y,I1478,TRUE,_xll.ohTrigger(RecalcTrigger,Trigger1Y)),NA())</f>
        <v>2.7939314393563563E-2</v>
      </c>
    </row>
    <row r="1479" spans="2:17" x14ac:dyDescent="0.2">
      <c r="B1479" s="46" t="s">
        <v>51</v>
      </c>
      <c r="D1479" s="49">
        <f>_xll.qlCalendarAdvance(LocalCalendar,$D1478,B1479,"f",FALSE)</f>
        <v>49976</v>
      </c>
      <c r="E1479" s="49">
        <f>_xll.qlInterestRateIndexValueDate(IndexON,D1479)</f>
        <v>49976</v>
      </c>
      <c r="F1479" s="52">
        <f>IFERROR(_xll.qlIndexFixing(IndexON,D1479,TRUE,_xll.ohTrigger(RecalcTrigger,TriggerON)),NA())</f>
        <v>2.1296138697062261E-2</v>
      </c>
      <c r="H1479" s="49">
        <f>_xll.qlCalendarAdvance(IborCalendar,$H1478,B1479,"f",FALSE)</f>
        <v>49964</v>
      </c>
      <c r="I1479" s="49">
        <f>_xll.qlInterestRateIndexValueDate(Index1M,$H1479)</f>
        <v>49968</v>
      </c>
      <c r="J1479" s="52">
        <f>IFERROR(_xll.qlIndexFixing(Index1M,$H1479,TRUE,_xll.ohTrigger(RecalcTrigger,Trigger1M)),NA())</f>
        <v>2.2798845274469133E-2</v>
      </c>
      <c r="K1479" s="52">
        <f>IFERROR(_xll.qlIndexFixing(ONIndex1M,I1479,TRUE,_xll.ohTrigger(RecalcTrigger,Trigger1M)),NA())</f>
        <v>2.2791054407882427E-2</v>
      </c>
      <c r="L1479" s="52">
        <f>IFERROR(_xll.qlIndexFixing(Index3M,H1479,TRUE,_xll.ohTrigger(RecalcTrigger,Trigger3M)),NA())</f>
        <v>2.491239827533747E-2</v>
      </c>
      <c r="M1479" s="52">
        <f>IFERROR(_xll.qlIndexFixing(ONIndex3M,I1479,TRUE,_xll.ohTrigger(RecalcTrigger,Trigger3M)),NA())</f>
        <v>2.4867719732943883E-2</v>
      </c>
      <c r="N1479" s="52">
        <f>IFERROR(_xll.qlIndexFixing(Index6M,$H1479,TRUE,_xll.ohTrigger(RecalcTrigger,Trigger6M)),NA())</f>
        <v>2.6508875731393492E-2</v>
      </c>
      <c r="O1479" s="52">
        <f>IFERROR(_xll.qlIndexFixing(ONIndex6M,I1479,TRUE,_xll.ohTrigger(RecalcTrigger,Trigger6M)),NA())</f>
        <v>2.6400694679287184E-2</v>
      </c>
      <c r="P1479" s="52">
        <f>IFERROR(_xll.qlIndexFixing(Index1Y,$H1479,TRUE,_xll.ohTrigger(RecalcTrigger,Trigger1Y)),NA())</f>
        <v>2.8175360350259759E-2</v>
      </c>
      <c r="Q1479" s="52">
        <f>IFERROR(_xll.qlIndexFixing(ONIndex1Y,I1479,TRUE,_xll.ohTrigger(RecalcTrigger,Trigger1Y)),NA())</f>
        <v>2.7933632253205332E-2</v>
      </c>
    </row>
    <row r="1480" spans="2:17" x14ac:dyDescent="0.2">
      <c r="B1480" s="46" t="s">
        <v>51</v>
      </c>
      <c r="D1480" s="49">
        <f>_xll.qlCalendarAdvance(LocalCalendar,$D1479,B1480,"f",FALSE)</f>
        <v>49983</v>
      </c>
      <c r="E1480" s="49">
        <f>_xll.qlInterestRateIndexValueDate(IndexON,D1480)</f>
        <v>49983</v>
      </c>
      <c r="F1480" s="52">
        <f>IFERROR(_xll.qlIndexFixing(IndexON,D1480,TRUE,_xll.ohTrigger(RecalcTrigger,TriggerON)),NA())</f>
        <v>2.1290839541228124E-2</v>
      </c>
      <c r="H1480" s="49">
        <f>_xll.qlCalendarAdvance(IborCalendar,$H1479,B1480,"f",FALSE)</f>
        <v>49971</v>
      </c>
      <c r="I1480" s="49">
        <f>_xll.qlInterestRateIndexValueDate(Index1M,$H1480)</f>
        <v>49975</v>
      </c>
      <c r="J1480" s="52">
        <f>IFERROR(_xll.qlIndexFixing(Index1M,$H1480,TRUE,_xll.ohTrigger(RecalcTrigger,Trigger1M)),NA())</f>
        <v>2.279266700800836E-2</v>
      </c>
      <c r="K1480" s="52">
        <f>IFERROR(_xll.qlIndexFixing(ONIndex1M,I1480,TRUE,_xll.ohTrigger(RecalcTrigger,Trigger1M)),NA())</f>
        <v>2.2784572953229443E-2</v>
      </c>
      <c r="L1480" s="52">
        <f>IFERROR(_xll.qlIndexFixing(Index3M,H1480,TRUE,_xll.ohTrigger(RecalcTrigger,Trigger3M)),NA())</f>
        <v>2.490727150915719E-2</v>
      </c>
      <c r="M1480" s="52">
        <f>IFERROR(_xll.qlIndexFixing(ONIndex3M,I1480,TRUE,_xll.ohTrigger(RecalcTrigger,Trigger3M)),NA())</f>
        <v>2.4862505149538805E-2</v>
      </c>
      <c r="N1480" s="52">
        <f>IFERROR(_xll.qlIndexFixing(Index6M,$H1480,TRUE,_xll.ohTrigger(RecalcTrigger,Trigger6M)),NA())</f>
        <v>2.650372957105826E-2</v>
      </c>
      <c r="O1480" s="52">
        <f>IFERROR(_xll.qlIndexFixing(ONIndex6M,I1480,TRUE,_xll.ohTrigger(RecalcTrigger,Trigger6M)),NA())</f>
        <v>2.6395353085959528E-2</v>
      </c>
      <c r="P1480" s="52">
        <f>IFERROR(_xll.qlIndexFixing(Index1Y,$H1480,TRUE,_xll.ohTrigger(RecalcTrigger,Trigger1Y)),NA())</f>
        <v>2.8169753584984795E-2</v>
      </c>
      <c r="Q1480" s="52">
        <f>IFERROR(_xll.qlIndexFixing(ONIndex1Y,I1480,TRUE,_xll.ohTrigger(RecalcTrigger,Trigger1Y)),NA())</f>
        <v>2.7927043699023102E-2</v>
      </c>
    </row>
    <row r="1481" spans="2:17" x14ac:dyDescent="0.2">
      <c r="B1481" s="46" t="s">
        <v>51</v>
      </c>
      <c r="D1481" s="49">
        <f>_xll.qlCalendarAdvance(LocalCalendar,$D1480,B1481,"f",FALSE)</f>
        <v>49991</v>
      </c>
      <c r="E1481" s="49">
        <f>_xll.qlInterestRateIndexValueDate(IndexON,D1481)</f>
        <v>49991</v>
      </c>
      <c r="F1481" s="52">
        <f>IFERROR(_xll.qlIndexFixing(IndexON,D1481,TRUE,_xll.ohTrigger(RecalcTrigger,TriggerON)),NA())</f>
        <v>2.1284807220904867E-2</v>
      </c>
      <c r="H1481" s="49">
        <f>_xll.qlCalendarAdvance(IborCalendar,$H1480,B1481,"f",FALSE)</f>
        <v>49978</v>
      </c>
      <c r="I1481" s="49">
        <f>_xll.qlInterestRateIndexValueDate(Index1M,$H1481)</f>
        <v>49982</v>
      </c>
      <c r="J1481" s="52">
        <f>IFERROR(_xll.qlIndexFixing(Index1M,$H1481,TRUE,_xll.ohTrigger(RecalcTrigger,Trigger1M)),NA())</f>
        <v>2.2785722443676271E-2</v>
      </c>
      <c r="K1481" s="52">
        <f>IFERROR(_xll.qlIndexFixing(ONIndex1M,I1481,TRUE,_xll.ohTrigger(RecalcTrigger,Trigger1M)),NA())</f>
        <v>2.2778115871400217E-2</v>
      </c>
      <c r="L1481" s="52">
        <f>IFERROR(_xll.qlIndexFixing(Index3M,H1481,TRUE,_xll.ohTrigger(RecalcTrigger,Trigger3M)),NA())</f>
        <v>2.4902163311153473E-2</v>
      </c>
      <c r="M1481" s="52">
        <f>IFERROR(_xll.qlIndexFixing(ONIndex3M,I1481,TRUE,_xll.ohTrigger(RecalcTrigger,Trigger3M)),NA())</f>
        <v>2.4857309011698803E-2</v>
      </c>
      <c r="N1481" s="52">
        <f>IFERROR(_xll.qlIndexFixing(Index6M,$H1481,TRUE,_xll.ohTrigger(RecalcTrigger,Trigger6M)),NA())</f>
        <v>2.6499216043206288E-2</v>
      </c>
      <c r="O1481" s="52">
        <f>IFERROR(_xll.qlIndexFixing(ONIndex6M,I1481,TRUE,_xll.ohTrigger(RecalcTrigger,Trigger6M)),NA())</f>
        <v>2.6390031843792627E-2</v>
      </c>
      <c r="P1481" s="52">
        <f>IFERROR(_xll.qlIndexFixing(Index1Y,$H1481,TRUE,_xll.ohTrigger(RecalcTrigger,Trigger1Y)),NA())</f>
        <v>2.8164191829459846E-2</v>
      </c>
      <c r="Q1481" s="52">
        <f>IFERROR(_xll.qlIndexFixing(ONIndex1Y,I1481,TRUE,_xll.ohTrigger(RecalcTrigger,Trigger1Y)),NA())</f>
        <v>2.7920498878577504E-2</v>
      </c>
    </row>
    <row r="1482" spans="2:17" x14ac:dyDescent="0.2">
      <c r="B1482" s="46" t="s">
        <v>51</v>
      </c>
      <c r="D1482" s="49">
        <f>_xll.qlCalendarAdvance(LocalCalendar,$D1481,B1482,"f",FALSE)</f>
        <v>49998</v>
      </c>
      <c r="E1482" s="49">
        <f>_xll.qlInterestRateIndexValueDate(IndexON,D1482)</f>
        <v>49998</v>
      </c>
      <c r="F1482" s="52">
        <f>IFERROR(_xll.qlIndexFixing(IndexON,D1482,TRUE,_xll.ohTrigger(RecalcTrigger,TriggerON)),NA())</f>
        <v>2.1279549815833576E-2</v>
      </c>
      <c r="H1482" s="49">
        <f>_xll.qlCalendarAdvance(IborCalendar,$H1481,B1482,"f",FALSE)</f>
        <v>49985</v>
      </c>
      <c r="I1482" s="49">
        <f>_xll.qlInterestRateIndexValueDate(Index1M,$H1482)</f>
        <v>49989</v>
      </c>
      <c r="J1482" s="52">
        <f>IFERROR(_xll.qlIndexFixing(Index1M,$H1482,TRUE,_xll.ohTrigger(RecalcTrigger,Trigger1M)),NA())</f>
        <v>2.2779328508598873E-2</v>
      </c>
      <c r="K1482" s="52">
        <f>IFERROR(_xll.qlIndexFixing(ONIndex1M,I1482,TRUE,_xll.ohTrigger(RecalcTrigger,Trigger1M)),NA())</f>
        <v>2.2771944856740944E-2</v>
      </c>
      <c r="L1482" s="52">
        <f>IFERROR(_xll.qlIndexFixing(Index3M,H1482,TRUE,_xll.ohTrigger(RecalcTrigger,Trigger3M)),NA())</f>
        <v>2.4897073681254198E-2</v>
      </c>
      <c r="M1482" s="52">
        <f>IFERROR(_xll.qlIndexFixing(ONIndex3M,I1482,TRUE,_xll.ohTrigger(RecalcTrigger,Trigger3M)),NA())</f>
        <v>2.4852620028696926E-2</v>
      </c>
      <c r="N1482" s="52">
        <f>IFERROR(_xll.qlIndexFixing(Index6M,$H1482,TRUE,_xll.ohTrigger(RecalcTrigger,Trigger6M)),NA())</f>
        <v>2.6493499156231767E-2</v>
      </c>
      <c r="O1482" s="52">
        <f>IFERROR(_xll.qlIndexFixing(ONIndex6M,I1482,TRUE,_xll.ohTrigger(RecalcTrigger,Trigger6M)),NA())</f>
        <v>2.6385320001076629E-2</v>
      </c>
      <c r="P1482" s="52">
        <f>IFERROR(_xll.qlIndexFixing(Index1Y,$H1482,TRUE,_xll.ohTrigger(RecalcTrigger,Trigger1Y)),NA())</f>
        <v>2.815867508294511E-2</v>
      </c>
      <c r="Q1482" s="52">
        <f>IFERROR(_xll.qlIndexFixing(ONIndex1Y,I1482,TRUE,_xll.ohTrigger(RecalcTrigger,Trigger1Y)),NA())</f>
        <v>2.7914617387443386E-2</v>
      </c>
    </row>
    <row r="1483" spans="2:17" x14ac:dyDescent="0.2">
      <c r="B1483" s="46" t="s">
        <v>51</v>
      </c>
      <c r="D1483" s="49">
        <f>_xll.qlCalendarAdvance(LocalCalendar,$D1482,B1483,"f",FALSE)</f>
        <v>50005</v>
      </c>
      <c r="E1483" s="49">
        <f>_xll.qlInterestRateIndexValueDate(IndexON,D1483)</f>
        <v>50005</v>
      </c>
      <c r="F1483" s="52">
        <f>IFERROR(_xll.qlIndexFixing(IndexON,D1483,TRUE,_xll.ohTrigger(RecalcTrigger,TriggerON)),NA())</f>
        <v>2.1274567136564393E-2</v>
      </c>
      <c r="H1483" s="49">
        <f>_xll.qlCalendarAdvance(IborCalendar,$H1482,B1483,"f",FALSE)</f>
        <v>49992</v>
      </c>
      <c r="I1483" s="49">
        <f>_xll.qlInterestRateIndexValueDate(Index1M,$H1483)</f>
        <v>49996</v>
      </c>
      <c r="J1483" s="52">
        <f>IFERROR(_xll.qlIndexFixing(Index1M,$H1483,TRUE,_xll.ohTrigger(RecalcTrigger,Trigger1M)),NA())</f>
        <v>2.2772958994349501E-2</v>
      </c>
      <c r="K1483" s="52">
        <f>IFERROR(_xll.qlIndexFixing(ONIndex1M,I1483,TRUE,_xll.ohTrigger(RecalcTrigger,Trigger1M)),NA())</f>
        <v>2.276527482629298E-2</v>
      </c>
      <c r="L1483" s="52">
        <f>IFERROR(_xll.qlIndexFixing(Index3M,H1483,TRUE,_xll.ohTrigger(RecalcTrigger,Trigger3M)),NA())</f>
        <v>2.4892002619389859E-2</v>
      </c>
      <c r="M1483" s="52">
        <f>IFERROR(_xll.qlIndexFixing(ONIndex3M,I1483,TRUE,_xll.ohTrigger(RecalcTrigger,Trigger3M)),NA())</f>
        <v>2.4846972072234408E-2</v>
      </c>
      <c r="N1483" s="52">
        <f>IFERROR(_xll.qlIndexFixing(Index6M,$H1483,TRUE,_xll.ohTrigger(RecalcTrigger,Trigger6M)),NA())</f>
        <v>2.6488414901424274E-2</v>
      </c>
      <c r="O1483" s="52">
        <f>IFERROR(_xll.qlIndexFixing(ONIndex6M,I1483,TRUE,_xll.ohTrigger(RecalcTrigger,Trigger6M)),NA())</f>
        <v>2.637945041246148E-2</v>
      </c>
      <c r="P1483" s="52">
        <f>IFERROR(_xll.qlIndexFixing(Index1Y,$H1483,TRUE,_xll.ohTrigger(RecalcTrigger,Trigger1Y)),NA())</f>
        <v>2.8153203344706935E-2</v>
      </c>
      <c r="Q1483" s="52">
        <f>IFERROR(_xll.qlIndexFixing(ONIndex1Y,I1483,TRUE,_xll.ohTrigger(RecalcTrigger,Trigger1Y)),NA())</f>
        <v>2.7907540438016909E-2</v>
      </c>
    </row>
    <row r="1484" spans="2:17" x14ac:dyDescent="0.2">
      <c r="B1484" s="46" t="s">
        <v>51</v>
      </c>
      <c r="D1484" s="49">
        <f>_xll.qlCalendarAdvance(LocalCalendar,$D1483,B1484,"f",FALSE)</f>
        <v>50012</v>
      </c>
      <c r="E1484" s="49">
        <f>_xll.qlInterestRateIndexValueDate(IndexON,D1484)</f>
        <v>50012</v>
      </c>
      <c r="F1484" s="52">
        <f>IFERROR(_xll.qlIndexFixing(IndexON,D1484,TRUE,_xll.ohTrigger(RecalcTrigger,TriggerON)),NA())</f>
        <v>2.1269093457014776E-2</v>
      </c>
      <c r="H1484" s="49">
        <f>_xll.qlCalendarAdvance(IborCalendar,$H1483,B1484,"f",FALSE)</f>
        <v>49999</v>
      </c>
      <c r="I1484" s="49">
        <f>_xll.qlInterestRateIndexValueDate(Index1M,$H1484)</f>
        <v>50003</v>
      </c>
      <c r="J1484" s="52">
        <f>IFERROR(_xll.qlIndexFixing(Index1M,$H1484,TRUE,_xll.ohTrigger(RecalcTrigger,Trigger1M)),NA())</f>
        <v>2.2766613900890853E-2</v>
      </c>
      <c r="K1484" s="52">
        <f>IFERROR(_xll.qlIndexFixing(ONIndex1M,I1484,TRUE,_xll.ohTrigger(RecalcTrigger,Trigger1M)),NA())</f>
        <v>2.2758890862935033E-2</v>
      </c>
      <c r="L1484" s="52">
        <f>IFERROR(_xll.qlIndexFixing(Index3M,H1484,TRUE,_xll.ohTrigger(RecalcTrigger,Trigger3M)),NA())</f>
        <v>2.4886950125486602E-2</v>
      </c>
      <c r="M1484" s="52">
        <f>IFERROR(_xll.qlIndexFixing(ONIndex3M,I1484,TRUE,_xll.ohTrigger(RecalcTrigger,Trigger3M)),NA())</f>
        <v>2.4841831270689951E-2</v>
      </c>
      <c r="N1484" s="52">
        <f>IFERROR(_xll.qlIndexFixing(Index6M,$H1484,TRUE,_xll.ohTrigger(RecalcTrigger,Trigger6M)),NA())</f>
        <v>2.6483966585707563E-2</v>
      </c>
      <c r="O1484" s="52">
        <f>IFERROR(_xll.qlIndexFixing(ONIndex6M,I1484,TRUE,_xll.ohTrigger(RecalcTrigger,Trigger6M)),NA())</f>
        <v>2.6374190223457106E-2</v>
      </c>
      <c r="P1484" s="52">
        <f>IFERROR(_xll.qlIndexFixing(Index1Y,$H1484,TRUE,_xll.ohTrigger(RecalcTrigger,Trigger1Y)),NA())</f>
        <v>2.8147776614016694E-2</v>
      </c>
      <c r="Q1484" s="52">
        <f>IFERROR(_xll.qlIndexFixing(ONIndex1Y,I1484,TRUE,_xll.ohTrigger(RecalcTrigger,Trigger1Y)),NA())</f>
        <v>2.7901126818141719E-2</v>
      </c>
    </row>
    <row r="1485" spans="2:17" x14ac:dyDescent="0.2">
      <c r="B1485" s="46" t="s">
        <v>51</v>
      </c>
      <c r="D1485" s="49">
        <f>_xll.qlCalendarAdvance(LocalCalendar,$D1484,B1485,"f",FALSE)</f>
        <v>50019</v>
      </c>
      <c r="E1485" s="49">
        <f>_xll.qlInterestRateIndexValueDate(IndexON,D1485)</f>
        <v>50019</v>
      </c>
      <c r="F1485" s="52">
        <f>IFERROR(_xll.qlIndexFixing(IndexON,D1485,TRUE,_xll.ohTrigger(RecalcTrigger,TriggerON)),NA())</f>
        <v>2.1263894503107394E-2</v>
      </c>
      <c r="H1485" s="49">
        <f>_xll.qlCalendarAdvance(IborCalendar,$H1484,B1485,"f",FALSE)</f>
        <v>50006</v>
      </c>
      <c r="I1485" s="49">
        <f>_xll.qlInterestRateIndexValueDate(Index1M,$H1485)</f>
        <v>50010</v>
      </c>
      <c r="J1485" s="52">
        <f>IFERROR(_xll.qlIndexFixing(Index1M,$H1485,TRUE,_xll.ohTrigger(RecalcTrigger,Trigger1M)),NA())</f>
        <v>2.27608328561138E-2</v>
      </c>
      <c r="K1485" s="52">
        <f>IFERROR(_xll.qlIndexFixing(ONIndex1M,I1485,TRUE,_xll.ohTrigger(RecalcTrigger,Trigger1M)),NA())</f>
        <v>2.275253127248078E-2</v>
      </c>
      <c r="L1485" s="52">
        <f>IFERROR(_xll.qlIndexFixing(Index3M,H1485,TRUE,_xll.ohTrigger(RecalcTrigger,Trigger3M)),NA())</f>
        <v>2.4881414198783883E-2</v>
      </c>
      <c r="M1485" s="52">
        <f>IFERROR(_xll.qlIndexFixing(ONIndex3M,I1485,TRUE,_xll.ohTrigger(RecalcTrigger,Trigger3M)),NA())</f>
        <v>2.483670891471057E-2</v>
      </c>
      <c r="N1485" s="52">
        <f>IFERROR(_xll.qlIndexFixing(Index6M,$H1485,TRUE,_xll.ohTrigger(RecalcTrigger,Trigger6M)),NA())</f>
        <v>2.6478308296237683E-2</v>
      </c>
      <c r="O1485" s="52">
        <f>IFERROR(_xll.qlIndexFixing(ONIndex6M,I1485,TRUE,_xll.ohTrigger(RecalcTrigger,Trigger6M)),NA())</f>
        <v>2.6368950385533552E-2</v>
      </c>
      <c r="P1485" s="52">
        <f>IFERROR(_xll.qlIndexFixing(Index1Y,$H1485,TRUE,_xll.ohTrigger(RecalcTrigger,Trigger1Y)),NA())</f>
        <v>2.8142394890152772E-2</v>
      </c>
      <c r="Q1485" s="52">
        <f>IFERROR(_xll.qlIndexFixing(ONIndex1Y,I1485,TRUE,_xll.ohTrigger(RecalcTrigger,Trigger1Y)),NA())</f>
        <v>2.789475693184329E-2</v>
      </c>
    </row>
    <row r="1486" spans="2:17" x14ac:dyDescent="0.2">
      <c r="B1486" s="46" t="s">
        <v>51</v>
      </c>
      <c r="D1486" s="49">
        <f>_xll.qlCalendarAdvance(LocalCalendar,$D1485,B1486,"f",FALSE)</f>
        <v>50026</v>
      </c>
      <c r="E1486" s="49">
        <f>_xll.qlInterestRateIndexValueDate(IndexON,D1486)</f>
        <v>50026</v>
      </c>
      <c r="F1486" s="52">
        <f>IFERROR(_xll.qlIndexFixing(IndexON,D1486,TRUE,_xll.ohTrigger(RecalcTrigger,TriggerON)),NA())</f>
        <v>2.1258715032974607E-2</v>
      </c>
      <c r="H1486" s="49">
        <f>_xll.qlCalendarAdvance(IborCalendar,$H1485,B1486,"f",FALSE)</f>
        <v>50013</v>
      </c>
      <c r="I1486" s="49">
        <f>_xll.qlInterestRateIndexValueDate(Index1M,$H1486)</f>
        <v>50017</v>
      </c>
      <c r="J1486" s="52">
        <f>IFERROR(_xll.qlIndexFixing(Index1M,$H1486,TRUE,_xll.ohTrigger(RecalcTrigger,Trigger1M)),NA())</f>
        <v>2.2754268067119211E-2</v>
      </c>
      <c r="K1486" s="52">
        <f>IFERROR(_xll.qlIndexFixing(ONIndex1M,I1486,TRUE,_xll.ohTrigger(RecalcTrigger,Trigger1M)),NA())</f>
        <v>2.2746196054770351E-2</v>
      </c>
      <c r="L1486" s="52">
        <f>IFERROR(_xll.qlIndexFixing(Index3M,H1486,TRUE,_xll.ohTrigger(RecalcTrigger,Trigger3M)),NA())</f>
        <v>2.4876397859918711E-2</v>
      </c>
      <c r="M1486" s="52">
        <f>IFERROR(_xll.qlIndexFixing(ONIndex3M,I1486,TRUE,_xll.ohTrigger(RecalcTrigger,Trigger3M)),NA())</f>
        <v>2.4831605004136392E-2</v>
      </c>
      <c r="N1486" s="52">
        <f>IFERROR(_xll.qlIndexFixing(Index6M,$H1486,TRUE,_xll.ohTrigger(RecalcTrigger,Trigger6M)),NA())</f>
        <v>2.6473285945546311E-2</v>
      </c>
      <c r="O1486" s="52">
        <f>IFERROR(_xll.qlIndexFixing(ONIndex6M,I1486,TRUE,_xll.ohTrigger(RecalcTrigger,Trigger6M)),NA())</f>
        <v>2.6363730898690818E-2</v>
      </c>
      <c r="P1486" s="52">
        <f>IFERROR(_xll.qlIndexFixing(Index1Y,$H1486,TRUE,_xll.ohTrigger(RecalcTrigger,Trigger1Y)),NA())</f>
        <v>2.8137058172399032E-2</v>
      </c>
      <c r="Q1486" s="52">
        <f>IFERROR(_xll.qlIndexFixing(ONIndex1Y,I1486,TRUE,_xll.ohTrigger(RecalcTrigger,Trigger1Y)),NA())</f>
        <v>2.7888430778961748E-2</v>
      </c>
    </row>
    <row r="1487" spans="2:17" x14ac:dyDescent="0.2">
      <c r="B1487" s="46" t="s">
        <v>51</v>
      </c>
      <c r="D1487" s="49">
        <f>_xll.qlCalendarAdvance(LocalCalendar,$D1486,B1487,"f",FALSE)</f>
        <v>50033</v>
      </c>
      <c r="E1487" s="49">
        <f>_xll.qlInterestRateIndexValueDate(IndexON,D1487)</f>
        <v>50033</v>
      </c>
      <c r="F1487" s="52">
        <f>IFERROR(_xll.qlIndexFixing(IndexON,D1487,TRUE,_xll.ohTrigger(RecalcTrigger,TriggerON)),NA())</f>
        <v>2.1253814629531576E-2</v>
      </c>
      <c r="H1487" s="49">
        <f>_xll.qlCalendarAdvance(IborCalendar,$H1486,B1487,"f",FALSE)</f>
        <v>50020</v>
      </c>
      <c r="I1487" s="49">
        <f>_xll.qlInterestRateIndexValueDate(Index1M,$H1487)</f>
        <v>50024</v>
      </c>
      <c r="J1487" s="52">
        <f>IFERROR(_xll.qlIndexFixing(Index1M,$H1487,TRUE,_xll.ohTrigger(RecalcTrigger,Trigger1M)),NA())</f>
        <v>2.2747997584243049E-2</v>
      </c>
      <c r="K1487" s="52">
        <f>IFERROR(_xll.qlIndexFixing(ONIndex1M,I1487,TRUE,_xll.ohTrigger(RecalcTrigger,Trigger1M)),NA())</f>
        <v>2.2739885209883681E-2</v>
      </c>
      <c r="L1487" s="52">
        <f>IFERROR(_xll.qlIndexFixing(Index3M,H1487,TRUE,_xll.ohTrigger(RecalcTrigger,Trigger3M)),NA())</f>
        <v>2.4871400087459094E-2</v>
      </c>
      <c r="M1487" s="52">
        <f>IFERROR(_xll.qlIndexFixing(ONIndex3M,I1487,TRUE,_xll.ohTrigger(RecalcTrigger,Trigger3M)),NA())</f>
        <v>2.482651953912729E-2</v>
      </c>
      <c r="N1487" s="52">
        <f>IFERROR(_xll.qlIndexFixing(Index6M,$H1487,TRUE,_xll.ohTrigger(RecalcTrigger,Trigger6M)),NA())</f>
        <v>2.646828422924891E-2</v>
      </c>
      <c r="O1487" s="52">
        <f>IFERROR(_xll.qlIndexFixing(ONIndex6M,I1487,TRUE,_xll.ohTrigger(RecalcTrigger,Trigger6M)),NA())</f>
        <v>2.6358531763008841E-2</v>
      </c>
      <c r="P1487" s="52">
        <f>IFERROR(_xll.qlIndexFixing(Index1Y,$H1487,TRUE,_xll.ohTrigger(RecalcTrigger,Trigger1Y)),NA())</f>
        <v>2.8131766460045903E-2</v>
      </c>
      <c r="Q1487" s="52">
        <f>IFERROR(_xll.qlIndexFixing(ONIndex1Y,I1487,TRUE,_xll.ohTrigger(RecalcTrigger,Trigger1Y)),NA())</f>
        <v>2.7882148359656966E-2</v>
      </c>
    </row>
    <row r="1488" spans="2:17" x14ac:dyDescent="0.2">
      <c r="B1488" s="46" t="s">
        <v>51</v>
      </c>
      <c r="D1488" s="49">
        <f>_xll.qlCalendarAdvance(LocalCalendar,$D1487,B1488,"f",FALSE)</f>
        <v>50040</v>
      </c>
      <c r="E1488" s="49">
        <f>_xll.qlInterestRateIndexValueDate(IndexON,D1488)</f>
        <v>50040</v>
      </c>
      <c r="F1488" s="52">
        <f>IFERROR(_xll.qlIndexFixing(IndexON,D1488,TRUE,_xll.ohTrigger(RecalcTrigger,TriggerON)),NA())</f>
        <v>2.1248675215037593E-2</v>
      </c>
      <c r="H1488" s="49">
        <f>_xll.qlCalendarAdvance(IborCalendar,$H1487,B1488,"f",FALSE)</f>
        <v>50027</v>
      </c>
      <c r="I1488" s="49">
        <f>_xll.qlInterestRateIndexValueDate(Index1M,$H1488)</f>
        <v>50031</v>
      </c>
      <c r="J1488" s="52">
        <f>IFERROR(_xll.qlIndexFixing(Index1M,$H1488,TRUE,_xll.ohTrigger(RecalcTrigger,Trigger1M)),NA())</f>
        <v>2.2741751523653014E-2</v>
      </c>
      <c r="K1488" s="52">
        <f>IFERROR(_xll.qlIndexFixing(ONIndex1M,I1488,TRUE,_xll.ohTrigger(RecalcTrigger,Trigger1M)),NA())</f>
        <v>2.2733598737900707E-2</v>
      </c>
      <c r="L1488" s="52">
        <f>IFERROR(_xll.qlIndexFixing(Index3M,H1488,TRUE,_xll.ohTrigger(RecalcTrigger,Trigger3M)),NA())</f>
        <v>2.486642088133564E-2</v>
      </c>
      <c r="M1488" s="52">
        <f>IFERROR(_xll.qlIndexFixing(ONIndex3M,I1488,TRUE,_xll.ohTrigger(RecalcTrigger,Trigger3M)),NA())</f>
        <v>2.482145251952339E-2</v>
      </c>
      <c r="N1488" s="52">
        <f>IFERROR(_xll.qlIndexFixing(Index6M,$H1488,TRUE,_xll.ohTrigger(RecalcTrigger,Trigger6M)),NA())</f>
        <v>2.6463303147191759E-2</v>
      </c>
      <c r="O1488" s="52">
        <f>IFERROR(_xll.qlIndexFixing(ONIndex6M,I1488,TRUE,_xll.ohTrigger(RecalcTrigger,Trigger6M)),NA())</f>
        <v>2.6353352978327749E-2</v>
      </c>
      <c r="P1488" s="52">
        <f>IFERROR(_xll.qlIndexFixing(Index1Y,$H1488,TRUE,_xll.ohTrigger(RecalcTrigger,Trigger1Y)),NA())</f>
        <v>2.8126519752388637E-2</v>
      </c>
      <c r="Q1488" s="52">
        <f>IFERROR(_xll.qlIndexFixing(ONIndex1Y,I1488,TRUE,_xll.ohTrigger(RecalcTrigger,Trigger1Y)),NA())</f>
        <v>2.7875909673928945E-2</v>
      </c>
    </row>
    <row r="1489" spans="2:17" x14ac:dyDescent="0.2">
      <c r="B1489" s="46" t="s">
        <v>51</v>
      </c>
      <c r="D1489" s="49">
        <f>_xll.qlCalendarAdvance(LocalCalendar,$D1488,B1489,"f",FALSE)</f>
        <v>50047</v>
      </c>
      <c r="E1489" s="49">
        <f>_xll.qlInterestRateIndexValueDate(IndexON,D1489)</f>
        <v>50047</v>
      </c>
      <c r="F1489" s="52">
        <f>IFERROR(_xll.qlIndexFixing(IndexON,D1489,TRUE,_xll.ohTrigger(RecalcTrigger,TriggerON)),NA())</f>
        <v>2.1243293524504381E-2</v>
      </c>
      <c r="H1489" s="49">
        <f>_xll.qlCalendarAdvance(IborCalendar,$H1488,B1489,"f",FALSE)</f>
        <v>50038</v>
      </c>
      <c r="I1489" s="49">
        <f>_xll.qlInterestRateIndexValueDate(Index1M,$H1489)</f>
        <v>50040</v>
      </c>
      <c r="J1489" s="52">
        <f>IFERROR(_xll.qlIndexFixing(Index1M,$H1489,TRUE,_xll.ohTrigger(RecalcTrigger,Trigger1M)),NA())</f>
        <v>2.2733481232308783E-2</v>
      </c>
      <c r="K1489" s="52">
        <f>IFERROR(_xll.qlIndexFixing(ONIndex1M,I1489,TRUE,_xll.ohTrigger(RecalcTrigger,Trigger1M)),NA())</f>
        <v>2.2725823408080714E-2</v>
      </c>
      <c r="L1489" s="52">
        <f>IFERROR(_xll.qlIndexFixing(Index3M,H1489,TRUE,_xll.ohTrigger(RecalcTrigger,Trigger3M)),NA())</f>
        <v>2.4859540230280253E-2</v>
      </c>
      <c r="M1489" s="52">
        <f>IFERROR(_xll.qlIndexFixing(ONIndex3M,I1489,TRUE,_xll.ohTrigger(RecalcTrigger,Trigger3M)),NA())</f>
        <v>2.4815460629099562E-2</v>
      </c>
      <c r="N1489" s="52">
        <f>IFERROR(_xll.qlIndexFixing(Index6M,$H1489,TRUE,_xll.ohTrigger(RecalcTrigger,Trigger6M)),NA())</f>
        <v>2.6456308189869295E-2</v>
      </c>
      <c r="O1489" s="52">
        <f>IFERROR(_xll.qlIndexFixing(ONIndex6M,I1489,TRUE,_xll.ohTrigger(RecalcTrigger,Trigger6M)),NA())</f>
        <v>2.6347321301090076E-2</v>
      </c>
      <c r="P1489" s="52">
        <f>IFERROR(_xll.qlIndexFixing(Index1Y,$H1489,TRUE,_xll.ohTrigger(RecalcTrigger,Trigger1Y)),NA())</f>
        <v>2.8119840113628062E-2</v>
      </c>
      <c r="Q1489" s="52">
        <f>IFERROR(_xll.qlIndexFixing(ONIndex1Y,I1489,TRUE,_xll.ohTrigger(RecalcTrigger,Trigger1Y)),NA())</f>
        <v>2.7868591557775879E-2</v>
      </c>
    </row>
    <row r="1490" spans="2:17" x14ac:dyDescent="0.2">
      <c r="B1490" s="46" t="s">
        <v>51</v>
      </c>
      <c r="D1490" s="49">
        <f>_xll.qlCalendarAdvance(LocalCalendar,$D1489,B1490,"f",FALSE)</f>
        <v>50054</v>
      </c>
      <c r="E1490" s="49">
        <f>_xll.qlInterestRateIndexValueDate(IndexON,D1490)</f>
        <v>50054</v>
      </c>
      <c r="F1490" s="52">
        <f>IFERROR(_xll.qlIndexFixing(IndexON,D1490,TRUE,_xll.ohTrigger(RecalcTrigger,TriggerON)),NA())</f>
        <v>2.1238191989150224E-2</v>
      </c>
      <c r="H1490" s="49">
        <f>_xll.qlCalendarAdvance(IborCalendar,$H1489,B1490,"f",FALSE)</f>
        <v>50045</v>
      </c>
      <c r="I1490" s="49">
        <f>_xll.qlInterestRateIndexValueDate(Index1M,$H1490)</f>
        <v>50047</v>
      </c>
      <c r="J1490" s="52">
        <f>IFERROR(_xll.qlIndexFixing(Index1M,$H1490,TRUE,_xll.ohTrigger(RecalcTrigger,Trigger1M)),NA())</f>
        <v>2.2728120707270382E-2</v>
      </c>
      <c r="K1490" s="52">
        <f>IFERROR(_xll.qlIndexFixing(ONIndex1M,I1490,TRUE,_xll.ohTrigger(RecalcTrigger,Trigger1M)),NA())</f>
        <v>2.2719321181483565E-2</v>
      </c>
      <c r="L1490" s="52">
        <f>IFERROR(_xll.qlIndexFixing(Index3M,H1490,TRUE,_xll.ohTrigger(RecalcTrigger,Trigger3M)),NA())</f>
        <v>2.4854602474979615E-2</v>
      </c>
      <c r="M1490" s="52">
        <f>IFERROR(_xll.qlIndexFixing(ONIndex3M,I1490,TRUE,_xll.ohTrigger(RecalcTrigger,Trigger3M)),NA())</f>
        <v>2.4809940025045663E-2</v>
      </c>
      <c r="N1490" s="52">
        <f>IFERROR(_xll.qlIndexFixing(Index6M,$H1490,TRUE,_xll.ohTrigger(RecalcTrigger,Trigger6M)),NA())</f>
        <v>2.645137315764642E-2</v>
      </c>
      <c r="O1490" s="52">
        <f>IFERROR(_xll.qlIndexFixing(ONIndex6M,I1490,TRUE,_xll.ohTrigger(RecalcTrigger,Trigger6M)),NA())</f>
        <v>2.6341592176475359E-2</v>
      </c>
      <c r="P1490" s="52">
        <f>IFERROR(_xll.qlIndexFixing(Index1Y,$H1490,TRUE,_xll.ohTrigger(RecalcTrigger,Trigger1Y)),NA())</f>
        <v>2.8114696271236469E-2</v>
      </c>
      <c r="Q1490" s="52">
        <f>IFERROR(_xll.qlIndexFixing(ONIndex1Y,I1490,TRUE,_xll.ohTrigger(RecalcTrigger,Trigger1Y)),NA())</f>
        <v>2.7861814044625177E-2</v>
      </c>
    </row>
    <row r="1491" spans="2:17" x14ac:dyDescent="0.2">
      <c r="B1491" s="46" t="s">
        <v>51</v>
      </c>
      <c r="D1491" s="49">
        <f>_xll.qlCalendarAdvance(LocalCalendar,$D1490,B1491,"f",FALSE)</f>
        <v>50061</v>
      </c>
      <c r="E1491" s="49">
        <f>_xll.qlInterestRateIndexValueDate(IndexON,D1491)</f>
        <v>50061</v>
      </c>
      <c r="F1491" s="52">
        <f>IFERROR(_xll.qlIndexFixing(IndexON,D1491,TRUE,_xll.ohTrigger(RecalcTrigger,TriggerON)),NA())</f>
        <v>2.1233109937410788E-2</v>
      </c>
      <c r="H1491" s="49">
        <f>_xll.qlCalendarAdvance(IborCalendar,$H1490,B1491,"f",FALSE)</f>
        <v>50052</v>
      </c>
      <c r="I1491" s="49">
        <f>_xll.qlInterestRateIndexValueDate(Index1M,$H1491)</f>
        <v>50054</v>
      </c>
      <c r="J1491" s="52">
        <f>IFERROR(_xll.qlIndexFixing(Index1M,$H1491,TRUE,_xll.ohTrigger(RecalcTrigger,Trigger1M)),NA())</f>
        <v>2.2722236262857503E-2</v>
      </c>
      <c r="K1491" s="52">
        <f>IFERROR(_xll.qlIndexFixing(ONIndex1M,I1491,TRUE,_xll.ohTrigger(RecalcTrigger,Trigger1M)),NA())</f>
        <v>2.2713114791521605E-2</v>
      </c>
      <c r="L1491" s="52">
        <f>IFERROR(_xll.qlIndexFixing(Index3M,H1491,TRUE,_xll.ohTrigger(RecalcTrigger,Trigger3M)),NA())</f>
        <v>2.4849683284444701E-2</v>
      </c>
      <c r="M1491" s="52">
        <f>IFERROR(_xll.qlIndexFixing(ONIndex3M,I1491,TRUE,_xll.ohTrigger(RecalcTrigger,Trigger3M)),NA())</f>
        <v>2.4804933612001534E-2</v>
      </c>
      <c r="N1491" s="52">
        <f>IFERROR(_xll.qlIndexFixing(Index6M,$H1491,TRUE,_xll.ohTrigger(RecalcTrigger,Trigger6M)),NA())</f>
        <v>2.6446458757599295E-2</v>
      </c>
      <c r="O1491" s="52">
        <f>IFERROR(_xll.qlIndexFixing(ONIndex6M,I1491,TRUE,_xll.ohTrigger(RecalcTrigger,Trigger6M)),NA())</f>
        <v>2.6336480259665507E-2</v>
      </c>
      <c r="P1491" s="52">
        <f>IFERROR(_xll.qlIndexFixing(Index1Y,$H1491,TRUE,_xll.ohTrigger(RecalcTrigger,Trigger1Y)),NA())</f>
        <v>2.8109597431270554E-2</v>
      </c>
      <c r="Q1491" s="52">
        <f>IFERROR(_xll.qlIndexFixing(ONIndex1Y,I1491,TRUE,_xll.ohTrigger(RecalcTrigger,Trigger1Y)),NA())</f>
        <v>2.785571905475237E-2</v>
      </c>
    </row>
    <row r="1492" spans="2:17" x14ac:dyDescent="0.2">
      <c r="B1492" s="46" t="s">
        <v>51</v>
      </c>
      <c r="D1492" s="49">
        <f>_xll.qlCalendarAdvance(LocalCalendar,$D1491,B1492,"f",FALSE)</f>
        <v>50068</v>
      </c>
      <c r="E1492" s="49">
        <f>_xll.qlInterestRateIndexValueDate(IndexON,D1492)</f>
        <v>50068</v>
      </c>
      <c r="F1492" s="52">
        <f>IFERROR(_xll.qlIndexFixing(IndexON,D1492,TRUE,_xll.ohTrigger(RecalcTrigger,TriggerON)),NA())</f>
        <v>2.1228047369525882E-2</v>
      </c>
      <c r="H1492" s="49">
        <f>_xll.qlCalendarAdvance(IborCalendar,$H1491,B1492,"f",FALSE)</f>
        <v>50059</v>
      </c>
      <c r="I1492" s="49">
        <f>_xll.qlInterestRateIndexValueDate(Index1M,$H1492)</f>
        <v>50061</v>
      </c>
      <c r="J1492" s="52">
        <f>IFERROR(_xll.qlIndexFixing(Index1M,$H1492,TRUE,_xll.ohTrigger(RecalcTrigger,Trigger1M)),NA())</f>
        <v>2.271581892349207E-2</v>
      </c>
      <c r="K1492" s="52">
        <f>IFERROR(_xll.qlIndexFixing(ONIndex1M,I1492,TRUE,_xll.ohTrigger(RecalcTrigger,Trigger1M)),NA())</f>
        <v>2.2706932774543276E-2</v>
      </c>
      <c r="L1492" s="52">
        <f>IFERROR(_xll.qlIndexFixing(Index3M,H1492,TRUE,_xll.ohTrigger(RecalcTrigger,Trigger3M)),NA())</f>
        <v>2.4844782658608899E-2</v>
      </c>
      <c r="M1492" s="52">
        <f>IFERROR(_xll.qlIndexFixing(ONIndex3M,I1492,TRUE,_xll.ohTrigger(RecalcTrigger,Trigger3M)),NA())</f>
        <v>2.4799945644362609E-2</v>
      </c>
      <c r="N1492" s="52">
        <f>IFERROR(_xll.qlIndexFixing(Index6M,$H1492,TRUE,_xll.ohTrigger(RecalcTrigger,Trigger6M)),NA())</f>
        <v>2.6441564989575991E-2</v>
      </c>
      <c r="O1492" s="52">
        <f>IFERROR(_xll.qlIndexFixing(ONIndex6M,I1492,TRUE,_xll.ohTrigger(RecalcTrigger,Trigger6M)),NA())</f>
        <v>2.6331388693696667E-2</v>
      </c>
      <c r="P1492" s="52">
        <f>IFERROR(_xll.qlIndexFixing(Index1Y,$H1492,TRUE,_xll.ohTrigger(RecalcTrigger,Trigger1Y)),NA())</f>
        <v>2.8104543593051187E-2</v>
      </c>
      <c r="Q1492" s="52">
        <f>IFERROR(_xll.qlIndexFixing(ONIndex1Y,I1492,TRUE,_xll.ohTrigger(RecalcTrigger,Trigger1Y)),NA())</f>
        <v>2.7849667798376387E-2</v>
      </c>
    </row>
    <row r="1493" spans="2:17" x14ac:dyDescent="0.2">
      <c r="B1493" s="46" t="s">
        <v>51</v>
      </c>
      <c r="D1493" s="49">
        <f>_xll.qlCalendarAdvance(LocalCalendar,$D1492,B1493,"f",FALSE)</f>
        <v>50075</v>
      </c>
      <c r="E1493" s="49">
        <f>_xll.qlInterestRateIndexValueDate(IndexON,D1493)</f>
        <v>50075</v>
      </c>
      <c r="F1493" s="52">
        <f>IFERROR(_xll.qlIndexFixing(IndexON,D1493,TRUE,_xll.ohTrigger(RecalcTrigger,TriggerON)),NA())</f>
        <v>2.1223004285095826E-2</v>
      </c>
      <c r="H1493" s="49">
        <f>_xll.qlCalendarAdvance(IborCalendar,$H1492,B1493,"f",FALSE)</f>
        <v>50066</v>
      </c>
      <c r="I1493" s="49">
        <f>_xll.qlInterestRateIndexValueDate(Index1M,$H1493)</f>
        <v>50068</v>
      </c>
      <c r="J1493" s="52">
        <f>IFERROR(_xll.qlIndexFixing(Index1M,$H1493,TRUE,_xll.ohTrigger(RecalcTrigger,Trigger1M)),NA())</f>
        <v>2.2708861386250945E-2</v>
      </c>
      <c r="K1493" s="52">
        <f>IFERROR(_xll.qlIndexFixing(ONIndex1M,I1493,TRUE,_xll.ohTrigger(RecalcTrigger,Trigger1M)),NA())</f>
        <v>2.2700775130228834E-2</v>
      </c>
      <c r="L1493" s="52">
        <f>IFERROR(_xll.qlIndexFixing(Index3M,H1493,TRUE,_xll.ohTrigger(RecalcTrigger,Trigger3M)),NA())</f>
        <v>2.4839900597405595E-2</v>
      </c>
      <c r="M1493" s="52">
        <f>IFERROR(_xll.qlIndexFixing(ONIndex3M,I1493,TRUE,_xll.ohTrigger(RecalcTrigger,Trigger3M)),NA())</f>
        <v>2.4794976122288759E-2</v>
      </c>
      <c r="N1493" s="52">
        <f>IFERROR(_xll.qlIndexFixing(Index6M,$H1493,TRUE,_xll.ohTrigger(RecalcTrigger,Trigger6M)),NA())</f>
        <v>2.6436691853427681E-2</v>
      </c>
      <c r="O1493" s="52">
        <f>IFERROR(_xll.qlIndexFixing(ONIndex6M,I1493,TRUE,_xll.ohTrigger(RecalcTrigger,Trigger6M)),NA())</f>
        <v>2.6326317478968519E-2</v>
      </c>
      <c r="P1493" s="52">
        <f>IFERROR(_xll.qlIndexFixing(Index1Y,$H1493,TRUE,_xll.ohTrigger(RecalcTrigger,Trigger1Y)),NA())</f>
        <v>2.8099534755906687E-2</v>
      </c>
      <c r="Q1493" s="52">
        <f>IFERROR(_xll.qlIndexFixing(ONIndex1Y,I1493,TRUE,_xll.ohTrigger(RecalcTrigger,Trigger1Y)),NA())</f>
        <v>2.7843660275497228E-2</v>
      </c>
    </row>
    <row r="1494" spans="2:17" x14ac:dyDescent="0.2">
      <c r="B1494" s="46" t="s">
        <v>51</v>
      </c>
      <c r="D1494" s="49">
        <f>_xll.qlCalendarAdvance(LocalCalendar,$D1493,B1494,"f",FALSE)</f>
        <v>50082</v>
      </c>
      <c r="E1494" s="49">
        <f>_xll.qlInterestRateIndexValueDate(IndexON,D1494)</f>
        <v>50082</v>
      </c>
      <c r="F1494" s="52">
        <f>IFERROR(_xll.qlIndexFixing(IndexON,D1494,TRUE,_xll.ohTrigger(RecalcTrigger,TriggerON)),NA())</f>
        <v>2.1217980684520299E-2</v>
      </c>
      <c r="H1494" s="49">
        <f>_xll.qlCalendarAdvance(IborCalendar,$H1493,B1494,"f",FALSE)</f>
        <v>50073</v>
      </c>
      <c r="I1494" s="49">
        <f>_xll.qlInterestRateIndexValueDate(Index1M,$H1494)</f>
        <v>50075</v>
      </c>
      <c r="J1494" s="52">
        <f>IFERROR(_xll.qlIndexFixing(Index1M,$H1494,TRUE,_xll.ohTrigger(RecalcTrigger,Trigger1M)),NA())</f>
        <v>2.2702203273618098E-2</v>
      </c>
      <c r="K1494" s="52">
        <f>IFERROR(_xll.qlIndexFixing(ONIndex1M,I1494,TRUE,_xll.ohTrigger(RecalcTrigger,Trigger1M)),NA())</f>
        <v>2.2694641858818088E-2</v>
      </c>
      <c r="L1494" s="52">
        <f>IFERROR(_xll.qlIndexFixing(Index3M,H1494,TRUE,_xll.ohTrigger(RecalcTrigger,Trigger3M)),NA())</f>
        <v>2.4835037100765511E-2</v>
      </c>
      <c r="M1494" s="52">
        <f>IFERROR(_xll.qlIndexFixing(ONIndex3M,I1494,TRUE,_xll.ohTrigger(RecalcTrigger,Trigger3M)),NA())</f>
        <v>2.4790025045540176E-2</v>
      </c>
      <c r="N1494" s="52">
        <f>IFERROR(_xll.qlIndexFixing(Index6M,$H1494,TRUE,_xll.ohTrigger(RecalcTrigger,Trigger6M)),NA())</f>
        <v>2.6431839349003321E-2</v>
      </c>
      <c r="O1494" s="52">
        <f>IFERROR(_xll.qlIndexFixing(ONIndex6M,I1494,TRUE,_xll.ohTrigger(RecalcTrigger,Trigger6M)),NA())</f>
        <v>2.6321266615321193E-2</v>
      </c>
      <c r="P1494" s="52">
        <f>IFERROR(_xll.qlIndexFixing(Index1Y,$H1494,TRUE,_xll.ohTrigger(RecalcTrigger,Trigger1Y)),NA())</f>
        <v>2.8094570919170406E-2</v>
      </c>
      <c r="Q1494" s="52">
        <f>IFERROR(_xll.qlIndexFixing(ONIndex1Y,I1494,TRUE,_xll.ohTrigger(RecalcTrigger,Trigger1Y)),NA())</f>
        <v>2.783769648619483E-2</v>
      </c>
    </row>
    <row r="1495" spans="2:17" x14ac:dyDescent="0.2">
      <c r="B1495" s="46" t="s">
        <v>51</v>
      </c>
      <c r="D1495" s="49">
        <f>_xll.qlCalendarAdvance(LocalCalendar,$D1494,B1495,"f",FALSE)</f>
        <v>50089</v>
      </c>
      <c r="E1495" s="49">
        <f>_xll.qlInterestRateIndexValueDate(IndexON,D1495)</f>
        <v>50089</v>
      </c>
      <c r="F1495" s="52">
        <f>IFERROR(_xll.qlIndexFixing(IndexON,D1495,TRUE,_xll.ohTrigger(RecalcTrigger,TriggerON)),NA())</f>
        <v>2.121297656763943E-2</v>
      </c>
      <c r="H1495" s="49">
        <f>_xll.qlCalendarAdvance(IborCalendar,$H1494,B1495,"f",FALSE)</f>
        <v>50080</v>
      </c>
      <c r="I1495" s="49">
        <f>_xll.qlInterestRateIndexValueDate(Index1M,$H1495)</f>
        <v>50082</v>
      </c>
      <c r="J1495" s="52">
        <f>IFERROR(_xll.qlIndexFixing(Index1M,$H1495,TRUE,_xll.ohTrigger(RecalcTrigger,Trigger1M)),NA())</f>
        <v>2.2696131060048988E-2</v>
      </c>
      <c r="K1495" s="52">
        <f>IFERROR(_xll.qlIndexFixing(ONIndex1M,I1495,TRUE,_xll.ohTrigger(RecalcTrigger,Trigger1M)),NA())</f>
        <v>2.26885329602311E-2</v>
      </c>
      <c r="L1495" s="52">
        <f>IFERROR(_xll.qlIndexFixing(Index3M,H1495,TRUE,_xll.ohTrigger(RecalcTrigger,Trigger3M)),NA())</f>
        <v>2.4829680253735085E-2</v>
      </c>
      <c r="M1495" s="52">
        <f>IFERROR(_xll.qlIndexFixing(ONIndex3M,I1495,TRUE,_xll.ohTrigger(RecalcTrigger,Trigger3M)),NA())</f>
        <v>2.4785092414436605E-2</v>
      </c>
      <c r="N1495" s="52">
        <f>IFERROR(_xll.qlIndexFixing(Index6M,$H1495,TRUE,_xll.ohTrigger(RecalcTrigger,Trigger6M)),NA())</f>
        <v>2.6427007476154531E-2</v>
      </c>
      <c r="O1495" s="52">
        <f>IFERROR(_xll.qlIndexFixing(ONIndex6M,I1495,TRUE,_xll.ohTrigger(RecalcTrigger,Trigger6M)),NA())</f>
        <v>2.631623610267475E-2</v>
      </c>
      <c r="P1495" s="52">
        <f>IFERROR(_xll.qlIndexFixing(Index1Y,$H1495,TRUE,_xll.ohTrigger(RecalcTrigger,Trigger1Y)),NA())</f>
        <v>2.8089652082182056E-2</v>
      </c>
      <c r="Q1495" s="52">
        <f>IFERROR(_xll.qlIndexFixing(ONIndex1Y,I1495,TRUE,_xll.ohTrigger(RecalcTrigger,Trigger1Y)),NA())</f>
        <v>2.7831776430469191E-2</v>
      </c>
    </row>
    <row r="1496" spans="2:17" x14ac:dyDescent="0.2">
      <c r="B1496" s="46" t="s">
        <v>51</v>
      </c>
      <c r="D1496" s="49">
        <f>_xll.qlCalendarAdvance(LocalCalendar,$D1495,B1496,"f",FALSE)</f>
        <v>50096</v>
      </c>
      <c r="E1496" s="49">
        <f>_xll.qlInterestRateIndexValueDate(IndexON,D1496)</f>
        <v>50096</v>
      </c>
      <c r="F1496" s="52">
        <f>IFERROR(_xll.qlIndexFixing(IndexON,D1496,TRUE,_xll.ohTrigger(RecalcTrigger,TriggerON)),NA())</f>
        <v>2.1207991934373283E-2</v>
      </c>
      <c r="H1496" s="49">
        <f>_xll.qlCalendarAdvance(IborCalendar,$H1495,B1496,"f",FALSE)</f>
        <v>50087</v>
      </c>
      <c r="I1496" s="49">
        <f>_xll.qlInterestRateIndexValueDate(Index1M,$H1496)</f>
        <v>50089</v>
      </c>
      <c r="J1496" s="52">
        <f>IFERROR(_xll.qlIndexFixing(Index1M,$H1496,TRUE,_xll.ohTrigger(RecalcTrigger,Trigger1M)),NA())</f>
        <v>2.269008326353112E-2</v>
      </c>
      <c r="K1496" s="52">
        <f>IFERROR(_xll.qlIndexFixing(ONIndex1M,I1496,TRUE,_xll.ohTrigger(RecalcTrigger,Trigger1M)),NA())</f>
        <v>2.2682448434387936E-2</v>
      </c>
      <c r="L1496" s="52">
        <f>IFERROR(_xll.qlIndexFixing(Index3M,H1496,TRUE,_xll.ohTrigger(RecalcTrigger,Trigger3M)),NA())</f>
        <v>2.4824852891907955E-2</v>
      </c>
      <c r="M1496" s="52">
        <f>IFERROR(_xll.qlIndexFixing(ONIndex3M,I1496,TRUE,_xll.ohTrigger(RecalcTrigger,Trigger3M)),NA())</f>
        <v>2.4780178228658301E-2</v>
      </c>
      <c r="N1496" s="52">
        <f>IFERROR(_xll.qlIndexFixing(Index6M,$H1496,TRUE,_xll.ohTrigger(RecalcTrigger,Trigger6M)),NA())</f>
        <v>2.6422196234733793E-2</v>
      </c>
      <c r="O1496" s="52">
        <f>IFERROR(_xll.qlIndexFixing(ONIndex6M,I1496,TRUE,_xll.ohTrigger(RecalcTrigger,Trigger6M)),NA())</f>
        <v>2.6311225941269001E-2</v>
      </c>
      <c r="P1496" s="52">
        <f>IFERROR(_xll.qlIndexFixing(Index1Y,$H1496,TRUE,_xll.ohTrigger(RecalcTrigger,Trigger1Y)),NA())</f>
        <v>2.8084778244287251E-2</v>
      </c>
      <c r="Q1496" s="52">
        <f>IFERROR(_xll.qlIndexFixing(ONIndex1Y,I1496,TRUE,_xll.ohTrigger(RecalcTrigger,Trigger1Y)),NA())</f>
        <v>2.782590010816044E-2</v>
      </c>
    </row>
    <row r="1497" spans="2:17" x14ac:dyDescent="0.2">
      <c r="B1497" s="46" t="s">
        <v>51</v>
      </c>
      <c r="D1497" s="49">
        <f>_xll.qlCalendarAdvance(LocalCalendar,$D1496,B1497,"f",FALSE)</f>
        <v>50103</v>
      </c>
      <c r="E1497" s="49">
        <f>_xll.qlInterestRateIndexValueDate(IndexON,D1497)</f>
        <v>50103</v>
      </c>
      <c r="F1497" s="52">
        <f>IFERROR(_xll.qlIndexFixing(IndexON,D1497,TRUE,_xll.ohTrigger(RecalcTrigger,TriggerON)),NA())</f>
        <v>2.1203026784881729E-2</v>
      </c>
      <c r="H1497" s="49">
        <f>_xll.qlCalendarAdvance(IborCalendar,$H1496,B1497,"f",FALSE)</f>
        <v>50094</v>
      </c>
      <c r="I1497" s="49">
        <f>_xll.qlInterestRateIndexValueDate(Index1M,$H1497)</f>
        <v>50096</v>
      </c>
      <c r="J1497" s="52">
        <f>IFERROR(_xll.qlIndexFixing(Index1M,$H1497,TRUE,_xll.ohTrigger(RecalcTrigger,Trigger1M)),NA())</f>
        <v>2.2684059884027379E-2</v>
      </c>
      <c r="K1497" s="52">
        <f>IFERROR(_xll.qlIndexFixing(ONIndex1M,I1497,TRUE,_xll.ohTrigger(RecalcTrigger,Trigger1M)),NA())</f>
        <v>2.2676388281448467E-2</v>
      </c>
      <c r="L1497" s="52">
        <f>IFERROR(_xll.qlIndexFixing(Index3M,H1497,TRUE,_xll.ohTrigger(RecalcTrigger,Trigger3M)),NA())</f>
        <v>2.4820557997557557E-2</v>
      </c>
      <c r="M1497" s="52">
        <f>IFERROR(_xll.qlIndexFixing(ONIndex3M,I1497,TRUE,_xll.ohTrigger(RecalcTrigger,Trigger3M)),NA())</f>
        <v>2.4775282488445072E-2</v>
      </c>
      <c r="N1497" s="52">
        <f>IFERROR(_xll.qlIndexFixing(Index6M,$H1497,TRUE,_xll.ohTrigger(RecalcTrigger,Trigger6M)),NA())</f>
        <v>2.6417405624591845E-2</v>
      </c>
      <c r="O1497" s="52">
        <f>IFERROR(_xll.qlIndexFixing(ONIndex6M,I1497,TRUE,_xll.ohTrigger(RecalcTrigger,Trigger6M)),NA())</f>
        <v>2.6306236130704264E-2</v>
      </c>
      <c r="P1497" s="52">
        <f>IFERROR(_xll.qlIndexFixing(Index1Y,$H1497,TRUE,_xll.ohTrigger(RecalcTrigger,Trigger1Y)),NA())</f>
        <v>2.8079949404837306E-2</v>
      </c>
      <c r="Q1497" s="52">
        <f>IFERROR(_xll.qlIndexFixing(ONIndex1Y,I1497,TRUE,_xll.ohTrigger(RecalcTrigger,Trigger1Y)),NA())</f>
        <v>2.7820067519348513E-2</v>
      </c>
    </row>
    <row r="1498" spans="2:17" x14ac:dyDescent="0.2">
      <c r="B1498" s="46" t="s">
        <v>51</v>
      </c>
      <c r="D1498" s="49">
        <f>_xll.qlCalendarAdvance(LocalCalendar,$D1497,B1498,"f",FALSE)</f>
        <v>50110</v>
      </c>
      <c r="E1498" s="49">
        <f>_xll.qlInterestRateIndexValueDate(IndexON,D1498)</f>
        <v>50110</v>
      </c>
      <c r="F1498" s="52">
        <f>IFERROR(_xll.qlIndexFixing(IndexON,D1498,TRUE,_xll.ohTrigger(RecalcTrigger,TriggerON)),NA())</f>
        <v>2.1198081119004897E-2</v>
      </c>
      <c r="H1498" s="49">
        <f>_xll.qlCalendarAdvance(IborCalendar,$H1497,B1498,"f",FALSE)</f>
        <v>50101</v>
      </c>
      <c r="I1498" s="49">
        <f>_xll.qlInterestRateIndexValueDate(Index1M,$H1498)</f>
        <v>50103</v>
      </c>
      <c r="J1498" s="52">
        <f>IFERROR(_xll.qlIndexFixing(Index1M,$H1498,TRUE,_xll.ohTrigger(RecalcTrigger,Trigger1M)),NA())</f>
        <v>2.2679787978461787E-2</v>
      </c>
      <c r="K1498" s="52">
        <f>IFERROR(_xll.qlIndexFixing(ONIndex1M,I1498,TRUE,_xll.ohTrigger(RecalcTrigger,Trigger1M)),NA())</f>
        <v>2.2670352501252822E-2</v>
      </c>
      <c r="L1498" s="52">
        <f>IFERROR(_xll.qlIndexFixing(Index3M,H1498,TRUE,_xll.ohTrigger(RecalcTrigger,Trigger3M)),NA())</f>
        <v>2.4816798917596108E-2</v>
      </c>
      <c r="M1498" s="52">
        <f>IFERROR(_xll.qlIndexFixing(ONIndex3M,I1498,TRUE,_xll.ohTrigger(RecalcTrigger,Trigger3M)),NA())</f>
        <v>2.4770405193637046E-2</v>
      </c>
      <c r="N1498" s="52">
        <f>IFERROR(_xll.qlIndexFixing(Index6M,$H1498,TRUE,_xll.ohTrigger(RecalcTrigger,Trigger6M)),NA())</f>
        <v>2.6414529381524915E-2</v>
      </c>
      <c r="O1498" s="52">
        <f>IFERROR(_xll.qlIndexFixing(ONIndex6M,I1498,TRUE,_xll.ohTrigger(RecalcTrigger,Trigger6M)),NA())</f>
        <v>2.6301266671380219E-2</v>
      </c>
      <c r="P1498" s="52">
        <f>IFERROR(_xll.qlIndexFixing(Index1Y,$H1498,TRUE,_xll.ohTrigger(RecalcTrigger,Trigger1Y)),NA())</f>
        <v>2.8075165563190108E-2</v>
      </c>
      <c r="Q1498" s="52">
        <f>IFERROR(_xll.qlIndexFixing(ONIndex1Y,I1498,TRUE,_xll.ohTrigger(RecalcTrigger,Trigger1Y)),NA())</f>
        <v>2.7814278664113345E-2</v>
      </c>
    </row>
    <row r="1499" spans="2:17" x14ac:dyDescent="0.2">
      <c r="B1499" s="46" t="s">
        <v>51</v>
      </c>
      <c r="D1499" s="49">
        <f>_xll.qlCalendarAdvance(LocalCalendar,$D1498,B1499,"f",FALSE)</f>
        <v>50117</v>
      </c>
      <c r="E1499" s="49">
        <f>_xll.qlInterestRateIndexValueDate(IndexON,D1499)</f>
        <v>50117</v>
      </c>
      <c r="F1499" s="52">
        <f>IFERROR(_xll.qlIndexFixing(IndexON,D1499,TRUE,_xll.ohTrigger(RecalcTrigger,TriggerON)),NA())</f>
        <v>2.1193154936822722E-2</v>
      </c>
      <c r="H1499" s="49">
        <f>_xll.qlCalendarAdvance(IborCalendar,$H1498,B1499,"f",FALSE)</f>
        <v>50108</v>
      </c>
      <c r="I1499" s="49">
        <f>_xll.qlInterestRateIndexValueDate(Index1M,$H1499)</f>
        <v>50110</v>
      </c>
      <c r="J1499" s="52">
        <f>IFERROR(_xll.qlIndexFixing(Index1M,$H1499,TRUE,_xll.ohTrigger(RecalcTrigger,Trigger1M)),NA())</f>
        <v>2.2673532076893176E-2</v>
      </c>
      <c r="K1499" s="52">
        <f>IFERROR(_xll.qlIndexFixing(ONIndex1M,I1499,TRUE,_xll.ohTrigger(RecalcTrigger,Trigger1M)),NA())</f>
        <v>2.2664341093880935E-2</v>
      </c>
      <c r="L1499" s="52">
        <f>IFERROR(_xll.qlIndexFixing(Index3M,H1499,TRUE,_xll.ohTrigger(RecalcTrigger,Trigger3M)),NA())</f>
        <v>2.4812030239512391E-2</v>
      </c>
      <c r="M1499" s="52">
        <f>IFERROR(_xll.qlIndexFixing(ONIndex3M,I1499,TRUE,_xll.ohTrigger(RecalcTrigger,Trigger3M)),NA())</f>
        <v>2.4765546344234224E-2</v>
      </c>
      <c r="N1499" s="52">
        <f>IFERROR(_xll.qlIndexFixing(Index6M,$H1499,TRUE,_xll.ohTrigger(RecalcTrigger,Trigger6M)),NA())</f>
        <v>2.640978341687103E-2</v>
      </c>
      <c r="O1499" s="52">
        <f>IFERROR(_xll.qlIndexFixing(ONIndex6M,I1499,TRUE,_xll.ohTrigger(RecalcTrigger,Trigger6M)),NA())</f>
        <v>2.6296317562977123E-2</v>
      </c>
      <c r="P1499" s="52">
        <f>IFERROR(_xll.qlIndexFixing(Index1Y,$H1499,TRUE,_xll.ohTrigger(RecalcTrigger,Trigger1Y)),NA())</f>
        <v>2.8070426718709011E-2</v>
      </c>
      <c r="Q1499" s="52">
        <f>IFERROR(_xll.qlIndexFixing(ONIndex1Y,I1499,TRUE,_xll.ohTrigger(RecalcTrigger,Trigger1Y)),NA())</f>
        <v>2.7808533542295066E-2</v>
      </c>
    </row>
    <row r="1500" spans="2:17" x14ac:dyDescent="0.2">
      <c r="B1500" s="46" t="s">
        <v>51</v>
      </c>
      <c r="D1500" s="49">
        <f>_xll.qlCalendarAdvance(LocalCalendar,$D1499,B1500,"f",FALSE)</f>
        <v>50124</v>
      </c>
      <c r="E1500" s="49">
        <f>_xll.qlInterestRateIndexValueDate(IndexON,D1500)</f>
        <v>50124</v>
      </c>
      <c r="F1500" s="52">
        <f>IFERROR(_xll.qlIndexFixing(IndexON,D1500,TRUE,_xll.ohTrigger(RecalcTrigger,TriggerON)),NA())</f>
        <v>2.1188248238335206E-2</v>
      </c>
      <c r="H1500" s="49">
        <f>_xll.qlCalendarAdvance(IborCalendar,$H1499,B1500,"f",FALSE)</f>
        <v>50115</v>
      </c>
      <c r="I1500" s="49">
        <f>_xll.qlInterestRateIndexValueDate(Index1M,$H1500)</f>
        <v>50117</v>
      </c>
      <c r="J1500" s="52">
        <f>IFERROR(_xll.qlIndexFixing(Index1M,$H1500,TRUE,_xll.ohTrigger(RecalcTrigger,Trigger1M)),NA())</f>
        <v>2.2667588799427856E-2</v>
      </c>
      <c r="K1500" s="52">
        <f>IFERROR(_xll.qlIndexFixing(ONIndex1M,I1500,TRUE,_xll.ohTrigger(RecalcTrigger,Trigger1M)),NA())</f>
        <v>2.2658354059332808E-2</v>
      </c>
      <c r="L1500" s="52">
        <f>IFERROR(_xll.qlIndexFixing(Index3M,H1500,TRUE,_xll.ohTrigger(RecalcTrigger,Trigger3M)),NA())</f>
        <v>2.4807280128261097E-2</v>
      </c>
      <c r="M1500" s="52">
        <f>IFERROR(_xll.qlIndexFixing(ONIndex3M,I1500,TRUE,_xll.ohTrigger(RecalcTrigger,Trigger3M)),NA())</f>
        <v>2.4760705940396477E-2</v>
      </c>
      <c r="N1500" s="52">
        <f>IFERROR(_xll.qlIndexFixing(Index6M,$H1500,TRUE,_xll.ohTrigger(RecalcTrigger,Trigger6M)),NA())</f>
        <v>2.6405058087722193E-2</v>
      </c>
      <c r="O1500" s="52">
        <f>IFERROR(_xll.qlIndexFixing(ONIndex6M,I1500,TRUE,_xll.ohTrigger(RecalcTrigger,Trigger6M)),NA())</f>
        <v>2.6291388805734783E-2</v>
      </c>
      <c r="P1500" s="52">
        <f>IFERROR(_xll.qlIndexFixing(Index1Y,$H1500,TRUE,_xll.ohTrigger(RecalcTrigger,Trigger1Y)),NA())</f>
        <v>2.8065732870764165E-2</v>
      </c>
      <c r="Q1500" s="52">
        <f>IFERROR(_xll.qlIndexFixing(ONIndex1Y,I1500,TRUE,_xll.ohTrigger(RecalcTrigger,Trigger1Y)),NA())</f>
        <v>2.7802832154053547E-2</v>
      </c>
    </row>
    <row r="1501" spans="2:17" x14ac:dyDescent="0.2">
      <c r="B1501" s="46" t="s">
        <v>51</v>
      </c>
      <c r="D1501" s="49">
        <f>_xll.qlCalendarAdvance(LocalCalendar,$D1500,B1501,"f",FALSE)</f>
        <v>50131</v>
      </c>
      <c r="E1501" s="49">
        <f>_xll.qlInterestRateIndexValueDate(IndexON,D1501)</f>
        <v>50131</v>
      </c>
      <c r="F1501" s="52">
        <f>IFERROR(_xll.qlIndexFixing(IndexON,D1501,TRUE,_xll.ohTrigger(RecalcTrigger,TriggerON)),NA())</f>
        <v>2.1183361023542346E-2</v>
      </c>
      <c r="H1501" s="49">
        <f>_xll.qlCalendarAdvance(IborCalendar,$H1500,B1501,"f",FALSE)</f>
        <v>50122</v>
      </c>
      <c r="I1501" s="49">
        <f>_xll.qlInterestRateIndexValueDate(Index1M,$H1501)</f>
        <v>50124</v>
      </c>
      <c r="J1501" s="52">
        <f>IFERROR(_xll.qlIndexFixing(Index1M,$H1501,TRUE,_xll.ohTrigger(RecalcTrigger,Trigger1M)),NA())</f>
        <v>2.2661669946994228E-2</v>
      </c>
      <c r="K1501" s="52">
        <f>IFERROR(_xll.qlIndexFixing(ONIndex1M,I1501,TRUE,_xll.ohTrigger(RecalcTrigger,Trigger1M)),NA())</f>
        <v>2.265239139760844E-2</v>
      </c>
      <c r="L1501" s="52">
        <f>IFERROR(_xll.qlIndexFixing(Index3M,H1501,TRUE,_xll.ohTrigger(RecalcTrigger,Trigger3M)),NA())</f>
        <v>2.4802548583771841E-2</v>
      </c>
      <c r="M1501" s="52">
        <f>IFERROR(_xll.qlIndexFixing(ONIndex3M,I1501,TRUE,_xll.ohTrigger(RecalcTrigger,Trigger3M)),NA())</f>
        <v>2.4755883981963933E-2</v>
      </c>
      <c r="N1501" s="52">
        <f>IFERROR(_xll.qlIndexFixing(Index6M,$H1501,TRUE,_xll.ohTrigger(RecalcTrigger,Trigger6M)),NA())</f>
        <v>2.6400353393929387E-2</v>
      </c>
      <c r="O1501" s="52">
        <f>IFERROR(_xll.qlIndexFixing(ONIndex6M,I1501,TRUE,_xll.ohTrigger(RecalcTrigger,Trigger6M)),NA())</f>
        <v>2.6286480399493328E-2</v>
      </c>
      <c r="P1501" s="52">
        <f>IFERROR(_xll.qlIndexFixing(Index1Y,$H1501,TRUE,_xll.ohTrigger(RecalcTrigger,Trigger1Y)),NA())</f>
        <v>2.8061084018730535E-2</v>
      </c>
      <c r="Q1501" s="52">
        <f>IFERROR(_xll.qlIndexFixing(ONIndex1Y,I1501,TRUE,_xll.ohTrigger(RecalcTrigger,Trigger1Y)),NA())</f>
        <v>2.7797174499308852E-2</v>
      </c>
    </row>
    <row r="1502" spans="2:17" x14ac:dyDescent="0.2">
      <c r="B1502" s="46" t="s">
        <v>51</v>
      </c>
      <c r="D1502" s="49">
        <f>_xll.qlCalendarAdvance(LocalCalendar,$D1501,B1502,"f",FALSE)</f>
        <v>50138</v>
      </c>
      <c r="E1502" s="49">
        <f>_xll.qlInterestRateIndexValueDate(IndexON,D1502)</f>
        <v>50138</v>
      </c>
      <c r="F1502" s="52">
        <f>IFERROR(_xll.qlIndexFixing(IndexON,D1502,TRUE,_xll.ohTrigger(RecalcTrigger,TriggerON)),NA())</f>
        <v>2.1178493292444145E-2</v>
      </c>
      <c r="H1502" s="49">
        <f>_xll.qlCalendarAdvance(IborCalendar,$H1501,B1502,"f",FALSE)</f>
        <v>50129</v>
      </c>
      <c r="I1502" s="49">
        <f>_xll.qlInterestRateIndexValueDate(Index1M,$H1502)</f>
        <v>50131</v>
      </c>
      <c r="J1502" s="52">
        <f>IFERROR(_xll.qlIndexFixing(Index1M,$H1502,TRUE,_xll.ohTrigger(RecalcTrigger,Trigger1M)),NA())</f>
        <v>2.2654895322305357E-2</v>
      </c>
      <c r="K1502" s="52">
        <f>IFERROR(_xll.qlIndexFixing(ONIndex1M,I1502,TRUE,_xll.ohTrigger(RecalcTrigger,Trigger1M)),NA())</f>
        <v>2.2646453108627895E-2</v>
      </c>
      <c r="L1502" s="52">
        <f>IFERROR(_xll.qlIndexFixing(Index3M,H1502,TRUE,_xll.ohTrigger(RecalcTrigger,Trigger3M)),NA())</f>
        <v>2.4797316465171765E-2</v>
      </c>
      <c r="M1502" s="52">
        <f>IFERROR(_xll.qlIndexFixing(ONIndex3M,I1502,TRUE,_xll.ohTrigger(RecalcTrigger,Trigger3M)),NA())</f>
        <v>2.4751080469016529E-2</v>
      </c>
      <c r="N1502" s="52">
        <f>IFERROR(_xll.qlIndexFixing(Index6M,$H1502,TRUE,_xll.ohTrigger(RecalcTrigger,Trigger6M)),NA())</f>
        <v>2.6395033430093161E-2</v>
      </c>
      <c r="O1502" s="52">
        <f>IFERROR(_xll.qlIndexFixing(ONIndex6M,I1502,TRUE,_xll.ohTrigger(RecalcTrigger,Trigger6M)),NA())</f>
        <v>2.6281592344252758E-2</v>
      </c>
      <c r="P1502" s="52">
        <f>IFERROR(_xll.qlIndexFixing(Index1Y,$H1502,TRUE,_xll.ohTrigger(RecalcTrigger,Trigger1Y)),NA())</f>
        <v>2.8056480161989878E-2</v>
      </c>
      <c r="Q1502" s="52">
        <f>IFERROR(_xll.qlIndexFixing(ONIndex1Y,I1502,TRUE,_xll.ohTrigger(RecalcTrigger,Trigger1Y)),NA())</f>
        <v>2.7791560578140917E-2</v>
      </c>
    </row>
    <row r="1503" spans="2:17" x14ac:dyDescent="0.2">
      <c r="B1503" s="46" t="s">
        <v>51</v>
      </c>
      <c r="D1503" s="49">
        <f>_xll.qlCalendarAdvance(LocalCalendar,$D1502,B1503,"f",FALSE)</f>
        <v>50145</v>
      </c>
      <c r="E1503" s="49">
        <f>_xll.qlInterestRateIndexValueDate(IndexON,D1503)</f>
        <v>50145</v>
      </c>
      <c r="F1503" s="52">
        <f>IFERROR(_xll.qlIndexFixing(IndexON,D1503,TRUE,_xll.ohTrigger(RecalcTrigger,TriggerON)),NA())</f>
        <v>2.1173645045120537E-2</v>
      </c>
      <c r="H1503" s="49">
        <f>_xll.qlCalendarAdvance(IborCalendar,$H1502,B1503,"f",FALSE)</f>
        <v>50137</v>
      </c>
      <c r="I1503" s="49">
        <f>_xll.qlInterestRateIndexValueDate(Index1M,$H1503)</f>
        <v>50139</v>
      </c>
      <c r="J1503" s="52">
        <f>IFERROR(_xll.qlIndexFixing(Index1M,$H1503,TRUE,_xll.ohTrigger(RecalcTrigger,Trigger1M)),NA())</f>
        <v>2.2648773824569812E-2</v>
      </c>
      <c r="K1503" s="52">
        <f>IFERROR(_xll.qlIndexFixing(ONIndex1M,I1503,TRUE,_xll.ohTrigger(RecalcTrigger,Trigger1M)),NA())</f>
        <v>2.2639696337005688E-2</v>
      </c>
      <c r="L1503" s="52">
        <f>IFERROR(_xll.qlIndexFixing(Index3M,H1503,TRUE,_xll.ohTrigger(RecalcTrigger,Trigger3M)),NA())</f>
        <v>2.479195179219339E-2</v>
      </c>
      <c r="M1503" s="52">
        <f>IFERROR(_xll.qlIndexFixing(ONIndex3M,I1503,TRUE,_xll.ohTrigger(RecalcTrigger,Trigger3M)),NA())</f>
        <v>2.4745613326198068E-2</v>
      </c>
      <c r="N1503" s="52">
        <f>IFERROR(_xll.qlIndexFixing(Index6M,$H1503,TRUE,_xll.ohTrigger(RecalcTrigger,Trigger6M)),NA())</f>
        <v>2.6389704191344506E-2</v>
      </c>
      <c r="O1503" s="52">
        <f>IFERROR(_xll.qlIndexFixing(ONIndex6M,I1503,TRUE,_xll.ohTrigger(RecalcTrigger,Trigger6M)),NA())</f>
        <v>2.6276030915335369E-2</v>
      </c>
      <c r="P1503" s="52">
        <f>IFERROR(_xll.qlIndexFixing(Index1Y,$H1503,TRUE,_xll.ohTrigger(RecalcTrigger,Trigger1Y)),NA())</f>
        <v>2.8051273706920721E-2</v>
      </c>
      <c r="Q1503" s="52">
        <f>IFERROR(_xll.qlIndexFixing(ONIndex1Y,I1503,TRUE,_xll.ohTrigger(RecalcTrigger,Trigger1Y)),NA())</f>
        <v>2.7785198219341112E-2</v>
      </c>
    </row>
    <row r="1504" spans="2:17" x14ac:dyDescent="0.2">
      <c r="B1504" s="46" t="s">
        <v>51</v>
      </c>
      <c r="D1504" s="49">
        <f>_xll.qlCalendarAdvance(LocalCalendar,$D1503,B1504,"f",FALSE)</f>
        <v>50152</v>
      </c>
      <c r="E1504" s="49">
        <f>_xll.qlInterestRateIndexValueDate(IndexON,D1504)</f>
        <v>50152</v>
      </c>
      <c r="F1504" s="52">
        <f>IFERROR(_xll.qlIndexFixing(IndexON,D1504,TRUE,_xll.ohTrigger(RecalcTrigger,TriggerON)),NA())</f>
        <v>2.1168816281331715E-2</v>
      </c>
      <c r="H1504" s="49">
        <f>_xll.qlCalendarAdvance(IborCalendar,$H1503,B1504,"f",FALSE)</f>
        <v>50144</v>
      </c>
      <c r="I1504" s="49">
        <f>_xll.qlInterestRateIndexValueDate(Index1M,$H1504)</f>
        <v>50146</v>
      </c>
      <c r="J1504" s="52">
        <f>IFERROR(_xll.qlIndexFixing(Index1M,$H1504,TRUE,_xll.ohTrigger(RecalcTrigger,Trigger1M)),NA())</f>
        <v>2.26429303588635E-2</v>
      </c>
      <c r="K1504" s="52">
        <f>IFERROR(_xll.qlIndexFixing(ONIndex1M,I1504,TRUE,_xll.ohTrigger(RecalcTrigger,Trigger1M)),NA())</f>
        <v>2.2633810275527466E-2</v>
      </c>
      <c r="L1504" s="52">
        <f>IFERROR(_xll.qlIndexFixing(Index3M,H1504,TRUE,_xll.ohTrigger(RecalcTrigger,Trigger3M)),NA())</f>
        <v>2.4787277594651842E-2</v>
      </c>
      <c r="M1504" s="52">
        <f>IFERROR(_xll.qlIndexFixing(ONIndex3M,I1504,TRUE,_xll.ohTrigger(RecalcTrigger,Trigger3M)),NA())</f>
        <v>2.4740849339233151E-2</v>
      </c>
      <c r="N1504" s="52">
        <f>IFERROR(_xll.qlIndexFixing(Index6M,$H1504,TRUE,_xll.ohTrigger(RecalcTrigger,Trigger6M)),NA())</f>
        <v>2.6385063214602798E-2</v>
      </c>
      <c r="O1504" s="52">
        <f>IFERROR(_xll.qlIndexFixing(ONIndex6M,I1504,TRUE,_xll.ohTrigger(RecalcTrigger,Trigger6M)),NA())</f>
        <v>2.6271186469530861E-2</v>
      </c>
      <c r="P1504" s="52">
        <f>IFERROR(_xll.qlIndexFixing(Index1Y,$H1504,TRUE,_xll.ohTrigger(RecalcTrigger,Trigger1Y)),NA())</f>
        <v>2.804676626661019E-2</v>
      </c>
      <c r="Q1504" s="52">
        <f>IFERROR(_xll.qlIndexFixing(ONIndex1Y,I1504,TRUE,_xll.ohTrigger(RecalcTrigger,Trigger1Y)),NA())</f>
        <v>2.7779678012649356E-2</v>
      </c>
    </row>
    <row r="1505" spans="2:17" x14ac:dyDescent="0.2">
      <c r="B1505" s="46" t="s">
        <v>51</v>
      </c>
      <c r="D1505" s="49">
        <f>_xll.qlCalendarAdvance(LocalCalendar,$D1504,B1505,"f",FALSE)</f>
        <v>50159</v>
      </c>
      <c r="E1505" s="49">
        <f>_xll.qlInterestRateIndexValueDate(IndexON,D1505)</f>
        <v>50159</v>
      </c>
      <c r="F1505" s="52">
        <f>IFERROR(_xll.qlIndexFixing(IndexON,D1505,TRUE,_xll.ohTrigger(RecalcTrigger,TriggerON)),NA())</f>
        <v>2.1164007001317486E-2</v>
      </c>
      <c r="H1505" s="49">
        <f>_xll.qlCalendarAdvance(IborCalendar,$H1504,B1505,"f",FALSE)</f>
        <v>50151</v>
      </c>
      <c r="I1505" s="49">
        <f>_xll.qlInterestRateIndexValueDate(Index1M,$H1505)</f>
        <v>50153</v>
      </c>
      <c r="J1505" s="52">
        <f>IFERROR(_xll.qlIndexFixing(Index1M,$H1505,TRUE,_xll.ohTrigger(RecalcTrigger,Trigger1M)),NA())</f>
        <v>2.2637409187435349E-2</v>
      </c>
      <c r="K1505" s="52">
        <f>IFERROR(_xll.qlIndexFixing(ONIndex1M,I1505,TRUE,_xll.ohTrigger(RecalcTrigger,Trigger1M)),NA())</f>
        <v>2.2627948586873003E-2</v>
      </c>
      <c r="L1505" s="52">
        <f>IFERROR(_xll.qlIndexFixing(Index3M,H1505,TRUE,_xll.ohTrigger(RecalcTrigger,Trigger3M)),NA())</f>
        <v>2.4782621962268495E-2</v>
      </c>
      <c r="M1505" s="52">
        <f>IFERROR(_xll.qlIndexFixing(ONIndex3M,I1505,TRUE,_xll.ohTrigger(RecalcTrigger,Trigger3M)),NA())</f>
        <v>2.4736103797673437E-2</v>
      </c>
      <c r="N1505" s="52">
        <f>IFERROR(_xll.qlIndexFixing(Index6M,$H1505,TRUE,_xll.ohTrigger(RecalcTrigger,Trigger6M)),NA())</f>
        <v>2.638044287106334E-2</v>
      </c>
      <c r="O1505" s="52">
        <f>IFERROR(_xll.qlIndexFixing(ONIndex6M,I1505,TRUE,_xll.ohTrigger(RecalcTrigger,Trigger6M)),NA())</f>
        <v>2.6266362374887109E-2</v>
      </c>
      <c r="P1505" s="52">
        <f>IFERROR(_xll.qlIndexFixing(Index1Y,$H1505,TRUE,_xll.ohTrigger(RecalcTrigger,Trigger1Y)),NA())</f>
        <v>2.8045477370580857E-2</v>
      </c>
      <c r="Q1505" s="52">
        <f>IFERROR(_xll.qlIndexFixing(ONIndex1Y,I1505,TRUE,_xll.ohTrigger(RecalcTrigger,Trigger1Y)),NA())</f>
        <v>2.7774201539614296E-2</v>
      </c>
    </row>
    <row r="1506" spans="2:17" x14ac:dyDescent="0.2">
      <c r="B1506" s="46" t="s">
        <v>51</v>
      </c>
      <c r="D1506" s="49">
        <f>_xll.qlCalendarAdvance(LocalCalendar,$D1505,B1506,"f",FALSE)</f>
        <v>50166</v>
      </c>
      <c r="E1506" s="49">
        <f>_xll.qlInterestRateIndexValueDate(IndexON,D1506)</f>
        <v>50166</v>
      </c>
      <c r="F1506" s="52">
        <f>IFERROR(_xll.qlIndexFixing(IndexON,D1506,TRUE,_xll.ohTrigger(RecalcTrigger,TriggerON)),NA())</f>
        <v>2.1159217204917979E-2</v>
      </c>
      <c r="H1506" s="49">
        <f>_xll.qlCalendarAdvance(IborCalendar,$H1505,B1506,"f",FALSE)</f>
        <v>50158</v>
      </c>
      <c r="I1506" s="49">
        <f>_xll.qlInterestRateIndexValueDate(Index1M,$H1506)</f>
        <v>50160</v>
      </c>
      <c r="J1506" s="52">
        <f>IFERROR(_xll.qlIndexFixing(Index1M,$H1506,TRUE,_xll.ohTrigger(RecalcTrigger,Trigger1M)),NA())</f>
        <v>2.2630419807130396E-2</v>
      </c>
      <c r="K1506" s="52">
        <f>IFERROR(_xll.qlIndexFixing(ONIndex1M,I1506,TRUE,_xll.ohTrigger(RecalcTrigger,Trigger1M)),NA())</f>
        <v>2.2622111270962364E-2</v>
      </c>
      <c r="L1506" s="52">
        <f>IFERROR(_xll.qlIndexFixing(Index3M,H1506,TRUE,_xll.ohTrigger(RecalcTrigger,Trigger3M)),NA())</f>
        <v>2.4778508202978819E-2</v>
      </c>
      <c r="M1506" s="52">
        <f>IFERROR(_xll.qlIndexFixing(ONIndex3M,I1506,TRUE,_xll.ohTrigger(RecalcTrigger,Trigger3M)),NA())</f>
        <v>2.4731376701598862E-2</v>
      </c>
      <c r="N1506" s="52">
        <f>IFERROR(_xll.qlIndexFixing(Index6M,$H1506,TRUE,_xll.ohTrigger(RecalcTrigger,Trigger6M)),NA())</f>
        <v>2.6375843160581985E-2</v>
      </c>
      <c r="O1506" s="52">
        <f>IFERROR(_xll.qlIndexFixing(ONIndex6M,I1506,TRUE,_xll.ohTrigger(RecalcTrigger,Trigger6M)),NA())</f>
        <v>2.6261558631244242E-2</v>
      </c>
      <c r="P1506" s="52">
        <f>IFERROR(_xll.qlIndexFixing(Index1Y,$H1506,TRUE,_xll.ohTrigger(RecalcTrigger,Trigger1Y)),NA())</f>
        <v>2.803788636556032E-2</v>
      </c>
      <c r="Q1506" s="52">
        <f>IFERROR(_xll.qlIndexFixing(ONIndex1Y,I1506,TRUE,_xll.ohTrigger(RecalcTrigger,Trigger1Y)),NA())</f>
        <v>2.7768768799916188E-2</v>
      </c>
    </row>
    <row r="1507" spans="2:17" x14ac:dyDescent="0.2">
      <c r="B1507" s="46" t="s">
        <v>51</v>
      </c>
      <c r="D1507" s="49">
        <f>_xll.qlCalendarAdvance(LocalCalendar,$D1506,B1507,"f",FALSE)</f>
        <v>50173</v>
      </c>
      <c r="E1507" s="49">
        <f>_xll.qlInterestRateIndexValueDate(IndexON,D1507)</f>
        <v>50173</v>
      </c>
      <c r="F1507" s="52">
        <f>IFERROR(_xll.qlIndexFixing(IndexON,D1507,TRUE,_xll.ohTrigger(RecalcTrigger,TriggerON)),NA())</f>
        <v>2.1154446892293066E-2</v>
      </c>
      <c r="H1507" s="49">
        <f>_xll.qlCalendarAdvance(IborCalendar,$H1506,B1507,"f",FALSE)</f>
        <v>50165</v>
      </c>
      <c r="I1507" s="49">
        <f>_xll.qlInterestRateIndexValueDate(Index1M,$H1507)</f>
        <v>50167</v>
      </c>
      <c r="J1507" s="52">
        <f>IFERROR(_xll.qlIndexFixing(Index1M,$H1507,TRUE,_xll.ohTrigger(RecalcTrigger,Trigger1M)),NA())</f>
        <v>2.2625546501065241E-2</v>
      </c>
      <c r="K1507" s="52">
        <f>IFERROR(_xll.qlIndexFixing(ONIndex1M,I1507,TRUE,_xll.ohTrigger(RecalcTrigger,Trigger1M)),NA())</f>
        <v>2.2616298327875484E-2</v>
      </c>
      <c r="L1507" s="52">
        <f>IFERROR(_xll.qlIndexFixing(Index3M,H1507,TRUE,_xll.ohTrigger(RecalcTrigger,Trigger3M)),NA())</f>
        <v>2.4773890710008226E-2</v>
      </c>
      <c r="M1507" s="52">
        <f>IFERROR(_xll.qlIndexFixing(ONIndex3M,I1507,TRUE,_xll.ohTrigger(RecalcTrigger,Trigger3M)),NA())</f>
        <v>2.4726668051009426E-2</v>
      </c>
      <c r="N1507" s="52">
        <f>IFERROR(_xll.qlIndexFixing(Index6M,$H1507,TRUE,_xll.ohTrigger(RecalcTrigger,Trigger6M)),NA())</f>
        <v>2.6373189769005777E-2</v>
      </c>
      <c r="O1507" s="52">
        <f>IFERROR(_xll.qlIndexFixing(ONIndex6M,I1507,TRUE,_xll.ohTrigger(RecalcTrigger,Trigger6M)),NA())</f>
        <v>2.6256775238682195E-2</v>
      </c>
      <c r="P1507" s="52">
        <f>IFERROR(_xll.qlIndexFixing(Index1Y,$H1507,TRUE,_xll.ohTrigger(RecalcTrigger,Trigger1Y)),NA())</f>
        <v>2.8033513903639895E-2</v>
      </c>
      <c r="Q1507" s="52">
        <f>IFERROR(_xll.qlIndexFixing(ONIndex1Y,I1507,TRUE,_xll.ohTrigger(RecalcTrigger,Trigger1Y)),NA())</f>
        <v>2.7763379793874776E-2</v>
      </c>
    </row>
    <row r="1508" spans="2:17" x14ac:dyDescent="0.2">
      <c r="B1508" s="46" t="s">
        <v>51</v>
      </c>
      <c r="D1508" s="49">
        <f>_xll.qlCalendarAdvance(LocalCalendar,$D1507,B1508,"f",FALSE)</f>
        <v>50180</v>
      </c>
      <c r="E1508" s="49">
        <f>_xll.qlInterestRateIndexValueDate(IndexON,D1508)</f>
        <v>50180</v>
      </c>
      <c r="F1508" s="52">
        <f>IFERROR(_xll.qlIndexFixing(IndexON,D1508,TRUE,_xll.ohTrigger(RecalcTrigger,TriggerON)),NA())</f>
        <v>2.1149696063362811E-2</v>
      </c>
      <c r="H1508" s="49">
        <f>_xll.qlCalendarAdvance(IborCalendar,$H1507,B1508,"f",FALSE)</f>
        <v>50172</v>
      </c>
      <c r="I1508" s="49">
        <f>_xll.qlInterestRateIndexValueDate(Index1M,$H1508)</f>
        <v>50174</v>
      </c>
      <c r="J1508" s="52">
        <f>IFERROR(_xll.qlIndexFixing(Index1M,$H1508,TRUE,_xll.ohTrigger(RecalcTrigger,Trigger1M)),NA())</f>
        <v>2.2619800728110318E-2</v>
      </c>
      <c r="K1508" s="52">
        <f>IFERROR(_xll.qlIndexFixing(ONIndex1M,I1508,TRUE,_xll.ohTrigger(RecalcTrigger,Trigger1M)),NA())</f>
        <v>2.2610509757612363E-2</v>
      </c>
      <c r="L1508" s="52">
        <f>IFERROR(_xll.qlIndexFixing(Index3M,H1508,TRUE,_xll.ohTrigger(RecalcTrigger,Trigger3M)),NA())</f>
        <v>2.4769291783329619E-2</v>
      </c>
      <c r="M1508" s="52">
        <f>IFERROR(_xll.qlIndexFixing(ONIndex3M,I1508,TRUE,_xll.ohTrigger(RecalcTrigger,Trigger3M)),NA())</f>
        <v>2.4721977845825194E-2</v>
      </c>
      <c r="N1508" s="52">
        <f>IFERROR(_xll.qlIndexFixing(Index6M,$H1508,TRUE,_xll.ohTrigger(RecalcTrigger,Trigger6M)),NA())</f>
        <v>2.6368634751326607E-2</v>
      </c>
      <c r="O1508" s="52">
        <f>IFERROR(_xll.qlIndexFixing(ONIndex6M,I1508,TRUE,_xll.ohTrigger(RecalcTrigger,Trigger6M)),NA())</f>
        <v>2.6252012197200969E-2</v>
      </c>
      <c r="P1508" s="52">
        <f>IFERROR(_xll.qlIndexFixing(Index1Y,$H1508,TRUE,_xll.ohTrigger(RecalcTrigger,Trigger1Y)),NA())</f>
        <v>2.8029186433344146E-2</v>
      </c>
      <c r="Q1508" s="52">
        <f>IFERROR(_xll.qlIndexFixing(ONIndex1Y,I1508,TRUE,_xll.ohTrigger(RecalcTrigger,Trigger1Y)),NA())</f>
        <v>2.7758034521250252E-2</v>
      </c>
    </row>
    <row r="1509" spans="2:17" x14ac:dyDescent="0.2">
      <c r="B1509" s="46" t="s">
        <v>51</v>
      </c>
      <c r="D1509" s="49">
        <f>_xll.qlCalendarAdvance(LocalCalendar,$D1508,B1509,"f",FALSE)</f>
        <v>50187</v>
      </c>
      <c r="E1509" s="49">
        <f>_xll.qlInterestRateIndexValueDate(IndexON,D1509)</f>
        <v>50187</v>
      </c>
      <c r="F1509" s="52">
        <f>IFERROR(_xll.qlIndexFixing(IndexON,D1509,TRUE,_xll.ohTrigger(RecalcTrigger,TriggerON)),NA())</f>
        <v>2.1144964717967341E-2</v>
      </c>
      <c r="H1509" s="49">
        <f>_xll.qlCalendarAdvance(IborCalendar,$H1508,B1509,"f",FALSE)</f>
        <v>50179</v>
      </c>
      <c r="I1509" s="49">
        <f>_xll.qlInterestRateIndexValueDate(Index1M,$H1509)</f>
        <v>50181</v>
      </c>
      <c r="J1509" s="52">
        <f>IFERROR(_xll.qlIndexFixing(Index1M,$H1509,TRUE,_xll.ohTrigger(RecalcTrigger,Trigger1M)),NA())</f>
        <v>2.2614079378253937E-2</v>
      </c>
      <c r="K1509" s="52">
        <f>IFERROR(_xll.qlIndexFixing(ONIndex1M,I1509,TRUE,_xll.ohTrigger(RecalcTrigger,Trigger1M)),NA())</f>
        <v>2.2604745560173001E-2</v>
      </c>
      <c r="L1509" s="52">
        <f>IFERROR(_xll.qlIndexFixing(Index3M,H1509,TRUE,_xll.ohTrigger(RecalcTrigger,Trigger3M)),NA())</f>
        <v>2.4764711422877825E-2</v>
      </c>
      <c r="M1509" s="52">
        <f>IFERROR(_xll.qlIndexFixing(ONIndex3M,I1509,TRUE,_xll.ohTrigger(RecalcTrigger,Trigger3M)),NA())</f>
        <v>2.4717306086126101E-2</v>
      </c>
      <c r="N1509" s="52">
        <f>IFERROR(_xll.qlIndexFixing(Index6M,$H1509,TRUE,_xll.ohTrigger(RecalcTrigger,Trigger6M)),NA())</f>
        <v>2.6364100370922551E-2</v>
      </c>
      <c r="O1509" s="52">
        <f>IFERROR(_xll.qlIndexFixing(ONIndex6M,I1509,TRUE,_xll.ohTrigger(RecalcTrigger,Trigger6M)),NA())</f>
        <v>2.6247269506720627E-2</v>
      </c>
      <c r="P1509" s="52">
        <f>IFERROR(_xll.qlIndexFixing(Index1Y,$H1509,TRUE,_xll.ohTrigger(RecalcTrigger,Trigger1Y)),NA())</f>
        <v>2.8024903954098405E-2</v>
      </c>
      <c r="Q1509" s="52">
        <f>IFERROR(_xll.qlIndexFixing(ONIndex1Y,I1509,TRUE,_xll.ohTrigger(RecalcTrigger,Trigger1Y)),NA())</f>
        <v>2.775273298196268E-2</v>
      </c>
    </row>
    <row r="1510" spans="2:17" x14ac:dyDescent="0.2">
      <c r="B1510" s="46" t="s">
        <v>51</v>
      </c>
      <c r="D1510" s="49">
        <f>_xll.qlCalendarAdvance(LocalCalendar,$D1509,B1510,"f",FALSE)</f>
        <v>50194</v>
      </c>
      <c r="E1510" s="49">
        <f>_xll.qlInterestRateIndexValueDate(IndexON,D1510)</f>
        <v>50194</v>
      </c>
      <c r="F1510" s="52">
        <f>IFERROR(_xll.qlIndexFixing(IndexON,D1510,TRUE,_xll.ohTrigger(RecalcTrigger,TriggerON)),NA())</f>
        <v>2.1140252856346464E-2</v>
      </c>
      <c r="H1510" s="49">
        <f>_xll.qlCalendarAdvance(IborCalendar,$H1509,B1510,"f",FALSE)</f>
        <v>50186</v>
      </c>
      <c r="I1510" s="49">
        <f>_xll.qlInterestRateIndexValueDate(Index1M,$H1510)</f>
        <v>50188</v>
      </c>
      <c r="J1510" s="52">
        <f>IFERROR(_xll.qlIndexFixing(Index1M,$H1510,TRUE,_xll.ohTrigger(RecalcTrigger,Trigger1M)),NA())</f>
        <v>2.2608382451453635E-2</v>
      </c>
      <c r="K1510" s="52">
        <f>IFERROR(_xll.qlIndexFixing(ONIndex1M,I1510,TRUE,_xll.ohTrigger(RecalcTrigger,Trigger1M)),NA())</f>
        <v>2.2599005735477462E-2</v>
      </c>
      <c r="L1510" s="52">
        <f>IFERROR(_xll.qlIndexFixing(Index3M,H1510,TRUE,_xll.ohTrigger(RecalcTrigger,Trigger3M)),NA())</f>
        <v>2.4760149628586817E-2</v>
      </c>
      <c r="M1510" s="52">
        <f>IFERROR(_xll.qlIndexFixing(ONIndex3M,I1510,TRUE,_xll.ohTrigger(RecalcTrigger,Trigger3M)),NA())</f>
        <v>2.4712652771832211E-2</v>
      </c>
      <c r="N1510" s="52">
        <f>IFERROR(_xll.qlIndexFixing(Index6M,$H1510,TRUE,_xll.ohTrigger(RecalcTrigger,Trigger6M)),NA())</f>
        <v>2.6359586627651786E-2</v>
      </c>
      <c r="O1510" s="52">
        <f>IFERROR(_xll.qlIndexFixing(ONIndex6M,I1510,TRUE,_xll.ohTrigger(RecalcTrigger,Trigger6M)),NA())</f>
        <v>2.6242547167401042E-2</v>
      </c>
      <c r="P1510" s="52">
        <f>IFERROR(_xll.qlIndexFixing(Index1Y,$H1510,TRUE,_xll.ohTrigger(RecalcTrigger,Trigger1Y)),NA())</f>
        <v>2.8020666465332387E-2</v>
      </c>
      <c r="Q1510" s="52">
        <f>IFERROR(_xll.qlIndexFixing(ONIndex1Y,I1510,TRUE,_xll.ohTrigger(RecalcTrigger,Trigger1Y)),NA())</f>
        <v>2.7747475176331804E-2</v>
      </c>
    </row>
    <row r="1511" spans="2:17" x14ac:dyDescent="0.2">
      <c r="B1511" s="46" t="s">
        <v>51</v>
      </c>
      <c r="D1511" s="49">
        <f>_xll.qlCalendarAdvance(LocalCalendar,$D1510,B1511,"f",FALSE)</f>
        <v>50201</v>
      </c>
      <c r="E1511" s="49">
        <f>_xll.qlInterestRateIndexValueDate(IndexON,D1511)</f>
        <v>50201</v>
      </c>
      <c r="F1511" s="52">
        <f>IFERROR(_xll.qlIndexFixing(IndexON,D1511,TRUE,_xll.ohTrigger(RecalcTrigger,TriggerON)),NA())</f>
        <v>2.1135560478340309E-2</v>
      </c>
      <c r="H1511" s="49">
        <f>_xll.qlCalendarAdvance(IborCalendar,$H1510,B1511,"f",FALSE)</f>
        <v>50193</v>
      </c>
      <c r="I1511" s="49">
        <f>_xll.qlInterestRateIndexValueDate(Index1M,$H1511)</f>
        <v>50195</v>
      </c>
      <c r="J1511" s="52">
        <f>IFERROR(_xll.qlIndexFixing(Index1M,$H1511,TRUE,_xll.ohTrigger(RecalcTrigger,Trigger1M)),NA())</f>
        <v>2.260270994767194E-2</v>
      </c>
      <c r="K1511" s="52">
        <f>IFERROR(_xll.qlIndexFixing(ONIndex1M,I1511,TRUE,_xll.ohTrigger(RecalcTrigger,Trigger1M)),NA())</f>
        <v>2.2593290283605683E-2</v>
      </c>
      <c r="L1511" s="52">
        <f>IFERROR(_xll.qlIndexFixing(Index3M,H1511,TRUE,_xll.ohTrigger(RecalcTrigger,Trigger3M)),NA())</f>
        <v>2.4755606400393163E-2</v>
      </c>
      <c r="M1511" s="52">
        <f>IFERROR(_xll.qlIndexFixing(ONIndex3M,I1511,TRUE,_xll.ohTrigger(RecalcTrigger,Trigger3M)),NA())</f>
        <v>2.4708017903103396E-2</v>
      </c>
      <c r="N1511" s="52">
        <f>IFERROR(_xll.qlIndexFixing(Index6M,$H1511,TRUE,_xll.ohTrigger(RecalcTrigger,Trigger6M)),NA())</f>
        <v>2.6353154099079817E-2</v>
      </c>
      <c r="O1511" s="52">
        <f>IFERROR(_xll.qlIndexFixing(ONIndex6M,I1511,TRUE,_xll.ohTrigger(RecalcTrigger,Trigger6M)),NA())</f>
        <v>2.6237845179002406E-2</v>
      </c>
      <c r="P1511" s="52">
        <f>IFERROR(_xll.qlIndexFixing(Index1Y,$H1511,TRUE,_xll.ohTrigger(RecalcTrigger,Trigger1Y)),NA())</f>
        <v>2.8016473966482602E-2</v>
      </c>
      <c r="Q1511" s="52">
        <f>IFERROR(_xll.qlIndexFixing(ONIndex1Y,I1511,TRUE,_xll.ohTrigger(RecalcTrigger,Trigger1Y)),NA())</f>
        <v>2.7742261104277688E-2</v>
      </c>
    </row>
    <row r="1512" spans="2:17" x14ac:dyDescent="0.2">
      <c r="B1512" s="46" t="s">
        <v>51</v>
      </c>
      <c r="D1512" s="49">
        <f>_xll.qlCalendarAdvance(LocalCalendar,$D1511,B1512,"f",FALSE)</f>
        <v>50208</v>
      </c>
      <c r="E1512" s="49">
        <f>_xll.qlInterestRateIndexValueDate(IndexON,D1512)</f>
        <v>50208</v>
      </c>
      <c r="F1512" s="52">
        <f>IFERROR(_xll.qlIndexFixing(IndexON,D1512,TRUE,_xll.ohTrigger(RecalcTrigger,TriggerON)),NA())</f>
        <v>2.1130887584108748E-2</v>
      </c>
      <c r="H1512" s="49">
        <f>_xll.qlCalendarAdvance(IborCalendar,$H1511,B1512,"f",FALSE)</f>
        <v>50200</v>
      </c>
      <c r="I1512" s="49">
        <f>_xll.qlInterestRateIndexValueDate(Index1M,$H1512)</f>
        <v>50202</v>
      </c>
      <c r="J1512" s="52">
        <f>IFERROR(_xll.qlIndexFixing(Index1M,$H1512,TRUE,_xll.ohTrigger(RecalcTrigger,Trigger1M)),NA())</f>
        <v>2.259706186687388E-2</v>
      </c>
      <c r="K1512" s="52">
        <f>IFERROR(_xll.qlIndexFixing(ONIndex1M,I1512,TRUE,_xll.ohTrigger(RecalcTrigger,Trigger1M)),NA())</f>
        <v>2.2587599204557662E-2</v>
      </c>
      <c r="L1512" s="52">
        <f>IFERROR(_xll.qlIndexFixing(Index3M,H1512,TRUE,_xll.ohTrigger(RecalcTrigger,Trigger3M)),NA())</f>
        <v>2.4751081738232567E-2</v>
      </c>
      <c r="M1512" s="52">
        <f>IFERROR(_xll.qlIndexFixing(ONIndex3M,I1512,TRUE,_xll.ohTrigger(RecalcTrigger,Trigger3M)),NA())</f>
        <v>2.4703401479779785E-2</v>
      </c>
      <c r="N1512" s="52">
        <f>IFERROR(_xll.qlIndexFixing(Index6M,$H1512,TRUE,_xll.ohTrigger(RecalcTrigger,Trigger6M)),NA())</f>
        <v>2.6348678183974163E-2</v>
      </c>
      <c r="O1512" s="52">
        <f>IFERROR(_xll.qlIndexFixing(ONIndex6M,I1512,TRUE,_xll.ohTrigger(RecalcTrigger,Trigger6M)),NA())</f>
        <v>2.6233163541764526E-2</v>
      </c>
      <c r="P1512" s="52">
        <f>IFERROR(_xll.qlIndexFixing(Index1Y,$H1512,TRUE,_xll.ohTrigger(RecalcTrigger,Trigger1Y)),NA())</f>
        <v>2.8012326456991029E-2</v>
      </c>
      <c r="Q1512" s="52">
        <f>IFERROR(_xll.qlIndexFixing(ONIndex1Y,I1512,TRUE,_xll.ohTrigger(RecalcTrigger,Trigger1Y)),NA())</f>
        <v>2.7737090765560524E-2</v>
      </c>
    </row>
    <row r="1513" spans="2:17" x14ac:dyDescent="0.2">
      <c r="B1513" s="46" t="s">
        <v>51</v>
      </c>
      <c r="D1513" s="49">
        <f>_xll.qlCalendarAdvance(LocalCalendar,$D1512,B1513,"f",FALSE)</f>
        <v>50215</v>
      </c>
      <c r="E1513" s="49">
        <f>_xll.qlInterestRateIndexValueDate(IndexON,D1513)</f>
        <v>50215</v>
      </c>
      <c r="F1513" s="52">
        <f>IFERROR(_xll.qlIndexFixing(IndexON,D1513,TRUE,_xll.ohTrigger(RecalcTrigger,TriggerON)),NA())</f>
        <v>2.1126234173571845E-2</v>
      </c>
      <c r="H1513" s="49">
        <f>_xll.qlCalendarAdvance(IborCalendar,$H1512,B1513,"f",FALSE)</f>
        <v>50207</v>
      </c>
      <c r="I1513" s="49">
        <f>_xll.qlInterestRateIndexValueDate(Index1M,$H1513)</f>
        <v>50209</v>
      </c>
      <c r="J1513" s="52">
        <f>IFERROR(_xll.qlIndexFixing(Index1M,$H1513,TRUE,_xll.ohTrigger(RecalcTrigger,Trigger1M)),NA())</f>
        <v>2.2591438209021986E-2</v>
      </c>
      <c r="K1513" s="52">
        <f>IFERROR(_xll.qlIndexFixing(ONIndex1M,I1513,TRUE,_xll.ohTrigger(RecalcTrigger,Trigger1M)),NA())</f>
        <v>2.2581932498173529E-2</v>
      </c>
      <c r="L1513" s="52">
        <f>IFERROR(_xll.qlIndexFixing(Index3M,H1513,TRUE,_xll.ohTrigger(RecalcTrigger,Trigger3M)),NA())</f>
        <v>2.4746575642039866E-2</v>
      </c>
      <c r="M1513" s="52">
        <f>IFERROR(_xll.qlIndexFixing(ONIndex3M,I1513,TRUE,_xll.ohTrigger(RecalcTrigger,Trigger3M)),NA())</f>
        <v>2.4698803501781441E-2</v>
      </c>
      <c r="N1513" s="52">
        <f>IFERROR(_xll.qlIndexFixing(Index6M,$H1513,TRUE,_xll.ohTrigger(RecalcTrigger,Trigger6M)),NA())</f>
        <v>2.6344222900941169E-2</v>
      </c>
      <c r="O1513" s="52">
        <f>IFERROR(_xll.qlIndexFixing(ONIndex6M,I1513,TRUE,_xll.ohTrigger(RecalcTrigger,Trigger6M)),NA())</f>
        <v>2.622850225552753E-2</v>
      </c>
      <c r="P1513" s="52">
        <f>IFERROR(_xll.qlIndexFixing(Index1Y,$H1513,TRUE,_xll.ohTrigger(RecalcTrigger,Trigger1Y)),NA())</f>
        <v>2.8008223936306437E-2</v>
      </c>
      <c r="Q1513" s="52">
        <f>IFERROR(_xll.qlIndexFixing(ONIndex1Y,I1513,TRUE,_xll.ohTrigger(RecalcTrigger,Trigger1Y)),NA())</f>
        <v>2.7731964160260247E-2</v>
      </c>
    </row>
    <row r="1514" spans="2:17" x14ac:dyDescent="0.2">
      <c r="B1514" s="46" t="s">
        <v>51</v>
      </c>
      <c r="D1514" s="49">
        <f>_xll.qlCalendarAdvance(LocalCalendar,$D1513,B1514,"f",FALSE)</f>
        <v>50222</v>
      </c>
      <c r="E1514" s="49">
        <f>_xll.qlInterestRateIndexValueDate(IndexON,D1514)</f>
        <v>50222</v>
      </c>
      <c r="F1514" s="52">
        <f>IFERROR(_xll.qlIndexFixing(IndexON,D1514,TRUE,_xll.ohTrigger(RecalcTrigger,TriggerON)),NA())</f>
        <v>2.1121600246649663E-2</v>
      </c>
      <c r="H1514" s="49">
        <f>_xll.qlCalendarAdvance(IborCalendar,$H1513,B1514,"f",FALSE)</f>
        <v>50214</v>
      </c>
      <c r="I1514" s="49">
        <f>_xll.qlInterestRateIndexValueDate(Index1M,$H1514)</f>
        <v>50216</v>
      </c>
      <c r="J1514" s="52">
        <f>IFERROR(_xll.qlIndexFixing(Index1M,$H1514,TRUE,_xll.ohTrigger(RecalcTrigger,Trigger1M)),NA())</f>
        <v>2.2585838974083783E-2</v>
      </c>
      <c r="K1514" s="52">
        <f>IFERROR(_xll.qlIndexFixing(ONIndex1M,I1514,TRUE,_xll.ohTrigger(RecalcTrigger,Trigger1M)),NA())</f>
        <v>2.2576290164773027E-2</v>
      </c>
      <c r="L1514" s="52">
        <f>IFERROR(_xll.qlIndexFixing(Index3M,H1514,TRUE,_xll.ohTrigger(RecalcTrigger,Trigger3M)),NA())</f>
        <v>2.4742088111754237E-2</v>
      </c>
      <c r="M1514" s="52">
        <f>IFERROR(_xll.qlIndexFixing(ONIndex3M,I1514,TRUE,_xll.ohTrigger(RecalcTrigger,Trigger3M)),NA())</f>
        <v>2.4694223969428108E-2</v>
      </c>
      <c r="N1514" s="52">
        <f>IFERROR(_xll.qlIndexFixing(Index6M,$H1514,TRUE,_xll.ohTrigger(RecalcTrigger,Trigger6M)),NA())</f>
        <v>2.6342388231320072E-2</v>
      </c>
      <c r="O1514" s="52">
        <f>IFERROR(_xll.qlIndexFixing(ONIndex6M,I1514,TRUE,_xll.ohTrigger(RecalcTrigger,Trigger6M)),NA())</f>
        <v>2.6223861320451292E-2</v>
      </c>
      <c r="P1514" s="52">
        <f>IFERROR(_xll.qlIndexFixing(Index1Y,$H1514,TRUE,_xll.ohTrigger(RecalcTrigger,Trigger1Y)),NA())</f>
        <v>2.8004166403882414E-2</v>
      </c>
      <c r="Q1514" s="52">
        <f>IFERROR(_xll.qlIndexFixing(ONIndex1Y,I1514,TRUE,_xll.ohTrigger(RecalcTrigger,Trigger1Y)),NA())</f>
        <v>2.7726881288536731E-2</v>
      </c>
    </row>
    <row r="1515" spans="2:17" x14ac:dyDescent="0.2">
      <c r="B1515" s="46" t="s">
        <v>51</v>
      </c>
      <c r="D1515" s="49">
        <f>_xll.qlCalendarAdvance(LocalCalendar,$D1514,B1515,"f",FALSE)</f>
        <v>50229</v>
      </c>
      <c r="E1515" s="49">
        <f>_xll.qlInterestRateIndexValueDate(IndexON,D1515)</f>
        <v>50229</v>
      </c>
      <c r="F1515" s="52">
        <f>IFERROR(_xll.qlIndexFixing(IndexON,D1515,TRUE,_xll.ohTrigger(RecalcTrigger,TriggerON)),NA())</f>
        <v>2.1116985803422139E-2</v>
      </c>
      <c r="H1515" s="49">
        <f>_xll.qlCalendarAdvance(IborCalendar,$H1514,B1515,"f",FALSE)</f>
        <v>50221</v>
      </c>
      <c r="I1515" s="49">
        <f>_xll.qlInterestRateIndexValueDate(Index1M,$H1515)</f>
        <v>50223</v>
      </c>
      <c r="J1515" s="52">
        <f>IFERROR(_xll.qlIndexFixing(Index1M,$H1515,TRUE,_xll.ohTrigger(RecalcTrigger,Trigger1M)),NA())</f>
        <v>2.2580264162016805E-2</v>
      </c>
      <c r="K1515" s="52">
        <f>IFERROR(_xll.qlIndexFixing(ONIndex1M,I1515,TRUE,_xll.ohTrigger(RecalcTrigger,Trigger1M)),NA())</f>
        <v>2.2571594346918467E-2</v>
      </c>
      <c r="L1515" s="52">
        <f>IFERROR(_xll.qlIndexFixing(Index3M,H1515,TRUE,_xll.ohTrigger(RecalcTrigger,Trigger3M)),NA())</f>
        <v>2.4737619147307908E-2</v>
      </c>
      <c r="M1515" s="52">
        <f>IFERROR(_xll.qlIndexFixing(ONIndex3M,I1515,TRUE,_xll.ohTrigger(RecalcTrigger,Trigger3M)),NA())</f>
        <v>2.4691227971658236E-2</v>
      </c>
      <c r="N1515" s="52">
        <f>IFERROR(_xll.qlIndexFixing(Index6M,$H1515,TRUE,_xll.ohTrigger(RecalcTrigger,Trigger6M)),NA())</f>
        <v>2.6337327463323269E-2</v>
      </c>
      <c r="O1515" s="52">
        <f>IFERROR(_xll.qlIndexFixing(ONIndex6M,I1515,TRUE,_xll.ohTrigger(RecalcTrigger,Trigger6M)),NA())</f>
        <v>2.6221117810871775E-2</v>
      </c>
      <c r="P1515" s="52">
        <f>IFERROR(_xll.qlIndexFixing(Index1Y,$H1515,TRUE,_xll.ohTrigger(RecalcTrigger,Trigger1Y)),NA())</f>
        <v>2.8000153859179991E-2</v>
      </c>
      <c r="Q1515" s="52">
        <f>IFERROR(_xll.qlIndexFixing(ONIndex1Y,I1515,TRUE,_xll.ohTrigger(RecalcTrigger,Trigger1Y)),NA())</f>
        <v>2.7723970584458968E-2</v>
      </c>
    </row>
    <row r="1516" spans="2:17" x14ac:dyDescent="0.2">
      <c r="B1516" s="46" t="s">
        <v>51</v>
      </c>
      <c r="D1516" s="49">
        <f>_xll.qlCalendarAdvance(LocalCalendar,$D1515,B1516,"f",FALSE)</f>
        <v>50236</v>
      </c>
      <c r="E1516" s="49">
        <f>_xll.qlInterestRateIndexValueDate(IndexON,D1516)</f>
        <v>50236</v>
      </c>
      <c r="F1516" s="52">
        <f>IFERROR(_xll.qlIndexFixing(IndexON,D1516,TRUE,_xll.ohTrigger(RecalcTrigger,TriggerON)),NA())</f>
        <v>2.1112390843809337E-2</v>
      </c>
      <c r="H1516" s="49">
        <f>_xll.qlCalendarAdvance(IborCalendar,$H1515,B1516,"f",FALSE)</f>
        <v>50228</v>
      </c>
      <c r="I1516" s="49">
        <f>_xll.qlInterestRateIndexValueDate(Index1M,$H1516)</f>
        <v>50230</v>
      </c>
      <c r="J1516" s="52">
        <f>IFERROR(_xll.qlIndexFixing(Index1M,$H1516,TRUE,_xll.ohTrigger(RecalcTrigger,Trigger1M)),NA())</f>
        <v>2.2574713772788579E-2</v>
      </c>
      <c r="K1516" s="52">
        <f>IFERROR(_xll.qlIndexFixing(ONIndex1M,I1516,TRUE,_xll.ohTrigger(RecalcTrigger,Trigger1M)),NA())</f>
        <v>2.2565078616123557E-2</v>
      </c>
      <c r="L1516" s="52">
        <f>IFERROR(_xll.qlIndexFixing(Index3M,H1516,TRUE,_xll.ohTrigger(RecalcTrigger,Trigger3M)),NA())</f>
        <v>2.4733168748640927E-2</v>
      </c>
      <c r="M1516" s="52">
        <f>IFERROR(_xll.qlIndexFixing(ONIndex3M,I1516,TRUE,_xll.ohTrigger(RecalcTrigger,Trigger3M)),NA())</f>
        <v>2.4685120240857117E-2</v>
      </c>
      <c r="N1516" s="52">
        <f>IFERROR(_xll.qlIndexFixing(Index6M,$H1516,TRUE,_xll.ohTrigger(RecalcTrigger,Trigger6M)),NA())</f>
        <v>2.6332937539880443E-2</v>
      </c>
      <c r="O1516" s="52">
        <f>IFERROR(_xll.qlIndexFixing(ONIndex6M,I1516,TRUE,_xll.ohTrigger(RecalcTrigger,Trigger6M)),NA())</f>
        <v>2.6214640503221531E-2</v>
      </c>
      <c r="P1516" s="52">
        <f>IFERROR(_xll.qlIndexFixing(Index1Y,$H1516,TRUE,_xll.ohTrigger(RecalcTrigger,Trigger1Y)),NA())</f>
        <v>2.7996186301664807E-2</v>
      </c>
      <c r="Q1516" s="52">
        <f>IFERROR(_xll.qlIndexFixing(ONIndex1Y,I1516,TRUE,_xll.ohTrigger(RecalcTrigger,Trigger1Y)),NA())</f>
        <v>2.7716846745420298E-2</v>
      </c>
    </row>
    <row r="1517" spans="2:17" x14ac:dyDescent="0.2">
      <c r="B1517" s="46" t="s">
        <v>51</v>
      </c>
      <c r="D1517" s="49">
        <f>_xll.qlCalendarAdvance(LocalCalendar,$D1516,B1517,"f",FALSE)</f>
        <v>50243</v>
      </c>
      <c r="E1517" s="49">
        <f>_xll.qlInterestRateIndexValueDate(IndexON,D1517)</f>
        <v>50243</v>
      </c>
      <c r="F1517" s="52">
        <f>IFERROR(_xll.qlIndexFixing(IndexON,D1517,TRUE,_xll.ohTrigger(RecalcTrigger,TriggerON)),NA())</f>
        <v>2.1107815367891192E-2</v>
      </c>
      <c r="H1517" s="49">
        <f>_xll.qlCalendarAdvance(IborCalendar,$H1516,B1517,"f",FALSE)</f>
        <v>50235</v>
      </c>
      <c r="I1517" s="49">
        <f>_xll.qlInterestRateIndexValueDate(Index1M,$H1517)</f>
        <v>50237</v>
      </c>
      <c r="J1517" s="52">
        <f>IFERROR(_xll.qlIndexFixing(Index1M,$H1517,TRUE,_xll.ohTrigger(RecalcTrigger,Trigger1M)),NA())</f>
        <v>2.2569187806359137E-2</v>
      </c>
      <c r="K1517" s="52">
        <f>IFERROR(_xll.qlIndexFixing(ONIndex1M,I1517,TRUE,_xll.ohTrigger(RecalcTrigger,Trigger1M)),NA())</f>
        <v>2.2559509400954525E-2</v>
      </c>
      <c r="L1517" s="52">
        <f>IFERROR(_xll.qlIndexFixing(Index3M,H1517,TRUE,_xll.ohTrigger(RecalcTrigger,Trigger3M)),NA())</f>
        <v>2.4728736915689869E-2</v>
      </c>
      <c r="M1517" s="52">
        <f>IFERROR(_xll.qlIndexFixing(ONIndex3M,I1517,TRUE,_xll.ohTrigger(RecalcTrigger,Trigger3M)),NA())</f>
        <v>2.4680596044719394E-2</v>
      </c>
      <c r="N1517" s="52">
        <f>IFERROR(_xll.qlIndexFixing(Index6M,$H1517,TRUE,_xll.ohTrigger(RecalcTrigger,Trigger6M)),NA())</f>
        <v>2.6329221926235595E-2</v>
      </c>
      <c r="O1517" s="52">
        <f>IFERROR(_xll.qlIndexFixing(ONIndex6M,I1517,TRUE,_xll.ohTrigger(RecalcTrigger,Trigger6M)),NA())</f>
        <v>2.6210060621147946E-2</v>
      </c>
      <c r="P1517" s="52">
        <f>IFERROR(_xll.qlIndexFixing(Index1Y,$H1517,TRUE,_xll.ohTrigger(RecalcTrigger,Trigger1Y)),NA())</f>
        <v>2.7992263730809281E-2</v>
      </c>
      <c r="Q1517" s="52">
        <f>IFERROR(_xll.qlIndexFixing(ONIndex1Y,I1517,TRUE,_xll.ohTrigger(RecalcTrigger,Trigger1Y)),NA())</f>
        <v>2.7711895074107318E-2</v>
      </c>
    </row>
    <row r="1518" spans="2:17" x14ac:dyDescent="0.2">
      <c r="B1518" s="46" t="s">
        <v>51</v>
      </c>
      <c r="D1518" s="49">
        <f>_xll.qlCalendarAdvance(LocalCalendar,$D1517,B1518,"f",FALSE)</f>
        <v>50250</v>
      </c>
      <c r="E1518" s="49">
        <f>_xll.qlInterestRateIndexValueDate(IndexON,D1518)</f>
        <v>50250</v>
      </c>
      <c r="F1518" s="52">
        <f>IFERROR(_xll.qlIndexFixing(IndexON,D1518,TRUE,_xll.ohTrigger(RecalcTrigger,TriggerON)),NA())</f>
        <v>2.1103259375747641E-2</v>
      </c>
      <c r="H1518" s="49">
        <f>_xll.qlCalendarAdvance(IborCalendar,$H1517,B1518,"f",FALSE)</f>
        <v>50242</v>
      </c>
      <c r="I1518" s="49">
        <f>_xll.qlInterestRateIndexValueDate(Index1M,$H1518)</f>
        <v>50244</v>
      </c>
      <c r="J1518" s="52">
        <f>IFERROR(_xll.qlIndexFixing(Index1M,$H1518,TRUE,_xll.ohTrigger(RecalcTrigger,Trigger1M)),NA())</f>
        <v>2.2563686262698501E-2</v>
      </c>
      <c r="K1518" s="52">
        <f>IFERROR(_xll.qlIndexFixing(ONIndex1M,I1518,TRUE,_xll.ohTrigger(RecalcTrigger,Trigger1M)),NA())</f>
        <v>2.2553964558689188E-2</v>
      </c>
      <c r="L1518" s="52">
        <f>IFERROR(_xll.qlIndexFixing(Index3M,H1518,TRUE,_xll.ohTrigger(RecalcTrigger,Trigger3M)),NA())</f>
        <v>2.4724323648392173E-2</v>
      </c>
      <c r="M1518" s="52">
        <f>IFERROR(_xll.qlIndexFixing(ONIndex3M,I1518,TRUE,_xll.ohTrigger(RecalcTrigger,Trigger3M)),NA())</f>
        <v>2.4676090294146746E-2</v>
      </c>
      <c r="N1518" s="52">
        <f>IFERROR(_xll.qlIndexFixing(Index6M,$H1518,TRUE,_xll.ohTrigger(RecalcTrigger,Trigger6M)),NA())</f>
        <v>2.6324219601304242E-2</v>
      </c>
      <c r="O1518" s="52">
        <f>IFERROR(_xll.qlIndexFixing(ONIndex6M,I1518,TRUE,_xll.ohTrigger(RecalcTrigger,Trigger6M)),NA())</f>
        <v>2.6205501090235117E-2</v>
      </c>
      <c r="P1518" s="52">
        <f>IFERROR(_xll.qlIndexFixing(Index1Y,$H1518,TRUE,_xll.ohTrigger(RecalcTrigger,Trigger1Y)),NA())</f>
        <v>2.7988386146091525E-2</v>
      </c>
      <c r="Q1518" s="52">
        <f>IFERROR(_xll.qlIndexFixing(ONIndex1Y,I1518,TRUE,_xll.ohTrigger(RecalcTrigger,Trigger1Y)),NA())</f>
        <v>2.7706987136291161E-2</v>
      </c>
    </row>
    <row r="1519" spans="2:17" x14ac:dyDescent="0.2">
      <c r="B1519" s="46" t="s">
        <v>51</v>
      </c>
      <c r="D1519" s="49">
        <f>_xll.qlCalendarAdvance(LocalCalendar,$D1518,B1519,"f",FALSE)</f>
        <v>50257</v>
      </c>
      <c r="E1519" s="49">
        <f>_xll.qlInterestRateIndexValueDate(IndexON,D1519)</f>
        <v>50257</v>
      </c>
      <c r="F1519" s="52">
        <f>IFERROR(_xll.qlIndexFixing(IndexON,D1519,TRUE,_xll.ohTrigger(RecalcTrigger,TriggerON)),NA())</f>
        <v>2.1098722867138875E-2</v>
      </c>
      <c r="H1519" s="49">
        <f>_xll.qlCalendarAdvance(IborCalendar,$H1518,B1519,"f",FALSE)</f>
        <v>50249</v>
      </c>
      <c r="I1519" s="49">
        <f>_xll.qlInterestRateIndexValueDate(Index1M,$H1519)</f>
        <v>50251</v>
      </c>
      <c r="J1519" s="52">
        <f>IFERROR(_xll.qlIndexFixing(Index1M,$H1519,TRUE,_xll.ohTrigger(RecalcTrigger,Trigger1M)),NA())</f>
        <v>2.2557257980285315E-2</v>
      </c>
      <c r="K1519" s="52">
        <f>IFERROR(_xll.qlIndexFixing(ONIndex1M,I1519,TRUE,_xll.ohTrigger(RecalcTrigger,Trigger1M)),NA())</f>
        <v>2.2548444089087738E-2</v>
      </c>
      <c r="L1519" s="52">
        <f>IFERROR(_xll.qlIndexFixing(Index3M,H1519,TRUE,_xll.ohTrigger(RecalcTrigger,Trigger3M)),NA())</f>
        <v>2.471992894668441E-2</v>
      </c>
      <c r="M1519" s="52">
        <f>IFERROR(_xll.qlIndexFixing(ONIndex3M,I1519,TRUE,_xll.ohTrigger(RecalcTrigger,Trigger3M)),NA())</f>
        <v>2.4671602988979302E-2</v>
      </c>
      <c r="N1519" s="52">
        <f>IFERROR(_xll.qlIndexFixing(Index6M,$H1519,TRUE,_xll.ohTrigger(RecalcTrigger,Trigger6M)),NA())</f>
        <v>2.6317924468568184E-2</v>
      </c>
      <c r="O1519" s="52">
        <f>IFERROR(_xll.qlIndexFixing(ONIndex6M,I1519,TRUE,_xll.ohTrigger(RecalcTrigger,Trigger6M)),NA())</f>
        <v>2.6200961910323173E-2</v>
      </c>
      <c r="P1519" s="52">
        <f>IFERROR(_xll.qlIndexFixing(Index1Y,$H1519,TRUE,_xll.ohTrigger(RecalcTrigger,Trigger1Y)),NA())</f>
        <v>2.7984553546995795E-2</v>
      </c>
      <c r="Q1519" s="52">
        <f>IFERROR(_xll.qlIndexFixing(ONIndex1Y,I1519,TRUE,_xll.ohTrigger(RecalcTrigger,Trigger1Y)),NA())</f>
        <v>2.7702122931971829E-2</v>
      </c>
    </row>
    <row r="1520" spans="2:17" x14ac:dyDescent="0.2">
      <c r="B1520" s="46" t="s">
        <v>51</v>
      </c>
      <c r="D1520" s="49">
        <f>_xll.qlCalendarAdvance(LocalCalendar,$D1519,B1520,"f",FALSE)</f>
        <v>50264</v>
      </c>
      <c r="E1520" s="49">
        <f>_xll.qlInterestRateIndexValueDate(IndexON,D1520)</f>
        <v>50264</v>
      </c>
      <c r="F1520" s="52">
        <f>IFERROR(_xll.qlIndexFixing(IndexON,D1520,TRUE,_xll.ohTrigger(RecalcTrigger,TriggerON)),NA())</f>
        <v>2.1094205842304703E-2</v>
      </c>
      <c r="H1520" s="49">
        <f>_xll.qlCalendarAdvance(IborCalendar,$H1519,B1520,"f",FALSE)</f>
        <v>50256</v>
      </c>
      <c r="I1520" s="49">
        <f>_xll.qlInterestRateIndexValueDate(Index1M,$H1520)</f>
        <v>50258</v>
      </c>
      <c r="J1520" s="52">
        <f>IFERROR(_xll.qlIndexFixing(Index1M,$H1520,TRUE,_xll.ohTrigger(RecalcTrigger,Trigger1M)),NA())</f>
        <v>2.2553075194426953E-2</v>
      </c>
      <c r="K1520" s="52">
        <f>IFERROR(_xll.qlIndexFixing(ONIndex1M,I1520,TRUE,_xll.ohTrigger(RecalcTrigger,Trigger1M)),NA())</f>
        <v>2.2542947992389983E-2</v>
      </c>
      <c r="L1520" s="52">
        <f>IFERROR(_xll.qlIndexFixing(Index3M,H1520,TRUE,_xll.ohTrigger(RecalcTrigger,Trigger3M)),NA())</f>
        <v>2.4715552810504894E-2</v>
      </c>
      <c r="M1520" s="52">
        <f>IFERROR(_xll.qlIndexFixing(ONIndex3M,I1520,TRUE,_xll.ohTrigger(RecalcTrigger,Trigger3M)),NA())</f>
        <v>2.4667134129137125E-2</v>
      </c>
      <c r="N1520" s="52">
        <f>IFERROR(_xll.qlIndexFixing(Index6M,$H1520,TRUE,_xll.ohTrigger(RecalcTrigger,Trigger6M)),NA())</f>
        <v>2.6315584206225668E-2</v>
      </c>
      <c r="O1520" s="52">
        <f>IFERROR(_xll.qlIndexFixing(ONIndex6M,I1520,TRUE,_xll.ohTrigger(RecalcTrigger,Trigger6M)),NA())</f>
        <v>2.6196443081412113E-2</v>
      </c>
      <c r="P1520" s="52">
        <f>IFERROR(_xll.qlIndexFixing(Index1Y,$H1520,TRUE,_xll.ohTrigger(RecalcTrigger,Trigger1Y)),NA())</f>
        <v>2.7980765933012026E-2</v>
      </c>
      <c r="Q1520" s="52">
        <f>IFERROR(_xll.qlIndexFixing(ONIndex1Y,I1520,TRUE,_xll.ohTrigger(RecalcTrigger,Trigger1Y)),NA())</f>
        <v>2.7697302460909512E-2</v>
      </c>
    </row>
    <row r="1521" spans="2:17" x14ac:dyDescent="0.2">
      <c r="B1521" s="46" t="s">
        <v>51</v>
      </c>
      <c r="D1521" s="49">
        <f>_xll.qlCalendarAdvance(LocalCalendar,$D1520,B1521,"f",FALSE)</f>
        <v>50271</v>
      </c>
      <c r="E1521" s="49">
        <f>_xll.qlInterestRateIndexValueDate(IndexON,D1521)</f>
        <v>50271</v>
      </c>
      <c r="F1521" s="52">
        <f>IFERROR(_xll.qlIndexFixing(IndexON,D1521,TRUE,_xll.ohTrigger(RecalcTrigger,TriggerON)),NA())</f>
        <v>2.1089708301165189E-2</v>
      </c>
      <c r="H1521" s="49">
        <f>_xll.qlCalendarAdvance(IborCalendar,$H1520,B1521,"f",FALSE)</f>
        <v>50263</v>
      </c>
      <c r="I1521" s="49">
        <f>_xll.qlInterestRateIndexValueDate(Index1M,$H1521)</f>
        <v>50265</v>
      </c>
      <c r="J1521" s="52">
        <f>IFERROR(_xll.qlIndexFixing(Index1M,$H1521,TRUE,_xll.ohTrigger(RecalcTrigger,Trigger1M)),NA())</f>
        <v>2.2547328167947245E-2</v>
      </c>
      <c r="K1521" s="52">
        <f>IFERROR(_xll.qlIndexFixing(ONIndex1M,I1521,TRUE,_xll.ohTrigger(RecalcTrigger,Trigger1M)),NA())</f>
        <v>2.2537476268356116E-2</v>
      </c>
      <c r="L1521" s="52">
        <f>IFERROR(_xll.qlIndexFixing(Index3M,H1521,TRUE,_xll.ohTrigger(RecalcTrigger,Trigger3M)),NA())</f>
        <v>2.4711195239791935E-2</v>
      </c>
      <c r="M1521" s="52">
        <f>IFERROR(_xll.qlIndexFixing(ONIndex3M,I1521,TRUE,_xll.ohTrigger(RecalcTrigger,Trigger3M)),NA())</f>
        <v>2.4662683714860023E-2</v>
      </c>
      <c r="N1521" s="52">
        <f>IFERROR(_xll.qlIndexFixing(Index6M,$H1521,TRUE,_xll.ohTrigger(RecalcTrigger,Trigger6M)),NA())</f>
        <v>2.6311955777896068E-2</v>
      </c>
      <c r="O1521" s="52">
        <f>IFERROR(_xll.qlIndexFixing(ONIndex6M,I1521,TRUE,_xll.ohTrigger(RecalcTrigger,Trigger6M)),NA())</f>
        <v>2.619194460366181E-2</v>
      </c>
      <c r="P1521" s="52">
        <f>IFERROR(_xll.qlIndexFixing(Index1Y,$H1521,TRUE,_xll.ohTrigger(RecalcTrigger,Trigger1Y)),NA())</f>
        <v>2.7977023303636519E-2</v>
      </c>
      <c r="Q1521" s="52">
        <f>IFERROR(_xll.qlIndexFixing(ONIndex1Y,I1521,TRUE,_xll.ohTrigger(RecalcTrigger,Trigger1Y)),NA())</f>
        <v>2.7692525723583827E-2</v>
      </c>
    </row>
    <row r="1522" spans="2:17" x14ac:dyDescent="0.2">
      <c r="B1522" s="46" t="s">
        <v>51</v>
      </c>
      <c r="D1522" s="49">
        <f>_xll.qlCalendarAdvance(LocalCalendar,$D1521,B1522,"f",FALSE)</f>
        <v>50278</v>
      </c>
      <c r="E1522" s="49">
        <f>_xll.qlInterestRateIndexValueDate(IndexON,D1522)</f>
        <v>50278</v>
      </c>
      <c r="F1522" s="52">
        <f>IFERROR(_xll.qlIndexFixing(IndexON,D1522,TRUE,_xll.ohTrigger(RecalcTrigger,TriggerON)),NA())</f>
        <v>2.108523024356046E-2</v>
      </c>
      <c r="H1522" s="49">
        <f>_xll.qlCalendarAdvance(IborCalendar,$H1521,B1522,"f",FALSE)</f>
        <v>50270</v>
      </c>
      <c r="I1522" s="49">
        <f>_xll.qlInterestRateIndexValueDate(Index1M,$H1522)</f>
        <v>50272</v>
      </c>
      <c r="J1522" s="52">
        <f>IFERROR(_xll.qlIndexFixing(Index1M,$H1522,TRUE,_xll.ohTrigger(RecalcTrigger,Trigger1M)),NA())</f>
        <v>2.2541924314992134E-2</v>
      </c>
      <c r="K1522" s="52">
        <f>IFERROR(_xll.qlIndexFixing(ONIndex1M,I1522,TRUE,_xll.ohTrigger(RecalcTrigger,Trigger1M)),NA())</f>
        <v>2.2532028917225944E-2</v>
      </c>
      <c r="L1522" s="52">
        <f>IFERROR(_xll.qlIndexFixing(Index3M,H1522,TRUE,_xll.ohTrigger(RecalcTrigger,Trigger3M)),NA())</f>
        <v>2.470685623448297E-2</v>
      </c>
      <c r="M1522" s="52">
        <f>IFERROR(_xll.qlIndexFixing(ONIndex3M,I1522,TRUE,_xll.ohTrigger(RecalcTrigger,Trigger3M)),NA())</f>
        <v>2.4658251746068061E-2</v>
      </c>
      <c r="N1522" s="52">
        <f>IFERROR(_xll.qlIndexFixing(Index6M,$H1522,TRUE,_xll.ohTrigger(RecalcTrigger,Trigger6M)),NA())</f>
        <v>2.6307031353556991E-2</v>
      </c>
      <c r="O1522" s="52">
        <f>IFERROR(_xll.qlIndexFixing(ONIndex6M,I1522,TRUE,_xll.ohTrigger(RecalcTrigger,Trigger6M)),NA())</f>
        <v>2.6187466476832455E-2</v>
      </c>
      <c r="P1522" s="52">
        <f>IFERROR(_xll.qlIndexFixing(Index1Y,$H1522,TRUE,_xll.ohTrigger(RecalcTrigger,Trigger1Y)),NA())</f>
        <v>2.7973325658371472E-2</v>
      </c>
      <c r="Q1522" s="52">
        <f>IFERROR(_xll.qlIndexFixing(ONIndex1Y,I1522,TRUE,_xll.ohTrigger(RecalcTrigger,Trigger1Y)),NA())</f>
        <v>2.7687792719515159E-2</v>
      </c>
    </row>
    <row r="1523" spans="2:17" x14ac:dyDescent="0.2">
      <c r="B1523" s="46" t="s">
        <v>51</v>
      </c>
      <c r="D1523" s="49">
        <f>_xll.qlCalendarAdvance(LocalCalendar,$D1522,B1523,"f",FALSE)</f>
        <v>50285</v>
      </c>
      <c r="E1523" s="49">
        <f>_xll.qlInterestRateIndexValueDate(IndexON,D1523)</f>
        <v>50285</v>
      </c>
      <c r="F1523" s="52">
        <f>IFERROR(_xll.qlIndexFixing(IndexON,D1523,TRUE,_xll.ohTrigger(RecalcTrigger,TriggerON)),NA())</f>
        <v>2.1080771669810261E-2</v>
      </c>
      <c r="H1523" s="49">
        <f>_xll.qlCalendarAdvance(IborCalendar,$H1522,B1523,"f",FALSE)</f>
        <v>50277</v>
      </c>
      <c r="I1523" s="49">
        <f>_xll.qlInterestRateIndexValueDate(Index1M,$H1523)</f>
        <v>50279</v>
      </c>
      <c r="J1523" s="52">
        <f>IFERROR(_xll.qlIndexFixing(Index1M,$H1523,TRUE,_xll.ohTrigger(RecalcTrigger,Trigger1M)),NA())</f>
        <v>2.2536544884623477E-2</v>
      </c>
      <c r="K1523" s="52">
        <f>IFERROR(_xll.qlIndexFixing(ONIndex1M,I1523,TRUE,_xll.ohTrigger(RecalcTrigger,Trigger1M)),NA())</f>
        <v>2.2526605938839595E-2</v>
      </c>
      <c r="L1523" s="52">
        <f>IFERROR(_xll.qlIndexFixing(Index3M,H1523,TRUE,_xll.ohTrigger(RecalcTrigger,Trigger3M)),NA())</f>
        <v>2.4702535794518921E-2</v>
      </c>
      <c r="M1523" s="52">
        <f>IFERROR(_xll.qlIndexFixing(ONIndex3M,I1523,TRUE,_xll.ohTrigger(RecalcTrigger,Trigger3M)),NA())</f>
        <v>2.4653838222601365E-2</v>
      </c>
      <c r="N1523" s="52">
        <f>IFERROR(_xll.qlIndexFixing(Index6M,$H1523,TRUE,_xll.ohTrigger(RecalcTrigger,Trigger6M)),NA())</f>
        <v>2.630080480449843E-2</v>
      </c>
      <c r="O1523" s="52">
        <f>IFERROR(_xll.qlIndexFixing(ONIndex6M,I1523,TRUE,_xll.ohTrigger(RecalcTrigger,Trigger6M)),NA())</f>
        <v>2.6183008701163857E-2</v>
      </c>
      <c r="P1523" s="52">
        <f>IFERROR(_xll.qlIndexFixing(Index1Y,$H1523,TRUE,_xll.ohTrigger(RecalcTrigger,Trigger1Y)),NA())</f>
        <v>2.7969672996725228E-2</v>
      </c>
      <c r="Q1523" s="52">
        <f>IFERROR(_xll.qlIndexFixing(ONIndex1Y,I1523,TRUE,_xll.ohTrigger(RecalcTrigger,Trigger1Y)),NA())</f>
        <v>2.7683103449103186E-2</v>
      </c>
    </row>
    <row r="1524" spans="2:17" x14ac:dyDescent="0.2">
      <c r="B1524" s="46" t="s">
        <v>51</v>
      </c>
      <c r="D1524" s="49">
        <f>_xll.qlCalendarAdvance(LocalCalendar,$D1523,B1524,"f",FALSE)</f>
        <v>50292</v>
      </c>
      <c r="E1524" s="49">
        <f>_xll.qlInterestRateIndexValueDate(IndexON,D1524)</f>
        <v>50292</v>
      </c>
      <c r="F1524" s="52">
        <f>IFERROR(_xll.qlIndexFixing(IndexON,D1524,TRUE,_xll.ohTrigger(RecalcTrigger,TriggerON)),NA())</f>
        <v>2.1076332579594848E-2</v>
      </c>
      <c r="H1524" s="49">
        <f>_xll.qlCalendarAdvance(IborCalendar,$H1523,B1524,"f",FALSE)</f>
        <v>50284</v>
      </c>
      <c r="I1524" s="49">
        <f>_xll.qlInterestRateIndexValueDate(Index1M,$H1524)</f>
        <v>50286</v>
      </c>
      <c r="J1524" s="52">
        <f>IFERROR(_xll.qlIndexFixing(Index1M,$H1524,TRUE,_xll.ohTrigger(RecalcTrigger,Trigger1M)),NA())</f>
        <v>2.2531189876808799E-2</v>
      </c>
      <c r="K1524" s="52">
        <f>IFERROR(_xll.qlIndexFixing(ONIndex1M,I1524,TRUE,_xll.ohTrigger(RecalcTrigger,Trigger1M)),NA())</f>
        <v>2.2521207333197069E-2</v>
      </c>
      <c r="L1524" s="52">
        <f>IFERROR(_xll.qlIndexFixing(Index3M,H1524,TRUE,_xll.ohTrigger(RecalcTrigger,Trigger3M)),NA())</f>
        <v>2.4697692242016796E-2</v>
      </c>
      <c r="M1524" s="52">
        <f>IFERROR(_xll.qlIndexFixing(ONIndex3M,I1524,TRUE,_xll.ohTrigger(RecalcTrigger,Trigger3M)),NA())</f>
        <v>2.4649443144699745E-2</v>
      </c>
      <c r="N1524" s="52">
        <f>IFERROR(_xll.qlIndexFixing(Index6M,$H1524,TRUE,_xll.ohTrigger(RecalcTrigger,Trigger6M)),NA())</f>
        <v>2.6295254133231093E-2</v>
      </c>
      <c r="O1524" s="52">
        <f>IFERROR(_xll.qlIndexFixing(ONIndex6M,I1524,TRUE,_xll.ohTrigger(RecalcTrigger,Trigger6M)),NA())</f>
        <v>2.6178571276416207E-2</v>
      </c>
      <c r="P1524" s="52">
        <f>IFERROR(_xll.qlIndexFixing(Index1Y,$H1524,TRUE,_xll.ohTrigger(RecalcTrigger,Trigger1Y)),NA())</f>
        <v>2.7966065318211164E-2</v>
      </c>
      <c r="Q1524" s="52">
        <f>IFERROR(_xll.qlIndexFixing(ONIndex1Y,I1524,TRUE,_xll.ohTrigger(RecalcTrigger,Trigger1Y)),NA())</f>
        <v>2.7678457912028165E-2</v>
      </c>
    </row>
    <row r="1525" spans="2:17" x14ac:dyDescent="0.2">
      <c r="B1525" s="46" t="s">
        <v>51</v>
      </c>
      <c r="D1525" s="49">
        <f>_xll.qlCalendarAdvance(LocalCalendar,$D1524,B1525,"f",FALSE)</f>
        <v>50299</v>
      </c>
      <c r="E1525" s="49">
        <f>_xll.qlInterestRateIndexValueDate(IndexON,D1525)</f>
        <v>50299</v>
      </c>
      <c r="F1525" s="52">
        <f>IFERROR(_xll.qlIndexFixing(IndexON,D1525,TRUE,_xll.ohTrigger(RecalcTrigger,TriggerON)),NA())</f>
        <v>2.1071912973074092E-2</v>
      </c>
      <c r="H1525" s="49">
        <f>_xll.qlCalendarAdvance(IborCalendar,$H1524,B1525,"f",FALSE)</f>
        <v>50291</v>
      </c>
      <c r="I1525" s="49">
        <f>_xll.qlInterestRateIndexValueDate(Index1M,$H1525)</f>
        <v>50293</v>
      </c>
      <c r="J1525" s="52">
        <f>IFERROR(_xll.qlIndexFixing(Index1M,$H1525,TRUE,_xll.ohTrigger(RecalcTrigger,Trigger1M)),NA())</f>
        <v>2.2526185082956118E-2</v>
      </c>
      <c r="K1525" s="52">
        <f>IFERROR(_xll.qlIndexFixing(ONIndex1M,I1525,TRUE,_xll.ohTrigger(RecalcTrigger,Trigger1M)),NA())</f>
        <v>2.2515833100378302E-2</v>
      </c>
      <c r="L1525" s="52">
        <f>IFERROR(_xll.qlIndexFixing(Index3M,H1525,TRUE,_xll.ohTrigger(RecalcTrigger,Trigger3M)),NA())</f>
        <v>2.4693407899471005E-2</v>
      </c>
      <c r="M1525" s="52">
        <f>IFERROR(_xll.qlIndexFixing(ONIndex3M,I1525,TRUE,_xll.ohTrigger(RecalcTrigger,Trigger3M)),NA())</f>
        <v>2.4645066512123392E-2</v>
      </c>
      <c r="N1525" s="52">
        <f>IFERROR(_xll.qlIndexFixing(Index6M,$H1525,TRUE,_xll.ohTrigger(RecalcTrigger,Trigger6M)),NA())</f>
        <v>2.6291044088282412E-2</v>
      </c>
      <c r="O1525" s="52">
        <f>IFERROR(_xll.qlIndexFixing(ONIndex6M,I1525,TRUE,_xll.ohTrigger(RecalcTrigger,Trigger6M)),NA())</f>
        <v>2.6174154202749378E-2</v>
      </c>
      <c r="P1525" s="52">
        <f>IFERROR(_xll.qlIndexFixing(Index1Y,$H1525,TRUE,_xll.ohTrigger(RecalcTrigger,Trigger1Y)),NA())</f>
        <v>2.7962502622350099E-2</v>
      </c>
      <c r="Q1525" s="52">
        <f>IFERROR(_xll.qlIndexFixing(ONIndex1Y,I1525,TRUE,_xll.ohTrigger(RecalcTrigger,Trigger1Y)),NA())</f>
        <v>2.7673856108370032E-2</v>
      </c>
    </row>
    <row r="1526" spans="2:17" x14ac:dyDescent="0.2">
      <c r="B1526" s="46" t="s">
        <v>51</v>
      </c>
      <c r="D1526" s="49">
        <f>_xll.qlCalendarAdvance(LocalCalendar,$D1525,B1526,"f",FALSE)</f>
        <v>50306</v>
      </c>
      <c r="E1526" s="49">
        <f>_xll.qlInterestRateIndexValueDate(IndexON,D1526)</f>
        <v>50306</v>
      </c>
      <c r="F1526" s="52">
        <f>IFERROR(_xll.qlIndexFixing(IndexON,D1526,TRUE,_xll.ohTrigger(RecalcTrigger,TriggerON)),NA())</f>
        <v>2.1067512850247994E-2</v>
      </c>
      <c r="H1526" s="49">
        <f>_xll.qlCalendarAdvance(IborCalendar,$H1525,B1526,"f",FALSE)</f>
        <v>50298</v>
      </c>
      <c r="I1526" s="49">
        <f>_xll.qlInterestRateIndexValueDate(Index1M,$H1526)</f>
        <v>50300</v>
      </c>
      <c r="J1526" s="52">
        <f>IFERROR(_xll.qlIndexFixing(Index1M,$H1526,TRUE,_xll.ohTrigger(RecalcTrigger,Trigger1M)),NA())</f>
        <v>2.2520553128701493E-2</v>
      </c>
      <c r="K1526" s="52">
        <f>IFERROR(_xll.qlIndexFixing(ONIndex1M,I1526,TRUE,_xll.ohTrigger(RecalcTrigger,Trigger1M)),NA())</f>
        <v>2.2510483240303358E-2</v>
      </c>
      <c r="L1526" s="52">
        <f>IFERROR(_xll.qlIndexFixing(Index3M,H1526,TRUE,_xll.ohTrigger(RecalcTrigger,Trigger3M)),NA())</f>
        <v>2.4689142120769302E-2</v>
      </c>
      <c r="M1526" s="52">
        <f>IFERROR(_xll.qlIndexFixing(ONIndex3M,I1526,TRUE,_xll.ohTrigger(RecalcTrigger,Trigger3M)),NA())</f>
        <v>2.4640708325032179E-2</v>
      </c>
      <c r="N1526" s="52">
        <f>IFERROR(_xll.qlIndexFixing(Index6M,$H1526,TRUE,_xll.ohTrigger(RecalcTrigger,Trigger6M)),NA())</f>
        <v>2.6286854670587445E-2</v>
      </c>
      <c r="O1526" s="52">
        <f>IFERROR(_xll.qlIndexFixing(ONIndex6M,I1526,TRUE,_xll.ohTrigger(RecalcTrigger,Trigger6M)),NA())</f>
        <v>2.6169757480243305E-2</v>
      </c>
      <c r="P1526" s="52">
        <f>IFERROR(_xll.qlIndexFixing(Index1Y,$H1526,TRUE,_xll.ohTrigger(RecalcTrigger,Trigger1Y)),NA())</f>
        <v>2.795898490866789E-2</v>
      </c>
      <c r="Q1526" s="52">
        <f>IFERROR(_xll.qlIndexFixing(ONIndex1Y,I1526,TRUE,_xll.ohTrigger(RecalcTrigger,Trigger1Y)),NA())</f>
        <v>2.7669298038208723E-2</v>
      </c>
    </row>
    <row r="1527" spans="2:17" x14ac:dyDescent="0.2">
      <c r="B1527" s="46" t="s">
        <v>51</v>
      </c>
      <c r="D1527" s="49">
        <f>_xll.qlCalendarAdvance(LocalCalendar,$D1526,B1527,"f",FALSE)</f>
        <v>50313</v>
      </c>
      <c r="E1527" s="49">
        <f>_xll.qlInterestRateIndexValueDate(IndexON,D1527)</f>
        <v>50313</v>
      </c>
      <c r="F1527" s="52">
        <f>IFERROR(_xll.qlIndexFixing(IndexON,D1527,TRUE,_xll.ohTrigger(RecalcTrigger,TriggerON)),NA())</f>
        <v>2.1063132211116553E-2</v>
      </c>
      <c r="H1527" s="49">
        <f>_xll.qlCalendarAdvance(IborCalendar,$H1526,B1527,"f",FALSE)</f>
        <v>50305</v>
      </c>
      <c r="I1527" s="49">
        <f>_xll.qlInterestRateIndexValueDate(Index1M,$H1527)</f>
        <v>50307</v>
      </c>
      <c r="J1527" s="52">
        <f>IFERROR(_xll.qlIndexFixing(Index1M,$H1527,TRUE,_xll.ohTrigger(RecalcTrigger,Trigger1M)),NA())</f>
        <v>2.251527138833892E-2</v>
      </c>
      <c r="K1527" s="52">
        <f>IFERROR(_xll.qlIndexFixing(ONIndex1M,I1527,TRUE,_xll.ohTrigger(RecalcTrigger,Trigger1M)),NA())</f>
        <v>2.2505157752972238E-2</v>
      </c>
      <c r="L1527" s="52">
        <f>IFERROR(_xll.qlIndexFixing(Index3M,H1527,TRUE,_xll.ohTrigger(RecalcTrigger,Trigger3M)),NA())</f>
        <v>2.4684894905853714E-2</v>
      </c>
      <c r="M1527" s="52">
        <f>IFERROR(_xll.qlIndexFixing(ONIndex3M,I1527,TRUE,_xll.ohTrigger(RecalcTrigger,Trigger3M)),NA())</f>
        <v>2.4636368583426105E-2</v>
      </c>
      <c r="N1527" s="52">
        <f>IFERROR(_xll.qlIndexFixing(Index6M,$H1527,TRUE,_xll.ohTrigger(RecalcTrigger,Trigger6M)),NA())</f>
        <v>2.6282685880016799E-2</v>
      </c>
      <c r="O1527" s="52">
        <f>IFERROR(_xll.qlIndexFixing(ONIndex6M,I1527,TRUE,_xll.ohTrigger(RecalcTrigger,Trigger6M)),NA())</f>
        <v>2.6165381108578245E-2</v>
      </c>
      <c r="P1527" s="52">
        <f>IFERROR(_xll.qlIndexFixing(Index1Y,$H1527,TRUE,_xll.ohTrigger(RecalcTrigger,Trigger1Y)),NA())</f>
        <v>2.7955512176696534E-2</v>
      </c>
      <c r="Q1527" s="52">
        <f>IFERROR(_xll.qlIndexFixing(ONIndex1Y,I1527,TRUE,_xll.ohTrigger(RecalcTrigger,Trigger1Y)),NA())</f>
        <v>2.7664783701464302E-2</v>
      </c>
    </row>
    <row r="1528" spans="2:17" x14ac:dyDescent="0.2">
      <c r="B1528" s="46" t="s">
        <v>51</v>
      </c>
      <c r="D1528" s="49">
        <f>_xll.qlCalendarAdvance(LocalCalendar,$D1527,B1528,"f",FALSE)</f>
        <v>50320</v>
      </c>
      <c r="E1528" s="49">
        <f>_xll.qlInterestRateIndexValueDate(IndexON,D1528)</f>
        <v>50320</v>
      </c>
      <c r="F1528" s="52">
        <f>IFERROR(_xll.qlIndexFixing(IndexON,D1528,TRUE,_xll.ohTrigger(RecalcTrigger,TriggerON)),NA())</f>
        <v>2.1058771055599834E-2</v>
      </c>
      <c r="H1528" s="49">
        <f>_xll.qlCalendarAdvance(IborCalendar,$H1527,B1528,"f",FALSE)</f>
        <v>50312</v>
      </c>
      <c r="I1528" s="49">
        <f>_xll.qlInterestRateIndexValueDate(Index1M,$H1528)</f>
        <v>50314</v>
      </c>
      <c r="J1528" s="52">
        <f>IFERROR(_xll.qlIndexFixing(Index1M,$H1528,TRUE,_xll.ohTrigger(RecalcTrigger,Trigger1M)),NA())</f>
        <v>2.2510014070392936E-2</v>
      </c>
      <c r="K1528" s="52">
        <f>IFERROR(_xll.qlIndexFixing(ONIndex1M,I1528,TRUE,_xll.ohTrigger(RecalcTrigger,Trigger1M)),NA())</f>
        <v>2.2499856638624749E-2</v>
      </c>
      <c r="L1528" s="52">
        <f>IFERROR(_xll.qlIndexFixing(Index3M,H1528,TRUE,_xll.ohTrigger(RecalcTrigger,Trigger3M)),NA())</f>
        <v>2.4682850270868296E-2</v>
      </c>
      <c r="M1528" s="52">
        <f>IFERROR(_xll.qlIndexFixing(ONIndex3M,I1528,TRUE,_xll.ohTrigger(RecalcTrigger,Trigger3M)),NA())</f>
        <v>2.4632047287225234E-2</v>
      </c>
      <c r="N1528" s="52">
        <f>IFERROR(_xll.qlIndexFixing(Index6M,$H1528,TRUE,_xll.ohTrigger(RecalcTrigger,Trigger6M)),NA())</f>
        <v>2.6279203491745742E-2</v>
      </c>
      <c r="O1528" s="52">
        <f>IFERROR(_xll.qlIndexFixing(ONIndex6M,I1528,TRUE,_xll.ohTrigger(RecalcTrigger,Trigger6M)),NA())</f>
        <v>2.6161025088073941E-2</v>
      </c>
      <c r="P1528" s="52">
        <f>IFERROR(_xll.qlIndexFixing(Index1Y,$H1528,TRUE,_xll.ohTrigger(RecalcTrigger,Trigger1Y)),NA())</f>
        <v>2.7952084425973928E-2</v>
      </c>
      <c r="Q1528" s="52">
        <f>IFERROR(_xll.qlIndexFixing(ONIndex1Y,I1528,TRUE,_xll.ohTrigger(RecalcTrigger,Trigger1Y)),NA())</f>
        <v>2.7660313098296641E-2</v>
      </c>
    </row>
    <row r="1529" spans="2:17" x14ac:dyDescent="0.2">
      <c r="B1529" s="46" t="s">
        <v>51</v>
      </c>
      <c r="D1529" s="49">
        <f>_xll.qlCalendarAdvance(LocalCalendar,$D1528,B1529,"f",FALSE)</f>
        <v>50327</v>
      </c>
      <c r="E1529" s="49">
        <f>_xll.qlInterestRateIndexValueDate(IndexON,D1529)</f>
        <v>50327</v>
      </c>
      <c r="F1529" s="52">
        <f>IFERROR(_xll.qlIndexFixing(IndexON,D1529,TRUE,_xll.ohTrigger(RecalcTrigger,TriggerON)),NA())</f>
        <v>2.1054429383697837E-2</v>
      </c>
      <c r="H1529" s="49">
        <f>_xll.qlCalendarAdvance(IborCalendar,$H1528,B1529,"f",FALSE)</f>
        <v>50319</v>
      </c>
      <c r="I1529" s="49">
        <f>_xll.qlInterestRateIndexValueDate(Index1M,$H1529)</f>
        <v>50321</v>
      </c>
      <c r="J1529" s="52">
        <f>IFERROR(_xll.qlIndexFixing(Index1M,$H1529,TRUE,_xll.ohTrigger(RecalcTrigger,Trigger1M)),NA())</f>
        <v>2.2504781174826072E-2</v>
      </c>
      <c r="K1529" s="52">
        <f>IFERROR(_xll.qlIndexFixing(ONIndex1M,I1529,TRUE,_xll.ohTrigger(RecalcTrigger,Trigger1M)),NA())</f>
        <v>2.2494579896861211E-2</v>
      </c>
      <c r="L1529" s="52">
        <f>IFERROR(_xll.qlIndexFixing(Index3M,H1529,TRUE,_xll.ohTrigger(RecalcTrigger,Trigger3M)),NA())</f>
        <v>2.4677003023537945E-2</v>
      </c>
      <c r="M1529" s="52">
        <f>IFERROR(_xll.qlIndexFixing(ONIndex3M,I1529,TRUE,_xll.ohTrigger(RecalcTrigger,Trigger3M)),NA())</f>
        <v>2.462774443634963E-2</v>
      </c>
      <c r="N1529" s="52">
        <f>IFERROR(_xll.qlIndexFixing(Index6M,$H1529,TRUE,_xll.ohTrigger(RecalcTrigger,Trigger6M)),NA())</f>
        <v>2.6275077129173232E-2</v>
      </c>
      <c r="O1529" s="52">
        <f>IFERROR(_xll.qlIndexFixing(ONIndex6M,I1529,TRUE,_xll.ohTrigger(RecalcTrigger,Trigger6M)),NA())</f>
        <v>2.6156689418650458E-2</v>
      </c>
      <c r="P1529" s="52">
        <f>IFERROR(_xll.qlIndexFixing(Index1Y,$H1529,TRUE,_xll.ohTrigger(RecalcTrigger,Trigger1Y)),NA())</f>
        <v>2.7948701656044551E-2</v>
      </c>
      <c r="Q1529" s="52">
        <f>IFERROR(_xll.qlIndexFixing(ONIndex1Y,I1529,TRUE,_xll.ohTrigger(RecalcTrigger,Trigger1Y)),NA())</f>
        <v>2.7655886228545867E-2</v>
      </c>
    </row>
    <row r="1530" spans="2:17" x14ac:dyDescent="0.2">
      <c r="B1530" s="46" t="s">
        <v>51</v>
      </c>
      <c r="D1530" s="49">
        <f>_xll.qlCalendarAdvance(LocalCalendar,$D1529,B1530,"f",FALSE)</f>
        <v>50334</v>
      </c>
      <c r="E1530" s="49">
        <f>_xll.qlInterestRateIndexValueDate(IndexON,D1530)</f>
        <v>50334</v>
      </c>
      <c r="F1530" s="52">
        <f>IFERROR(_xll.qlIndexFixing(IndexON,D1530,TRUE,_xll.ohTrigger(RecalcTrigger,TriggerON)),NA())</f>
        <v>2.1050107195570433E-2</v>
      </c>
      <c r="H1530" s="49">
        <f>_xll.qlCalendarAdvance(IborCalendar,$H1529,B1530,"f",FALSE)</f>
        <v>50326</v>
      </c>
      <c r="I1530" s="49">
        <f>_xll.qlInterestRateIndexValueDate(Index1M,$H1530)</f>
        <v>50328</v>
      </c>
      <c r="J1530" s="52">
        <f>IFERROR(_xll.qlIndexFixing(Index1M,$H1530,TRUE,_xll.ohTrigger(RecalcTrigger,Trigger1M)),NA())</f>
        <v>2.2499572701605852E-2</v>
      </c>
      <c r="K1530" s="52">
        <f>IFERROR(_xll.qlIndexFixing(ONIndex1M,I1530,TRUE,_xll.ohTrigger(RecalcTrigger,Trigger1M)),NA())</f>
        <v>2.2489327527841496E-2</v>
      </c>
      <c r="L1530" s="52">
        <f>IFERROR(_xll.qlIndexFixing(Index3M,H1530,TRUE,_xll.ohTrigger(RecalcTrigger,Trigger3M)),NA())</f>
        <v>2.4672812539280959E-2</v>
      </c>
      <c r="M1530" s="52">
        <f>IFERROR(_xll.qlIndexFixing(ONIndex3M,I1530,TRUE,_xll.ohTrigger(RecalcTrigger,Trigger3M)),NA())</f>
        <v>2.4623460031119038E-2</v>
      </c>
      <c r="N1530" s="52">
        <f>IFERROR(_xll.qlIndexFixing(Index6M,$H1530,TRUE,_xll.ohTrigger(RecalcTrigger,Trigger6M)),NA())</f>
        <v>2.6270971394876951E-2</v>
      </c>
      <c r="O1530" s="52">
        <f>IFERROR(_xll.qlIndexFixing(ONIndex6M,I1530,TRUE,_xll.ohTrigger(RecalcTrigger,Trigger6M)),NA())</f>
        <v>2.615237410022786E-2</v>
      </c>
      <c r="P1530" s="52">
        <f>IFERROR(_xll.qlIndexFixing(Index1Y,$H1530,TRUE,_xll.ohTrigger(RecalcTrigger,Trigger1Y)),NA())</f>
        <v>2.794536386645791E-2</v>
      </c>
      <c r="Q1530" s="52">
        <f>IFERROR(_xll.qlIndexFixing(ONIndex1Y,I1530,TRUE,_xll.ohTrigger(RecalcTrigger,Trigger1Y)),NA())</f>
        <v>2.7651503092211982E-2</v>
      </c>
    </row>
    <row r="1531" spans="2:17" x14ac:dyDescent="0.2">
      <c r="B1531" s="46" t="s">
        <v>51</v>
      </c>
      <c r="D1531" s="49">
        <f>_xll.qlCalendarAdvance(LocalCalendar,$D1530,B1531,"f",FALSE)</f>
        <v>50341</v>
      </c>
      <c r="E1531" s="49">
        <f>_xll.qlInterestRateIndexValueDate(IndexON,D1531)</f>
        <v>50341</v>
      </c>
      <c r="F1531" s="52">
        <f>IFERROR(_xll.qlIndexFixing(IndexON,D1531,TRUE,_xll.ohTrigger(RecalcTrigger,TriggerON)),NA())</f>
        <v>2.1045804491057751E-2</v>
      </c>
      <c r="H1531" s="49">
        <f>_xll.qlCalendarAdvance(IborCalendar,$H1530,B1531,"f",FALSE)</f>
        <v>50333</v>
      </c>
      <c r="I1531" s="49">
        <f>_xll.qlInterestRateIndexValueDate(Index1M,$H1531)</f>
        <v>50335</v>
      </c>
      <c r="J1531" s="52">
        <f>IFERROR(_xll.qlIndexFixing(Index1M,$H1531,TRUE,_xll.ohTrigger(RecalcTrigger,Trigger1M)),NA())</f>
        <v>2.2494388650699804E-2</v>
      </c>
      <c r="K1531" s="52">
        <f>IFERROR(_xll.qlIndexFixing(ONIndex1M,I1531,TRUE,_xll.ohTrigger(RecalcTrigger,Trigger1M)),NA())</f>
        <v>2.2484099531725477E-2</v>
      </c>
      <c r="L1531" s="52">
        <f>IFERROR(_xll.qlIndexFixing(Index3M,H1531,TRUE,_xll.ohTrigger(RecalcTrigger,Trigger3M)),NA())</f>
        <v>2.4668640619885798E-2</v>
      </c>
      <c r="M1531" s="52">
        <f>IFERROR(_xll.qlIndexFixing(ONIndex3M,I1531,TRUE,_xll.ohTrigger(RecalcTrigger,Trigger3M)),NA())</f>
        <v>2.4619194071213713E-2</v>
      </c>
      <c r="N1531" s="52">
        <f>IFERROR(_xll.qlIndexFixing(Index6M,$H1531,TRUE,_xll.ohTrigger(RecalcTrigger,Trigger6M)),NA())</f>
        <v>2.6266886288729089E-2</v>
      </c>
      <c r="O1531" s="52">
        <f>IFERROR(_xll.qlIndexFixing(ONIndex6M,I1531,TRUE,_xll.ohTrigger(RecalcTrigger,Trigger6M)),NA())</f>
        <v>2.6148079132806146E-2</v>
      </c>
      <c r="P1531" s="52">
        <f>IFERROR(_xll.qlIndexFixing(Index1Y,$H1531,TRUE,_xll.ohTrigger(RecalcTrigger,Trigger1Y)),NA())</f>
        <v>2.7942071056770091E-2</v>
      </c>
      <c r="Q1531" s="52">
        <f>IFERROR(_xll.qlIndexFixing(ONIndex1Y,I1531,TRUE,_xll.ohTrigger(RecalcTrigger,Trigger1Y)),NA())</f>
        <v>2.7647163689294985E-2</v>
      </c>
    </row>
    <row r="1532" spans="2:17" x14ac:dyDescent="0.2">
      <c r="B1532" s="46" t="s">
        <v>51</v>
      </c>
      <c r="D1532" s="49">
        <f>_xll.qlCalendarAdvance(LocalCalendar,$D1531,B1532,"f",FALSE)</f>
        <v>50348</v>
      </c>
      <c r="E1532" s="49">
        <f>_xll.qlInterestRateIndexValueDate(IndexON,D1532)</f>
        <v>50348</v>
      </c>
      <c r="F1532" s="52">
        <f>IFERROR(_xll.qlIndexFixing(IndexON,D1532,TRUE,_xll.ohTrigger(RecalcTrigger,TriggerON)),NA())</f>
        <v>2.1041521270239727E-2</v>
      </c>
      <c r="H1532" s="49">
        <f>_xll.qlCalendarAdvance(IborCalendar,$H1531,B1532,"f",FALSE)</f>
        <v>50340</v>
      </c>
      <c r="I1532" s="49">
        <f>_xll.qlInterestRateIndexValueDate(Index1M,$H1532)</f>
        <v>50342</v>
      </c>
      <c r="J1532" s="52">
        <f>IFERROR(_xll.qlIndexFixing(Index1M,$H1532,TRUE,_xll.ohTrigger(RecalcTrigger,Trigger1M)),NA())</f>
        <v>2.2489229022072954E-2</v>
      </c>
      <c r="K1532" s="52">
        <f>IFERROR(_xll.qlIndexFixing(ONIndex1M,I1532,TRUE,_xll.ohTrigger(RecalcTrigger,Trigger1M)),NA())</f>
        <v>2.247889590835328E-2</v>
      </c>
      <c r="L1532" s="52">
        <f>IFERROR(_xll.qlIndexFixing(Index3M,H1532,TRUE,_xll.ohTrigger(RecalcTrigger,Trigger3M)),NA())</f>
        <v>2.4664487265293373E-2</v>
      </c>
      <c r="M1532" s="52">
        <f>IFERROR(_xll.qlIndexFixing(ONIndex3M,I1532,TRUE,_xll.ohTrigger(RecalcTrigger,Trigger3M)),NA())</f>
        <v>2.4614946556793527E-2</v>
      </c>
      <c r="N1532" s="52">
        <f>IFERROR(_xll.qlIndexFixing(Index6M,$H1532,TRUE,_xll.ohTrigger(RecalcTrigger,Trigger6M)),NA())</f>
        <v>2.6262821810604915E-2</v>
      </c>
      <c r="O1532" s="52">
        <f>IFERROR(_xll.qlIndexFixing(ONIndex6M,I1532,TRUE,_xll.ohTrigger(RecalcTrigger,Trigger6M)),NA())</f>
        <v>2.6143804516465252E-2</v>
      </c>
      <c r="P1532" s="52">
        <f>IFERROR(_xll.qlIndexFixing(Index1Y,$H1532,TRUE,_xll.ohTrigger(RecalcTrigger,Trigger1Y)),NA())</f>
        <v>2.7938823226543522E-2</v>
      </c>
      <c r="Q1532" s="52">
        <f>IFERROR(_xll.qlIndexFixing(ONIndex1Y,I1532,TRUE,_xll.ohTrigger(RecalcTrigger,Trigger1Y)),NA())</f>
        <v>2.7642868019874811E-2</v>
      </c>
    </row>
    <row r="1533" spans="2:17" x14ac:dyDescent="0.2">
      <c r="B1533" s="46" t="s">
        <v>51</v>
      </c>
      <c r="D1533" s="49">
        <f>_xll.qlCalendarAdvance(LocalCalendar,$D1532,B1533,"f",FALSE)</f>
        <v>50356</v>
      </c>
      <c r="E1533" s="49">
        <f>_xll.qlInterestRateIndexValueDate(IndexON,D1533)</f>
        <v>50356</v>
      </c>
      <c r="F1533" s="52">
        <f>IFERROR(_xll.qlIndexFixing(IndexON,D1533,TRUE,_xll.ohTrigger(RecalcTrigger,TriggerON)),NA())</f>
        <v>2.1036650018277925E-2</v>
      </c>
      <c r="H1533" s="49">
        <f>_xll.qlCalendarAdvance(IborCalendar,$H1532,B1533,"f",FALSE)</f>
        <v>50347</v>
      </c>
      <c r="I1533" s="49">
        <f>_xll.qlInterestRateIndexValueDate(Index1M,$H1533)</f>
        <v>50349</v>
      </c>
      <c r="J1533" s="52">
        <f>IFERROR(_xll.qlIndexFixing(Index1M,$H1533,TRUE,_xll.ohTrigger(RecalcTrigger,Trigger1M)),NA())</f>
        <v>2.2484093815692829E-2</v>
      </c>
      <c r="K1533" s="52">
        <f>IFERROR(_xll.qlIndexFixing(ONIndex1M,I1533,TRUE,_xll.ohTrigger(RecalcTrigger,Trigger1M)),NA())</f>
        <v>2.2473716657644971E-2</v>
      </c>
      <c r="L1533" s="52">
        <f>IFERROR(_xll.qlIndexFixing(Index3M,H1533,TRUE,_xll.ohTrigger(RecalcTrigger,Trigger3M)),NA())</f>
        <v>2.4660352475446339E-2</v>
      </c>
      <c r="M1533" s="52">
        <f>IFERROR(_xll.qlIndexFixing(ONIndex3M,I1533,TRUE,_xll.ohTrigger(RecalcTrigger,Trigger3M)),NA())</f>
        <v>2.461071748785848E-2</v>
      </c>
      <c r="N1533" s="52">
        <f>IFERROR(_xll.qlIndexFixing(Index6M,$H1533,TRUE,_xll.ohTrigger(RecalcTrigger,Trigger6M)),NA())</f>
        <v>2.6258106299090166E-2</v>
      </c>
      <c r="O1533" s="52">
        <f>IFERROR(_xll.qlIndexFixing(ONIndex6M,I1533,TRUE,_xll.ohTrigger(RecalcTrigger,Trigger6M)),NA())</f>
        <v>2.6139550251125243E-2</v>
      </c>
      <c r="P1533" s="52">
        <f>IFERROR(_xll.qlIndexFixing(Index1Y,$H1533,TRUE,_xll.ohTrigger(RecalcTrigger,Trigger1Y)),NA())</f>
        <v>2.7935620375345676E-2</v>
      </c>
      <c r="Q1533" s="52">
        <f>IFERROR(_xll.qlIndexFixing(ONIndex1Y,I1533,TRUE,_xll.ohTrigger(RecalcTrigger,Trigger1Y)),NA())</f>
        <v>2.7638616083871526E-2</v>
      </c>
    </row>
    <row r="1534" spans="2:17" x14ac:dyDescent="0.2">
      <c r="B1534" s="46" t="s">
        <v>51</v>
      </c>
      <c r="D1534" s="49">
        <f>_xll.qlCalendarAdvance(LocalCalendar,$D1533,B1534,"f",FALSE)</f>
        <v>50363</v>
      </c>
      <c r="E1534" s="49">
        <f>_xll.qlInterestRateIndexValueDate(IndexON,D1534)</f>
        <v>50363</v>
      </c>
      <c r="F1534" s="52">
        <f>IFERROR(_xll.qlIndexFixing(IndexON,D1534,TRUE,_xll.ohTrigger(RecalcTrigger,TriggerON)),NA())</f>
        <v>2.1032408548142811E-2</v>
      </c>
      <c r="H1534" s="49">
        <f>_xll.qlCalendarAdvance(IborCalendar,$H1533,B1534,"f",FALSE)</f>
        <v>50354</v>
      </c>
      <c r="I1534" s="49">
        <f>_xll.qlInterestRateIndexValueDate(Index1M,$H1534)</f>
        <v>50356</v>
      </c>
      <c r="J1534" s="52">
        <f>IFERROR(_xll.qlIndexFixing(Index1M,$H1534,TRUE,_xll.ohTrigger(RecalcTrigger,Trigger1M)),NA())</f>
        <v>2.2478983031524458E-2</v>
      </c>
      <c r="K1534" s="52">
        <f>IFERROR(_xll.qlIndexFixing(ONIndex1M,I1534,TRUE,_xll.ohTrigger(RecalcTrigger,Trigger1M)),NA())</f>
        <v>2.2468561779840357E-2</v>
      </c>
      <c r="L1534" s="52">
        <f>IFERROR(_xll.qlIndexFixing(Index3M,H1534,TRUE,_xll.ohTrigger(RecalcTrigger,Trigger3M)),NA())</f>
        <v>2.4656236250284749E-2</v>
      </c>
      <c r="M1534" s="52">
        <f>IFERROR(_xll.qlIndexFixing(ONIndex3M,I1534,TRUE,_xll.ohTrigger(RecalcTrigger,Trigger3M)),NA())</f>
        <v>2.4606506864248701E-2</v>
      </c>
      <c r="N1534" s="52">
        <f>IFERROR(_xll.qlIndexFixing(Index6M,$H1534,TRUE,_xll.ohTrigger(RecalcTrigger,Trigger6M)),NA())</f>
        <v>2.6254081894845179E-2</v>
      </c>
      <c r="O1534" s="52">
        <f>IFERROR(_xll.qlIndexFixing(ONIndex6M,I1534,TRUE,_xll.ohTrigger(RecalcTrigger,Trigger6M)),NA())</f>
        <v>2.6135316336945991E-2</v>
      </c>
      <c r="P1534" s="52">
        <f>IFERROR(_xll.qlIndexFixing(Index1Y,$H1534,TRUE,_xll.ohTrigger(RecalcTrigger,Trigger1Y)),NA())</f>
        <v>2.7932462502750586E-2</v>
      </c>
      <c r="Q1534" s="52">
        <f>IFERROR(_xll.qlIndexFixing(ONIndex1Y,I1534,TRUE,_xll.ohTrigger(RecalcTrigger,Trigger1Y)),NA())</f>
        <v>2.7634407881285128E-2</v>
      </c>
    </row>
    <row r="1535" spans="2:17" x14ac:dyDescent="0.2">
      <c r="B1535" s="46" t="s">
        <v>51</v>
      </c>
      <c r="D1535" s="49">
        <f>_xll.qlCalendarAdvance(LocalCalendar,$D1534,B1535,"f",FALSE)</f>
        <v>50371</v>
      </c>
      <c r="E1535" s="49">
        <f>_xll.qlInterestRateIndexValueDate(IndexON,D1535)</f>
        <v>50371</v>
      </c>
      <c r="F1535" s="52">
        <f>IFERROR(_xll.qlIndexFixing(IndexON,D1535,TRUE,_xll.ohTrigger(RecalcTrigger,TriggerON)),NA())</f>
        <v>2.1028212165035143E-2</v>
      </c>
      <c r="H1535" s="49">
        <f>_xll.qlCalendarAdvance(IborCalendar,$H1534,B1535,"f",FALSE)</f>
        <v>50361</v>
      </c>
      <c r="I1535" s="49">
        <f>_xll.qlInterestRateIndexValueDate(Index1M,$H1535)</f>
        <v>50363</v>
      </c>
      <c r="J1535" s="52">
        <f>IFERROR(_xll.qlIndexFixing(Index1M,$H1535,TRUE,_xll.ohTrigger(RecalcTrigger,Trigger1M)),NA())</f>
        <v>2.2473896669535365E-2</v>
      </c>
      <c r="K1535" s="52">
        <f>IFERROR(_xll.qlIndexFixing(ONIndex1M,I1535,TRUE,_xll.ohTrigger(RecalcTrigger,Trigger1M)),NA())</f>
        <v>2.246343127469963E-2</v>
      </c>
      <c r="L1535" s="52">
        <f>IFERROR(_xll.qlIndexFixing(Index3M,H1535,TRUE,_xll.ohTrigger(RecalcTrigger,Trigger3M)),NA())</f>
        <v>2.4652138589749517E-2</v>
      </c>
      <c r="M1535" s="52">
        <f>IFERROR(_xll.qlIndexFixing(ONIndex3M,I1535,TRUE,_xll.ohTrigger(RecalcTrigger,Trigger3M)),NA())</f>
        <v>2.4602314686044124E-2</v>
      </c>
      <c r="N1535" s="52">
        <f>IFERROR(_xll.qlIndexFixing(Index6M,$H1535,TRUE,_xll.ohTrigger(RecalcTrigger,Trigger6M)),NA())</f>
        <v>2.6250078116718461E-2</v>
      </c>
      <c r="O1535" s="52">
        <f>IFERROR(_xll.qlIndexFixing(ONIndex6M,I1535,TRUE,_xll.ohTrigger(RecalcTrigger,Trigger6M)),NA())</f>
        <v>2.6131102773607751E-2</v>
      </c>
      <c r="P1535" s="52">
        <f>IFERROR(_xll.qlIndexFixing(Index1Y,$H1535,TRUE,_xll.ohTrigger(RecalcTrigger,Trigger1Y)),NA())</f>
        <v>2.7929349608338431E-2</v>
      </c>
      <c r="Q1535" s="52">
        <f>IFERROR(_xll.qlIndexFixing(ONIndex1Y,I1535,TRUE,_xll.ohTrigger(RecalcTrigger,Trigger1Y)),NA())</f>
        <v>2.7630243412195554E-2</v>
      </c>
    </row>
    <row r="1536" spans="2:17" x14ac:dyDescent="0.2">
      <c r="B1536" s="46" t="s">
        <v>51</v>
      </c>
      <c r="D1536" s="49">
        <f>_xll.qlCalendarAdvance(LocalCalendar,$D1535,B1536,"f",FALSE)</f>
        <v>50378</v>
      </c>
      <c r="E1536" s="49">
        <f>_xll.qlInterestRateIndexValueDate(IndexON,D1536)</f>
        <v>50378</v>
      </c>
      <c r="F1536" s="52">
        <f>IFERROR(_xll.qlIndexFixing(IndexON,D1536,TRUE,_xll.ohTrigger(RecalcTrigger,TriggerON)),NA())</f>
        <v>2.102401473876192E-2</v>
      </c>
      <c r="H1536" s="49">
        <f>_xll.qlCalendarAdvance(IborCalendar,$H1535,B1536,"f",FALSE)</f>
        <v>50368</v>
      </c>
      <c r="I1536" s="49">
        <f>_xll.qlInterestRateIndexValueDate(Index1M,$H1536)</f>
        <v>50371</v>
      </c>
      <c r="J1536" s="52">
        <f>IFERROR(_xll.qlIndexFixing(Index1M,$H1536,TRUE,_xll.ohTrigger(RecalcTrigger,Trigger1M)),NA())</f>
        <v>2.2468113589070859E-2</v>
      </c>
      <c r="K1536" s="52">
        <f>IFERROR(_xll.qlIndexFixing(ONIndex1M,I1536,TRUE,_xll.ohTrigger(RecalcTrigger,Trigger1M)),NA())</f>
        <v>2.2458271783092343E-2</v>
      </c>
      <c r="L1536" s="52">
        <f>IFERROR(_xll.qlIndexFixing(Index3M,H1536,TRUE,_xll.ohTrigger(RecalcTrigger,Trigger3M)),NA())</f>
        <v>2.4646923969980368E-2</v>
      </c>
      <c r="M1536" s="52">
        <f>IFERROR(_xll.qlIndexFixing(ONIndex3M,I1536,TRUE,_xll.ohTrigger(RecalcTrigger,Trigger3M)),NA())</f>
        <v>2.4598632593439973E-2</v>
      </c>
      <c r="N1536" s="52">
        <f>IFERROR(_xll.qlIndexFixing(Index6M,$H1536,TRUE,_xll.ohTrigger(RecalcTrigger,Trigger6M)),NA())</f>
        <v>2.6245527626601588E-2</v>
      </c>
      <c r="O1536" s="52">
        <f>IFERROR(_xll.qlIndexFixing(ONIndex6M,I1536,TRUE,_xll.ohTrigger(RecalcTrigger,Trigger6M)),NA())</f>
        <v>2.6127611403614637E-2</v>
      </c>
      <c r="P1536" s="52">
        <f>IFERROR(_xll.qlIndexFixing(Index1Y,$H1536,TRUE,_xll.ohTrigger(RecalcTrigger,Trigger1Y)),NA())</f>
        <v>2.7927615535786331E-2</v>
      </c>
      <c r="Q1536" s="52">
        <f>IFERROR(_xll.qlIndexFixing(ONIndex1Y,I1536,TRUE,_xll.ohTrigger(RecalcTrigger,Trigger1Y)),NA())</f>
        <v>2.7627073535834157E-2</v>
      </c>
    </row>
    <row r="1537" spans="2:17" x14ac:dyDescent="0.2">
      <c r="B1537" s="46" t="s">
        <v>51</v>
      </c>
      <c r="D1537" s="49">
        <f>_xll.qlCalendarAdvance(LocalCalendar,$D1536,B1537,"f",FALSE)</f>
        <v>50385</v>
      </c>
      <c r="E1537" s="49">
        <f>_xll.qlInterestRateIndexValueDate(IndexON,D1537)</f>
        <v>50385</v>
      </c>
      <c r="F1537" s="52">
        <f>IFERROR(_xll.qlIndexFixing(IndexON,D1537,TRUE,_xll.ohTrigger(RecalcTrigger,TriggerON)),NA())</f>
        <v>2.1019836798501501E-2</v>
      </c>
      <c r="H1537" s="49">
        <f>_xll.qlCalendarAdvance(IborCalendar,$H1536,B1537,"f",FALSE)</f>
        <v>50375</v>
      </c>
      <c r="I1537" s="49">
        <f>_xll.qlInterestRateIndexValueDate(Index1M,$H1537)</f>
        <v>50377</v>
      </c>
      <c r="J1537" s="52">
        <f>IFERROR(_xll.qlIndexFixing(Index1M,$H1537,TRUE,_xll.ohTrigger(RecalcTrigger,Trigger1M)),NA())</f>
        <v>2.246379721196512E-2</v>
      </c>
      <c r="K1537" s="52">
        <f>IFERROR(_xll.qlIndexFixing(ONIndex1M,I1537,TRUE,_xll.ohTrigger(RecalcTrigger,Trigger1M)),NA())</f>
        <v>2.245324338296939E-2</v>
      </c>
      <c r="L1537" s="52">
        <f>IFERROR(_xll.qlIndexFixing(Index3M,H1537,TRUE,_xll.ohTrigger(RecalcTrigger,Trigger3M)),NA())</f>
        <v>2.4642888667086638E-2</v>
      </c>
      <c r="M1537" s="52">
        <f>IFERROR(_xll.qlIndexFixing(ONIndex3M,I1537,TRUE,_xll.ohTrigger(RecalcTrigger,Trigger3M)),NA())</f>
        <v>2.459398566609039E-2</v>
      </c>
      <c r="N1537" s="52">
        <f>IFERROR(_xll.qlIndexFixing(Index6M,$H1537,TRUE,_xll.ohTrigger(RecalcTrigger,Trigger6M)),NA())</f>
        <v>2.6242808835958194E-2</v>
      </c>
      <c r="O1537" s="52">
        <f>IFERROR(_xll.qlIndexFixing(ONIndex6M,I1537,TRUE,_xll.ohTrigger(RecalcTrigger,Trigger6M)),NA())</f>
        <v>2.6122736700253668E-2</v>
      </c>
      <c r="P1537" s="52">
        <f>IFERROR(_xll.qlIndexFixing(Index1Y,$H1537,TRUE,_xll.ohTrigger(RecalcTrigger,Trigger1Y)),NA())</f>
        <v>2.792325875241207E-2</v>
      </c>
      <c r="Q1537" s="52">
        <f>IFERROR(_xll.qlIndexFixing(ONIndex1Y,I1537,TRUE,_xll.ohTrigger(RecalcTrigger,Trigger1Y)),NA())</f>
        <v>2.7622045674347007E-2</v>
      </c>
    </row>
    <row r="1538" spans="2:17" x14ac:dyDescent="0.2">
      <c r="B1538" s="46" t="s">
        <v>51</v>
      </c>
      <c r="D1538" s="49">
        <f>_xll.qlCalendarAdvance(LocalCalendar,$D1537,B1538,"f",FALSE)</f>
        <v>50392</v>
      </c>
      <c r="E1538" s="49">
        <f>_xll.qlInterestRateIndexValueDate(IndexON,D1538)</f>
        <v>50392</v>
      </c>
      <c r="F1538" s="52">
        <f>IFERROR(_xll.qlIndexFixing(IndexON,D1538,TRUE,_xll.ohTrigger(RecalcTrigger,TriggerON)),NA())</f>
        <v>2.1015678344307176E-2</v>
      </c>
      <c r="H1538" s="49">
        <f>_xll.qlCalendarAdvance(IborCalendar,$H1537,B1538,"f",FALSE)</f>
        <v>50382</v>
      </c>
      <c r="I1538" s="49">
        <f>_xll.qlInterestRateIndexValueDate(Index1M,$H1538)</f>
        <v>50384</v>
      </c>
      <c r="J1538" s="52">
        <f>IFERROR(_xll.qlIndexFixing(Index1M,$H1538,TRUE,_xll.ohTrigger(RecalcTrigger,Trigger1M)),NA())</f>
        <v>2.2458784116314023E-2</v>
      </c>
      <c r="K1538" s="52">
        <f>IFERROR(_xll.qlIndexFixing(ONIndex1M,I1538,TRUE,_xll.ohTrigger(RecalcTrigger,Trigger1M)),NA())</f>
        <v>2.2448185996140069E-2</v>
      </c>
      <c r="L1538" s="52">
        <f>IFERROR(_xll.qlIndexFixing(Index3M,H1538,TRUE,_xll.ohTrigger(RecalcTrigger,Trigger3M)),NA())</f>
        <v>2.463884459997967E-2</v>
      </c>
      <c r="M1538" s="52">
        <f>IFERROR(_xll.qlIndexFixing(ONIndex3M,I1538,TRUE,_xll.ohTrigger(RecalcTrigger,Trigger3M)),NA())</f>
        <v>2.4589848824261296E-2</v>
      </c>
      <c r="N1538" s="52">
        <f>IFERROR(_xll.qlIndexFixing(Index6M,$H1538,TRUE,_xll.ohTrigger(RecalcTrigger,Trigger6M)),NA())</f>
        <v>2.6238868123358881E-2</v>
      </c>
      <c r="O1538" s="52">
        <f>IFERROR(_xll.qlIndexFixing(ONIndex6M,I1538,TRUE,_xll.ohTrigger(RecalcTrigger,Trigger6M)),NA())</f>
        <v>2.611858419015789E-2</v>
      </c>
      <c r="P1538" s="52">
        <f>IFERROR(_xll.qlIndexFixing(Index1Y,$H1538,TRUE,_xll.ohTrigger(RecalcTrigger,Trigger1Y)),NA())</f>
        <v>2.7920280790087335E-2</v>
      </c>
      <c r="Q1538" s="52">
        <f>IFERROR(_xll.qlIndexFixing(ONIndex1Y,I1538,TRUE,_xll.ohTrigger(RecalcTrigger,Trigger1Y)),NA())</f>
        <v>2.7618012405428161E-2</v>
      </c>
    </row>
    <row r="1539" spans="2:17" x14ac:dyDescent="0.2">
      <c r="B1539" s="46" t="s">
        <v>51</v>
      </c>
      <c r="D1539" s="49">
        <f>_xll.qlCalendarAdvance(LocalCalendar,$D1538,B1539,"f",FALSE)</f>
        <v>50402</v>
      </c>
      <c r="E1539" s="49">
        <f>_xll.qlInterestRateIndexValueDate(IndexON,D1539)</f>
        <v>50402</v>
      </c>
      <c r="F1539" s="52">
        <f>IFERROR(_xll.qlIndexFixing(IndexON,D1539,TRUE,_xll.ohTrigger(RecalcTrigger,TriggerON)),NA())</f>
        <v>2.100913417051764E-2</v>
      </c>
      <c r="H1539" s="49">
        <f>_xll.qlCalendarAdvance(IborCalendar,$H1538,B1539,"f",FALSE)</f>
        <v>50389</v>
      </c>
      <c r="I1539" s="49">
        <f>_xll.qlInterestRateIndexValueDate(Index1M,$H1539)</f>
        <v>50391</v>
      </c>
      <c r="J1539" s="52">
        <f>IFERROR(_xll.qlIndexFixing(Index1M,$H1539,TRUE,_xll.ohTrigger(RecalcTrigger,Trigger1M)),NA())</f>
        <v>2.245414116038786E-2</v>
      </c>
      <c r="K1539" s="52">
        <f>IFERROR(_xll.qlIndexFixing(ONIndex1M,I1539,TRUE,_xll.ohTrigger(RecalcTrigger,Trigger1M)),NA())</f>
        <v>2.2443152982134507E-2</v>
      </c>
      <c r="L1539" s="52">
        <f>IFERROR(_xll.qlIndexFixing(Index3M,H1539,TRUE,_xll.ohTrigger(RecalcTrigger,Trigger3M)),NA())</f>
        <v>2.4634819094655036E-2</v>
      </c>
      <c r="M1539" s="52">
        <f>IFERROR(_xll.qlIndexFixing(ONIndex3M,I1539,TRUE,_xll.ohTrigger(RecalcTrigger,Trigger3M)),NA())</f>
        <v>2.4585730427837404E-2</v>
      </c>
      <c r="N1539" s="52">
        <f>IFERROR(_xll.qlIndexFixing(Index6M,$H1539,TRUE,_xll.ohTrigger(RecalcTrigger,Trigger6M)),NA())</f>
        <v>2.623494803791801E-2</v>
      </c>
      <c r="O1539" s="52">
        <f>IFERROR(_xll.qlIndexFixing(ONIndex6M,I1539,TRUE,_xll.ohTrigger(RecalcTrigger,Trigger6M)),NA())</f>
        <v>2.611445203098306E-2</v>
      </c>
      <c r="P1539" s="52">
        <f>IFERROR(_xll.qlIndexFixing(Index1Y,$H1539,TRUE,_xll.ohTrigger(RecalcTrigger,Trigger1Y)),NA())</f>
        <v>2.7917347804325567E-2</v>
      </c>
      <c r="Q1539" s="52">
        <f>IFERROR(_xll.qlIndexFixing(ONIndex1Y,I1539,TRUE,_xll.ohTrigger(RecalcTrigger,Trigger1Y)),NA())</f>
        <v>2.7614022870166011E-2</v>
      </c>
    </row>
    <row r="1540" spans="2:17" x14ac:dyDescent="0.2">
      <c r="B1540" s="46" t="s">
        <v>51</v>
      </c>
      <c r="D1540" s="49">
        <f>_xll.qlCalendarAdvance(LocalCalendar,$D1539,B1540,"f",FALSE)</f>
        <v>50409</v>
      </c>
      <c r="E1540" s="49">
        <f>_xll.qlInterestRateIndexValueDate(IndexON,D1540)</f>
        <v>50409</v>
      </c>
      <c r="F1540" s="52">
        <f>IFERROR(_xll.qlIndexFixing(IndexON,D1540,TRUE,_xll.ohTrigger(RecalcTrigger,TriggerON)),NA())</f>
        <v>2.1005020735804791E-2</v>
      </c>
      <c r="H1540" s="49">
        <f>_xll.qlCalendarAdvance(IborCalendar,$H1539,B1540,"f",FALSE)</f>
        <v>50396</v>
      </c>
      <c r="I1540" s="49">
        <f>_xll.qlInterestRateIndexValueDate(Index1M,$H1540)</f>
        <v>50398</v>
      </c>
      <c r="J1540" s="52">
        <f>IFERROR(_xll.qlIndexFixing(Index1M,$H1540,TRUE,_xll.ohTrigger(RecalcTrigger,Trigger1M)),NA())</f>
        <v>2.2448831191127505E-2</v>
      </c>
      <c r="K1540" s="52">
        <f>IFERROR(_xll.qlIndexFixing(ONIndex1M,I1540,TRUE,_xll.ohTrigger(RecalcTrigger,Trigger1M)),NA())</f>
        <v>2.2439515150690426E-2</v>
      </c>
      <c r="L1540" s="52">
        <f>IFERROR(_xll.qlIndexFixing(Index3M,H1540,TRUE,_xll.ohTrigger(RecalcTrigger,Trigger3M)),NA())</f>
        <v>2.4630812151058556E-2</v>
      </c>
      <c r="M1540" s="52">
        <f>IFERROR(_xll.qlIndexFixing(ONIndex3M,I1540,TRUE,_xll.ohTrigger(RecalcTrigger,Trigger3M)),NA())</f>
        <v>2.4583819717911126E-2</v>
      </c>
      <c r="N1540" s="52">
        <f>IFERROR(_xll.qlIndexFixing(Index6M,$H1540,TRUE,_xll.ohTrigger(RecalcTrigger,Trigger6M)),NA())</f>
        <v>2.6231048579513919E-2</v>
      </c>
      <c r="O1540" s="52">
        <f>IFERROR(_xll.qlIndexFixing(ONIndex6M,I1540,TRUE,_xll.ohTrigger(RecalcTrigger,Trigger6M)),NA())</f>
        <v>2.6112957008253446E-2</v>
      </c>
      <c r="P1540" s="52">
        <f>IFERROR(_xll.qlIndexFixing(Index1Y,$H1540,TRUE,_xll.ohTrigger(RecalcTrigger,Trigger1Y)),NA())</f>
        <v>2.7918941024905067E-2</v>
      </c>
      <c r="Q1540" s="52">
        <f>IFERROR(_xll.qlIndexFixing(ONIndex1Y,I1540,TRUE,_xll.ohTrigger(RecalcTrigger,Trigger1Y)),NA())</f>
        <v>2.7613193693966309E-2</v>
      </c>
    </row>
    <row r="1541" spans="2:17" x14ac:dyDescent="0.2">
      <c r="B1541" s="46" t="s">
        <v>51</v>
      </c>
      <c r="D1541" s="49">
        <f>_xll.qlCalendarAdvance(LocalCalendar,$D1540,B1541,"f",FALSE)</f>
        <v>50416</v>
      </c>
      <c r="E1541" s="49">
        <f>_xll.qlInterestRateIndexValueDate(IndexON,D1541)</f>
        <v>50416</v>
      </c>
      <c r="F1541" s="52">
        <f>IFERROR(_xll.qlIndexFixing(IndexON,D1541,TRUE,_xll.ohTrigger(RecalcTrigger,TriggerON)),NA())</f>
        <v>2.1000926784866536E-2</v>
      </c>
      <c r="H1541" s="49">
        <f>_xll.qlCalendarAdvance(IborCalendar,$H1540,B1541,"f",FALSE)</f>
        <v>50403</v>
      </c>
      <c r="I1541" s="49">
        <f>_xll.qlInterestRateIndexValueDate(Index1M,$H1541)</f>
        <v>50405</v>
      </c>
      <c r="J1541" s="52">
        <f>IFERROR(_xll.qlIndexFixing(Index1M,$H1541,TRUE,_xll.ohTrigger(RecalcTrigger,Trigger1M)),NA())</f>
        <v>2.2442846501084312E-2</v>
      </c>
      <c r="K1541" s="52">
        <f>IFERROR(_xll.qlIndexFixing(ONIndex1M,I1541,TRUE,_xll.ohTrigger(RecalcTrigger,Trigger1M)),NA())</f>
        <v>2.2434192245921469E-2</v>
      </c>
      <c r="L1541" s="52">
        <f>IFERROR(_xll.qlIndexFixing(Index3M,H1541,TRUE,_xll.ohTrigger(RecalcTrigger,Trigger3M)),NA())</f>
        <v>2.4626823769131612E-2</v>
      </c>
      <c r="M1541" s="52">
        <f>IFERROR(_xll.qlIndexFixing(ONIndex3M,I1541,TRUE,_xll.ohTrigger(RecalcTrigger,Trigger3M)),NA())</f>
        <v>2.45791938337514E-2</v>
      </c>
      <c r="N1541" s="52">
        <f>IFERROR(_xll.qlIndexFixing(Index6M,$H1541,TRUE,_xll.ohTrigger(RecalcTrigger,Trigger6M)),NA())</f>
        <v>2.6226488589611529E-2</v>
      </c>
      <c r="O1541" s="52">
        <f>IFERROR(_xll.qlIndexFixing(ONIndex6M,I1541,TRUE,_xll.ohTrigger(RecalcTrigger,Trigger6M)),NA())</f>
        <v>2.6108214613860259E-2</v>
      </c>
      <c r="P1541" s="52">
        <f>IFERROR(_xll.qlIndexFixing(Index1Y,$H1541,TRUE,_xll.ohTrigger(RecalcTrigger,Trigger1Y)),NA())</f>
        <v>2.7910718521379101E-2</v>
      </c>
      <c r="Q1541" s="52">
        <f>IFERROR(_xll.qlIndexFixing(ONIndex1Y,I1541,TRUE,_xll.ohTrigger(RecalcTrigger,Trigger1Y)),NA())</f>
        <v>2.7608520481621213E-2</v>
      </c>
    </row>
    <row r="1542" spans="2:17" x14ac:dyDescent="0.2">
      <c r="B1542" s="46" t="s">
        <v>51</v>
      </c>
      <c r="D1542" s="49">
        <f>_xll.qlCalendarAdvance(LocalCalendar,$D1541,B1542,"f",FALSE)</f>
        <v>50424</v>
      </c>
      <c r="E1542" s="49">
        <f>_xll.qlInterestRateIndexValueDate(IndexON,D1542)</f>
        <v>50424</v>
      </c>
      <c r="F1542" s="52">
        <f>IFERROR(_xll.qlIndexFixing(IndexON,D1542,TRUE,_xll.ohTrigger(RecalcTrigger,TriggerON)),NA())</f>
        <v>2.0996271841315917E-2</v>
      </c>
      <c r="H1542" s="49">
        <f>_xll.qlCalendarAdvance(IborCalendar,$H1541,B1542,"f",FALSE)</f>
        <v>50410</v>
      </c>
      <c r="I1542" s="49">
        <f>_xll.qlInterestRateIndexValueDate(Index1M,$H1542)</f>
        <v>50412</v>
      </c>
      <c r="J1542" s="52">
        <f>IFERROR(_xll.qlIndexFixing(Index1M,$H1542,TRUE,_xll.ohTrigger(RecalcTrigger,Trigger1M)),NA())</f>
        <v>2.2438975953876228E-2</v>
      </c>
      <c r="K1542" s="52">
        <f>IFERROR(_xll.qlIndexFixing(ONIndex1M,I1542,TRUE,_xll.ohTrigger(RecalcTrigger,Trigger1M)),NA())</f>
        <v>2.2428200176740631E-2</v>
      </c>
      <c r="L1542" s="52">
        <f>IFERROR(_xll.qlIndexFixing(Index3M,H1542,TRUE,_xll.ohTrigger(RecalcTrigger,Trigger3M)),NA())</f>
        <v>2.4622853948820911E-2</v>
      </c>
      <c r="M1542" s="52">
        <f>IFERROR(_xll.qlIndexFixing(ONIndex3M,I1542,TRUE,_xll.ohTrigger(RecalcTrigger,Trigger3M)),NA())</f>
        <v>2.4573485911316695E-2</v>
      </c>
      <c r="N1542" s="52">
        <f>IFERROR(_xll.qlIndexFixing(Index6M,$H1542,TRUE,_xll.ohTrigger(RecalcTrigger,Trigger6M)),NA())</f>
        <v>2.6222629190909473E-2</v>
      </c>
      <c r="O1542" s="52">
        <f>IFERROR(_xll.qlIndexFixing(ONIndex6M,I1542,TRUE,_xll.ohTrigger(RecalcTrigger,Trigger6M)),NA())</f>
        <v>2.6102177659863557E-2</v>
      </c>
      <c r="P1542" s="52">
        <f>IFERROR(_xll.qlIndexFixing(Index1Y,$H1542,TRUE,_xll.ohTrigger(RecalcTrigger,Trigger1Y)),NA())</f>
        <v>2.7908818702541714E-2</v>
      </c>
      <c r="Q1542" s="52">
        <f>IFERROR(_xll.qlIndexFixing(ONIndex1Y,I1542,TRUE,_xll.ohTrigger(RecalcTrigger,Trigger1Y)),NA())</f>
        <v>2.760231666464108E-2</v>
      </c>
    </row>
    <row r="1543" spans="2:17" x14ac:dyDescent="0.2">
      <c r="B1543" s="46" t="s">
        <v>51</v>
      </c>
      <c r="D1543" s="49">
        <f>_xll.qlCalendarAdvance(LocalCalendar,$D1542,B1543,"f",FALSE)</f>
        <v>50431</v>
      </c>
      <c r="E1543" s="49">
        <f>_xll.qlInterestRateIndexValueDate(IndexON,D1543)</f>
        <v>50431</v>
      </c>
      <c r="F1543" s="52">
        <f>IFERROR(_xll.qlIndexFixing(IndexON,D1543,TRUE,_xll.ohTrigger(RecalcTrigger,TriggerON)),NA())</f>
        <v>2.0992219640980636E-2</v>
      </c>
      <c r="H1543" s="49">
        <f>_xll.qlCalendarAdvance(IborCalendar,$H1542,B1543,"f",FALSE)</f>
        <v>50417</v>
      </c>
      <c r="I1543" s="49">
        <f>_xll.qlInterestRateIndexValueDate(Index1M,$H1543)</f>
        <v>50419</v>
      </c>
      <c r="J1543" s="52">
        <f>IFERROR(_xll.qlIndexFixing(Index1M,$H1543,TRUE,_xll.ohTrigger(RecalcTrigger,Trigger1M)),NA())</f>
        <v>2.2434436436319677E-2</v>
      </c>
      <c r="K1543" s="52">
        <f>IFERROR(_xll.qlIndexFixing(ONIndex1M,I1543,TRUE,_xll.ohTrigger(RecalcTrigger,Trigger1M)),NA())</f>
        <v>2.2423264653790298E-2</v>
      </c>
      <c r="L1543" s="52">
        <f>IFERROR(_xll.qlIndexFixing(Index3M,H1543,TRUE,_xll.ohTrigger(RecalcTrigger,Trigger3M)),NA())</f>
        <v>2.4618902690072275E-2</v>
      </c>
      <c r="M1543" s="52">
        <f>IFERROR(_xll.qlIndexFixing(ONIndex3M,I1543,TRUE,_xll.ohTrigger(RecalcTrigger,Trigger3M)),NA())</f>
        <v>2.4569441296753425E-2</v>
      </c>
      <c r="N1543" s="52">
        <f>IFERROR(_xll.qlIndexFixing(Index6M,$H1543,TRUE,_xll.ohTrigger(RecalcTrigger,Trigger6M)),NA())</f>
        <v>2.6218790417360711E-2</v>
      </c>
      <c r="O1543" s="52">
        <f>IFERROR(_xll.qlIndexFixing(ONIndex6M,I1543,TRUE,_xll.ohTrigger(RecalcTrigger,Trigger6M)),NA())</f>
        <v>2.6098126904932073E-2</v>
      </c>
      <c r="P1543" s="52">
        <f>IFERROR(_xll.qlIndexFixing(Index1Y,$H1543,TRUE,_xll.ohTrigger(RecalcTrigger,Trigger1Y)),NA())</f>
        <v>2.790606561918722E-2</v>
      </c>
      <c r="Q1543" s="52">
        <f>IFERROR(_xll.qlIndexFixing(ONIndex1Y,I1543,TRUE,_xll.ohTrigger(RecalcTrigger,Trigger1Y)),NA())</f>
        <v>2.7598502063126418E-2</v>
      </c>
    </row>
    <row r="1544" spans="2:17" x14ac:dyDescent="0.2">
      <c r="B1544" s="46" t="s">
        <v>51</v>
      </c>
      <c r="D1544" s="49">
        <f>_xll.qlCalendarAdvance(LocalCalendar,$D1543,B1544,"f",FALSE)</f>
        <v>50438</v>
      </c>
      <c r="E1544" s="49">
        <f>_xll.qlInterestRateIndexValueDate(IndexON,D1544)</f>
        <v>50438</v>
      </c>
      <c r="F1544" s="52">
        <f>IFERROR(_xll.qlIndexFixing(IndexON,D1544,TRUE,_xll.ohTrigger(RecalcTrigger,TriggerON)),NA())</f>
        <v>2.0988186924340013E-2</v>
      </c>
      <c r="H1544" s="49">
        <f>_xll.qlCalendarAdvance(IborCalendar,$H1543,B1544,"f",FALSE)</f>
        <v>50424</v>
      </c>
      <c r="I1544" s="49">
        <f>_xll.qlInterestRateIndexValueDate(Index1M,$H1544)</f>
        <v>50426</v>
      </c>
      <c r="J1544" s="52">
        <f>IFERROR(_xll.qlIndexFixing(Index1M,$H1544,TRUE,_xll.ohTrigger(RecalcTrigger,Trigger1M)),NA())</f>
        <v>2.2429218404297901E-2</v>
      </c>
      <c r="K1544" s="52">
        <f>IFERROR(_xll.qlIndexFixing(ONIndex1M,I1544,TRUE,_xll.ohTrigger(RecalcTrigger,Trigger1M)),NA())</f>
        <v>2.2418353503583788E-2</v>
      </c>
      <c r="L1544" s="52">
        <f>IFERROR(_xll.qlIndexFixing(Index3M,H1544,TRUE,_xll.ohTrigger(RecalcTrigger,Trigger3M)),NA())</f>
        <v>2.4614969992828861E-2</v>
      </c>
      <c r="M1544" s="52">
        <f>IFERROR(_xll.qlIndexFixing(ONIndex3M,I1544,TRUE,_xll.ohTrigger(RecalcTrigger,Trigger3M)),NA())</f>
        <v>2.4565415127435486E-2</v>
      </c>
      <c r="N1544" s="52">
        <f>IFERROR(_xll.qlIndexFixing(Index6M,$H1544,TRUE,_xll.ohTrigger(RecalcTrigger,Trigger6M)),NA())</f>
        <v>2.6214972268846892E-2</v>
      </c>
      <c r="O1544" s="52">
        <f>IFERROR(_xll.qlIndexFixing(ONIndex6M,I1544,TRUE,_xll.ohTrigger(RecalcTrigger,Trigger6M)),NA())</f>
        <v>2.6094096501001474E-2</v>
      </c>
      <c r="P1544" s="52">
        <f>IFERROR(_xll.qlIndexFixing(Index1Y,$H1544,TRUE,_xll.ohTrigger(RecalcTrigger,Trigger1Y)),NA())</f>
        <v>2.7903357510504163E-2</v>
      </c>
      <c r="Q1544" s="52">
        <f>IFERROR(_xll.qlIndexFixing(ONIndex1Y,I1544,TRUE,_xll.ohTrigger(RecalcTrigger,Trigger1Y)),NA())</f>
        <v>2.7594731194868771E-2</v>
      </c>
    </row>
    <row r="1545" spans="2:17" x14ac:dyDescent="0.2">
      <c r="B1545" s="46" t="s">
        <v>51</v>
      </c>
      <c r="D1545" s="49">
        <f>_xll.qlCalendarAdvance(LocalCalendar,$D1544,B1545,"f",FALSE)</f>
        <v>50445</v>
      </c>
      <c r="E1545" s="49">
        <f>_xll.qlInterestRateIndexValueDate(IndexON,D1545)</f>
        <v>50445</v>
      </c>
      <c r="F1545" s="52">
        <f>IFERROR(_xll.qlIndexFixing(IndexON,D1545,TRUE,_xll.ohTrigger(RecalcTrigger,TriggerON)),NA())</f>
        <v>2.0984173691314112E-2</v>
      </c>
      <c r="H1545" s="49">
        <f>_xll.qlCalendarAdvance(IborCalendar,$H1544,B1545,"f",FALSE)</f>
        <v>50431</v>
      </c>
      <c r="I1545" s="49">
        <f>_xll.qlInterestRateIndexValueDate(Index1M,$H1545)</f>
        <v>50433</v>
      </c>
      <c r="J1545" s="52">
        <f>IFERROR(_xll.qlIndexFixing(Index1M,$H1545,TRUE,_xll.ohTrigger(RecalcTrigger,Trigger1M)),NA())</f>
        <v>2.2423314117299448E-2</v>
      </c>
      <c r="K1545" s="52">
        <f>IFERROR(_xll.qlIndexFixing(ONIndex1M,I1545,TRUE,_xll.ohTrigger(RecalcTrigger,Trigger1M)),NA())</f>
        <v>2.2413466726121101E-2</v>
      </c>
      <c r="L1545" s="52">
        <f>IFERROR(_xll.qlIndexFixing(Index3M,H1545,TRUE,_xll.ohTrigger(RecalcTrigger,Trigger3M)),NA())</f>
        <v>2.4611055857039155E-2</v>
      </c>
      <c r="M1545" s="52">
        <f>IFERROR(_xll.qlIndexFixing(ONIndex3M,I1545,TRUE,_xll.ohTrigger(RecalcTrigger,Trigger3M)),NA())</f>
        <v>2.4561407403602686E-2</v>
      </c>
      <c r="N1545" s="52">
        <f>IFERROR(_xll.qlIndexFixing(Index6M,$H1545,TRUE,_xll.ohTrigger(RecalcTrigger,Trigger6M)),NA())</f>
        <v>2.6211174745252301E-2</v>
      </c>
      <c r="O1545" s="52">
        <f>IFERROR(_xll.qlIndexFixing(ONIndex6M,I1545,TRUE,_xll.ohTrigger(RecalcTrigger,Trigger6M)),NA())</f>
        <v>2.6090086448151695E-2</v>
      </c>
      <c r="P1545" s="52">
        <f>IFERROR(_xll.qlIndexFixing(Index1Y,$H1545,TRUE,_xll.ohTrigger(RecalcTrigger,Trigger1Y)),NA())</f>
        <v>2.7900694376132504E-2</v>
      </c>
      <c r="Q1545" s="52">
        <f>IFERROR(_xll.qlIndexFixing(ONIndex1Y,I1545,TRUE,_xll.ohTrigger(RecalcTrigger,Trigger1Y)),NA())</f>
        <v>2.7591004060028013E-2</v>
      </c>
    </row>
    <row r="1546" spans="2:17" x14ac:dyDescent="0.2">
      <c r="B1546" s="46" t="s">
        <v>51</v>
      </c>
      <c r="D1546" s="49">
        <f>_xll.qlCalendarAdvance(LocalCalendar,$D1545,B1546,"f",FALSE)</f>
        <v>50452</v>
      </c>
      <c r="E1546" s="49">
        <f>_xll.qlInterestRateIndexValueDate(IndexON,D1546)</f>
        <v>50452</v>
      </c>
      <c r="F1546" s="52">
        <f>IFERROR(_xll.qlIndexFixing(IndexON,D1546,TRUE,_xll.ohTrigger(RecalcTrigger,TriggerON)),NA())</f>
        <v>2.0980179942062804E-2</v>
      </c>
      <c r="H1546" s="49">
        <f>_xll.qlCalendarAdvance(IborCalendar,$H1545,B1546,"f",FALSE)</f>
        <v>50438</v>
      </c>
      <c r="I1546" s="49">
        <f>_xll.qlInterestRateIndexValueDate(Index1M,$H1546)</f>
        <v>50440</v>
      </c>
      <c r="J1546" s="52">
        <f>IFERROR(_xll.qlIndexFixing(Index1M,$H1546,TRUE,_xll.ohTrigger(RecalcTrigger,Trigger1M)),NA())</f>
        <v>2.2418136876361912E-2</v>
      </c>
      <c r="K1546" s="52">
        <f>IFERROR(_xll.qlIndexFixing(ONIndex1M,I1546,TRUE,_xll.ohTrigger(RecalcTrigger,Trigger1M)),NA())</f>
        <v>2.2408604321482173E-2</v>
      </c>
      <c r="L1546" s="52">
        <f>IFERROR(_xll.qlIndexFixing(Index3M,H1546,TRUE,_xll.ohTrigger(RecalcTrigger,Trigger3M)),NA())</f>
        <v>2.4606595827971381E-2</v>
      </c>
      <c r="M1546" s="52">
        <f>IFERROR(_xll.qlIndexFixing(ONIndex3M,I1546,TRUE,_xll.ohTrigger(RecalcTrigger,Trigger3M)),NA())</f>
        <v>2.4557418125255026E-2</v>
      </c>
      <c r="N1546" s="52">
        <f>IFERROR(_xll.qlIndexFixing(Index6M,$H1546,TRUE,_xll.ohTrigger(RecalcTrigger,Trigger6M)),NA())</f>
        <v>2.6207397846457699E-2</v>
      </c>
      <c r="O1546" s="52">
        <f>IFERROR(_xll.qlIndexFixing(ONIndex6M,I1546,TRUE,_xll.ohTrigger(RecalcTrigger,Trigger6M)),NA())</f>
        <v>2.6086096746222864E-2</v>
      </c>
      <c r="P1546" s="52">
        <f>IFERROR(_xll.qlIndexFixing(Index1Y,$H1546,TRUE,_xll.ohTrigger(RecalcTrigger,Trigger1Y)),NA())</f>
        <v>2.7898076215717899E-2</v>
      </c>
      <c r="Q1546" s="52">
        <f>IFERROR(_xll.qlIndexFixing(ONIndex1Y,I1546,TRUE,_xll.ohTrigger(RecalcTrigger,Trigger1Y)),NA())</f>
        <v>2.7587320658764014E-2</v>
      </c>
    </row>
    <row r="1547" spans="2:17" x14ac:dyDescent="0.2">
      <c r="B1547" s="46" t="s">
        <v>51</v>
      </c>
      <c r="D1547" s="49">
        <f>_xll.qlCalendarAdvance(LocalCalendar,$D1546,B1547,"f",FALSE)</f>
        <v>50459</v>
      </c>
      <c r="E1547" s="49">
        <f>_xll.qlInterestRateIndexValueDate(IndexON,D1547)</f>
        <v>50459</v>
      </c>
      <c r="F1547" s="52">
        <f>IFERROR(_xll.qlIndexFixing(IndexON,D1547,TRUE,_xll.ohTrigger(RecalcTrigger,TriggerON)),NA())</f>
        <v>2.0976205676346282E-2</v>
      </c>
      <c r="H1547" s="49">
        <f>_xll.qlCalendarAdvance(IborCalendar,$H1546,B1547,"f",FALSE)</f>
        <v>50445</v>
      </c>
      <c r="I1547" s="49">
        <f>_xll.qlInterestRateIndexValueDate(Index1M,$H1547)</f>
        <v>50447</v>
      </c>
      <c r="J1547" s="52">
        <f>IFERROR(_xll.qlIndexFixing(Index1M,$H1547,TRUE,_xll.ohTrigger(RecalcTrigger,Trigger1M)),NA())</f>
        <v>2.2413337794726967E-2</v>
      </c>
      <c r="K1547" s="52">
        <f>IFERROR(_xll.qlIndexFixing(ONIndex1M,I1547,TRUE,_xll.ohTrigger(RecalcTrigger,Trigger1M)),NA())</f>
        <v>2.2403766289587068E-2</v>
      </c>
      <c r="L1547" s="52">
        <f>IFERROR(_xll.qlIndexFixing(Index3M,H1547,TRUE,_xll.ohTrigger(RecalcTrigger,Trigger3M)),NA())</f>
        <v>2.4602717753375546E-2</v>
      </c>
      <c r="M1547" s="52">
        <f>IFERROR(_xll.qlIndexFixing(ONIndex3M,I1547,TRUE,_xll.ohTrigger(RecalcTrigger,Trigger3M)),NA())</f>
        <v>2.4553447292312569E-2</v>
      </c>
      <c r="N1547" s="52">
        <f>IFERROR(_xll.qlIndexFixing(Index6M,$H1547,TRUE,_xll.ohTrigger(RecalcTrigger,Trigger6M)),NA())</f>
        <v>2.6203641572349591E-2</v>
      </c>
      <c r="O1547" s="52">
        <f>IFERROR(_xll.qlIndexFixing(ONIndex6M,I1547,TRUE,_xll.ohTrigger(RecalcTrigger,Trigger6M)),NA())</f>
        <v>2.6082127395374854E-2</v>
      </c>
      <c r="P1547" s="52">
        <f>IFERROR(_xll.qlIndexFixing(Index1Y,$H1547,TRUE,_xll.ohTrigger(RecalcTrigger,Trigger1Y)),NA())</f>
        <v>2.789550302891191E-2</v>
      </c>
      <c r="Q1547" s="52">
        <f>IFERROR(_xll.qlIndexFixing(ONIndex1Y,I1547,TRUE,_xll.ohTrigger(RecalcTrigger,Trigger1Y)),NA())</f>
        <v>2.7583680990836967E-2</v>
      </c>
    </row>
    <row r="1548" spans="2:17" x14ac:dyDescent="0.2">
      <c r="B1548" s="46" t="s">
        <v>51</v>
      </c>
      <c r="D1548" s="49">
        <f>_xll.qlCalendarAdvance(LocalCalendar,$D1547,B1548,"f",FALSE)</f>
        <v>50466</v>
      </c>
      <c r="E1548" s="49">
        <f>_xll.qlInterestRateIndexValueDate(IndexON,D1548)</f>
        <v>50466</v>
      </c>
      <c r="F1548" s="52">
        <f>IFERROR(_xll.qlIndexFixing(IndexON,D1548,TRUE,_xll.ohTrigger(RecalcTrigger,TriggerON)),NA())</f>
        <v>2.0972250894324418E-2</v>
      </c>
      <c r="H1548" s="49">
        <f>_xll.qlCalendarAdvance(IborCalendar,$H1547,B1548,"f",FALSE)</f>
        <v>50452</v>
      </c>
      <c r="I1548" s="49">
        <f>_xll.qlInterestRateIndexValueDate(Index1M,$H1548)</f>
        <v>50454</v>
      </c>
      <c r="J1548" s="52">
        <f>IFERROR(_xll.qlIndexFixing(Index1M,$H1548,TRUE,_xll.ohTrigger(RecalcTrigger,Trigger1M)),NA())</f>
        <v>2.2408563128530266E-2</v>
      </c>
      <c r="K1548" s="52">
        <f>IFERROR(_xll.qlIndexFixing(ONIndex1M,I1548,TRUE,_xll.ohTrigger(RecalcTrigger,Trigger1M)),NA())</f>
        <v>2.2398952630355851E-2</v>
      </c>
      <c r="L1548" s="52">
        <f>IFERROR(_xll.qlIndexFixing(Index3M,H1548,TRUE,_xll.ohTrigger(RecalcTrigger,Trigger3M)),NA())</f>
        <v>2.4598858238768312E-2</v>
      </c>
      <c r="M1548" s="52">
        <f>IFERROR(_xll.qlIndexFixing(ONIndex3M,I1548,TRUE,_xll.ohTrigger(RecalcTrigger,Trigger3M)),NA())</f>
        <v>2.4549494904775315E-2</v>
      </c>
      <c r="N1548" s="52">
        <f>IFERROR(_xll.qlIndexFixing(Index6M,$H1548,TRUE,_xll.ohTrigger(RecalcTrigger,Trigger6M)),NA())</f>
        <v>2.6199905922811375E-2</v>
      </c>
      <c r="O1548" s="52">
        <f>IFERROR(_xll.qlIndexFixing(ONIndex6M,I1548,TRUE,_xll.ohTrigger(RecalcTrigger,Trigger6M)),NA())</f>
        <v>2.6078178395607665E-2</v>
      </c>
      <c r="P1548" s="52">
        <f>IFERROR(_xll.qlIndexFixing(Index1Y,$H1548,TRUE,_xll.ohTrigger(RecalcTrigger,Trigger1Y)),NA())</f>
        <v>2.7892974815372239E-2</v>
      </c>
      <c r="Q1548" s="52">
        <f>IFERROR(_xll.qlIndexFixing(ONIndex1Y,I1548,TRUE,_xll.ohTrigger(RecalcTrigger,Trigger1Y)),NA())</f>
        <v>2.7580085056326809E-2</v>
      </c>
    </row>
    <row r="1549" spans="2:17" x14ac:dyDescent="0.2">
      <c r="B1549" s="46" t="s">
        <v>51</v>
      </c>
      <c r="D1549" s="49">
        <f>_xll.qlCalendarAdvance(LocalCalendar,$D1548,B1549,"f",FALSE)</f>
        <v>50473</v>
      </c>
      <c r="E1549" s="49">
        <f>_xll.qlInterestRateIndexValueDate(IndexON,D1549)</f>
        <v>50473</v>
      </c>
      <c r="F1549" s="52">
        <f>IFERROR(_xll.qlIndexFixing(IndexON,D1549,TRUE,_xll.ohTrigger(RecalcTrigger,TriggerON)),NA())</f>
        <v>2.0968315595917275E-2</v>
      </c>
      <c r="H1549" s="49">
        <f>_xll.qlCalendarAdvance(IborCalendar,$H1548,B1549,"f",FALSE)</f>
        <v>50459</v>
      </c>
      <c r="I1549" s="49">
        <f>_xll.qlInterestRateIndexValueDate(Index1M,$H1549)</f>
        <v>50461</v>
      </c>
      <c r="J1549" s="52">
        <f>IFERROR(_xll.qlIndexFixing(Index1M,$H1549,TRUE,_xll.ohTrigger(RecalcTrigger,Trigger1M)),NA())</f>
        <v>2.2403812877751821E-2</v>
      </c>
      <c r="K1549" s="52">
        <f>IFERROR(_xll.qlIndexFixing(ONIndex1M,I1549,TRUE,_xll.ohTrigger(RecalcTrigger,Trigger1M)),NA())</f>
        <v>2.2394163344028328E-2</v>
      </c>
      <c r="L1549" s="52">
        <f>IFERROR(_xll.qlIndexFixing(Index3M,H1549,TRUE,_xll.ohTrigger(RecalcTrigger,Trigger3M)),NA())</f>
        <v>2.4595017284095792E-2</v>
      </c>
      <c r="M1549" s="52">
        <f>IFERROR(_xll.qlIndexFixing(ONIndex3M,I1549,TRUE,_xll.ohTrigger(RecalcTrigger,Trigger3M)),NA())</f>
        <v>2.4545560962723201E-2</v>
      </c>
      <c r="N1549" s="52">
        <f>IFERROR(_xll.qlIndexFixing(Index6M,$H1549,TRUE,_xll.ohTrigger(RecalcTrigger,Trigger6M)),NA())</f>
        <v>2.6196190897729118E-2</v>
      </c>
      <c r="O1549" s="52">
        <f>IFERROR(_xll.qlIndexFixing(ONIndex6M,I1549,TRUE,_xll.ohTrigger(RecalcTrigger,Trigger6M)),NA())</f>
        <v>2.6074249746761424E-2</v>
      </c>
      <c r="P1549" s="52">
        <f>IFERROR(_xll.qlIndexFixing(Index1Y,$H1549,TRUE,_xll.ohTrigger(RecalcTrigger,Trigger1Y)),NA())</f>
        <v>2.7890491574762716E-2</v>
      </c>
      <c r="Q1549" s="52">
        <f>IFERROR(_xll.qlIndexFixing(ONIndex1Y,I1549,TRUE,_xll.ohTrigger(RecalcTrigger,Trigger1Y)),NA())</f>
        <v>2.7576532855233538E-2</v>
      </c>
    </row>
    <row r="1550" spans="2:17" x14ac:dyDescent="0.2">
      <c r="B1550" s="46" t="s">
        <v>51</v>
      </c>
      <c r="D1550" s="49">
        <f>_xll.qlCalendarAdvance(LocalCalendar,$D1549,B1550,"f",FALSE)</f>
        <v>50480</v>
      </c>
      <c r="E1550" s="49">
        <f>_xll.qlInterestRateIndexValueDate(IndexON,D1550)</f>
        <v>50480</v>
      </c>
      <c r="F1550" s="52">
        <f>IFERROR(_xll.qlIndexFixing(IndexON,D1550,TRUE,_xll.ohTrigger(RecalcTrigger,TriggerON)),NA())</f>
        <v>2.096439978120479E-2</v>
      </c>
      <c r="H1550" s="49">
        <f>_xll.qlCalendarAdvance(IborCalendar,$H1549,B1550,"f",FALSE)</f>
        <v>50466</v>
      </c>
      <c r="I1550" s="49">
        <f>_xll.qlInterestRateIndexValueDate(Index1M,$H1550)</f>
        <v>50468</v>
      </c>
      <c r="J1550" s="52">
        <f>IFERROR(_xll.qlIndexFixing(Index1M,$H1550,TRUE,_xll.ohTrigger(RecalcTrigger,Trigger1M)),NA())</f>
        <v>2.2400531879112617E-2</v>
      </c>
      <c r="K1550" s="52">
        <f>IFERROR(_xll.qlIndexFixing(ONIndex1M,I1550,TRUE,_xll.ohTrigger(RecalcTrigger,Trigger1M)),NA())</f>
        <v>2.2389398430444629E-2</v>
      </c>
      <c r="L1550" s="52">
        <f>IFERROR(_xll.qlIndexFixing(Index3M,H1550,TRUE,_xll.ohTrigger(RecalcTrigger,Trigger3M)),NA())</f>
        <v>2.4592901398265303E-2</v>
      </c>
      <c r="M1550" s="52">
        <f>IFERROR(_xll.qlIndexFixing(ONIndex3M,I1550,TRUE,_xll.ohTrigger(RecalcTrigger,Trigger3M)),NA())</f>
        <v>2.4541645466076289E-2</v>
      </c>
      <c r="N1550" s="52">
        <f>IFERROR(_xll.qlIndexFixing(Index6M,$H1550,TRUE,_xll.ohTrigger(RecalcTrigger,Trigger6M)),NA())</f>
        <v>2.6196650488125518E-2</v>
      </c>
      <c r="O1550" s="52">
        <f>IFERROR(_xll.qlIndexFixing(ONIndex6M,I1550,TRUE,_xll.ohTrigger(RecalcTrigger,Trigger6M)),NA())</f>
        <v>2.607034144907594E-2</v>
      </c>
      <c r="P1550" s="52">
        <f>IFERROR(_xll.qlIndexFixing(Index1Y,$H1550,TRUE,_xll.ohTrigger(RecalcTrigger,Trigger1Y)),NA())</f>
        <v>2.7888053306753081E-2</v>
      </c>
      <c r="Q1550" s="52">
        <f>IFERROR(_xll.qlIndexFixing(ONIndex1Y,I1550,TRUE,_xll.ohTrigger(RecalcTrigger,Trigger1Y)),NA())</f>
        <v>2.7573024387637091E-2</v>
      </c>
    </row>
    <row r="1551" spans="2:17" x14ac:dyDescent="0.2">
      <c r="B1551" s="46" t="s">
        <v>51</v>
      </c>
      <c r="D1551" s="49">
        <f>_xll.qlCalendarAdvance(LocalCalendar,$D1550,B1551,"f",FALSE)</f>
        <v>50487</v>
      </c>
      <c r="E1551" s="49">
        <f>_xll.qlInterestRateIndexValueDate(IndexON,D1551)</f>
        <v>50487</v>
      </c>
      <c r="F1551" s="52">
        <f>IFERROR(_xll.qlIndexFixing(IndexON,D1551,TRUE,_xll.ohTrigger(RecalcTrigger,TriggerON)),NA())</f>
        <v>2.0960503450186962E-2</v>
      </c>
      <c r="H1551" s="49">
        <f>_xll.qlCalendarAdvance(IborCalendar,$H1550,B1551,"f",FALSE)</f>
        <v>50473</v>
      </c>
      <c r="I1551" s="49">
        <f>_xll.qlInterestRateIndexValueDate(Index1M,$H1551)</f>
        <v>50475</v>
      </c>
      <c r="J1551" s="52">
        <f>IFERROR(_xll.qlIndexFixing(Index1M,$H1551,TRUE,_xll.ohTrigger(RecalcTrigger,Trigger1M)),NA())</f>
        <v>2.2395836267602998E-2</v>
      </c>
      <c r="K1551" s="52">
        <f>IFERROR(_xll.qlIndexFixing(ONIndex1M,I1551,TRUE,_xll.ohTrigger(RecalcTrigger,Trigger1M)),NA())</f>
        <v>2.2384657889444881E-2</v>
      </c>
      <c r="L1551" s="52">
        <f>IFERROR(_xll.qlIndexFixing(Index3M,H1551,TRUE,_xll.ohTrigger(RecalcTrigger,Trigger3M)),NA())</f>
        <v>2.4589100764070115E-2</v>
      </c>
      <c r="M1551" s="52">
        <f>IFERROR(_xll.qlIndexFixing(ONIndex3M,I1551,TRUE,_xll.ohTrigger(RecalcTrigger,Trigger3M)),NA())</f>
        <v>2.4537748414754645E-2</v>
      </c>
      <c r="N1551" s="52">
        <f>IFERROR(_xll.qlIndexFixing(Index6M,$H1551,TRUE,_xll.ohTrigger(RecalcTrigger,Trigger6M)),NA())</f>
        <v>2.6192290047714523E-2</v>
      </c>
      <c r="O1551" s="52">
        <f>IFERROR(_xll.qlIndexFixing(ONIndex6M,I1551,TRUE,_xll.ohTrigger(RecalcTrigger,Trigger6M)),NA())</f>
        <v>2.6066453502231468E-2</v>
      </c>
      <c r="P1551" s="52">
        <f>IFERROR(_xll.qlIndexFixing(Index1Y,$H1551,TRUE,_xll.ohTrigger(RecalcTrigger,Trigger1Y)),NA())</f>
        <v>2.7885660011018994E-2</v>
      </c>
      <c r="Q1551" s="52">
        <f>IFERROR(_xll.qlIndexFixing(ONIndex1Y,I1551,TRUE,_xll.ohTrigger(RecalcTrigger,Trigger1Y)),NA())</f>
        <v>2.7569559653377596E-2</v>
      </c>
    </row>
    <row r="1552" spans="2:17" x14ac:dyDescent="0.2">
      <c r="B1552" s="46" t="s">
        <v>51</v>
      </c>
      <c r="D1552" s="49">
        <f>_xll.qlCalendarAdvance(LocalCalendar,$D1551,B1552,"f",FALSE)</f>
        <v>50494</v>
      </c>
      <c r="E1552" s="49">
        <f>_xll.qlInterestRateIndexValueDate(IndexON,D1552)</f>
        <v>50494</v>
      </c>
      <c r="F1552" s="52">
        <f>IFERROR(_xll.qlIndexFixing(IndexON,D1552,TRUE,_xll.ohTrigger(RecalcTrigger,TriggerON)),NA())</f>
        <v>2.0956626602783857E-2</v>
      </c>
      <c r="H1552" s="49">
        <f>_xll.qlCalendarAdvance(IborCalendar,$H1551,B1552,"f",FALSE)</f>
        <v>50480</v>
      </c>
      <c r="I1552" s="49">
        <f>_xll.qlInterestRateIndexValueDate(Index1M,$H1552)</f>
        <v>50482</v>
      </c>
      <c r="J1552" s="52">
        <f>IFERROR(_xll.qlIndexFixing(Index1M,$H1552,TRUE,_xll.ohTrigger(RecalcTrigger,Trigger1M)),NA())</f>
        <v>2.2391165077735586E-2</v>
      </c>
      <c r="K1552" s="52">
        <f>IFERROR(_xll.qlIndexFixing(ONIndex1M,I1552,TRUE,_xll.ohTrigger(RecalcTrigger,Trigger1M)),NA())</f>
        <v>2.2379941721428764E-2</v>
      </c>
      <c r="L1552" s="52">
        <f>IFERROR(_xll.qlIndexFixing(Index3M,H1552,TRUE,_xll.ohTrigger(RecalcTrigger,Trigger3M)),NA())</f>
        <v>2.4585318693553349E-2</v>
      </c>
      <c r="M1552" s="52">
        <f>IFERROR(_xll.qlIndexFixing(ONIndex3M,I1552,TRUE,_xll.ohTrigger(RecalcTrigger,Trigger3M)),NA())</f>
        <v>2.4533869808998077E-2</v>
      </c>
      <c r="N1552" s="52">
        <f>IFERROR(_xll.qlIndexFixing(Index6M,$H1552,TRUE,_xll.ohTrigger(RecalcTrigger,Trigger6M)),NA())</f>
        <v>2.6188642943463663E-2</v>
      </c>
      <c r="O1552" s="52">
        <f>IFERROR(_xll.qlIndexFixing(ONIndex6M,I1552,TRUE,_xll.ohTrigger(RecalcTrigger,Trigger6M)),NA())</f>
        <v>2.6062585906547753E-2</v>
      </c>
      <c r="P1552" s="52">
        <f>IFERROR(_xll.qlIndexFixing(Index1Y,$H1552,TRUE,_xll.ohTrigger(RecalcTrigger,Trigger1Y)),NA())</f>
        <v>2.7883311687241806E-2</v>
      </c>
      <c r="Q1552" s="52">
        <f>IFERROR(_xll.qlIndexFixing(ONIndex1Y,I1552,TRUE,_xll.ohTrigger(RecalcTrigger,Trigger1Y)),NA())</f>
        <v>2.7566138652614924E-2</v>
      </c>
    </row>
    <row r="1553" spans="2:17" x14ac:dyDescent="0.2">
      <c r="B1553" s="46" t="s">
        <v>51</v>
      </c>
      <c r="D1553" s="49">
        <f>_xll.qlCalendarAdvance(LocalCalendar,$D1552,B1553,"f",FALSE)</f>
        <v>50501</v>
      </c>
      <c r="E1553" s="49">
        <f>_xll.qlInterestRateIndexValueDate(IndexON,D1553)</f>
        <v>50501</v>
      </c>
      <c r="F1553" s="52">
        <f>IFERROR(_xll.qlIndexFixing(IndexON,D1553,TRUE,_xll.ohTrigger(RecalcTrigger,TriggerON)),NA())</f>
        <v>2.0952769238995472E-2</v>
      </c>
      <c r="H1553" s="49">
        <f>_xll.qlCalendarAdvance(IborCalendar,$H1552,B1553,"f",FALSE)</f>
        <v>50487</v>
      </c>
      <c r="I1553" s="49">
        <f>_xll.qlInterestRateIndexValueDate(Index1M,$H1553)</f>
        <v>50489</v>
      </c>
      <c r="J1553" s="52">
        <f>IFERROR(_xll.qlIndexFixing(Index1M,$H1553,TRUE,_xll.ohTrigger(RecalcTrigger,Trigger1M)),NA())</f>
        <v>2.2386884264657556E-2</v>
      </c>
      <c r="K1553" s="52">
        <f>IFERROR(_xll.qlIndexFixing(ONIndex1M,I1553,TRUE,_xll.ohTrigger(RecalcTrigger,Trigger1M)),NA())</f>
        <v>2.2375249925996599E-2</v>
      </c>
      <c r="L1553" s="52">
        <f>IFERROR(_xll.qlIndexFixing(Index3M,H1553,TRUE,_xll.ohTrigger(RecalcTrigger,Trigger3M)),NA())</f>
        <v>2.4581555186660262E-2</v>
      </c>
      <c r="M1553" s="52">
        <f>IFERROR(_xll.qlIndexFixing(ONIndex3M,I1553,TRUE,_xll.ohTrigger(RecalcTrigger,Trigger3M)),NA())</f>
        <v>2.4530009648646711E-2</v>
      </c>
      <c r="N1553" s="52">
        <f>IFERROR(_xll.qlIndexFixing(Index6M,$H1553,TRUE,_xll.ohTrigger(RecalcTrigger,Trigger6M)),NA())</f>
        <v>2.6185016470809879E-2</v>
      </c>
      <c r="O1553" s="52">
        <f>IFERROR(_xll.qlIndexFixing(ONIndex6M,I1553,TRUE,_xll.ohTrigger(RecalcTrigger,Trigger6M)),NA())</f>
        <v>2.6058738661944858E-2</v>
      </c>
      <c r="P1553" s="52">
        <f>IFERROR(_xll.qlIndexFixing(Index1Y,$H1553,TRUE,_xll.ohTrigger(RecalcTrigger,Trigger1Y)),NA())</f>
        <v>2.7881008335109436E-2</v>
      </c>
      <c r="Q1553" s="52">
        <f>IFERROR(_xll.qlIndexFixing(ONIndex1Y,I1553,TRUE,_xll.ohTrigger(RecalcTrigger,Trigger1Y)),NA())</f>
        <v>2.7562761385189205E-2</v>
      </c>
    </row>
    <row r="1554" spans="2:17" x14ac:dyDescent="0.2">
      <c r="B1554" s="46" t="s">
        <v>51</v>
      </c>
      <c r="D1554" s="49">
        <f>_xll.qlCalendarAdvance(LocalCalendar,$D1553,B1554,"f",FALSE)</f>
        <v>50508</v>
      </c>
      <c r="E1554" s="49">
        <f>_xll.qlInterestRateIndexValueDate(IndexON,D1554)</f>
        <v>50508</v>
      </c>
      <c r="F1554" s="52">
        <f>IFERROR(_xll.qlIndexFixing(IndexON,D1554,TRUE,_xll.ohTrigger(RecalcTrigger,TriggerON)),NA())</f>
        <v>2.094893135882181E-2</v>
      </c>
      <c r="H1554" s="49">
        <f>_xll.qlCalendarAdvance(IborCalendar,$H1553,B1554,"f",FALSE)</f>
        <v>50494</v>
      </c>
      <c r="I1554" s="49">
        <f>_xll.qlInterestRateIndexValueDate(Index1M,$H1554)</f>
        <v>50496</v>
      </c>
      <c r="J1554" s="52">
        <f>IFERROR(_xll.qlIndexFixing(Index1M,$H1554,TRUE,_xll.ohTrigger(RecalcTrigger,Trigger1M)),NA())</f>
        <v>2.2382263375349997E-2</v>
      </c>
      <c r="K1554" s="52">
        <f>IFERROR(_xll.qlIndexFixing(ONIndex1M,I1554,TRUE,_xll.ohTrigger(RecalcTrigger,Trigger1M)),NA())</f>
        <v>2.2370582503388192E-2</v>
      </c>
      <c r="L1554" s="52">
        <f>IFERROR(_xll.qlIndexFixing(Index3M,H1554,TRUE,_xll.ohTrigger(RecalcTrigger,Trigger3M)),NA())</f>
        <v>2.4577237003212696E-2</v>
      </c>
      <c r="M1554" s="52">
        <f>IFERROR(_xll.qlIndexFixing(ONIndex3M,I1554,TRUE,_xll.ohTrigger(RecalcTrigger,Trigger3M)),NA())</f>
        <v>2.4526167933700549E-2</v>
      </c>
      <c r="N1554" s="52">
        <f>IFERROR(_xll.qlIndexFixing(Index6M,$H1554,TRUE,_xll.ohTrigger(RecalcTrigger,Trigger6M)),NA())</f>
        <v>2.6179318883592373E-2</v>
      </c>
      <c r="O1554" s="52">
        <f>IFERROR(_xll.qlIndexFixing(ONIndex6M,I1554,TRUE,_xll.ohTrigger(RecalcTrigger,Trigger6M)),NA())</f>
        <v>2.605491176810304E-2</v>
      </c>
      <c r="P1554" s="52">
        <f>IFERROR(_xll.qlIndexFixing(Index1Y,$H1554,TRUE,_xll.ohTrigger(RecalcTrigger,Trigger1Y)),NA())</f>
        <v>2.7878749954315284E-2</v>
      </c>
      <c r="Q1554" s="52">
        <f>IFERROR(_xll.qlIndexFixing(ONIndex1Y,I1554,TRUE,_xll.ohTrigger(RecalcTrigger,Trigger1Y)),NA())</f>
        <v>2.7559427851180374E-2</v>
      </c>
    </row>
    <row r="1555" spans="2:17" x14ac:dyDescent="0.2">
      <c r="B1555" s="46" t="s">
        <v>51</v>
      </c>
      <c r="D1555" s="49">
        <f>_xll.qlCalendarAdvance(LocalCalendar,$D1554,B1555,"f",FALSE)</f>
        <v>50515</v>
      </c>
      <c r="E1555" s="49">
        <f>_xll.qlInterestRateIndexValueDate(IndexON,D1555)</f>
        <v>50515</v>
      </c>
      <c r="F1555" s="52">
        <f>IFERROR(_xll.qlIndexFixing(IndexON,D1555,TRUE,_xll.ohTrigger(RecalcTrigger,TriggerON)),NA())</f>
        <v>2.0945112962422741E-2</v>
      </c>
      <c r="H1555" s="49">
        <f>_xll.qlCalendarAdvance(IborCalendar,$H1554,B1555,"f",FALSE)</f>
        <v>50501</v>
      </c>
      <c r="I1555" s="49">
        <f>_xll.qlInterestRateIndexValueDate(Index1M,$H1555)</f>
        <v>50503</v>
      </c>
      <c r="J1555" s="52">
        <f>IFERROR(_xll.qlIndexFixing(Index1M,$H1555,TRUE,_xll.ohTrigger(RecalcTrigger,Trigger1M)),NA())</f>
        <v>2.2377298037656868E-2</v>
      </c>
      <c r="K1555" s="52">
        <f>IFERROR(_xll.qlIndexFixing(ONIndex1M,I1555,TRUE,_xll.ohTrigger(RecalcTrigger,Trigger1M)),NA())</f>
        <v>2.2365939453443673E-2</v>
      </c>
      <c r="L1555" s="52">
        <f>IFERROR(_xll.qlIndexFixing(Index3M,H1555,TRUE,_xll.ohTrigger(RecalcTrigger,Trigger3M)),NA())</f>
        <v>2.4573509551125926E-2</v>
      </c>
      <c r="M1555" s="52">
        <f>IFERROR(_xll.qlIndexFixing(ONIndex3M,I1555,TRUE,_xll.ohTrigger(RecalcTrigger,Trigger3M)),NA())</f>
        <v>2.452234466415959E-2</v>
      </c>
      <c r="N1555" s="52">
        <f>IFERROR(_xll.qlIndexFixing(Index6M,$H1555,TRUE,_xll.ohTrigger(RecalcTrigger,Trigger6M)),NA())</f>
        <v>2.6175730030644218E-2</v>
      </c>
      <c r="O1555" s="52">
        <f>IFERROR(_xll.qlIndexFixing(ONIndex6M,I1555,TRUE,_xll.ohTrigger(RecalcTrigger,Trigger6M)),NA())</f>
        <v>2.6051105225501914E-2</v>
      </c>
      <c r="P1555" s="52">
        <f>IFERROR(_xll.qlIndexFixing(Index1Y,$H1555,TRUE,_xll.ohTrigger(RecalcTrigger,Trigger1Y)),NA())</f>
        <v>2.7880302064849091E-2</v>
      </c>
      <c r="Q1555" s="52">
        <f>IFERROR(_xll.qlIndexFixing(ONIndex1Y,I1555,TRUE,_xll.ohTrigger(RecalcTrigger,Trigger1Y)),NA())</f>
        <v>2.7556138050668366E-2</v>
      </c>
    </row>
    <row r="1556" spans="2:17" x14ac:dyDescent="0.2">
      <c r="B1556" s="46" t="s">
        <v>51</v>
      </c>
      <c r="D1556" s="49">
        <f>_xll.qlCalendarAdvance(LocalCalendar,$D1555,B1556,"f",FALSE)</f>
        <v>50522</v>
      </c>
      <c r="E1556" s="49">
        <f>_xll.qlInterestRateIndexValueDate(IndexON,D1556)</f>
        <v>50522</v>
      </c>
      <c r="F1556" s="52">
        <f>IFERROR(_xll.qlIndexFixing(IndexON,D1556,TRUE,_xll.ohTrigger(RecalcTrigger,TriggerON)),NA())</f>
        <v>2.0941314049558457E-2</v>
      </c>
      <c r="H1556" s="49">
        <f>_xll.qlCalendarAdvance(IborCalendar,$H1555,B1556,"f",FALSE)</f>
        <v>50508</v>
      </c>
      <c r="I1556" s="49">
        <f>_xll.qlInterestRateIndexValueDate(Index1M,$H1556)</f>
        <v>50510</v>
      </c>
      <c r="J1556" s="52">
        <f>IFERROR(_xll.qlIndexFixing(Index1M,$H1556,TRUE,_xll.ohTrigger(RecalcTrigger,Trigger1M)),NA())</f>
        <v>2.2372724534041044E-2</v>
      </c>
      <c r="K1556" s="52">
        <f>IFERROR(_xll.qlIndexFixing(ONIndex1M,I1556,TRUE,_xll.ohTrigger(RecalcTrigger,Trigger1M)),NA())</f>
        <v>2.2361320776402849E-2</v>
      </c>
      <c r="L1556" s="52">
        <f>IFERROR(_xll.qlIndexFixing(Index3M,H1556,TRUE,_xll.ohTrigger(RecalcTrigger,Trigger3M)),NA())</f>
        <v>2.4569800661206346E-2</v>
      </c>
      <c r="M1556" s="52">
        <f>IFERROR(_xll.qlIndexFixing(ONIndex3M,I1556,TRUE,_xll.ohTrigger(RecalcTrigger,Trigger3M)),NA())</f>
        <v>2.451853984010377E-2</v>
      </c>
      <c r="N1556" s="52">
        <f>IFERROR(_xll.qlIndexFixing(Index6M,$H1556,TRUE,_xll.ohTrigger(RecalcTrigger,Trigger6M)),NA())</f>
        <v>2.617216180439947E-2</v>
      </c>
      <c r="O1556" s="52">
        <f>IFERROR(_xll.qlIndexFixing(ONIndex6M,I1556,TRUE,_xll.ohTrigger(RecalcTrigger,Trigger6M)),NA())</f>
        <v>2.6047319033901672E-2</v>
      </c>
      <c r="P1556" s="52">
        <f>IFERROR(_xll.qlIndexFixing(Index1Y,$H1556,TRUE,_xll.ohTrigger(RecalcTrigger,Trigger1Y)),NA())</f>
        <v>2.7874368105547179E-2</v>
      </c>
      <c r="Q1556" s="52">
        <f>IFERROR(_xll.qlIndexFixing(ONIndex1Y,I1556,TRUE,_xll.ohTrigger(RecalcTrigger,Trigger1Y)),NA())</f>
        <v>2.7552891983493311E-2</v>
      </c>
    </row>
    <row r="1557" spans="2:17" x14ac:dyDescent="0.2">
      <c r="B1557" s="46" t="s">
        <v>51</v>
      </c>
      <c r="D1557" s="49">
        <f>_xll.qlCalendarAdvance(LocalCalendar,$D1556,B1557,"f",FALSE)</f>
        <v>50529</v>
      </c>
      <c r="E1557" s="49">
        <f>_xll.qlInterestRateIndexValueDate(IndexON,D1557)</f>
        <v>50529</v>
      </c>
      <c r="F1557" s="52">
        <f>IFERROR(_xll.qlIndexFixing(IndexON,D1557,TRUE,_xll.ohTrigger(RecalcTrigger,TriggerON)),NA())</f>
        <v>2.0937534620468767E-2</v>
      </c>
      <c r="H1557" s="49">
        <f>_xll.qlCalendarAdvance(IborCalendar,$H1556,B1557,"f",FALSE)</f>
        <v>50515</v>
      </c>
      <c r="I1557" s="49">
        <f>_xll.qlInterestRateIndexValueDate(Index1M,$H1557)</f>
        <v>50517</v>
      </c>
      <c r="J1557" s="52">
        <f>IFERROR(_xll.qlIndexFixing(Index1M,$H1557,TRUE,_xll.ohTrigger(RecalcTrigger,Trigger1M)),NA())</f>
        <v>2.2368175451915051E-2</v>
      </c>
      <c r="K1557" s="52">
        <f>IFERROR(_xll.qlIndexFixing(ONIndex1M,I1557,TRUE,_xll.ohTrigger(RecalcTrigger,Trigger1M)),NA())</f>
        <v>2.2358195430884464E-2</v>
      </c>
      <c r="L1557" s="52">
        <f>IFERROR(_xll.qlIndexFixing(Index3M,H1557,TRUE,_xll.ohTrigger(RecalcTrigger,Trigger3M)),NA())</f>
        <v>2.4566110333402127E-2</v>
      </c>
      <c r="M1557" s="52">
        <f>IFERROR(_xll.qlIndexFixing(ONIndex3M,I1557,TRUE,_xll.ohTrigger(RecalcTrigger,Trigger3M)),NA())</f>
        <v>2.4517014076620214E-2</v>
      </c>
      <c r="N1557" s="52">
        <f>IFERROR(_xll.qlIndexFixing(Index6M,$H1557,TRUE,_xll.ohTrigger(RecalcTrigger,Trigger6M)),NA())</f>
        <v>2.6168614204750234E-2</v>
      </c>
      <c r="O1557" s="52">
        <f>IFERROR(_xll.qlIndexFixing(ONIndex6M,I1557,TRUE,_xll.ohTrigger(RecalcTrigger,Trigger6M)),NA())</f>
        <v>2.6046249502686081E-2</v>
      </c>
      <c r="P1557" s="52">
        <f>IFERROR(_xll.qlIndexFixing(Index1Y,$H1557,TRUE,_xll.ohTrigger(RecalcTrigger,Trigger1Y)),NA())</f>
        <v>2.7872244636989583E-2</v>
      </c>
      <c r="Q1557" s="52">
        <f>IFERROR(_xll.qlIndexFixing(ONIndex1Y,I1557,TRUE,_xll.ohTrigger(RecalcTrigger,Trigger1Y)),NA())</f>
        <v>2.755300025335039E-2</v>
      </c>
    </row>
    <row r="1558" spans="2:17" x14ac:dyDescent="0.2">
      <c r="B1558" s="46" t="s">
        <v>51</v>
      </c>
      <c r="D1558" s="49">
        <f>_xll.qlCalendarAdvance(LocalCalendar,$D1557,B1558,"f",FALSE)</f>
        <v>50536</v>
      </c>
      <c r="E1558" s="49">
        <f>_xll.qlInterestRateIndexValueDate(IndexON,D1558)</f>
        <v>50536</v>
      </c>
      <c r="F1558" s="52">
        <f>IFERROR(_xll.qlIndexFixing(IndexON,D1558,TRUE,_xll.ohTrigger(RecalcTrigger,TriggerON)),NA())</f>
        <v>2.0933774674913863E-2</v>
      </c>
      <c r="H1558" s="49">
        <f>_xll.qlCalendarAdvance(IborCalendar,$H1557,B1558,"f",FALSE)</f>
        <v>50522</v>
      </c>
      <c r="I1558" s="49">
        <f>_xll.qlInterestRateIndexValueDate(Index1M,$H1558)</f>
        <v>50524</v>
      </c>
      <c r="J1558" s="52">
        <f>IFERROR(_xll.qlIndexFixing(Index1M,$H1558,TRUE,_xll.ohTrigger(RecalcTrigger,Trigger1M)),NA())</f>
        <v>2.2362531947836339E-2</v>
      </c>
      <c r="K1558" s="52">
        <f>IFERROR(_xll.qlIndexFixing(ONIndex1M,I1558,TRUE,_xll.ohTrigger(RecalcTrigger,Trigger1M)),NA())</f>
        <v>2.2352156540392798E-2</v>
      </c>
      <c r="L1558" s="52">
        <f>IFERROR(_xll.qlIndexFixing(Index3M,H1558,TRUE,_xll.ohTrigger(RecalcTrigger,Trigger3M)),NA())</f>
        <v>2.4562438567664078E-2</v>
      </c>
      <c r="M1558" s="52">
        <f>IFERROR(_xll.qlIndexFixing(ONIndex3M,I1558,TRUE,_xll.ohTrigger(RecalcTrigger,Trigger3M)),NA())</f>
        <v>2.4510985528127804E-2</v>
      </c>
      <c r="N1558" s="52">
        <f>IFERROR(_xll.qlIndexFixing(Index6M,$H1558,TRUE,_xll.ohTrigger(RecalcTrigger,Trigger6M)),NA())</f>
        <v>2.6165087231583815E-2</v>
      </c>
      <c r="O1558" s="52">
        <f>IFERROR(_xll.qlIndexFixing(ONIndex6M,I1558,TRUE,_xll.ohTrigger(RecalcTrigger,Trigger6M)),NA())</f>
        <v>2.6039807703703843E-2</v>
      </c>
      <c r="P1558" s="52">
        <f>IFERROR(_xll.qlIndexFixing(Index1Y,$H1558,TRUE,_xll.ohTrigger(RecalcTrigger,Trigger1Y)),NA())</f>
        <v>2.787016613860489E-2</v>
      </c>
      <c r="Q1558" s="52">
        <f>IFERROR(_xll.qlIndexFixing(ONIndex1Y,I1558,TRUE,_xll.ohTrigger(RecalcTrigger,Trigger1Y)),NA())</f>
        <v>2.7546531049473799E-2</v>
      </c>
    </row>
    <row r="1559" spans="2:17" x14ac:dyDescent="0.2">
      <c r="B1559" s="46" t="s">
        <v>51</v>
      </c>
      <c r="D1559" s="49">
        <f>_xll.qlCalendarAdvance(LocalCalendar,$D1558,B1559,"f",FALSE)</f>
        <v>50543</v>
      </c>
      <c r="E1559" s="49">
        <f>_xll.qlInterestRateIndexValueDate(IndexON,D1559)</f>
        <v>50543</v>
      </c>
      <c r="F1559" s="52">
        <f>IFERROR(_xll.qlIndexFixing(IndexON,D1559,TRUE,_xll.ohTrigger(RecalcTrigger,TriggerON)),NA())</f>
        <v>2.0930034213053617E-2</v>
      </c>
      <c r="H1559" s="49">
        <f>_xll.qlCalendarAdvance(IborCalendar,$H1558,B1559,"f",FALSE)</f>
        <v>50529</v>
      </c>
      <c r="I1559" s="49">
        <f>_xll.qlInterestRateIndexValueDate(Index1M,$H1559)</f>
        <v>50531</v>
      </c>
      <c r="J1559" s="52">
        <f>IFERROR(_xll.qlIndexFixing(Index1M,$H1559,TRUE,_xll.ohTrigger(RecalcTrigger,Trigger1M)),NA())</f>
        <v>2.2359150552007656E-2</v>
      </c>
      <c r="K1559" s="52">
        <f>IFERROR(_xll.qlIndexFixing(ONIndex1M,I1559,TRUE,_xll.ohTrigger(RecalcTrigger,Trigger1M)),NA())</f>
        <v>2.2347610981503507E-2</v>
      </c>
      <c r="L1559" s="52">
        <f>IFERROR(_xll.qlIndexFixing(Index3M,H1559,TRUE,_xll.ohTrigger(RecalcTrigger,Trigger3M)),NA())</f>
        <v>2.4559363978463155E-2</v>
      </c>
      <c r="M1559" s="52">
        <f>IFERROR(_xll.qlIndexFixing(ONIndex3M,I1559,TRUE,_xll.ohTrigger(RecalcTrigger,Trigger3M)),NA())</f>
        <v>2.4507236040287594E-2</v>
      </c>
      <c r="N1559" s="52">
        <f>IFERROR(_xll.qlIndexFixing(Index6M,$H1559,TRUE,_xll.ohTrigger(RecalcTrigger,Trigger6M)),NA())</f>
        <v>2.6163690892074709E-2</v>
      </c>
      <c r="O1559" s="52">
        <f>IFERROR(_xll.qlIndexFixing(ONIndex6M,I1559,TRUE,_xll.ohTrigger(RecalcTrigger,Trigger6M)),NA())</f>
        <v>2.6036082565186192E-2</v>
      </c>
      <c r="P1559" s="52">
        <f>IFERROR(_xll.qlIndexFixing(Index1Y,$H1559,TRUE,_xll.ohTrigger(RecalcTrigger,Trigger1Y)),NA())</f>
        <v>2.7868132610116496E-2</v>
      </c>
      <c r="Q1559" s="52">
        <f>IFERROR(_xll.qlIndexFixing(ONIndex1Y,I1559,TRUE,_xll.ohTrigger(RecalcTrigger,Trigger1Y)),NA())</f>
        <v>2.7543416182629343E-2</v>
      </c>
    </row>
    <row r="1560" spans="2:17" x14ac:dyDescent="0.2">
      <c r="B1560" s="46" t="s">
        <v>51</v>
      </c>
      <c r="D1560" s="49">
        <f>_xll.qlCalendarAdvance(LocalCalendar,$D1559,B1560,"f",FALSE)</f>
        <v>50550</v>
      </c>
      <c r="E1560" s="49">
        <f>_xll.qlInterestRateIndexValueDate(IndexON,D1560)</f>
        <v>50550</v>
      </c>
      <c r="F1560" s="52">
        <f>IFERROR(_xll.qlIndexFixing(IndexON,D1560,TRUE,_xll.ohTrigger(RecalcTrigger,TriggerON)),NA())</f>
        <v>2.0926313234728156E-2</v>
      </c>
      <c r="H1560" s="49">
        <f>_xll.qlCalendarAdvance(IborCalendar,$H1559,B1560,"f",FALSE)</f>
        <v>50536</v>
      </c>
      <c r="I1560" s="49">
        <f>_xll.qlInterestRateIndexValueDate(Index1M,$H1560)</f>
        <v>50538</v>
      </c>
      <c r="J1560" s="52">
        <f>IFERROR(_xll.qlIndexFixing(Index1M,$H1560,TRUE,_xll.ohTrigger(RecalcTrigger,Trigger1M)),NA())</f>
        <v>2.23546747341688E-2</v>
      </c>
      <c r="K1560" s="52">
        <f>IFERROR(_xll.qlIndexFixing(ONIndex1M,I1560,TRUE,_xll.ohTrigger(RecalcTrigger,Trigger1M)),NA())</f>
        <v>2.234308979535804E-2</v>
      </c>
      <c r="L1560" s="52">
        <f>IFERROR(_xll.qlIndexFixing(Index3M,H1560,TRUE,_xll.ohTrigger(RecalcTrigger,Trigger3M)),NA())</f>
        <v>2.4555730415467453E-2</v>
      </c>
      <c r="M1560" s="52">
        <f>IFERROR(_xll.qlIndexFixing(ONIndex3M,I1560,TRUE,_xll.ohTrigger(RecalcTrigger,Trigger3M)),NA())</f>
        <v>2.4503504997852588E-2</v>
      </c>
      <c r="N1560" s="52">
        <f>IFERROR(_xll.qlIndexFixing(Index6M,$H1560,TRUE,_xll.ohTrigger(RecalcTrigger,Trigger6M)),NA())</f>
        <v>2.6160208837436964E-2</v>
      </c>
      <c r="O1560" s="52">
        <f>IFERROR(_xll.qlIndexFixing(ONIndex6M,I1560,TRUE,_xll.ohTrigger(RecalcTrigger,Trigger6M)),NA())</f>
        <v>2.6032377777589488E-2</v>
      </c>
      <c r="P1560" s="52">
        <f>IFERROR(_xll.qlIndexFixing(Index1Y,$H1560,TRUE,_xll.ohTrigger(RecalcTrigger,Trigger1Y)),NA())</f>
        <v>2.7866144051253715E-2</v>
      </c>
      <c r="Q1560" s="52">
        <f>IFERROR(_xll.qlIndexFixing(ONIndex1Y,I1560,TRUE,_xll.ohTrigger(RecalcTrigger,Trigger1Y)),NA())</f>
        <v>2.7540345049041903E-2</v>
      </c>
    </row>
    <row r="1561" spans="2:17" x14ac:dyDescent="0.2">
      <c r="B1561" s="46" t="s">
        <v>51</v>
      </c>
      <c r="D1561" s="49">
        <f>_xll.qlCalendarAdvance(LocalCalendar,$D1560,B1561,"f",FALSE)</f>
        <v>50557</v>
      </c>
      <c r="E1561" s="49">
        <f>_xll.qlInterestRateIndexValueDate(IndexON,D1561)</f>
        <v>50557</v>
      </c>
      <c r="F1561" s="52">
        <f>IFERROR(_xll.qlIndexFixing(IndexON,D1561,TRUE,_xll.ohTrigger(RecalcTrigger,TriggerON)),NA())</f>
        <v>2.0922611740177288E-2</v>
      </c>
      <c r="H1561" s="49">
        <f>_xll.qlCalendarAdvance(IborCalendar,$H1560,B1561,"f",FALSE)</f>
        <v>50543</v>
      </c>
      <c r="I1561" s="49">
        <f>_xll.qlInterestRateIndexValueDate(Index1M,$H1561)</f>
        <v>50545</v>
      </c>
      <c r="J1561" s="52">
        <f>IFERROR(_xll.qlIndexFixing(Index1M,$H1561,TRUE,_xll.ohTrigger(RecalcTrigger,Trigger1M)),NA())</f>
        <v>2.2350223337702368E-2</v>
      </c>
      <c r="K1561" s="52">
        <f>IFERROR(_xll.qlIndexFixing(ONIndex1M,I1561,TRUE,_xll.ohTrigger(RecalcTrigger,Trigger1M)),NA())</f>
        <v>2.2338592981956396E-2</v>
      </c>
      <c r="L1561" s="52">
        <f>IFERROR(_xll.qlIndexFixing(Index3M,H1561,TRUE,_xll.ohTrigger(RecalcTrigger,Trigger3M)),NA())</f>
        <v>2.4552115415678373E-2</v>
      </c>
      <c r="M1561" s="52">
        <f>IFERROR(_xll.qlIndexFixing(ONIndex3M,I1561,TRUE,_xll.ohTrigger(RecalcTrigger,Trigger3M)),NA())</f>
        <v>2.449979240090272E-2</v>
      </c>
      <c r="N1561" s="52">
        <f>IFERROR(_xll.qlIndexFixing(Index6M,$H1561,TRUE,_xll.ohTrigger(RecalcTrigger,Trigger6M)),NA())</f>
        <v>2.6156747413499378E-2</v>
      </c>
      <c r="O1561" s="52">
        <f>IFERROR(_xll.qlIndexFixing(ONIndex6M,I1561,TRUE,_xll.ohTrigger(RecalcTrigger,Trigger6M)),NA())</f>
        <v>2.6028693341073605E-2</v>
      </c>
      <c r="P1561" s="52">
        <f>IFERROR(_xll.qlIndexFixing(Index1Y,$H1561,TRUE,_xll.ohTrigger(RecalcTrigger,Trigger1Y)),NA())</f>
        <v>2.7864200461751993E-2</v>
      </c>
      <c r="Q1561" s="52">
        <f>IFERROR(_xll.qlIndexFixing(ONIndex1Y,I1561,TRUE,_xll.ohTrigger(RecalcTrigger,Trigger1Y)),NA())</f>
        <v>2.7537317649031223E-2</v>
      </c>
    </row>
    <row r="1562" spans="2:17" x14ac:dyDescent="0.2">
      <c r="B1562" s="46" t="s">
        <v>51</v>
      </c>
      <c r="D1562" s="49">
        <f>_xll.qlCalendarAdvance(LocalCalendar,$D1561,B1562,"f",FALSE)</f>
        <v>50564</v>
      </c>
      <c r="E1562" s="49">
        <f>_xll.qlInterestRateIndexValueDate(IndexON,D1562)</f>
        <v>50564</v>
      </c>
      <c r="F1562" s="52">
        <f>IFERROR(_xll.qlIndexFixing(IndexON,D1562,TRUE,_xll.ohTrigger(RecalcTrigger,TriggerON)),NA())</f>
        <v>2.0918929729161206E-2</v>
      </c>
      <c r="H1562" s="49">
        <f>_xll.qlCalendarAdvance(IborCalendar,$H1561,B1562,"f",FALSE)</f>
        <v>50550</v>
      </c>
      <c r="I1562" s="49">
        <f>_xll.qlInterestRateIndexValueDate(Index1M,$H1562)</f>
        <v>50552</v>
      </c>
      <c r="J1562" s="52">
        <f>IFERROR(_xll.qlIndexFixing(Index1M,$H1562,TRUE,_xll.ohTrigger(RecalcTrigger,Trigger1M)),NA())</f>
        <v>2.2345796362578385E-2</v>
      </c>
      <c r="K1562" s="52">
        <f>IFERROR(_xll.qlIndexFixing(ONIndex1M,I1562,TRUE,_xll.ohTrigger(RecalcTrigger,Trigger1M)),NA())</f>
        <v>2.2334120541298574E-2</v>
      </c>
      <c r="L1562" s="52">
        <f>IFERROR(_xll.qlIndexFixing(Index3M,H1562,TRUE,_xll.ohTrigger(RecalcTrigger,Trigger3M)),NA())</f>
        <v>2.4548518979044653E-2</v>
      </c>
      <c r="M1562" s="52">
        <f>IFERROR(_xll.qlIndexFixing(ONIndex3M,I1562,TRUE,_xll.ohTrigger(RecalcTrigger,Trigger3M)),NA())</f>
        <v>2.4496098249358056E-2</v>
      </c>
      <c r="N1562" s="52">
        <f>IFERROR(_xll.qlIndexFixing(Index6M,$H1562,TRUE,_xll.ohTrigger(RecalcTrigger,Trigger6M)),NA())</f>
        <v>2.6153306620154082E-2</v>
      </c>
      <c r="O1562" s="52">
        <f>IFERROR(_xll.qlIndexFixing(ONIndex6M,I1562,TRUE,_xll.ohTrigger(RecalcTrigger,Trigger6M)),NA())</f>
        <v>2.6025029255638543E-2</v>
      </c>
      <c r="P1562" s="52">
        <f>IFERROR(_xll.qlIndexFixing(Index1Y,$H1562,TRUE,_xll.ohTrigger(RecalcTrigger,Trigger1Y)),NA())</f>
        <v>2.7862301841353122E-2</v>
      </c>
      <c r="Q1562" s="52">
        <f>IFERROR(_xll.qlIndexFixing(ONIndex1Y,I1562,TRUE,_xll.ohTrigger(RecalcTrigger,Trigger1Y)),NA())</f>
        <v>2.7534333982357495E-2</v>
      </c>
    </row>
    <row r="1563" spans="2:17" x14ac:dyDescent="0.2">
      <c r="B1563" s="46" t="s">
        <v>51</v>
      </c>
      <c r="D1563" s="49">
        <f>_xll.qlCalendarAdvance(LocalCalendar,$D1562,B1563,"f",FALSE)</f>
        <v>50571</v>
      </c>
      <c r="E1563" s="49">
        <f>_xll.qlInterestRateIndexValueDate(IndexON,D1563)</f>
        <v>50571</v>
      </c>
      <c r="F1563" s="52">
        <f>IFERROR(_xll.qlIndexFixing(IndexON,D1563,TRUE,_xll.ohTrigger(RecalcTrigger,TriggerON)),NA())</f>
        <v>2.0915267201919718E-2</v>
      </c>
      <c r="H1563" s="49">
        <f>_xll.qlCalendarAdvance(IborCalendar,$H1562,B1563,"f",FALSE)</f>
        <v>50557</v>
      </c>
      <c r="I1563" s="49">
        <f>_xll.qlInterestRateIndexValueDate(Index1M,$H1563)</f>
        <v>50559</v>
      </c>
      <c r="J1563" s="52">
        <f>IFERROR(_xll.qlIndexFixing(Index1M,$H1563,TRUE,_xll.ohTrigger(RecalcTrigger,Trigger1M)),NA())</f>
        <v>2.2341774408414432E-2</v>
      </c>
      <c r="K1563" s="52">
        <f>IFERROR(_xll.qlIndexFixing(ONIndex1M,I1563,TRUE,_xll.ohTrigger(RecalcTrigger,Trigger1M)),NA())</f>
        <v>2.2329672473384576E-2</v>
      </c>
      <c r="L1563" s="52">
        <f>IFERROR(_xll.qlIndexFixing(Index3M,H1563,TRUE,_xll.ohTrigger(RecalcTrigger,Trigger3M)),NA())</f>
        <v>2.4544941105515902E-2</v>
      </c>
      <c r="M1563" s="52">
        <f>IFERROR(_xll.qlIndexFixing(ONIndex3M,I1563,TRUE,_xll.ohTrigger(RecalcTrigger,Trigger3M)),NA())</f>
        <v>2.4492422543058723E-2</v>
      </c>
      <c r="N1563" s="52">
        <f>IFERROR(_xll.qlIndexFixing(Index6M,$H1563,TRUE,_xll.ohTrigger(RecalcTrigger,Trigger6M)),NA())</f>
        <v>2.6147761759204212E-2</v>
      </c>
      <c r="O1563" s="52">
        <f>IFERROR(_xll.qlIndexFixing(ONIndex6M,I1563,TRUE,_xll.ohTrigger(RecalcTrigger,Trigger6M)),NA())</f>
        <v>2.6021385521124429E-2</v>
      </c>
      <c r="P1563" s="52">
        <f>IFERROR(_xll.qlIndexFixing(Index1Y,$H1563,TRUE,_xll.ohTrigger(RecalcTrigger,Trigger1Y)),NA())</f>
        <v>2.7860448189804154E-2</v>
      </c>
      <c r="Q1563" s="52">
        <f>IFERROR(_xll.qlIndexFixing(ONIndex1Y,I1563,TRUE,_xll.ohTrigger(RecalcTrigger,Trigger1Y)),NA())</f>
        <v>2.7531394048940783E-2</v>
      </c>
    </row>
    <row r="1564" spans="2:17" x14ac:dyDescent="0.2">
      <c r="B1564" s="46" t="s">
        <v>51</v>
      </c>
      <c r="D1564" s="49">
        <f>_xll.qlCalendarAdvance(LocalCalendar,$D1563,B1564,"f",FALSE)</f>
        <v>50578</v>
      </c>
      <c r="E1564" s="49">
        <f>_xll.qlInterestRateIndexValueDate(IndexON,D1564)</f>
        <v>50578</v>
      </c>
      <c r="F1564" s="52">
        <f>IFERROR(_xll.qlIndexFixing(IndexON,D1564,TRUE,_xll.ohTrigger(RecalcTrigger,TriggerON)),NA())</f>
        <v>2.0911624158292952E-2</v>
      </c>
      <c r="H1564" s="49">
        <f>_xll.qlCalendarAdvance(IborCalendar,$H1563,B1564,"f",FALSE)</f>
        <v>50564</v>
      </c>
      <c r="I1564" s="49">
        <f>_xll.qlInterestRateIndexValueDate(Index1M,$H1564)</f>
        <v>50566</v>
      </c>
      <c r="J1564" s="52">
        <f>IFERROR(_xll.qlIndexFixing(Index1M,$H1564,TRUE,_xll.ohTrigger(RecalcTrigger,Trigger1M)),NA())</f>
        <v>2.2337015676245353E-2</v>
      </c>
      <c r="K1564" s="52">
        <f>IFERROR(_xll.qlIndexFixing(ONIndex1M,I1564,TRUE,_xll.ohTrigger(RecalcTrigger,Trigger1M)),NA())</f>
        <v>2.2325248778294338E-2</v>
      </c>
      <c r="L1564" s="52">
        <f>IFERROR(_xll.qlIndexFixing(Index3M,H1564,TRUE,_xll.ohTrigger(RecalcTrigger,Trigger3M)),NA())</f>
        <v>2.4541381795039983E-2</v>
      </c>
      <c r="M1564" s="52">
        <f>IFERROR(_xll.qlIndexFixing(ONIndex3M,I1564,TRUE,_xll.ohTrigger(RecalcTrigger,Trigger3M)),NA())</f>
        <v>2.4488765282404401E-2</v>
      </c>
      <c r="N1564" s="52">
        <f>IFERROR(_xll.qlIndexFixing(Index6M,$H1564,TRUE,_xll.ohTrigger(RecalcTrigger,Trigger6M)),NA())</f>
        <v>2.6144358542665908E-2</v>
      </c>
      <c r="O1564" s="52">
        <f>IFERROR(_xll.qlIndexFixing(ONIndex6M,I1564,TRUE,_xll.ohTrigger(RecalcTrigger,Trigger6M)),NA())</f>
        <v>2.6017762137691136E-2</v>
      </c>
      <c r="P1564" s="52">
        <f>IFERROR(_xll.qlIndexFixing(Index1Y,$H1564,TRUE,_xll.ohTrigger(RecalcTrigger,Trigger1Y)),NA())</f>
        <v>2.7858639506858712E-2</v>
      </c>
      <c r="Q1564" s="52">
        <f>IFERROR(_xll.qlIndexFixing(ONIndex1Y,I1564,TRUE,_xll.ohTrigger(RecalcTrigger,Trigger1Y)),NA())</f>
        <v>2.752849784910083E-2</v>
      </c>
    </row>
    <row r="1565" spans="2:17" x14ac:dyDescent="0.2">
      <c r="B1565" s="46" t="s">
        <v>51</v>
      </c>
      <c r="D1565" s="49">
        <f>_xll.qlCalendarAdvance(LocalCalendar,$D1564,B1565,"f",FALSE)</f>
        <v>50585</v>
      </c>
      <c r="E1565" s="49">
        <f>_xll.qlInterestRateIndexValueDate(IndexON,D1565)</f>
        <v>50585</v>
      </c>
      <c r="F1565" s="52">
        <f>IFERROR(_xll.qlIndexFixing(IndexON,D1565,TRUE,_xll.ohTrigger(RecalcTrigger,TriggerON)),NA())</f>
        <v>2.0908000598200971E-2</v>
      </c>
      <c r="H1565" s="49">
        <f>_xll.qlCalendarAdvance(IborCalendar,$H1564,B1565,"f",FALSE)</f>
        <v>50571</v>
      </c>
      <c r="I1565" s="49">
        <f>_xll.qlInterestRateIndexValueDate(Index1M,$H1565)</f>
        <v>50573</v>
      </c>
      <c r="J1565" s="52">
        <f>IFERROR(_xll.qlIndexFixing(Index1M,$H1565,TRUE,_xll.ohTrigger(RecalcTrigger,Trigger1M)),NA())</f>
        <v>2.2332661964976352E-2</v>
      </c>
      <c r="K1565" s="52">
        <f>IFERROR(_xll.qlIndexFixing(ONIndex1M,I1565,TRUE,_xll.ohTrigger(RecalcTrigger,Trigger1M)),NA())</f>
        <v>2.2320849455867986E-2</v>
      </c>
      <c r="L1565" s="52">
        <f>IFERROR(_xll.qlIndexFixing(Index3M,H1565,TRUE,_xll.ohTrigger(RecalcTrigger,Trigger3M)),NA())</f>
        <v>2.4537841047567371E-2</v>
      </c>
      <c r="M1565" s="52">
        <f>IFERROR(_xll.qlIndexFixing(ONIndex3M,I1565,TRUE,_xll.ohTrigger(RecalcTrigger,Trigger3M)),NA())</f>
        <v>2.4485126467075347E-2</v>
      </c>
      <c r="N1565" s="52">
        <f>IFERROR(_xll.qlIndexFixing(Index6M,$H1565,TRUE,_xll.ohTrigger(RecalcTrigger,Trigger6M)),NA())</f>
        <v>2.6140975951858235E-2</v>
      </c>
      <c r="O1565" s="52">
        <f>IFERROR(_xll.qlIndexFixing(ONIndex6M,I1565,TRUE,_xll.ohTrigger(RecalcTrigger,Trigger6M)),NA())</f>
        <v>2.6014159105178791E-2</v>
      </c>
      <c r="P1565" s="52">
        <f>IFERROR(_xll.qlIndexFixing(Index1Y,$H1565,TRUE,_xll.ohTrigger(RecalcTrigger,Trigger1Y)),NA())</f>
        <v>2.7856875792276112E-2</v>
      </c>
      <c r="Q1565" s="52">
        <f>IFERROR(_xll.qlIndexFixing(ONIndex1Y,I1565,TRUE,_xll.ohTrigger(RecalcTrigger,Trigger1Y)),NA())</f>
        <v>2.752564538259783E-2</v>
      </c>
    </row>
    <row r="1566" spans="2:17" x14ac:dyDescent="0.2">
      <c r="B1566" s="46" t="s">
        <v>51</v>
      </c>
      <c r="D1566" s="49">
        <f>_xll.qlCalendarAdvance(LocalCalendar,$D1565,B1566,"f",FALSE)</f>
        <v>50592</v>
      </c>
      <c r="E1566" s="49">
        <f>_xll.qlInterestRateIndexValueDate(IndexON,D1566)</f>
        <v>50592</v>
      </c>
      <c r="F1566" s="52">
        <f>IFERROR(_xll.qlIndexFixing(IndexON,D1566,TRUE,_xll.ohTrigger(RecalcTrigger,TriggerON)),NA())</f>
        <v>2.090439652196352E-2</v>
      </c>
      <c r="H1566" s="49">
        <f>_xll.qlCalendarAdvance(IborCalendar,$H1565,B1566,"f",FALSE)</f>
        <v>50578</v>
      </c>
      <c r="I1566" s="49">
        <f>_xll.qlInterestRateIndexValueDate(Index1M,$H1566)</f>
        <v>50580</v>
      </c>
      <c r="J1566" s="52">
        <f>IFERROR(_xll.qlIndexFixing(Index1M,$H1566,TRUE,_xll.ohTrigger(RecalcTrigger,Trigger1M)),NA())</f>
        <v>2.2328332674932394E-2</v>
      </c>
      <c r="K1566" s="52">
        <f>IFERROR(_xll.qlIndexFixing(ONIndex1M,I1566,TRUE,_xll.ohTrigger(RecalcTrigger,Trigger1M)),NA())</f>
        <v>2.2316474506185457E-2</v>
      </c>
      <c r="L1566" s="52">
        <f>IFERROR(_xll.qlIndexFixing(Index3M,H1566,TRUE,_xll.ohTrigger(RecalcTrigger,Trigger3M)),NA())</f>
        <v>2.4534318863048545E-2</v>
      </c>
      <c r="M1566" s="52">
        <f>IFERROR(_xll.qlIndexFixing(ONIndex3M,I1566,TRUE,_xll.ohTrigger(RecalcTrigger,Trigger3M)),NA())</f>
        <v>2.4481506097151495E-2</v>
      </c>
      <c r="N1566" s="52">
        <f>IFERROR(_xll.qlIndexFixing(Index6M,$H1566,TRUE,_xll.ohTrigger(RecalcTrigger,Trigger6M)),NA())</f>
        <v>2.6141174354301869E-2</v>
      </c>
      <c r="O1566" s="52">
        <f>IFERROR(_xll.qlIndexFixing(ONIndex6M,I1566,TRUE,_xll.ohTrigger(RecalcTrigger,Trigger6M)),NA())</f>
        <v>2.6010576423827203E-2</v>
      </c>
      <c r="P1566" s="52">
        <f>IFERROR(_xll.qlIndexFixing(Index1Y,$H1566,TRUE,_xll.ohTrigger(RecalcTrigger,Trigger1Y)),NA())</f>
        <v>2.7855157045822018E-2</v>
      </c>
      <c r="Q1566" s="52">
        <f>IFERROR(_xll.qlIndexFixing(ONIndex1Y,I1566,TRUE,_xll.ohTrigger(RecalcTrigger,Trigger1Y)),NA())</f>
        <v>2.7522836649511717E-2</v>
      </c>
    </row>
    <row r="1567" spans="2:17" x14ac:dyDescent="0.2">
      <c r="B1567" s="46" t="s">
        <v>51</v>
      </c>
      <c r="D1567" s="49">
        <f>_xll.qlCalendarAdvance(LocalCalendar,$D1566,B1567,"f",FALSE)</f>
        <v>50599</v>
      </c>
      <c r="E1567" s="49">
        <f>_xll.qlInterestRateIndexValueDate(IndexON,D1567)</f>
        <v>50599</v>
      </c>
      <c r="F1567" s="52">
        <f>IFERROR(_xll.qlIndexFixing(IndexON,D1567,TRUE,_xll.ohTrigger(RecalcTrigger,TriggerON)),NA())</f>
        <v>2.0900811929100982E-2</v>
      </c>
      <c r="H1567" s="49">
        <f>_xll.qlCalendarAdvance(IborCalendar,$H1566,B1567,"f",FALSE)</f>
        <v>50585</v>
      </c>
      <c r="I1567" s="49">
        <f>_xll.qlInterestRateIndexValueDate(Index1M,$H1567)</f>
        <v>50587</v>
      </c>
      <c r="J1567" s="52">
        <f>IFERROR(_xll.qlIndexFixing(Index1M,$H1567,TRUE,_xll.ohTrigger(RecalcTrigger,Trigger1M)),NA())</f>
        <v>2.2324027806095992E-2</v>
      </c>
      <c r="K1567" s="52">
        <f>IFERROR(_xll.qlIndexFixing(ONIndex1M,I1567,TRUE,_xll.ohTrigger(RecalcTrigger,Trigger1M)),NA())</f>
        <v>2.2312123929246752E-2</v>
      </c>
      <c r="L1567" s="52">
        <f>IFERROR(_xll.qlIndexFixing(Index3M,H1567,TRUE,_xll.ohTrigger(RecalcTrigger,Trigger3M)),NA())</f>
        <v>2.4530815241433107E-2</v>
      </c>
      <c r="M1567" s="52">
        <f>IFERROR(_xll.qlIndexFixing(ONIndex3M,I1567,TRUE,_xll.ohTrigger(RecalcTrigger,Trigger3M)),NA())</f>
        <v>2.4477904172712783E-2</v>
      </c>
      <c r="N1567" s="52">
        <f>IFERROR(_xll.qlIndexFixing(Index6M,$H1567,TRUE,_xll.ohTrigger(RecalcTrigger,Trigger6M)),NA())</f>
        <v>2.6137125567217041E-2</v>
      </c>
      <c r="O1567" s="52">
        <f>IFERROR(_xll.qlIndexFixing(ONIndex6M,I1567,TRUE,_xll.ohTrigger(RecalcTrigger,Trigger6M)),NA())</f>
        <v>2.6007014093316627E-2</v>
      </c>
      <c r="P1567" s="52">
        <f>IFERROR(_xll.qlIndexFixing(Index1Y,$H1567,TRUE,_xll.ohTrigger(RecalcTrigger,Trigger1Y)),NA())</f>
        <v>2.7853483267267578E-2</v>
      </c>
      <c r="Q1567" s="52">
        <f>IFERROR(_xll.qlIndexFixing(ONIndex1Y,I1567,TRUE,_xll.ohTrigger(RecalcTrigger,Trigger1Y)),NA())</f>
        <v>2.7520071649842492E-2</v>
      </c>
    </row>
    <row r="1568" spans="2:17" x14ac:dyDescent="0.2">
      <c r="B1568" s="46" t="s">
        <v>51</v>
      </c>
      <c r="D1568" s="49">
        <f>_xll.qlCalendarAdvance(LocalCalendar,$D1567,B1568,"f",FALSE)</f>
        <v>50606</v>
      </c>
      <c r="E1568" s="49">
        <f>_xll.qlInterestRateIndexValueDate(IndexON,D1568)</f>
        <v>50606</v>
      </c>
      <c r="F1568" s="52">
        <f>IFERROR(_xll.qlIndexFixing(IndexON,D1568,TRUE,_xll.ohTrigger(RecalcTrigger,TriggerON)),NA())</f>
        <v>2.0897246820092974E-2</v>
      </c>
      <c r="H1568" s="49">
        <f>_xll.qlCalendarAdvance(IborCalendar,$H1567,B1568,"f",FALSE)</f>
        <v>50592</v>
      </c>
      <c r="I1568" s="49">
        <f>_xll.qlInterestRateIndexValueDate(Index1M,$H1568)</f>
        <v>50594</v>
      </c>
      <c r="J1568" s="52">
        <f>IFERROR(_xll.qlIndexFixing(Index1M,$H1568,TRUE,_xll.ohTrigger(RecalcTrigger,Trigger1M)),NA())</f>
        <v>2.2319747358427178E-2</v>
      </c>
      <c r="K1568" s="52">
        <f>IFERROR(_xll.qlIndexFixing(ONIndex1M,I1568,TRUE,_xll.ohTrigger(RecalcTrigger,Trigger1M)),NA())</f>
        <v>2.2307797725131806E-2</v>
      </c>
      <c r="L1568" s="52">
        <f>IFERROR(_xll.qlIndexFixing(Index3M,H1568,TRUE,_xll.ohTrigger(RecalcTrigger,Trigger3M)),NA())</f>
        <v>2.4527330182673265E-2</v>
      </c>
      <c r="M1568" s="52">
        <f>IFERROR(_xll.qlIndexFixing(ONIndex3M,I1568,TRUE,_xll.ohTrigger(RecalcTrigger,Trigger3M)),NA())</f>
        <v>2.4474320693679275E-2</v>
      </c>
      <c r="N1568" s="52">
        <f>IFERROR(_xll.qlIndexFixing(Index6M,$H1568,TRUE,_xll.ohTrigger(RecalcTrigger,Trigger6M)),NA())</f>
        <v>2.6133095096465837E-2</v>
      </c>
      <c r="O1568" s="52">
        <f>IFERROR(_xll.qlIndexFixing(ONIndex6M,I1568,TRUE,_xll.ohTrigger(RecalcTrigger,Trigger6M)),NA())</f>
        <v>2.6003472113966808E-2</v>
      </c>
      <c r="P1568" s="52">
        <f>IFERROR(_xll.qlIndexFixing(Index1Y,$H1568,TRUE,_xll.ohTrigger(RecalcTrigger,Trigger1Y)),NA())</f>
        <v>2.7851854456390279E-2</v>
      </c>
      <c r="Q1568" s="52">
        <f>IFERROR(_xll.qlIndexFixing(ONIndex1Y,I1568,TRUE,_xll.ohTrigger(RecalcTrigger,Trigger1Y)),NA())</f>
        <v>2.7517350383670092E-2</v>
      </c>
    </row>
    <row r="1569" spans="2:17" x14ac:dyDescent="0.2">
      <c r="B1569" s="46" t="s">
        <v>51</v>
      </c>
      <c r="D1569" s="49">
        <f>_xll.qlCalendarAdvance(LocalCalendar,$D1568,B1569,"f",FALSE)</f>
        <v>50613</v>
      </c>
      <c r="E1569" s="49">
        <f>_xll.qlInterestRateIndexValueDate(IndexON,D1569)</f>
        <v>50613</v>
      </c>
      <c r="F1569" s="52">
        <f>IFERROR(_xll.qlIndexFixing(IndexON,D1569,TRUE,_xll.ohTrigger(RecalcTrigger,TriggerON)),NA())</f>
        <v>2.0893701194619752E-2</v>
      </c>
      <c r="H1569" s="49">
        <f>_xll.qlCalendarAdvance(IborCalendar,$H1568,B1569,"f",FALSE)</f>
        <v>50599</v>
      </c>
      <c r="I1569" s="49">
        <f>_xll.qlInterestRateIndexValueDate(Index1M,$H1569)</f>
        <v>50601</v>
      </c>
      <c r="J1569" s="52">
        <f>IFERROR(_xll.qlIndexFixing(Index1M,$H1569,TRUE,_xll.ohTrigger(RecalcTrigger,Trigger1M)),NA())</f>
        <v>2.2315491331900972E-2</v>
      </c>
      <c r="K1569" s="52">
        <f>IFERROR(_xll.qlIndexFixing(ONIndex1M,I1569,TRUE,_xll.ohTrigger(RecalcTrigger,Trigger1M)),NA())</f>
        <v>2.2303495893520875E-2</v>
      </c>
      <c r="L1569" s="52">
        <f>IFERROR(_xll.qlIndexFixing(Index3M,H1569,TRUE,_xll.ohTrigger(RecalcTrigger,Trigger3M)),NA())</f>
        <v>2.4523863686715157E-2</v>
      </c>
      <c r="M1569" s="52">
        <f>IFERROR(_xll.qlIndexFixing(ONIndex3M,I1569,TRUE,_xll.ohTrigger(RecalcTrigger,Trigger3M)),NA())</f>
        <v>2.4470755659971033E-2</v>
      </c>
      <c r="N1569" s="52">
        <f>IFERROR(_xll.qlIndexFixing(Index6M,$H1569,TRUE,_xll.ohTrigger(RecalcTrigger,Trigger6M)),NA())</f>
        <v>2.6130514643385151E-2</v>
      </c>
      <c r="O1569" s="52">
        <f>IFERROR(_xll.qlIndexFixing(ONIndex6M,I1569,TRUE,_xll.ohTrigger(RecalcTrigger,Trigger6M)),NA())</f>
        <v>2.5999950485537937E-2</v>
      </c>
      <c r="P1569" s="52">
        <f>IFERROR(_xll.qlIndexFixing(Index1Y,$H1569,TRUE,_xll.ohTrigger(RecalcTrigger,Trigger1Y)),NA())</f>
        <v>2.7850270612973533E-2</v>
      </c>
      <c r="Q1569" s="52">
        <f>IFERROR(_xll.qlIndexFixing(ONIndex1Y,I1569,TRUE,_xll.ohTrigger(RecalcTrigger,Trigger1Y)),NA())</f>
        <v>2.7514672850754707E-2</v>
      </c>
    </row>
    <row r="1570" spans="2:17" x14ac:dyDescent="0.2">
      <c r="B1570" s="46" t="s">
        <v>51</v>
      </c>
      <c r="D1570" s="49">
        <f>_xll.qlCalendarAdvance(LocalCalendar,$D1569,B1570,"f",FALSE)</f>
        <v>50620</v>
      </c>
      <c r="E1570" s="49">
        <f>_xll.qlInterestRateIndexValueDate(IndexON,D1570)</f>
        <v>50620</v>
      </c>
      <c r="F1570" s="52">
        <f>IFERROR(_xll.qlIndexFixing(IndexON,D1570,TRUE,_xll.ohTrigger(RecalcTrigger,TriggerON)),NA())</f>
        <v>2.0890175052841187E-2</v>
      </c>
      <c r="H1570" s="49">
        <f>_xll.qlCalendarAdvance(IborCalendar,$H1569,B1570,"f",FALSE)</f>
        <v>50606</v>
      </c>
      <c r="I1570" s="49">
        <f>_xll.qlInterestRateIndexValueDate(Index1M,$H1570)</f>
        <v>50608</v>
      </c>
      <c r="J1570" s="52">
        <f>IFERROR(_xll.qlIndexFixing(Index1M,$H1570,TRUE,_xll.ohTrigger(RecalcTrigger,Trigger1M)),NA())</f>
        <v>2.231125972649739E-2</v>
      </c>
      <c r="K1570" s="52">
        <f>IFERROR(_xll.qlIndexFixing(ONIndex1M,I1570,TRUE,_xll.ohTrigger(RecalcTrigger,Trigger1M)),NA())</f>
        <v>2.2299218434893575E-2</v>
      </c>
      <c r="L1570" s="52">
        <f>IFERROR(_xll.qlIndexFixing(Index3M,H1570,TRUE,_xll.ohTrigger(RecalcTrigger,Trigger3M)),NA())</f>
        <v>2.452041575351447E-2</v>
      </c>
      <c r="M1570" s="52">
        <f>IFERROR(_xll.qlIndexFixing(ONIndex3M,I1570,TRUE,_xll.ohTrigger(RecalcTrigger,Trigger3M)),NA())</f>
        <v>2.4467209071827867E-2</v>
      </c>
      <c r="N1570" s="52">
        <f>IFERROR(_xll.qlIndexFixing(Index6M,$H1570,TRUE,_xll.ohTrigger(RecalcTrigger,Trigger6M)),NA())</f>
        <v>2.6126522961789793E-2</v>
      </c>
      <c r="O1570" s="52">
        <f>IFERROR(_xll.qlIndexFixing(ONIndex6M,I1570,TRUE,_xll.ohTrigger(RecalcTrigger,Trigger6M)),NA())</f>
        <v>2.5996449208189887E-2</v>
      </c>
      <c r="P1570" s="52">
        <f>IFERROR(_xll.qlIndexFixing(Index1Y,$H1570,TRUE,_xll.ohTrigger(RecalcTrigger,Trigger1Y)),NA())</f>
        <v>2.7848731736806433E-2</v>
      </c>
      <c r="Q1570" s="52">
        <f>IFERROR(_xll.qlIndexFixing(ONIndex1Y,I1570,TRUE,_xll.ohTrigger(RecalcTrigger,Trigger1Y)),NA())</f>
        <v>2.7512039051336146E-2</v>
      </c>
    </row>
    <row r="1571" spans="2:17" x14ac:dyDescent="0.2">
      <c r="B1571" s="46" t="s">
        <v>51</v>
      </c>
      <c r="D1571" s="49">
        <f>_xll.qlCalendarAdvance(LocalCalendar,$D1570,B1571,"f",FALSE)</f>
        <v>50627</v>
      </c>
      <c r="E1571" s="49">
        <f>_xll.qlInterestRateIndexValueDate(IndexON,D1571)</f>
        <v>50627</v>
      </c>
      <c r="F1571" s="52">
        <f>IFERROR(_xll.qlIndexFixing(IndexON,D1571,TRUE,_xll.ohTrigger(RecalcTrigger,TriggerON)),NA())</f>
        <v>2.0886668394677343E-2</v>
      </c>
      <c r="H1571" s="49">
        <f>_xll.qlCalendarAdvance(IborCalendar,$H1570,B1571,"f",FALSE)</f>
        <v>50613</v>
      </c>
      <c r="I1571" s="49">
        <f>_xll.qlInterestRateIndexValueDate(Index1M,$H1571)</f>
        <v>50615</v>
      </c>
      <c r="J1571" s="52">
        <f>IFERROR(_xll.qlIndexFixing(Index1M,$H1571,TRUE,_xll.ohTrigger(RecalcTrigger,Trigger1M)),NA())</f>
        <v>2.230744497015022E-2</v>
      </c>
      <c r="K1571" s="52">
        <f>IFERROR(_xll.qlIndexFixing(ONIndex1M,I1571,TRUE,_xll.ohTrigger(RecalcTrigger,Trigger1M)),NA())</f>
        <v>2.2294965348930162E-2</v>
      </c>
      <c r="L1571" s="52">
        <f>IFERROR(_xll.qlIndexFixing(Index3M,H1571,TRUE,_xll.ohTrigger(RecalcTrigger,Trigger3M)),NA())</f>
        <v>2.4516986383019933E-2</v>
      </c>
      <c r="M1571" s="52">
        <f>IFERROR(_xll.qlIndexFixing(ONIndex3M,I1571,TRUE,_xll.ohTrigger(RecalcTrigger,Trigger3M)),NA())</f>
        <v>2.4463680929009968E-2</v>
      </c>
      <c r="N1571" s="52">
        <f>IFERROR(_xll.qlIndexFixing(Index6M,$H1571,TRUE,_xll.ohTrigger(RecalcTrigger,Trigger6M)),NA())</f>
        <v>2.6123267838960445E-2</v>
      </c>
      <c r="O1571" s="52">
        <f>IFERROR(_xll.qlIndexFixing(ONIndex6M,I1571,TRUE,_xll.ohTrigger(RecalcTrigger,Trigger6M)),NA())</f>
        <v>2.5992968281842721E-2</v>
      </c>
      <c r="P1571" s="52">
        <f>IFERROR(_xll.qlIndexFixing(Index1Y,$H1571,TRUE,_xll.ohTrigger(RecalcTrigger,Trigger1Y)),NA())</f>
        <v>2.7847237827684439E-2</v>
      </c>
      <c r="Q1571" s="52">
        <f>IFERROR(_xll.qlIndexFixing(ONIndex1Y,I1571,TRUE,_xll.ohTrigger(RecalcTrigger,Trigger1Y)),NA())</f>
        <v>2.7509448985254537E-2</v>
      </c>
    </row>
    <row r="1572" spans="2:17" x14ac:dyDescent="0.2">
      <c r="B1572" s="46" t="s">
        <v>51</v>
      </c>
      <c r="D1572" s="49">
        <f>_xll.qlCalendarAdvance(LocalCalendar,$D1571,B1572,"f",FALSE)</f>
        <v>50634</v>
      </c>
      <c r="E1572" s="49">
        <f>_xll.qlInterestRateIndexValueDate(IndexON,D1572)</f>
        <v>50634</v>
      </c>
      <c r="F1572" s="52">
        <f>IFERROR(_xll.qlIndexFixing(IndexON,D1572,TRUE,_xll.ohTrigger(RecalcTrigger,TriggerON)),NA())</f>
        <v>2.0883181220128222E-2</v>
      </c>
      <c r="H1572" s="49">
        <f>_xll.qlCalendarAdvance(IborCalendar,$H1571,B1572,"f",FALSE)</f>
        <v>50620</v>
      </c>
      <c r="I1572" s="49">
        <f>_xll.qlInterestRateIndexValueDate(Index1M,$H1572)</f>
        <v>50622</v>
      </c>
      <c r="J1572" s="52">
        <f>IFERROR(_xll.qlIndexFixing(Index1M,$H1572,TRUE,_xll.ohTrigger(RecalcTrigger,Trigger1M)),NA())</f>
        <v>2.2303263692457651E-2</v>
      </c>
      <c r="K1572" s="52">
        <f>IFERROR(_xll.qlIndexFixing(ONIndex1M,I1572,TRUE,_xll.ohTrigger(RecalcTrigger,Trigger1M)),NA())</f>
        <v>2.2290736635630637E-2</v>
      </c>
      <c r="L1572" s="52">
        <f>IFERROR(_xll.qlIndexFixing(Index3M,H1572,TRUE,_xll.ohTrigger(RecalcTrigger,Trigger3M)),NA())</f>
        <v>2.4513575575183764E-2</v>
      </c>
      <c r="M1572" s="52">
        <f>IFERROR(_xll.qlIndexFixing(ONIndex3M,I1572,TRUE,_xll.ohTrigger(RecalcTrigger,Trigger3M)),NA())</f>
        <v>2.4460171231517336E-2</v>
      </c>
      <c r="N1572" s="52">
        <f>IFERROR(_xll.qlIndexFixing(Index6M,$H1572,TRUE,_xll.ohTrigger(RecalcTrigger,Trigger6M)),NA())</f>
        <v>2.6120033345666167E-2</v>
      </c>
      <c r="O1572" s="52">
        <f>IFERROR(_xll.qlIndexFixing(ONIndex6M,I1572,TRUE,_xll.ohTrigger(RecalcTrigger,Trigger6M)),NA())</f>
        <v>2.598950770649644E-2</v>
      </c>
      <c r="P1572" s="52">
        <f>IFERROR(_xll.qlIndexFixing(Index1Y,$H1572,TRUE,_xll.ohTrigger(RecalcTrigger,Trigger1Y)),NA())</f>
        <v>2.7845788885408687E-2</v>
      </c>
      <c r="Q1572" s="52">
        <f>IFERROR(_xll.qlIndexFixing(ONIndex1Y,I1572,TRUE,_xll.ohTrigger(RecalcTrigger,Trigger1Y)),NA())</f>
        <v>2.7506902652589815E-2</v>
      </c>
    </row>
    <row r="1573" spans="2:17" x14ac:dyDescent="0.2">
      <c r="B1573" s="46" t="s">
        <v>51</v>
      </c>
      <c r="D1573" s="49">
        <f>_xll.qlCalendarAdvance(LocalCalendar,$D1572,B1573,"f",FALSE)</f>
        <v>50641</v>
      </c>
      <c r="E1573" s="49">
        <f>_xll.qlInterestRateIndexValueDate(IndexON,D1573)</f>
        <v>50641</v>
      </c>
      <c r="F1573" s="52">
        <f>IFERROR(_xll.qlIndexFixing(IndexON,D1573,TRUE,_xll.ohTrigger(RecalcTrigger,TriggerON)),NA())</f>
        <v>2.0879713529193822E-2</v>
      </c>
      <c r="H1573" s="49">
        <f>_xll.qlCalendarAdvance(IborCalendar,$H1572,B1573,"f",FALSE)</f>
        <v>50627</v>
      </c>
      <c r="I1573" s="49">
        <f>_xll.qlInterestRateIndexValueDate(Index1M,$H1573)</f>
        <v>50629</v>
      </c>
      <c r="J1573" s="52">
        <f>IFERROR(_xll.qlIndexFixing(Index1M,$H1573,TRUE,_xll.ohTrigger(RecalcTrigger,Trigger1M)),NA())</f>
        <v>2.2298711436702645E-2</v>
      </c>
      <c r="K1573" s="52">
        <f>IFERROR(_xll.qlIndexFixing(ONIndex1M,I1573,TRUE,_xll.ohTrigger(RecalcTrigger,Trigger1M)),NA())</f>
        <v>2.2286532295154871E-2</v>
      </c>
      <c r="L1573" s="52">
        <f>IFERROR(_xll.qlIndexFixing(Index3M,H1573,TRUE,_xll.ohTrigger(RecalcTrigger,Trigger3M)),NA())</f>
        <v>2.4510183329957306E-2</v>
      </c>
      <c r="M1573" s="52">
        <f>IFERROR(_xll.qlIndexFixing(ONIndex3M,I1573,TRUE,_xll.ohTrigger(RecalcTrigger,Trigger3M)),NA())</f>
        <v>2.4456679979509843E-2</v>
      </c>
      <c r="N1573" s="52">
        <f>IFERROR(_xll.qlIndexFixing(Index6M,$H1573,TRUE,_xll.ohTrigger(RecalcTrigger,Trigger6M)),NA())</f>
        <v>2.6116819481805536E-2</v>
      </c>
      <c r="O1573" s="52">
        <f>IFERROR(_xll.qlIndexFixing(ONIndex6M,I1573,TRUE,_xll.ohTrigger(RecalcTrigger,Trigger6M)),NA())</f>
        <v>2.5986067482151043E-2</v>
      </c>
      <c r="P1573" s="52">
        <f>IFERROR(_xll.qlIndexFixing(Index1Y,$H1573,TRUE,_xll.ohTrigger(RecalcTrigger,Trigger1Y)),NA())</f>
        <v>2.7844384909786461E-2</v>
      </c>
      <c r="Q1573" s="52">
        <f>IFERROR(_xll.qlIndexFixing(ONIndex1Y,I1573,TRUE,_xll.ohTrigger(RecalcTrigger,Trigger1Y)),NA())</f>
        <v>2.750440005318211E-2</v>
      </c>
    </row>
    <row r="1574" spans="2:17" x14ac:dyDescent="0.2">
      <c r="B1574" s="46" t="s">
        <v>51</v>
      </c>
      <c r="D1574" s="49">
        <f>_xll.qlCalendarAdvance(LocalCalendar,$D1573,B1574,"f",FALSE)</f>
        <v>50648</v>
      </c>
      <c r="E1574" s="49">
        <f>_xll.qlInterestRateIndexValueDate(IndexON,D1574)</f>
        <v>50648</v>
      </c>
      <c r="F1574" s="52">
        <f>IFERROR(_xll.qlIndexFixing(IndexON,D1574,TRUE,_xll.ohTrigger(RecalcTrigger,TriggerON)),NA())</f>
        <v>2.0876265322034016E-2</v>
      </c>
      <c r="H1574" s="49">
        <f>_xll.qlCalendarAdvance(IborCalendar,$H1573,B1574,"f",FALSE)</f>
        <v>50634</v>
      </c>
      <c r="I1574" s="49">
        <f>_xll.qlInterestRateIndexValueDate(Index1M,$H1574)</f>
        <v>50636</v>
      </c>
      <c r="J1574" s="52">
        <f>IFERROR(_xll.qlIndexFixing(Index1M,$H1574,TRUE,_xll.ohTrigger(RecalcTrigger,Trigger1M)),NA())</f>
        <v>2.22945775154898E-2</v>
      </c>
      <c r="K1574" s="52">
        <f>IFERROR(_xll.qlIndexFixing(ONIndex1M,I1574,TRUE,_xll.ohTrigger(RecalcTrigger,Trigger1M)),NA())</f>
        <v>2.2282352327342991E-2</v>
      </c>
      <c r="L1574" s="52">
        <f>IFERROR(_xll.qlIndexFixing(Index3M,H1574,TRUE,_xll.ohTrigger(RecalcTrigger,Trigger3M)),NA())</f>
        <v>2.4506809647294507E-2</v>
      </c>
      <c r="M1574" s="52">
        <f>IFERROR(_xll.qlIndexFixing(ONIndex3M,I1574,TRUE,_xll.ohTrigger(RecalcTrigger,Trigger3M)),NA())</f>
        <v>2.445320717298749E-2</v>
      </c>
      <c r="N1574" s="52">
        <f>IFERROR(_xll.qlIndexFixing(Index6M,$H1574,TRUE,_xll.ohTrigger(RecalcTrigger,Trigger6M)),NA())</f>
        <v>2.6114348378890373E-2</v>
      </c>
      <c r="O1574" s="52">
        <f>IFERROR(_xll.qlIndexFixing(ONIndex6M,I1574,TRUE,_xll.ohTrigger(RecalcTrigger,Trigger6M)),NA())</f>
        <v>2.5982647608806531E-2</v>
      </c>
      <c r="P1574" s="52">
        <f>IFERROR(_xll.qlIndexFixing(Index1Y,$H1574,TRUE,_xll.ohTrigger(RecalcTrigger,Trigger1Y)),NA())</f>
        <v>2.7843025900631386E-2</v>
      </c>
      <c r="Q1574" s="52">
        <f>IFERROR(_xll.qlIndexFixing(ONIndex1Y,I1574,TRUE,_xll.ohTrigger(RecalcTrigger,Trigger1Y)),NA())</f>
        <v>2.75019411874311E-2</v>
      </c>
    </row>
    <row r="1575" spans="2:17" x14ac:dyDescent="0.2">
      <c r="B1575" s="46" t="s">
        <v>51</v>
      </c>
      <c r="D1575" s="49">
        <f>_xll.qlCalendarAdvance(LocalCalendar,$D1574,B1575,"f",FALSE)</f>
        <v>50655</v>
      </c>
      <c r="E1575" s="49">
        <f>_xll.qlInterestRateIndexValueDate(IndexON,D1575)</f>
        <v>50655</v>
      </c>
      <c r="F1575" s="52">
        <f>IFERROR(_xll.qlIndexFixing(IndexON,D1575,TRUE,_xll.ohTrigger(RecalcTrigger,TriggerON)),NA())</f>
        <v>2.0872836598408995E-2</v>
      </c>
      <c r="H1575" s="49">
        <f>_xll.qlCalendarAdvance(IborCalendar,$H1574,B1575,"f",FALSE)</f>
        <v>50641</v>
      </c>
      <c r="I1575" s="49">
        <f>_xll.qlInterestRateIndexValueDate(Index1M,$H1575)</f>
        <v>50643</v>
      </c>
      <c r="J1575" s="52">
        <f>IFERROR(_xll.qlIndexFixing(Index1M,$H1575,TRUE,_xll.ohTrigger(RecalcTrigger,Trigger1M)),NA())</f>
        <v>2.2290468015254694E-2</v>
      </c>
      <c r="K1575" s="52">
        <f>IFERROR(_xll.qlIndexFixing(ONIndex1M,I1575,TRUE,_xll.ohTrigger(RecalcTrigger,Trigger1M)),NA())</f>
        <v>2.2278196732274935E-2</v>
      </c>
      <c r="L1575" s="52">
        <f>IFERROR(_xll.qlIndexFixing(Index3M,H1575,TRUE,_xll.ohTrigger(RecalcTrigger,Trigger3M)),NA())</f>
        <v>2.4503454527144978E-2</v>
      </c>
      <c r="M1575" s="52">
        <f>IFERROR(_xll.qlIndexFixing(ONIndex3M,I1575,TRUE,_xll.ohTrigger(RecalcTrigger,Trigger3M)),NA())</f>
        <v>2.4449752811790404E-2</v>
      </c>
      <c r="N1575" s="52">
        <f>IFERROR(_xll.qlIndexFixing(Index6M,$H1575,TRUE,_xll.ohTrigger(RecalcTrigger,Trigger6M)),NA())</f>
        <v>2.6110453641978653E-2</v>
      </c>
      <c r="O1575" s="52">
        <f>IFERROR(_xll.qlIndexFixing(ONIndex6M,I1575,TRUE,_xll.ohTrigger(RecalcTrigger,Trigger6M)),NA())</f>
        <v>2.5979248086462903E-2</v>
      </c>
      <c r="P1575" s="52">
        <f>IFERROR(_xll.qlIndexFixing(Index1Y,$H1575,TRUE,_xll.ohTrigger(RecalcTrigger,Trigger1Y)),NA())</f>
        <v>2.7841711857762349E-2</v>
      </c>
      <c r="Q1575" s="52">
        <f>IFERROR(_xll.qlIndexFixing(ONIndex1Y,I1575,TRUE,_xll.ohTrigger(RecalcTrigger,Trigger1Y)),NA())</f>
        <v>2.7499526054857171E-2</v>
      </c>
    </row>
    <row r="1576" spans="2:17" x14ac:dyDescent="0.2">
      <c r="B1576" s="46" t="s">
        <v>51</v>
      </c>
      <c r="D1576" s="49">
        <f>_xll.qlCalendarAdvance(LocalCalendar,$D1575,B1576,"f",FALSE)</f>
        <v>50662</v>
      </c>
      <c r="E1576" s="49">
        <f>_xll.qlInterestRateIndexValueDate(IndexON,D1576)</f>
        <v>50662</v>
      </c>
      <c r="F1576" s="52">
        <f>IFERROR(_xll.qlIndexFixing(IndexON,D1576,TRUE,_xll.ohTrigger(RecalcTrigger,TriggerON)),NA())</f>
        <v>2.086942735831876E-2</v>
      </c>
      <c r="H1576" s="49">
        <f>_xll.qlCalendarAdvance(IborCalendar,$H1575,B1576,"f",FALSE)</f>
        <v>50648</v>
      </c>
      <c r="I1576" s="49">
        <f>_xll.qlInterestRateIndexValueDate(Index1M,$H1576)</f>
        <v>50650</v>
      </c>
      <c r="J1576" s="52">
        <f>IFERROR(_xll.qlIndexFixing(Index1M,$H1576,TRUE,_xll.ohTrigger(RecalcTrigger,Trigger1M)),NA())</f>
        <v>2.2286382935977345E-2</v>
      </c>
      <c r="K1576" s="52">
        <f>IFERROR(_xll.qlIndexFixing(ONIndex1M,I1576,TRUE,_xll.ohTrigger(RecalcTrigger,Trigger1M)),NA())</f>
        <v>2.2274065510030638E-2</v>
      </c>
      <c r="L1576" s="52">
        <f>IFERROR(_xll.qlIndexFixing(Index3M,H1576,TRUE,_xll.ohTrigger(RecalcTrigger,Trigger3M)),NA())</f>
        <v>2.4499520840148177E-2</v>
      </c>
      <c r="M1576" s="52">
        <f>IFERROR(_xll.qlIndexFixing(ONIndex3M,I1576,TRUE,_xll.ohTrigger(RecalcTrigger,Trigger3M)),NA())</f>
        <v>2.4446316896078457E-2</v>
      </c>
      <c r="N1576" s="52">
        <f>IFERROR(_xll.qlIndexFixing(Index6M,$H1576,TRUE,_xll.ohTrigger(RecalcTrigger,Trigger6M)),NA())</f>
        <v>2.6103680863048467E-2</v>
      </c>
      <c r="O1576" s="52">
        <f>IFERROR(_xll.qlIndexFixing(ONIndex6M,I1576,TRUE,_xll.ohTrigger(RecalcTrigger,Trigger6M)),NA())</f>
        <v>2.5975868915200095E-2</v>
      </c>
      <c r="P1576" s="52">
        <f>IFERROR(_xll.qlIndexFixing(Index1Y,$H1576,TRUE,_xll.ohTrigger(RecalcTrigger,Trigger1Y)),NA())</f>
        <v>2.7840442781004806E-2</v>
      </c>
      <c r="Q1576" s="52">
        <f>IFERROR(_xll.qlIndexFixing(ONIndex1Y,I1576,TRUE,_xll.ohTrigger(RecalcTrigger,Trigger1Y)),NA())</f>
        <v>2.7497154655780065E-2</v>
      </c>
    </row>
    <row r="1577" spans="2:17" x14ac:dyDescent="0.2">
      <c r="B1577" s="46" t="s">
        <v>51</v>
      </c>
      <c r="D1577" s="49">
        <f>_xll.qlCalendarAdvance(LocalCalendar,$D1576,B1577,"f",FALSE)</f>
        <v>50669</v>
      </c>
      <c r="E1577" s="49">
        <f>_xll.qlInterestRateIndexValueDate(IndexON,D1577)</f>
        <v>50669</v>
      </c>
      <c r="F1577" s="52">
        <f>IFERROR(_xll.qlIndexFixing(IndexON,D1577,TRUE,_xll.ohTrigger(RecalcTrigger,TriggerON)),NA())</f>
        <v>2.0866037602083054E-2</v>
      </c>
      <c r="H1577" s="49">
        <f>_xll.qlCalendarAdvance(IborCalendar,$H1576,B1577,"f",FALSE)</f>
        <v>50655</v>
      </c>
      <c r="I1577" s="49">
        <f>_xll.qlInterestRateIndexValueDate(Index1M,$H1577)</f>
        <v>50657</v>
      </c>
      <c r="J1577" s="52">
        <f>IFERROR(_xll.qlIndexFixing(Index1M,$H1577,TRUE,_xll.ohTrigger(RecalcTrigger,Trigger1M)),NA())</f>
        <v>2.2282723642326602E-2</v>
      </c>
      <c r="K1577" s="52">
        <f>IFERROR(_xll.qlIndexFixing(ONIndex1M,I1577,TRUE,_xll.ohTrigger(RecalcTrigger,Trigger1M)),NA())</f>
        <v>2.2269958660450229E-2</v>
      </c>
      <c r="L1577" s="52">
        <f>IFERROR(_xll.qlIndexFixing(Index3M,H1577,TRUE,_xll.ohTrigger(RecalcTrigger,Trigger3M)),NA())</f>
        <v>2.4496201744176927E-2</v>
      </c>
      <c r="M1577" s="52">
        <f>IFERROR(_xll.qlIndexFixing(ONIndex3M,I1577,TRUE,_xll.ohTrigger(RecalcTrigger,Trigger3M)),NA())</f>
        <v>2.4442899425691778E-2</v>
      </c>
      <c r="N1577" s="52">
        <f>IFERROR(_xll.qlIndexFixing(Index6M,$H1577,TRUE,_xll.ohTrigger(RecalcTrigger,Trigger6M)),NA())</f>
        <v>2.6100543278736326E-2</v>
      </c>
      <c r="O1577" s="52">
        <f>IFERROR(_xll.qlIndexFixing(ONIndex6M,I1577,TRUE,_xll.ohTrigger(RecalcTrigger,Trigger6M)),NA())</f>
        <v>2.5972510095018109E-2</v>
      </c>
      <c r="P1577" s="52">
        <f>IFERROR(_xll.qlIndexFixing(Index1Y,$H1577,TRUE,_xll.ohTrigger(RecalcTrigger,Trigger1Y)),NA())</f>
        <v>2.7839218670189462E-2</v>
      </c>
      <c r="Q1577" s="52">
        <f>IFERROR(_xll.qlIndexFixing(ONIndex1Y,I1577,TRUE,_xll.ohTrigger(RecalcTrigger,Trigger1Y)),NA())</f>
        <v>2.7494826990039911E-2</v>
      </c>
    </row>
    <row r="1578" spans="2:17" x14ac:dyDescent="0.2">
      <c r="B1578" s="46" t="s">
        <v>51</v>
      </c>
      <c r="D1578" s="49">
        <f>_xll.qlCalendarAdvance(LocalCalendar,$D1577,B1578,"f",FALSE)</f>
        <v>50676</v>
      </c>
      <c r="E1578" s="49">
        <f>_xll.qlInterestRateIndexValueDate(IndexON,D1578)</f>
        <v>50676</v>
      </c>
      <c r="F1578" s="52">
        <f>IFERROR(_xll.qlIndexFixing(IndexON,D1578,TRUE,_xll.ohTrigger(RecalcTrigger,TriggerON)),NA())</f>
        <v>2.0862667329302198E-2</v>
      </c>
      <c r="H1578" s="49">
        <f>_xll.qlCalendarAdvance(IborCalendar,$H1577,B1578,"f",FALSE)</f>
        <v>50662</v>
      </c>
      <c r="I1578" s="49">
        <f>_xll.qlInterestRateIndexValueDate(Index1M,$H1578)</f>
        <v>50664</v>
      </c>
      <c r="J1578" s="52">
        <f>IFERROR(_xll.qlIndexFixing(Index1M,$H1578,TRUE,_xll.ohTrigger(RecalcTrigger,Trigger1M)),NA())</f>
        <v>2.227828604017601E-2</v>
      </c>
      <c r="K1578" s="52">
        <f>IFERROR(_xll.qlIndexFixing(ONIndex1M,I1578,TRUE,_xll.ohTrigger(RecalcTrigger,Trigger1M)),NA())</f>
        <v>2.2265876183533706E-2</v>
      </c>
      <c r="L1578" s="52">
        <f>IFERROR(_xll.qlIndexFixing(Index3M,H1578,TRUE,_xll.ohTrigger(RecalcTrigger,Trigger3M)),NA())</f>
        <v>2.4492901209293285E-2</v>
      </c>
      <c r="M1578" s="52">
        <f>IFERROR(_xll.qlIndexFixing(ONIndex3M,I1578,TRUE,_xll.ohTrigger(RecalcTrigger,Trigger3M)),NA())</f>
        <v>2.4439500400790237E-2</v>
      </c>
      <c r="N1578" s="52">
        <f>IFERROR(_xll.qlIndexFixing(Index6M,$H1578,TRUE,_xll.ohTrigger(RecalcTrigger,Trigger6M)),NA())</f>
        <v>2.6097426315828436E-2</v>
      </c>
      <c r="O1578" s="52">
        <f>IFERROR(_xll.qlIndexFixing(ONIndex6M,I1578,TRUE,_xll.ohTrigger(RecalcTrigger,Trigger6M)),NA())</f>
        <v>2.5969171625677134E-2</v>
      </c>
      <c r="P1578" s="52">
        <f>IFERROR(_xll.qlIndexFixing(Index1Y,$H1578,TRUE,_xll.ohTrigger(RecalcTrigger,Trigger1Y)),NA())</f>
        <v>2.7838039525154044E-2</v>
      </c>
      <c r="Q1578" s="52">
        <f>IFERROR(_xll.qlIndexFixing(ONIndex1Y,I1578,TRUE,_xll.ohTrigger(RecalcTrigger,Trigger1Y)),NA())</f>
        <v>2.7492543057796581E-2</v>
      </c>
    </row>
    <row r="1579" spans="2:17" x14ac:dyDescent="0.2">
      <c r="B1579" s="46" t="s">
        <v>51</v>
      </c>
      <c r="D1579" s="49">
        <f>_xll.qlCalendarAdvance(LocalCalendar,$D1578,B1579,"f",FALSE)</f>
        <v>50683</v>
      </c>
      <c r="E1579" s="49">
        <f>_xll.qlInterestRateIndexValueDate(IndexON,D1579)</f>
        <v>50683</v>
      </c>
      <c r="F1579" s="52">
        <f>IFERROR(_xll.qlIndexFixing(IndexON,D1579,TRUE,_xll.ohTrigger(RecalcTrigger,TriggerON)),NA())</f>
        <v>2.0859316540295936E-2</v>
      </c>
      <c r="H1579" s="49">
        <f>_xll.qlCalendarAdvance(IborCalendar,$H1578,B1579,"f",FALSE)</f>
        <v>50669</v>
      </c>
      <c r="I1579" s="49">
        <f>_xll.qlInterestRateIndexValueDate(Index1M,$H1579)</f>
        <v>50671</v>
      </c>
      <c r="J1579" s="52">
        <f>IFERROR(_xll.qlIndexFixing(Index1M,$H1579,TRUE,_xll.ohTrigger(RecalcTrigger,Trigger1M)),NA())</f>
        <v>2.2274274223604562E-2</v>
      </c>
      <c r="K1579" s="52">
        <f>IFERROR(_xll.qlIndexFixing(ONIndex1M,I1579,TRUE,_xll.ohTrigger(RecalcTrigger,Trigger1M)),NA())</f>
        <v>2.2261818079440943E-2</v>
      </c>
      <c r="L1579" s="52">
        <f>IFERROR(_xll.qlIndexFixing(Index3M,H1579,TRUE,_xll.ohTrigger(RecalcTrigger,Trigger3M)),NA())</f>
        <v>2.448961923544982E-2</v>
      </c>
      <c r="M1579" s="52">
        <f>IFERROR(_xll.qlIndexFixing(ONIndex3M,I1579,TRUE,_xll.ohTrigger(RecalcTrigger,Trigger3M)),NA())</f>
        <v>2.44361198212939E-2</v>
      </c>
      <c r="N1579" s="52">
        <f>IFERROR(_xll.qlIndexFixing(Index6M,$H1579,TRUE,_xll.ohTrigger(RecalcTrigger,Trigger6M)),NA())</f>
        <v>2.6094329974231174E-2</v>
      </c>
      <c r="O1579" s="52">
        <f>IFERROR(_xll.qlIndexFixing(ONIndex6M,I1579,TRUE,_xll.ohTrigger(RecalcTrigger,Trigger6M)),NA())</f>
        <v>2.5965853507496917E-2</v>
      </c>
      <c r="P1579" s="52">
        <f>IFERROR(_xll.qlIndexFixing(Index1Y,$H1579,TRUE,_xll.ohTrigger(RecalcTrigger,Trigger1Y)),NA())</f>
        <v>2.7836905345741517E-2</v>
      </c>
      <c r="Q1579" s="52">
        <f>IFERROR(_xll.qlIndexFixing(ONIndex1Y,I1579,TRUE,_xll.ohTrigger(RecalcTrigger,Trigger1Y)),NA())</f>
        <v>2.7490302858890203E-2</v>
      </c>
    </row>
    <row r="1580" spans="2:17" x14ac:dyDescent="0.2">
      <c r="B1580" s="46" t="s">
        <v>51</v>
      </c>
      <c r="D1580" s="49">
        <f>_xll.qlCalendarAdvance(LocalCalendar,$D1579,B1580,"f",FALSE)</f>
        <v>50690</v>
      </c>
      <c r="E1580" s="49">
        <f>_xll.qlInterestRateIndexValueDate(IndexON,D1580)</f>
        <v>50690</v>
      </c>
      <c r="F1580" s="52">
        <f>IFERROR(_xll.qlIndexFixing(IndexON,D1580,TRUE,_xll.ohTrigger(RecalcTrigger,TriggerON)),NA())</f>
        <v>2.0855985234824459E-2</v>
      </c>
      <c r="H1580" s="49">
        <f>_xll.qlCalendarAdvance(IborCalendar,$H1579,B1580,"f",FALSE)</f>
        <v>50676</v>
      </c>
      <c r="I1580" s="49">
        <f>_xll.qlInterestRateIndexValueDate(Index1M,$H1580)</f>
        <v>50678</v>
      </c>
      <c r="J1580" s="52">
        <f>IFERROR(_xll.qlIndexFixing(Index1M,$H1580,TRUE,_xll.ohTrigger(RecalcTrigger,Trigger1M)),NA())</f>
        <v>2.2269070222966647E-2</v>
      </c>
      <c r="K1580" s="52">
        <f>IFERROR(_xll.qlIndexFixing(ONIndex1M,I1580,TRUE,_xll.ohTrigger(RecalcTrigger,Trigger1M)),NA())</f>
        <v>2.2257784348012066E-2</v>
      </c>
      <c r="L1580" s="52">
        <f>IFERROR(_xll.qlIndexFixing(Index3M,H1580,TRUE,_xll.ohTrigger(RecalcTrigger,Trigger3M)),NA())</f>
        <v>2.4486355822601735E-2</v>
      </c>
      <c r="M1580" s="52">
        <f>IFERROR(_xll.qlIndexFixing(ONIndex3M,I1580,TRUE,_xll.ohTrigger(RecalcTrigger,Trigger3M)),NA())</f>
        <v>2.443275768712283E-2</v>
      </c>
      <c r="N1580" s="52">
        <f>IFERROR(_xll.qlIndexFixing(Index6M,$H1580,TRUE,_xll.ohTrigger(RecalcTrigger,Trigger6M)),NA())</f>
        <v>2.6091983103273444E-2</v>
      </c>
      <c r="O1580" s="52">
        <f>IFERROR(_xll.qlIndexFixing(ONIndex6M,I1580,TRUE,_xll.ohTrigger(RecalcTrigger,Trigger6M)),NA())</f>
        <v>2.5962555740077775E-2</v>
      </c>
      <c r="P1580" s="52">
        <f>IFERROR(_xll.qlIndexFixing(Index1Y,$H1580,TRUE,_xll.ohTrigger(RecalcTrigger,Trigger1Y)),NA())</f>
        <v>2.7835816131800778E-2</v>
      </c>
      <c r="Q1580" s="52">
        <f>IFERROR(_xll.qlIndexFixing(ONIndex1Y,I1580,TRUE,_xll.ohTrigger(RecalcTrigger,Trigger1Y)),NA())</f>
        <v>2.7488106393320777E-2</v>
      </c>
    </row>
    <row r="1581" spans="2:17" x14ac:dyDescent="0.2">
      <c r="B1581" s="46" t="s">
        <v>51</v>
      </c>
      <c r="D1581" s="49">
        <f>_xll.qlCalendarAdvance(LocalCalendar,$D1580,B1581,"f",FALSE)</f>
        <v>50697</v>
      </c>
      <c r="E1581" s="49">
        <f>_xll.qlInterestRateIndexValueDate(IndexON,D1581)</f>
        <v>50697</v>
      </c>
      <c r="F1581" s="52">
        <f>IFERROR(_xll.qlIndexFixing(IndexON,D1581,TRUE,_xll.ohTrigger(RecalcTrigger,TriggerON)),NA())</f>
        <v>2.085267341304764E-2</v>
      </c>
      <c r="H1581" s="49">
        <f>_xll.qlCalendarAdvance(IborCalendar,$H1580,B1581,"f",FALSE)</f>
        <v>50683</v>
      </c>
      <c r="I1581" s="49">
        <f>_xll.qlInterestRateIndexValueDate(Index1M,$H1581)</f>
        <v>50685</v>
      </c>
      <c r="J1581" s="52">
        <f>IFERROR(_xll.qlIndexFixing(Index1M,$H1581,TRUE,_xll.ohTrigger(RecalcTrigger,Trigger1M)),NA())</f>
        <v>2.2266323852972725E-2</v>
      </c>
      <c r="K1581" s="52">
        <f>IFERROR(_xll.qlIndexFixing(ONIndex1M,I1581,TRUE,_xll.ohTrigger(RecalcTrigger,Trigger1M)),NA())</f>
        <v>2.2253774989327013E-2</v>
      </c>
      <c r="L1581" s="52">
        <f>IFERROR(_xll.qlIndexFixing(Index3M,H1581,TRUE,_xll.ohTrigger(RecalcTrigger,Trigger3M)),NA())</f>
        <v>2.4483713616416273E-2</v>
      </c>
      <c r="M1581" s="52">
        <f>IFERROR(_xll.qlIndexFixing(ONIndex3M,I1581,TRUE,_xll.ohTrigger(RecalcTrigger,Trigger3M)),NA())</f>
        <v>2.4429413998516836E-2</v>
      </c>
      <c r="N1581" s="52">
        <f>IFERROR(_xll.qlIndexFixing(Index6M,$H1581,TRUE,_xll.ohTrigger(RecalcTrigger,Trigger6M)),NA())</f>
        <v>2.6088929257067201E-2</v>
      </c>
      <c r="O1581" s="52">
        <f>IFERROR(_xll.qlIndexFixing(ONIndex6M,I1581,TRUE,_xll.ohTrigger(RecalcTrigger,Trigger6M)),NA())</f>
        <v>2.5959278323899326E-2</v>
      </c>
      <c r="P1581" s="52">
        <f>IFERROR(_xll.qlIndexFixing(Index1Y,$H1581,TRUE,_xll.ohTrigger(RecalcTrigger,Trigger1Y)),NA())</f>
        <v>2.78347718831875E-2</v>
      </c>
      <c r="Q1581" s="52">
        <f>IFERROR(_xll.qlIndexFixing(ONIndex1Y,I1581,TRUE,_xll.ohTrigger(RecalcTrigger,Trigger1Y)),NA())</f>
        <v>2.7485953661168239E-2</v>
      </c>
    </row>
    <row r="1582" spans="2:17" x14ac:dyDescent="0.2">
      <c r="B1582" s="46" t="s">
        <v>51</v>
      </c>
      <c r="D1582" s="49">
        <f>_xll.qlCalendarAdvance(LocalCalendar,$D1581,B1582,"f",FALSE)</f>
        <v>50704</v>
      </c>
      <c r="E1582" s="49">
        <f>_xll.qlInterestRateIndexValueDate(IndexON,D1582)</f>
        <v>50704</v>
      </c>
      <c r="F1582" s="52">
        <f>IFERROR(_xll.qlIndexFixing(IndexON,D1582,TRUE,_xll.ohTrigger(RecalcTrigger,TriggerON)),NA())</f>
        <v>2.0849381074805606E-2</v>
      </c>
      <c r="H1582" s="49">
        <f>_xll.qlCalendarAdvance(IborCalendar,$H1581,B1582,"f",FALSE)</f>
        <v>50690</v>
      </c>
      <c r="I1582" s="49">
        <f>_xll.qlInterestRateIndexValueDate(Index1M,$H1582)</f>
        <v>50692</v>
      </c>
      <c r="J1582" s="52">
        <f>IFERROR(_xll.qlIndexFixing(Index1M,$H1582,TRUE,_xll.ohTrigger(RecalcTrigger,Trigger1M)),NA())</f>
        <v>2.2262385298864873E-2</v>
      </c>
      <c r="K1582" s="52">
        <f>IFERROR(_xll.qlIndexFixing(ONIndex1M,I1582,TRUE,_xll.ohTrigger(RecalcTrigger,Trigger1M)),NA())</f>
        <v>2.2249790003385783E-2</v>
      </c>
      <c r="L1582" s="52">
        <f>IFERROR(_xll.qlIndexFixing(Index3M,H1582,TRUE,_xll.ohTrigger(RecalcTrigger,Trigger3M)),NA())</f>
        <v>2.4480488432554556E-2</v>
      </c>
      <c r="M1582" s="52">
        <f>IFERROR(_xll.qlIndexFixing(ONIndex3M,I1582,TRUE,_xll.ohTrigger(RecalcTrigger,Trigger3M)),NA())</f>
        <v>2.4426088755156172E-2</v>
      </c>
      <c r="N1582" s="52">
        <f>IFERROR(_xll.qlIndexFixing(Index6M,$H1582,TRUE,_xll.ohTrigger(RecalcTrigger,Trigger6M)),NA())</f>
        <v>2.6085896033390139E-2</v>
      </c>
      <c r="O1582" s="52">
        <f>IFERROR(_xll.qlIndexFixing(ONIndex6M,I1582,TRUE,_xll.ohTrigger(RecalcTrigger,Trigger6M)),NA())</f>
        <v>2.5956021258641826E-2</v>
      </c>
      <c r="P1582" s="52">
        <f>IFERROR(_xll.qlIndexFixing(Index1Y,$H1582,TRUE,_xll.ohTrigger(RecalcTrigger,Trigger1Y)),NA())</f>
        <v>2.7833772599761959E-2</v>
      </c>
      <c r="Q1582" s="52">
        <f>IFERROR(_xll.qlIndexFixing(ONIndex1Y,I1582,TRUE,_xll.ohTrigger(RecalcTrigger,Trigger1Y)),NA())</f>
        <v>2.7483844662432588E-2</v>
      </c>
    </row>
    <row r="1583" spans="2:17" x14ac:dyDescent="0.2">
      <c r="B1583" s="46" t="s">
        <v>51</v>
      </c>
      <c r="D1583" s="49">
        <f>_xll.qlCalendarAdvance(LocalCalendar,$D1582,B1583,"f",FALSE)</f>
        <v>50711</v>
      </c>
      <c r="E1583" s="49">
        <f>_xll.qlInterestRateIndexValueDate(IndexON,D1583)</f>
        <v>50711</v>
      </c>
      <c r="F1583" s="52">
        <f>IFERROR(_xll.qlIndexFixing(IndexON,D1583,TRUE,_xll.ohTrigger(RecalcTrigger,TriggerON)),NA())</f>
        <v>2.084610822025823E-2</v>
      </c>
      <c r="H1583" s="49">
        <f>_xll.qlCalendarAdvance(IborCalendar,$H1582,B1583,"f",FALSE)</f>
        <v>50697</v>
      </c>
      <c r="I1583" s="49">
        <f>_xll.qlInterestRateIndexValueDate(Index1M,$H1583)</f>
        <v>50699</v>
      </c>
      <c r="J1583" s="52">
        <f>IFERROR(_xll.qlIndexFixing(Index1M,$H1583,TRUE,_xll.ohTrigger(RecalcTrigger,Trigger1M)),NA())</f>
        <v>2.2258471165532423E-2</v>
      </c>
      <c r="K1583" s="52">
        <f>IFERROR(_xll.qlIndexFixing(ONIndex1M,I1583,TRUE,_xll.ohTrigger(RecalcTrigger,Trigger1M)),NA())</f>
        <v>2.2245829390188376E-2</v>
      </c>
      <c r="L1583" s="52">
        <f>IFERROR(_xll.qlIndexFixing(Index3M,H1583,TRUE,_xll.ohTrigger(RecalcTrigger,Trigger3M)),NA())</f>
        <v>2.4477281810835968E-2</v>
      </c>
      <c r="M1583" s="52">
        <f>IFERROR(_xll.qlIndexFixing(ONIndex3M,I1583,TRUE,_xll.ohTrigger(RecalcTrigger,Trigger3M)),NA())</f>
        <v>2.4422781957280648E-2</v>
      </c>
      <c r="N1583" s="52">
        <f>IFERROR(_xll.qlIndexFixing(Index6M,$H1583,TRUE,_xll.ohTrigger(RecalcTrigger,Trigger6M)),NA())</f>
        <v>2.6082883432150018E-2</v>
      </c>
      <c r="O1583" s="52">
        <f>IFERROR(_xll.qlIndexFixing(ONIndex6M,I1583,TRUE,_xll.ohTrigger(RecalcTrigger,Trigger6M)),NA())</f>
        <v>2.595278454438521E-2</v>
      </c>
      <c r="P1583" s="52">
        <f>IFERROR(_xll.qlIndexFixing(Index1Y,$H1583,TRUE,_xll.ohTrigger(RecalcTrigger,Trigger1Y)),NA())</f>
        <v>2.7832818281391877E-2</v>
      </c>
      <c r="Q1583" s="52">
        <f>IFERROR(_xll.qlIndexFixing(ONIndex1Y,I1583,TRUE,_xll.ohTrigger(RecalcTrigger,Trigger1Y)),NA())</f>
        <v>2.7481779397113826E-2</v>
      </c>
    </row>
    <row r="1584" spans="2:17" x14ac:dyDescent="0.2">
      <c r="B1584" s="46" t="s">
        <v>51</v>
      </c>
      <c r="D1584" s="49">
        <f>_xll.qlCalendarAdvance(LocalCalendar,$D1583,B1584,"f",FALSE)</f>
        <v>50718</v>
      </c>
      <c r="E1584" s="49">
        <f>_xll.qlInterestRateIndexValueDate(IndexON,D1584)</f>
        <v>50718</v>
      </c>
      <c r="F1584" s="52">
        <f>IFERROR(_xll.qlIndexFixing(IndexON,D1584,TRUE,_xll.ohTrigger(RecalcTrigger,TriggerON)),NA())</f>
        <v>2.0842854849405512E-2</v>
      </c>
      <c r="H1584" s="49">
        <f>_xll.qlCalendarAdvance(IborCalendar,$H1583,B1584,"f",FALSE)</f>
        <v>50704</v>
      </c>
      <c r="I1584" s="49">
        <f>_xll.qlInterestRateIndexValueDate(Index1M,$H1584)</f>
        <v>50706</v>
      </c>
      <c r="J1584" s="52">
        <f>IFERROR(_xll.qlIndexFixing(Index1M,$H1584,TRUE,_xll.ohTrigger(RecalcTrigger,Trigger1M)),NA())</f>
        <v>2.2254581452945399E-2</v>
      </c>
      <c r="K1584" s="52">
        <f>IFERROR(_xll.qlIndexFixing(ONIndex1M,I1584,TRUE,_xll.ohTrigger(RecalcTrigger,Trigger1M)),NA())</f>
        <v>2.2241893149734793E-2</v>
      </c>
      <c r="L1584" s="52">
        <f>IFERROR(_xll.qlIndexFixing(Index3M,H1584,TRUE,_xll.ohTrigger(RecalcTrigger,Trigger3M)),NA())</f>
        <v>2.4474093751213587E-2</v>
      </c>
      <c r="M1584" s="52">
        <f>IFERROR(_xll.qlIndexFixing(ONIndex3M,I1584,TRUE,_xll.ohTrigger(RecalcTrigger,Trigger3M)),NA())</f>
        <v>2.4419493604810327E-2</v>
      </c>
      <c r="N1584" s="52">
        <f>IFERROR(_xll.qlIndexFixing(Index6M,$H1584,TRUE,_xll.ohTrigger(RecalcTrigger,Trigger6M)),NA())</f>
        <v>2.6079891453253293E-2</v>
      </c>
      <c r="O1584" s="52">
        <f>IFERROR(_xll.qlIndexFixing(ONIndex6M,I1584,TRUE,_xll.ohTrigger(RecalcTrigger,Trigger6M)),NA())</f>
        <v>2.5949568181049543E-2</v>
      </c>
      <c r="P1584" s="52">
        <f>IFERROR(_xll.qlIndexFixing(Index1Y,$H1584,TRUE,_xll.ohTrigger(RecalcTrigger,Trigger1Y)),NA())</f>
        <v>2.7831908927950233E-2</v>
      </c>
      <c r="Q1584" s="52">
        <f>IFERROR(_xll.qlIndexFixing(ONIndex1Y,I1584,TRUE,_xll.ohTrigger(RecalcTrigger,Trigger1Y)),NA())</f>
        <v>2.7479757865052079E-2</v>
      </c>
    </row>
    <row r="1585" spans="2:17" x14ac:dyDescent="0.2">
      <c r="B1585" s="46" t="s">
        <v>51</v>
      </c>
      <c r="D1585" s="49">
        <f>_xll.qlCalendarAdvance(LocalCalendar,$D1584,B1585,"f",FALSE)</f>
        <v>50725</v>
      </c>
      <c r="E1585" s="49">
        <f>_xll.qlInterestRateIndexValueDate(IndexON,D1585)</f>
        <v>50725</v>
      </c>
      <c r="F1585" s="52">
        <f>IFERROR(_xll.qlIndexFixing(IndexON,D1585,TRUE,_xll.ohTrigger(RecalcTrigger,TriggerON)),NA())</f>
        <v>2.0839620962087579E-2</v>
      </c>
      <c r="H1585" s="49">
        <f>_xll.qlCalendarAdvance(IborCalendar,$H1584,B1585,"f",FALSE)</f>
        <v>50711</v>
      </c>
      <c r="I1585" s="49">
        <f>_xll.qlInterestRateIndexValueDate(Index1M,$H1585)</f>
        <v>50713</v>
      </c>
      <c r="J1585" s="52">
        <f>IFERROR(_xll.qlIndexFixing(Index1M,$H1585,TRUE,_xll.ohTrigger(RecalcTrigger,Trigger1M)),NA())</f>
        <v>2.2250716161076323E-2</v>
      </c>
      <c r="K1585" s="52">
        <f>IFERROR(_xll.qlIndexFixing(ONIndex1M,I1585,TRUE,_xll.ohTrigger(RecalcTrigger,Trigger1M)),NA())</f>
        <v>2.2237981281945096E-2</v>
      </c>
      <c r="L1585" s="52">
        <f>IFERROR(_xll.qlIndexFixing(Index3M,H1585,TRUE,_xll.ohTrigger(RecalcTrigger,Trigger3M)),NA())</f>
        <v>2.4470924253642234E-2</v>
      </c>
      <c r="M1585" s="52">
        <f>IFERROR(_xll.qlIndexFixing(ONIndex3M,I1585,TRUE,_xll.ohTrigger(RecalcTrigger,Trigger3M)),NA())</f>
        <v>2.441622369774521E-2</v>
      </c>
      <c r="N1585" s="52">
        <f>IFERROR(_xll.qlIndexFixing(Index6M,$H1585,TRUE,_xll.ohTrigger(RecalcTrigger,Trigger6M)),NA())</f>
        <v>2.607618496687332E-2</v>
      </c>
      <c r="O1585" s="52">
        <f>IFERROR(_xll.qlIndexFixing(ONIndex6M,I1585,TRUE,_xll.ohTrigger(RecalcTrigger,Trigger6M)),NA())</f>
        <v>2.5946372168874632E-2</v>
      </c>
      <c r="P1585" s="52">
        <f>IFERROR(_xll.qlIndexFixing(Index1Y,$H1585,TRUE,_xll.ohTrigger(RecalcTrigger,Trigger1Y)),NA())</f>
        <v>2.783104453931614E-2</v>
      </c>
      <c r="Q1585" s="52">
        <f>IFERROR(_xll.qlIndexFixing(ONIndex1Y,I1585,TRUE,_xll.ohTrigger(RecalcTrigger,Trigger1Y)),NA())</f>
        <v>2.7477780066487156E-2</v>
      </c>
    </row>
    <row r="1586" spans="2:17" x14ac:dyDescent="0.2">
      <c r="B1586" s="46" t="s">
        <v>51</v>
      </c>
      <c r="D1586" s="49">
        <f>_xll.qlCalendarAdvance(LocalCalendar,$D1585,B1586,"f",FALSE)</f>
        <v>50732</v>
      </c>
      <c r="E1586" s="49">
        <f>_xll.qlInterestRateIndexValueDate(IndexON,D1586)</f>
        <v>50732</v>
      </c>
      <c r="F1586" s="52">
        <f>IFERROR(_xll.qlIndexFixing(IndexON,D1586,TRUE,_xll.ohTrigger(RecalcTrigger,TriggerON)),NA())</f>
        <v>2.0836406558464304E-2</v>
      </c>
      <c r="H1586" s="49">
        <f>_xll.qlCalendarAdvance(IborCalendar,$H1585,B1586,"f",FALSE)</f>
        <v>50718</v>
      </c>
      <c r="I1586" s="49">
        <f>_xll.qlInterestRateIndexValueDate(Index1M,$H1586)</f>
        <v>50721</v>
      </c>
      <c r="J1586" s="52">
        <f>IFERROR(_xll.qlIndexFixing(Index1M,$H1586,TRUE,_xll.ohTrigger(RecalcTrigger,Trigger1M)),NA())</f>
        <v>2.2245913658313757E-2</v>
      </c>
      <c r="K1586" s="52">
        <f>IFERROR(_xll.qlIndexFixing(ONIndex1M,I1586,TRUE,_xll.ohTrigger(RecalcTrigger,Trigger1M)),NA())</f>
        <v>2.2234360816284493E-2</v>
      </c>
      <c r="L1586" s="52">
        <f>IFERROR(_xll.qlIndexFixing(Index3M,H1586,TRUE,_xll.ohTrigger(RecalcTrigger,Trigger3M)),NA())</f>
        <v>2.4468541807475663E-2</v>
      </c>
      <c r="M1586" s="52">
        <f>IFERROR(_xll.qlIndexFixing(ONIndex3M,I1586,TRUE,_xll.ohTrigger(RecalcTrigger,Trigger3M)),NA())</f>
        <v>2.4413702209100663E-2</v>
      </c>
      <c r="N1586" s="52">
        <f>IFERROR(_xll.qlIndexFixing(Index6M,$H1586,TRUE,_xll.ohTrigger(RecalcTrigger,Trigger6M)),NA())</f>
        <v>2.6072812941553135E-2</v>
      </c>
      <c r="O1586" s="52">
        <f>IFERROR(_xll.qlIndexFixing(ONIndex6M,I1586,TRUE,_xll.ohTrigger(RecalcTrigger,Trigger6M)),NA())</f>
        <v>2.5944162548761085E-2</v>
      </c>
      <c r="P1586" s="52">
        <f>IFERROR(_xll.qlIndexFixing(Index1Y,$H1586,TRUE,_xll.ohTrigger(RecalcTrigger,Trigger1Y)),NA())</f>
        <v>2.7832186804793577E-2</v>
      </c>
      <c r="Q1586" s="52">
        <f>IFERROR(_xll.qlIndexFixing(ONIndex1Y,I1586,TRUE,_xll.ohTrigger(RecalcTrigger,Trigger1Y)),NA())</f>
        <v>2.747739871753474E-2</v>
      </c>
    </row>
    <row r="1587" spans="2:17" x14ac:dyDescent="0.2">
      <c r="B1587" s="46" t="s">
        <v>51</v>
      </c>
      <c r="D1587" s="49">
        <f>_xll.qlCalendarAdvance(LocalCalendar,$D1586,B1587,"f",FALSE)</f>
        <v>50739</v>
      </c>
      <c r="E1587" s="49">
        <f>_xll.qlInterestRateIndexValueDate(IndexON,D1587)</f>
        <v>50739</v>
      </c>
      <c r="F1587" s="52">
        <f>IFERROR(_xll.qlIndexFixing(IndexON,D1587,TRUE,_xll.ohTrigger(RecalcTrigger,TriggerON)),NA())</f>
        <v>2.0833211638375815E-2</v>
      </c>
      <c r="H1587" s="49">
        <f>_xll.qlCalendarAdvance(IborCalendar,$H1586,B1587,"f",FALSE)</f>
        <v>50725</v>
      </c>
      <c r="I1587" s="49">
        <f>_xll.qlInterestRateIndexValueDate(Index1M,$H1587)</f>
        <v>50727</v>
      </c>
      <c r="J1587" s="52">
        <f>IFERROR(_xll.qlIndexFixing(Index1M,$H1587,TRUE,_xll.ohTrigger(RecalcTrigger,Trigger1M)),NA())</f>
        <v>2.2243058839404584E-2</v>
      </c>
      <c r="K1587" s="52">
        <f>IFERROR(_xll.qlIndexFixing(ONIndex1M,I1587,TRUE,_xll.ohTrigger(RecalcTrigger,Trigger1M)),NA())</f>
        <v>2.2230230664597173E-2</v>
      </c>
      <c r="L1587" s="52">
        <f>IFERROR(_xll.qlIndexFixing(Index3M,H1587,TRUE,_xll.ohTrigger(RecalcTrigger,Trigger3M)),NA())</f>
        <v>2.446464094447796E-2</v>
      </c>
      <c r="M1587" s="52">
        <f>IFERROR(_xll.qlIndexFixing(ONIndex3M,I1587,TRUE,_xll.ohTrigger(RecalcTrigger,Trigger3M)),NA())</f>
        <v>2.4409739219830584E-2</v>
      </c>
      <c r="N1587" s="52">
        <f>IFERROR(_xll.qlIndexFixing(Index6M,$H1587,TRUE,_xll.ohTrigger(RecalcTrigger,Trigger6M)),NA())</f>
        <v>2.6070301597331053E-2</v>
      </c>
      <c r="O1587" s="52">
        <f>IFERROR(_xll.qlIndexFixing(ONIndex6M,I1587,TRUE,_xll.ohTrigger(RecalcTrigger,Trigger6M)),NA())</f>
        <v>2.5940041197447528E-2</v>
      </c>
      <c r="P1587" s="52">
        <f>IFERROR(_xll.qlIndexFixing(Index1Y,$H1587,TRUE,_xll.ohTrigger(RecalcTrigger,Trigger1Y)),NA())</f>
        <v>2.7829450656015726E-2</v>
      </c>
      <c r="Q1587" s="52">
        <f>IFERROR(_xll.qlIndexFixing(ONIndex1Y,I1587,TRUE,_xll.ohTrigger(RecalcTrigger,Trigger1Y)),NA())</f>
        <v>2.7473955669448102E-2</v>
      </c>
    </row>
    <row r="1588" spans="2:17" x14ac:dyDescent="0.2">
      <c r="B1588" s="46" t="s">
        <v>51</v>
      </c>
      <c r="D1588" s="49">
        <f>_xll.qlCalendarAdvance(LocalCalendar,$D1587,B1588,"f",FALSE)</f>
        <v>50746</v>
      </c>
      <c r="E1588" s="49">
        <f>_xll.qlInterestRateIndexValueDate(IndexON,D1588)</f>
        <v>50746</v>
      </c>
      <c r="F1588" s="52">
        <f>IFERROR(_xll.qlIndexFixing(IndexON,D1588,TRUE,_xll.ohTrigger(RecalcTrigger,TriggerON)),NA())</f>
        <v>2.0830036202141855E-2</v>
      </c>
      <c r="H1588" s="49">
        <f>_xll.qlCalendarAdvance(IborCalendar,$H1587,B1588,"f",FALSE)</f>
        <v>50732</v>
      </c>
      <c r="I1588" s="49">
        <f>_xll.qlInterestRateIndexValueDate(Index1M,$H1588)</f>
        <v>50735</v>
      </c>
      <c r="J1588" s="52">
        <f>IFERROR(_xll.qlIndexFixing(Index1M,$H1588,TRUE,_xll.ohTrigger(RecalcTrigger,Trigger1M)),NA())</f>
        <v>2.2239145194261928E-2</v>
      </c>
      <c r="K1588" s="52">
        <f>IFERROR(_xll.qlIndexFixing(ONIndex1M,I1588,TRUE,_xll.ohTrigger(RecalcTrigger,Trigger1M)),NA())</f>
        <v>2.2226671922176422E-2</v>
      </c>
      <c r="L1588" s="52">
        <f>IFERROR(_xll.qlIndexFixing(Index3M,H1588,TRUE,_xll.ohTrigger(RecalcTrigger,Trigger3M)),NA())</f>
        <v>2.4462305384093698E-2</v>
      </c>
      <c r="M1588" s="52">
        <f>IFERROR(_xll.qlIndexFixing(ONIndex3M,I1588,TRUE,_xll.ohTrigger(RecalcTrigger,Trigger3M)),NA())</f>
        <v>2.4407264289330044E-2</v>
      </c>
      <c r="N1588" s="52">
        <f>IFERROR(_xll.qlIndexFixing(Index6M,$H1588,TRUE,_xll.ohTrigger(RecalcTrigger,Trigger6M)),NA())</f>
        <v>2.6066976704617637E-2</v>
      </c>
      <c r="O1588" s="52">
        <f>IFERROR(_xll.qlIndexFixing(ONIndex6M,I1588,TRUE,_xll.ohTrigger(RecalcTrigger,Trigger6M)),NA())</f>
        <v>2.5937883003610551E-2</v>
      </c>
      <c r="P1588" s="52">
        <f>IFERROR(_xll.qlIndexFixing(Index1Y,$H1588,TRUE,_xll.ohTrigger(RecalcTrigger,Trigger1Y)),NA())</f>
        <v>2.7830708319054511E-2</v>
      </c>
      <c r="Q1588" s="52">
        <f>IFERROR(_xll.qlIndexFixing(ONIndex1Y,I1588,TRUE,_xll.ohTrigger(RecalcTrigger,Trigger1Y)),NA())</f>
        <v>2.7473686211205717E-2</v>
      </c>
    </row>
    <row r="1589" spans="2:17" x14ac:dyDescent="0.2">
      <c r="B1589" s="46" t="s">
        <v>51</v>
      </c>
      <c r="D1589" s="49">
        <f>_xll.qlCalendarAdvance(LocalCalendar,$D1588,B1589,"f",FALSE)</f>
        <v>50753</v>
      </c>
      <c r="E1589" s="49">
        <f>_xll.qlInterestRateIndexValueDate(IndexON,D1589)</f>
        <v>50753</v>
      </c>
      <c r="F1589" s="52">
        <f>IFERROR(_xll.qlIndexFixing(IndexON,D1589,TRUE,_xll.ohTrigger(RecalcTrigger,TriggerON)),NA())</f>
        <v>2.0826880249282809E-2</v>
      </c>
      <c r="H1589" s="49">
        <f>_xll.qlCalendarAdvance(IborCalendar,$H1588,B1589,"f",FALSE)</f>
        <v>50739</v>
      </c>
      <c r="I1589" s="49">
        <f>_xll.qlInterestRateIndexValueDate(Index1M,$H1589)</f>
        <v>50741</v>
      </c>
      <c r="J1589" s="52">
        <f>IFERROR(_xll.qlIndexFixing(Index1M,$H1589,TRUE,_xll.ohTrigger(RecalcTrigger,Trigger1M)),NA())</f>
        <v>2.2235918606096791E-2</v>
      </c>
      <c r="K1589" s="52">
        <f>IFERROR(_xll.qlIndexFixing(ONIndex1M,I1589,TRUE,_xll.ohTrigger(RecalcTrigger,Trigger1M)),NA())</f>
        <v>2.2222577538224542E-2</v>
      </c>
      <c r="L1589" s="52">
        <f>IFERROR(_xll.qlIndexFixing(Index3M,H1589,TRUE,_xll.ohTrigger(RecalcTrigger,Trigger3M)),NA())</f>
        <v>2.4457208939814734E-2</v>
      </c>
      <c r="M1589" s="52">
        <f>IFERROR(_xll.qlIndexFixing(ONIndex3M,I1589,TRUE,_xll.ohTrigger(RecalcTrigger,Trigger3M)),NA())</f>
        <v>2.4403328523616707E-2</v>
      </c>
      <c r="N1589" s="52">
        <f>IFERROR(_xll.qlIndexFixing(Index6M,$H1589,TRUE,_xll.ohTrigger(RecalcTrigger,Trigger6M)),NA())</f>
        <v>2.6065240890710824E-2</v>
      </c>
      <c r="O1589" s="52">
        <f>IFERROR(_xll.qlIndexFixing(ONIndex6M,I1589,TRUE,_xll.ohTrigger(RecalcTrigger,Trigger6M)),NA())</f>
        <v>2.5933791629944025E-2</v>
      </c>
      <c r="P1589" s="52">
        <f>IFERROR(_xll.qlIndexFixing(Index1Y,$H1589,TRUE,_xll.ohTrigger(RecalcTrigger,Trigger1Y)),NA())</f>
        <v>2.7828036630643319E-2</v>
      </c>
      <c r="Q1589" s="52">
        <f>IFERROR(_xll.qlIndexFixing(ONIndex1Y,I1589,TRUE,_xll.ohTrigger(RecalcTrigger,Trigger1Y)),NA())</f>
        <v>2.7470306205996664E-2</v>
      </c>
    </row>
    <row r="1590" spans="2:17" x14ac:dyDescent="0.2">
      <c r="B1590" s="46" t="s">
        <v>51</v>
      </c>
      <c r="D1590" s="49">
        <f>_xll.qlCalendarAdvance(LocalCalendar,$D1589,B1590,"f",FALSE)</f>
        <v>50760</v>
      </c>
      <c r="E1590" s="49">
        <f>_xll.qlInterestRateIndexValueDate(IndexON,D1590)</f>
        <v>50760</v>
      </c>
      <c r="F1590" s="52">
        <f>IFERROR(_xll.qlIndexFixing(IndexON,D1590,TRUE,_xll.ohTrigger(RecalcTrigger,TriggerON)),NA())</f>
        <v>2.0823743780198356E-2</v>
      </c>
      <c r="H1590" s="49">
        <f>_xll.qlCalendarAdvance(IborCalendar,$H1589,B1590,"f",FALSE)</f>
        <v>50746</v>
      </c>
      <c r="I1590" s="49">
        <f>_xll.qlInterestRateIndexValueDate(Index1M,$H1590)</f>
        <v>50748</v>
      </c>
      <c r="J1590" s="52">
        <f>IFERROR(_xll.qlIndexFixing(Index1M,$H1590,TRUE,_xll.ohTrigger(RecalcTrigger,Trigger1M)),NA())</f>
        <v>2.2231756011680814E-2</v>
      </c>
      <c r="K1590" s="52">
        <f>IFERROR(_xll.qlIndexFixing(ONIndex1M,I1590,TRUE,_xll.ohTrigger(RecalcTrigger,Trigger1M)),NA())</f>
        <v>2.2218787534074025E-2</v>
      </c>
      <c r="L1590" s="52">
        <f>IFERROR(_xll.qlIndexFixing(Index3M,H1590,TRUE,_xll.ohTrigger(RecalcTrigger,Trigger3M)),NA())</f>
        <v>2.445413001722585E-2</v>
      </c>
      <c r="M1590" s="52">
        <f>IFERROR(_xll.qlIndexFixing(ONIndex3M,I1590,TRUE,_xll.ohTrigger(RecalcTrigger,Trigger3M)),NA())</f>
        <v>2.4400150843577606E-2</v>
      </c>
      <c r="N1590" s="52">
        <f>IFERROR(_xll.qlIndexFixing(Index6M,$H1590,TRUE,_xll.ohTrigger(RecalcTrigger,Trigger6M)),NA())</f>
        <v>2.6062372643958189E-2</v>
      </c>
      <c r="O1590" s="52">
        <f>IFERROR(_xll.qlIndexFixing(ONIndex6M,I1590,TRUE,_xll.ohTrigger(RecalcTrigger,Trigger6M)),NA())</f>
        <v>2.5930697372773537E-2</v>
      </c>
      <c r="P1590" s="52">
        <f>IFERROR(_xll.qlIndexFixing(Index1Y,$H1590,TRUE,_xll.ohTrigger(RecalcTrigger,Trigger1Y)),NA())</f>
        <v>2.7827397064441019E-2</v>
      </c>
      <c r="Q1590" s="52">
        <f>IFERROR(_xll.qlIndexFixing(ONIndex1Y,I1590,TRUE,_xll.ohTrigger(RecalcTrigger,Trigger1Y)),NA())</f>
        <v>2.7468547074356309E-2</v>
      </c>
    </row>
    <row r="1591" spans="2:17" x14ac:dyDescent="0.2">
      <c r="B1591" s="46" t="s">
        <v>51</v>
      </c>
      <c r="D1591" s="49">
        <f>_xll.qlCalendarAdvance(LocalCalendar,$D1590,B1591,"f",FALSE)</f>
        <v>50767</v>
      </c>
      <c r="E1591" s="49">
        <f>_xll.qlInterestRateIndexValueDate(IndexON,D1591)</f>
        <v>50767</v>
      </c>
      <c r="F1591" s="52">
        <f>IFERROR(_xll.qlIndexFixing(IndexON,D1591,TRUE,_xll.ohTrigger(RecalcTrigger,TriggerON)),NA())</f>
        <v>2.0820626794728625E-2</v>
      </c>
      <c r="H1591" s="49">
        <f>_xll.qlCalendarAdvance(IborCalendar,$H1590,B1591,"f",FALSE)</f>
        <v>50753</v>
      </c>
      <c r="I1591" s="49">
        <f>_xll.qlInterestRateIndexValueDate(Index1M,$H1591)</f>
        <v>50755</v>
      </c>
      <c r="J1591" s="52">
        <f>IFERROR(_xll.qlIndexFixing(Index1M,$H1591,TRUE,_xll.ohTrigger(RecalcTrigger,Trigger1M)),NA())</f>
        <v>2.2228459677894434E-2</v>
      </c>
      <c r="K1591" s="52">
        <f>IFERROR(_xll.qlIndexFixing(ONIndex1M,I1591,TRUE,_xll.ohTrigger(RecalcTrigger,Trigger1M)),NA())</f>
        <v>2.2215021902587395E-2</v>
      </c>
      <c r="L1591" s="52">
        <f>IFERROR(_xll.qlIndexFixing(Index3M,H1591,TRUE,_xll.ohTrigger(RecalcTrigger,Trigger3M)),NA())</f>
        <v>2.4451069653863122E-2</v>
      </c>
      <c r="M1591" s="52">
        <f>IFERROR(_xll.qlIndexFixing(ONIndex3M,I1591,TRUE,_xll.ohTrigger(RecalcTrigger,Trigger3M)),NA())</f>
        <v>2.4396991608943708E-2</v>
      </c>
      <c r="N1591" s="52">
        <f>IFERROR(_xll.qlIndexFixing(Index6M,$H1591,TRUE,_xll.ohTrigger(RecalcTrigger,Trigger6M)),NA())</f>
        <v>2.6059525018914727E-2</v>
      </c>
      <c r="O1591" s="52">
        <f>IFERROR(_xll.qlIndexFixing(ONIndex6M,I1591,TRUE,_xll.ohTrigger(RecalcTrigger,Trigger6M)),NA())</f>
        <v>2.5927623466523997E-2</v>
      </c>
      <c r="P1591" s="52">
        <f>IFERROR(_xll.qlIndexFixing(Index1Y,$H1591,TRUE,_xll.ohTrigger(RecalcTrigger,Trigger1Y)),NA())</f>
        <v>2.7826802462445979E-2</v>
      </c>
      <c r="Q1591" s="52">
        <f>IFERROR(_xll.qlIndexFixing(ONIndex1Y,I1591,TRUE,_xll.ohTrigger(RecalcTrigger,Trigger1Y)),NA())</f>
        <v>2.7466831676052905E-2</v>
      </c>
    </row>
    <row r="1592" spans="2:17" x14ac:dyDescent="0.2">
      <c r="B1592" s="46" t="s">
        <v>51</v>
      </c>
      <c r="D1592" s="49">
        <f>_xll.qlCalendarAdvance(LocalCalendar,$D1591,B1592,"f",FALSE)</f>
        <v>50774</v>
      </c>
      <c r="E1592" s="49">
        <f>_xll.qlInterestRateIndexValueDate(IndexON,D1592)</f>
        <v>50774</v>
      </c>
      <c r="F1592" s="52">
        <f>IFERROR(_xll.qlIndexFixing(IndexON,D1592,TRUE,_xll.ohTrigger(RecalcTrigger,TriggerON)),NA())</f>
        <v>2.0817529292793679E-2</v>
      </c>
      <c r="H1592" s="49">
        <f>_xll.qlCalendarAdvance(IborCalendar,$H1591,B1592,"f",FALSE)</f>
        <v>50760</v>
      </c>
      <c r="I1592" s="49">
        <f>_xll.qlInterestRateIndexValueDate(Index1M,$H1592)</f>
        <v>50762</v>
      </c>
      <c r="J1592" s="52">
        <f>IFERROR(_xll.qlIndexFixing(Index1M,$H1592,TRUE,_xll.ohTrigger(RecalcTrigger,Trigger1M)),NA())</f>
        <v>2.2224342896101923E-2</v>
      </c>
      <c r="K1592" s="52">
        <f>IFERROR(_xll.qlIndexFixing(ONIndex1M,I1592,TRUE,_xll.ohTrigger(RecalcTrigger,Trigger1M)),NA())</f>
        <v>2.2213376962842979E-2</v>
      </c>
      <c r="L1592" s="52">
        <f>IFERROR(_xll.qlIndexFixing(Index3M,H1592,TRUE,_xll.ohTrigger(RecalcTrigger,Trigger3M)),NA())</f>
        <v>2.4448027849685694E-2</v>
      </c>
      <c r="M1592" s="52">
        <f>IFERROR(_xll.qlIndexFixing(ONIndex3M,I1592,TRUE,_xll.ohTrigger(RecalcTrigger,Trigger3M)),NA())</f>
        <v>2.439686648425976E-2</v>
      </c>
      <c r="N1592" s="52">
        <f>IFERROR(_xll.qlIndexFixing(Index6M,$H1592,TRUE,_xll.ohTrigger(RecalcTrigger,Trigger6M)),NA())</f>
        <v>2.6056698015494359E-2</v>
      </c>
      <c r="O1592" s="52">
        <f>IFERROR(_xll.qlIndexFixing(ONIndex6M,I1592,TRUE,_xll.ohTrigger(RecalcTrigger,Trigger6M)),NA())</f>
        <v>2.5928152196383891E-2</v>
      </c>
      <c r="P1592" s="52">
        <f>IFERROR(_xll.qlIndexFixing(Index1Y,$H1592,TRUE,_xll.ohTrigger(RecalcTrigger,Trigger1Y)),NA())</f>
        <v>2.7826252824579362E-2</v>
      </c>
      <c r="Q1592" s="52">
        <f>IFERROR(_xll.qlIndexFixing(ONIndex1Y,I1592,TRUE,_xll.ohTrigger(RecalcTrigger,Trigger1Y)),NA())</f>
        <v>2.7469813635425666E-2</v>
      </c>
    </row>
    <row r="1593" spans="2:17" x14ac:dyDescent="0.2">
      <c r="B1593" s="46" t="s">
        <v>51</v>
      </c>
      <c r="D1593" s="49">
        <f>_xll.qlCalendarAdvance(LocalCalendar,$D1592,B1593,"f",FALSE)</f>
        <v>50781</v>
      </c>
      <c r="E1593" s="49">
        <f>_xll.qlInterestRateIndexValueDate(IndexON,D1593)</f>
        <v>50781</v>
      </c>
      <c r="F1593" s="52">
        <f>IFERROR(_xll.qlIndexFixing(IndexON,D1593,TRUE,_xll.ohTrigger(RecalcTrigger,TriggerON)),NA())</f>
        <v>2.0814451274553392E-2</v>
      </c>
      <c r="H1593" s="49">
        <f>_xll.qlCalendarAdvance(IborCalendar,$H1592,B1593,"f",FALSE)</f>
        <v>50768</v>
      </c>
      <c r="I1593" s="49">
        <f>_xll.qlInterestRateIndexValueDate(Index1M,$H1593)</f>
        <v>50774</v>
      </c>
      <c r="J1593" s="52">
        <f>IFERROR(_xll.qlIndexFixing(Index1M,$H1593,TRUE,_xll.ohTrigger(RecalcTrigger,Trigger1M)),NA())</f>
        <v>2.2217640152150359E-2</v>
      </c>
      <c r="K1593" s="52">
        <f>IFERROR(_xll.qlIndexFixing(ONIndex1M,I1593,TRUE,_xll.ohTrigger(RecalcTrigger,Trigger1M)),NA())</f>
        <v>2.2204923761464102E-2</v>
      </c>
      <c r="L1593" s="52">
        <f>IFERROR(_xll.qlIndexFixing(Index3M,H1593,TRUE,_xll.ohTrigger(RecalcTrigger,Trigger3M)),NA())</f>
        <v>2.4442856506628807E-2</v>
      </c>
      <c r="M1593" s="52">
        <f>IFERROR(_xll.qlIndexFixing(ONIndex3M,I1593,TRUE,_xll.ohTrigger(RecalcTrigger,Trigger3M)),NA())</f>
        <v>2.4388509523429747E-2</v>
      </c>
      <c r="N1593" s="52">
        <f>IFERROR(_xll.qlIndexFixing(Index6M,$H1593,TRUE,_xll.ohTrigger(RecalcTrigger,Trigger6M)),NA())</f>
        <v>2.6051899700501549E-2</v>
      </c>
      <c r="O1593" s="52">
        <f>IFERROR(_xll.qlIndexFixing(ONIndex6M,I1593,TRUE,_xll.ohTrigger(RecalcTrigger,Trigger6M)),NA())</f>
        <v>2.5919382592460849E-2</v>
      </c>
      <c r="P1593" s="52">
        <f>IFERROR(_xll.qlIndexFixing(Index1Y,$H1593,TRUE,_xll.ohTrigger(RecalcTrigger,Trigger1Y)),NA())</f>
        <v>2.7825415198449152E-2</v>
      </c>
      <c r="Q1593" s="52">
        <f>IFERROR(_xll.qlIndexFixing(ONIndex1Y,I1593,TRUE,_xll.ohTrigger(RecalcTrigger,Trigger1Y)),NA())</f>
        <v>2.7462396046908921E-2</v>
      </c>
    </row>
    <row r="1594" spans="2:17" x14ac:dyDescent="0.2">
      <c r="B1594" s="46" t="s">
        <v>51</v>
      </c>
      <c r="D1594" s="49">
        <f>_xll.qlCalendarAdvance(LocalCalendar,$D1593,B1594,"f",FALSE)</f>
        <v>50788</v>
      </c>
      <c r="E1594" s="49">
        <f>_xll.qlInterestRateIndexValueDate(IndexON,D1594)</f>
        <v>50788</v>
      </c>
      <c r="F1594" s="52">
        <f>IFERROR(_xll.qlIndexFixing(IndexON,D1594,TRUE,_xll.ohTrigger(RecalcTrigger,TriggerON)),NA())</f>
        <v>2.0811392739927825E-2</v>
      </c>
      <c r="H1594" s="49">
        <f>_xll.qlCalendarAdvance(IborCalendar,$H1593,B1594,"f",FALSE)</f>
        <v>50775</v>
      </c>
      <c r="I1594" s="49">
        <f>_xll.qlInterestRateIndexValueDate(Index1M,$H1594)</f>
        <v>50777</v>
      </c>
      <c r="J1594" s="52">
        <f>IFERROR(_xll.qlIndexFixing(Index1M,$H1594,TRUE,_xll.ohTrigger(RecalcTrigger,Trigger1M)),NA())</f>
        <v>2.2216081626145332E-2</v>
      </c>
      <c r="K1594" s="52">
        <f>IFERROR(_xll.qlIndexFixing(ONIndex1M,I1594,TRUE,_xll.ohTrigger(RecalcTrigger,Trigger1M)),NA())</f>
        <v>2.2204190259351719E-2</v>
      </c>
      <c r="L1594" s="52">
        <f>IFERROR(_xll.qlIndexFixing(Index3M,H1594,TRUE,_xll.ohTrigger(RecalcTrigger,Trigger3M)),NA())</f>
        <v>2.444157219289611E-2</v>
      </c>
      <c r="M1594" s="52">
        <f>IFERROR(_xll.qlIndexFixing(ONIndex3M,I1594,TRUE,_xll.ohTrigger(RecalcTrigger,Trigger3M)),NA())</f>
        <v>2.4388393281054022E-2</v>
      </c>
      <c r="N1594" s="52">
        <f>IFERROR(_xll.qlIndexFixing(Index6M,$H1594,TRUE,_xll.ohTrigger(RecalcTrigger,Trigger6M)),NA())</f>
        <v>2.6049962880004159E-2</v>
      </c>
      <c r="O1594" s="52">
        <f>IFERROR(_xll.qlIndexFixing(ONIndex6M,I1594,TRUE,_xll.ohTrigger(RecalcTrigger,Trigger6M)),NA())</f>
        <v>2.5919532863962758E-2</v>
      </c>
      <c r="P1594" s="52">
        <f>IFERROR(_xll.qlIndexFixing(Index1Y,$H1594,TRUE,_xll.ohTrigger(RecalcTrigger,Trigger1Y)),NA())</f>
        <v>2.7827352168416673E-2</v>
      </c>
      <c r="Q1594" s="52">
        <f>IFERROR(_xll.qlIndexFixing(ONIndex1Y,I1594,TRUE,_xll.ohTrigger(RecalcTrigger,Trigger1Y)),NA())</f>
        <v>2.7463598453962845E-2</v>
      </c>
    </row>
    <row r="1595" spans="2:17" x14ac:dyDescent="0.2">
      <c r="B1595" s="46" t="s">
        <v>51</v>
      </c>
      <c r="D1595" s="49">
        <f>_xll.qlCalendarAdvance(LocalCalendar,$D1594,B1595,"f",FALSE)</f>
        <v>50795</v>
      </c>
      <c r="E1595" s="49">
        <f>_xll.qlInterestRateIndexValueDate(IndexON,D1595)</f>
        <v>50795</v>
      </c>
      <c r="F1595" s="52">
        <f>IFERROR(_xll.qlIndexFixing(IndexON,D1595,TRUE,_xll.ohTrigger(RecalcTrigger,TriggerON)),NA())</f>
        <v>2.0808353689076853E-2</v>
      </c>
      <c r="H1595" s="49">
        <f>_xll.qlCalendarAdvance(IborCalendar,$H1594,B1595,"f",FALSE)</f>
        <v>50782</v>
      </c>
      <c r="I1595" s="49">
        <f>_xll.qlInterestRateIndexValueDate(Index1M,$H1595)</f>
        <v>50784</v>
      </c>
      <c r="J1595" s="52">
        <f>IFERROR(_xll.qlIndexFixing(Index1M,$H1595,TRUE,_xll.ohTrigger(RecalcTrigger,Trigger1M)),NA())</f>
        <v>2.2212462507566318E-2</v>
      </c>
      <c r="K1595" s="52">
        <f>IFERROR(_xll.qlIndexFixing(ONIndex1M,I1595,TRUE,_xll.ohTrigger(RecalcTrigger,Trigger1M)),NA())</f>
        <v>2.2200952652182693E-2</v>
      </c>
      <c r="L1595" s="52">
        <f>IFERROR(_xll.qlIndexFixing(Index3M,H1595,TRUE,_xll.ohTrigger(RecalcTrigger,Trigger3M)),NA())</f>
        <v>2.4438588717311305E-2</v>
      </c>
      <c r="M1595" s="52">
        <f>IFERROR(_xll.qlIndexFixing(ONIndex3M,I1595,TRUE,_xll.ohTrigger(RecalcTrigger,Trigger3M)),NA())</f>
        <v>2.4385919295297764E-2</v>
      </c>
      <c r="N1595" s="52">
        <f>IFERROR(_xll.qlIndexFixing(Index6M,$H1595,TRUE,_xll.ohTrigger(RecalcTrigger,Trigger6M)),NA())</f>
        <v>2.6047199412556357E-2</v>
      </c>
      <c r="O1595" s="52">
        <f>IFERROR(_xll.qlIndexFixing(ONIndex6M,I1595,TRUE,_xll.ohTrigger(RecalcTrigger,Trigger6M)),NA())</f>
        <v>2.5917266092005953E-2</v>
      </c>
      <c r="P1595" s="52">
        <f>IFERROR(_xll.qlIndexFixing(Index1Y,$H1595,TRUE,_xll.ohTrigger(RecalcTrigger,Trigger1Y)),NA())</f>
        <v>2.7828016794466455E-2</v>
      </c>
      <c r="Q1595" s="52">
        <f>IFERROR(_xll.qlIndexFixing(ONIndex1Y,I1595,TRUE,_xll.ohTrigger(RecalcTrigger,Trigger1Y)),NA())</f>
        <v>2.7463010418462552E-2</v>
      </c>
    </row>
    <row r="1596" spans="2:17" x14ac:dyDescent="0.2">
      <c r="B1596" s="46" t="s">
        <v>51</v>
      </c>
      <c r="D1596" s="49">
        <f>_xll.qlCalendarAdvance(LocalCalendar,$D1595,B1596,"f",FALSE)</f>
        <v>50802</v>
      </c>
      <c r="E1596" s="49">
        <f>_xll.qlInterestRateIndexValueDate(IndexON,D1596)</f>
        <v>50802</v>
      </c>
      <c r="F1596" s="52">
        <f>IFERROR(_xll.qlIndexFixing(IndexON,D1596,TRUE,_xll.ohTrigger(RecalcTrigger,TriggerON)),NA())</f>
        <v>2.0805334121600794E-2</v>
      </c>
      <c r="H1596" s="49">
        <f>_xll.qlCalendarAdvance(IborCalendar,$H1595,B1596,"f",FALSE)</f>
        <v>50789</v>
      </c>
      <c r="I1596" s="49">
        <f>_xll.qlInterestRateIndexValueDate(Index1M,$H1596)</f>
        <v>50791</v>
      </c>
      <c r="J1596" s="52">
        <f>IFERROR(_xll.qlIndexFixing(Index1M,$H1596,TRUE,_xll.ohTrigger(RecalcTrigger,Trigger1M)),NA())</f>
        <v>2.2209297895181834E-2</v>
      </c>
      <c r="K1596" s="52">
        <f>IFERROR(_xll.qlIndexFixing(ONIndex1M,I1596,TRUE,_xll.ohTrigger(RecalcTrigger,Trigger1M)),NA())</f>
        <v>2.2196891378145622E-2</v>
      </c>
      <c r="L1596" s="52">
        <f>IFERROR(_xll.qlIndexFixing(Index3M,H1596,TRUE,_xll.ohTrigger(RecalcTrigger,Trigger3M)),NA())</f>
        <v>2.4435623800739492E-2</v>
      </c>
      <c r="M1596" s="52">
        <f>IFERROR(_xll.qlIndexFixing(ONIndex3M,I1596,TRUE,_xll.ohTrigger(RecalcTrigger,Trigger3M)),NA())</f>
        <v>2.4382250528640625E-2</v>
      </c>
      <c r="N1596" s="52">
        <f>IFERROR(_xll.qlIndexFixing(Index6M,$H1596,TRUE,_xll.ohTrigger(RecalcTrigger,Trigger6M)),NA())</f>
        <v>2.6044456564875224E-2</v>
      </c>
      <c r="O1596" s="52">
        <f>IFERROR(_xll.qlIndexFixing(ONIndex6M,I1596,TRUE,_xll.ohTrigger(RecalcTrigger,Trigger6M)),NA())</f>
        <v>2.5913578982601493E-2</v>
      </c>
      <c r="P1596" s="52">
        <f>IFERROR(_xll.qlIndexFixing(Index1Y,$H1596,TRUE,_xll.ohTrigger(RecalcTrigger,Trigger1Y)),NA())</f>
        <v>2.7826593218402557E-2</v>
      </c>
      <c r="Q1596" s="52">
        <f>IFERROR(_xll.qlIndexFixing(ONIndex1Y,I1596,TRUE,_xll.ohTrigger(RecalcTrigger,Trigger1Y)),NA())</f>
        <v>2.7460585788805503E-2</v>
      </c>
    </row>
    <row r="1597" spans="2:17" x14ac:dyDescent="0.2">
      <c r="B1597" s="46" t="s">
        <v>51</v>
      </c>
      <c r="D1597" s="49">
        <f>_xll.qlCalendarAdvance(LocalCalendar,$D1596,B1597,"f",FALSE)</f>
        <v>50809</v>
      </c>
      <c r="E1597" s="49">
        <f>_xll.qlInterestRateIndexValueDate(IndexON,D1597)</f>
        <v>50809</v>
      </c>
      <c r="F1597" s="52">
        <f>IFERROR(_xll.qlIndexFixing(IndexON,D1597,TRUE,_xll.ohTrigger(RecalcTrigger,TriggerON)),NA())</f>
        <v>2.0802334037899328E-2</v>
      </c>
      <c r="H1597" s="49">
        <f>_xll.qlCalendarAdvance(IborCalendar,$H1596,B1597,"f",FALSE)</f>
        <v>50796</v>
      </c>
      <c r="I1597" s="49">
        <f>_xll.qlInterestRateIndexValueDate(Index1M,$H1597)</f>
        <v>50798</v>
      </c>
      <c r="J1597" s="52">
        <f>IFERROR(_xll.qlIndexFixing(Index1M,$H1597,TRUE,_xll.ohTrigger(RecalcTrigger,Trigger1M)),NA())</f>
        <v>2.2205297527117369E-2</v>
      </c>
      <c r="K1597" s="52">
        <f>IFERROR(_xll.qlIndexFixing(ONIndex1M,I1597,TRUE,_xll.ohTrigger(RecalcTrigger,Trigger1M)),NA())</f>
        <v>2.2193278501214664E-2</v>
      </c>
      <c r="L1597" s="52">
        <f>IFERROR(_xll.qlIndexFixing(Index3M,H1597,TRUE,_xll.ohTrigger(RecalcTrigger,Trigger3M)),NA())</f>
        <v>2.4432677443138928E-2</v>
      </c>
      <c r="M1597" s="52">
        <f>IFERROR(_xll.qlIndexFixing(ONIndex3M,I1597,TRUE,_xll.ohTrigger(RecalcTrigger,Trigger3M)),NA())</f>
        <v>2.4379206824338695E-2</v>
      </c>
      <c r="N1597" s="52">
        <f>IFERROR(_xll.qlIndexFixing(Index6M,$H1597,TRUE,_xll.ohTrigger(RecalcTrigger,Trigger6M)),NA())</f>
        <v>2.6041734336878168E-2</v>
      </c>
      <c r="O1597" s="52">
        <f>IFERROR(_xll.qlIndexFixing(ONIndex6M,I1597,TRUE,_xll.ohTrigger(RecalcTrigger,Trigger6M)),NA())</f>
        <v>2.5910632572871961E-2</v>
      </c>
      <c r="P1597" s="52">
        <f>IFERROR(_xll.qlIndexFixing(Index1Y,$H1597,TRUE,_xll.ohTrigger(RecalcTrigger,Trigger1Y)),NA())</f>
        <v>2.7826281199420353E-2</v>
      </c>
      <c r="Q1597" s="52">
        <f>IFERROR(_xll.qlIndexFixing(ONIndex1Y,I1597,TRUE,_xll.ohTrigger(RecalcTrigger,Trigger1Y)),NA())</f>
        <v>2.7459145066250912E-2</v>
      </c>
    </row>
    <row r="1598" spans="2:17" x14ac:dyDescent="0.2">
      <c r="B1598" s="46" t="s">
        <v>51</v>
      </c>
      <c r="D1598" s="49">
        <f>_xll.qlCalendarAdvance(LocalCalendar,$D1597,B1598,"f",FALSE)</f>
        <v>50816</v>
      </c>
      <c r="E1598" s="49">
        <f>_xll.qlInterestRateIndexValueDate(IndexON,D1598)</f>
        <v>50816</v>
      </c>
      <c r="F1598" s="52">
        <f>IFERROR(_xll.qlIndexFixing(IndexON,D1598,TRUE,_xll.ohTrigger(RecalcTrigger,TriggerON)),NA())</f>
        <v>2.0799353437812584E-2</v>
      </c>
      <c r="H1598" s="49">
        <f>_xll.qlCalendarAdvance(IborCalendar,$H1597,B1598,"f",FALSE)</f>
        <v>50803</v>
      </c>
      <c r="I1598" s="49">
        <f>_xll.qlInterestRateIndexValueDate(Index1M,$H1598)</f>
        <v>50805</v>
      </c>
      <c r="J1598" s="52">
        <f>IFERROR(_xll.qlIndexFixing(Index1M,$H1598,TRUE,_xll.ohTrigger(RecalcTrigger,Trigger1M)),NA())</f>
        <v>2.220045323258844E-2</v>
      </c>
      <c r="K1598" s="52">
        <f>IFERROR(_xll.qlIndexFixing(ONIndex1M,I1598,TRUE,_xll.ohTrigger(RecalcTrigger,Trigger1M)),NA())</f>
        <v>2.2189690000091744E-2</v>
      </c>
      <c r="L1598" s="52">
        <f>IFERROR(_xll.qlIndexFixing(Index3M,H1598,TRUE,_xll.ohTrigger(RecalcTrigger,Trigger3M)),NA())</f>
        <v>2.4429128113559778E-2</v>
      </c>
      <c r="M1598" s="52">
        <f>IFERROR(_xll.qlIndexFixing(ONIndex3M,I1598,TRUE,_xll.ohTrigger(RecalcTrigger,Trigger3M)),NA())</f>
        <v>2.4376181568026567E-2</v>
      </c>
      <c r="N1598" s="52">
        <f>IFERROR(_xll.qlIndexFixing(Index6M,$H1598,TRUE,_xll.ohTrigger(RecalcTrigger,Trigger6M)),NA())</f>
        <v>2.6039032728483052E-2</v>
      </c>
      <c r="O1598" s="52">
        <f>IFERROR(_xll.qlIndexFixing(ONIndex6M,I1598,TRUE,_xll.ohTrigger(RecalcTrigger,Trigger6M)),NA())</f>
        <v>2.5907706517154239E-2</v>
      </c>
      <c r="P1598" s="52">
        <f>IFERROR(_xll.qlIndexFixing(Index1Y,$H1598,TRUE,_xll.ohTrigger(RecalcTrigger,Trigger1Y)),NA())</f>
        <v>2.7826014151063956E-2</v>
      </c>
      <c r="Q1598" s="52">
        <f>IFERROR(_xll.qlIndexFixing(ONIndex1Y,I1598,TRUE,_xll.ohTrigger(RecalcTrigger,Trigger1Y)),NA())</f>
        <v>2.7457748083827838E-2</v>
      </c>
    </row>
    <row r="1599" spans="2:17" x14ac:dyDescent="0.2">
      <c r="B1599" s="46" t="s">
        <v>51</v>
      </c>
      <c r="D1599" s="49">
        <f>_xll.qlCalendarAdvance(LocalCalendar,$D1598,B1599,"f",FALSE)</f>
        <v>50823</v>
      </c>
      <c r="E1599" s="49">
        <f>_xll.qlInterestRateIndexValueDate(IndexON,D1599)</f>
        <v>50823</v>
      </c>
      <c r="F1599" s="52">
        <f>IFERROR(_xll.qlIndexFixing(IndexON,D1599,TRUE,_xll.ohTrigger(RecalcTrigger,TriggerON)),NA())</f>
        <v>2.0796392321340562E-2</v>
      </c>
      <c r="H1599" s="49">
        <f>_xll.qlCalendarAdvance(IborCalendar,$H1598,B1599,"f",FALSE)</f>
        <v>50810</v>
      </c>
      <c r="I1599" s="49">
        <f>_xll.qlInterestRateIndexValueDate(Index1M,$H1599)</f>
        <v>50812</v>
      </c>
      <c r="J1599" s="52">
        <f>IFERROR(_xll.qlIndexFixing(Index1M,$H1599,TRUE,_xll.ohTrigger(RecalcTrigger,Trigger1M)),NA())</f>
        <v>2.2196927208681303E-2</v>
      </c>
      <c r="K1599" s="52">
        <f>IFERROR(_xll.qlIndexFixing(ONIndex1M,I1599,TRUE,_xll.ohTrigger(RecalcTrigger,Trigger1M)),NA())</f>
        <v>2.2186125874776863E-2</v>
      </c>
      <c r="L1599" s="52">
        <f>IFERROR(_xll.qlIndexFixing(Index3M,H1599,TRUE,_xll.ohTrigger(RecalcTrigger,Trigger3M)),NA())</f>
        <v>2.4426217745041012E-2</v>
      </c>
      <c r="M1599" s="52">
        <f>IFERROR(_xll.qlIndexFixing(ONIndex3M,I1599,TRUE,_xll.ohTrigger(RecalcTrigger,Trigger3M)),NA())</f>
        <v>2.4373174759624305E-2</v>
      </c>
      <c r="N1599" s="52">
        <f>IFERROR(_xll.qlIndexFixing(Index6M,$H1599,TRUE,_xll.ohTrigger(RecalcTrigger,Trigger6M)),NA())</f>
        <v>2.6036351739603752E-2</v>
      </c>
      <c r="O1599" s="52">
        <f>IFERROR(_xll.qlIndexFixing(ONIndex6M,I1599,TRUE,_xll.ohTrigger(RecalcTrigger,Trigger6M)),NA())</f>
        <v>2.5904800815395035E-2</v>
      </c>
      <c r="P1599" s="52">
        <f>IFERROR(_xll.qlIndexFixing(Index1Y,$H1599,TRUE,_xll.ohTrigger(RecalcTrigger,Trigger1Y)),NA())</f>
        <v>2.7825792073297207E-2</v>
      </c>
      <c r="Q1599" s="52">
        <f>IFERROR(_xll.qlIndexFixing(ONIndex1Y,I1599,TRUE,_xll.ohTrigger(RecalcTrigger,Trigger1Y)),NA())</f>
        <v>2.7456394841403053E-2</v>
      </c>
    </row>
    <row r="1600" spans="2:17" x14ac:dyDescent="0.2">
      <c r="B1600" s="46" t="s">
        <v>51</v>
      </c>
      <c r="D1600" s="49">
        <f>_xll.qlCalendarAdvance(LocalCalendar,$D1599,B1600,"f",FALSE)</f>
        <v>50830</v>
      </c>
      <c r="E1600" s="49">
        <f>_xll.qlInterestRateIndexValueDate(IndexON,D1600)</f>
        <v>50830</v>
      </c>
      <c r="F1600" s="52">
        <f>IFERROR(_xll.qlIndexFixing(IndexON,D1600,TRUE,_xll.ohTrigger(RecalcTrigger,TriggerON)),NA())</f>
        <v>2.0793450688403325E-2</v>
      </c>
      <c r="H1600" s="49">
        <f>_xll.qlCalendarAdvance(IborCalendar,$H1599,B1600,"f",FALSE)</f>
        <v>50817</v>
      </c>
      <c r="I1600" s="49">
        <f>_xll.qlInterestRateIndexValueDate(Index1M,$H1600)</f>
        <v>50819</v>
      </c>
      <c r="J1600" s="52">
        <f>IFERROR(_xll.qlIndexFixing(Index1M,$H1600,TRUE,_xll.ohTrigger(RecalcTrigger,Trigger1M)),NA())</f>
        <v>2.2193425598987675E-2</v>
      </c>
      <c r="K1600" s="52">
        <f>IFERROR(_xll.qlIndexFixing(ONIndex1M,I1600,TRUE,_xll.ohTrigger(RecalcTrigger,Trigger1M)),NA())</f>
        <v>2.2183017746821854E-2</v>
      </c>
      <c r="L1600" s="52">
        <f>IFERROR(_xll.qlIndexFixing(Index3M,H1600,TRUE,_xll.ohTrigger(RecalcTrigger,Trigger3M)),NA())</f>
        <v>2.4423325934098395E-2</v>
      </c>
      <c r="M1600" s="52">
        <f>IFERROR(_xll.qlIndexFixing(ONIndex3M,I1600,TRUE,_xll.ohTrigger(RecalcTrigger,Trigger3M)),NA())</f>
        <v>2.4370798578439157E-2</v>
      </c>
      <c r="N1600" s="52">
        <f>IFERROR(_xll.qlIndexFixing(Index6M,$H1600,TRUE,_xll.ohTrigger(RecalcTrigger,Trigger6M)),NA())</f>
        <v>2.6033691370159897E-2</v>
      </c>
      <c r="O1600" s="52">
        <f>IFERROR(_xll.qlIndexFixing(ONIndex6M,I1600,TRUE,_xll.ohTrigger(RecalcTrigger,Trigger6M)),NA())</f>
        <v>2.5902642030244394E-2</v>
      </c>
      <c r="P1600" s="52">
        <f>IFERROR(_xll.qlIndexFixing(Index1Y,$H1600,TRUE,_xll.ohTrigger(RecalcTrigger,Trigger1Y)),NA())</f>
        <v>2.7826697512850111E-2</v>
      </c>
      <c r="Q1600" s="52">
        <f>IFERROR(_xll.qlIndexFixing(ONIndex1Y,I1600,TRUE,_xll.ohTrigger(RecalcTrigger,Trigger1Y)),NA())</f>
        <v>2.7456040596123277E-2</v>
      </c>
    </row>
    <row r="1601" spans="2:17" x14ac:dyDescent="0.2">
      <c r="B1601" s="46" t="s">
        <v>51</v>
      </c>
      <c r="D1601" s="49">
        <f>_xll.qlCalendarAdvance(LocalCalendar,$D1600,B1601,"f",FALSE)</f>
        <v>50837</v>
      </c>
      <c r="E1601" s="49">
        <f>_xll.qlInterestRateIndexValueDate(IndexON,D1601)</f>
        <v>50837</v>
      </c>
      <c r="F1601" s="52">
        <f>IFERROR(_xll.qlIndexFixing(IndexON,D1601,TRUE,_xll.ohTrigger(RecalcTrigger,TriggerON)),NA())</f>
        <v>2.0790528539240682E-2</v>
      </c>
      <c r="H1601" s="49">
        <f>_xll.qlCalendarAdvance(IborCalendar,$H1600,B1601,"f",FALSE)</f>
        <v>50824</v>
      </c>
      <c r="I1601" s="49">
        <f>_xll.qlInterestRateIndexValueDate(Index1M,$H1601)</f>
        <v>50826</v>
      </c>
      <c r="J1601" s="52">
        <f>IFERROR(_xll.qlIndexFixing(Index1M,$H1601,TRUE,_xll.ohTrigger(RecalcTrigger,Trigger1M)),NA())</f>
        <v>2.2189948403484712E-2</v>
      </c>
      <c r="K1601" s="52">
        <f>IFERROR(_xll.qlIndexFixing(ONIndex1M,I1601,TRUE,_xll.ohTrigger(RecalcTrigger,Trigger1M)),NA())</f>
        <v>2.2179070751491281E-2</v>
      </c>
      <c r="L1601" s="52">
        <f>IFERROR(_xll.qlIndexFixing(Index3M,H1601,TRUE,_xll.ohTrigger(RecalcTrigger,Trigger3M)),NA())</f>
        <v>2.4420452680689715E-2</v>
      </c>
      <c r="M1601" s="52">
        <f>IFERROR(_xll.qlIndexFixing(ONIndex3M,I1601,TRUE,_xll.ohTrigger(RecalcTrigger,Trigger3M)),NA())</f>
        <v>2.4367216486709253E-2</v>
      </c>
      <c r="N1601" s="52">
        <f>IFERROR(_xll.qlIndexFixing(Index6M,$H1601,TRUE,_xll.ohTrigger(RecalcTrigger,Trigger6M)),NA())</f>
        <v>2.6031051620069336E-2</v>
      </c>
      <c r="O1601" s="52">
        <f>IFERROR(_xll.qlIndexFixing(ONIndex6M,I1601,TRUE,_xll.ohTrigger(RecalcTrigger,Trigger6M)),NA())</f>
        <v>2.5899050473778829E-2</v>
      </c>
      <c r="P1601" s="52">
        <f>IFERROR(_xll.qlIndexFixing(Index1Y,$H1601,TRUE,_xll.ohTrigger(RecalcTrigger,Trigger1Y)),NA())</f>
        <v>2.7825482829420923E-2</v>
      </c>
      <c r="Q1601" s="52">
        <f>IFERROR(_xll.qlIndexFixing(ONIndex1Y,I1601,TRUE,_xll.ohTrigger(RecalcTrigger,Trigger1Y)),NA())</f>
        <v>2.7453819576788163E-2</v>
      </c>
    </row>
    <row r="1602" spans="2:17" x14ac:dyDescent="0.2">
      <c r="B1602" s="46" t="s">
        <v>51</v>
      </c>
      <c r="D1602" s="49">
        <f>_xll.qlCalendarAdvance(LocalCalendar,$D1601,B1602,"f",FALSE)</f>
        <v>50844</v>
      </c>
      <c r="E1602" s="49">
        <f>_xll.qlInterestRateIndexValueDate(IndexON,D1602)</f>
        <v>50844</v>
      </c>
      <c r="F1602" s="52">
        <f>IFERROR(_xll.qlIndexFixing(IndexON,D1602,TRUE,_xll.ohTrigger(RecalcTrigger,TriggerON)),NA())</f>
        <v>2.0787625873612825E-2</v>
      </c>
      <c r="H1602" s="49">
        <f>_xll.qlCalendarAdvance(IborCalendar,$H1601,B1602,"f",FALSE)</f>
        <v>50831</v>
      </c>
      <c r="I1602" s="49">
        <f>_xll.qlInterestRateIndexValueDate(Index1M,$H1602)</f>
        <v>50833</v>
      </c>
      <c r="J1602" s="52">
        <f>IFERROR(_xll.qlIndexFixing(Index1M,$H1602,TRUE,_xll.ohTrigger(RecalcTrigger,Trigger1M)),NA())</f>
        <v>2.2187812405745938E-2</v>
      </c>
      <c r="K1602" s="52">
        <f>IFERROR(_xll.qlIndexFixing(ONIndex1M,I1602,TRUE,_xll.ohTrigger(RecalcTrigger,Trigger1M)),NA())</f>
        <v>2.217557975352058E-2</v>
      </c>
      <c r="L1602" s="52">
        <f>IFERROR(_xll.qlIndexFixing(Index3M,H1602,TRUE,_xll.ohTrigger(RecalcTrigger,Trigger3M)),NA())</f>
        <v>2.4420729616878339E-2</v>
      </c>
      <c r="M1602" s="52">
        <f>IFERROR(_xll.qlIndexFixing(ONIndex3M,I1602,TRUE,_xll.ohTrigger(RecalcTrigger,Trigger3M)),NA())</f>
        <v>2.4364265022196463E-2</v>
      </c>
      <c r="N1602" s="52">
        <f>IFERROR(_xll.qlIndexFixing(Index6M,$H1602,TRUE,_xll.ohTrigger(RecalcTrigger,Trigger6M)),NA())</f>
        <v>2.6032218817359561E-2</v>
      </c>
      <c r="O1602" s="52">
        <f>IFERROR(_xll.qlIndexFixing(ONIndex6M,I1602,TRUE,_xll.ohTrigger(RecalcTrigger,Trigger6M)),NA())</f>
        <v>2.5896205833921826E-2</v>
      </c>
      <c r="P1602" s="52">
        <f>IFERROR(_xll.qlIndexFixing(Index1Y,$H1602,TRUE,_xll.ohTrigger(RecalcTrigger,Trigger1Y)),NA())</f>
        <v>2.7825395663270223E-2</v>
      </c>
      <c r="Q1602" s="52">
        <f>IFERROR(_xll.qlIndexFixing(ONIndex1Y,I1602,TRUE,_xll.ohTrigger(RecalcTrigger,Trigger1Y)),NA())</f>
        <v>2.7452597554598057E-2</v>
      </c>
    </row>
    <row r="1603" spans="2:17" x14ac:dyDescent="0.2">
      <c r="B1603" s="46" t="s">
        <v>51</v>
      </c>
      <c r="D1603" s="49">
        <f>_xll.qlCalendarAdvance(LocalCalendar,$D1602,B1603,"f",FALSE)</f>
        <v>50851</v>
      </c>
      <c r="E1603" s="49">
        <f>_xll.qlInterestRateIndexValueDate(IndexON,D1603)</f>
        <v>50851</v>
      </c>
      <c r="F1603" s="52">
        <f>IFERROR(_xll.qlIndexFixing(IndexON,D1603,TRUE,_xll.ohTrigger(RecalcTrigger,TriggerON)),NA())</f>
        <v>2.0784742691519753E-2</v>
      </c>
      <c r="H1603" s="49">
        <f>_xll.qlCalendarAdvance(IborCalendar,$H1602,B1603,"f",FALSE)</f>
        <v>50838</v>
      </c>
      <c r="I1603" s="49">
        <f>_xll.qlInterestRateIndexValueDate(Index1M,$H1603)</f>
        <v>50840</v>
      </c>
      <c r="J1603" s="52">
        <f>IFERROR(_xll.qlIndexFixing(Index1M,$H1603,TRUE,_xll.ohTrigger(RecalcTrigger,Trigger1M)),NA())</f>
        <v>2.2184829427352448E-2</v>
      </c>
      <c r="K1603" s="52">
        <f>IFERROR(_xll.qlIndexFixing(ONIndex1M,I1603,TRUE,_xll.ohTrigger(RecalcTrigger,Trigger1M)),NA())</f>
        <v>2.2172113131331272E-2</v>
      </c>
      <c r="L1603" s="52">
        <f>IFERROR(_xll.qlIndexFixing(Index3M,H1603,TRUE,_xll.ohTrigger(RecalcTrigger,Trigger3M)),NA())</f>
        <v>2.4417899149299725E-2</v>
      </c>
      <c r="M1603" s="52">
        <f>IFERROR(_xll.qlIndexFixing(ONIndex3M,I1603,TRUE,_xll.ohTrigger(RecalcTrigger,Trigger3M)),NA())</f>
        <v>2.4361332005566894E-2</v>
      </c>
      <c r="N1603" s="52">
        <f>IFERROR(_xll.qlIndexFixing(Index6M,$H1603,TRUE,_xll.ohTrigger(RecalcTrigger,Trigger6M)),NA())</f>
        <v>2.6028867867469538E-2</v>
      </c>
      <c r="O1603" s="52">
        <f>IFERROR(_xll.qlIndexFixing(ONIndex6M,I1603,TRUE,_xll.ohTrigger(RecalcTrigger,Trigger6M)),NA())</f>
        <v>2.5893381548049987E-2</v>
      </c>
      <c r="P1603" s="52">
        <f>IFERROR(_xll.qlIndexFixing(Index1Y,$H1603,TRUE,_xll.ohTrigger(RecalcTrigger,Trigger1Y)),NA())</f>
        <v>2.7825353467626185E-2</v>
      </c>
      <c r="Q1603" s="52">
        <f>IFERROR(_xll.qlIndexFixing(ONIndex1Y,I1603,TRUE,_xll.ohTrigger(RecalcTrigger,Trigger1Y)),NA())</f>
        <v>2.7451419272432886E-2</v>
      </c>
    </row>
    <row r="1604" spans="2:17" x14ac:dyDescent="0.2">
      <c r="B1604" s="46" t="s">
        <v>51</v>
      </c>
      <c r="D1604" s="49">
        <f>_xll.qlCalendarAdvance(LocalCalendar,$D1603,B1604,"f",FALSE)</f>
        <v>50858</v>
      </c>
      <c r="E1604" s="49">
        <f>_xll.qlInterestRateIndexValueDate(IndexON,D1604)</f>
        <v>50858</v>
      </c>
      <c r="F1604" s="52">
        <f>IFERROR(_xll.qlIndexFixing(IndexON,D1604,TRUE,_xll.ohTrigger(RecalcTrigger,TriggerON)),NA())</f>
        <v>2.0781878993201275E-2</v>
      </c>
      <c r="H1604" s="49">
        <f>_xll.qlCalendarAdvance(IborCalendar,$H1603,B1604,"f",FALSE)</f>
        <v>50845</v>
      </c>
      <c r="I1604" s="49">
        <f>_xll.qlInterestRateIndexValueDate(Index1M,$H1604)</f>
        <v>50847</v>
      </c>
      <c r="J1604" s="52">
        <f>IFERROR(_xll.qlIndexFixing(Index1M,$H1604,TRUE,_xll.ohTrigger(RecalcTrigger,Trigger1M)),NA())</f>
        <v>2.2180989288637206E-2</v>
      </c>
      <c r="K1604" s="52">
        <f>IFERROR(_xll.qlIndexFixing(ONIndex1M,I1604,TRUE,_xll.ohTrigger(RecalcTrigger,Trigger1M)),NA())</f>
        <v>2.2168670884896713E-2</v>
      </c>
      <c r="L1604" s="52">
        <f>IFERROR(_xll.qlIndexFixing(Index3M,H1604,TRUE,_xll.ohTrigger(RecalcTrigger,Trigger3M)),NA())</f>
        <v>2.4415087245508209E-2</v>
      </c>
      <c r="M1604" s="52">
        <f>IFERROR(_xll.qlIndexFixing(ONIndex3M,I1604,TRUE,_xll.ohTrigger(RecalcTrigger,Trigger3M)),NA())</f>
        <v>2.4358417436927127E-2</v>
      </c>
      <c r="N1604" s="52">
        <f>IFERROR(_xll.qlIndexFixing(Index6M,$H1604,TRUE,_xll.ohTrigger(RecalcTrigger,Trigger6M)),NA())</f>
        <v>2.602629512709723E-2</v>
      </c>
      <c r="O1604" s="52">
        <f>IFERROR(_xll.qlIndexFixing(ONIndex6M,I1604,TRUE,_xll.ohTrigger(RecalcTrigger,Trigger6M)),NA())</f>
        <v>2.5890577616136667E-2</v>
      </c>
      <c r="P1604" s="52">
        <f>IFERROR(_xll.qlIndexFixing(Index1Y,$H1604,TRUE,_xll.ohTrigger(RecalcTrigger,Trigger1Y)),NA())</f>
        <v>2.7825356242484025E-2</v>
      </c>
      <c r="Q1604" s="52">
        <f>IFERROR(_xll.qlIndexFixing(ONIndex1Y,I1604,TRUE,_xll.ohTrigger(RecalcTrigger,Trigger1Y)),NA())</f>
        <v>2.7450284730319297E-2</v>
      </c>
    </row>
    <row r="1605" spans="2:17" x14ac:dyDescent="0.2">
      <c r="B1605" s="46" t="s">
        <v>51</v>
      </c>
      <c r="D1605" s="49">
        <f>_xll.qlCalendarAdvance(LocalCalendar,$D1604,B1605,"f",FALSE)</f>
        <v>50865</v>
      </c>
      <c r="E1605" s="49">
        <f>_xll.qlInterestRateIndexValueDate(IndexON,D1605)</f>
        <v>50865</v>
      </c>
      <c r="F1605" s="52">
        <f>IFERROR(_xll.qlIndexFixing(IndexON,D1605,TRUE,_xll.ohTrigger(RecalcTrigger,TriggerON)),NA())</f>
        <v>2.0779034778417582E-2</v>
      </c>
      <c r="H1605" s="49">
        <f>_xll.qlCalendarAdvance(IborCalendar,$H1604,B1605,"f",FALSE)</f>
        <v>50852</v>
      </c>
      <c r="I1605" s="49">
        <f>_xll.qlInterestRateIndexValueDate(Index1M,$H1605)</f>
        <v>50854</v>
      </c>
      <c r="J1605" s="52">
        <f>IFERROR(_xll.qlIndexFixing(Index1M,$H1605,TRUE,_xll.ohTrigger(RecalcTrigger,Trigger1M)),NA())</f>
        <v>2.2177614358160187E-2</v>
      </c>
      <c r="K1605" s="52">
        <f>IFERROR(_xll.qlIndexFixing(ONIndex1M,I1605,TRUE,_xll.ohTrigger(RecalcTrigger,Trigger1M)),NA())</f>
        <v>2.2165253014243547E-2</v>
      </c>
      <c r="L1605" s="52">
        <f>IFERROR(_xll.qlIndexFixing(Index3M,H1605,TRUE,_xll.ohTrigger(RecalcTrigger,Trigger3M)),NA())</f>
        <v>2.4412293905464684E-2</v>
      </c>
      <c r="M1605" s="52">
        <f>IFERROR(_xll.qlIndexFixing(ONIndex3M,I1605,TRUE,_xll.ohTrigger(RecalcTrigger,Trigger3M)),NA())</f>
        <v>2.4355521316197226E-2</v>
      </c>
      <c r="N1605" s="52">
        <f>IFERROR(_xll.qlIndexFixing(Index6M,$H1605,TRUE,_xll.ohTrigger(RecalcTrigger,Trigger6M)),NA())</f>
        <v>2.6023743011730622E-2</v>
      </c>
      <c r="O1605" s="52">
        <f>IFERROR(_xll.qlIndexFixing(ONIndex6M,I1605,TRUE,_xll.ohTrigger(RecalcTrigger,Trigger6M)),NA())</f>
        <v>2.5887794038155221E-2</v>
      </c>
      <c r="P1605" s="52">
        <f>IFERROR(_xll.qlIndexFixing(Index1Y,$H1605,TRUE,_xll.ohTrigger(RecalcTrigger,Trigger1Y)),NA())</f>
        <v>2.782540398784417E-2</v>
      </c>
      <c r="Q1605" s="52">
        <f>IFERROR(_xll.qlIndexFixing(ONIndex1Y,I1605,TRUE,_xll.ohTrigger(RecalcTrigger,Trigger1Y)),NA())</f>
        <v>2.7449193928257287E-2</v>
      </c>
    </row>
    <row r="1606" spans="2:17" x14ac:dyDescent="0.2">
      <c r="B1606" s="46" t="s">
        <v>51</v>
      </c>
      <c r="D1606" s="49">
        <f>_xll.qlCalendarAdvance(LocalCalendar,$D1605,B1606,"f",FALSE)</f>
        <v>50872</v>
      </c>
      <c r="E1606" s="49">
        <f>_xll.qlInterestRateIndexValueDate(IndexON,D1606)</f>
        <v>50872</v>
      </c>
      <c r="F1606" s="52">
        <f>IFERROR(_xll.qlIndexFixing(IndexON,D1606,TRUE,_xll.ohTrigger(RecalcTrigger,TriggerON)),NA())</f>
        <v>2.0776210047408483E-2</v>
      </c>
      <c r="H1606" s="49">
        <f>_xll.qlCalendarAdvance(IborCalendar,$H1605,B1606,"f",FALSE)</f>
        <v>50859</v>
      </c>
      <c r="I1606" s="49">
        <f>_xll.qlInterestRateIndexValueDate(Index1M,$H1606)</f>
        <v>50861</v>
      </c>
      <c r="J1606" s="52">
        <f>IFERROR(_xll.qlIndexFixing(Index1M,$H1606,TRUE,_xll.ohTrigger(RecalcTrigger,Trigger1M)),NA())</f>
        <v>2.2174709245602331E-2</v>
      </c>
      <c r="K1606" s="52">
        <f>IFERROR(_xll.qlIndexFixing(ONIndex1M,I1606,TRUE,_xll.ohTrigger(RecalcTrigger,Trigger1M)),NA())</f>
        <v>2.2161859519398419E-2</v>
      </c>
      <c r="L1606" s="52">
        <f>IFERROR(_xll.qlIndexFixing(Index3M,H1606,TRUE,_xll.ohTrigger(RecalcTrigger,Trigger3M)),NA())</f>
        <v>2.440762610540341E-2</v>
      </c>
      <c r="M1606" s="52">
        <f>IFERROR(_xll.qlIndexFixing(ONIndex3M,I1606,TRUE,_xll.ohTrigger(RecalcTrigger,Trigger3M)),NA())</f>
        <v>2.4352643643430483E-2</v>
      </c>
      <c r="N1606" s="52">
        <f>IFERROR(_xll.qlIndexFixing(Index6M,$H1606,TRUE,_xll.ohTrigger(RecalcTrigger,Trigger6M)),NA())</f>
        <v>2.6021211521291512E-2</v>
      </c>
      <c r="O1606" s="52">
        <f>IFERROR(_xll.qlIndexFixing(ONIndex6M,I1606,TRUE,_xll.ohTrigger(RecalcTrigger,Trigger6M)),NA())</f>
        <v>2.5885030814185583E-2</v>
      </c>
      <c r="P1606" s="52">
        <f>IFERROR(_xll.qlIndexFixing(Index1Y,$H1606,TRUE,_xll.ohTrigger(RecalcTrigger,Trigger1Y)),NA())</f>
        <v>2.7826598515999394E-2</v>
      </c>
      <c r="Q1606" s="52">
        <f>IFERROR(_xll.qlIndexFixing(ONIndex1Y,I1606,TRUE,_xll.ohTrigger(RecalcTrigger,Trigger1Y)),NA())</f>
        <v>2.7448146866220213E-2</v>
      </c>
    </row>
    <row r="1607" spans="2:17" x14ac:dyDescent="0.2">
      <c r="B1607" s="46" t="s">
        <v>51</v>
      </c>
      <c r="D1607" s="49">
        <f>_xll.qlCalendarAdvance(LocalCalendar,$D1606,B1607,"f",FALSE)</f>
        <v>50879</v>
      </c>
      <c r="E1607" s="49">
        <f>_xll.qlInterestRateIndexValueDate(IndexON,D1607)</f>
        <v>50879</v>
      </c>
      <c r="F1607" s="52">
        <f>IFERROR(_xll.qlIndexFixing(IndexON,D1607,TRUE,_xll.ohTrigger(RecalcTrigger,TriggerON)),NA())</f>
        <v>2.0773404799854234E-2</v>
      </c>
      <c r="H1607" s="49">
        <f>_xll.qlCalendarAdvance(IborCalendar,$H1606,B1607,"f",FALSE)</f>
        <v>50866</v>
      </c>
      <c r="I1607" s="49">
        <f>_xll.qlInterestRateIndexValueDate(Index1M,$H1607)</f>
        <v>50872</v>
      </c>
      <c r="J1607" s="52">
        <f>IFERROR(_xll.qlIndexFixing(Index1M,$H1607,TRUE,_xll.ohTrigger(RecalcTrigger,Trigger1M)),NA())</f>
        <v>2.216860043800839E-2</v>
      </c>
      <c r="K1607" s="52">
        <f>IFERROR(_xll.qlIndexFixing(ONIndex1M,I1607,TRUE,_xll.ohTrigger(RecalcTrigger,Trigger1M)),NA())</f>
        <v>2.2155690219660684E-2</v>
      </c>
      <c r="L1607" s="52">
        <f>IFERROR(_xll.qlIndexFixing(Index3M,H1607,TRUE,_xll.ohTrigger(RecalcTrigger,Trigger3M)),NA())</f>
        <v>2.4403297875400437E-2</v>
      </c>
      <c r="M1607" s="52">
        <f>IFERROR(_xll.qlIndexFixing(ONIndex3M,I1607,TRUE,_xll.ohTrigger(RecalcTrigger,Trigger3M)),NA())</f>
        <v>2.4346917931259426E-2</v>
      </c>
      <c r="N1607" s="52">
        <f>IFERROR(_xll.qlIndexFixing(Index6M,$H1607,TRUE,_xll.ohTrigger(RecalcTrigger,Trigger6M)),NA())</f>
        <v>2.6015746068864063E-2</v>
      </c>
      <c r="O1607" s="52">
        <f>IFERROR(_xll.qlIndexFixing(ONIndex6M,I1607,TRUE,_xll.ohTrigger(RecalcTrigger,Trigger6M)),NA())</f>
        <v>2.5879258098413516E-2</v>
      </c>
      <c r="P1607" s="52">
        <f>IFERROR(_xll.qlIndexFixing(Index1Y,$H1607,TRUE,_xll.ohTrigger(RecalcTrigger,Trigger1Y)),NA())</f>
        <v>2.7824626746952491E-2</v>
      </c>
      <c r="Q1607" s="52">
        <f>IFERROR(_xll.qlIndexFixing(ONIndex1Y,I1607,TRUE,_xll.ohTrigger(RecalcTrigger,Trigger1Y)),NA())</f>
        <v>2.7444634343920526E-2</v>
      </c>
    </row>
    <row r="1608" spans="2:17" x14ac:dyDescent="0.2">
      <c r="B1608" s="46" t="s">
        <v>51</v>
      </c>
      <c r="D1608" s="49">
        <f>_xll.qlCalendarAdvance(LocalCalendar,$D1607,B1608,"f",FALSE)</f>
        <v>50886</v>
      </c>
      <c r="E1608" s="49">
        <f>_xll.qlInterestRateIndexValueDate(IndexON,D1608)</f>
        <v>50886</v>
      </c>
      <c r="F1608" s="52">
        <f>IFERROR(_xll.qlIndexFixing(IndexON,D1608,TRUE,_xll.ohTrigger(RecalcTrigger,TriggerON)),NA())</f>
        <v>2.0770619035914706E-2</v>
      </c>
      <c r="H1608" s="49">
        <f>_xll.qlCalendarAdvance(IborCalendar,$H1607,B1608,"f",FALSE)</f>
        <v>50873</v>
      </c>
      <c r="I1608" s="49">
        <f>_xll.qlInterestRateIndexValueDate(Index1M,$H1608)</f>
        <v>50875</v>
      </c>
      <c r="J1608" s="52">
        <f>IFERROR(_xll.qlIndexFixing(Index1M,$H1608,TRUE,_xll.ohTrigger(RecalcTrigger,Trigger1M)),NA())</f>
        <v>2.2167636078788383E-2</v>
      </c>
      <c r="K1608" s="52">
        <f>IFERROR(_xll.qlIndexFixing(ONIndex1M,I1608,TRUE,_xll.ohTrigger(RecalcTrigger,Trigger1M)),NA())</f>
        <v>2.2155145656972408E-2</v>
      </c>
      <c r="L1608" s="52">
        <f>IFERROR(_xll.qlIndexFixing(Index3M,H1608,TRUE,_xll.ohTrigger(RecalcTrigger,Trigger3M)),NA())</f>
        <v>2.4402125403236243E-2</v>
      </c>
      <c r="M1608" s="52">
        <f>IFERROR(_xll.qlIndexFixing(ONIndex3M,I1608,TRUE,_xll.ohTrigger(RecalcTrigger,Trigger3M)),NA())</f>
        <v>2.434694364165324E-2</v>
      </c>
      <c r="N1608" s="52">
        <f>IFERROR(_xll.qlIndexFixing(Index6M,$H1608,TRUE,_xll.ohTrigger(RecalcTrigger,Trigger6M)),NA())</f>
        <v>2.6016210414876034E-2</v>
      </c>
      <c r="O1608" s="52">
        <f>IFERROR(_xll.qlIndexFixing(ONIndex6M,I1608,TRUE,_xll.ohTrigger(RecalcTrigger,Trigger6M)),NA())</f>
        <v>2.5879565428095219E-2</v>
      </c>
      <c r="P1608" s="52">
        <f>IFERROR(_xll.qlIndexFixing(Index1Y,$H1608,TRUE,_xll.ohTrigger(RecalcTrigger,Trigger1Y)),NA())</f>
        <v>2.7825817047029064E-2</v>
      </c>
      <c r="Q1608" s="52">
        <f>IFERROR(_xll.qlIndexFixing(ONIndex1Y,I1608,TRUE,_xll.ohTrigger(RecalcTrigger,Trigger1Y)),NA())</f>
        <v>2.7446183962327453E-2</v>
      </c>
    </row>
    <row r="1609" spans="2:17" x14ac:dyDescent="0.2">
      <c r="B1609" s="46" t="s">
        <v>51</v>
      </c>
      <c r="D1609" s="49">
        <f>_xll.qlCalendarAdvance(LocalCalendar,$D1608,B1609,"f",FALSE)</f>
        <v>50893</v>
      </c>
      <c r="E1609" s="49">
        <f>_xll.qlInterestRateIndexValueDate(IndexON,D1609)</f>
        <v>50893</v>
      </c>
      <c r="F1609" s="52">
        <f>IFERROR(_xll.qlIndexFixing(IndexON,D1609,TRUE,_xll.ohTrigger(RecalcTrigger,TriggerON)),NA())</f>
        <v>2.0767852755669836E-2</v>
      </c>
      <c r="H1609" s="49">
        <f>_xll.qlCalendarAdvance(IborCalendar,$H1608,B1609,"f",FALSE)</f>
        <v>50880</v>
      </c>
      <c r="I1609" s="49">
        <f>_xll.qlInterestRateIndexValueDate(Index1M,$H1609)</f>
        <v>50882</v>
      </c>
      <c r="J1609" s="52">
        <f>IFERROR(_xll.qlIndexFixing(Index1M,$H1609,TRUE,_xll.ohTrigger(RecalcTrigger,Trigger1M)),NA())</f>
        <v>2.2164358822951351E-2</v>
      </c>
      <c r="K1609" s="52">
        <f>IFERROR(_xll.qlIndexFixing(ONIndex1M,I1609,TRUE,_xll.ohTrigger(RecalcTrigger,Trigger1M)),NA())</f>
        <v>2.2151825289444815E-2</v>
      </c>
      <c r="L1609" s="52">
        <f>IFERROR(_xll.qlIndexFixing(Index3M,H1609,TRUE,_xll.ohTrigger(RecalcTrigger,Trigger3M)),NA())</f>
        <v>2.4399402891828719E-2</v>
      </c>
      <c r="M1609" s="52">
        <f>IFERROR(_xll.qlIndexFixing(ONIndex3M,I1609,TRUE,_xll.ohTrigger(RecalcTrigger,Trigger3M)),NA())</f>
        <v>2.4344121312722677E-2</v>
      </c>
      <c r="N1609" s="52">
        <f>IFERROR(_xll.qlIndexFixing(Index6M,$H1609,TRUE,_xll.ohTrigger(RecalcTrigger,Trigger6M)),NA())</f>
        <v>2.6013740798742819E-2</v>
      </c>
      <c r="O1609" s="52">
        <f>IFERROR(_xll.qlIndexFixing(ONIndex6M,I1609,TRUE,_xll.ohTrigger(RecalcTrigger,Trigger6M)),NA())</f>
        <v>2.5876863265974492E-2</v>
      </c>
      <c r="P1609" s="52">
        <f>IFERROR(_xll.qlIndexFixing(Index1Y,$H1609,TRUE,_xll.ohTrigger(RecalcTrigger,Trigger1Y)),NA())</f>
        <v>2.782604467452085E-2</v>
      </c>
      <c r="Q1609" s="52">
        <f>IFERROR(_xll.qlIndexFixing(ONIndex1Y,I1609,TRUE,_xll.ohTrigger(RecalcTrigger,Trigger1Y)),NA())</f>
        <v>2.7445268120445121E-2</v>
      </c>
    </row>
    <row r="1610" spans="2:17" x14ac:dyDescent="0.2">
      <c r="B1610" s="46" t="s">
        <v>51</v>
      </c>
      <c r="D1610" s="49">
        <f>_xll.qlCalendarAdvance(LocalCalendar,$D1609,B1610,"f",FALSE)</f>
        <v>50900</v>
      </c>
      <c r="E1610" s="49">
        <f>_xll.qlInterestRateIndexValueDate(IndexON,D1610)</f>
        <v>50900</v>
      </c>
      <c r="F1610" s="52">
        <f>IFERROR(_xll.qlIndexFixing(IndexON,D1610,TRUE,_xll.ohTrigger(RecalcTrigger,TriggerON)),NA())</f>
        <v>2.0765105959039687E-2</v>
      </c>
      <c r="H1610" s="49">
        <f>_xll.qlCalendarAdvance(IborCalendar,$H1609,B1610,"f",FALSE)</f>
        <v>50887</v>
      </c>
      <c r="I1610" s="49">
        <f>_xll.qlInterestRateIndexValueDate(Index1M,$H1610)</f>
        <v>50889</v>
      </c>
      <c r="J1610" s="52">
        <f>IFERROR(_xll.qlIndexFixing(Index1M,$H1610,TRUE,_xll.ohTrigger(RecalcTrigger,Trigger1M)),NA())</f>
        <v>2.2161557552662636E-2</v>
      </c>
      <c r="K1610" s="52">
        <f>IFERROR(_xll.qlIndexFixing(ONIndex1M,I1610,TRUE,_xll.ohTrigger(RecalcTrigger,Trigger1M)),NA())</f>
        <v>2.2148976234792617E-2</v>
      </c>
      <c r="L1610" s="52">
        <f>IFERROR(_xll.qlIndexFixing(Index3M,H1610,TRUE,_xll.ohTrigger(RecalcTrigger,Trigger3M)),NA())</f>
        <v>2.439669894015253E-2</v>
      </c>
      <c r="M1610" s="52">
        <f>IFERROR(_xll.qlIndexFixing(ONIndex3M,I1610,TRUE,_xll.ohTrigger(RecalcTrigger,Trigger3M)),NA())</f>
        <v>2.4341940835903575E-2</v>
      </c>
      <c r="N1610" s="52">
        <f>IFERROR(_xll.qlIndexFixing(Index6M,$H1610,TRUE,_xll.ohTrigger(RecalcTrigger,Trigger6M)),NA())</f>
        <v>2.6011291807222971E-2</v>
      </c>
      <c r="O1610" s="52">
        <f>IFERROR(_xll.qlIndexFixing(ONIndex6M,I1610,TRUE,_xll.ohTrigger(RecalcTrigger,Trigger6M)),NA())</f>
        <v>2.5874920565860382E-2</v>
      </c>
      <c r="P1610" s="52">
        <f>IFERROR(_xll.qlIndexFixing(Index1Y,$H1610,TRUE,_xll.ohTrigger(RecalcTrigger,Trigger1Y)),NA())</f>
        <v>2.7826317272606427E-2</v>
      </c>
      <c r="Q1610" s="52">
        <f>IFERROR(_xll.qlIndexFixing(ONIndex1Y,I1610,TRUE,_xll.ohTrigger(RecalcTrigger,Trigger1Y)),NA())</f>
        <v>2.7445381705952787E-2</v>
      </c>
    </row>
    <row r="1611" spans="2:17" x14ac:dyDescent="0.2">
      <c r="B1611" s="46" t="s">
        <v>51</v>
      </c>
      <c r="D1611" s="49">
        <f>_xll.qlCalendarAdvance(LocalCalendar,$D1610,B1611,"f",FALSE)</f>
        <v>50907</v>
      </c>
      <c r="E1611" s="49">
        <f>_xll.qlInterestRateIndexValueDate(IndexON,D1611)</f>
        <v>50907</v>
      </c>
      <c r="F1611" s="52">
        <f>IFERROR(_xll.qlIndexFixing(IndexON,D1611,TRUE,_xll.ohTrigger(RecalcTrigger,TriggerON)),NA())</f>
        <v>2.076237864602426E-2</v>
      </c>
      <c r="H1611" s="49">
        <f>_xll.qlCalendarAdvance(IborCalendar,$H1610,B1611,"f",FALSE)</f>
        <v>50894</v>
      </c>
      <c r="I1611" s="49">
        <f>_xll.qlInterestRateIndexValueDate(Index1M,$H1611)</f>
        <v>50896</v>
      </c>
      <c r="J1611" s="52">
        <f>IFERROR(_xll.qlIndexFixing(Index1M,$H1611,TRUE,_xll.ohTrigger(RecalcTrigger,Trigger1M)),NA())</f>
        <v>2.2157877567073558E-2</v>
      </c>
      <c r="K1611" s="52">
        <f>IFERROR(_xll.qlIndexFixing(ONIndex1M,I1611,TRUE,_xll.ohTrigger(RecalcTrigger,Trigger1M)),NA())</f>
        <v>2.2145257681627228E-2</v>
      </c>
      <c r="L1611" s="52">
        <f>IFERROR(_xll.qlIndexFixing(Index3M,H1611,TRUE,_xll.ohTrigger(RecalcTrigger,Trigger3M)),NA())</f>
        <v>2.4395923701649197E-2</v>
      </c>
      <c r="M1611" s="52">
        <f>IFERROR(_xll.qlIndexFixing(ONIndex3M,I1611,TRUE,_xll.ohTrigger(RecalcTrigger,Trigger3M)),NA())</f>
        <v>2.4338531998591151E-2</v>
      </c>
      <c r="N1611" s="52">
        <f>IFERROR(_xll.qlIndexFixing(Index6M,$H1611,TRUE,_xll.ohTrigger(RecalcTrigger,Trigger6M)),NA())</f>
        <v>2.6008863440239147E-2</v>
      </c>
      <c r="O1611" s="52">
        <f>IFERROR(_xll.qlIndexFixing(ONIndex6M,I1611,TRUE,_xll.ohTrigger(RecalcTrigger,Trigger6M)),NA())</f>
        <v>2.5871520003661885E-2</v>
      </c>
      <c r="P1611" s="52">
        <f>IFERROR(_xll.qlIndexFixing(Index1Y,$H1611,TRUE,_xll.ohTrigger(RecalcTrigger,Trigger1Y)),NA())</f>
        <v>2.7827752802540091E-2</v>
      </c>
      <c r="Q1611" s="52">
        <f>IFERROR(_xll.qlIndexFixing(ONIndex1Y,I1611,TRUE,_xll.ohTrigger(RecalcTrigger,Trigger1Y)),NA())</f>
        <v>2.7443567656835199E-2</v>
      </c>
    </row>
    <row r="1612" spans="2:17" x14ac:dyDescent="0.2">
      <c r="B1612" s="46" t="s">
        <v>51</v>
      </c>
      <c r="D1612" s="49">
        <f>_xll.qlCalendarAdvance(LocalCalendar,$D1611,B1612,"f",FALSE)</f>
        <v>50914</v>
      </c>
      <c r="E1612" s="49">
        <f>_xll.qlInterestRateIndexValueDate(IndexON,D1612)</f>
        <v>50914</v>
      </c>
      <c r="F1612" s="52">
        <f>IFERROR(_xll.qlIndexFixing(IndexON,D1612,TRUE,_xll.ohTrigger(RecalcTrigger,TriggerON)),NA())</f>
        <v>2.0759670816543618E-2</v>
      </c>
      <c r="H1612" s="49">
        <f>_xll.qlCalendarAdvance(IborCalendar,$H1611,B1612,"f",FALSE)</f>
        <v>50901</v>
      </c>
      <c r="I1612" s="49">
        <f>_xll.qlInterestRateIndexValueDate(Index1M,$H1612)</f>
        <v>50903</v>
      </c>
      <c r="J1612" s="52">
        <f>IFERROR(_xll.qlIndexFixing(Index1M,$H1612,TRUE,_xll.ohTrigger(RecalcTrigger,Trigger1M)),NA())</f>
        <v>2.2154673566994115E-2</v>
      </c>
      <c r="K1612" s="52">
        <f>IFERROR(_xll.qlIndexFixing(ONIndex1M,I1612,TRUE,_xll.ohTrigger(RecalcTrigger,Trigger1M)),NA())</f>
        <v>2.214201044136388E-2</v>
      </c>
      <c r="L1612" s="52">
        <f>IFERROR(_xll.qlIndexFixing(Index3M,H1612,TRUE,_xll.ohTrigger(RecalcTrigger,Trigger3M)),NA())</f>
        <v>2.4393260306720763E-2</v>
      </c>
      <c r="M1612" s="52">
        <f>IFERROR(_xll.qlIndexFixing(ONIndex3M,I1612,TRUE,_xll.ohTrigger(RecalcTrigger,Trigger3M)),NA())</f>
        <v>2.4335765013416832E-2</v>
      </c>
      <c r="N1612" s="52">
        <f>IFERROR(_xll.qlIndexFixing(Index6M,$H1612,TRUE,_xll.ohTrigger(RecalcTrigger,Trigger6M)),NA())</f>
        <v>2.6006455697715303E-2</v>
      </c>
      <c r="O1612" s="52">
        <f>IFERROR(_xll.qlIndexFixing(ONIndex6M,I1612,TRUE,_xll.ohTrigger(RecalcTrigger,Trigger6M)),NA())</f>
        <v>2.586887890344336E-2</v>
      </c>
      <c r="P1612" s="52">
        <f>IFERROR(_xll.qlIndexFixing(Index1Y,$H1612,TRUE,_xll.ohTrigger(RecalcTrigger,Trigger1Y)),NA())</f>
        <v>2.7826997380711628E-2</v>
      </c>
      <c r="Q1612" s="52">
        <f>IFERROR(_xll.qlIndexFixing(ONIndex1Y,I1612,TRUE,_xll.ohTrigger(RecalcTrigger,Trigger1Y)),NA())</f>
        <v>2.7442783035080964E-2</v>
      </c>
    </row>
    <row r="1613" spans="2:17" x14ac:dyDescent="0.2">
      <c r="B1613" s="46" t="s">
        <v>51</v>
      </c>
      <c r="D1613" s="49">
        <f>_xll.qlCalendarAdvance(LocalCalendar,$D1612,B1613,"f",FALSE)</f>
        <v>50921</v>
      </c>
      <c r="E1613" s="49">
        <f>_xll.qlInterestRateIndexValueDate(IndexON,D1613)</f>
        <v>50921</v>
      </c>
      <c r="F1613" s="52">
        <f>IFERROR(_xll.qlIndexFixing(IndexON,D1613,TRUE,_xll.ohTrigger(RecalcTrigger,TriggerON)),NA())</f>
        <v>2.0756982470837571E-2</v>
      </c>
      <c r="H1613" s="49">
        <f>_xll.qlCalendarAdvance(IborCalendar,$H1612,B1613,"f",FALSE)</f>
        <v>50908</v>
      </c>
      <c r="I1613" s="49">
        <f>_xll.qlInterestRateIndexValueDate(Index1M,$H1613)</f>
        <v>50910</v>
      </c>
      <c r="J1613" s="52">
        <f>IFERROR(_xll.qlIndexFixing(Index1M,$H1613,TRUE,_xll.ohTrigger(RecalcTrigger,Trigger1M)),NA())</f>
        <v>2.2151493985464437E-2</v>
      </c>
      <c r="K1613" s="52">
        <f>IFERROR(_xll.qlIndexFixing(ONIndex1M,I1613,TRUE,_xll.ohTrigger(RecalcTrigger,Trigger1M)),NA())</f>
        <v>2.2138787576881924E-2</v>
      </c>
      <c r="L1613" s="52">
        <f>IFERROR(_xll.qlIndexFixing(Index3M,H1613,TRUE,_xll.ohTrigger(RecalcTrigger,Trigger3M)),NA())</f>
        <v>2.4390615475223972E-2</v>
      </c>
      <c r="M1613" s="52">
        <f>IFERROR(_xll.qlIndexFixing(ONIndex3M,I1613,TRUE,_xll.ohTrigger(RecalcTrigger,Trigger3M)),NA())</f>
        <v>2.4333016476179026E-2</v>
      </c>
      <c r="N1613" s="52">
        <f>IFERROR(_xll.qlIndexFixing(Index6M,$H1613,TRUE,_xll.ohTrigger(RecalcTrigger,Trigger6M)),NA())</f>
        <v>2.6004068579575389E-2</v>
      </c>
      <c r="O1613" s="52">
        <f>IFERROR(_xll.qlIndexFixing(ONIndex6M,I1613,TRUE,_xll.ohTrigger(RecalcTrigger,Trigger6M)),NA())</f>
        <v>2.5866258157156707E-2</v>
      </c>
      <c r="P1613" s="52">
        <f>IFERROR(_xll.qlIndexFixing(Index1Y,$H1613,TRUE,_xll.ohTrigger(RecalcTrigger,Trigger1Y)),NA())</f>
        <v>2.7827404890822079E-2</v>
      </c>
      <c r="Q1613" s="52">
        <f>IFERROR(_xll.qlIndexFixing(ONIndex1Y,I1613,TRUE,_xll.ohTrigger(RecalcTrigger,Trigger1Y)),NA())</f>
        <v>2.744204215337831E-2</v>
      </c>
    </row>
    <row r="1614" spans="2:17" x14ac:dyDescent="0.2">
      <c r="B1614" s="46" t="s">
        <v>51</v>
      </c>
      <c r="D1614" s="49">
        <f>_xll.qlCalendarAdvance(LocalCalendar,$D1613,B1614,"f",FALSE)</f>
        <v>50928</v>
      </c>
      <c r="E1614" s="49">
        <f>_xll.qlInterestRateIndexValueDate(IndexON,D1614)</f>
        <v>50928</v>
      </c>
      <c r="F1614" s="52">
        <f>IFERROR(_xll.qlIndexFixing(IndexON,D1614,TRUE,_xll.ohTrigger(RecalcTrigger,TriggerON)),NA())</f>
        <v>2.0754313608586372E-2</v>
      </c>
      <c r="H1614" s="49">
        <f>_xll.qlCalendarAdvance(IborCalendar,$H1613,B1614,"f",FALSE)</f>
        <v>50915</v>
      </c>
      <c r="I1614" s="49">
        <f>_xll.qlInterestRateIndexValueDate(Index1M,$H1614)</f>
        <v>50917</v>
      </c>
      <c r="J1614" s="52">
        <f>IFERROR(_xll.qlIndexFixing(Index1M,$H1614,TRUE,_xll.ohTrigger(RecalcTrigger,Trigger1M)),NA())</f>
        <v>2.2148338822458733E-2</v>
      </c>
      <c r="K1614" s="52">
        <f>IFERROR(_xll.qlIndexFixing(ONIndex1M,I1614,TRUE,_xll.ohTrigger(RecalcTrigger,Trigger1M)),NA())</f>
        <v>2.2136042194373928E-2</v>
      </c>
      <c r="L1614" s="52">
        <f>IFERROR(_xll.qlIndexFixing(Index3M,H1614,TRUE,_xll.ohTrigger(RecalcTrigger,Trigger3M)),NA())</f>
        <v>2.4388629643242791E-2</v>
      </c>
      <c r="M1614" s="52">
        <f>IFERROR(_xll.qlIndexFixing(ONIndex3M,I1614,TRUE,_xll.ohTrigger(RecalcTrigger,Trigger3M)),NA())</f>
        <v>2.4330914316665897E-2</v>
      </c>
      <c r="N1614" s="52">
        <f>IFERROR(_xll.qlIndexFixing(Index6M,$H1614,TRUE,_xll.ohTrigger(RecalcTrigger,Trigger6M)),NA())</f>
        <v>2.6001702085744656E-2</v>
      </c>
      <c r="O1614" s="52">
        <f>IFERROR(_xll.qlIndexFixing(ONIndex6M,I1614,TRUE,_xll.ohTrigger(RecalcTrigger,Trigger6M)),NA())</f>
        <v>2.586440193253603E-2</v>
      </c>
      <c r="P1614" s="52">
        <f>IFERROR(_xll.qlIndexFixing(Index1Y,$H1614,TRUE,_xll.ohTrigger(RecalcTrigger,Trigger1Y)),NA())</f>
        <v>2.7828985063471864E-2</v>
      </c>
      <c r="Q1614" s="52">
        <f>IFERROR(_xll.qlIndexFixing(ONIndex1Y,I1614,TRUE,_xll.ohTrigger(RecalcTrigger,Trigger1Y)),NA())</f>
        <v>2.7442342964574262E-2</v>
      </c>
    </row>
    <row r="1615" spans="2:17" x14ac:dyDescent="0.2">
      <c r="B1615" s="46" t="s">
        <v>51</v>
      </c>
      <c r="D1615" s="49">
        <f>_xll.qlCalendarAdvance(LocalCalendar,$D1614,B1615,"f",FALSE)</f>
        <v>50935</v>
      </c>
      <c r="E1615" s="49">
        <f>_xll.qlInterestRateIndexValueDate(IndexON,D1615)</f>
        <v>50935</v>
      </c>
      <c r="F1615" s="52">
        <f>IFERROR(_xll.qlIndexFixing(IndexON,D1615,TRUE,_xll.ohTrigger(RecalcTrigger,TriggerON)),NA())</f>
        <v>2.0751664230109768E-2</v>
      </c>
      <c r="H1615" s="49">
        <f>_xll.qlCalendarAdvance(IborCalendar,$H1614,B1615,"f",FALSE)</f>
        <v>50922</v>
      </c>
      <c r="I1615" s="49">
        <f>_xll.qlInterestRateIndexValueDate(Index1M,$H1615)</f>
        <v>50924</v>
      </c>
      <c r="J1615" s="52">
        <f>IFERROR(_xll.qlIndexFixing(Index1M,$H1615,TRUE,_xll.ohTrigger(RecalcTrigger,Trigger1M)),NA())</f>
        <v>2.2145667388952794E-2</v>
      </c>
      <c r="K1615" s="52">
        <f>IFERROR(_xll.qlIndexFixing(ONIndex1M,I1615,TRUE,_xll.ohTrigger(RecalcTrigger,Trigger1M)),NA())</f>
        <v>2.2132414975128967E-2</v>
      </c>
      <c r="L1615" s="52">
        <f>IFERROR(_xll.qlIndexFixing(Index3M,H1615,TRUE,_xll.ohTrigger(RecalcTrigger,Trigger3M)),NA())</f>
        <v>2.4386023088442579E-2</v>
      </c>
      <c r="M1615" s="52">
        <f>IFERROR(_xll.qlIndexFixing(ONIndex3M,I1615,TRUE,_xll.ohTrigger(RecalcTrigger,Trigger3M)),NA())</f>
        <v>2.4327574745486302E-2</v>
      </c>
      <c r="N1615" s="52">
        <f>IFERROR(_xll.qlIndexFixing(Index6M,$H1615,TRUE,_xll.ohTrigger(RecalcTrigger,Trigger6M)),NA())</f>
        <v>2.5999356216150078E-2</v>
      </c>
      <c r="O1615" s="52">
        <f>IFERROR(_xll.qlIndexFixing(ONIndex6M,I1615,TRUE,_xll.ohTrigger(RecalcTrigger,Trigger6M)),NA())</f>
        <v>2.5861077726458959E-2</v>
      </c>
      <c r="P1615" s="52">
        <f>IFERROR(_xll.qlIndexFixing(Index1Y,$H1615,TRUE,_xll.ohTrigger(RecalcTrigger,Trigger1Y)),NA())</f>
        <v>2.78283548234316E-2</v>
      </c>
      <c r="Q1615" s="52">
        <f>IFERROR(_xll.qlIndexFixing(ONIndex1Y,I1615,TRUE,_xll.ohTrigger(RecalcTrigger,Trigger1Y)),NA())</f>
        <v>2.7440691610074452E-2</v>
      </c>
    </row>
    <row r="1616" spans="2:17" x14ac:dyDescent="0.2">
      <c r="B1616" s="46" t="s">
        <v>51</v>
      </c>
      <c r="D1616" s="49">
        <f>_xll.qlCalendarAdvance(LocalCalendar,$D1615,B1616,"f",FALSE)</f>
        <v>50942</v>
      </c>
      <c r="E1616" s="49">
        <f>_xll.qlInterestRateIndexValueDate(IndexON,D1616)</f>
        <v>50942</v>
      </c>
      <c r="F1616" s="52">
        <f>IFERROR(_xll.qlIndexFixing(IndexON,D1616,TRUE,_xll.ohTrigger(RecalcTrigger,TriggerON)),NA())</f>
        <v>2.0749034335088012E-2</v>
      </c>
      <c r="H1616" s="49">
        <f>_xll.qlCalendarAdvance(IborCalendar,$H1615,B1616,"f",FALSE)</f>
        <v>50929</v>
      </c>
      <c r="I1616" s="49">
        <f>_xll.qlInterestRateIndexValueDate(Index1M,$H1616)</f>
        <v>50931</v>
      </c>
      <c r="J1616" s="52">
        <f>IFERROR(_xll.qlIndexFixing(Index1M,$H1616,TRUE,_xll.ohTrigger(RecalcTrigger,Trigger1M)),NA())</f>
        <v>2.2142101751947061E-2</v>
      </c>
      <c r="K1616" s="52">
        <f>IFERROR(_xll.qlIndexFixing(ONIndex1M,I1616,TRUE,_xll.ohTrigger(RecalcTrigger,Trigger1M)),NA())</f>
        <v>2.2129265237911255E-2</v>
      </c>
      <c r="L1616" s="52">
        <f>IFERROR(_xll.qlIndexFixing(Index3M,H1616,TRUE,_xll.ohTrigger(RecalcTrigger,Trigger3M)),NA())</f>
        <v>2.4382792360942488E-2</v>
      </c>
      <c r="M1616" s="52">
        <f>IFERROR(_xll.qlIndexFixing(ONIndex3M,I1616,TRUE,_xll.ohTrigger(RecalcTrigger,Trigger3M)),NA())</f>
        <v>2.4324881552058031E-2</v>
      </c>
      <c r="N1616" s="52">
        <f>IFERROR(_xll.qlIndexFixing(Index6M,$H1616,TRUE,_xll.ohTrigger(RecalcTrigger,Trigger6M)),NA())</f>
        <v>2.5997030970716907E-2</v>
      </c>
      <c r="O1616" s="52">
        <f>IFERROR(_xll.qlIndexFixing(ONIndex6M,I1616,TRUE,_xll.ohTrigger(RecalcTrigger,Trigger6M)),NA())</f>
        <v>2.5858518042047862E-2</v>
      </c>
      <c r="P1616" s="52">
        <f>IFERROR(_xll.qlIndexFixing(Index1Y,$H1616,TRUE,_xll.ohTrigger(RecalcTrigger,Trigger1Y)),NA())</f>
        <v>2.7828897246057433E-2</v>
      </c>
      <c r="Q1616" s="52">
        <f>IFERROR(_xll.qlIndexFixing(ONIndex1Y,I1616,TRUE,_xll.ohTrigger(RecalcTrigger,Trigger1Y)),NA())</f>
        <v>2.744008194852654E-2</v>
      </c>
    </row>
    <row r="1617" spans="2:17" x14ac:dyDescent="0.2">
      <c r="B1617" s="46" t="s">
        <v>51</v>
      </c>
      <c r="D1617" s="49">
        <f>_xll.qlCalendarAdvance(LocalCalendar,$D1616,B1617,"f",FALSE)</f>
        <v>50949</v>
      </c>
      <c r="E1617" s="49">
        <f>_xll.qlInterestRateIndexValueDate(IndexON,D1617)</f>
        <v>50949</v>
      </c>
      <c r="F1617" s="52">
        <f>IFERROR(_xll.qlIndexFixing(IndexON,D1617,TRUE,_xll.ohTrigger(RecalcTrigger,TriggerON)),NA())</f>
        <v>2.0746423923840851E-2</v>
      </c>
      <c r="H1617" s="49">
        <f>_xll.qlCalendarAdvance(IborCalendar,$H1616,B1617,"f",FALSE)</f>
        <v>50936</v>
      </c>
      <c r="I1617" s="49">
        <f>_xll.qlInterestRateIndexValueDate(Index1M,$H1617)</f>
        <v>50938</v>
      </c>
      <c r="J1617" s="52">
        <f>IFERROR(_xll.qlIndexFixing(Index1M,$H1617,TRUE,_xll.ohTrigger(RecalcTrigger,Trigger1M)),NA())</f>
        <v>2.2139019844402408E-2</v>
      </c>
      <c r="K1617" s="52">
        <f>IFERROR(_xll.qlIndexFixing(ONIndex1M,I1617,TRUE,_xll.ohTrigger(RecalcTrigger,Trigger1M)),NA())</f>
        <v>2.2126139876421647E-2</v>
      </c>
      <c r="L1617" s="52">
        <f>IFERROR(_xll.qlIndexFixing(Index3M,H1617,TRUE,_xll.ohTrigger(RecalcTrigger,Trigger3M)),NA())</f>
        <v>2.4380221782792148E-2</v>
      </c>
      <c r="M1617" s="52">
        <f>IFERROR(_xll.qlIndexFixing(ONIndex3M,I1617,TRUE,_xll.ohTrigger(RecalcTrigger,Trigger3M)),NA())</f>
        <v>2.432220680651298E-2</v>
      </c>
      <c r="N1617" s="52">
        <f>IFERROR(_xll.qlIndexFixing(Index6M,$H1617,TRUE,_xll.ohTrigger(RecalcTrigger,Trigger6M)),NA())</f>
        <v>2.5994726349372117E-2</v>
      </c>
      <c r="O1617" s="52">
        <f>IFERROR(_xll.qlIndexFixing(ONIndex6M,I1617,TRUE,_xll.ohTrigger(RecalcTrigger,Trigger6M)),NA())</f>
        <v>2.5855978711568639E-2</v>
      </c>
      <c r="P1617" s="52">
        <f>IFERROR(_xll.qlIndexFixing(Index1Y,$H1617,TRUE,_xll.ohTrigger(RecalcTrigger,Trigger1Y)),NA())</f>
        <v>2.7829484639658876E-2</v>
      </c>
      <c r="Q1617" s="52">
        <f>IFERROR(_xll.qlIndexFixing(ONIndex1Y,I1617,TRUE,_xll.ohTrigger(RecalcTrigger,Trigger1Y)),NA())</f>
        <v>2.7439516026976918E-2</v>
      </c>
    </row>
    <row r="1618" spans="2:17" x14ac:dyDescent="0.2">
      <c r="B1618" s="46" t="s">
        <v>51</v>
      </c>
      <c r="D1618" s="49">
        <f>_xll.qlCalendarAdvance(LocalCalendar,$D1617,B1618,"f",FALSE)</f>
        <v>50956</v>
      </c>
      <c r="E1618" s="49">
        <f>_xll.qlInterestRateIndexValueDate(IndexON,D1618)</f>
        <v>50956</v>
      </c>
      <c r="F1618" s="52">
        <f>IFERROR(_xll.qlIndexFixing(IndexON,D1618,TRUE,_xll.ohTrigger(RecalcTrigger,TriggerON)),NA())</f>
        <v>2.0743832996128475E-2</v>
      </c>
      <c r="H1618" s="49">
        <f>_xll.qlCalendarAdvance(IborCalendar,$H1617,B1618,"f",FALSE)</f>
        <v>50943</v>
      </c>
      <c r="I1618" s="49">
        <f>_xll.qlInterestRateIndexValueDate(Index1M,$H1618)</f>
        <v>50945</v>
      </c>
      <c r="J1618" s="52">
        <f>IFERROR(_xll.qlIndexFixing(Index1M,$H1618,TRUE,_xll.ohTrigger(RecalcTrigger,Trigger1M)),NA())</f>
        <v>2.213596235530696E-2</v>
      </c>
      <c r="K1618" s="52">
        <f>IFERROR(_xll.qlIndexFixing(ONIndex1M,I1618,TRUE,_xll.ohTrigger(RecalcTrigger,Trigger1M)),NA())</f>
        <v>2.2123038890740077E-2</v>
      </c>
      <c r="L1618" s="52">
        <f>IFERROR(_xll.qlIndexFixing(Index3M,H1618,TRUE,_xll.ohTrigger(RecalcTrigger,Trigger3M)),NA())</f>
        <v>2.4377669767886363E-2</v>
      </c>
      <c r="M1618" s="52">
        <f>IFERROR(_xll.qlIndexFixing(ONIndex3M,I1618,TRUE,_xll.ohTrigger(RecalcTrigger,Trigger3M)),NA())</f>
        <v>2.4319550508931087E-2</v>
      </c>
      <c r="N1618" s="52">
        <f>IFERROR(_xll.qlIndexFixing(Index6M,$H1618,TRUE,_xll.ohTrigger(RecalcTrigger,Trigger6M)),NA())</f>
        <v>2.5993999227049144E-2</v>
      </c>
      <c r="O1618" s="52">
        <f>IFERROR(_xll.qlIndexFixing(ONIndex6M,I1618,TRUE,_xll.ohTrigger(RecalcTrigger,Trigger6M)),NA())</f>
        <v>2.585345973507458E-2</v>
      </c>
      <c r="P1618" s="52">
        <f>IFERROR(_xll.qlIndexFixing(Index1Y,$H1618,TRUE,_xll.ohTrigger(RecalcTrigger,Trigger1Y)),NA())</f>
        <v>2.7830117004314776E-2</v>
      </c>
      <c r="Q1618" s="52">
        <f>IFERROR(_xll.qlIndexFixing(ONIndex1Y,I1618,TRUE,_xll.ohTrigger(RecalcTrigger,Trigger1Y)),NA())</f>
        <v>2.7438993845478876E-2</v>
      </c>
    </row>
    <row r="1619" spans="2:17" x14ac:dyDescent="0.2">
      <c r="B1619" s="46" t="s">
        <v>51</v>
      </c>
      <c r="D1619" s="49">
        <f>_xll.qlCalendarAdvance(LocalCalendar,$D1618,B1619,"f",FALSE)</f>
        <v>50963</v>
      </c>
      <c r="E1619" s="49">
        <f>_xll.qlInterestRateIndexValueDate(IndexON,D1619)</f>
        <v>50963</v>
      </c>
      <c r="F1619" s="52">
        <f>IFERROR(_xll.qlIndexFixing(IndexON,D1619,TRUE,_xll.ohTrigger(RecalcTrigger,TriggerON)),NA())</f>
        <v>2.0741261551950885E-2</v>
      </c>
      <c r="H1619" s="49">
        <f>_xll.qlCalendarAdvance(IborCalendar,$H1618,B1619,"f",FALSE)</f>
        <v>50950</v>
      </c>
      <c r="I1619" s="49">
        <f>_xll.qlInterestRateIndexValueDate(Index1M,$H1619)</f>
        <v>50952</v>
      </c>
      <c r="J1619" s="52">
        <f>IFERROR(_xll.qlIndexFixing(Index1M,$H1619,TRUE,_xll.ohTrigger(RecalcTrigger,Trigger1M)),NA())</f>
        <v>2.2132929284637497E-2</v>
      </c>
      <c r="K1619" s="52">
        <f>IFERROR(_xll.qlIndexFixing(ONIndex1M,I1619,TRUE,_xll.ohTrigger(RecalcTrigger,Trigger1M)),NA())</f>
        <v>2.2120423132689915E-2</v>
      </c>
      <c r="L1619" s="52">
        <f>IFERROR(_xll.qlIndexFixing(Index3M,H1619,TRUE,_xll.ohTrigger(RecalcTrigger,Trigger3M)),NA())</f>
        <v>2.4375136316187724E-2</v>
      </c>
      <c r="M1619" s="52">
        <f>IFERROR(_xll.qlIndexFixing(ONIndex3M,I1619,TRUE,_xll.ohTrigger(RecalcTrigger,Trigger3M)),NA())</f>
        <v>2.4317546274512658E-2</v>
      </c>
      <c r="N1619" s="52">
        <f>IFERROR(_xll.qlIndexFixing(Index6M,$H1619,TRUE,_xll.ohTrigger(RecalcTrigger,Trigger6M)),NA())</f>
        <v>2.5990958645724555E-2</v>
      </c>
      <c r="O1619" s="52">
        <f>IFERROR(_xll.qlIndexFixing(ONIndex6M,I1619,TRUE,_xll.ohTrigger(RecalcTrigger,Trigger6M)),NA())</f>
        <v>2.5851711638080754E-2</v>
      </c>
      <c r="P1619" s="52">
        <f>IFERROR(_xll.qlIndexFixing(Index1Y,$H1619,TRUE,_xll.ohTrigger(RecalcTrigger,Trigger1Y)),NA())</f>
        <v>2.7830794340108551E-2</v>
      </c>
      <c r="Q1619" s="52">
        <f>IFERROR(_xll.qlIndexFixing(ONIndex1Y,I1619,TRUE,_xll.ohTrigger(RecalcTrigger,Trigger1Y)),NA())</f>
        <v>2.7439528763841814E-2</v>
      </c>
    </row>
    <row r="1620" spans="2:17" x14ac:dyDescent="0.2">
      <c r="B1620" s="46" t="s">
        <v>51</v>
      </c>
      <c r="D1620" s="49">
        <f>_xll.qlCalendarAdvance(LocalCalendar,$D1619,B1620,"f",FALSE)</f>
        <v>50970</v>
      </c>
      <c r="E1620" s="49">
        <f>_xll.qlInterestRateIndexValueDate(IndexON,D1620)</f>
        <v>50970</v>
      </c>
      <c r="F1620" s="52">
        <f>IFERROR(_xll.qlIndexFixing(IndexON,D1620,TRUE,_xll.ohTrigger(RecalcTrigger,TriggerON)),NA())</f>
        <v>2.0738709591547888E-2</v>
      </c>
      <c r="H1620" s="49">
        <f>_xll.qlCalendarAdvance(IborCalendar,$H1619,B1620,"f",FALSE)</f>
        <v>50957</v>
      </c>
      <c r="I1620" s="49">
        <f>_xll.qlInterestRateIndexValueDate(Index1M,$H1620)</f>
        <v>50959</v>
      </c>
      <c r="J1620" s="52">
        <f>IFERROR(_xll.qlIndexFixing(Index1M,$H1620,TRUE,_xll.ohTrigger(RecalcTrigger,Trigger1M)),NA())</f>
        <v>2.2129920632378553E-2</v>
      </c>
      <c r="K1620" s="52">
        <f>IFERROR(_xll.qlIndexFixing(ONIndex1M,I1620,TRUE,_xll.ohTrigger(RecalcTrigger,Trigger1M)),NA())</f>
        <v>2.2116910046534599E-2</v>
      </c>
      <c r="L1620" s="52">
        <f>IFERROR(_xll.qlIndexFixing(Index3M,H1620,TRUE,_xll.ohTrigger(RecalcTrigger,Trigger3M)),NA())</f>
        <v>2.4373268782499406E-2</v>
      </c>
      <c r="M1620" s="52">
        <f>IFERROR(_xll.qlIndexFixing(ONIndex3M,I1620,TRUE,_xll.ohTrigger(RecalcTrigger,Trigger3M)),NA())</f>
        <v>2.4314293257523545E-2</v>
      </c>
      <c r="N1620" s="52">
        <f>IFERROR(_xll.qlIndexFixing(Index6M,$H1620,TRUE,_xll.ohTrigger(RecalcTrigger,Trigger6M)),NA())</f>
        <v>2.5987936229149921E-2</v>
      </c>
      <c r="O1620" s="52">
        <f>IFERROR(_xll.qlIndexFixing(ONIndex6M,I1620,TRUE,_xll.ohTrigger(RecalcTrigger,Trigger6M)),NA())</f>
        <v>2.5848482843855436E-2</v>
      </c>
      <c r="P1620" s="52">
        <f>IFERROR(_xll.qlIndexFixing(Index1Y,$H1620,TRUE,_xll.ohTrigger(RecalcTrigger,Trigger1Y)),NA())</f>
        <v>2.7831516647132116E-2</v>
      </c>
      <c r="Q1620" s="52">
        <f>IFERROR(_xll.qlIndexFixing(ONIndex1Y,I1620,TRUE,_xll.ohTrigger(RecalcTrigger,Trigger1Y)),NA())</f>
        <v>2.7438080702584244E-2</v>
      </c>
    </row>
    <row r="1621" spans="2:17" x14ac:dyDescent="0.2">
      <c r="B1621" s="46" t="s">
        <v>51</v>
      </c>
      <c r="D1621" s="49">
        <f>_xll.qlCalendarAdvance(LocalCalendar,$D1620,B1621,"f",FALSE)</f>
        <v>50977</v>
      </c>
      <c r="E1621" s="49">
        <f>_xll.qlInterestRateIndexValueDate(IndexON,D1621)</f>
        <v>50977</v>
      </c>
      <c r="F1621" s="52">
        <f>IFERROR(_xll.qlIndexFixing(IndexON,D1621,TRUE,_xll.ohTrigger(RecalcTrigger,TriggerON)),NA())</f>
        <v>2.0736177114759613E-2</v>
      </c>
      <c r="H1621" s="49">
        <f>_xll.qlCalendarAdvance(IborCalendar,$H1620,B1621,"f",FALSE)</f>
        <v>50964</v>
      </c>
      <c r="I1621" s="49">
        <f>_xll.qlInterestRateIndexValueDate(Index1M,$H1621)</f>
        <v>50966</v>
      </c>
      <c r="J1621" s="52">
        <f>IFERROR(_xll.qlIndexFixing(Index1M,$H1621,TRUE,_xll.ohTrigger(RecalcTrigger,Trigger1M)),NA())</f>
        <v>2.2126936398509503E-2</v>
      </c>
      <c r="K1621" s="52">
        <f>IFERROR(_xll.qlIndexFixing(ONIndex1M,I1621,TRUE,_xll.ohTrigger(RecalcTrigger,Trigger1M)),NA())</f>
        <v>2.2113882188010692E-2</v>
      </c>
      <c r="L1621" s="52">
        <f>IFERROR(_xll.qlIndexFixing(Index3M,H1621,TRUE,_xll.ohTrigger(RecalcTrigger,Trigger3M)),NA())</f>
        <v>2.4370125102262202E-2</v>
      </c>
      <c r="M1621" s="52">
        <f>IFERROR(_xll.qlIndexFixing(ONIndex3M,I1621,TRUE,_xll.ohTrigger(RecalcTrigger,Trigger3M)),NA())</f>
        <v>2.4311692303644605E-2</v>
      </c>
      <c r="N1621" s="52">
        <f>IFERROR(_xll.qlIndexFixing(Index6M,$H1621,TRUE,_xll.ohTrigger(RecalcTrigger,Trigger6M)),NA())</f>
        <v>2.5986496396771849E-2</v>
      </c>
      <c r="O1621" s="52">
        <f>IFERROR(_xll.qlIndexFixing(ONIndex6M,I1621,TRUE,_xll.ohTrigger(RecalcTrigger,Trigger6M)),NA())</f>
        <v>2.5846024929183642E-2</v>
      </c>
      <c r="P1621" s="52">
        <f>IFERROR(_xll.qlIndexFixing(Index1Y,$H1621,TRUE,_xll.ohTrigger(RecalcTrigger,Trigger1Y)),NA())</f>
        <v>2.7832283925481528E-2</v>
      </c>
      <c r="Q1621" s="52">
        <f>IFERROR(_xll.qlIndexFixing(ONIndex1Y,I1621,TRUE,_xll.ohTrigger(RecalcTrigger,Trigger1Y)),NA())</f>
        <v>2.7437689741214299E-2</v>
      </c>
    </row>
    <row r="1622" spans="2:17" x14ac:dyDescent="0.2">
      <c r="B1622" s="46" t="s">
        <v>51</v>
      </c>
      <c r="D1622" s="49">
        <f>_xll.qlCalendarAdvance(LocalCalendar,$D1621,B1622,"f",FALSE)</f>
        <v>50984</v>
      </c>
      <c r="E1622" s="49">
        <f>_xll.qlInterestRateIndexValueDate(IndexON,D1622)</f>
        <v>50984</v>
      </c>
      <c r="F1622" s="52">
        <f>IFERROR(_xll.qlIndexFixing(IndexON,D1622,TRUE,_xll.ohTrigger(RecalcTrigger,TriggerON)),NA())</f>
        <v>2.0733664121506123E-2</v>
      </c>
      <c r="H1622" s="49">
        <f>_xll.qlCalendarAdvance(IborCalendar,$H1621,B1622,"f",FALSE)</f>
        <v>50971</v>
      </c>
      <c r="I1622" s="49">
        <f>_xll.qlInterestRateIndexValueDate(Index1M,$H1622)</f>
        <v>50973</v>
      </c>
      <c r="J1622" s="52">
        <f>IFERROR(_xll.qlIndexFixing(Index1M,$H1622,TRUE,_xll.ohTrigger(RecalcTrigger,Trigger1M)),NA())</f>
        <v>2.2123976583009713E-2</v>
      </c>
      <c r="K1622" s="52">
        <f>IFERROR(_xll.qlIndexFixing(ONIndex1M,I1622,TRUE,_xll.ohTrigger(RecalcTrigger,Trigger1M)),NA())</f>
        <v>2.2110878705294823E-2</v>
      </c>
      <c r="L1622" s="52">
        <f>IFERROR(_xll.qlIndexFixing(Index3M,H1622,TRUE,_xll.ohTrigger(RecalcTrigger,Trigger3M)),NA())</f>
        <v>2.4367647339963886E-2</v>
      </c>
      <c r="M1622" s="52">
        <f>IFERROR(_xll.qlIndexFixing(ONIndex3M,I1622,TRUE,_xll.ohTrigger(RecalcTrigger,Trigger3M)),NA())</f>
        <v>2.4309109797755468E-2</v>
      </c>
      <c r="N1622" s="52">
        <f>IFERROR(_xll.qlIndexFixing(Index6M,$H1622,TRUE,_xll.ohTrigger(RecalcTrigger,Trigger6M)),NA())</f>
        <v>2.5983512601470408E-2</v>
      </c>
      <c r="O1622" s="52">
        <f>IFERROR(_xll.qlIndexFixing(ONIndex6M,I1622,TRUE,_xll.ohTrigger(RecalcTrigger,Trigger6M)),NA())</f>
        <v>2.5843587368417076E-2</v>
      </c>
      <c r="P1622" s="52">
        <f>IFERROR(_xll.qlIndexFixing(Index1Y,$H1622,TRUE,_xll.ohTrigger(RecalcTrigger,Trigger1Y)),NA())</f>
        <v>2.7833096175259375E-2</v>
      </c>
      <c r="Q1622" s="52">
        <f>IFERROR(_xll.qlIndexFixing(ONIndex1Y,I1622,TRUE,_xll.ohTrigger(RecalcTrigger,Trigger1Y)),NA())</f>
        <v>2.743734251986929E-2</v>
      </c>
    </row>
    <row r="1623" spans="2:17" x14ac:dyDescent="0.2">
      <c r="B1623" s="46" t="s">
        <v>51</v>
      </c>
      <c r="D1623" s="49">
        <f>_xll.qlCalendarAdvance(LocalCalendar,$D1622,B1623,"f",FALSE)</f>
        <v>50991</v>
      </c>
      <c r="E1623" s="49">
        <f>_xll.qlInterestRateIndexValueDate(IndexON,D1623)</f>
        <v>50991</v>
      </c>
      <c r="F1623" s="52">
        <f>IFERROR(_xll.qlIndexFixing(IndexON,D1623,TRUE,_xll.ohTrigger(RecalcTrigger,TriggerON)),NA())</f>
        <v>2.0731170611867356E-2</v>
      </c>
      <c r="H1623" s="49">
        <f>_xll.qlCalendarAdvance(IborCalendar,$H1622,B1623,"f",FALSE)</f>
        <v>50978</v>
      </c>
      <c r="I1623" s="49">
        <f>_xll.qlInterestRateIndexValueDate(Index1M,$H1623)</f>
        <v>50980</v>
      </c>
      <c r="J1623" s="52">
        <f>IFERROR(_xll.qlIndexFixing(Index1M,$H1623,TRUE,_xll.ohTrigger(RecalcTrigger,Trigger1M)),NA())</f>
        <v>2.2121984915941733E-2</v>
      </c>
      <c r="K1623" s="52">
        <f>IFERROR(_xll.qlIndexFixing(ONIndex1M,I1623,TRUE,_xll.ohTrigger(RecalcTrigger,Trigger1M)),NA())</f>
        <v>2.2107899598280412E-2</v>
      </c>
      <c r="L1623" s="52">
        <f>IFERROR(_xll.qlIndexFixing(Index3M,H1623,TRUE,_xll.ohTrigger(RecalcTrigger,Trigger3M)),NA())</f>
        <v>2.4365188140728147E-2</v>
      </c>
      <c r="M1623" s="52">
        <f>IFERROR(_xll.qlIndexFixing(ONIndex3M,I1623,TRUE,_xll.ohTrigger(RecalcTrigger,Trigger3M)),NA())</f>
        <v>2.4306545739776197E-2</v>
      </c>
      <c r="N1623" s="52">
        <f>IFERROR(_xll.qlIndexFixing(Index6M,$H1623,TRUE,_xll.ohTrigger(RecalcTrigger,Trigger6M)),NA())</f>
        <v>2.5982116648703975E-2</v>
      </c>
      <c r="O1623" s="52">
        <f>IFERROR(_xll.qlIndexFixing(ONIndex6M,I1623,TRUE,_xll.ohTrigger(RecalcTrigger,Trigger6M)),NA())</f>
        <v>2.5841170161609028E-2</v>
      </c>
      <c r="P1623" s="52">
        <f>IFERROR(_xll.qlIndexFixing(Index1Y,$H1623,TRUE,_xll.ohTrigger(RecalcTrigger,Trigger1Y)),NA())</f>
        <v>2.7835110465502248E-2</v>
      </c>
      <c r="Q1623" s="52">
        <f>IFERROR(_xll.qlIndexFixing(ONIndex1Y,I1623,TRUE,_xll.ohTrigger(RecalcTrigger,Trigger1Y)),NA())</f>
        <v>2.743703903852257E-2</v>
      </c>
    </row>
    <row r="1624" spans="2:17" x14ac:dyDescent="0.2">
      <c r="B1624" s="46" t="s">
        <v>51</v>
      </c>
      <c r="D1624" s="49">
        <f>_xll.qlCalendarAdvance(LocalCalendar,$D1623,B1624,"f",FALSE)</f>
        <v>50998</v>
      </c>
      <c r="E1624" s="49">
        <f>_xll.qlInterestRateIndexValueDate(IndexON,D1624)</f>
        <v>50998</v>
      </c>
      <c r="F1624" s="52">
        <f>IFERROR(_xll.qlIndexFixing(IndexON,D1624,TRUE,_xll.ohTrigger(RecalcTrigger,TriggerON)),NA())</f>
        <v>2.0728696585843309E-2</v>
      </c>
      <c r="H1624" s="49">
        <f>_xll.qlCalendarAdvance(IborCalendar,$H1623,B1624,"f",FALSE)</f>
        <v>50985</v>
      </c>
      <c r="I1624" s="49">
        <f>_xll.qlInterestRateIndexValueDate(Index1M,$H1624)</f>
        <v>50987</v>
      </c>
      <c r="J1624" s="52">
        <f>IFERROR(_xll.qlIndexFixing(Index1M,$H1624,TRUE,_xll.ohTrigger(RecalcTrigger,Trigger1M)),NA())</f>
        <v>2.211860355344264E-2</v>
      </c>
      <c r="K1624" s="52">
        <f>IFERROR(_xll.qlIndexFixing(ONIndex1M,I1624,TRUE,_xll.ohTrigger(RecalcTrigger,Trigger1M)),NA())</f>
        <v>2.2104944867020748E-2</v>
      </c>
      <c r="L1624" s="52">
        <f>IFERROR(_xll.qlIndexFixing(Index3M,H1624,TRUE,_xll.ohTrigger(RecalcTrigger,Trigger3M)),NA())</f>
        <v>2.4362747504516717E-2</v>
      </c>
      <c r="M1624" s="52">
        <f>IFERROR(_xll.qlIndexFixing(ONIndex3M,I1624,TRUE,_xll.ohTrigger(RecalcTrigger,Trigger3M)),NA())</f>
        <v>2.4304000129653502E-2</v>
      </c>
      <c r="N1624" s="52">
        <f>IFERROR(_xll.qlIndexFixing(Index6M,$H1624,TRUE,_xll.ohTrigger(RecalcTrigger,Trigger6M)),NA())</f>
        <v>2.5979171468450215E-2</v>
      </c>
      <c r="O1624" s="52">
        <f>IFERROR(_xll.qlIndexFixing(ONIndex6M,I1624,TRUE,_xll.ohTrigger(RecalcTrigger,Trigger6M)),NA())</f>
        <v>2.58387733087595E-2</v>
      </c>
      <c r="P1624" s="52">
        <f>IFERROR(_xll.qlIndexFixing(Index1Y,$H1624,TRUE,_xll.ohTrigger(RecalcTrigger,Trigger1Y)),NA())</f>
        <v>2.7834855589540779E-2</v>
      </c>
      <c r="Q1624" s="52">
        <f>IFERROR(_xll.qlIndexFixing(ONIndex1Y,I1624,TRUE,_xll.ohTrigger(RecalcTrigger,Trigger1Y)),NA())</f>
        <v>2.7436779297254077E-2</v>
      </c>
    </row>
    <row r="1625" spans="2:17" x14ac:dyDescent="0.2">
      <c r="B1625" s="46" t="s">
        <v>51</v>
      </c>
      <c r="D1625" s="49">
        <f>_xll.qlCalendarAdvance(LocalCalendar,$D1624,B1625,"f",FALSE)</f>
        <v>51005</v>
      </c>
      <c r="E1625" s="49">
        <f>_xll.qlInterestRateIndexValueDate(IndexON,D1625)</f>
        <v>51005</v>
      </c>
      <c r="F1625" s="52">
        <f>IFERROR(_xll.qlIndexFixing(IndexON,D1625,TRUE,_xll.ohTrigger(RecalcTrigger,TriggerON)),NA())</f>
        <v>2.0726242043433984E-2</v>
      </c>
      <c r="H1625" s="49">
        <f>_xll.qlCalendarAdvance(IborCalendar,$H1624,B1625,"f",FALSE)</f>
        <v>50992</v>
      </c>
      <c r="I1625" s="49">
        <f>_xll.qlInterestRateIndexValueDate(Index1M,$H1625)</f>
        <v>50994</v>
      </c>
      <c r="J1625" s="52">
        <f>IFERROR(_xll.qlIndexFixing(Index1M,$H1625,TRUE,_xll.ohTrigger(RecalcTrigger,Trigger1M)),NA())</f>
        <v>2.2115243646566047E-2</v>
      </c>
      <c r="K1625" s="52">
        <f>IFERROR(_xll.qlIndexFixing(ONIndex1M,I1625,TRUE,_xll.ohTrigger(RecalcTrigger,Trigger1M)),NA())</f>
        <v>2.2102014511515833E-2</v>
      </c>
      <c r="L1625" s="52">
        <f>IFERROR(_xll.qlIndexFixing(Index3M,H1625,TRUE,_xll.ohTrigger(RecalcTrigger,Trigger3M)),NA())</f>
        <v>2.4360325431297285E-2</v>
      </c>
      <c r="M1625" s="52">
        <f>IFERROR(_xll.qlIndexFixing(ONIndex3M,I1625,TRUE,_xll.ohTrigger(RecalcTrigger,Trigger3M)),NA())</f>
        <v>2.430147296752061E-2</v>
      </c>
      <c r="N1625" s="52">
        <f>IFERROR(_xll.qlIndexFixing(Index6M,$H1625,TRUE,_xll.ohTrigger(RecalcTrigger,Trigger6M)),NA())</f>
        <v>2.5977031837266202E-2</v>
      </c>
      <c r="O1625" s="52">
        <f>IFERROR(_xll.qlIndexFixing(ONIndex6M,I1625,TRUE,_xll.ohTrigger(RecalcTrigger,Trigger6M)),NA())</f>
        <v>2.5836396809815199E-2</v>
      </c>
      <c r="P1625" s="52">
        <f>IFERROR(_xll.qlIndexFixing(Index1Y,$H1625,TRUE,_xll.ohTrigger(RecalcTrigger,Trigger1Y)),NA())</f>
        <v>2.7835802754280006E-2</v>
      </c>
      <c r="Q1625" s="52">
        <f>IFERROR(_xll.qlIndexFixing(ONIndex1Y,I1625,TRUE,_xll.ohTrigger(RecalcTrigger,Trigger1Y)),NA())</f>
        <v>2.7436563296037164E-2</v>
      </c>
    </row>
    <row r="1626" spans="2:17" x14ac:dyDescent="0.2">
      <c r="B1626" s="46" t="s">
        <v>51</v>
      </c>
      <c r="D1626" s="49">
        <f>_xll.qlCalendarAdvance(LocalCalendar,$D1625,B1626,"f",FALSE)</f>
        <v>51012</v>
      </c>
      <c r="E1626" s="49">
        <f>_xll.qlInterestRateIndexValueDate(IndexON,D1626)</f>
        <v>51012</v>
      </c>
      <c r="F1626" s="52">
        <f>IFERROR(_xll.qlIndexFixing(IndexON,D1626,TRUE,_xll.ohTrigger(RecalcTrigger,TriggerON)),NA())</f>
        <v>2.0723806984639381E-2</v>
      </c>
      <c r="H1626" s="49">
        <f>_xll.qlCalendarAdvance(IborCalendar,$H1625,B1626,"f",FALSE)</f>
        <v>50999</v>
      </c>
      <c r="I1626" s="49">
        <f>_xll.qlInterestRateIndexValueDate(Index1M,$H1626)</f>
        <v>51001</v>
      </c>
      <c r="J1626" s="52">
        <f>IFERROR(_xll.qlIndexFixing(Index1M,$H1626,TRUE,_xll.ohTrigger(RecalcTrigger,Trigger1M)),NA())</f>
        <v>2.2112381504370542E-2</v>
      </c>
      <c r="K1626" s="52">
        <f>IFERROR(_xll.qlIndexFixing(ONIndex1M,I1626,TRUE,_xll.ohTrigger(RecalcTrigger,Trigger1M)),NA())</f>
        <v>2.2099108531685729E-2</v>
      </c>
      <c r="L1626" s="52">
        <f>IFERROR(_xll.qlIndexFixing(Index3M,H1626,TRUE,_xll.ohTrigger(RecalcTrigger,Trigger3M)),NA())</f>
        <v>2.4357921921034125E-2</v>
      </c>
      <c r="M1626" s="52">
        <f>IFERROR(_xll.qlIndexFixing(ONIndex3M,I1626,TRUE,_xll.ohTrigger(RecalcTrigger,Trigger3M)),NA())</f>
        <v>2.4298964253270938E-2</v>
      </c>
      <c r="N1626" s="52">
        <f>IFERROR(_xll.qlIndexFixing(Index6M,$H1626,TRUE,_xll.ohTrigger(RecalcTrigger,Trigger6M)),NA())</f>
        <v>2.5975701714554936E-2</v>
      </c>
      <c r="O1626" s="52">
        <f>IFERROR(_xll.qlIndexFixing(ONIndex6M,I1626,TRUE,_xll.ohTrigger(RecalcTrigger,Trigger6M)),NA())</f>
        <v>2.5834040664856062E-2</v>
      </c>
      <c r="P1626" s="52">
        <f>IFERROR(_xll.qlIndexFixing(Index1Y,$H1626,TRUE,_xll.ohTrigger(RecalcTrigger,Trigger1Y)),NA())</f>
        <v>2.7836794890918139E-2</v>
      </c>
      <c r="Q1626" s="52">
        <f>IFERROR(_xll.qlIndexFixing(ONIndex1Y,I1626,TRUE,_xll.ohTrigger(RecalcTrigger,Trigger1Y)),NA())</f>
        <v>2.7436391034791896E-2</v>
      </c>
    </row>
    <row r="1627" spans="2:17" x14ac:dyDescent="0.2">
      <c r="B1627" s="46" t="s">
        <v>51</v>
      </c>
      <c r="D1627" s="49">
        <f>_xll.qlCalendarAdvance(LocalCalendar,$D1626,B1627,"f",FALSE)</f>
        <v>51019</v>
      </c>
      <c r="E1627" s="49">
        <f>_xll.qlInterestRateIndexValueDate(IndexON,D1627)</f>
        <v>51019</v>
      </c>
      <c r="F1627" s="52">
        <f>IFERROR(_xll.qlIndexFixing(IndexON,D1627,TRUE,_xll.ohTrigger(RecalcTrigger,TriggerON)),NA())</f>
        <v>2.07213914094595E-2</v>
      </c>
      <c r="H1627" s="49">
        <f>_xll.qlCalendarAdvance(IborCalendar,$H1626,B1627,"f",FALSE)</f>
        <v>51006</v>
      </c>
      <c r="I1627" s="49">
        <f>_xll.qlInterestRateIndexValueDate(Index1M,$H1627)</f>
        <v>51008</v>
      </c>
      <c r="J1627" s="52">
        <f>IFERROR(_xll.qlIndexFixing(Index1M,$H1627,TRUE,_xll.ohTrigger(RecalcTrigger,Trigger1M)),NA())</f>
        <v>2.2109543780456625E-2</v>
      </c>
      <c r="K1627" s="52">
        <f>IFERROR(_xll.qlIndexFixing(ONIndex1M,I1627,TRUE,_xll.ohTrigger(RecalcTrigger,Trigger1M)),NA())</f>
        <v>2.2096700251950097E-2</v>
      </c>
      <c r="L1627" s="52">
        <f>IFERROR(_xll.qlIndexFixing(Index3M,H1627,TRUE,_xll.ohTrigger(RecalcTrigger,Trigger3M)),NA())</f>
        <v>2.4355536973691534E-2</v>
      </c>
      <c r="M1627" s="52">
        <f>IFERROR(_xll.qlIndexFixing(ONIndex3M,I1627,TRUE,_xll.ohTrigger(RecalcTrigger,Trigger3M)),NA())</f>
        <v>2.4297116764668836E-2</v>
      </c>
      <c r="N1627" s="52">
        <f>IFERROR(_xll.qlIndexFixing(Index6M,$H1627,TRUE,_xll.ohTrigger(RecalcTrigger,Trigger6M)),NA())</f>
        <v>2.5972814445215913E-2</v>
      </c>
      <c r="O1627" s="52">
        <f>IFERROR(_xll.qlIndexFixing(ONIndex6M,I1627,TRUE,_xll.ohTrigger(RecalcTrigger,Trigger6M)),NA())</f>
        <v>2.583246564891839E-2</v>
      </c>
      <c r="P1627" s="52">
        <f>IFERROR(_xll.qlIndexFixing(Index1Y,$H1627,TRUE,_xll.ohTrigger(RecalcTrigger,Trigger1Y)),NA())</f>
        <v>2.7839002214457734E-2</v>
      </c>
      <c r="Q1627" s="52">
        <f>IFERROR(_xll.qlIndexFixing(ONIndex1Y,I1627,TRUE,_xll.ohTrigger(RecalcTrigger,Trigger1Y)),NA())</f>
        <v>2.7437300698009981E-2</v>
      </c>
    </row>
    <row r="1628" spans="2:17" x14ac:dyDescent="0.2">
      <c r="B1628" s="46" t="s">
        <v>51</v>
      </c>
      <c r="D1628" s="49">
        <f>_xll.qlCalendarAdvance(LocalCalendar,$D1627,B1628,"f",FALSE)</f>
        <v>51026</v>
      </c>
      <c r="E1628" s="49">
        <f>_xll.qlInterestRateIndexValueDate(IndexON,D1628)</f>
        <v>51026</v>
      </c>
      <c r="F1628" s="52">
        <f>IFERROR(_xll.qlIndexFixing(IndexON,D1628,TRUE,_xll.ohTrigger(RecalcTrigger,TriggerON)),NA())</f>
        <v>2.0718995317814404E-2</v>
      </c>
      <c r="H1628" s="49">
        <f>_xll.qlCalendarAdvance(IborCalendar,$H1627,B1628,"f",FALSE)</f>
        <v>51013</v>
      </c>
      <c r="I1628" s="49">
        <f>_xll.qlInterestRateIndexValueDate(Index1M,$H1628)</f>
        <v>51015</v>
      </c>
      <c r="J1628" s="52">
        <f>IFERROR(_xll.qlIndexFixing(Index1M,$H1628,TRUE,_xll.ohTrigger(RecalcTrigger,Trigger1M)),NA())</f>
        <v>2.2106730474806251E-2</v>
      </c>
      <c r="K1628" s="52">
        <f>IFERROR(_xll.qlIndexFixing(ONIndex1M,I1628,TRUE,_xll.ohTrigger(RecalcTrigger,Trigger1M)),NA())</f>
        <v>2.209384458952357E-2</v>
      </c>
      <c r="L1628" s="52">
        <f>IFERROR(_xll.qlIndexFixing(Index3M,H1628,TRUE,_xll.ohTrigger(RecalcTrigger,Trigger3M)),NA())</f>
        <v>2.4351201482470747E-2</v>
      </c>
      <c r="M1628" s="52">
        <f>IFERROR(_xll.qlIndexFixing(ONIndex3M,I1628,TRUE,_xll.ohTrigger(RecalcTrigger,Trigger3M)),NA())</f>
        <v>2.4294646097258177E-2</v>
      </c>
      <c r="N1628" s="52">
        <f>IFERROR(_xll.qlIndexFixing(Index6M,$H1628,TRUE,_xll.ohTrigger(RecalcTrigger,Trigger6M)),NA())</f>
        <v>2.5968363075797338E-2</v>
      </c>
      <c r="O1628" s="52">
        <f>IFERROR(_xll.qlIndexFixing(ONIndex6M,I1628,TRUE,_xll.ohTrigger(RecalcTrigger,Trigger6M)),NA())</f>
        <v>2.5830151499666165E-2</v>
      </c>
      <c r="P1628" s="52">
        <f>IFERROR(_xll.qlIndexFixing(Index1Y,$H1628,TRUE,_xll.ohTrigger(RecalcTrigger,Trigger1Y)),NA())</f>
        <v>2.7840087590390562E-2</v>
      </c>
      <c r="Q1628" s="52">
        <f>IFERROR(_xll.qlIndexFixing(ONIndex1Y,I1628,TRUE,_xll.ohTrigger(RecalcTrigger,Trigger1Y)),NA())</f>
        <v>2.7437219034913696E-2</v>
      </c>
    </row>
    <row r="1629" spans="2:17" x14ac:dyDescent="0.2">
      <c r="B1629" s="46" t="s">
        <v>51</v>
      </c>
      <c r="D1629" s="49">
        <f>_xll.qlCalendarAdvance(LocalCalendar,$D1628,B1629,"f",FALSE)</f>
        <v>51033</v>
      </c>
      <c r="E1629" s="49">
        <f>_xll.qlInterestRateIndexValueDate(IndexON,D1629)</f>
        <v>51033</v>
      </c>
      <c r="F1629" s="52">
        <f>IFERROR(_xll.qlIndexFixing(IndexON,D1629,TRUE,_xll.ohTrigger(RecalcTrigger,TriggerON)),NA())</f>
        <v>2.0716618709943901E-2</v>
      </c>
      <c r="H1629" s="49">
        <f>_xll.qlCalendarAdvance(IborCalendar,$H1628,B1629,"f",FALSE)</f>
        <v>51020</v>
      </c>
      <c r="I1629" s="49">
        <f>_xll.qlInterestRateIndexValueDate(Index1M,$H1629)</f>
        <v>51022</v>
      </c>
      <c r="J1629" s="52">
        <f>IFERROR(_xll.qlIndexFixing(Index1M,$H1629,TRUE,_xll.ohTrigger(RecalcTrigger,Trigger1M)),NA())</f>
        <v>2.2104422784476052E-2</v>
      </c>
      <c r="K1629" s="52">
        <f>IFERROR(_xll.qlIndexFixing(ONIndex1M,I1629,TRUE,_xll.ohTrigger(RecalcTrigger,Trigger1M)),NA())</f>
        <v>2.2090536846750553E-2</v>
      </c>
      <c r="L1629" s="52">
        <f>IFERROR(_xll.qlIndexFixing(Index3M,H1629,TRUE,_xll.ohTrigger(RecalcTrigger,Trigger3M)),NA())</f>
        <v>2.4348850158831217E-2</v>
      </c>
      <c r="M1629" s="52">
        <f>IFERROR(_xll.qlIndexFixing(ONIndex3M,I1629,TRUE,_xll.ohTrigger(RecalcTrigger,Trigger3M)),NA())</f>
        <v>2.4291548798007767E-2</v>
      </c>
      <c r="N1629" s="52">
        <f>IFERROR(_xll.qlIndexFixing(Index6M,$H1629,TRUE,_xll.ohTrigger(RecalcTrigger,Trigger6M)),NA())</f>
        <v>2.5966301961975306E-2</v>
      </c>
      <c r="O1629" s="52">
        <f>IFERROR(_xll.qlIndexFixing(ONIndex6M,I1629,TRUE,_xll.ohTrigger(RecalcTrigger,Trigger6M)),NA())</f>
        <v>2.5827094353489954E-2</v>
      </c>
      <c r="P1629" s="52">
        <f>IFERROR(_xll.qlIndexFixing(Index1Y,$H1629,TRUE,_xll.ohTrigger(RecalcTrigger,Trigger1Y)),NA())</f>
        <v>2.7840041133583987E-2</v>
      </c>
      <c r="Q1629" s="52">
        <f>IFERROR(_xll.qlIndexFixing(ONIndex1Y,I1629,TRUE,_xll.ohTrigger(RecalcTrigger,Trigger1Y)),NA())</f>
        <v>2.7436136691418866E-2</v>
      </c>
    </row>
    <row r="1630" spans="2:17" x14ac:dyDescent="0.2">
      <c r="B1630" s="46" t="s">
        <v>51</v>
      </c>
      <c r="D1630" s="49">
        <f>_xll.qlCalendarAdvance(LocalCalendar,$D1629,B1630,"f",FALSE)</f>
        <v>51040</v>
      </c>
      <c r="E1630" s="49">
        <f>_xll.qlInterestRateIndexValueDate(IndexON,D1630)</f>
        <v>51040</v>
      </c>
      <c r="F1630" s="52">
        <f>IFERROR(_xll.qlIndexFixing(IndexON,D1630,TRUE,_xll.ohTrigger(RecalcTrigger,TriggerON)),NA())</f>
        <v>2.0714261585528249E-2</v>
      </c>
      <c r="H1630" s="49">
        <f>_xll.qlCalendarAdvance(IborCalendar,$H1629,B1630,"f",FALSE)</f>
        <v>51027</v>
      </c>
      <c r="I1630" s="49">
        <f>_xll.qlInterestRateIndexValueDate(Index1M,$H1630)</f>
        <v>51029</v>
      </c>
      <c r="J1630" s="52">
        <f>IFERROR(_xll.qlIndexFixing(Index1M,$H1630,TRUE,_xll.ohTrigger(RecalcTrigger,Trigger1M)),NA())</f>
        <v>2.2101177118216186E-2</v>
      </c>
      <c r="K1630" s="52">
        <f>IFERROR(_xll.qlIndexFixing(ONIndex1M,I1630,TRUE,_xll.ohTrigger(RecalcTrigger,Trigger1M)),NA())</f>
        <v>2.208772836988615E-2</v>
      </c>
      <c r="L1630" s="52">
        <f>IFERROR(_xll.qlIndexFixing(Index3M,H1630,TRUE,_xll.ohTrigger(RecalcTrigger,Trigger3M)),NA())</f>
        <v>2.4346517394217653E-2</v>
      </c>
      <c r="M1630" s="52">
        <f>IFERROR(_xll.qlIndexFixing(ONIndex3M,I1630,TRUE,_xll.ohTrigger(RecalcTrigger,Trigger3M)),NA())</f>
        <v>2.4289113875397561E-2</v>
      </c>
      <c r="N1630" s="52">
        <f>IFERROR(_xll.qlIndexFixing(Index6M,$H1630,TRUE,_xll.ohTrigger(RecalcTrigger,Trigger6M)),NA())</f>
        <v>2.5964261466899102E-2</v>
      </c>
      <c r="O1630" s="52">
        <f>IFERROR(_xll.qlIndexFixing(ONIndex6M,I1630,TRUE,_xll.ohTrigger(RecalcTrigger,Trigger6M)),NA())</f>
        <v>2.5824819624284956E-2</v>
      </c>
      <c r="P1630" s="52">
        <f>IFERROR(_xll.qlIndexFixing(Index1Y,$H1630,TRUE,_xll.ohTrigger(RecalcTrigger,Trigger1Y)),NA())</f>
        <v>2.7841213159205392E-2</v>
      </c>
      <c r="Q1630" s="52">
        <f>IFERROR(_xll.qlIndexFixing(ONIndex1Y,I1630,TRUE,_xll.ohTrigger(RecalcTrigger,Trigger1Y)),NA())</f>
        <v>2.743613939032663E-2</v>
      </c>
    </row>
    <row r="1631" spans="2:17" x14ac:dyDescent="0.2">
      <c r="B1631" s="46" t="s">
        <v>51</v>
      </c>
      <c r="D1631" s="49">
        <f>_xll.qlCalendarAdvance(LocalCalendar,$D1630,B1631,"f",FALSE)</f>
        <v>51047</v>
      </c>
      <c r="E1631" s="49">
        <f>_xll.qlInterestRateIndexValueDate(IndexON,D1631)</f>
        <v>51047</v>
      </c>
      <c r="F1631" s="52">
        <f>IFERROR(_xll.qlIndexFixing(IndexON,D1631,TRUE,_xll.ohTrigger(RecalcTrigger,TriggerON)),NA())</f>
        <v>2.0711923944887189E-2</v>
      </c>
      <c r="H1631" s="49">
        <f>_xll.qlCalendarAdvance(IborCalendar,$H1630,B1631,"f",FALSE)</f>
        <v>51034</v>
      </c>
      <c r="I1631" s="49">
        <f>_xll.qlInterestRateIndexValueDate(Index1M,$H1631)</f>
        <v>51036</v>
      </c>
      <c r="J1631" s="52">
        <f>IFERROR(_xll.qlIndexFixing(Index1M,$H1631,TRUE,_xll.ohTrigger(RecalcTrigger,Trigger1M)),NA())</f>
        <v>2.2098437067245551E-2</v>
      </c>
      <c r="K1631" s="52">
        <f>IFERROR(_xll.qlIndexFixing(ONIndex1M,I1631,TRUE,_xll.ohTrigger(RecalcTrigger,Trigger1M)),NA())</f>
        <v>2.2084944268749851E-2</v>
      </c>
      <c r="L1631" s="52">
        <f>IFERROR(_xll.qlIndexFixing(Index3M,H1631,TRUE,_xll.ohTrigger(RecalcTrigger,Trigger3M)),NA())</f>
        <v>2.4344203188597549E-2</v>
      </c>
      <c r="M1631" s="52">
        <f>IFERROR(_xll.qlIndexFixing(ONIndex3M,I1631,TRUE,_xll.ohTrigger(RecalcTrigger,Trigger3M)),NA())</f>
        <v>2.4286697400723867E-2</v>
      </c>
      <c r="N1631" s="52">
        <f>IFERROR(_xll.qlIndexFixing(Index6M,$H1631,TRUE,_xll.ohTrigger(RecalcTrigger,Trigger6M)),NA())</f>
        <v>2.5962241590505485E-2</v>
      </c>
      <c r="O1631" s="52">
        <f>IFERROR(_xll.qlIndexFixing(ONIndex6M,I1631,TRUE,_xll.ohTrigger(RecalcTrigger,Trigger6M)),NA())</f>
        <v>2.582256524895854E-2</v>
      </c>
      <c r="P1631" s="52">
        <f>IFERROR(_xll.qlIndexFixing(Index1Y,$H1631,TRUE,_xll.ohTrigger(RecalcTrigger,Trigger1Y)),NA())</f>
        <v>2.7842430157449697E-2</v>
      </c>
      <c r="Q1631" s="52">
        <f>IFERROR(_xll.qlIndexFixing(ONIndex1Y,I1631,TRUE,_xll.ohTrigger(RecalcTrigger,Trigger1Y)),NA())</f>
        <v>2.743618582931262E-2</v>
      </c>
    </row>
    <row r="1632" spans="2:17" x14ac:dyDescent="0.2">
      <c r="B1632" s="46" t="s">
        <v>51</v>
      </c>
      <c r="D1632" s="49">
        <f>_xll.qlCalendarAdvance(LocalCalendar,$D1631,B1632,"f",FALSE)</f>
        <v>51054</v>
      </c>
      <c r="E1632" s="49">
        <f>_xll.qlInterestRateIndexValueDate(IndexON,D1632)</f>
        <v>51054</v>
      </c>
      <c r="F1632" s="52">
        <f>IFERROR(_xll.qlIndexFixing(IndexON,D1632,TRUE,_xll.ohTrigger(RecalcTrigger,TriggerON)),NA())</f>
        <v>2.070960578770098E-2</v>
      </c>
      <c r="H1632" s="49">
        <f>_xll.qlCalendarAdvance(IborCalendar,$H1631,B1632,"f",FALSE)</f>
        <v>51041</v>
      </c>
      <c r="I1632" s="49">
        <f>_xll.qlInterestRateIndexValueDate(Index1M,$H1632)</f>
        <v>51043</v>
      </c>
      <c r="J1632" s="52">
        <f>IFERROR(_xll.qlIndexFixing(Index1M,$H1632,TRUE,_xll.ohTrigger(RecalcTrigger,Trigger1M)),NA())</f>
        <v>2.2095721434468835E-2</v>
      </c>
      <c r="K1632" s="52">
        <f>IFERROR(_xll.qlIndexFixing(ONIndex1M,I1632,TRUE,_xll.ohTrigger(RecalcTrigger,Trigger1M)),NA())</f>
        <v>2.20821845433683E-2</v>
      </c>
      <c r="L1632" s="52">
        <f>IFERROR(_xll.qlIndexFixing(Index3M,H1632,TRUE,_xll.ohTrigger(RecalcTrigger,Trigger3M)),NA())</f>
        <v>2.4341907541936651E-2</v>
      </c>
      <c r="M1632" s="52">
        <f>IFERROR(_xll.qlIndexFixing(ONIndex3M,I1632,TRUE,_xll.ohTrigger(RecalcTrigger,Trigger3M)),NA())</f>
        <v>2.4284299373933393E-2</v>
      </c>
      <c r="N1632" s="52">
        <f>IFERROR(_xll.qlIndexFixing(Index6M,$H1632,TRUE,_xll.ohTrigger(RecalcTrigger,Trigger6M)),NA())</f>
        <v>2.5959446150362331E-2</v>
      </c>
      <c r="O1632" s="52">
        <f>IFERROR(_xll.qlIndexFixing(ONIndex6M,I1632,TRUE,_xll.ohTrigger(RecalcTrigger,Trigger6M)),NA())</f>
        <v>2.5820331227563997E-2</v>
      </c>
      <c r="P1632" s="52">
        <f>IFERROR(_xll.qlIndexFixing(Index1Y,$H1632,TRUE,_xll.ohTrigger(RecalcTrigger,Trigger1Y)),NA())</f>
        <v>2.7840134225295521E-2</v>
      </c>
      <c r="Q1632" s="52">
        <f>IFERROR(_xll.qlIndexFixing(ONIndex1Y,I1632,TRUE,_xll.ohTrigger(RecalcTrigger,Trigger1Y)),NA())</f>
        <v>2.74362760082969E-2</v>
      </c>
    </row>
    <row r="1633" spans="2:17" x14ac:dyDescent="0.2">
      <c r="B1633" s="46" t="s">
        <v>51</v>
      </c>
      <c r="D1633" s="49">
        <f>_xll.qlCalendarAdvance(LocalCalendar,$D1632,B1633,"f",FALSE)</f>
        <v>51061</v>
      </c>
      <c r="E1633" s="49">
        <f>_xll.qlInterestRateIndexValueDate(IndexON,D1633)</f>
        <v>51061</v>
      </c>
      <c r="F1633" s="52">
        <f>IFERROR(_xll.qlIndexFixing(IndexON,D1633,TRUE,_xll.ohTrigger(RecalcTrigger,TriggerON)),NA())</f>
        <v>2.0707307114209428E-2</v>
      </c>
      <c r="H1633" s="49">
        <f>_xll.qlCalendarAdvance(IborCalendar,$H1632,B1633,"f",FALSE)</f>
        <v>51048</v>
      </c>
      <c r="I1633" s="49">
        <f>_xll.qlInterestRateIndexValueDate(Index1M,$H1633)</f>
        <v>51050</v>
      </c>
      <c r="J1633" s="52">
        <f>IFERROR(_xll.qlIndexFixing(Index1M,$H1633,TRUE,_xll.ohTrigger(RecalcTrigger,Trigger1M)),NA())</f>
        <v>2.2093030219862832E-2</v>
      </c>
      <c r="K1633" s="52">
        <f>IFERROR(_xll.qlIndexFixing(ONIndex1M,I1633,TRUE,_xll.ohTrigger(RecalcTrigger,Trigger1M)),NA())</f>
        <v>2.2079931935994335E-2</v>
      </c>
      <c r="L1633" s="52">
        <f>IFERROR(_xll.qlIndexFixing(Index3M,H1633,TRUE,_xll.ohTrigger(RecalcTrigger,Trigger3M)),NA())</f>
        <v>2.4341617109073125E-2</v>
      </c>
      <c r="M1633" s="52">
        <f>IFERROR(_xll.qlIndexFixing(ONIndex3M,I1633,TRUE,_xll.ohTrigger(RecalcTrigger,Trigger3M)),NA())</f>
        <v>2.4282569497677819E-2</v>
      </c>
      <c r="N1633" s="52">
        <f>IFERROR(_xll.qlIndexFixing(Index6M,$H1633,TRUE,_xll.ohTrigger(RecalcTrigger,Trigger6M)),NA())</f>
        <v>2.5960657226897166E-2</v>
      </c>
      <c r="O1633" s="52">
        <f>IFERROR(_xll.qlIndexFixing(ONIndex6M,I1633,TRUE,_xll.ohTrigger(RecalcTrigger,Trigger6M)),NA())</f>
        <v>2.5818886084365555E-2</v>
      </c>
      <c r="P1633" s="52">
        <f>IFERROR(_xll.qlIndexFixing(Index1Y,$H1633,TRUE,_xll.ohTrigger(RecalcTrigger,Trigger1Y)),NA())</f>
        <v>2.7846189109574808E-2</v>
      </c>
      <c r="Q1633" s="52">
        <f>IFERROR(_xll.qlIndexFixing(ONIndex1Y,I1633,TRUE,_xll.ohTrigger(RecalcTrigger,Trigger1Y)),NA())</f>
        <v>2.7437466870066096E-2</v>
      </c>
    </row>
    <row r="1634" spans="2:17" x14ac:dyDescent="0.2">
      <c r="B1634" s="46" t="s">
        <v>51</v>
      </c>
      <c r="D1634" s="49">
        <f>_xll.qlCalendarAdvance(LocalCalendar,$D1633,B1634,"f",FALSE)</f>
        <v>51068</v>
      </c>
      <c r="E1634" s="49">
        <f>_xll.qlInterestRateIndexValueDate(IndexON,D1634)</f>
        <v>51068</v>
      </c>
      <c r="F1634" s="52">
        <f>IFERROR(_xll.qlIndexFixing(IndexON,D1634,TRUE,_xll.ohTrigger(RecalcTrigger,TriggerON)),NA())</f>
        <v>2.0705027924252661E-2</v>
      </c>
      <c r="H1634" s="49">
        <f>_xll.qlCalendarAdvance(IborCalendar,$H1633,B1634,"f",FALSE)</f>
        <v>51055</v>
      </c>
      <c r="I1634" s="49">
        <f>_xll.qlInterestRateIndexValueDate(Index1M,$H1634)</f>
        <v>51057</v>
      </c>
      <c r="J1634" s="52">
        <f>IFERROR(_xll.qlIndexFixing(Index1M,$H1634,TRUE,_xll.ohTrigger(RecalcTrigger,Trigger1M)),NA())</f>
        <v>2.2090363423417223E-2</v>
      </c>
      <c r="K1634" s="52">
        <f>IFERROR(_xll.qlIndexFixing(ONIndex1M,I1634,TRUE,_xll.ohTrigger(RecalcTrigger,Trigger1M)),NA())</f>
        <v>2.2076738219709569E-2</v>
      </c>
      <c r="L1634" s="52">
        <f>IFERROR(_xll.qlIndexFixing(Index3M,H1634,TRUE,_xll.ohTrigger(RecalcTrigger,Trigger3M)),NA())</f>
        <v>2.4340025777072269E-2</v>
      </c>
      <c r="M1634" s="52">
        <f>IFERROR(_xll.qlIndexFixing(ONIndex3M,I1634,TRUE,_xll.ohTrigger(RecalcTrigger,Trigger3M)),NA())</f>
        <v>2.4279558664082046E-2</v>
      </c>
      <c r="N1634" s="52">
        <f>IFERROR(_xll.qlIndexFixing(Index6M,$H1634,TRUE,_xll.ohTrigger(RecalcTrigger,Trigger6M)),NA())</f>
        <v>2.5958703204525365E-2</v>
      </c>
      <c r="O1634" s="52">
        <f>IFERROR(_xll.qlIndexFixing(ONIndex6M,I1634,TRUE,_xll.ohTrigger(RecalcTrigger,Trigger6M)),NA())</f>
        <v>2.5815924246597177E-2</v>
      </c>
      <c r="P1634" s="52">
        <f>IFERROR(_xll.qlIndexFixing(Index1Y,$H1634,TRUE,_xll.ohTrigger(RecalcTrigger,Trigger1Y)),NA())</f>
        <v>2.7846350989576243E-2</v>
      </c>
      <c r="Q1634" s="52">
        <f>IFERROR(_xll.qlIndexFixing(ONIndex1Y,I1634,TRUE,_xll.ohTrigger(RecalcTrigger,Trigger1Y)),NA())</f>
        <v>2.7436587586420202E-2</v>
      </c>
    </row>
    <row r="1635" spans="2:17" x14ac:dyDescent="0.2">
      <c r="B1635" s="46" t="s">
        <v>51</v>
      </c>
      <c r="D1635" s="49">
        <f>_xll.qlCalendarAdvance(LocalCalendar,$D1634,B1635,"f",FALSE)</f>
        <v>51075</v>
      </c>
      <c r="E1635" s="49">
        <f>_xll.qlInterestRateIndexValueDate(IndexON,D1635)</f>
        <v>51075</v>
      </c>
      <c r="F1635" s="52">
        <f>IFERROR(_xll.qlIndexFixing(IndexON,D1635,TRUE,_xll.ohTrigger(RecalcTrigger,TriggerON)),NA())</f>
        <v>2.0702768217990553E-2</v>
      </c>
      <c r="H1635" s="49">
        <f>_xll.qlCalendarAdvance(IborCalendar,$H1634,B1635,"f",FALSE)</f>
        <v>51062</v>
      </c>
      <c r="I1635" s="49">
        <f>_xll.qlInterestRateIndexValueDate(Index1M,$H1635)</f>
        <v>51064</v>
      </c>
      <c r="J1635" s="52">
        <f>IFERROR(_xll.qlIndexFixing(Index1M,$H1635,TRUE,_xll.ohTrigger(RecalcTrigger,Trigger1M)),NA())</f>
        <v>2.2087721045116544E-2</v>
      </c>
      <c r="K1635" s="52">
        <f>IFERROR(_xll.qlIndexFixing(ONIndex1M,I1635,TRUE,_xll.ohTrigger(RecalcTrigger,Trigger1M)),NA())</f>
        <v>2.207405162148568E-2</v>
      </c>
      <c r="L1635" s="52">
        <f>IFERROR(_xll.qlIndexFixing(Index3M,H1635,TRUE,_xll.ohTrigger(RecalcTrigger,Trigger3M)),NA())</f>
        <v>2.433712565603895E-2</v>
      </c>
      <c r="M1635" s="52">
        <f>IFERROR(_xll.qlIndexFixing(ONIndex3M,I1635,TRUE,_xll.ohTrigger(RecalcTrigger,Trigger3M)),NA())</f>
        <v>2.4277215981021172E-2</v>
      </c>
      <c r="N1635" s="52">
        <f>IFERROR(_xll.qlIndexFixing(Index6M,$H1635,TRUE,_xll.ohTrigger(RecalcTrigger,Trigger6M)),NA())</f>
        <v>2.5956769805039883E-2</v>
      </c>
      <c r="O1635" s="52">
        <f>IFERROR(_xll.qlIndexFixing(ONIndex6M,I1635,TRUE,_xll.ohTrigger(RecalcTrigger,Trigger6M)),NA())</f>
        <v>2.5813751286998254E-2</v>
      </c>
      <c r="P1635" s="52">
        <f>IFERROR(_xll.qlIndexFixing(Index1Y,$H1635,TRUE,_xll.ohTrigger(RecalcTrigger,Trigger1Y)),NA())</f>
        <v>2.7847747879998868E-2</v>
      </c>
      <c r="Q1635" s="52">
        <f>IFERROR(_xll.qlIndexFixing(ONIndex1Y,I1635,TRUE,_xll.ohTrigger(RecalcTrigger,Trigger1Y)),NA())</f>
        <v>2.7436808985505934E-2</v>
      </c>
    </row>
    <row r="1636" spans="2:17" x14ac:dyDescent="0.2">
      <c r="B1636" s="46" t="s">
        <v>51</v>
      </c>
      <c r="D1636" s="49">
        <f>_xll.qlCalendarAdvance(LocalCalendar,$D1635,B1636,"f",FALSE)</f>
        <v>51082</v>
      </c>
      <c r="E1636" s="49">
        <f>_xll.qlInterestRateIndexValueDate(IndexON,D1636)</f>
        <v>51082</v>
      </c>
      <c r="F1636" s="52">
        <f>IFERROR(_xll.qlIndexFixing(IndexON,D1636,TRUE,_xll.ohTrigger(RecalcTrigger,TriggerON)),NA())</f>
        <v>2.0700527995343165E-2</v>
      </c>
      <c r="H1636" s="49">
        <f>_xll.qlCalendarAdvance(IborCalendar,$H1635,B1636,"f",FALSE)</f>
        <v>51069</v>
      </c>
      <c r="I1636" s="49">
        <f>_xll.qlInterestRateIndexValueDate(Index1M,$H1636)</f>
        <v>51071</v>
      </c>
      <c r="J1636" s="52">
        <f>IFERROR(_xll.qlIndexFixing(Index1M,$H1636,TRUE,_xll.ohTrigger(RecalcTrigger,Trigger1M)),NA())</f>
        <v>2.208510308493758E-2</v>
      </c>
      <c r="K1636" s="52">
        <f>IFERROR(_xll.qlIndexFixing(ONIndex1M,I1636,TRUE,_xll.ohTrigger(RecalcTrigger,Trigger1M)),NA())</f>
        <v>2.2071389398936603E-2</v>
      </c>
      <c r="L1636" s="52">
        <f>IFERROR(_xll.qlIndexFixing(Index3M,H1636,TRUE,_xll.ohTrigger(RecalcTrigger,Trigger3M)),NA())</f>
        <v>2.4334907773470284E-2</v>
      </c>
      <c r="M1636" s="52">
        <f>IFERROR(_xll.qlIndexFixing(ONIndex3M,I1636,TRUE,_xll.ohTrigger(RecalcTrigger,Trigger3M)),NA())</f>
        <v>2.4274891745870164E-2</v>
      </c>
      <c r="N1636" s="52">
        <f>IFERROR(_xll.qlIndexFixing(Index6M,$H1636,TRUE,_xll.ohTrigger(RecalcTrigger,Trigger6M)),NA())</f>
        <v>2.595485702838066E-2</v>
      </c>
      <c r="O1636" s="52">
        <f>IFERROR(_xll.qlIndexFixing(ONIndex6M,I1636,TRUE,_xll.ohTrigger(RecalcTrigger,Trigger6M)),NA())</f>
        <v>2.581159868135785E-2</v>
      </c>
      <c r="P1636" s="52">
        <f>IFERROR(_xll.qlIndexFixing(Index1Y,$H1636,TRUE,_xll.ohTrigger(RecalcTrigger,Trigger1Y)),NA())</f>
        <v>2.7849189743918243E-2</v>
      </c>
      <c r="Q1636" s="52">
        <f>IFERROR(_xll.qlIndexFixing(ONIndex1Y,I1636,TRUE,_xll.ohTrigger(RecalcTrigger,Trigger1Y)),NA())</f>
        <v>2.7437074124669891E-2</v>
      </c>
    </row>
    <row r="1637" spans="2:17" x14ac:dyDescent="0.2">
      <c r="B1637" s="46" t="s">
        <v>51</v>
      </c>
      <c r="D1637" s="49">
        <f>_xll.qlCalendarAdvance(LocalCalendar,$D1636,B1637,"f",FALSE)</f>
        <v>51089</v>
      </c>
      <c r="E1637" s="49">
        <f>_xll.qlInterestRateIndexValueDate(IndexON,D1637)</f>
        <v>51089</v>
      </c>
      <c r="F1637" s="52">
        <f>IFERROR(_xll.qlIndexFixing(IndexON,D1637,TRUE,_xll.ohTrigger(RecalcTrigger,TriggerON)),NA())</f>
        <v>2.0698307256230564E-2</v>
      </c>
      <c r="H1637" s="49">
        <f>_xll.qlCalendarAdvance(IborCalendar,$H1636,B1637,"f",FALSE)</f>
        <v>51076</v>
      </c>
      <c r="I1637" s="49">
        <f>_xll.qlInterestRateIndexValueDate(Index1M,$H1637)</f>
        <v>51078</v>
      </c>
      <c r="J1637" s="52">
        <f>IFERROR(_xll.qlIndexFixing(Index1M,$H1637,TRUE,_xll.ohTrigger(RecalcTrigger,Trigger1M)),NA())</f>
        <v>2.2082509542867439E-2</v>
      </c>
      <c r="K1637" s="52">
        <f>IFERROR(_xll.qlIndexFixing(ONIndex1M,I1637,TRUE,_xll.ohTrigger(RecalcTrigger,Trigger1M)),NA())</f>
        <v>2.2068751552142274E-2</v>
      </c>
      <c r="L1637" s="52">
        <f>IFERROR(_xll.qlIndexFixing(Index3M,H1637,TRUE,_xll.ohTrigger(RecalcTrigger,Trigger3M)),NA())</f>
        <v>2.4332708453489685E-2</v>
      </c>
      <c r="M1637" s="52">
        <f>IFERROR(_xll.qlIndexFixing(ONIndex3M,I1637,TRUE,_xll.ohTrigger(RecalcTrigger,Trigger3M)),NA())</f>
        <v>2.4272585958602377E-2</v>
      </c>
      <c r="N1637" s="52">
        <f>IFERROR(_xll.qlIndexFixing(Index6M,$H1637,TRUE,_xll.ohTrigger(RecalcTrigger,Trigger6M)),NA())</f>
        <v>2.5950555321018871E-2</v>
      </c>
      <c r="O1637" s="52">
        <f>IFERROR(_xll.qlIndexFixing(ONIndex6M,I1637,TRUE,_xll.ohTrigger(RecalcTrigger,Trigger6M)),NA())</f>
        <v>2.5809466429596029E-2</v>
      </c>
      <c r="P1637" s="52">
        <f>IFERROR(_xll.qlIndexFixing(Index1Y,$H1637,TRUE,_xll.ohTrigger(RecalcTrigger,Trigger1Y)),NA())</f>
        <v>2.7850676581527137E-2</v>
      </c>
      <c r="Q1637" s="52">
        <f>IFERROR(_xll.qlIndexFixing(ONIndex1Y,I1637,TRUE,_xll.ohTrigger(RecalcTrigger,Trigger1Y)),NA())</f>
        <v>2.7437383003858784E-2</v>
      </c>
    </row>
    <row r="1638" spans="2:17" x14ac:dyDescent="0.2">
      <c r="B1638" s="46" t="s">
        <v>51</v>
      </c>
      <c r="D1638" s="49">
        <f>_xll.qlCalendarAdvance(LocalCalendar,$D1637,B1638,"f",FALSE)</f>
        <v>51096</v>
      </c>
      <c r="E1638" s="49">
        <f>_xll.qlInterestRateIndexValueDate(IndexON,D1638)</f>
        <v>51096</v>
      </c>
      <c r="F1638" s="52">
        <f>IFERROR(_xll.qlIndexFixing(IndexON,D1638,TRUE,_xll.ohTrigger(RecalcTrigger,TriggerON)),NA())</f>
        <v>2.0696106000732684E-2</v>
      </c>
      <c r="H1638" s="49">
        <f>_xll.qlCalendarAdvance(IborCalendar,$H1637,B1638,"f",FALSE)</f>
        <v>51083</v>
      </c>
      <c r="I1638" s="49">
        <f>_xll.qlInterestRateIndexValueDate(Index1M,$H1638)</f>
        <v>51088</v>
      </c>
      <c r="J1638" s="52">
        <f>IFERROR(_xll.qlIndexFixing(Index1M,$H1638,TRUE,_xll.ohTrigger(RecalcTrigger,Trigger1M)),NA())</f>
        <v>2.2078350907847266E-2</v>
      </c>
      <c r="K1638" s="52">
        <f>IFERROR(_xll.qlIndexFixing(ONIndex1M,I1638,TRUE,_xll.ohTrigger(RecalcTrigger,Trigger1M)),NA())</f>
        <v>2.2064043375387143E-2</v>
      </c>
      <c r="L1638" s="52">
        <f>IFERROR(_xll.qlIndexFixing(Index3M,H1638,TRUE,_xll.ohTrigger(RecalcTrigger,Trigger3M)),NA())</f>
        <v>2.4328261415916385E-2</v>
      </c>
      <c r="M1638" s="52">
        <f>IFERROR(_xll.qlIndexFixing(ONIndex3M,I1638,TRUE,_xll.ohTrigger(RecalcTrigger,Trigger3M)),NA())</f>
        <v>2.426801238532228E-2</v>
      </c>
      <c r="N1638" s="52">
        <f>IFERROR(_xll.qlIndexFixing(Index6M,$H1638,TRUE,_xll.ohTrigger(RecalcTrigger,Trigger6M)),NA())</f>
        <v>2.5947882279388632E-2</v>
      </c>
      <c r="O1638" s="52">
        <f>IFERROR(_xll.qlIndexFixing(ONIndex6M,I1638,TRUE,_xll.ohTrigger(RecalcTrigger,Trigger6M)),NA())</f>
        <v>2.5804904985067267E-2</v>
      </c>
      <c r="P1638" s="52">
        <f>IFERROR(_xll.qlIndexFixing(Index1Y,$H1638,TRUE,_xll.ohTrigger(RecalcTrigger,Trigger1Y)),NA())</f>
        <v>2.785167095452554E-2</v>
      </c>
      <c r="Q1638" s="52">
        <f>IFERROR(_xll.qlIndexFixing(ONIndex1Y,I1638,TRUE,_xll.ohTrigger(RecalcTrigger,Trigger1Y)),NA())</f>
        <v>2.7435753164208876E-2</v>
      </c>
    </row>
    <row r="1639" spans="2:17" x14ac:dyDescent="0.2">
      <c r="B1639" s="46" t="s">
        <v>51</v>
      </c>
      <c r="D1639" s="49">
        <f>_xll.qlCalendarAdvance(LocalCalendar,$D1638,B1639,"f",FALSE)</f>
        <v>51103</v>
      </c>
      <c r="E1639" s="49">
        <f>_xll.qlInterestRateIndexValueDate(IndexON,D1639)</f>
        <v>51103</v>
      </c>
      <c r="F1639" s="52">
        <f>IFERROR(_xll.qlIndexFixing(IndexON,D1639,TRUE,_xll.ohTrigger(RecalcTrigger,TriggerON)),NA())</f>
        <v>2.0693924228849525E-2</v>
      </c>
      <c r="H1639" s="49">
        <f>_xll.qlCalendarAdvance(IborCalendar,$H1638,B1639,"f",FALSE)</f>
        <v>51090</v>
      </c>
      <c r="I1639" s="49">
        <f>_xll.qlInterestRateIndexValueDate(Index1M,$H1639)</f>
        <v>51092</v>
      </c>
      <c r="J1639" s="52">
        <f>IFERROR(_xll.qlIndexFixing(Index1M,$H1639,TRUE,_xll.ohTrigger(RecalcTrigger,Trigger1M)),NA())</f>
        <v>2.2077395712986597E-2</v>
      </c>
      <c r="K1639" s="52">
        <f>IFERROR(_xll.qlIndexFixing(ONIndex1M,I1639,TRUE,_xll.ohTrigger(RecalcTrigger,Trigger1M)),NA())</f>
        <v>2.2063548985711279E-2</v>
      </c>
      <c r="L1639" s="52">
        <f>IFERROR(_xll.qlIndexFixing(Index3M,H1639,TRUE,_xll.ohTrigger(RecalcTrigger,Trigger3M)),NA())</f>
        <v>2.4329035065963896E-2</v>
      </c>
      <c r="M1639" s="52">
        <f>IFERROR(_xll.qlIndexFixing(ONIndex3M,I1639,TRUE,_xll.ohTrigger(RecalcTrigger,Trigger3M)),NA())</f>
        <v>2.4268029727823048E-2</v>
      </c>
      <c r="N1639" s="52">
        <f>IFERROR(_xll.qlIndexFixing(Index6M,$H1639,TRUE,_xll.ohTrigger(RecalcTrigger,Trigger6M)),NA())</f>
        <v>2.5946824844561459E-2</v>
      </c>
      <c r="O1639" s="52">
        <f>IFERROR(_xll.qlIndexFixing(ONIndex6M,I1639,TRUE,_xll.ohTrigger(RecalcTrigger,Trigger6M)),NA())</f>
        <v>2.5805262987868005E-2</v>
      </c>
      <c r="P1639" s="52">
        <f>IFERROR(_xll.qlIndexFixing(Index1Y,$H1639,TRUE,_xll.ohTrigger(RecalcTrigger,Trigger1Y)),NA())</f>
        <v>2.7853785178614563E-2</v>
      </c>
      <c r="Q1639" s="52">
        <f>IFERROR(_xll.qlIndexFixing(ONIndex1Y,I1639,TRUE,_xll.ohTrigger(RecalcTrigger,Trigger1Y)),NA())</f>
        <v>2.7438131982311376E-2</v>
      </c>
    </row>
    <row r="1640" spans="2:17" x14ac:dyDescent="0.2">
      <c r="B1640" s="46" t="s">
        <v>51</v>
      </c>
      <c r="D1640" s="49">
        <f>_xll.qlCalendarAdvance(LocalCalendar,$D1639,B1640,"f",FALSE)</f>
        <v>51110</v>
      </c>
      <c r="E1640" s="49">
        <f>_xll.qlInterestRateIndexValueDate(IndexON,D1640)</f>
        <v>51110</v>
      </c>
      <c r="F1640" s="52">
        <f>IFERROR(_xll.qlIndexFixing(IndexON,D1640,TRUE,_xll.ohTrigger(RecalcTrigger,TriggerON)),NA())</f>
        <v>2.0691761940661024E-2</v>
      </c>
      <c r="H1640" s="49">
        <f>_xll.qlCalendarAdvance(IborCalendar,$H1639,B1640,"f",FALSE)</f>
        <v>51097</v>
      </c>
      <c r="I1640" s="49">
        <f>_xll.qlInterestRateIndexValueDate(Index1M,$H1640)</f>
        <v>51099</v>
      </c>
      <c r="J1640" s="52">
        <f>IFERROR(_xll.qlIndexFixing(Index1M,$H1640,TRUE,_xll.ohTrigger(RecalcTrigger,Trigger1M)),NA())</f>
        <v>2.2075872801315653E-2</v>
      </c>
      <c r="K1640" s="52">
        <f>IFERROR(_xll.qlIndexFixing(ONIndex1M,I1640,TRUE,_xll.ohTrigger(RecalcTrigger,Trigger1M)),NA())</f>
        <v>2.2060984266047967E-2</v>
      </c>
      <c r="L1640" s="52">
        <f>IFERROR(_xll.qlIndexFixing(Index3M,H1640,TRUE,_xll.ohTrigger(RecalcTrigger,Trigger3M)),NA())</f>
        <v>2.432622186876246E-2</v>
      </c>
      <c r="M1640" s="52">
        <f>IFERROR(_xll.qlIndexFixing(ONIndex3M,I1640,TRUE,_xll.ohTrigger(RecalcTrigger,Trigger3M)),NA())</f>
        <v>2.426577928423157E-2</v>
      </c>
      <c r="N1640" s="52">
        <f>IFERROR(_xll.qlIndexFixing(Index6M,$H1640,TRUE,_xll.ohTrigger(RecalcTrigger,Trigger6M)),NA())</f>
        <v>2.5944990533577912E-2</v>
      </c>
      <c r="O1640" s="52">
        <f>IFERROR(_xll.qlIndexFixing(ONIndex6M,I1640,TRUE,_xll.ohTrigger(RecalcTrigger,Trigger6M)),NA())</f>
        <v>2.5803191797875158E-2</v>
      </c>
      <c r="P1640" s="52">
        <f>IFERROR(_xll.qlIndexFixing(Index1Y,$H1640,TRUE,_xll.ohTrigger(RecalcTrigger,Trigger1Y)),NA())</f>
        <v>2.7855406938509547E-2</v>
      </c>
      <c r="Q1640" s="52">
        <f>IFERROR(_xll.qlIndexFixing(ONIndex1Y,I1640,TRUE,_xll.ohTrigger(RecalcTrigger,Trigger1Y)),NA())</f>
        <v>2.7438572081628365E-2</v>
      </c>
    </row>
    <row r="1641" spans="2:17" x14ac:dyDescent="0.2">
      <c r="B1641" s="46" t="s">
        <v>51</v>
      </c>
      <c r="D1641" s="49">
        <f>_xll.qlCalendarAdvance(LocalCalendar,$D1640,B1641,"f",FALSE)</f>
        <v>51117</v>
      </c>
      <c r="E1641" s="49">
        <f>_xll.qlInterestRateIndexValueDate(IndexON,D1641)</f>
        <v>51117</v>
      </c>
      <c r="F1641" s="52">
        <f>IFERROR(_xll.qlIndexFixing(IndexON,D1641,TRUE,_xll.ohTrigger(RecalcTrigger,TriggerON)),NA())</f>
        <v>2.0689619135927373E-2</v>
      </c>
      <c r="H1641" s="49">
        <f>_xll.qlCalendarAdvance(IborCalendar,$H1640,B1641,"f",FALSE)</f>
        <v>51104</v>
      </c>
      <c r="I1641" s="49">
        <f>_xll.qlInterestRateIndexValueDate(Index1M,$H1641)</f>
        <v>51106</v>
      </c>
      <c r="J1641" s="52">
        <f>IFERROR(_xll.qlIndexFixing(Index1M,$H1641,TRUE,_xll.ohTrigger(RecalcTrigger,Trigger1M)),NA())</f>
        <v>2.2072879748800123E-2</v>
      </c>
      <c r="K1641" s="52">
        <f>IFERROR(_xll.qlIndexFixing(ONIndex1M,I1641,TRUE,_xll.ohTrigger(RecalcTrigger,Trigger1M)),NA())</f>
        <v>2.2058443922086113E-2</v>
      </c>
      <c r="L1641" s="52">
        <f>IFERROR(_xll.qlIndexFixing(Index3M,H1641,TRUE,_xll.ohTrigger(RecalcTrigger,Trigger3M)),NA())</f>
        <v>2.4322081870021939E-2</v>
      </c>
      <c r="M1641" s="52">
        <f>IFERROR(_xll.qlIndexFixing(ONIndex3M,I1641,TRUE,_xll.ohTrigger(RecalcTrigger,Trigger3M)),NA())</f>
        <v>2.4263547288603249E-2</v>
      </c>
      <c r="N1641" s="52">
        <f>IFERROR(_xll.qlIndexFixing(Index6M,$H1641,TRUE,_xll.ohTrigger(RecalcTrigger,Trigger6M)),NA())</f>
        <v>2.5945602485386663E-2</v>
      </c>
      <c r="O1641" s="52">
        <f>IFERROR(_xll.qlIndexFixing(ONIndex6M,I1641,TRUE,_xll.ohTrigger(RecalcTrigger,Trigger6M)),NA())</f>
        <v>2.5801140961867475E-2</v>
      </c>
      <c r="P1641" s="52">
        <f>IFERROR(_xll.qlIndexFixing(Index1Y,$H1641,TRUE,_xll.ohTrigger(RecalcTrigger,Trigger1Y)),NA())</f>
        <v>2.7857073672924774E-2</v>
      </c>
      <c r="Q1641" s="52">
        <f>IFERROR(_xll.qlIndexFixing(ONIndex1Y,I1641,TRUE,_xll.ohTrigger(RecalcTrigger,Trigger1Y)),NA())</f>
        <v>2.7439055920943645E-2</v>
      </c>
    </row>
    <row r="1642" spans="2:17" x14ac:dyDescent="0.2">
      <c r="B1642" s="46" t="s">
        <v>51</v>
      </c>
      <c r="D1642" s="49">
        <f>_xll.qlCalendarAdvance(LocalCalendar,$D1641,B1642,"f",FALSE)</f>
        <v>51124</v>
      </c>
      <c r="E1642" s="49">
        <f>_xll.qlInterestRateIndexValueDate(IndexON,D1642)</f>
        <v>51124</v>
      </c>
      <c r="F1642" s="52">
        <f>IFERROR(_xll.qlIndexFixing(IndexON,D1642,TRUE,_xll.ohTrigger(RecalcTrigger,TriggerON)),NA())</f>
        <v>2.0687495814968315E-2</v>
      </c>
      <c r="H1642" s="49">
        <f>_xll.qlCalendarAdvance(IborCalendar,$H1641,B1642,"f",FALSE)</f>
        <v>51111</v>
      </c>
      <c r="I1642" s="49">
        <f>_xll.qlInterestRateIndexValueDate(Index1M,$H1642)</f>
        <v>51113</v>
      </c>
      <c r="J1642" s="52">
        <f>IFERROR(_xll.qlIndexFixing(Index1M,$H1642,TRUE,_xll.ohTrigger(RecalcTrigger,Trigger1M)),NA())</f>
        <v>2.2069908103571526E-2</v>
      </c>
      <c r="K1642" s="52">
        <f>IFERROR(_xll.qlIndexFixing(ONIndex1M,I1642,TRUE,_xll.ohTrigger(RecalcTrigger,Trigger1M)),NA())</f>
        <v>2.2055927953852361E-2</v>
      </c>
      <c r="L1642" s="52">
        <f>IFERROR(_xll.qlIndexFixing(Index3M,H1642,TRUE,_xll.ohTrigger(RecalcTrigger,Trigger3M)),NA())</f>
        <v>2.4319971811247197E-2</v>
      </c>
      <c r="M1642" s="52">
        <f>IFERROR(_xll.qlIndexFixing(ONIndex3M,I1642,TRUE,_xll.ohTrigger(RecalcTrigger,Trigger3M)),NA())</f>
        <v>2.4261333740858149E-2</v>
      </c>
      <c r="N1642" s="52">
        <f>IFERROR(_xll.qlIndexFixing(Index6M,$H1642,TRUE,_xll.ohTrigger(RecalcTrigger,Trigger6M)),NA())</f>
        <v>2.5943813444442302E-2</v>
      </c>
      <c r="O1642" s="52">
        <f>IFERROR(_xll.qlIndexFixing(ONIndex6M,I1642,TRUE,_xll.ohTrigger(RecalcTrigger,Trigger6M)),NA())</f>
        <v>2.5799110479711729E-2</v>
      </c>
      <c r="P1642" s="52">
        <f>IFERROR(_xll.qlIndexFixing(Index1Y,$H1642,TRUE,_xll.ohTrigger(RecalcTrigger,Trigger1Y)),NA())</f>
        <v>2.7858785382084583E-2</v>
      </c>
      <c r="Q1642" s="52">
        <f>IFERROR(_xll.qlIndexFixing(ONIndex1Y,I1642,TRUE,_xll.ohTrigger(RecalcTrigger,Trigger1Y)),NA())</f>
        <v>2.743958350033715E-2</v>
      </c>
    </row>
    <row r="1643" spans="2:17" x14ac:dyDescent="0.2">
      <c r="B1643" s="46" t="s">
        <v>51</v>
      </c>
      <c r="D1643" s="49">
        <f>_xll.qlCalendarAdvance(LocalCalendar,$D1642,B1643,"f",FALSE)</f>
        <v>51131</v>
      </c>
      <c r="E1643" s="49">
        <f>_xll.qlInterestRateIndexValueDate(IndexON,D1643)</f>
        <v>51131</v>
      </c>
      <c r="F1643" s="52">
        <f>IFERROR(_xll.qlIndexFixing(IndexON,D1643,TRUE,_xll.ohTrigger(RecalcTrigger,TriggerON)),NA())</f>
        <v>2.0685391977544043E-2</v>
      </c>
      <c r="H1643" s="49">
        <f>_xll.qlCalendarAdvance(IborCalendar,$H1642,B1643,"f",FALSE)</f>
        <v>51118</v>
      </c>
      <c r="I1643" s="49">
        <f>_xll.qlInterestRateIndexValueDate(Index1M,$H1643)</f>
        <v>51120</v>
      </c>
      <c r="J1643" s="52">
        <f>IFERROR(_xll.qlIndexFixing(Index1M,$H1643,TRUE,_xll.ohTrigger(RecalcTrigger,Trigger1M)),NA())</f>
        <v>2.2067964450524225E-2</v>
      </c>
      <c r="K1643" s="52">
        <f>IFERROR(_xll.qlIndexFixing(ONIndex1M,I1643,TRUE,_xll.ohTrigger(RecalcTrigger,Trigger1M)),NA())</f>
        <v>2.2053436361320067E-2</v>
      </c>
      <c r="L1643" s="52">
        <f>IFERROR(_xll.qlIndexFixing(Index3M,H1643,TRUE,_xll.ohTrigger(RecalcTrigger,Trigger3M)),NA())</f>
        <v>2.4317880311093474E-2</v>
      </c>
      <c r="M1643" s="52">
        <f>IFERROR(_xll.qlIndexFixing(ONIndex3M,I1643,TRUE,_xll.ohTrigger(RecalcTrigger,Trigger3M)),NA())</f>
        <v>2.4259138640969624E-2</v>
      </c>
      <c r="N1643" s="52">
        <f>IFERROR(_xll.qlIndexFixing(Index6M,$H1643,TRUE,_xll.ohTrigger(RecalcTrigger,Trigger6M)),NA())</f>
        <v>2.5942045025917172E-2</v>
      </c>
      <c r="O1643" s="52">
        <f>IFERROR(_xll.qlIndexFixing(ONIndex6M,I1643,TRUE,_xll.ohTrigger(RecalcTrigger,Trigger6M)),NA())</f>
        <v>2.5797100351514501E-2</v>
      </c>
      <c r="P1643" s="52">
        <f>IFERROR(_xll.qlIndexFixing(Index1Y,$H1643,TRUE,_xll.ohTrigger(RecalcTrigger,Trigger1Y)),NA())</f>
        <v>2.786054206621702E-2</v>
      </c>
      <c r="Q1643" s="52">
        <f>IFERROR(_xll.qlIndexFixing(ONIndex1Y,I1643,TRUE,_xll.ohTrigger(RecalcTrigger,Trigger1Y)),NA())</f>
        <v>2.7440154819728946E-2</v>
      </c>
    </row>
    <row r="1644" spans="2:17" x14ac:dyDescent="0.2">
      <c r="B1644" s="46" t="s">
        <v>51</v>
      </c>
      <c r="D1644" s="49">
        <f>_xll.qlCalendarAdvance(LocalCalendar,$D1643,B1644,"f",FALSE)</f>
        <v>51138</v>
      </c>
      <c r="E1644" s="49">
        <f>_xll.qlInterestRateIndexValueDate(IndexON,D1644)</f>
        <v>51138</v>
      </c>
      <c r="F1644" s="52">
        <f>IFERROR(_xll.qlIndexFixing(IndexON,D1644,TRUE,_xll.ohTrigger(RecalcTrigger,TriggerON)),NA())</f>
        <v>2.0683307623734493E-2</v>
      </c>
      <c r="H1644" s="49">
        <f>_xll.qlCalendarAdvance(IborCalendar,$H1643,B1644,"f",FALSE)</f>
        <v>51125</v>
      </c>
      <c r="I1644" s="49">
        <f>_xll.qlInterestRateIndexValueDate(Index1M,$H1644)</f>
        <v>51127</v>
      </c>
      <c r="J1644" s="52">
        <f>IFERROR(_xll.qlIndexFixing(Index1M,$H1644,TRUE,_xll.ohTrigger(RecalcTrigger,Trigger1M)),NA())</f>
        <v>2.2065038454054352E-2</v>
      </c>
      <c r="K1644" s="52">
        <f>IFERROR(_xll.qlIndexFixing(ONIndex1M,I1644,TRUE,_xll.ohTrigger(RecalcTrigger,Trigger1M)),NA())</f>
        <v>2.2051969617201905E-2</v>
      </c>
      <c r="L1644" s="52">
        <f>IFERROR(_xll.qlIndexFixing(Index3M,H1644,TRUE,_xll.ohTrigger(RecalcTrigger,Trigger3M)),NA())</f>
        <v>2.4315807369533527E-2</v>
      </c>
      <c r="M1644" s="52">
        <f>IFERROR(_xll.qlIndexFixing(ONIndex3M,I1644,TRUE,_xll.ohTrigger(RecalcTrigger,Trigger3M)),NA())</f>
        <v>2.4258287162295389E-2</v>
      </c>
      <c r="N1644" s="52">
        <f>IFERROR(_xll.qlIndexFixing(Index6M,$H1644,TRUE,_xll.ohTrigger(RecalcTrigger,Trigger6M)),NA())</f>
        <v>2.5940297229755965E-2</v>
      </c>
      <c r="O1644" s="52">
        <f>IFERROR(_xll.qlIndexFixing(ONIndex6M,I1644,TRUE,_xll.ohTrigger(RecalcTrigger,Trigger6M)),NA())</f>
        <v>2.5796676476872449E-2</v>
      </c>
      <c r="P1644" s="52">
        <f>IFERROR(_xll.qlIndexFixing(Index1Y,$H1644,TRUE,_xll.ohTrigger(RecalcTrigger,Trigger1Y)),NA())</f>
        <v>2.7862343725556883E-2</v>
      </c>
      <c r="Q1644" s="52">
        <f>IFERROR(_xll.qlIndexFixing(ONIndex1Y,I1644,TRUE,_xll.ohTrigger(RecalcTrigger,Trigger1Y)),NA())</f>
        <v>2.744295352656323E-2</v>
      </c>
    </row>
    <row r="1645" spans="2:17" x14ac:dyDescent="0.2">
      <c r="B1645" s="46" t="s">
        <v>51</v>
      </c>
      <c r="D1645" s="49">
        <f>_xll.qlCalendarAdvance(LocalCalendar,$D1644,B1645,"f",FALSE)</f>
        <v>51145</v>
      </c>
      <c r="E1645" s="49">
        <f>_xll.qlInterestRateIndexValueDate(IndexON,D1645)</f>
        <v>51145</v>
      </c>
      <c r="F1645" s="52">
        <f>IFERROR(_xll.qlIndexFixing(IndexON,D1645,TRUE,_xll.ohTrigger(RecalcTrigger,TriggerON)),NA())</f>
        <v>2.0681242753539664E-2</v>
      </c>
      <c r="H1645" s="49">
        <f>_xll.qlCalendarAdvance(IborCalendar,$H1644,B1645,"f",FALSE)</f>
        <v>51132</v>
      </c>
      <c r="I1645" s="49">
        <f>_xll.qlInterestRateIndexValueDate(Index1M,$H1645)</f>
        <v>51134</v>
      </c>
      <c r="J1645" s="52">
        <f>IFERROR(_xll.qlIndexFixing(Index1M,$H1645,TRUE,_xll.ohTrigger(RecalcTrigger,Trigger1M)),NA())</f>
        <v>2.2063146830276492E-2</v>
      </c>
      <c r="K1645" s="52">
        <f>IFERROR(_xll.qlIndexFixing(ONIndex1M,I1645,TRUE,_xll.ohTrigger(RecalcTrigger,Trigger1M)),NA())</f>
        <v>2.2049028045347807E-2</v>
      </c>
      <c r="L1645" s="52">
        <f>IFERROR(_xll.qlIndexFixing(Index3M,H1645,TRUE,_xll.ohTrigger(RecalcTrigger,Trigger3M)),NA())</f>
        <v>2.4313076888578422E-2</v>
      </c>
      <c r="M1645" s="52">
        <f>IFERROR(_xll.qlIndexFixing(ONIndex3M,I1645,TRUE,_xll.ohTrigger(RecalcTrigger,Trigger3M)),NA())</f>
        <v>2.4255467473273118E-2</v>
      </c>
      <c r="N1645" s="52">
        <f>IFERROR(_xll.qlIndexFixing(Index6M,$H1645,TRUE,_xll.ohTrigger(RecalcTrigger,Trigger6M)),NA())</f>
        <v>2.5936128248859085E-2</v>
      </c>
      <c r="O1645" s="52">
        <f>IFERROR(_xll.qlIndexFixing(ONIndex6M,I1645,TRUE,_xll.ohTrigger(RecalcTrigger,Trigger6M)),NA())</f>
        <v>2.5793925338315482E-2</v>
      </c>
      <c r="P1645" s="52">
        <f>IFERROR(_xll.qlIndexFixing(Index1Y,$H1645,TRUE,_xll.ohTrigger(RecalcTrigger,Trigger1Y)),NA())</f>
        <v>2.7864190360345945E-2</v>
      </c>
      <c r="Q1645" s="52">
        <f>IFERROR(_xll.qlIndexFixing(ONIndex1Y,I1645,TRUE,_xll.ohTrigger(RecalcTrigger,Trigger1Y)),NA())</f>
        <v>2.7442523498222293E-2</v>
      </c>
    </row>
    <row r="1646" spans="2:17" x14ac:dyDescent="0.2">
      <c r="B1646" s="46" t="s">
        <v>51</v>
      </c>
      <c r="D1646" s="49">
        <f>_xll.qlCalendarAdvance(LocalCalendar,$D1645,B1646,"f",FALSE)</f>
        <v>51152</v>
      </c>
      <c r="E1646" s="49">
        <f>_xll.qlInterestRateIndexValueDate(IndexON,D1646)</f>
        <v>51152</v>
      </c>
      <c r="F1646" s="52">
        <f>IFERROR(_xll.qlIndexFixing(IndexON,D1646,TRUE,_xll.ohTrigger(RecalcTrigger,TriggerON)),NA())</f>
        <v>2.0679197366799684E-2</v>
      </c>
      <c r="H1646" s="49">
        <f>_xll.qlCalendarAdvance(IborCalendar,$H1645,B1646,"f",FALSE)</f>
        <v>51139</v>
      </c>
      <c r="I1646" s="49">
        <f>_xll.qlInterestRateIndexValueDate(Index1M,$H1646)</f>
        <v>51141</v>
      </c>
      <c r="J1646" s="52">
        <f>IFERROR(_xll.qlIndexFixing(Index1M,$H1646,TRUE,_xll.ohTrigger(RecalcTrigger,Trigger1M)),NA())</f>
        <v>2.2060266476467076E-2</v>
      </c>
      <c r="K1646" s="52">
        <f>IFERROR(_xll.qlIndexFixing(ONIndex1M,I1646,TRUE,_xll.ohTrigger(RecalcTrigger,Trigger1M)),NA())</f>
        <v>2.2046107837931928E-2</v>
      </c>
      <c r="L1646" s="52">
        <f>IFERROR(_xll.qlIndexFixing(Index3M,H1646,TRUE,_xll.ohTrigger(RecalcTrigger,Trigger3M)),NA())</f>
        <v>2.4311717162075523E-2</v>
      </c>
      <c r="M1646" s="52">
        <f>IFERROR(_xll.qlIndexFixing(ONIndex3M,I1646,TRUE,_xll.ohTrigger(RecalcTrigger,Trigger3M)),NA())</f>
        <v>2.4252664028763249E-2</v>
      </c>
      <c r="N1646" s="52">
        <f>IFERROR(_xll.qlIndexFixing(Index6M,$H1646,TRUE,_xll.ohTrigger(RecalcTrigger,Trigger6M)),NA())</f>
        <v>2.5934417645571934E-2</v>
      </c>
      <c r="O1646" s="52">
        <f>IFERROR(_xll.qlIndexFixing(ONIndex6M,I1646,TRUE,_xll.ohTrigger(RecalcTrigger,Trigger6M)),NA())</f>
        <v>2.5791192090354187E-2</v>
      </c>
      <c r="P1646" s="52">
        <f>IFERROR(_xll.qlIndexFixing(Index1Y,$H1646,TRUE,_xll.ohTrigger(RecalcTrigger,Trigger1Y)),NA())</f>
        <v>2.7866081970830542E-2</v>
      </c>
      <c r="Q1646" s="52">
        <f>IFERROR(_xll.qlIndexFixing(ONIndex1Y,I1646,TRUE,_xll.ohTrigger(RecalcTrigger,Trigger1Y)),NA())</f>
        <v>2.7442131218160526E-2</v>
      </c>
    </row>
    <row r="1647" spans="2:17" x14ac:dyDescent="0.2">
      <c r="B1647" s="46" t="s">
        <v>51</v>
      </c>
      <c r="D1647" s="49">
        <f>_xll.qlCalendarAdvance(LocalCalendar,$D1646,B1647,"f",FALSE)</f>
        <v>51159</v>
      </c>
      <c r="E1647" s="49">
        <f>_xll.qlInterestRateIndexValueDate(IndexON,D1647)</f>
        <v>51159</v>
      </c>
      <c r="F1647" s="52">
        <f>IFERROR(_xll.qlIndexFixing(IndexON,D1647,TRUE,_xll.ohTrigger(RecalcTrigger,TriggerON)),NA())</f>
        <v>2.0677171463834298E-2</v>
      </c>
      <c r="H1647" s="49">
        <f>_xll.qlCalendarAdvance(IborCalendar,$H1646,B1647,"f",FALSE)</f>
        <v>51146</v>
      </c>
      <c r="I1647" s="49">
        <f>_xll.qlInterestRateIndexValueDate(Index1M,$H1647)</f>
        <v>51148</v>
      </c>
      <c r="J1647" s="52">
        <f>IFERROR(_xll.qlIndexFixing(Index1M,$H1647,TRUE,_xll.ohTrigger(RecalcTrigger,Trigger1M)),NA())</f>
        <v>2.2057917114605894E-2</v>
      </c>
      <c r="K1647" s="52">
        <f>IFERROR(_xll.qlIndexFixing(ONIndex1M,I1647,TRUE,_xll.ohTrigger(RecalcTrigger,Trigger1M)),NA())</f>
        <v>2.2044218677983451E-2</v>
      </c>
      <c r="L1647" s="52">
        <f>IFERROR(_xll.qlIndexFixing(Index3M,H1647,TRUE,_xll.ohTrigger(RecalcTrigger,Trigger3M)),NA())</f>
        <v>2.4309699896119488E-2</v>
      </c>
      <c r="M1647" s="52">
        <f>IFERROR(_xll.qlIndexFixing(ONIndex3M,I1647,TRUE,_xll.ohTrigger(RecalcTrigger,Trigger3M)),NA())</f>
        <v>2.4251208757373188E-2</v>
      </c>
      <c r="N1647" s="52">
        <f>IFERROR(_xll.qlIndexFixing(Index6M,$H1647,TRUE,_xll.ohTrigger(RecalcTrigger,Trigger6M)),NA())</f>
        <v>2.5932727660046784E-2</v>
      </c>
      <c r="O1647" s="52">
        <f>IFERROR(_xll.qlIndexFixing(ONIndex6M,I1647,TRUE,_xll.ohTrigger(RecalcTrigger,Trigger6M)),NA())</f>
        <v>2.57900501894337E-2</v>
      </c>
      <c r="P1647" s="52">
        <f>IFERROR(_xll.qlIndexFixing(Index1Y,$H1647,TRUE,_xll.ohTrigger(RecalcTrigger,Trigger1Y)),NA())</f>
        <v>2.7868018557263993E-2</v>
      </c>
      <c r="Q1647" s="52">
        <f>IFERROR(_xll.qlIndexFixing(ONIndex1Y,I1647,TRUE,_xll.ohTrigger(RecalcTrigger,Trigger1Y)),NA())</f>
        <v>2.7443978676819913E-2</v>
      </c>
    </row>
    <row r="1648" spans="2:17" x14ac:dyDescent="0.2">
      <c r="B1648" s="46" t="s">
        <v>51</v>
      </c>
      <c r="D1648" s="49">
        <f>_xll.qlCalendarAdvance(LocalCalendar,$D1647,B1648,"f",FALSE)</f>
        <v>51166</v>
      </c>
      <c r="E1648" s="49">
        <f>_xll.qlInterestRateIndexValueDate(IndexON,D1648)</f>
        <v>51166</v>
      </c>
      <c r="F1648" s="52">
        <f>IFERROR(_xll.qlIndexFixing(IndexON,D1648,TRUE,_xll.ohTrigger(RecalcTrigger,TriggerON)),NA())</f>
        <v>2.0675165044403698E-2</v>
      </c>
      <c r="H1648" s="49">
        <f>_xll.qlCalendarAdvance(IborCalendar,$H1647,B1648,"f",FALSE)</f>
        <v>51153</v>
      </c>
      <c r="I1648" s="49">
        <f>_xll.qlInterestRateIndexValueDate(Index1M,$H1648)</f>
        <v>51155</v>
      </c>
      <c r="J1648" s="52">
        <f>IFERROR(_xll.qlIndexFixing(Index1M,$H1648,TRUE,_xll.ohTrigger(RecalcTrigger,Trigger1M)),NA())</f>
        <v>2.2056103545945727E-2</v>
      </c>
      <c r="K1648" s="52">
        <f>IFERROR(_xll.qlIndexFixing(ONIndex1M,I1648,TRUE,_xll.ohTrigger(RecalcTrigger,Trigger1M)),NA())</f>
        <v>2.20413440342071E-2</v>
      </c>
      <c r="L1648" s="52">
        <f>IFERROR(_xll.qlIndexFixing(Index3M,H1648,TRUE,_xll.ohTrigger(RecalcTrigger,Trigger3M)),NA())</f>
        <v>2.430770118864304E-2</v>
      </c>
      <c r="M1648" s="52">
        <f>IFERROR(_xll.qlIndexFixing(ONIndex3M,I1648,TRUE,_xll.ohTrigger(RecalcTrigger,Trigger3M)),NA())</f>
        <v>2.4248439860041771E-2</v>
      </c>
      <c r="N1648" s="52">
        <f>IFERROR(_xll.qlIndexFixing(Index6M,$H1648,TRUE,_xll.ohTrigger(RecalcTrigger,Trigger6M)),NA())</f>
        <v>2.5931058292229178E-2</v>
      </c>
      <c r="O1648" s="52">
        <f>IFERROR(_xll.qlIndexFixing(ONIndex6M,I1648,TRUE,_xll.ohTrigger(RecalcTrigger,Trigger6M)),NA())</f>
        <v>2.5787355019160074E-2</v>
      </c>
      <c r="P1648" s="52">
        <f>IFERROR(_xll.qlIndexFixing(Index1Y,$H1648,TRUE,_xll.ohTrigger(RecalcTrigger,Trigger1Y)),NA())</f>
        <v>2.7871240256316161E-2</v>
      </c>
      <c r="Q1648" s="52">
        <f>IFERROR(_xll.qlIndexFixing(ONIndex1Y,I1648,TRUE,_xll.ohTrigger(RecalcTrigger,Trigger1Y)),NA())</f>
        <v>2.7443667517355053E-2</v>
      </c>
    </row>
    <row r="1649" spans="2:17" x14ac:dyDescent="0.2">
      <c r="B1649" s="46" t="s">
        <v>51</v>
      </c>
      <c r="D1649" s="49">
        <f>_xll.qlCalendarAdvance(LocalCalendar,$D1648,B1649,"f",FALSE)</f>
        <v>51173</v>
      </c>
      <c r="E1649" s="49">
        <f>_xll.qlInterestRateIndexValueDate(IndexON,D1649)</f>
        <v>51173</v>
      </c>
      <c r="F1649" s="52">
        <f>IFERROR(_xll.qlIndexFixing(IndexON,D1649,TRUE,_xll.ohTrigger(RecalcTrigger,TriggerON)),NA())</f>
        <v>2.067317810858782E-2</v>
      </c>
      <c r="H1649" s="49">
        <f>_xll.qlCalendarAdvance(IborCalendar,$H1648,B1649,"f",FALSE)</f>
        <v>51160</v>
      </c>
      <c r="I1649" s="49">
        <f>_xll.qlInterestRateIndexValueDate(Index1M,$H1649)</f>
        <v>51162</v>
      </c>
      <c r="J1649" s="52">
        <f>IFERROR(_xll.qlIndexFixing(Index1M,$H1649,TRUE,_xll.ohTrigger(RecalcTrigger,Trigger1M)),NA())</f>
        <v>2.205329164468655E-2</v>
      </c>
      <c r="K1649" s="52">
        <f>IFERROR(_xll.qlIndexFixing(ONIndex1M,I1649,TRUE,_xll.ohTrigger(RecalcTrigger,Trigger1M)),NA())</f>
        <v>2.2038998695910195E-2</v>
      </c>
      <c r="L1649" s="52">
        <f>IFERROR(_xll.qlIndexFixing(Index3M,H1649,TRUE,_xll.ohTrigger(RecalcTrigger,Trigger3M)),NA())</f>
        <v>2.4305721039616313E-2</v>
      </c>
      <c r="M1649" s="52">
        <f>IFERROR(_xll.qlIndexFixing(ONIndex3M,I1649,TRUE,_xll.ohTrigger(RecalcTrigger,Trigger3M)),NA())</f>
        <v>2.4246355447559154E-2</v>
      </c>
      <c r="N1649" s="52">
        <f>IFERROR(_xll.qlIndexFixing(Index6M,$H1649,TRUE,_xll.ohTrigger(RecalcTrigger,Trigger6M)),NA())</f>
        <v>2.5929409542070361E-2</v>
      </c>
      <c r="O1649" s="52">
        <f>IFERROR(_xll.qlIndexFixing(ONIndex6M,I1649,TRUE,_xll.ohTrigger(RecalcTrigger,Trigger6M)),NA())</f>
        <v>2.578546701447415E-2</v>
      </c>
      <c r="P1649" s="52">
        <f>IFERROR(_xll.qlIndexFixing(Index1Y,$H1649,TRUE,_xll.ohTrigger(RecalcTrigger,Trigger1Y)),NA())</f>
        <v>2.7872026659018792E-2</v>
      </c>
      <c r="Q1649" s="52">
        <f>IFERROR(_xll.qlIndexFixing(ONIndex1Y,I1649,TRUE,_xll.ohTrigger(RecalcTrigger,Trigger1Y)),NA())</f>
        <v>2.7444501277029687E-2</v>
      </c>
    </row>
    <row r="1650" spans="2:17" x14ac:dyDescent="0.2">
      <c r="B1650" s="46" t="s">
        <v>51</v>
      </c>
      <c r="D1650" s="49">
        <f>_xll.qlCalendarAdvance(LocalCalendar,$D1649,B1650,"f",FALSE)</f>
        <v>51180</v>
      </c>
      <c r="E1650" s="49">
        <f>_xll.qlInterestRateIndexValueDate(IndexON,D1650)</f>
        <v>51180</v>
      </c>
      <c r="F1650" s="52">
        <f>IFERROR(_xll.qlIndexFixing(IndexON,D1650,TRUE,_xll.ohTrigger(RecalcTrigger,TriggerON)),NA())</f>
        <v>2.0671210656466599E-2</v>
      </c>
      <c r="H1650" s="49">
        <f>_xll.qlCalendarAdvance(IborCalendar,$H1649,B1650,"f",FALSE)</f>
        <v>51167</v>
      </c>
      <c r="I1650" s="49">
        <f>_xll.qlInterestRateIndexValueDate(Index1M,$H1650)</f>
        <v>51169</v>
      </c>
      <c r="J1650" s="52">
        <f>IFERROR(_xll.qlIndexFixing(Index1M,$H1650,TRUE,_xll.ohTrigger(RecalcTrigger,Trigger1M)),NA())</f>
        <v>2.2051015536592292E-2</v>
      </c>
      <c r="K1650" s="52">
        <f>IFERROR(_xll.qlIndexFixing(ONIndex1M,I1650,TRUE,_xll.ohTrigger(RecalcTrigger,Trigger1M)),NA())</f>
        <v>2.2036677733314747E-2</v>
      </c>
      <c r="L1650" s="52">
        <f>IFERROR(_xll.qlIndexFixing(Index3M,H1650,TRUE,_xll.ohTrigger(RecalcTrigger,Trigger3M)),NA())</f>
        <v>2.430307739620563E-2</v>
      </c>
      <c r="M1650" s="52">
        <f>IFERROR(_xll.qlIndexFixing(ONIndex3M,I1650,TRUE,_xll.ohTrigger(RecalcTrigger,Trigger3M)),NA())</f>
        <v>2.4244289482933112E-2</v>
      </c>
      <c r="N1650" s="52">
        <f>IFERROR(_xll.qlIndexFixing(Index6M,$H1650,TRUE,_xll.ohTrigger(RecalcTrigger,Trigger6M)),NA())</f>
        <v>2.5927781409517625E-2</v>
      </c>
      <c r="O1650" s="52">
        <f>IFERROR(_xll.qlIndexFixing(ONIndex6M,I1650,TRUE,_xll.ohTrigger(RecalcTrigger,Trigger6M)),NA())</f>
        <v>2.5783599363693455E-2</v>
      </c>
      <c r="P1650" s="52">
        <f>IFERROR(_xll.qlIndexFixing(Index1Y,$H1650,TRUE,_xll.ohTrigger(RecalcTrigger,Trigger1Y)),NA())</f>
        <v>2.7874098174876388E-2</v>
      </c>
      <c r="Q1650" s="52">
        <f>IFERROR(_xll.qlIndexFixing(ONIndex1Y,I1650,TRUE,_xll.ohTrigger(RecalcTrigger,Trigger1Y)),NA())</f>
        <v>2.7445378776729257E-2</v>
      </c>
    </row>
    <row r="1651" spans="2:17" x14ac:dyDescent="0.2">
      <c r="B1651" s="46" t="s">
        <v>51</v>
      </c>
      <c r="D1651" s="49">
        <f>_xll.qlCalendarAdvance(LocalCalendar,$D1650,B1651,"f",FALSE)</f>
        <v>51187</v>
      </c>
      <c r="E1651" s="49">
        <f>_xll.qlInterestRateIndexValueDate(IndexON,D1651)</f>
        <v>51187</v>
      </c>
      <c r="F1651" s="52">
        <f>IFERROR(_xll.qlIndexFixing(IndexON,D1651,TRUE,_xll.ohTrigger(RecalcTrigger,TriggerON)),NA())</f>
        <v>2.0669262687880163E-2</v>
      </c>
      <c r="H1651" s="49">
        <f>_xll.qlCalendarAdvance(IborCalendar,$H1650,B1651,"f",FALSE)</f>
        <v>51174</v>
      </c>
      <c r="I1651" s="49">
        <f>_xll.qlInterestRateIndexValueDate(Index1M,$H1651)</f>
        <v>51176</v>
      </c>
      <c r="J1651" s="52">
        <f>IFERROR(_xll.qlIndexFixing(Index1M,$H1651,TRUE,_xll.ohTrigger(RecalcTrigger,Trigger1M)),NA())</f>
        <v>2.2048763846397992E-2</v>
      </c>
      <c r="K1651" s="52">
        <f>IFERROR(_xll.qlIndexFixing(ONIndex1M,I1651,TRUE,_xll.ohTrigger(RecalcTrigger,Trigger1M)),NA())</f>
        <v>2.2034381146394111E-2</v>
      </c>
      <c r="L1651" s="52">
        <f>IFERROR(_xll.qlIndexFixing(Index3M,H1651,TRUE,_xll.ohTrigger(RecalcTrigger,Trigger3M)),NA())</f>
        <v>2.4301133169253752E-2</v>
      </c>
      <c r="M1651" s="52">
        <f>IFERROR(_xll.qlIndexFixing(ONIndex3M,I1651,TRUE,_xll.ohTrigger(RecalcTrigger,Trigger3M)),NA())</f>
        <v>2.4242241966216937E-2</v>
      </c>
      <c r="N1651" s="52">
        <f>IFERROR(_xll.qlIndexFixing(Index6M,$H1651,TRUE,_xll.ohTrigger(RecalcTrigger,Trigger6M)),NA())</f>
        <v>2.5926173894520906E-2</v>
      </c>
      <c r="O1651" s="52">
        <f>IFERROR(_xll.qlIndexFixing(ONIndex6M,I1651,TRUE,_xll.ohTrigger(RecalcTrigger,Trigger6M)),NA())</f>
        <v>2.5781752066764696E-2</v>
      </c>
      <c r="P1651" s="52">
        <f>IFERROR(_xll.qlIndexFixing(Index1Y,$H1651,TRUE,_xll.ohTrigger(RecalcTrigger,Trigger1Y)),NA())</f>
        <v>2.7876214667755108E-2</v>
      </c>
      <c r="Q1651" s="52">
        <f>IFERROR(_xll.qlIndexFixing(ONIndex1Y,I1651,TRUE,_xll.ohTrigger(RecalcTrigger,Trigger1Y)),NA())</f>
        <v>2.7446300016480407E-2</v>
      </c>
    </row>
    <row r="1652" spans="2:17" x14ac:dyDescent="0.2">
      <c r="B1652" s="46" t="s">
        <v>51</v>
      </c>
      <c r="D1652" s="49">
        <f>_xll.qlCalendarAdvance(LocalCalendar,$D1651,B1652,"f",FALSE)</f>
        <v>51194</v>
      </c>
      <c r="E1652" s="49">
        <f>_xll.qlInterestRateIndexValueDate(IndexON,D1652)</f>
        <v>51194</v>
      </c>
      <c r="F1652" s="52">
        <f>IFERROR(_xll.qlIndexFixing(IndexON,D1652,TRUE,_xll.ohTrigger(RecalcTrigger,TriggerON)),NA())</f>
        <v>2.0667334202828513E-2</v>
      </c>
      <c r="H1652" s="49">
        <f>_xll.qlCalendarAdvance(IborCalendar,$H1651,B1652,"f",FALSE)</f>
        <v>51181</v>
      </c>
      <c r="I1652" s="49">
        <f>_xll.qlInterestRateIndexValueDate(Index1M,$H1652)</f>
        <v>51183</v>
      </c>
      <c r="J1652" s="52">
        <f>IFERROR(_xll.qlIndexFixing(Index1M,$H1652,TRUE,_xll.ohTrigger(RecalcTrigger,Trigger1M)),NA())</f>
        <v>2.2046536574077867E-2</v>
      </c>
      <c r="K1652" s="52">
        <f>IFERROR(_xll.qlIndexFixing(ONIndex1M,I1652,TRUE,_xll.ohTrigger(RecalcTrigger,Trigger1M)),NA())</f>
        <v>2.2032621860677004E-2</v>
      </c>
      <c r="L1652" s="52">
        <f>IFERROR(_xll.qlIndexFixing(Index3M,H1652,TRUE,_xll.ohTrigger(RecalcTrigger,Trigger3M)),NA())</f>
        <v>2.429920749941239E-2</v>
      </c>
      <c r="M1652" s="52">
        <f>IFERROR(_xll.qlIndexFixing(ONIndex3M,I1652,TRUE,_xll.ohTrigger(RecalcTrigger,Trigger3M)),NA())</f>
        <v>2.42408848276221E-2</v>
      </c>
      <c r="N1652" s="52">
        <f>IFERROR(_xll.qlIndexFixing(Index6M,$H1652,TRUE,_xll.ohTrigger(RecalcTrigger,Trigger6M)),NA())</f>
        <v>2.5924586997030572E-2</v>
      </c>
      <c r="O1652" s="52">
        <f>IFERROR(_xll.qlIndexFixing(ONIndex6M,I1652,TRUE,_xll.ohTrigger(RecalcTrigger,Trigger6M)),NA())</f>
        <v>2.5780718536383418E-2</v>
      </c>
      <c r="P1652" s="52">
        <f>IFERROR(_xll.qlIndexFixing(Index1Y,$H1652,TRUE,_xll.ohTrigger(RecalcTrigger,Trigger1Y)),NA())</f>
        <v>2.7879629765670776E-2</v>
      </c>
      <c r="Q1652" s="52">
        <f>IFERROR(_xll.qlIndexFixing(ONIndex1Y,I1652,TRUE,_xll.ohTrigger(RecalcTrigger,Trigger1Y)),NA())</f>
        <v>2.7448382132420068E-2</v>
      </c>
    </row>
    <row r="1653" spans="2:17" x14ac:dyDescent="0.2">
      <c r="B1653" s="46" t="s">
        <v>51</v>
      </c>
      <c r="D1653" s="49">
        <f>_xll.qlCalendarAdvance(LocalCalendar,$D1652,B1653,"f",FALSE)</f>
        <v>51201</v>
      </c>
      <c r="E1653" s="49">
        <f>_xll.qlInterestRateIndexValueDate(IndexON,D1653)</f>
        <v>51201</v>
      </c>
      <c r="F1653" s="52">
        <f>IFERROR(_xll.qlIndexFixing(IndexON,D1653,TRUE,_xll.ohTrigger(RecalcTrigger,TriggerON)),NA())</f>
        <v>2.0665425201551457E-2</v>
      </c>
      <c r="H1653" s="49">
        <f>_xll.qlCalendarAdvance(IborCalendar,$H1652,B1653,"f",FALSE)</f>
        <v>51188</v>
      </c>
      <c r="I1653" s="49">
        <f>_xll.qlInterestRateIndexValueDate(Index1M,$H1653)</f>
        <v>51190</v>
      </c>
      <c r="J1653" s="52">
        <f>IFERROR(_xll.qlIndexFixing(Index1M,$H1653,TRUE,_xll.ohTrigger(RecalcTrigger,Trigger1M)),NA())</f>
        <v>2.2044333719621601E-2</v>
      </c>
      <c r="K1653" s="52">
        <f>IFERROR(_xll.qlIndexFixing(ONIndex1M,I1653,TRUE,_xll.ohTrigger(RecalcTrigger,Trigger1M)),NA())</f>
        <v>2.202986109960392E-2</v>
      </c>
      <c r="L1653" s="52">
        <f>IFERROR(_xll.qlIndexFixing(Index3M,H1653,TRUE,_xll.ohTrigger(RecalcTrigger,Trigger3M)),NA())</f>
        <v>2.429730038665312E-2</v>
      </c>
      <c r="M1653" s="52">
        <f>IFERROR(_xll.qlIndexFixing(ONIndex3M,I1653,TRUE,_xll.ohTrigger(RecalcTrigger,Trigger3M)),NA())</f>
        <v>2.4238202276407605E-2</v>
      </c>
      <c r="N1653" s="52">
        <f>IFERROR(_xll.qlIndexFixing(Index6M,$H1653,TRUE,_xll.ohTrigger(RecalcTrigger,Trigger6M)),NA())</f>
        <v>2.5923020716997425E-2</v>
      </c>
      <c r="O1653" s="52">
        <f>IFERROR(_xll.qlIndexFixing(ONIndex6M,I1653,TRUE,_xll.ohTrigger(RecalcTrigger,Trigger6M)),NA())</f>
        <v>2.5778118534702799E-2</v>
      </c>
      <c r="P1653" s="52">
        <f>IFERROR(_xll.qlIndexFixing(Index1Y,$H1653,TRUE,_xll.ohTrigger(RecalcTrigger,Trigger1Y)),NA())</f>
        <v>2.7880582585712681E-2</v>
      </c>
      <c r="Q1653" s="52">
        <f>IFERROR(_xll.qlIndexFixing(ONIndex1Y,I1653,TRUE,_xll.ohTrigger(RecalcTrigger,Trigger1Y)),NA())</f>
        <v>2.7448273716084159E-2</v>
      </c>
    </row>
    <row r="1654" spans="2:17" x14ac:dyDescent="0.2">
      <c r="B1654" s="46" t="s">
        <v>51</v>
      </c>
      <c r="D1654" s="49">
        <f>_xll.qlCalendarAdvance(LocalCalendar,$D1653,B1654,"f",FALSE)</f>
        <v>51208</v>
      </c>
      <c r="E1654" s="49">
        <f>_xll.qlInterestRateIndexValueDate(IndexON,D1654)</f>
        <v>51208</v>
      </c>
      <c r="F1654" s="52">
        <f>IFERROR(_xll.qlIndexFixing(IndexON,D1654,TRUE,_xll.ohTrigger(RecalcTrigger,TriggerON)),NA())</f>
        <v>2.0663535683649314E-2</v>
      </c>
      <c r="H1654" s="49">
        <f>_xll.qlCalendarAdvance(IborCalendar,$H1653,B1654,"f",FALSE)</f>
        <v>51195</v>
      </c>
      <c r="I1654" s="49">
        <f>_xll.qlInterestRateIndexValueDate(Index1M,$H1654)</f>
        <v>51197</v>
      </c>
      <c r="J1654" s="52">
        <f>IFERROR(_xll.qlIndexFixing(Index1M,$H1654,TRUE,_xll.ohTrigger(RecalcTrigger,Trigger1M)),NA())</f>
        <v>2.20426763015244E-2</v>
      </c>
      <c r="K1654" s="52">
        <f>IFERROR(_xll.qlIndexFixing(ONIndex1M,I1654,TRUE,_xll.ohTrigger(RecalcTrigger,Trigger1M)),NA())</f>
        <v>2.2027637639787656E-2</v>
      </c>
      <c r="L1654" s="52">
        <f>IFERROR(_xll.qlIndexFixing(Index3M,H1654,TRUE,_xll.ohTrigger(RecalcTrigger,Trigger3M)),NA())</f>
        <v>2.4298160060134171E-2</v>
      </c>
      <c r="M1654" s="52">
        <f>IFERROR(_xll.qlIndexFixing(ONIndex3M,I1654,TRUE,_xll.ohTrigger(RecalcTrigger,Trigger3M)),NA())</f>
        <v>2.4236210103341094E-2</v>
      </c>
      <c r="N1654" s="52">
        <f>IFERROR(_xll.qlIndexFixing(Index6M,$H1654,TRUE,_xll.ohTrigger(RecalcTrigger,Trigger6M)),NA())</f>
        <v>2.5924779970218054E-2</v>
      </c>
      <c r="O1654" s="52">
        <f>IFERROR(_xll.qlIndexFixing(ONIndex6M,I1654,TRUE,_xll.ohTrigger(RecalcTrigger,Trigger6M)),NA())</f>
        <v>2.5776332299516369E-2</v>
      </c>
      <c r="P1654" s="52">
        <f>IFERROR(_xll.qlIndexFixing(Index1Y,$H1654,TRUE,_xll.ohTrigger(RecalcTrigger,Trigger1Y)),NA())</f>
        <v>2.7882834011376346E-2</v>
      </c>
      <c r="Q1654" s="52">
        <f>IFERROR(_xll.qlIndexFixing(ONIndex1Y,I1654,TRUE,_xll.ohTrigger(RecalcTrigger,Trigger1Y)),NA())</f>
        <v>2.7449326175963407E-2</v>
      </c>
    </row>
    <row r="1655" spans="2:17" x14ac:dyDescent="0.2">
      <c r="B1655" s="46" t="s">
        <v>51</v>
      </c>
      <c r="D1655" s="49">
        <f>_xll.qlCalendarAdvance(LocalCalendar,$D1654,B1655,"f",FALSE)</f>
        <v>51215</v>
      </c>
      <c r="E1655" s="49">
        <f>_xll.qlInterestRateIndexValueDate(IndexON,D1655)</f>
        <v>51215</v>
      </c>
      <c r="F1655" s="52">
        <f>IFERROR(_xll.qlIndexFixing(IndexON,D1655,TRUE,_xll.ohTrigger(RecalcTrigger,TriggerON)),NA())</f>
        <v>2.0661665649521765E-2</v>
      </c>
      <c r="H1655" s="49">
        <f>_xll.qlCalendarAdvance(IborCalendar,$H1654,B1655,"f",FALSE)</f>
        <v>51202</v>
      </c>
      <c r="I1655" s="49">
        <f>_xll.qlInterestRateIndexValueDate(Index1M,$H1655)</f>
        <v>51204</v>
      </c>
      <c r="J1655" s="52">
        <f>IFERROR(_xll.qlIndexFixing(Index1M,$H1655,TRUE,_xll.ohTrigger(RecalcTrigger,Trigger1M)),NA())</f>
        <v>2.2040001264259396E-2</v>
      </c>
      <c r="K1655" s="52">
        <f>IFERROR(_xll.qlIndexFixing(ONIndex1M,I1655,TRUE,_xll.ohTrigger(RecalcTrigger,Trigger1M)),NA())</f>
        <v>2.2025438555619559E-2</v>
      </c>
      <c r="L1655" s="52">
        <f>IFERROR(_xll.qlIndexFixing(Index3M,H1655,TRUE,_xll.ohTrigger(RecalcTrigger,Trigger3M)),NA())</f>
        <v>2.4296294861576865E-2</v>
      </c>
      <c r="M1655" s="52">
        <f>IFERROR(_xll.qlIndexFixing(ONIndex3M,I1655,TRUE,_xll.ohTrigger(RecalcTrigger,Trigger3M)),NA())</f>
        <v>2.4234236378184448E-2</v>
      </c>
      <c r="N1655" s="52">
        <f>IFERROR(_xll.qlIndexFixing(Index6M,$H1655,TRUE,_xll.ohTrigger(RecalcTrigger,Trigger6M)),NA())</f>
        <v>2.5922432532757708E-2</v>
      </c>
      <c r="O1655" s="52">
        <f>IFERROR(_xll.qlIndexFixing(ONIndex6M,I1655,TRUE,_xll.ohTrigger(RecalcTrigger,Trigger6M)),NA())</f>
        <v>2.5774566418261813E-2</v>
      </c>
      <c r="P1655" s="52">
        <f>IFERROR(_xll.qlIndexFixing(Index1Y,$H1655,TRUE,_xll.ohTrigger(RecalcTrigger,Trigger1Y)),NA())</f>
        <v>2.7885130415229255E-2</v>
      </c>
      <c r="Q1655" s="52">
        <f>IFERROR(_xll.qlIndexFixing(ONIndex1Y,I1655,TRUE,_xll.ohTrigger(RecalcTrigger,Trigger1Y)),NA())</f>
        <v>2.7450422375894235E-2</v>
      </c>
    </row>
    <row r="1656" spans="2:17" x14ac:dyDescent="0.2">
      <c r="B1656" s="46" t="s">
        <v>51</v>
      </c>
      <c r="D1656" s="49">
        <f>_xll.qlCalendarAdvance(LocalCalendar,$D1655,B1656,"f",FALSE)</f>
        <v>51222</v>
      </c>
      <c r="E1656" s="49">
        <f>_xll.qlInterestRateIndexValueDate(IndexON,D1656)</f>
        <v>51222</v>
      </c>
      <c r="F1656" s="52">
        <f>IFERROR(_xll.qlIndexFixing(IndexON,D1656,TRUE,_xll.ohTrigger(RecalcTrigger,TriggerON)),NA())</f>
        <v>2.0659815098929002E-2</v>
      </c>
      <c r="H1656" s="49">
        <f>_xll.qlCalendarAdvance(IborCalendar,$H1655,B1656,"f",FALSE)</f>
        <v>51209</v>
      </c>
      <c r="I1656" s="49">
        <f>_xll.qlInterestRateIndexValueDate(Index1M,$H1656)</f>
        <v>51211</v>
      </c>
      <c r="J1656" s="52">
        <f>IFERROR(_xll.qlIndexFixing(Index1M,$H1656,TRUE,_xll.ohTrigger(RecalcTrigger,Trigger1M)),NA())</f>
        <v>2.2037871663319931E-2</v>
      </c>
      <c r="K1656" s="52">
        <f>IFERROR(_xll.qlIndexFixing(ONIndex1M,I1656,TRUE,_xll.ohTrigger(RecalcTrigger,Trigger1M)),NA())</f>
        <v>2.2023263847152919E-2</v>
      </c>
      <c r="L1656" s="52">
        <f>IFERROR(_xll.qlIndexFixing(Index3M,H1656,TRUE,_xll.ohTrigger(RecalcTrigger,Trigger3M)),NA())</f>
        <v>2.429444822504892E-2</v>
      </c>
      <c r="M1656" s="52">
        <f>IFERROR(_xll.qlIndexFixing(ONIndex3M,I1656,TRUE,_xll.ohTrigger(RecalcTrigger,Trigger3M)),NA())</f>
        <v>2.4232281100857733E-2</v>
      </c>
      <c r="N1656" s="52">
        <f>IFERROR(_xll.qlIndexFixing(Index6M,$H1656,TRUE,_xll.ohTrigger(RecalcTrigger,Trigger6M)),NA())</f>
        <v>2.5920932200866983E-2</v>
      </c>
      <c r="O1656" s="52">
        <f>IFERROR(_xll.qlIndexFixing(ONIndex6M,I1656,TRUE,_xll.ohTrigger(RecalcTrigger,Trigger6M)),NA())</f>
        <v>2.5772820890912485E-2</v>
      </c>
      <c r="P1656" s="52">
        <f>IFERROR(_xll.qlIndexFixing(Index1Y,$H1656,TRUE,_xll.ohTrigger(RecalcTrigger,Trigger1Y)),NA())</f>
        <v>2.7887471797578511E-2</v>
      </c>
      <c r="Q1656" s="52">
        <f>IFERROR(_xll.qlIndexFixing(ONIndex1Y,I1656,TRUE,_xll.ohTrigger(RecalcTrigger,Trigger1Y)),NA())</f>
        <v>2.7451562315903288E-2</v>
      </c>
    </row>
    <row r="1657" spans="2:17" x14ac:dyDescent="0.2">
      <c r="B1657" s="46" t="s">
        <v>51</v>
      </c>
      <c r="D1657" s="49">
        <f>_xll.qlCalendarAdvance(LocalCalendar,$D1656,B1657,"f",FALSE)</f>
        <v>51229</v>
      </c>
      <c r="E1657" s="49">
        <f>_xll.qlInterestRateIndexValueDate(IndexON,D1657)</f>
        <v>51229</v>
      </c>
      <c r="F1657" s="52">
        <f>IFERROR(_xll.qlIndexFixing(IndexON,D1657,TRUE,_xll.ohTrigger(RecalcTrigger,TriggerON)),NA())</f>
        <v>2.065798403195096E-2</v>
      </c>
      <c r="H1657" s="49">
        <f>_xll.qlCalendarAdvance(IborCalendar,$H1656,B1657,"f",FALSE)</f>
        <v>51216</v>
      </c>
      <c r="I1657" s="49">
        <f>_xll.qlInterestRateIndexValueDate(Index1M,$H1657)</f>
        <v>51218</v>
      </c>
      <c r="J1657" s="52">
        <f>IFERROR(_xll.qlIndexFixing(Index1M,$H1657,TRUE,_xll.ohTrigger(RecalcTrigger,Trigger1M)),NA())</f>
        <v>2.2035766480195333E-2</v>
      </c>
      <c r="K1657" s="52">
        <f>IFERROR(_xll.qlIndexFixing(ONIndex1M,I1657,TRUE,_xll.ohTrigger(RecalcTrigger,Trigger1M)),NA())</f>
        <v>2.202111351436109E-2</v>
      </c>
      <c r="L1657" s="52">
        <f>IFERROR(_xll.qlIndexFixing(Index3M,H1657,TRUE,_xll.ohTrigger(RecalcTrigger,Trigger3M)),NA())</f>
        <v>2.4292620150527373E-2</v>
      </c>
      <c r="M1657" s="52">
        <f>IFERROR(_xll.qlIndexFixing(ONIndex3M,I1657,TRUE,_xll.ohTrigger(RecalcTrigger,Trigger3M)),NA())</f>
        <v>2.4230344271440885E-2</v>
      </c>
      <c r="N1657" s="52">
        <f>IFERROR(_xll.qlIndexFixing(Index6M,$H1657,TRUE,_xll.ohTrigger(RecalcTrigger,Trigger6M)),NA())</f>
        <v>2.5919452490677796E-2</v>
      </c>
      <c r="O1657" s="52">
        <f>IFERROR(_xll.qlIndexFixing(ONIndex6M,I1657,TRUE,_xll.ohTrigger(RecalcTrigger,Trigger6M)),NA())</f>
        <v>2.5771095717468384E-2</v>
      </c>
      <c r="P1657" s="52">
        <f>IFERROR(_xll.qlIndexFixing(Index1Y,$H1657,TRUE,_xll.ohTrigger(RecalcTrigger,Trigger1Y)),NA())</f>
        <v>2.7889858158737325E-2</v>
      </c>
      <c r="Q1657" s="52">
        <f>IFERROR(_xll.qlIndexFixing(ONIndex1Y,I1657,TRUE,_xll.ohTrigger(RecalcTrigger,Trigger1Y)),NA())</f>
        <v>2.7452745995937278E-2</v>
      </c>
    </row>
    <row r="1658" spans="2:17" x14ac:dyDescent="0.2">
      <c r="B1658" s="46" t="s">
        <v>51</v>
      </c>
      <c r="D1658" s="49">
        <f>_xll.qlCalendarAdvance(LocalCalendar,$D1657,B1658,"f",FALSE)</f>
        <v>51236</v>
      </c>
      <c r="E1658" s="49">
        <f>_xll.qlInterestRateIndexValueDate(IndexON,D1658)</f>
        <v>51236</v>
      </c>
      <c r="F1658" s="52">
        <f>IFERROR(_xll.qlIndexFixing(IndexON,D1658,TRUE,_xll.ohTrigger(RecalcTrigger,TriggerON)),NA())</f>
        <v>2.065617244858764E-2</v>
      </c>
      <c r="H1658" s="49">
        <f>_xll.qlCalendarAdvance(IborCalendar,$H1657,B1658,"f",FALSE)</f>
        <v>51223</v>
      </c>
      <c r="I1658" s="49">
        <f>_xll.qlInterestRateIndexValueDate(Index1M,$H1658)</f>
        <v>51229</v>
      </c>
      <c r="J1658" s="52">
        <f>IFERROR(_xll.qlIndexFixing(Index1M,$H1658,TRUE,_xll.ohTrigger(RecalcTrigger,Trigger1M)),NA())</f>
        <v>2.203197944286206E-2</v>
      </c>
      <c r="K1658" s="52">
        <f>IFERROR(_xll.qlIndexFixing(ONIndex1M,I1658,TRUE,_xll.ohTrigger(RecalcTrigger,Trigger1M)),NA())</f>
        <v>2.2016737210561743E-2</v>
      </c>
      <c r="L1658" s="52">
        <f>IFERROR(_xll.qlIndexFixing(Index3M,H1658,TRUE,_xll.ohTrigger(RecalcTrigger,Trigger3M)),NA())</f>
        <v>2.42877070854348E-2</v>
      </c>
      <c r="M1658" s="52">
        <f>IFERROR(_xll.qlIndexFixing(ONIndex3M,I1658,TRUE,_xll.ohTrigger(RecalcTrigger,Trigger3M)),NA())</f>
        <v>2.4225978939318438E-2</v>
      </c>
      <c r="N1658" s="52">
        <f>IFERROR(_xll.qlIndexFixing(Index6M,$H1658,TRUE,_xll.ohTrigger(RecalcTrigger,Trigger6M)),NA())</f>
        <v>2.591550394329507E-2</v>
      </c>
      <c r="O1658" s="52">
        <f>IFERROR(_xll.qlIndexFixing(ONIndex6M,I1658,TRUE,_xll.ohTrigger(RecalcTrigger,Trigger6M)),NA())</f>
        <v>2.5766822061692451E-2</v>
      </c>
      <c r="P1658" s="52">
        <f>IFERROR(_xll.qlIndexFixing(Index1Y,$H1658,TRUE,_xll.ohTrigger(RecalcTrigger,Trigger1Y)),NA())</f>
        <v>2.7891148381850774E-2</v>
      </c>
      <c r="Q1658" s="52">
        <f>IFERROR(_xll.qlIndexFixing(ONIndex1Y,I1658,TRUE,_xll.ohTrigger(RecalcTrigger,Trigger1Y)),NA())</f>
        <v>2.7452419060791655E-2</v>
      </c>
    </row>
    <row r="1659" spans="2:17" x14ac:dyDescent="0.2">
      <c r="B1659" s="46" t="s">
        <v>51</v>
      </c>
      <c r="D1659" s="49">
        <f>_xll.qlCalendarAdvance(LocalCalendar,$D1658,B1659,"f",FALSE)</f>
        <v>51243</v>
      </c>
      <c r="E1659" s="49">
        <f>_xll.qlInterestRateIndexValueDate(IndexON,D1659)</f>
        <v>51243</v>
      </c>
      <c r="F1659" s="52">
        <f>IFERROR(_xll.qlIndexFixing(IndexON,D1659,TRUE,_xll.ohTrigger(RecalcTrigger,TriggerON)),NA())</f>
        <v>2.0654380348839041E-2</v>
      </c>
      <c r="H1659" s="49">
        <f>_xll.qlCalendarAdvance(IborCalendar,$H1658,B1659,"f",FALSE)</f>
        <v>51230</v>
      </c>
      <c r="I1659" s="49">
        <f>_xll.qlInterestRateIndexValueDate(Index1M,$H1659)</f>
        <v>51232</v>
      </c>
      <c r="J1659" s="52">
        <f>IFERROR(_xll.qlIndexFixing(Index1M,$H1659,TRUE,_xll.ohTrigger(RecalcTrigger,Trigger1M)),NA())</f>
        <v>2.2032158463264062E-2</v>
      </c>
      <c r="K1659" s="52">
        <f>IFERROR(_xll.qlIndexFixing(ONIndex1M,I1659,TRUE,_xll.ohTrigger(RecalcTrigger,Trigger1M)),NA())</f>
        <v>2.2016885975908451E-2</v>
      </c>
      <c r="L1659" s="52">
        <f>IFERROR(_xll.qlIndexFixing(Index3M,H1659,TRUE,_xll.ohTrigger(RecalcTrigger,Trigger3M)),NA())</f>
        <v>2.4286940258148294E-2</v>
      </c>
      <c r="M1659" s="52">
        <f>IFERROR(_xll.qlIndexFixing(ONIndex3M,I1659,TRUE,_xll.ohTrigger(RecalcTrigger,Trigger3M)),NA())</f>
        <v>2.4226525956283496E-2</v>
      </c>
      <c r="N1659" s="52">
        <f>IFERROR(_xll.qlIndexFixing(Index6M,$H1659,TRUE,_xll.ohTrigger(RecalcTrigger,Trigger6M)),NA())</f>
        <v>2.5917388255226565E-2</v>
      </c>
      <c r="O1659" s="52">
        <f>IFERROR(_xll.qlIndexFixing(ONIndex6M,I1659,TRUE,_xll.ohTrigger(RecalcTrigger,Trigger6M)),NA())</f>
        <v>2.5767706432295867E-2</v>
      </c>
      <c r="P1659" s="52">
        <f>IFERROR(_xll.qlIndexFixing(Index1Y,$H1659,TRUE,_xll.ohTrigger(RecalcTrigger,Trigger1Y)),NA())</f>
        <v>2.789476581876588E-2</v>
      </c>
      <c r="Q1659" s="52">
        <f>IFERROR(_xll.qlIndexFixing(ONIndex1Y,I1659,TRUE,_xll.ohTrigger(RecalcTrigger,Trigger1Y)),NA())</f>
        <v>2.7455244576186644E-2</v>
      </c>
    </row>
    <row r="1660" spans="2:17" x14ac:dyDescent="0.2">
      <c r="B1660" s="46" t="s">
        <v>51</v>
      </c>
      <c r="D1660" s="49">
        <f>_xll.qlCalendarAdvance(LocalCalendar,$D1659,B1660,"f",FALSE)</f>
        <v>51250</v>
      </c>
      <c r="E1660" s="49">
        <f>_xll.qlInterestRateIndexValueDate(IndexON,D1660)</f>
        <v>51250</v>
      </c>
      <c r="F1660" s="52">
        <f>IFERROR(_xll.qlIndexFixing(IndexON,D1660,TRUE,_xll.ohTrigger(RecalcTrigger,TriggerON)),NA())</f>
        <v>2.0652607732705164E-2</v>
      </c>
      <c r="H1660" s="49">
        <f>_xll.qlCalendarAdvance(IborCalendar,$H1659,B1660,"f",FALSE)</f>
        <v>51237</v>
      </c>
      <c r="I1660" s="49">
        <f>_xll.qlInterestRateIndexValueDate(Index1M,$H1660)</f>
        <v>51239</v>
      </c>
      <c r="J1660" s="52">
        <f>IFERROR(_xll.qlIndexFixing(Index1M,$H1660,TRUE,_xll.ohTrigger(RecalcTrigger,Trigger1M)),NA())</f>
        <v>2.2029597437545713E-2</v>
      </c>
      <c r="K1660" s="52">
        <f>IFERROR(_xll.qlIndexFixing(ONIndex1M,I1660,TRUE,_xll.ohTrigger(RecalcTrigger,Trigger1M)),NA())</f>
        <v>2.201480877019435E-2</v>
      </c>
      <c r="L1660" s="52">
        <f>IFERROR(_xll.qlIndexFixing(Index3M,H1660,TRUE,_xll.ohTrigger(RecalcTrigger,Trigger3M)),NA())</f>
        <v>2.4285164250302891E-2</v>
      </c>
      <c r="M1660" s="52">
        <f>IFERROR(_xll.qlIndexFixing(ONIndex3M,I1660,TRUE,_xll.ohTrigger(RecalcTrigger,Trigger3M)),NA())</f>
        <v>2.422464447051631E-2</v>
      </c>
      <c r="N1660" s="52">
        <f>IFERROR(_xll.qlIndexFixing(Index6M,$H1660,TRUE,_xll.ohTrigger(RecalcTrigger,Trigger6M)),NA())</f>
        <v>2.5915137089857539E-2</v>
      </c>
      <c r="O1660" s="52">
        <f>IFERROR(_xll.qlIndexFixing(ONIndex6M,I1660,TRUE,_xll.ohTrigger(RecalcTrigger,Trigger6M)),NA())</f>
        <v>2.5766042320540805E-2</v>
      </c>
      <c r="P1660" s="52">
        <f>IFERROR(_xll.qlIndexFixing(Index1Y,$H1660,TRUE,_xll.ohTrigger(RecalcTrigger,Trigger1Y)),NA())</f>
        <v>2.7897287118292095E-2</v>
      </c>
      <c r="Q1660" s="52">
        <f>IFERROR(_xll.qlIndexFixing(ONIndex1Y,I1660,TRUE,_xll.ohTrigger(RecalcTrigger,Trigger1Y)),NA())</f>
        <v>2.7456559476375375E-2</v>
      </c>
    </row>
    <row r="1661" spans="2:17" x14ac:dyDescent="0.2">
      <c r="B1661" s="46" t="s">
        <v>51</v>
      </c>
      <c r="D1661" s="49">
        <f>_xll.qlCalendarAdvance(LocalCalendar,$D1660,B1661,"f",FALSE)</f>
        <v>51257</v>
      </c>
      <c r="E1661" s="49">
        <f>_xll.qlInterestRateIndexValueDate(IndexON,D1661)</f>
        <v>51257</v>
      </c>
      <c r="F1661" s="52">
        <f>IFERROR(_xll.qlIndexFixing(IndexON,D1661,TRUE,_xll.ohTrigger(RecalcTrigger,TriggerON)),NA())</f>
        <v>2.0650854600026136E-2</v>
      </c>
      <c r="H1661" s="49">
        <f>_xll.qlCalendarAdvance(IborCalendar,$H1660,B1661,"f",FALSE)</f>
        <v>51244</v>
      </c>
      <c r="I1661" s="49">
        <f>_xll.qlInterestRateIndexValueDate(Index1M,$H1661)</f>
        <v>51246</v>
      </c>
      <c r="J1661" s="52">
        <f>IFERROR(_xll.qlIndexFixing(Index1M,$H1661,TRUE,_xll.ohTrigger(RecalcTrigger,Trigger1M)),NA())</f>
        <v>2.2027589925533601E-2</v>
      </c>
      <c r="K1661" s="52">
        <f>IFERROR(_xll.qlIndexFixing(ONIndex1M,I1661,TRUE,_xll.ohTrigger(RecalcTrigger,Trigger1M)),NA())</f>
        <v>2.2012755940181705E-2</v>
      </c>
      <c r="L1661" s="52">
        <f>IFERROR(_xll.qlIndexFixing(Index3M,H1661,TRUE,_xll.ohTrigger(RecalcTrigger,Trigger3M)),NA())</f>
        <v>2.4283406800592735E-2</v>
      </c>
      <c r="M1661" s="52">
        <f>IFERROR(_xll.qlIndexFixing(ONIndex3M,I1661,TRUE,_xll.ohTrigger(RecalcTrigger,Trigger3M)),NA())</f>
        <v>2.42227814326057E-2</v>
      </c>
      <c r="N1661" s="52">
        <f>IFERROR(_xll.qlIndexFixing(Index6M,$H1661,TRUE,_xll.ohTrigger(RecalcTrigger,Trigger6M)),NA())</f>
        <v>2.5913739866015185E-2</v>
      </c>
      <c r="O1661" s="52">
        <f>IFERROR(_xll.qlIndexFixing(ONIndex6M,I1661,TRUE,_xll.ohTrigger(RecalcTrigger,Trigger6M)),NA())</f>
        <v>2.5764398562690971E-2</v>
      </c>
      <c r="P1661" s="52">
        <f>IFERROR(_xll.qlIndexFixing(Index1Y,$H1661,TRUE,_xll.ohTrigger(RecalcTrigger,Trigger1Y)),NA())</f>
        <v>2.79011375842519E-2</v>
      </c>
      <c r="Q1661" s="52">
        <f>IFERROR(_xll.qlIndexFixing(ONIndex1Y,I1661,TRUE,_xll.ohTrigger(RecalcTrigger,Trigger1Y)),NA())</f>
        <v>2.7457918116642333E-2</v>
      </c>
    </row>
    <row r="1662" spans="2:17" x14ac:dyDescent="0.2">
      <c r="B1662" s="46" t="s">
        <v>51</v>
      </c>
      <c r="D1662" s="49">
        <f>_xll.qlCalendarAdvance(LocalCalendar,$D1661,B1662,"f",FALSE)</f>
        <v>51264</v>
      </c>
      <c r="E1662" s="49">
        <f>_xll.qlInterestRateIndexValueDate(IndexON,D1662)</f>
        <v>51264</v>
      </c>
      <c r="F1662" s="52">
        <f>IFERROR(_xll.qlIndexFixing(IndexON,D1662,TRUE,_xll.ohTrigger(RecalcTrigger,TriggerON)),NA())</f>
        <v>2.0649120951041766E-2</v>
      </c>
      <c r="H1662" s="49">
        <f>_xll.qlCalendarAdvance(IborCalendar,$H1661,B1662,"f",FALSE)</f>
        <v>51251</v>
      </c>
      <c r="I1662" s="49">
        <f>_xll.qlInterestRateIndexValueDate(Index1M,$H1662)</f>
        <v>51253</v>
      </c>
      <c r="J1662" s="52">
        <f>IFERROR(_xll.qlIndexFixing(Index1M,$H1662,TRUE,_xll.ohTrigger(RecalcTrigger,Trigger1M)),NA())</f>
        <v>2.2026140791717996E-2</v>
      </c>
      <c r="K1662" s="52">
        <f>IFERROR(_xll.qlIndexFixing(ONIndex1M,I1662,TRUE,_xll.ohTrigger(RecalcTrigger,Trigger1M)),NA())</f>
        <v>2.2010727485790582E-2</v>
      </c>
      <c r="L1662" s="52">
        <f>IFERROR(_xll.qlIndexFixing(Index3M,H1662,TRUE,_xll.ohTrigger(RecalcTrigger,Trigger3M)),NA())</f>
        <v>2.4281667908993231E-2</v>
      </c>
      <c r="M1662" s="52">
        <f>IFERROR(_xll.qlIndexFixing(ONIndex3M,I1662,TRUE,_xll.ohTrigger(RecalcTrigger,Trigger3M)),NA())</f>
        <v>2.4220936842578311E-2</v>
      </c>
      <c r="N1662" s="52">
        <f>IFERROR(_xll.qlIndexFixing(Index6M,$H1662,TRUE,_xll.ohTrigger(RecalcTrigger,Trigger6M)),NA())</f>
        <v>2.5912363263648815E-2</v>
      </c>
      <c r="O1662" s="52">
        <f>IFERROR(_xll.qlIndexFixing(ONIndex6M,I1662,TRUE,_xll.ohTrigger(RecalcTrigger,Trigger6M)),NA())</f>
        <v>2.5762775158746365E-2</v>
      </c>
      <c r="P1662" s="52">
        <f>IFERROR(_xll.qlIndexFixing(Index1Y,$H1662,TRUE,_xll.ohTrigger(RecalcTrigger,Trigger1Y)),NA())</f>
        <v>2.7902464658054904E-2</v>
      </c>
      <c r="Q1662" s="52">
        <f>IFERROR(_xll.qlIndexFixing(ONIndex1Y,I1662,TRUE,_xll.ohTrigger(RecalcTrigger,Trigger1Y)),NA())</f>
        <v>2.7459320496960871E-2</v>
      </c>
    </row>
    <row r="1663" spans="2:17" x14ac:dyDescent="0.2">
      <c r="B1663" s="46" t="s">
        <v>51</v>
      </c>
      <c r="D1663" s="49">
        <f>_xll.qlCalendarAdvance(LocalCalendar,$D1662,B1663,"f",FALSE)</f>
        <v>51271</v>
      </c>
      <c r="E1663" s="49">
        <f>_xll.qlInterestRateIndexValueDate(IndexON,D1663)</f>
        <v>51271</v>
      </c>
      <c r="F1663" s="52">
        <f>IFERROR(_xll.qlIndexFixing(IndexON,D1663,TRUE,_xll.ohTrigger(RecalcTrigger,TriggerON)),NA())</f>
        <v>2.0647406785752054E-2</v>
      </c>
      <c r="H1663" s="49">
        <f>_xll.qlCalendarAdvance(IborCalendar,$H1662,B1663,"f",FALSE)</f>
        <v>51258</v>
      </c>
      <c r="I1663" s="49">
        <f>_xll.qlInterestRateIndexValueDate(Index1M,$H1663)</f>
        <v>51260</v>
      </c>
      <c r="J1663" s="52">
        <f>IFERROR(_xll.qlIndexFixing(Index1M,$H1663,TRUE,_xll.ohTrigger(RecalcTrigger,Trigger1M)),NA())</f>
        <v>2.2023648154732227E-2</v>
      </c>
      <c r="K1663" s="52">
        <f>IFERROR(_xll.qlIndexFixing(ONIndex1M,I1663,TRUE,_xll.ohTrigger(RecalcTrigger,Trigger1M)),NA())</f>
        <v>2.2009254055825878E-2</v>
      </c>
      <c r="L1663" s="52">
        <f>IFERROR(_xll.qlIndexFixing(Index3M,H1663,TRUE,_xll.ohTrigger(RecalcTrigger,Trigger3M)),NA())</f>
        <v>2.428204150401541E-2</v>
      </c>
      <c r="M1663" s="52">
        <f>IFERROR(_xll.qlIndexFixing(ONIndex3M,I1663,TRUE,_xll.ohTrigger(RecalcTrigger,Trigger3M)),NA())</f>
        <v>2.4219795706252878E-2</v>
      </c>
      <c r="N1663" s="52">
        <f>IFERROR(_xll.qlIndexFixing(Index6M,$H1663,TRUE,_xll.ohTrigger(RecalcTrigger,Trigger6M)),NA())</f>
        <v>2.5911007282714792E-2</v>
      </c>
      <c r="O1663" s="52">
        <f>IFERROR(_xll.qlIndexFixing(ONIndex6M,I1663,TRUE,_xll.ohTrigger(RecalcTrigger,Trigger6M)),NA())</f>
        <v>2.5761980172482879E-2</v>
      </c>
      <c r="P1663" s="52">
        <f>IFERROR(_xll.qlIndexFixing(Index1Y,$H1663,TRUE,_xll.ohTrigger(RecalcTrigger,Trigger1Y)),NA())</f>
        <v>2.7906411914353262E-2</v>
      </c>
      <c r="Q1663" s="52">
        <f>IFERROR(_xll.qlIndexFixing(ONIndex1Y,I1663,TRUE,_xll.ohTrigger(RecalcTrigger,Trigger1Y)),NA())</f>
        <v>2.7461919152864667E-2</v>
      </c>
    </row>
    <row r="1664" spans="2:17" x14ac:dyDescent="0.2">
      <c r="B1664" s="46" t="s">
        <v>51</v>
      </c>
      <c r="D1664" s="49">
        <f>_xll.qlCalendarAdvance(LocalCalendar,$D1663,B1664,"f",FALSE)</f>
        <v>51278</v>
      </c>
      <c r="E1664" s="49">
        <f>_xll.qlInterestRateIndexValueDate(IndexON,D1664)</f>
        <v>51278</v>
      </c>
      <c r="F1664" s="52">
        <f>IFERROR(_xll.qlIndexFixing(IndexON,D1664,TRUE,_xll.ohTrigger(RecalcTrigger,TriggerON)),NA())</f>
        <v>2.0645712103997127E-2</v>
      </c>
      <c r="H1664" s="49">
        <f>_xll.qlCalendarAdvance(IborCalendar,$H1663,B1664,"f",FALSE)</f>
        <v>51265</v>
      </c>
      <c r="I1664" s="49">
        <f>_xll.qlInterestRateIndexValueDate(Index1M,$H1664)</f>
        <v>51267</v>
      </c>
      <c r="J1664" s="52">
        <f>IFERROR(_xll.qlIndexFixing(Index1M,$H1664,TRUE,_xll.ohTrigger(RecalcTrigger,Trigger1M)),NA())</f>
        <v>2.2021713895917176E-2</v>
      </c>
      <c r="K1664" s="52">
        <f>IFERROR(_xll.qlIndexFixing(ONIndex1M,I1664,TRUE,_xll.ohTrigger(RecalcTrigger,Trigger1M)),NA())</f>
        <v>2.2006743704139353E-2</v>
      </c>
      <c r="L1664" s="52">
        <f>IFERROR(_xll.qlIndexFixing(Index3M,H1664,TRUE,_xll.ohTrigger(RecalcTrigger,Trigger3M)),NA())</f>
        <v>2.4280343362797979E-2</v>
      </c>
      <c r="M1664" s="52">
        <f>IFERROR(_xll.qlIndexFixing(ONIndex3M,I1664,TRUE,_xll.ohTrigger(RecalcTrigger,Trigger3M)),NA())</f>
        <v>2.4217303006173196E-2</v>
      </c>
      <c r="N1664" s="52">
        <f>IFERROR(_xll.qlIndexFixing(Index6M,$H1664,TRUE,_xll.ohTrigger(RecalcTrigger,Trigger6M)),NA())</f>
        <v>2.5910512116296063E-2</v>
      </c>
      <c r="O1664" s="52">
        <f>IFERROR(_xll.qlIndexFixing(ONIndex6M,I1664,TRUE,_xll.ohTrigger(RecalcTrigger,Trigger6M)),NA())</f>
        <v>2.5759589412599482E-2</v>
      </c>
      <c r="P1664" s="52">
        <f>IFERROR(_xll.qlIndexFixing(Index1Y,$H1664,TRUE,_xll.ohTrigger(RecalcTrigger,Trigger1Y)),NA())</f>
        <v>2.7907821941465689E-2</v>
      </c>
      <c r="Q1664" s="52">
        <f>IFERROR(_xll.qlIndexFixing(ONIndex1Y,I1664,TRUE,_xll.ohTrigger(RecalcTrigger,Trigger1Y)),NA())</f>
        <v>2.7462256477779334E-2</v>
      </c>
    </row>
    <row r="1665" spans="2:17" x14ac:dyDescent="0.2">
      <c r="B1665" s="46" t="s">
        <v>51</v>
      </c>
      <c r="D1665" s="49">
        <f>_xll.qlCalendarAdvance(LocalCalendar,$D1664,B1665,"f",FALSE)</f>
        <v>51285</v>
      </c>
      <c r="E1665" s="49">
        <f>_xll.qlInterestRateIndexValueDate(IndexON,D1665)</f>
        <v>51285</v>
      </c>
      <c r="F1665" s="52">
        <f>IFERROR(_xll.qlIndexFixing(IndexON,D1665,TRUE,_xll.ohTrigger(RecalcTrigger,TriggerON)),NA())</f>
        <v>2.0644036905776986E-2</v>
      </c>
      <c r="H1665" s="49">
        <f>_xll.qlCalendarAdvance(IborCalendar,$H1664,B1665,"f",FALSE)</f>
        <v>51272</v>
      </c>
      <c r="I1665" s="49">
        <f>_xll.qlInterestRateIndexValueDate(Index1M,$H1665)</f>
        <v>51274</v>
      </c>
      <c r="J1665" s="52">
        <f>IFERROR(_xll.qlIndexFixing(Index1M,$H1665,TRUE,_xll.ohTrigger(RecalcTrigger,Trigger1M)),NA())</f>
        <v>2.2019804054811267E-2</v>
      </c>
      <c r="K1665" s="52">
        <f>IFERROR(_xll.qlIndexFixing(ONIndex1M,I1665,TRUE,_xll.ohTrigger(RecalcTrigger,Trigger1M)),NA())</f>
        <v>2.2004788376825957E-2</v>
      </c>
      <c r="L1665" s="52">
        <f>IFERROR(_xll.qlIndexFixing(Index3M,H1665,TRUE,_xll.ohTrigger(RecalcTrigger,Trigger3M)),NA())</f>
        <v>2.4278663783379454E-2</v>
      </c>
      <c r="M1665" s="52">
        <f>IFERROR(_xll.qlIndexFixing(ONIndex3M,I1665,TRUE,_xll.ohTrigger(RecalcTrigger,Trigger3M)),NA())</f>
        <v>2.4215513759848761E-2</v>
      </c>
      <c r="N1665" s="52">
        <f>IFERROR(_xll.qlIndexFixing(Index6M,$H1665,TRUE,_xll.ohTrigger(RecalcTrigger,Trigger6M)),NA())</f>
        <v>2.5908357184974404E-2</v>
      </c>
      <c r="O1665" s="52">
        <f>IFERROR(_xll.qlIndexFixing(ONIndex6M,I1665,TRUE,_xll.ohTrigger(RecalcTrigger,Trigger6M)),NA())</f>
        <v>2.5758027070370559E-2</v>
      </c>
      <c r="P1665" s="52">
        <f>IFERROR(_xll.qlIndexFixing(Index1Y,$H1665,TRUE,_xll.ohTrigger(RecalcTrigger,Trigger1Y)),NA())</f>
        <v>2.7910566497767807E-2</v>
      </c>
      <c r="Q1665" s="52">
        <f>IFERROR(_xll.qlIndexFixing(ONIndex1Y,I1665,TRUE,_xll.ohTrigger(RecalcTrigger,Trigger1Y)),NA())</f>
        <v>2.746379007827926E-2</v>
      </c>
    </row>
    <row r="1666" spans="2:17" x14ac:dyDescent="0.2">
      <c r="B1666" s="46" t="s">
        <v>51</v>
      </c>
      <c r="D1666" s="49">
        <f>_xll.qlCalendarAdvance(LocalCalendar,$D1665,B1666,"f",FALSE)</f>
        <v>51292</v>
      </c>
      <c r="E1666" s="49">
        <f>_xll.qlInterestRateIndexValueDate(IndexON,D1666)</f>
        <v>51292</v>
      </c>
      <c r="F1666" s="52">
        <f>IFERROR(_xll.qlIndexFixing(IndexON,D1666,TRUE,_xll.ohTrigger(RecalcTrigger,TriggerON)),NA())</f>
        <v>2.0642381191251502E-2</v>
      </c>
      <c r="H1666" s="49">
        <f>_xll.qlCalendarAdvance(IborCalendar,$H1665,B1666,"f",FALSE)</f>
        <v>51279</v>
      </c>
      <c r="I1666" s="49">
        <f>_xll.qlInterestRateIndexValueDate(Index1M,$H1666)</f>
        <v>51281</v>
      </c>
      <c r="J1666" s="52">
        <f>IFERROR(_xll.qlIndexFixing(Index1M,$H1666,TRUE,_xll.ohTrigger(RecalcTrigger,Trigger1M)),NA())</f>
        <v>2.2017918631406768E-2</v>
      </c>
      <c r="K1666" s="52">
        <f>IFERROR(_xll.qlIndexFixing(ONIndex1M,I1666,TRUE,_xll.ohTrigger(RecalcTrigger,Trigger1M)),NA())</f>
        <v>2.2003392939013988E-2</v>
      </c>
      <c r="L1666" s="52">
        <f>IFERROR(_xll.qlIndexFixing(Index3M,H1666,TRUE,_xll.ohTrigger(RecalcTrigger,Trigger3M)),NA())</f>
        <v>2.4277704674739647E-2</v>
      </c>
      <c r="M1666" s="52">
        <f>IFERROR(_xll.qlIndexFixing(ONIndex3M,I1666,TRUE,_xll.ohTrigger(RecalcTrigger,Trigger3M)),NA())</f>
        <v>2.4214431559446137E-2</v>
      </c>
      <c r="N1666" s="52">
        <f>IFERROR(_xll.qlIndexFixing(Index6M,$H1666,TRUE,_xll.ohTrigger(RecalcTrigger,Trigger6M)),NA())</f>
        <v>2.590706306808508E-2</v>
      </c>
      <c r="O1666" s="52">
        <f>IFERROR(_xll.qlIndexFixing(ONIndex6M,I1666,TRUE,_xll.ohTrigger(RecalcTrigger,Trigger6M)),NA())</f>
        <v>2.575729717231523E-2</v>
      </c>
      <c r="P1666" s="52">
        <f>IFERROR(_xll.qlIndexFixing(Index1Y,$H1666,TRUE,_xll.ohTrigger(RecalcTrigger,Trigger1Y)),NA())</f>
        <v>2.7914653114540972E-2</v>
      </c>
      <c r="Q1666" s="52">
        <f>IFERROR(_xll.qlIndexFixing(ONIndex1Y,I1666,TRUE,_xll.ohTrigger(RecalcTrigger,Trigger1Y)),NA())</f>
        <v>2.74665296789256E-2</v>
      </c>
    </row>
    <row r="1667" spans="2:17" x14ac:dyDescent="0.2">
      <c r="B1667" s="46" t="s">
        <v>51</v>
      </c>
      <c r="D1667" s="49">
        <f>_xll.qlCalendarAdvance(LocalCalendar,$D1666,B1667,"f",FALSE)</f>
        <v>51299</v>
      </c>
      <c r="E1667" s="49">
        <f>_xll.qlInterestRateIndexValueDate(IndexON,D1667)</f>
        <v>51299</v>
      </c>
      <c r="F1667" s="52">
        <f>IFERROR(_xll.qlIndexFixing(IndexON,D1667,TRUE,_xll.ohTrigger(RecalcTrigger,TriggerON)),NA())</f>
        <v>2.0640744960260804E-2</v>
      </c>
      <c r="H1667" s="49">
        <f>_xll.qlCalendarAdvance(IborCalendar,$H1666,B1667,"f",FALSE)</f>
        <v>51286</v>
      </c>
      <c r="I1667" s="49">
        <f>_xll.qlInterestRateIndexValueDate(Index1M,$H1667)</f>
        <v>51288</v>
      </c>
      <c r="J1667" s="52">
        <f>IFERROR(_xll.qlIndexFixing(Index1M,$H1667,TRUE,_xll.ohTrigger(RecalcTrigger,Trigger1M)),NA())</f>
        <v>2.2016057625685627E-2</v>
      </c>
      <c r="K1667" s="52">
        <f>IFERROR(_xll.qlIndexFixing(ONIndex1M,I1667,TRUE,_xll.ohTrigger(RecalcTrigger,Trigger1M)),NA())</f>
        <v>2.2000950849250245E-2</v>
      </c>
      <c r="L1667" s="52">
        <f>IFERROR(_xll.qlIndexFixing(Index3M,H1667,TRUE,_xll.ohTrigger(RecalcTrigger,Trigger3M)),NA())</f>
        <v>2.4276063434365724E-2</v>
      </c>
      <c r="M1667" s="52">
        <f>IFERROR(_xll.qlIndexFixing(ONIndex3M,I1667,TRUE,_xll.ohTrigger(RecalcTrigger,Trigger3M)),NA())</f>
        <v>2.4211990610663037E-2</v>
      </c>
      <c r="N1667" s="52">
        <f>IFERROR(_xll.qlIndexFixing(Index6M,$H1667,TRUE,_xll.ohTrigger(RecalcTrigger,Trigger6M)),NA())</f>
        <v>2.5905789572461313E-2</v>
      </c>
      <c r="O1667" s="52">
        <f>IFERROR(_xll.qlIndexFixing(ONIndex6M,I1667,TRUE,_xll.ohTrigger(RecalcTrigger,Trigger6M)),NA())</f>
        <v>2.5754963447575108E-2</v>
      </c>
      <c r="P1667" s="52">
        <f>IFERROR(_xll.qlIndexFixing(Index1Y,$H1667,TRUE,_xll.ohTrigger(RecalcTrigger,Trigger1Y)),NA())</f>
        <v>2.7916179310283607E-2</v>
      </c>
      <c r="Q1667" s="52">
        <f>IFERROR(_xll.qlIndexFixing(ONIndex1Y,I1667,TRUE,_xll.ohTrigger(RecalcTrigger,Trigger1Y)),NA())</f>
        <v>2.7466988499487144E-2</v>
      </c>
    </row>
    <row r="1668" spans="2:17" x14ac:dyDescent="0.2">
      <c r="B1668" s="46" t="s">
        <v>51</v>
      </c>
      <c r="D1668" s="49">
        <f>_xll.qlCalendarAdvance(LocalCalendar,$D1667,B1668,"f",FALSE)</f>
        <v>51306</v>
      </c>
      <c r="E1668" s="49">
        <f>_xll.qlInterestRateIndexValueDate(IndexON,D1668)</f>
        <v>51306</v>
      </c>
      <c r="F1668" s="52">
        <f>IFERROR(_xll.qlIndexFixing(IndexON,D1668,TRUE,_xll.ohTrigger(RecalcTrigger,TriggerON)),NA())</f>
        <v>2.0639128212884827E-2</v>
      </c>
      <c r="H1668" s="49">
        <f>_xll.qlCalendarAdvance(IborCalendar,$H1667,B1668,"f",FALSE)</f>
        <v>51293</v>
      </c>
      <c r="I1668" s="49">
        <f>_xll.qlInterestRateIndexValueDate(Index1M,$H1668)</f>
        <v>51295</v>
      </c>
      <c r="J1668" s="52">
        <f>IFERROR(_xll.qlIndexFixing(Index1M,$H1668,TRUE,_xll.ohTrigger(RecalcTrigger,Trigger1M)),NA())</f>
        <v>2.2014221037640114E-2</v>
      </c>
      <c r="K1668" s="52">
        <f>IFERROR(_xll.qlIndexFixing(ONIndex1M,I1668,TRUE,_xll.ohTrigger(RecalcTrigger,Trigger1M)),NA())</f>
        <v>2.1999068648934639E-2</v>
      </c>
      <c r="L1668" s="52">
        <f>IFERROR(_xll.qlIndexFixing(Index3M,H1668,TRUE,_xll.ohTrigger(RecalcTrigger,Trigger3M)),NA())</f>
        <v>2.4273736415684317E-2</v>
      </c>
      <c r="M1668" s="52">
        <f>IFERROR(_xll.qlIndexFixing(ONIndex3M,I1668,TRUE,_xll.ohTrigger(RecalcTrigger,Trigger3M)),NA())</f>
        <v>2.4210256707908329E-2</v>
      </c>
      <c r="N1668" s="52">
        <f>IFERROR(_xll.qlIndexFixing(Index6M,$H1668,TRUE,_xll.ohTrigger(RecalcTrigger,Trigger6M)),NA())</f>
        <v>2.5904536698064654E-2</v>
      </c>
      <c r="O1668" s="52">
        <f>IFERROR(_xll.qlIndexFixing(ONIndex6M,I1668,TRUE,_xll.ohTrigger(RecalcTrigger,Trigger6M)),NA())</f>
        <v>2.5753462167035224E-2</v>
      </c>
      <c r="P1668" s="52">
        <f>IFERROR(_xll.qlIndexFixing(Index1Y,$H1668,TRUE,_xll.ohTrigger(RecalcTrigger,Trigger1Y)),NA())</f>
        <v>2.791904414444054E-2</v>
      </c>
      <c r="Q1668" s="52">
        <f>IFERROR(_xll.qlIndexFixing(ONIndex1Y,I1668,TRUE,_xll.ohTrigger(RecalcTrigger,Trigger1Y)),NA())</f>
        <v>2.7468653320221748E-2</v>
      </c>
    </row>
    <row r="1669" spans="2:17" x14ac:dyDescent="0.2">
      <c r="B1669" s="46" t="s">
        <v>51</v>
      </c>
      <c r="D1669" s="49">
        <f>_xll.qlCalendarAdvance(LocalCalendar,$D1668,B1669,"f",FALSE)</f>
        <v>51313</v>
      </c>
      <c r="E1669" s="49">
        <f>_xll.qlInterestRateIndexValueDate(IndexON,D1669)</f>
        <v>51313</v>
      </c>
      <c r="F1669" s="52">
        <f>IFERROR(_xll.qlIndexFixing(IndexON,D1669,TRUE,_xll.ohTrigger(RecalcTrigger,TriggerON)),NA())</f>
        <v>2.0637530949123573E-2</v>
      </c>
      <c r="H1669" s="49">
        <f>_xll.qlCalendarAdvance(IborCalendar,$H1668,B1669,"f",FALSE)</f>
        <v>51300</v>
      </c>
      <c r="I1669" s="49">
        <f>_xll.qlInterestRateIndexValueDate(Index1M,$H1669)</f>
        <v>51302</v>
      </c>
      <c r="J1669" s="52">
        <f>IFERROR(_xll.qlIndexFixing(Index1M,$H1669,TRUE,_xll.ohTrigger(RecalcTrigger,Trigger1M)),NA())</f>
        <v>2.2012408867254748E-2</v>
      </c>
      <c r="K1669" s="52">
        <f>IFERROR(_xll.qlIndexFixing(ONIndex1M,I1669,TRUE,_xll.ohTrigger(RecalcTrigger,Trigger1M)),NA())</f>
        <v>2.199721082432049E-2</v>
      </c>
      <c r="L1669" s="52">
        <f>IFERROR(_xll.qlIndexFixing(Index3M,H1669,TRUE,_xll.ohTrigger(RecalcTrigger,Trigger3M)),NA())</f>
        <v>2.4272131083228413E-2</v>
      </c>
      <c r="M1669" s="52">
        <f>IFERROR(_xll.qlIndexFixing(ONIndex3M,I1669,TRUE,_xll.ohTrigger(RecalcTrigger,Trigger3M)),NA())</f>
        <v>2.4208541253010196E-2</v>
      </c>
      <c r="N1669" s="52">
        <f>IFERROR(_xll.qlIndexFixing(Index6M,$H1669,TRUE,_xll.ohTrigger(RecalcTrigger,Trigger6M)),NA())</f>
        <v>2.5903304444854478E-2</v>
      </c>
      <c r="O1669" s="52">
        <f>IFERROR(_xll.qlIndexFixing(ONIndex6M,I1669,TRUE,_xll.ohTrigger(RecalcTrigger,Trigger6M)),NA())</f>
        <v>2.5751981240400568E-2</v>
      </c>
      <c r="P1669" s="52">
        <f>IFERROR(_xll.qlIndexFixing(Index1Y,$H1669,TRUE,_xll.ohTrigger(RecalcTrigger,Trigger1Y)),NA())</f>
        <v>2.7921945649134597E-2</v>
      </c>
      <c r="Q1669" s="52">
        <f>IFERROR(_xll.qlIndexFixing(ONIndex1Y,I1669,TRUE,_xll.ohTrigger(RecalcTrigger,Trigger1Y)),NA())</f>
        <v>2.7470361880954641E-2</v>
      </c>
    </row>
    <row r="1670" spans="2:17" x14ac:dyDescent="0.2">
      <c r="B1670" s="46" t="s">
        <v>51</v>
      </c>
      <c r="D1670" s="49">
        <f>_xll.qlCalendarAdvance(LocalCalendar,$D1669,B1670,"f",FALSE)</f>
        <v>51320</v>
      </c>
      <c r="E1670" s="49">
        <f>_xll.qlInterestRateIndexValueDate(IndexON,D1670)</f>
        <v>51320</v>
      </c>
      <c r="F1670" s="52">
        <f>IFERROR(_xll.qlIndexFixing(IndexON,D1670,TRUE,_xll.ohTrigger(RecalcTrigger,TriggerON)),NA())</f>
        <v>2.0636432707146213E-2</v>
      </c>
      <c r="H1670" s="49">
        <f>_xll.qlCalendarAdvance(IborCalendar,$H1669,B1670,"f",FALSE)</f>
        <v>51307</v>
      </c>
      <c r="I1670" s="49">
        <f>_xll.qlInterestRateIndexValueDate(Index1M,$H1670)</f>
        <v>51309</v>
      </c>
      <c r="J1670" s="52">
        <f>IFERROR(_xll.qlIndexFixing(Index1M,$H1670,TRUE,_xll.ohTrigger(RecalcTrigger,Trigger1M)),NA())</f>
        <v>2.2010621114519222E-2</v>
      </c>
      <c r="K1670" s="52">
        <f>IFERROR(_xll.qlIndexFixing(ONIndex1M,I1670,TRUE,_xll.ohTrigger(RecalcTrigger,Trigger1M)),NA())</f>
        <v>2.1995377375381153E-2</v>
      </c>
      <c r="L1670" s="52">
        <f>IFERROR(_xll.qlIndexFixing(Index3M,H1670,TRUE,_xll.ohTrigger(RecalcTrigger,Trigger3M)),NA())</f>
        <v>2.4270544312453211E-2</v>
      </c>
      <c r="M1670" s="52">
        <f>IFERROR(_xll.qlIndexFixing(ONIndex3M,I1670,TRUE,_xll.ohTrigger(RecalcTrigger,Trigger3M)),NA())</f>
        <v>2.420684424602193E-2</v>
      </c>
      <c r="N1670" s="52">
        <f>IFERROR(_xll.qlIndexFixing(Index6M,$H1670,TRUE,_xll.ohTrigger(RecalcTrigger,Trigger6M)),NA())</f>
        <v>2.5902092812792338E-2</v>
      </c>
      <c r="O1670" s="52">
        <f>IFERROR(_xll.qlIndexFixing(ONIndex6M,I1670,TRUE,_xll.ohTrigger(RecalcTrigger,Trigger6M)),NA())</f>
        <v>2.5750520667644494E-2</v>
      </c>
      <c r="P1670" s="52">
        <f>IFERROR(_xll.qlIndexFixing(Index1Y,$H1670,TRUE,_xll.ohTrigger(RecalcTrigger,Trigger1Y)),NA())</f>
        <v>2.7924882113299611E-2</v>
      </c>
      <c r="Q1670" s="52">
        <f>IFERROR(_xll.qlIndexFixing(ONIndex1Y,I1670,TRUE,_xll.ohTrigger(RecalcTrigger,Trigger1Y)),NA())</f>
        <v>2.7472114181845697E-2</v>
      </c>
    </row>
    <row r="1671" spans="2:17" x14ac:dyDescent="0.2">
      <c r="B1671" s="46" t="s">
        <v>51</v>
      </c>
      <c r="D1671" s="49">
        <f>_xll.qlCalendarAdvance(LocalCalendar,$D1670,B1671,"f",FALSE)</f>
        <v>51327</v>
      </c>
      <c r="E1671" s="49">
        <f>_xll.qlInterestRateIndexValueDate(IndexON,D1671)</f>
        <v>51327</v>
      </c>
      <c r="F1671" s="52">
        <f>IFERROR(_xll.qlIndexFixing(IndexON,D1671,TRUE,_xll.ohTrigger(RecalcTrigger,TriggerON)),NA())</f>
        <v>2.0634394872365291E-2</v>
      </c>
      <c r="H1671" s="49">
        <f>_xll.qlCalendarAdvance(IborCalendar,$H1670,B1671,"f",FALSE)</f>
        <v>51314</v>
      </c>
      <c r="I1671" s="49">
        <f>_xll.qlInterestRateIndexValueDate(Index1M,$H1671)</f>
        <v>51316</v>
      </c>
      <c r="J1671" s="52">
        <f>IFERROR(_xll.qlIndexFixing(Index1M,$H1671,TRUE,_xll.ohTrigger(RecalcTrigger,Trigger1M)),NA())</f>
        <v>2.2009406414506549E-2</v>
      </c>
      <c r="K1671" s="52">
        <f>IFERROR(_xll.qlIndexFixing(ONIndex1M,I1671,TRUE,_xll.ohTrigger(RecalcTrigger,Trigger1M)),NA())</f>
        <v>2.1993568302116628E-2</v>
      </c>
      <c r="L1671" s="52">
        <f>IFERROR(_xll.qlIndexFixing(Index3M,H1671,TRUE,_xll.ohTrigger(RecalcTrigger,Trigger3M)),NA())</f>
        <v>2.4266852995643514E-2</v>
      </c>
      <c r="M1671" s="52">
        <f>IFERROR(_xll.qlIndexFixing(ONIndex3M,I1671,TRUE,_xll.ohTrigger(RecalcTrigger,Trigger3M)),NA())</f>
        <v>2.4205165686863594E-2</v>
      </c>
      <c r="N1671" s="52">
        <f>IFERROR(_xll.qlIndexFixing(Index6M,$H1671,TRUE,_xll.ohTrigger(RecalcTrigger,Trigger6M)),NA())</f>
        <v>2.590090180184064E-2</v>
      </c>
      <c r="O1671" s="52">
        <f>IFERROR(_xll.qlIndexFixing(ONIndex6M,I1671,TRUE,_xll.ohTrigger(RecalcTrigger,Trigger6M)),NA())</f>
        <v>2.5749080448767003E-2</v>
      </c>
      <c r="P1671" s="52">
        <f>IFERROR(_xll.qlIndexFixing(Index1Y,$H1671,TRUE,_xll.ohTrigger(RecalcTrigger,Trigger1Y)),NA())</f>
        <v>2.7923919293170823E-2</v>
      </c>
      <c r="Q1671" s="52">
        <f>IFERROR(_xll.qlIndexFixing(ONIndex1Y,I1671,TRUE,_xll.ohTrigger(RecalcTrigger,Trigger1Y)),NA())</f>
        <v>2.7473910222735043E-2</v>
      </c>
    </row>
    <row r="1672" spans="2:17" x14ac:dyDescent="0.2">
      <c r="B1672" s="46" t="s">
        <v>51</v>
      </c>
      <c r="D1672" s="49">
        <f>_xll.qlCalendarAdvance(LocalCalendar,$D1671,B1672,"f",FALSE)</f>
        <v>51334</v>
      </c>
      <c r="E1672" s="49">
        <f>_xll.qlInterestRateIndexValueDate(IndexON,D1672)</f>
        <v>51334</v>
      </c>
      <c r="F1672" s="52">
        <f>IFERROR(_xll.qlIndexFixing(IndexON,D1672,TRUE,_xll.ohTrigger(RecalcTrigger,TriggerON)),NA())</f>
        <v>2.0632856059368265E-2</v>
      </c>
      <c r="H1672" s="49">
        <f>_xll.qlCalendarAdvance(IborCalendar,$H1671,B1672,"f",FALSE)</f>
        <v>51321</v>
      </c>
      <c r="I1672" s="49">
        <f>_xll.qlInterestRateIndexValueDate(Index1M,$H1672)</f>
        <v>51323</v>
      </c>
      <c r="J1672" s="52">
        <f>IFERROR(_xll.qlIndexFixing(Index1M,$H1672,TRUE,_xll.ohTrigger(RecalcTrigger,Trigger1M)),NA())</f>
        <v>2.2007118861959003E-2</v>
      </c>
      <c r="K1672" s="52">
        <f>IFERROR(_xll.qlIndexFixing(ONIndex1M,I1672,TRUE,_xll.ohTrigger(RecalcTrigger,Trigger1M)),NA())</f>
        <v>2.1991783604526915E-2</v>
      </c>
      <c r="L1672" s="52">
        <f>IFERROR(_xll.qlIndexFixing(Index3M,H1672,TRUE,_xll.ohTrigger(RecalcTrigger,Trigger3M)),NA())</f>
        <v>2.4268135676749871E-2</v>
      </c>
      <c r="M1672" s="52">
        <f>IFERROR(_xll.qlIndexFixing(ONIndex3M,I1672,TRUE,_xll.ohTrigger(RecalcTrigger,Trigger3M)),NA())</f>
        <v>2.4203505575615125E-2</v>
      </c>
      <c r="N1672" s="52">
        <f>IFERROR(_xll.qlIndexFixing(Index6M,$H1672,TRUE,_xll.ohTrigger(RecalcTrigger,Trigger6M)),NA())</f>
        <v>2.5899731411960922E-2</v>
      </c>
      <c r="O1672" s="52">
        <f>IFERROR(_xll.qlIndexFixing(ONIndex6M,I1672,TRUE,_xll.ohTrigger(RecalcTrigger,Trigger6M)),NA())</f>
        <v>2.5747660583821386E-2</v>
      </c>
      <c r="P1672" s="52">
        <f>IFERROR(_xll.qlIndexFixing(Index1Y,$H1672,TRUE,_xll.ohTrigger(RecalcTrigger,Trigger1Y)),NA())</f>
        <v>2.7930853075697478E-2</v>
      </c>
      <c r="Q1672" s="52">
        <f>IFERROR(_xll.qlIndexFixing(ONIndex1Y,I1672,TRUE,_xll.ohTrigger(RecalcTrigger,Trigger1Y)),NA())</f>
        <v>2.7475750003755905E-2</v>
      </c>
    </row>
    <row r="1673" spans="2:17" x14ac:dyDescent="0.2">
      <c r="B1673" s="46" t="s">
        <v>51</v>
      </c>
      <c r="D1673" s="49">
        <f>_xll.qlCalendarAdvance(LocalCalendar,$D1672,B1673,"f",FALSE)</f>
        <v>51341</v>
      </c>
      <c r="E1673" s="49">
        <f>_xll.qlInterestRateIndexValueDate(IndexON,D1673)</f>
        <v>51341</v>
      </c>
      <c r="F1673" s="52">
        <f>IFERROR(_xll.qlIndexFixing(IndexON,D1673,TRUE,_xll.ohTrigger(RecalcTrigger,TriggerON)),NA())</f>
        <v>2.0631336729985961E-2</v>
      </c>
      <c r="H1673" s="49">
        <f>_xll.qlCalendarAdvance(IborCalendar,$H1672,B1673,"f",FALSE)</f>
        <v>51328</v>
      </c>
      <c r="I1673" s="49">
        <f>_xll.qlInterestRateIndexValueDate(Index1M,$H1673)</f>
        <v>51330</v>
      </c>
      <c r="J1673" s="52">
        <f>IFERROR(_xll.qlIndexFixing(Index1M,$H1673,TRUE,_xll.ohTrigger(RecalcTrigger,Trigger1M)),NA())</f>
        <v>2.2005404362108523E-2</v>
      </c>
      <c r="K1673" s="52">
        <f>IFERROR(_xll.qlIndexFixing(ONIndex1M,I1673,TRUE,_xll.ohTrigger(RecalcTrigger,Trigger1M)),NA())</f>
        <v>2.1990023282585369E-2</v>
      </c>
      <c r="L1673" s="52">
        <f>IFERROR(_xll.qlIndexFixing(Index3M,H1673,TRUE,_xll.ohTrigger(RecalcTrigger,Trigger3M)),NA())</f>
        <v>2.4265895369989878E-2</v>
      </c>
      <c r="M1673" s="52">
        <f>IFERROR(_xll.qlIndexFixing(ONIndex3M,I1673,TRUE,_xll.ohTrigger(RecalcTrigger,Trigger3M)),NA())</f>
        <v>2.4201863912196586E-2</v>
      </c>
      <c r="N1673" s="52">
        <f>IFERROR(_xll.qlIndexFixing(Index6M,$H1673,TRUE,_xll.ohTrigger(RecalcTrigger,Trigger6M)),NA())</f>
        <v>2.5898581643117764E-2</v>
      </c>
      <c r="O1673" s="52">
        <f>IFERROR(_xll.qlIndexFixing(ONIndex6M,I1673,TRUE,_xll.ohTrigger(RecalcTrigger,Trigger6M)),NA())</f>
        <v>2.5746261072727705E-2</v>
      </c>
      <c r="P1673" s="52">
        <f>IFERROR(_xll.qlIndexFixing(Index1Y,$H1673,TRUE,_xll.ohTrigger(RecalcTrigger,Trigger1Y)),NA())</f>
        <v>2.7933884151714796E-2</v>
      </c>
      <c r="Q1673" s="52">
        <f>IFERROR(_xll.qlIndexFixing(ONIndex1Y,I1673,TRUE,_xll.ohTrigger(RecalcTrigger,Trigger1Y)),NA())</f>
        <v>2.7477633524828349E-2</v>
      </c>
    </row>
    <row r="1674" spans="2:17" x14ac:dyDescent="0.2">
      <c r="B1674" s="46" t="s">
        <v>51</v>
      </c>
      <c r="D1674" s="49">
        <f>_xll.qlCalendarAdvance(LocalCalendar,$D1673,B1674,"f",FALSE)</f>
        <v>51348</v>
      </c>
      <c r="E1674" s="49">
        <f>_xll.qlInterestRateIndexValueDate(IndexON,D1674)</f>
        <v>51348</v>
      </c>
      <c r="F1674" s="52">
        <f>IFERROR(_xll.qlIndexFixing(IndexON,D1674,TRUE,_xll.ohTrigger(RecalcTrigger,TriggerON)),NA())</f>
        <v>2.0629836884218378E-2</v>
      </c>
      <c r="H1674" s="49">
        <f>_xll.qlCalendarAdvance(IborCalendar,$H1673,B1674,"f",FALSE)</f>
        <v>51335</v>
      </c>
      <c r="I1674" s="49">
        <f>_xll.qlInterestRateIndexValueDate(Index1M,$H1674)</f>
        <v>51337</v>
      </c>
      <c r="J1674" s="52">
        <f>IFERROR(_xll.qlIndexFixing(Index1M,$H1674,TRUE,_xll.ohTrigger(RecalcTrigger,Trigger1M)),NA())</f>
        <v>2.2003714279866624E-2</v>
      </c>
      <c r="K1674" s="52">
        <f>IFERROR(_xll.qlIndexFixing(ONIndex1M,I1674,TRUE,_xll.ohTrigger(RecalcTrigger,Trigger1M)),NA())</f>
        <v>2.198828733634528E-2</v>
      </c>
      <c r="L1674" s="52">
        <f>IFERROR(_xll.qlIndexFixing(Index3M,H1674,TRUE,_xll.ohTrigger(RecalcTrigger,Trigger3M)),NA())</f>
        <v>2.426438284571639E-2</v>
      </c>
      <c r="M1674" s="52">
        <f>IFERROR(_xll.qlIndexFixing(ONIndex3M,I1674,TRUE,_xll.ohTrigger(RecalcTrigger,Trigger3M)),NA())</f>
        <v>2.4200240696661268E-2</v>
      </c>
      <c r="N1674" s="52">
        <f>IFERROR(_xll.qlIndexFixing(Index6M,$H1674,TRUE,_xll.ohTrigger(RecalcTrigger,Trigger6M)),NA())</f>
        <v>2.5898306545336966E-2</v>
      </c>
      <c r="O1674" s="52">
        <f>IFERROR(_xll.qlIndexFixing(ONIndex6M,I1674,TRUE,_xll.ohTrigger(RecalcTrigger,Trigger6M)),NA())</f>
        <v>2.5744881915592543E-2</v>
      </c>
      <c r="P1674" s="52">
        <f>IFERROR(_xll.qlIndexFixing(Index1Y,$H1674,TRUE,_xll.ohTrigger(RecalcTrigger,Trigger1Y)),NA())</f>
        <v>2.7936943342772219E-2</v>
      </c>
      <c r="Q1674" s="52">
        <f>IFERROR(_xll.qlIndexFixing(ONIndex1Y,I1674,TRUE,_xll.ohTrigger(RecalcTrigger,Trigger1Y)),NA())</f>
        <v>2.7479560785979018E-2</v>
      </c>
    </row>
    <row r="1675" spans="2:17" x14ac:dyDescent="0.2">
      <c r="B1675" s="46" t="s">
        <v>51</v>
      </c>
      <c r="D1675" s="49">
        <f>_xll.qlCalendarAdvance(LocalCalendar,$D1674,B1675,"f",FALSE)</f>
        <v>51355</v>
      </c>
      <c r="E1675" s="49">
        <f>_xll.qlInterestRateIndexValueDate(IndexON,D1675)</f>
        <v>51355</v>
      </c>
      <c r="F1675" s="52">
        <f>IFERROR(_xll.qlIndexFixing(IndexON,D1675,TRUE,_xll.ohTrigger(RecalcTrigger,TriggerON)),NA())</f>
        <v>2.0628356521905644E-2</v>
      </c>
      <c r="H1675" s="49">
        <f>_xll.qlCalendarAdvance(IborCalendar,$H1674,B1675,"f",FALSE)</f>
        <v>51342</v>
      </c>
      <c r="I1675" s="49">
        <f>_xll.qlInterestRateIndexValueDate(Index1M,$H1675)</f>
        <v>51344</v>
      </c>
      <c r="J1675" s="52">
        <f>IFERROR(_xll.qlIndexFixing(Index1M,$H1675,TRUE,_xll.ohTrigger(RecalcTrigger,Trigger1M)),NA())</f>
        <v>2.2002603811350774E-2</v>
      </c>
      <c r="K1675" s="52">
        <f>IFERROR(_xll.qlIndexFixing(ONIndex1M,I1675,TRUE,_xll.ohTrigger(RecalcTrigger,Trigger1M)),NA())</f>
        <v>2.1986575765726712E-2</v>
      </c>
      <c r="L1675" s="52">
        <f>IFERROR(_xll.qlIndexFixing(Index3M,H1675,TRUE,_xll.ohTrigger(RecalcTrigger,Trigger3M)),NA())</f>
        <v>2.4262888883010505E-2</v>
      </c>
      <c r="M1675" s="52">
        <f>IFERROR(_xll.qlIndexFixing(ONIndex3M,I1675,TRUE,_xll.ohTrigger(RecalcTrigger,Trigger3M)),NA())</f>
        <v>2.4198635928982526E-2</v>
      </c>
      <c r="N1675" s="52">
        <f>IFERROR(_xll.qlIndexFixing(Index6M,$H1675,TRUE,_xll.ohTrigger(RecalcTrigger,Trigger6M)),NA())</f>
        <v>2.5896343968397219E-2</v>
      </c>
      <c r="O1675" s="52">
        <f>IFERROR(_xll.qlIndexFixing(ONIndex6M,I1675,TRUE,_xll.ohTrigger(RecalcTrigger,Trigger6M)),NA())</f>
        <v>2.5743523112282674E-2</v>
      </c>
      <c r="P1675" s="52">
        <f>IFERROR(_xll.qlIndexFixing(Index1Y,$H1675,TRUE,_xll.ohTrigger(RecalcTrigger,Trigger1Y)),NA())</f>
        <v>2.7940028937716677E-2</v>
      </c>
      <c r="Q1675" s="52">
        <f>IFERROR(_xll.qlIndexFixing(ONIndex1Y,I1675,TRUE,_xll.ohTrigger(RecalcTrigger,Trigger1Y)),NA())</f>
        <v>2.7481531787207913E-2</v>
      </c>
    </row>
    <row r="1676" spans="2:17" x14ac:dyDescent="0.2">
      <c r="B1676" s="46" t="s">
        <v>51</v>
      </c>
      <c r="D1676" s="49">
        <f>_xll.qlCalendarAdvance(LocalCalendar,$D1675,B1676,"f",FALSE)</f>
        <v>51362</v>
      </c>
      <c r="E1676" s="49">
        <f>_xll.qlInterestRateIndexValueDate(IndexON,D1676)</f>
        <v>51362</v>
      </c>
      <c r="F1676" s="52">
        <f>IFERROR(_xll.qlIndexFixing(IndexON,D1676,TRUE,_xll.ohTrigger(RecalcTrigger,TriggerON)),NA())</f>
        <v>2.0626895643367504E-2</v>
      </c>
      <c r="H1676" s="49">
        <f>_xll.qlCalendarAdvance(IborCalendar,$H1675,B1676,"f",FALSE)</f>
        <v>51349</v>
      </c>
      <c r="I1676" s="49">
        <f>_xll.qlInterestRateIndexValueDate(Index1M,$H1676)</f>
        <v>51351</v>
      </c>
      <c r="J1676" s="52">
        <f>IFERROR(_xll.qlIndexFixing(Index1M,$H1676,TRUE,_xll.ohTrigger(RecalcTrigger,Trigger1M)),NA())</f>
        <v>2.2000964208297447E-2</v>
      </c>
      <c r="K1676" s="52">
        <f>IFERROR(_xll.qlIndexFixing(ONIndex1M,I1676,TRUE,_xll.ohTrigger(RecalcTrigger,Trigger1M)),NA())</f>
        <v>2.1984888570809602E-2</v>
      </c>
      <c r="L1676" s="52">
        <f>IFERROR(_xll.qlIndexFixing(Index3M,H1676,TRUE,_xll.ohTrigger(RecalcTrigger,Trigger3M)),NA())</f>
        <v>2.4261413481853514E-2</v>
      </c>
      <c r="M1676" s="52">
        <f>IFERROR(_xll.qlIndexFixing(ONIndex3M,I1676,TRUE,_xll.ohTrigger(RecalcTrigger,Trigger3M)),NA())</f>
        <v>2.419704960921365E-2</v>
      </c>
      <c r="N1676" s="52">
        <f>IFERROR(_xll.qlIndexFixing(Index6M,$H1676,TRUE,_xll.ohTrigger(RecalcTrigger,Trigger6M)),NA())</f>
        <v>2.5895256062448108E-2</v>
      </c>
      <c r="O1676" s="52">
        <f>IFERROR(_xll.qlIndexFixing(ONIndex6M,I1676,TRUE,_xll.ohTrigger(RecalcTrigger,Trigger6M)),NA())</f>
        <v>2.5742184662878032E-2</v>
      </c>
      <c r="P1676" s="52">
        <f>IFERROR(_xll.qlIndexFixing(Index1Y,$H1676,TRUE,_xll.ohTrigger(RecalcTrigger,Trigger1Y)),NA())</f>
        <v>2.794313922537767E-2</v>
      </c>
      <c r="Q1676" s="52">
        <f>IFERROR(_xll.qlIndexFixing(ONIndex1Y,I1676,TRUE,_xll.ohTrigger(RecalcTrigger,Trigger1Y)),NA())</f>
        <v>2.7483546528568326E-2</v>
      </c>
    </row>
    <row r="1677" spans="2:17" x14ac:dyDescent="0.2">
      <c r="B1677" s="46" t="s">
        <v>51</v>
      </c>
      <c r="D1677" s="49">
        <f>_xll.qlCalendarAdvance(LocalCalendar,$D1676,B1677,"f",FALSE)</f>
        <v>51369</v>
      </c>
      <c r="E1677" s="49">
        <f>_xll.qlInterestRateIndexValueDate(IndexON,D1677)</f>
        <v>51369</v>
      </c>
      <c r="F1677" s="52">
        <f>IFERROR(_xll.qlIndexFixing(IndexON,D1677,TRUE,_xll.ohTrigger(RecalcTrigger,TriggerON)),NA())</f>
        <v>2.062545424836415E-2</v>
      </c>
      <c r="H1677" s="49">
        <f>_xll.qlCalendarAdvance(IborCalendar,$H1676,B1677,"f",FALSE)</f>
        <v>51356</v>
      </c>
      <c r="I1677" s="49">
        <f>_xll.qlInterestRateIndexValueDate(Index1M,$H1677)</f>
        <v>51358</v>
      </c>
      <c r="J1677" s="52">
        <f>IFERROR(_xll.qlIndexFixing(Index1M,$H1677,TRUE,_xll.ohTrigger(RecalcTrigger,Trigger1M)),NA())</f>
        <v>2.1998790538673797E-2</v>
      </c>
      <c r="K1677" s="52">
        <f>IFERROR(_xll.qlIndexFixing(ONIndex1M,I1677,TRUE,_xll.ohTrigger(RecalcTrigger,Trigger1M)),NA())</f>
        <v>2.1983225751540658E-2</v>
      </c>
      <c r="L1677" s="52">
        <f>IFERROR(_xll.qlIndexFixing(Index3M,H1677,TRUE,_xll.ohTrigger(RecalcTrigger,Trigger3M)),NA())</f>
        <v>2.4260671990799329E-2</v>
      </c>
      <c r="M1677" s="52">
        <f>IFERROR(_xll.qlIndexFixing(ONIndex3M,I1677,TRUE,_xll.ohTrigger(RecalcTrigger,Trigger3M)),NA())</f>
        <v>2.4195481737274704E-2</v>
      </c>
      <c r="N1677" s="52">
        <f>IFERROR(_xll.qlIndexFixing(Index6M,$H1677,TRUE,_xll.ohTrigger(RecalcTrigger,Trigger6M)),NA())</f>
        <v>2.5894188777395123E-2</v>
      </c>
      <c r="O1677" s="52">
        <f>IFERROR(_xll.qlIndexFixing(ONIndex6M,I1677,TRUE,_xll.ohTrigger(RecalcTrigger,Trigger6M)),NA())</f>
        <v>2.5740866567378617E-2</v>
      </c>
      <c r="P1677" s="52">
        <f>IFERROR(_xll.qlIndexFixing(Index1Y,$H1677,TRUE,_xll.ohTrigger(RecalcTrigger,Trigger1Y)),NA())</f>
        <v>2.7946272494564009E-2</v>
      </c>
      <c r="Q1677" s="52">
        <f>IFERROR(_xll.qlIndexFixing(ONIndex1Y,I1677,TRUE,_xll.ohTrigger(RecalcTrigger,Trigger1Y)),NA())</f>
        <v>2.7485605009953673E-2</v>
      </c>
    </row>
    <row r="1678" spans="2:17" x14ac:dyDescent="0.2">
      <c r="B1678" s="46" t="s">
        <v>51</v>
      </c>
      <c r="D1678" s="49">
        <f>_xll.qlCalendarAdvance(LocalCalendar,$D1677,B1678,"f",FALSE)</f>
        <v>51376</v>
      </c>
      <c r="E1678" s="49">
        <f>_xll.qlInterestRateIndexValueDate(IndexON,D1678)</f>
        <v>51376</v>
      </c>
      <c r="F1678" s="52">
        <f>IFERROR(_xll.qlIndexFixing(IndexON,D1678,TRUE,_xll.ohTrigger(RecalcTrigger,TriggerON)),NA())</f>
        <v>2.0624032336975517E-2</v>
      </c>
      <c r="H1678" s="49">
        <f>_xll.qlCalendarAdvance(IborCalendar,$H1677,B1678,"f",FALSE)</f>
        <v>51363</v>
      </c>
      <c r="I1678" s="49">
        <f>_xll.qlInterestRateIndexValueDate(Index1M,$H1678)</f>
        <v>51365</v>
      </c>
      <c r="J1678" s="52">
        <f>IFERROR(_xll.qlIndexFixing(Index1M,$H1678,TRUE,_xll.ohTrigger(RecalcTrigger,Trigger1M)),NA())</f>
        <v>2.199719812675276E-2</v>
      </c>
      <c r="K1678" s="52">
        <f>IFERROR(_xll.qlIndexFixing(ONIndex1M,I1678,TRUE,_xll.ohTrigger(RecalcTrigger,Trigger1M)),NA())</f>
        <v>2.1981587307946526E-2</v>
      </c>
      <c r="L1678" s="52">
        <f>IFERROR(_xll.qlIndexFixing(Index3M,H1678,TRUE,_xll.ohTrigger(RecalcTrigger,Trigger3M)),NA())</f>
        <v>2.4258518364099473E-2</v>
      </c>
      <c r="M1678" s="52">
        <f>IFERROR(_xll.qlIndexFixing(ONIndex3M,I1678,TRUE,_xll.ohTrigger(RecalcTrigger,Trigger3M)),NA())</f>
        <v>2.4193932313192335E-2</v>
      </c>
      <c r="N1678" s="52">
        <f>IFERROR(_xll.qlIndexFixing(Index6M,$H1678,TRUE,_xll.ohTrigger(RecalcTrigger,Trigger6M)),NA())</f>
        <v>2.589400174734019E-2</v>
      </c>
      <c r="O1678" s="52">
        <f>IFERROR(_xll.qlIndexFixing(ONIndex6M,I1678,TRUE,_xll.ohTrigger(RecalcTrigger,Trigger6M)),NA())</f>
        <v>2.5739568825784431E-2</v>
      </c>
      <c r="P1678" s="52">
        <f>IFERROR(_xll.qlIndexFixing(Index1Y,$H1678,TRUE,_xll.ohTrigger(RecalcTrigger,Trigger1Y)),NA())</f>
        <v>2.7949427034066648E-2</v>
      </c>
      <c r="Q1678" s="52">
        <f>IFERROR(_xll.qlIndexFixing(ONIndex1Y,I1678,TRUE,_xll.ohTrigger(RecalcTrigger,Trigger1Y)),NA())</f>
        <v>2.7487707231470537E-2</v>
      </c>
    </row>
    <row r="1679" spans="2:17" x14ac:dyDescent="0.2">
      <c r="B1679" s="46" t="s">
        <v>51</v>
      </c>
      <c r="D1679" s="49">
        <f>_xll.qlCalendarAdvance(LocalCalendar,$D1678,B1679,"f",FALSE)</f>
        <v>51383</v>
      </c>
      <c r="E1679" s="49">
        <f>_xll.qlInterestRateIndexValueDate(IndexON,D1679)</f>
        <v>51383</v>
      </c>
      <c r="F1679" s="52">
        <f>IFERROR(_xll.qlIndexFixing(IndexON,D1679,TRUE,_xll.ohTrigger(RecalcTrigger,TriggerON)),NA())</f>
        <v>2.062262990912167E-2</v>
      </c>
      <c r="H1679" s="49">
        <f>_xll.qlCalendarAdvance(IborCalendar,$H1678,B1679,"f",FALSE)</f>
        <v>51370</v>
      </c>
      <c r="I1679" s="49">
        <f>_xll.qlInterestRateIndexValueDate(Index1M,$H1679)</f>
        <v>51372</v>
      </c>
      <c r="J1679" s="52">
        <f>IFERROR(_xll.qlIndexFixing(Index1M,$H1679,TRUE,_xll.ohTrigger(RecalcTrigger,Trigger1M)),NA())</f>
        <v>2.1995630132386156E-2</v>
      </c>
      <c r="K1679" s="52">
        <f>IFERROR(_xll.qlIndexFixing(ONIndex1M,I1679,TRUE,_xll.ohTrigger(RecalcTrigger,Trigger1M)),NA())</f>
        <v>2.1980529991898479E-2</v>
      </c>
      <c r="L1679" s="52">
        <f>IFERROR(_xll.qlIndexFixing(Index3M,H1679,TRUE,_xll.ohTrigger(RecalcTrigger,Trigger3M)),NA())</f>
        <v>2.4257098647460753E-2</v>
      </c>
      <c r="M1679" s="52">
        <f>IFERROR(_xll.qlIndexFixing(ONIndex3M,I1679,TRUE,_xll.ohTrigger(RecalcTrigger,Trigger3M)),NA())</f>
        <v>2.4193105631742373E-2</v>
      </c>
      <c r="N1679" s="52">
        <f>IFERROR(_xll.qlIndexFixing(Index6M,$H1679,TRUE,_xll.ohTrigger(RecalcTrigger,Trigger6M)),NA())</f>
        <v>2.5892116069843586E-2</v>
      </c>
      <c r="O1679" s="52">
        <f>IFERROR(_xll.qlIndexFixing(ONIndex6M,I1679,TRUE,_xll.ohTrigger(RecalcTrigger,Trigger6M)),NA())</f>
        <v>2.5739121128585118E-2</v>
      </c>
      <c r="P1679" s="52">
        <f>IFERROR(_xll.qlIndexFixing(Index1Y,$H1679,TRUE,_xll.ohTrigger(RecalcTrigger,Trigger1Y)),NA())</f>
        <v>2.7953919352439328E-2</v>
      </c>
      <c r="Q1679" s="52">
        <f>IFERROR(_xll.qlIndexFixing(ONIndex1Y,I1679,TRUE,_xll.ohTrigger(RecalcTrigger,Trigger1Y)),NA())</f>
        <v>2.7491057940807195E-2</v>
      </c>
    </row>
    <row r="1680" spans="2:17" x14ac:dyDescent="0.2">
      <c r="B1680" s="46" t="s">
        <v>51</v>
      </c>
      <c r="D1680" s="49">
        <f>_xll.qlCalendarAdvance(LocalCalendar,$D1679,B1680,"f",FALSE)</f>
        <v>51390</v>
      </c>
      <c r="E1680" s="49">
        <f>_xll.qlInterestRateIndexValueDate(IndexON,D1680)</f>
        <v>51390</v>
      </c>
      <c r="F1680" s="52">
        <f>IFERROR(_xll.qlIndexFixing(IndexON,D1680,TRUE,_xll.ohTrigger(RecalcTrigger,TriggerON)),NA())</f>
        <v>2.0621246964962481E-2</v>
      </c>
      <c r="H1680" s="49">
        <f>_xll.qlCalendarAdvance(IborCalendar,$H1679,B1680,"f",FALSE)</f>
        <v>51377</v>
      </c>
      <c r="I1680" s="49">
        <f>_xll.qlInterestRateIndexValueDate(Index1M,$H1680)</f>
        <v>51379</v>
      </c>
      <c r="J1680" s="52">
        <f>IFERROR(_xll.qlIndexFixing(Index1M,$H1680,TRUE,_xll.ohTrigger(RecalcTrigger,Trigger1M)),NA())</f>
        <v>2.1992397343437085E-2</v>
      </c>
      <c r="K1680" s="52">
        <f>IFERROR(_xll.qlIndexFixing(ONIndex1M,I1680,TRUE,_xll.ohTrigger(RecalcTrigger,Trigger1M)),NA())</f>
        <v>2.1978941943785468E-2</v>
      </c>
      <c r="L1680" s="52">
        <f>IFERROR(_xll.qlIndexFixing(Index3M,H1680,TRUE,_xll.ohTrigger(RecalcTrigger,Trigger3M)),NA())</f>
        <v>2.4253541270626285E-2</v>
      </c>
      <c r="M1680" s="52">
        <f>IFERROR(_xll.qlIndexFixing(ONIndex3M,I1680,TRUE,_xll.ohTrigger(RecalcTrigger,Trigger3M)),NA())</f>
        <v>2.4191594319566967E-2</v>
      </c>
      <c r="N1680" s="52">
        <f>IFERROR(_xll.qlIndexFixing(Index6M,$H1680,TRUE,_xll.ohTrigger(RecalcTrigger,Trigger6M)),NA())</f>
        <v>2.5887662659347572E-2</v>
      </c>
      <c r="O1680" s="52">
        <f>IFERROR(_xll.qlIndexFixing(ONIndex6M,I1680,TRUE,_xll.ohTrigger(RecalcTrigger,Trigger6M)),NA())</f>
        <v>2.5737865458836939E-2</v>
      </c>
      <c r="P1680" s="52">
        <f>IFERROR(_xll.qlIndexFixing(Index1Y,$H1680,TRUE,_xll.ohTrigger(RecalcTrigger,Trigger1Y)),NA())</f>
        <v>2.7951838073925987E-2</v>
      </c>
      <c r="Q1680" s="52">
        <f>IFERROR(_xll.qlIndexFixing(ONIndex1Y,I1680,TRUE,_xll.ohTrigger(RecalcTrigger,Trigger1Y)),NA())</f>
        <v>2.7493250934214064E-2</v>
      </c>
    </row>
    <row r="1681" spans="2:17" x14ac:dyDescent="0.2">
      <c r="B1681" s="46" t="s">
        <v>51</v>
      </c>
      <c r="D1681" s="49">
        <f>_xll.qlCalendarAdvance(LocalCalendar,$D1680,B1681,"f",FALSE)</f>
        <v>51397</v>
      </c>
      <c r="E1681" s="49">
        <f>_xll.qlInterestRateIndexValueDate(IndexON,D1681)</f>
        <v>51397</v>
      </c>
      <c r="F1681" s="52">
        <f>IFERROR(_xll.qlIndexFixing(IndexON,D1681,TRUE,_xll.ohTrigger(RecalcTrigger,TriggerON)),NA())</f>
        <v>2.0619883504338077E-2</v>
      </c>
      <c r="H1681" s="49">
        <f>_xll.qlCalendarAdvance(IborCalendar,$H1680,B1681,"f",FALSE)</f>
        <v>51384</v>
      </c>
      <c r="I1681" s="49">
        <f>_xll.qlInterestRateIndexValueDate(Index1M,$H1681)</f>
        <v>51386</v>
      </c>
      <c r="J1681" s="52">
        <f>IFERROR(_xll.qlIndexFixing(Index1M,$H1681,TRUE,_xll.ohTrigger(RecalcTrigger,Trigger1M)),NA())</f>
        <v>2.1993132478909938E-2</v>
      </c>
      <c r="K1681" s="52">
        <f>IFERROR(_xll.qlIndexFixing(ONIndex1M,I1681,TRUE,_xll.ohTrigger(RecalcTrigger,Trigger1M)),NA())</f>
        <v>2.1976818231106421E-2</v>
      </c>
      <c r="L1681" s="52">
        <f>IFERROR(_xll.qlIndexFixing(Index3M,H1681,TRUE,_xll.ohTrigger(RecalcTrigger,Trigger3M)),NA())</f>
        <v>2.4252154978801212E-2</v>
      </c>
      <c r="M1681" s="52">
        <f>IFERROR(_xll.qlIndexFixing(ONIndex3M,I1681,TRUE,_xll.ohTrigger(RecalcTrigger,Trigger3M)),NA())</f>
        <v>2.418939472819126E-2</v>
      </c>
      <c r="N1681" s="52">
        <f>IFERROR(_xll.qlIndexFixing(Index6M,$H1681,TRUE,_xll.ohTrigger(RecalcTrigger,Trigger6M)),NA())</f>
        <v>2.5886672248997596E-2</v>
      </c>
      <c r="O1681" s="52">
        <f>IFERROR(_xll.qlIndexFixing(ONIndex6M,I1681,TRUE,_xll.ohTrigger(RecalcTrigger,Trigger6M)),NA())</f>
        <v>2.5735797724246723E-2</v>
      </c>
      <c r="P1681" s="52">
        <f>IFERROR(_xll.qlIndexFixing(Index1Y,$H1681,TRUE,_xll.ohTrigger(RecalcTrigger,Trigger1Y)),NA())</f>
        <v>2.7959001162068654E-2</v>
      </c>
      <c r="Q1681" s="52">
        <f>IFERROR(_xll.qlIndexFixing(ONIndex1Y,I1681,TRUE,_xll.ohTrigger(RecalcTrigger,Trigger1Y)),NA())</f>
        <v>2.7494276336543777E-2</v>
      </c>
    </row>
    <row r="1682" spans="2:17" x14ac:dyDescent="0.2">
      <c r="B1682" s="46" t="s">
        <v>51</v>
      </c>
      <c r="D1682" s="49">
        <f>_xll.qlCalendarAdvance(LocalCalendar,$D1681,B1682,"f",FALSE)</f>
        <v>51404</v>
      </c>
      <c r="E1682" s="49">
        <f>_xll.qlInterestRateIndexValueDate(IndexON,D1682)</f>
        <v>51404</v>
      </c>
      <c r="F1682" s="52">
        <f>IFERROR(_xll.qlIndexFixing(IndexON,D1682,TRUE,_xll.ohTrigger(RecalcTrigger,TriggerON)),NA())</f>
        <v>2.0618539527328394E-2</v>
      </c>
      <c r="H1682" s="49">
        <f>_xll.qlCalendarAdvance(IborCalendar,$H1681,B1682,"f",FALSE)</f>
        <v>51391</v>
      </c>
      <c r="I1682" s="49">
        <f>_xll.qlInterestRateIndexValueDate(Index1M,$H1682)</f>
        <v>51393</v>
      </c>
      <c r="J1682" s="52">
        <f>IFERROR(_xll.qlIndexFixing(Index1M,$H1682,TRUE,_xll.ohTrigger(RecalcTrigger,Trigger1M)),NA())</f>
        <v>2.1991072654517514E-2</v>
      </c>
      <c r="K1682" s="52">
        <f>IFERROR(_xll.qlIndexFixing(ONIndex1M,I1682,TRUE,_xll.ohTrigger(RecalcTrigger,Trigger1M)),NA())</f>
        <v>2.1975277290131601E-2</v>
      </c>
      <c r="L1682" s="52">
        <f>IFERROR(_xll.qlIndexFixing(Index3M,H1682,TRUE,_xll.ohTrigger(RecalcTrigger,Trigger3M)),NA())</f>
        <v>2.4250787244648464E-2</v>
      </c>
      <c r="M1682" s="52">
        <f>IFERROR(_xll.qlIndexFixing(ONIndex3M,I1682,TRUE,_xll.ohTrigger(RecalcTrigger,Trigger3M)),NA())</f>
        <v>2.4187919095588484E-2</v>
      </c>
      <c r="N1682" s="52">
        <f>IFERROR(_xll.qlIndexFixing(Index6M,$H1682,TRUE,_xll.ohTrigger(RecalcTrigger,Trigger6M)),NA())</f>
        <v>2.58857024534874E-2</v>
      </c>
      <c r="O1682" s="52">
        <f>IFERROR(_xll.qlIndexFixing(ONIndex6M,I1682,TRUE,_xll.ohTrigger(RecalcTrigger,Trigger6M)),NA())</f>
        <v>2.5734581398166867E-2</v>
      </c>
      <c r="P1682" s="52">
        <f>IFERROR(_xll.qlIndexFixing(Index1Y,$H1682,TRUE,_xll.ohTrigger(RecalcTrigger,Trigger1Y)),NA())</f>
        <v>2.7962223670330633E-2</v>
      </c>
      <c r="Q1682" s="52">
        <f>IFERROR(_xll.qlIndexFixing(ONIndex1Y,I1682,TRUE,_xll.ohTrigger(RecalcTrigger,Trigger1Y)),NA())</f>
        <v>2.7496553518426836E-2</v>
      </c>
    </row>
    <row r="1683" spans="2:17" x14ac:dyDescent="0.2">
      <c r="B1683" s="46" t="s">
        <v>51</v>
      </c>
      <c r="D1683" s="49">
        <f>_xll.qlCalendarAdvance(LocalCalendar,$D1682,B1683,"f",FALSE)</f>
        <v>51411</v>
      </c>
      <c r="E1683" s="49">
        <f>_xll.qlInterestRateIndexValueDate(IndexON,D1683)</f>
        <v>51411</v>
      </c>
      <c r="F1683" s="52">
        <f>IFERROR(_xll.qlIndexFixing(IndexON,D1683,TRUE,_xll.ohTrigger(RecalcTrigger,TriggerON)),NA())</f>
        <v>2.0617215033853498E-2</v>
      </c>
      <c r="H1683" s="49">
        <f>_xll.qlCalendarAdvance(IborCalendar,$H1682,B1683,"f",FALSE)</f>
        <v>51398</v>
      </c>
      <c r="I1683" s="49">
        <f>_xll.qlInterestRateIndexValueDate(Index1M,$H1683)</f>
        <v>51400</v>
      </c>
      <c r="J1683" s="52">
        <f>IFERROR(_xll.qlIndexFixing(Index1M,$H1683,TRUE,_xll.ohTrigger(RecalcTrigger,Trigger1M)),NA())</f>
        <v>2.19896023302758E-2</v>
      </c>
      <c r="K1683" s="52">
        <f>IFERROR(_xll.qlIndexFixing(ONIndex1M,I1683,TRUE,_xll.ohTrigger(RecalcTrigger,Trigger1M)),NA())</f>
        <v>2.1973760724858238E-2</v>
      </c>
      <c r="L1683" s="52">
        <f>IFERROR(_xll.qlIndexFixing(Index3M,H1683,TRUE,_xll.ohTrigger(RecalcTrigger,Trigger3M)),NA())</f>
        <v>2.424943806815047E-2</v>
      </c>
      <c r="M1683" s="52">
        <f>IFERROR(_xll.qlIndexFixing(ONIndex3M,I1683,TRUE,_xll.ohTrigger(RecalcTrigger,Trigger3M)),NA())</f>
        <v>2.4186461910842283E-2</v>
      </c>
      <c r="N1683" s="52">
        <f>IFERROR(_xll.qlIndexFixing(Index6M,$H1683,TRUE,_xll.ohTrigger(RecalcTrigger,Trigger6M)),NA())</f>
        <v>2.5884753272788722E-2</v>
      </c>
      <c r="O1683" s="52">
        <f>IFERROR(_xll.qlIndexFixing(ONIndex6M,I1683,TRUE,_xll.ohTrigger(RecalcTrigger,Trigger6M)),NA())</f>
        <v>2.5733385425992239E-2</v>
      </c>
      <c r="P1683" s="52">
        <f>IFERROR(_xll.qlIndexFixing(Index1Y,$H1683,TRUE,_xll.ohTrigger(RecalcTrigger,Trigger1Y)),NA())</f>
        <v>2.7965458892552853E-2</v>
      </c>
      <c r="Q1683" s="52">
        <f>IFERROR(_xll.qlIndexFixing(ONIndex1Y,I1683,TRUE,_xll.ohTrigger(RecalcTrigger,Trigger1Y)),NA())</f>
        <v>2.7498874440414767E-2</v>
      </c>
    </row>
    <row r="1684" spans="2:17" x14ac:dyDescent="0.2">
      <c r="B1684" s="46" t="s">
        <v>51</v>
      </c>
      <c r="D1684" s="49">
        <f>_xll.qlCalendarAdvance(LocalCalendar,$D1683,B1684,"f",FALSE)</f>
        <v>51418</v>
      </c>
      <c r="E1684" s="49">
        <f>_xll.qlInterestRateIndexValueDate(IndexON,D1684)</f>
        <v>51418</v>
      </c>
      <c r="F1684" s="52">
        <f>IFERROR(_xll.qlIndexFixing(IndexON,D1684,TRUE,_xll.ohTrigger(RecalcTrigger,TriggerON)),NA())</f>
        <v>2.0615910024153195E-2</v>
      </c>
      <c r="H1684" s="49">
        <f>_xll.qlCalendarAdvance(IborCalendar,$H1683,B1684,"f",FALSE)</f>
        <v>51405</v>
      </c>
      <c r="I1684" s="49">
        <f>_xll.qlInterestRateIndexValueDate(Index1M,$H1684)</f>
        <v>51407</v>
      </c>
      <c r="J1684" s="52">
        <f>IFERROR(_xll.qlIndexFixing(Index1M,$H1684,TRUE,_xll.ohTrigger(RecalcTrigger,Trigger1M)),NA())</f>
        <v>2.1989296696797472E-2</v>
      </c>
      <c r="K1684" s="52">
        <f>IFERROR(_xll.qlIndexFixing(ONIndex1M,I1684,TRUE,_xll.ohTrigger(RecalcTrigger,Trigger1M)),NA())</f>
        <v>2.1972268535179751E-2</v>
      </c>
      <c r="L1684" s="52">
        <f>IFERROR(_xll.qlIndexFixing(Index3M,H1684,TRUE,_xll.ohTrigger(RecalcTrigger,Trigger3M)),NA())</f>
        <v>2.4250278485830411E-2</v>
      </c>
      <c r="M1684" s="52">
        <f>IFERROR(_xll.qlIndexFixing(ONIndex3M,I1684,TRUE,_xll.ohTrigger(RecalcTrigger,Trigger3M)),NA())</f>
        <v>2.4185023173952658E-2</v>
      </c>
      <c r="N1684" s="52">
        <f>IFERROR(_xll.qlIndexFixing(Index6M,$H1684,TRUE,_xll.ohTrigger(RecalcTrigger,Trigger6M)),NA())</f>
        <v>2.5884692057255094E-2</v>
      </c>
      <c r="O1684" s="52">
        <f>IFERROR(_xll.qlIndexFixing(ONIndex6M,I1684,TRUE,_xll.ohTrigger(RecalcTrigger,Trigger6M)),NA())</f>
        <v>2.5732209807696194E-2</v>
      </c>
      <c r="P1684" s="52">
        <f>IFERROR(_xll.qlIndexFixing(Index1Y,$H1684,TRUE,_xll.ohTrigger(RecalcTrigger,Trigger1Y)),NA())</f>
        <v>2.7968705117400367E-2</v>
      </c>
      <c r="Q1684" s="52">
        <f>IFERROR(_xll.qlIndexFixing(ONIndex1Y,I1684,TRUE,_xll.ohTrigger(RecalcTrigger,Trigger1Y)),NA())</f>
        <v>2.7501239102480923E-2</v>
      </c>
    </row>
    <row r="1685" spans="2:17" x14ac:dyDescent="0.2">
      <c r="B1685" s="46" t="s">
        <v>51</v>
      </c>
      <c r="D1685" s="49">
        <f>_xll.qlCalendarAdvance(LocalCalendar,$D1684,B1685,"f",FALSE)</f>
        <v>51425</v>
      </c>
      <c r="E1685" s="49">
        <f>_xll.qlInterestRateIndexValueDate(IndexON,D1685)</f>
        <v>51425</v>
      </c>
      <c r="F1685" s="52">
        <f>IFERROR(_xll.qlIndexFixing(IndexON,D1685,TRUE,_xll.ohTrigger(RecalcTrigger,TriggerON)),NA())</f>
        <v>2.0614624497827805E-2</v>
      </c>
      <c r="H1685" s="49">
        <f>_xll.qlCalendarAdvance(IborCalendar,$H1684,B1685,"f",FALSE)</f>
        <v>51412</v>
      </c>
      <c r="I1685" s="49">
        <f>_xll.qlInterestRateIndexValueDate(Index1M,$H1685)</f>
        <v>51414</v>
      </c>
      <c r="J1685" s="52">
        <f>IFERROR(_xll.qlIndexFixing(Index1M,$H1685,TRUE,_xll.ohTrigger(RecalcTrigger,Trigger1M)),NA())</f>
        <v>2.1986734934300946E-2</v>
      </c>
      <c r="K1685" s="52">
        <f>IFERROR(_xll.qlIndexFixing(ONIndex1M,I1685,TRUE,_xll.ohTrigger(RecalcTrigger,Trigger1M)),NA())</f>
        <v>2.1971367360604788E-2</v>
      </c>
      <c r="L1685" s="52">
        <f>IFERROR(_xll.qlIndexFixing(Index3M,H1685,TRUE,_xll.ohTrigger(RecalcTrigger,Trigger3M)),NA())</f>
        <v>2.4248970137681441E-2</v>
      </c>
      <c r="M1685" s="52">
        <f>IFERROR(_xll.qlIndexFixing(ONIndex3M,I1685,TRUE,_xll.ohTrigger(RecalcTrigger,Trigger3M)),NA())</f>
        <v>2.4184314495323544E-2</v>
      </c>
      <c r="N1685" s="52">
        <f>IFERROR(_xll.qlIndexFixing(Index6M,$H1685,TRUE,_xll.ohTrigger(RecalcTrigger,Trigger6M)),NA())</f>
        <v>2.5883785513814338E-2</v>
      </c>
      <c r="O1685" s="52">
        <f>IFERROR(_xll.qlIndexFixing(ONIndex6M,I1685,TRUE,_xll.ohTrigger(RecalcTrigger,Trigger6M)),NA())</f>
        <v>2.5731892440277182E-2</v>
      </c>
      <c r="P1685" s="52">
        <f>IFERROR(_xll.qlIndexFixing(Index1Y,$H1685,TRUE,_xll.ohTrigger(RecalcTrigger,Trigger1Y)),NA())</f>
        <v>2.7971960633517541E-2</v>
      </c>
      <c r="Q1685" s="52">
        <f>IFERROR(_xll.qlIndexFixing(ONIndex1Y,I1685,TRUE,_xll.ohTrigger(RecalcTrigger,Trigger1Y)),NA())</f>
        <v>2.7504872053141227E-2</v>
      </c>
    </row>
    <row r="1686" spans="2:17" x14ac:dyDescent="0.2">
      <c r="B1686" s="46" t="s">
        <v>51</v>
      </c>
      <c r="D1686" s="49">
        <f>_xll.qlCalendarAdvance(LocalCalendar,$D1685,B1686,"f",FALSE)</f>
        <v>51432</v>
      </c>
      <c r="E1686" s="49">
        <f>_xll.qlInterestRateIndexValueDate(IndexON,D1686)</f>
        <v>51432</v>
      </c>
      <c r="F1686" s="52">
        <f>IFERROR(_xll.qlIndexFixing(IndexON,D1686,TRUE,_xll.ohTrigger(RecalcTrigger,TriggerON)),NA())</f>
        <v>2.0613358455197073E-2</v>
      </c>
      <c r="H1686" s="49">
        <f>_xll.qlCalendarAdvance(IborCalendar,$H1685,B1686,"f",FALSE)</f>
        <v>51419</v>
      </c>
      <c r="I1686" s="49">
        <f>_xll.qlInterestRateIndexValueDate(Index1M,$H1686)</f>
        <v>51421</v>
      </c>
      <c r="J1686" s="52">
        <f>IFERROR(_xll.qlIndexFixing(Index1M,$H1686,TRUE,_xll.ohTrigger(RecalcTrigger,Trigger1M)),NA())</f>
        <v>2.1985911225075039E-2</v>
      </c>
      <c r="K1686" s="52">
        <f>IFERROR(_xll.qlIndexFixing(ONIndex1M,I1686,TRUE,_xll.ohTrigger(RecalcTrigger,Trigger1M)),NA())</f>
        <v>2.1969357282900503E-2</v>
      </c>
      <c r="L1686" s="52">
        <f>IFERROR(_xll.qlIndexFixing(Index3M,H1686,TRUE,_xll.ohTrigger(RecalcTrigger,Trigger3M)),NA())</f>
        <v>2.4247680350877272E-2</v>
      </c>
      <c r="M1686" s="52">
        <f>IFERROR(_xll.qlIndexFixing(ONIndex3M,I1686,TRUE,_xll.ohTrigger(RecalcTrigger,Trigger3M)),NA())</f>
        <v>2.418220104376978E-2</v>
      </c>
      <c r="N1686" s="52">
        <f>IFERROR(_xll.qlIndexFixing(Index6M,$H1686,TRUE,_xll.ohTrigger(RecalcTrigger,Trigger6M)),NA())</f>
        <v>2.5882899586570685E-2</v>
      </c>
      <c r="O1686" s="52">
        <f>IFERROR(_xll.qlIndexFixing(ONIndex6M,I1686,TRUE,_xll.ohTrigger(RecalcTrigger,Trigger6M)),NA())</f>
        <v>2.5729919632766496E-2</v>
      </c>
      <c r="P1686" s="52">
        <f>IFERROR(_xll.qlIndexFixing(Index1Y,$H1686,TRUE,_xll.ohTrigger(RecalcTrigger,Trigger1Y)),NA())</f>
        <v>2.797653918040394E-2</v>
      </c>
      <c r="Q1686" s="52">
        <f>IFERROR(_xll.qlIndexFixing(ONIndex1Y,I1686,TRUE,_xll.ohTrigger(RecalcTrigger,Trigger1Y)),NA())</f>
        <v>2.7506099647007787E-2</v>
      </c>
    </row>
    <row r="1687" spans="2:17" x14ac:dyDescent="0.2">
      <c r="B1687" s="46" t="s">
        <v>51</v>
      </c>
      <c r="D1687" s="49">
        <f>_xll.qlCalendarAdvance(LocalCalendar,$D1686,B1687,"f",FALSE)</f>
        <v>51439</v>
      </c>
      <c r="E1687" s="49">
        <f>_xll.qlInterestRateIndexValueDate(IndexON,D1687)</f>
        <v>51439</v>
      </c>
      <c r="F1687" s="52">
        <f>IFERROR(_xll.qlIndexFixing(IndexON,D1687,TRUE,_xll.ohTrigger(RecalcTrigger,TriggerON)),NA())</f>
        <v>2.0612111896181062E-2</v>
      </c>
      <c r="H1687" s="49">
        <f>_xll.qlCalendarAdvance(IborCalendar,$H1686,B1687,"f",FALSE)</f>
        <v>51426</v>
      </c>
      <c r="I1687" s="49">
        <f>_xll.qlInterestRateIndexValueDate(Index1M,$H1687)</f>
        <v>51428</v>
      </c>
      <c r="J1687" s="52">
        <f>IFERROR(_xll.qlIndexFixing(Index1M,$H1687,TRUE,_xll.ohTrigger(RecalcTrigger,Trigger1M)),NA())</f>
        <v>2.1983965208283378E-2</v>
      </c>
      <c r="K1687" s="52">
        <f>IFERROR(_xll.qlIndexFixing(ONIndex1M,I1687,TRUE,_xll.ohTrigger(RecalcTrigger,Trigger1M)),NA())</f>
        <v>2.1967938220219807E-2</v>
      </c>
      <c r="L1687" s="52">
        <f>IFERROR(_xll.qlIndexFixing(Index3M,H1687,TRUE,_xll.ohTrigger(RecalcTrigger,Trigger3M)),NA())</f>
        <v>2.4247136823160008E-2</v>
      </c>
      <c r="M1687" s="52">
        <f>IFERROR(_xll.qlIndexFixing(ONIndex3M,I1687,TRUE,_xll.ohTrigger(RecalcTrigger,Trigger3M)),NA())</f>
        <v>2.4180817650476527E-2</v>
      </c>
      <c r="N1687" s="52">
        <f>IFERROR(_xll.qlIndexFixing(Index6M,$H1687,TRUE,_xll.ohTrigger(RecalcTrigger,Trigger6M)),NA())</f>
        <v>2.5885522353609369E-2</v>
      </c>
      <c r="O1687" s="52">
        <f>IFERROR(_xll.qlIndexFixing(ONIndex6M,I1687,TRUE,_xll.ohTrigger(RecalcTrigger,Trigger6M)),NA())</f>
        <v>2.5728805076106198E-2</v>
      </c>
      <c r="P1687" s="52">
        <f>IFERROR(_xll.qlIndexFixing(Index1Y,$H1687,TRUE,_xll.ohTrigger(RecalcTrigger,Trigger1Y)),NA())</f>
        <v>2.7978492694026379E-2</v>
      </c>
      <c r="Q1687" s="52">
        <f>IFERROR(_xll.qlIndexFixing(ONIndex1Y,I1687,TRUE,_xll.ohTrigger(RecalcTrigger,Trigger1Y)),NA())</f>
        <v>2.7508595529415203E-2</v>
      </c>
    </row>
    <row r="1688" spans="2:17" x14ac:dyDescent="0.2">
      <c r="B1688" s="46" t="s">
        <v>51</v>
      </c>
      <c r="D1688" s="49">
        <f>_xll.qlCalendarAdvance(LocalCalendar,$D1687,B1688,"f",FALSE)</f>
        <v>51446</v>
      </c>
      <c r="E1688" s="49">
        <f>_xll.qlInterestRateIndexValueDate(IndexON,D1688)</f>
        <v>51446</v>
      </c>
      <c r="F1688" s="52">
        <f>IFERROR(_xll.qlIndexFixing(IndexON,D1688,TRUE,_xll.ohTrigger(RecalcTrigger,TriggerON)),NA())</f>
        <v>2.0610884820699837E-2</v>
      </c>
      <c r="H1688" s="49">
        <f>_xll.qlCalendarAdvance(IborCalendar,$H1687,B1688,"f",FALSE)</f>
        <v>51433</v>
      </c>
      <c r="I1688" s="49">
        <f>_xll.qlInterestRateIndexValueDate(Index1M,$H1688)</f>
        <v>51435</v>
      </c>
      <c r="J1688" s="52">
        <f>IFERROR(_xll.qlIndexFixing(Index1M,$H1688,TRUE,_xll.ohTrigger(RecalcTrigger,Trigger1M)),NA())</f>
        <v>2.1982616971483755E-2</v>
      </c>
      <c r="K1688" s="52">
        <f>IFERROR(_xll.qlIndexFixing(ONIndex1M,I1688,TRUE,_xll.ohTrigger(RecalcTrigger,Trigger1M)),NA())</f>
        <v>2.1966543533187277E-2</v>
      </c>
      <c r="L1688" s="52">
        <f>IFERROR(_xll.qlIndexFixing(Index3M,H1688,TRUE,_xll.ohTrigger(RecalcTrigger,Trigger3M)),NA())</f>
        <v>2.4245156461237861E-2</v>
      </c>
      <c r="M1688" s="52">
        <f>IFERROR(_xll.qlIndexFixing(ONIndex3M,I1688,TRUE,_xll.ohTrigger(RecalcTrigger,Trigger3M)),NA())</f>
        <v>2.417945270503985E-2</v>
      </c>
      <c r="N1688" s="52">
        <f>IFERROR(_xll.qlIndexFixing(Index6M,$H1688,TRUE,_xll.ohTrigger(RecalcTrigger,Trigger6M)),NA())</f>
        <v>2.5881189580571465E-2</v>
      </c>
      <c r="O1688" s="52">
        <f>IFERROR(_xll.qlIndexFixing(ONIndex6M,I1688,TRUE,_xll.ohTrigger(RecalcTrigger,Trigger6M)),NA())</f>
        <v>2.5727710873377774E-2</v>
      </c>
      <c r="P1688" s="52">
        <f>IFERROR(_xll.qlIndexFixing(Index1Y,$H1688,TRUE,_xll.ohTrigger(RecalcTrigger,Trigger1Y)),NA())</f>
        <v>2.7981765815596128E-2</v>
      </c>
      <c r="Q1688" s="52">
        <f>IFERROR(_xll.qlIndexFixing(ONIndex1Y,I1688,TRUE,_xll.ohTrigger(RecalcTrigger,Trigger1Y)),NA())</f>
        <v>2.751113515192749E-2</v>
      </c>
    </row>
    <row r="1689" spans="2:17" x14ac:dyDescent="0.2">
      <c r="B1689" s="46" t="s">
        <v>51</v>
      </c>
      <c r="D1689" s="49">
        <f>_xll.qlCalendarAdvance(LocalCalendar,$D1688,B1689,"f",FALSE)</f>
        <v>51453</v>
      </c>
      <c r="E1689" s="49">
        <f>_xll.qlInterestRateIndexValueDate(IndexON,D1689)</f>
        <v>51453</v>
      </c>
      <c r="F1689" s="52">
        <f>IFERROR(_xll.qlIndexFixing(IndexON,D1689,TRUE,_xll.ohTrigger(RecalcTrigger,TriggerON)),NA())</f>
        <v>2.060967722891327E-2</v>
      </c>
      <c r="H1689" s="49">
        <f>_xll.qlCalendarAdvance(IborCalendar,$H1688,B1689,"f",FALSE)</f>
        <v>51440</v>
      </c>
      <c r="I1689" s="49">
        <f>_xll.qlInterestRateIndexValueDate(Index1M,$H1689)</f>
        <v>51442</v>
      </c>
      <c r="J1689" s="52">
        <f>IFERROR(_xll.qlIndexFixing(Index1M,$H1689,TRUE,_xll.ohTrigger(RecalcTrigger,Trigger1M)),NA())</f>
        <v>2.1981293152150892E-2</v>
      </c>
      <c r="K1689" s="52">
        <f>IFERROR(_xll.qlIndexFixing(ONIndex1M,I1689,TRUE,_xll.ohTrigger(RecalcTrigger,Trigger1M)),NA())</f>
        <v>2.1965173221856205E-2</v>
      </c>
      <c r="L1689" s="52">
        <f>IFERROR(_xll.qlIndexFixing(Index3M,H1689,TRUE,_xll.ohTrigger(RecalcTrigger,Trigger3M)),NA())</f>
        <v>2.424392235836435E-2</v>
      </c>
      <c r="M1689" s="52">
        <f>IFERROR(_xll.qlIndexFixing(ONIndex3M,I1689,TRUE,_xll.ohTrigger(RecalcTrigger,Trigger3M)),NA())</f>
        <v>2.4178106207433103E-2</v>
      </c>
      <c r="N1689" s="52">
        <f>IFERROR(_xll.qlIndexFixing(Index6M,$H1689,TRUE,_xll.ohTrigger(RecalcTrigger,Trigger6M)),NA())</f>
        <v>2.5879491098038415E-2</v>
      </c>
      <c r="O1689" s="52">
        <f>IFERROR(_xll.qlIndexFixing(ONIndex6M,I1689,TRUE,_xll.ohTrigger(RecalcTrigger,Trigger6M)),NA())</f>
        <v>2.5726637024501287E-2</v>
      </c>
      <c r="P1689" s="52">
        <f>IFERROR(_xll.qlIndexFixing(Index1Y,$H1689,TRUE,_xll.ohTrigger(RecalcTrigger,Trigger1Y)),NA())</f>
        <v>2.7985041382792356E-2</v>
      </c>
      <c r="Q1689" s="52">
        <f>IFERROR(_xll.qlIndexFixing(ONIndex1Y,I1689,TRUE,_xll.ohTrigger(RecalcTrigger,Trigger1Y)),NA())</f>
        <v>2.751371851459794E-2</v>
      </c>
    </row>
    <row r="1690" spans="2:17" x14ac:dyDescent="0.2">
      <c r="B1690" s="46" t="s">
        <v>51</v>
      </c>
      <c r="D1690" s="49">
        <f>_xll.qlCalendarAdvance(LocalCalendar,$D1689,B1690,"f",FALSE)</f>
        <v>51460</v>
      </c>
      <c r="E1690" s="49">
        <f>_xll.qlInterestRateIndexValueDate(IndexON,D1690)</f>
        <v>51460</v>
      </c>
      <c r="F1690" s="52">
        <f>IFERROR(_xll.qlIndexFixing(IndexON,D1690,TRUE,_xll.ohTrigger(RecalcTrigger,TriggerON)),NA())</f>
        <v>2.0608489120661488E-2</v>
      </c>
      <c r="H1690" s="49">
        <f>_xll.qlCalendarAdvance(IborCalendar,$H1689,B1690,"f",FALSE)</f>
        <v>51447</v>
      </c>
      <c r="I1690" s="49">
        <f>_xll.qlInterestRateIndexValueDate(Index1M,$H1690)</f>
        <v>51449</v>
      </c>
      <c r="J1690" s="52">
        <f>IFERROR(_xll.qlIndexFixing(Index1M,$H1690,TRUE,_xll.ohTrigger(RecalcTrigger,Trigger1M)),NA())</f>
        <v>2.1979993750271893E-2</v>
      </c>
      <c r="K1690" s="52">
        <f>IFERROR(_xll.qlIndexFixing(ONIndex1M,I1690,TRUE,_xll.ohTrigger(RecalcTrigger,Trigger1M)),NA())</f>
        <v>2.196440220615159E-2</v>
      </c>
      <c r="L1690" s="52">
        <f>IFERROR(_xll.qlIndexFixing(Index3M,H1690,TRUE,_xll.ohTrigger(RecalcTrigger,Trigger3M)),NA())</f>
        <v>2.4242706816765911E-2</v>
      </c>
      <c r="M1690" s="52">
        <f>IFERROR(_xll.qlIndexFixing(ONIndex3M,I1690,TRUE,_xll.ohTrigger(RecalcTrigger,Trigger3M)),NA())</f>
        <v>2.4177495898696222E-2</v>
      </c>
      <c r="N1690" s="52">
        <f>IFERROR(_xll.qlIndexFixing(Index6M,$H1690,TRUE,_xll.ohTrigger(RecalcTrigger,Trigger6M)),NA())</f>
        <v>2.5878686214961099E-2</v>
      </c>
      <c r="O1690" s="52">
        <f>IFERROR(_xll.qlIndexFixing(ONIndex6M,I1690,TRUE,_xll.ohTrigger(RecalcTrigger,Trigger6M)),NA())</f>
        <v>2.5726428305252735E-2</v>
      </c>
      <c r="P1690" s="52">
        <f>IFERROR(_xll.qlIndexFixing(Index1Y,$H1690,TRUE,_xll.ohTrigger(RecalcTrigger,Trigger1Y)),NA())</f>
        <v>2.7989628437918111E-2</v>
      </c>
      <c r="Q1690" s="52">
        <f>IFERROR(_xll.qlIndexFixing(ONIndex1Y,I1690,TRUE,_xll.ohTrigger(RecalcTrigger,Trigger1Y)),NA())</f>
        <v>2.7517586758749601E-2</v>
      </c>
    </row>
    <row r="1691" spans="2:17" x14ac:dyDescent="0.2">
      <c r="B1691" s="46" t="s">
        <v>51</v>
      </c>
      <c r="D1691" s="49">
        <f>_xll.qlCalendarAdvance(LocalCalendar,$D1690,B1691,"f",FALSE)</f>
        <v>51467</v>
      </c>
      <c r="E1691" s="49">
        <f>_xll.qlInterestRateIndexValueDate(IndexON,D1691)</f>
        <v>51467</v>
      </c>
      <c r="F1691" s="52">
        <f>IFERROR(_xll.qlIndexFixing(IndexON,D1691,TRUE,_xll.ohTrigger(RecalcTrigger,TriggerON)),NA())</f>
        <v>2.0607320496024428E-2</v>
      </c>
      <c r="H1691" s="49">
        <f>_xll.qlCalendarAdvance(IborCalendar,$H1690,B1691,"f",FALSE)</f>
        <v>51454</v>
      </c>
      <c r="I1691" s="49">
        <f>_xll.qlInterestRateIndexValueDate(Index1M,$H1691)</f>
        <v>51456</v>
      </c>
      <c r="J1691" s="52">
        <f>IFERROR(_xll.qlIndexFixing(Index1M,$H1691,TRUE,_xll.ohTrigger(RecalcTrigger,Trigger1M)),NA())</f>
        <v>2.1978718765836444E-2</v>
      </c>
      <c r="K1691" s="52">
        <f>IFERROR(_xll.qlIndexFixing(ONIndex1M,I1691,TRUE,_xll.ohTrigger(RecalcTrigger,Trigger1M)),NA())</f>
        <v>2.1962505726058623E-2</v>
      </c>
      <c r="L1691" s="52">
        <f>IFERROR(_xll.qlIndexFixing(Index3M,H1691,TRUE,_xll.ohTrigger(RecalcTrigger,Trigger3M)),NA())</f>
        <v>2.4242242508845335E-2</v>
      </c>
      <c r="M1691" s="52">
        <f>IFERROR(_xll.qlIndexFixing(ONIndex3M,I1691,TRUE,_xll.ohTrigger(RecalcTrigger,Trigger3M)),NA())</f>
        <v>2.4175468555869273E-2</v>
      </c>
      <c r="N1691" s="52">
        <f>IFERROR(_xll.qlIndexFixing(Index6M,$H1691,TRUE,_xll.ohTrigger(RecalcTrigger,Trigger6M)),NA())</f>
        <v>2.5877901476439862E-2</v>
      </c>
      <c r="O1691" s="52">
        <f>IFERROR(_xll.qlIndexFixing(ONIndex6M,I1691,TRUE,_xll.ohTrigger(RecalcTrigger,Trigger6M)),NA())</f>
        <v>2.5724550388357414E-2</v>
      </c>
      <c r="P1691" s="52">
        <f>IFERROR(_xll.qlIndexFixing(Index1Y,$H1691,TRUE,_xll.ohTrigger(RecalcTrigger,Trigger1Y)),NA())</f>
        <v>2.7991593008174293E-2</v>
      </c>
      <c r="Q1691" s="52">
        <f>IFERROR(_xll.qlIndexFixing(ONIndex1Y,I1691,TRUE,_xll.ohTrigger(RecalcTrigger,Trigger1Y)),NA())</f>
        <v>2.7519016460226808E-2</v>
      </c>
    </row>
    <row r="1692" spans="2:17" x14ac:dyDescent="0.2">
      <c r="B1692" s="46" t="s">
        <v>51</v>
      </c>
      <c r="D1692" s="49">
        <f>_xll.qlCalendarAdvance(LocalCalendar,$D1691,B1692,"f",FALSE)</f>
        <v>51474</v>
      </c>
      <c r="E1692" s="49">
        <f>_xll.qlInterestRateIndexValueDate(IndexON,D1692)</f>
        <v>51474</v>
      </c>
      <c r="F1692" s="52">
        <f>IFERROR(_xll.qlIndexFixing(IndexON,D1692,TRUE,_xll.ohTrigger(RecalcTrigger,TriggerON)),NA())</f>
        <v>2.0606171354842218E-2</v>
      </c>
      <c r="H1692" s="49">
        <f>_xll.qlCalendarAdvance(IborCalendar,$H1691,B1692,"f",FALSE)</f>
        <v>51461</v>
      </c>
      <c r="I1692" s="49">
        <f>_xll.qlInterestRateIndexValueDate(Index1M,$H1692)</f>
        <v>51463</v>
      </c>
      <c r="J1692" s="52">
        <f>IFERROR(_xll.qlIndexFixing(Index1M,$H1692,TRUE,_xll.ohTrigger(RecalcTrigger,Trigger1M)),NA())</f>
        <v>2.1977468198841967E-2</v>
      </c>
      <c r="K1692" s="52">
        <f>IFERROR(_xll.qlIndexFixing(ONIndex1M,I1692,TRUE,_xll.ohTrigger(RecalcTrigger,Trigger1M)),NA())</f>
        <v>2.196120854167205E-2</v>
      </c>
      <c r="L1692" s="52">
        <f>IFERROR(_xll.qlIndexFixing(Index3M,H1692,TRUE,_xll.ohTrigger(RecalcTrigger,Trigger3M)),NA())</f>
        <v>2.4240331417321109E-2</v>
      </c>
      <c r="M1692" s="52">
        <f>IFERROR(_xll.qlIndexFixing(ONIndex3M,I1692,TRUE,_xll.ohTrigger(RecalcTrigger,Trigger3M)),NA())</f>
        <v>2.4174177401832253E-2</v>
      </c>
      <c r="N1692" s="52">
        <f>IFERROR(_xll.qlIndexFixing(Index6M,$H1692,TRUE,_xll.ohTrigger(RecalcTrigger,Trigger6M)),NA())</f>
        <v>2.5877135608132304E-2</v>
      </c>
      <c r="O1692" s="52">
        <f>IFERROR(_xll.qlIndexFixing(ONIndex6M,I1692,TRUE,_xll.ohTrigger(RecalcTrigger,Trigger6M)),NA())</f>
        <v>2.5723537601116675E-2</v>
      </c>
      <c r="P1692" s="52">
        <f>IFERROR(_xll.qlIndexFixing(Index1Y,$H1692,TRUE,_xll.ohTrigger(RecalcTrigger,Trigger1Y)),NA())</f>
        <v>2.799486564336123E-2</v>
      </c>
      <c r="Q1692" s="52">
        <f>IFERROR(_xll.qlIndexFixing(ONIndex1Y,I1692,TRUE,_xll.ohTrigger(RecalcTrigger,Trigger1Y)),NA())</f>
        <v>2.7521731043238518E-2</v>
      </c>
    </row>
    <row r="1693" spans="2:17" x14ac:dyDescent="0.2">
      <c r="B1693" s="46" t="s">
        <v>51</v>
      </c>
      <c r="D1693" s="49">
        <f>_xll.qlCalendarAdvance(LocalCalendar,$D1692,B1693,"f",FALSE)</f>
        <v>51481</v>
      </c>
      <c r="E1693" s="49">
        <f>_xll.qlInterestRateIndexValueDate(IndexON,D1693)</f>
        <v>51481</v>
      </c>
      <c r="F1693" s="52">
        <f>IFERROR(_xll.qlIndexFixing(IndexON,D1693,TRUE,_xll.ohTrigger(RecalcTrigger,TriggerON)),NA())</f>
        <v>2.0605041697354665E-2</v>
      </c>
      <c r="H1693" s="49">
        <f>_xll.qlCalendarAdvance(IborCalendar,$H1692,B1693,"f",FALSE)</f>
        <v>51468</v>
      </c>
      <c r="I1693" s="49">
        <f>_xll.qlInterestRateIndexValueDate(Index1M,$H1693)</f>
        <v>51470</v>
      </c>
      <c r="J1693" s="52">
        <f>IFERROR(_xll.qlIndexFixing(Index1M,$H1693,TRUE,_xll.ohTrigger(RecalcTrigger,Trigger1M)),NA())</f>
        <v>2.1976242049280729E-2</v>
      </c>
      <c r="K1693" s="52">
        <f>IFERROR(_xll.qlIndexFixing(ONIndex1M,I1693,TRUE,_xll.ohTrigger(RecalcTrigger,Trigger1M)),NA())</f>
        <v>2.1959935732906999E-2</v>
      </c>
      <c r="L1693" s="52">
        <f>IFERROR(_xll.qlIndexFixing(Index3M,H1693,TRUE,_xll.ohTrigger(RecalcTrigger,Trigger3M)),NA())</f>
        <v>2.4236232411077197E-2</v>
      </c>
      <c r="M1693" s="52">
        <f>IFERROR(_xll.qlIndexFixing(ONIndex3M,I1693,TRUE,_xll.ohTrigger(RecalcTrigger,Trigger3M)),NA())</f>
        <v>2.4172904695678454E-2</v>
      </c>
      <c r="N1693" s="52">
        <f>IFERROR(_xll.qlIndexFixing(Index6M,$H1693,TRUE,_xll.ohTrigger(RecalcTrigger,Trigger6M)),NA())</f>
        <v>2.5877266283258947E-2</v>
      </c>
      <c r="O1693" s="52">
        <f>IFERROR(_xll.qlIndexFixing(ONIndex6M,I1693,TRUE,_xll.ohTrigger(RecalcTrigger,Trigger6M)),NA())</f>
        <v>2.5722545167781163E-2</v>
      </c>
      <c r="P1693" s="52">
        <f>IFERROR(_xll.qlIndexFixing(Index1Y,$H1693,TRUE,_xll.ohTrigger(RecalcTrigger,Trigger1Y)),NA())</f>
        <v>2.7994214989742642E-2</v>
      </c>
      <c r="Q1693" s="52">
        <f>IFERROR(_xll.qlIndexFixing(ONIndex1Y,I1693,TRUE,_xll.ohTrigger(RecalcTrigger,Trigger1Y)),NA())</f>
        <v>2.7524489366355098E-2</v>
      </c>
    </row>
    <row r="1694" spans="2:17" x14ac:dyDescent="0.2">
      <c r="B1694" s="46" t="s">
        <v>51</v>
      </c>
      <c r="D1694" s="49">
        <f>_xll.qlCalendarAdvance(LocalCalendar,$D1693,B1694,"f",FALSE)</f>
        <v>51488</v>
      </c>
      <c r="E1694" s="49">
        <f>_xll.qlInterestRateIndexValueDate(IndexON,D1694)</f>
        <v>51488</v>
      </c>
      <c r="F1694" s="52">
        <f>IFERROR(_xll.qlIndexFixing(IndexON,D1694,TRUE,_xll.ohTrigger(RecalcTrigger,TriggerON)),NA())</f>
        <v>2.0603931523561769E-2</v>
      </c>
      <c r="H1694" s="49">
        <f>_xll.qlCalendarAdvance(IborCalendar,$H1693,B1694,"f",FALSE)</f>
        <v>51475</v>
      </c>
      <c r="I1694" s="49">
        <f>_xll.qlInterestRateIndexValueDate(Index1M,$H1694)</f>
        <v>51477</v>
      </c>
      <c r="J1694" s="52">
        <f>IFERROR(_xll.qlIndexFixing(Index1M,$H1694,TRUE,_xll.ohTrigger(RecalcTrigger,Trigger1M)),NA())</f>
        <v>2.1975040317139833E-2</v>
      </c>
      <c r="K1694" s="52">
        <f>IFERROR(_xll.qlIndexFixing(ONIndex1M,I1694,TRUE,_xll.ohTrigger(RecalcTrigger,Trigger1M)),NA())</f>
        <v>2.1958687299790114E-2</v>
      </c>
      <c r="L1694" s="52">
        <f>IFERROR(_xll.qlIndexFixing(Index3M,H1694,TRUE,_xll.ohTrigger(RecalcTrigger,Trigger3M)),NA())</f>
        <v>2.4235086118994609E-2</v>
      </c>
      <c r="M1694" s="52">
        <f>IFERROR(_xll.qlIndexFixing(ONIndex3M,I1694,TRUE,_xll.ohTrigger(RecalcTrigger,Trigger3M)),NA())</f>
        <v>2.4171650437381231E-2</v>
      </c>
      <c r="N1694" s="52">
        <f>IFERROR(_xll.qlIndexFixing(Index6M,$H1694,TRUE,_xll.ohTrigger(RecalcTrigger,Trigger6M)),NA())</f>
        <v>2.5876534815634893E-2</v>
      </c>
      <c r="O1694" s="52">
        <f>IFERROR(_xll.qlIndexFixing(ONIndex6M,I1694,TRUE,_xll.ohTrigger(RecalcTrigger,Trigger6M)),NA())</f>
        <v>2.5721573088324234E-2</v>
      </c>
      <c r="P1694" s="52">
        <f>IFERROR(_xll.qlIndexFixing(Index1Y,$H1694,TRUE,_xll.ohTrigger(RecalcTrigger,Trigger1Y)),NA())</f>
        <v>2.8001396001063234E-2</v>
      </c>
      <c r="Q1694" s="52">
        <f>IFERROR(_xll.qlIndexFixing(ONIndex1Y,I1694,TRUE,_xll.ohTrigger(RecalcTrigger,Trigger1Y)),NA())</f>
        <v>2.7527291429656486E-2</v>
      </c>
    </row>
    <row r="1695" spans="2:17" x14ac:dyDescent="0.2">
      <c r="B1695" s="46" t="s">
        <v>51</v>
      </c>
      <c r="D1695" s="49">
        <f>_xll.qlCalendarAdvance(LocalCalendar,$D1694,B1695,"f",FALSE)</f>
        <v>51496</v>
      </c>
      <c r="E1695" s="49">
        <f>_xll.qlInterestRateIndexValueDate(IndexON,D1695)</f>
        <v>51496</v>
      </c>
      <c r="F1695" s="52">
        <f>IFERROR(_xll.qlIndexFixing(IndexON,D1695,TRUE,_xll.ohTrigger(RecalcTrigger,TriggerON)),NA())</f>
        <v>2.0602686610828869E-2</v>
      </c>
      <c r="H1695" s="49">
        <f>_xll.qlCalendarAdvance(IborCalendar,$H1694,B1695,"f",FALSE)</f>
        <v>51482</v>
      </c>
      <c r="I1695" s="49">
        <f>_xll.qlInterestRateIndexValueDate(Index1M,$H1695)</f>
        <v>51484</v>
      </c>
      <c r="J1695" s="52">
        <f>IFERROR(_xll.qlIndexFixing(Index1M,$H1695,TRUE,_xll.ohTrigger(RecalcTrigger,Trigger1M)),NA())</f>
        <v>2.1973863002414124E-2</v>
      </c>
      <c r="K1695" s="52">
        <f>IFERROR(_xll.qlIndexFixing(ONIndex1M,I1695,TRUE,_xll.ohTrigger(RecalcTrigger,Trigger1M)),NA())</f>
        <v>2.1957463242348041E-2</v>
      </c>
      <c r="L1695" s="52">
        <f>IFERROR(_xll.qlIndexFixing(Index3M,H1695,TRUE,_xll.ohTrigger(RecalcTrigger,Trigger3M)),NA())</f>
        <v>2.4233958383109488E-2</v>
      </c>
      <c r="M1695" s="52">
        <f>IFERROR(_xll.qlIndexFixing(ONIndex3M,I1695,TRUE,_xll.ohTrigger(RecalcTrigger,Trigger3M)),NA())</f>
        <v>2.4170414626940584E-2</v>
      </c>
      <c r="N1695" s="52">
        <f>IFERROR(_xll.qlIndexFixing(Index6M,$H1695,TRUE,_xll.ohTrigger(RecalcTrigger,Trigger6M)),NA())</f>
        <v>2.5875817988244041E-2</v>
      </c>
      <c r="O1695" s="52">
        <f>IFERROR(_xll.qlIndexFixing(ONIndex6M,I1695,TRUE,_xll.ohTrigger(RecalcTrigger,Trigger6M)),NA())</f>
        <v>2.5720621362745888E-2</v>
      </c>
      <c r="P1695" s="52">
        <f>IFERROR(_xll.qlIndexFixing(Index1Y,$H1695,TRUE,_xll.ohTrigger(RecalcTrigger,Trigger1Y)),NA())</f>
        <v>2.8004650300445796E-2</v>
      </c>
      <c r="Q1695" s="52">
        <f>IFERROR(_xll.qlIndexFixing(ONIndex1Y,I1695,TRUE,_xll.ohTrigger(RecalcTrigger,Trigger1Y)),NA())</f>
        <v>2.7530137233062746E-2</v>
      </c>
    </row>
    <row r="1696" spans="2:17" x14ac:dyDescent="0.2">
      <c r="B1696" s="46" t="s">
        <v>51</v>
      </c>
      <c r="D1696" s="49">
        <f>_xll.qlCalendarAdvance(LocalCalendar,$D1695,B1696,"f",FALSE)</f>
        <v>51503</v>
      </c>
      <c r="E1696" s="49">
        <f>_xll.qlInterestRateIndexValueDate(IndexON,D1696)</f>
        <v>51503</v>
      </c>
      <c r="F1696" s="52">
        <f>IFERROR(_xll.qlIndexFixing(IndexON,D1696,TRUE,_xll.ohTrigger(RecalcTrigger,TriggerON)),NA())</f>
        <v>2.0601618187559012E-2</v>
      </c>
      <c r="H1696" s="49">
        <f>_xll.qlCalendarAdvance(IborCalendar,$H1695,B1696,"f",FALSE)</f>
        <v>51489</v>
      </c>
      <c r="I1696" s="49">
        <f>_xll.qlInterestRateIndexValueDate(Index1M,$H1696)</f>
        <v>51491</v>
      </c>
      <c r="J1696" s="52">
        <f>IFERROR(_xll.qlIndexFixing(Index1M,$H1696,TRUE,_xll.ohTrigger(RecalcTrigger,Trigger1M)),NA())</f>
        <v>2.1973300139456753E-2</v>
      </c>
      <c r="K1696" s="52">
        <f>IFERROR(_xll.qlIndexFixing(ONIndex1M,I1696,TRUE,_xll.ohTrigger(RecalcTrigger,Trigger1M)),NA())</f>
        <v>2.1956263560527489E-2</v>
      </c>
      <c r="L1696" s="52">
        <f>IFERROR(_xll.qlIndexFixing(Index3M,H1696,TRUE,_xll.ohTrigger(RecalcTrigger,Trigger3M)),NA())</f>
        <v>2.4232849203405848E-2</v>
      </c>
      <c r="M1696" s="52">
        <f>IFERROR(_xll.qlIndexFixing(ONIndex3M,I1696,TRUE,_xll.ohTrigger(RecalcTrigger,Trigger3M)),NA())</f>
        <v>2.4169197264356512E-2</v>
      </c>
      <c r="N1696" s="52">
        <f>IFERROR(_xll.qlIndexFixing(Index6M,$H1696,TRUE,_xll.ohTrigger(RecalcTrigger,Trigger6M)),NA())</f>
        <v>2.5875114451707322E-2</v>
      </c>
      <c r="O1696" s="52">
        <f>IFERROR(_xll.qlIndexFixing(ONIndex6M,I1696,TRUE,_xll.ohTrigger(RecalcTrigger,Trigger6M)),NA())</f>
        <v>2.5719689991019479E-2</v>
      </c>
      <c r="P1696" s="52">
        <f>IFERROR(_xll.qlIndexFixing(Index1Y,$H1696,TRUE,_xll.ohTrigger(RecalcTrigger,Trigger1Y)),NA())</f>
        <v>2.80078950647254E-2</v>
      </c>
      <c r="Q1696" s="52">
        <f>IFERROR(_xll.qlIndexFixing(ONIndex1Y,I1696,TRUE,_xll.ohTrigger(RecalcTrigger,Trigger1Y)),NA())</f>
        <v>2.7533026776600522E-2</v>
      </c>
    </row>
    <row r="1697" spans="2:17" x14ac:dyDescent="0.2">
      <c r="B1697" s="46" t="s">
        <v>51</v>
      </c>
      <c r="D1697" s="49">
        <f>_xll.qlCalendarAdvance(LocalCalendar,$D1696,B1697,"f",FALSE)</f>
        <v>51510</v>
      </c>
      <c r="E1697" s="49">
        <f>_xll.qlInterestRateIndexValueDate(IndexON,D1697)</f>
        <v>51510</v>
      </c>
      <c r="F1697" s="52">
        <f>IFERROR(_xll.qlIndexFixing(IndexON,D1697,TRUE,_xll.ohTrigger(RecalcTrigger,TriggerON)),NA())</f>
        <v>2.0600569247744005E-2</v>
      </c>
      <c r="H1697" s="49">
        <f>_xll.qlCalendarAdvance(IborCalendar,$H1696,B1697,"f",FALSE)</f>
        <v>51497</v>
      </c>
      <c r="I1697" s="49">
        <f>_xll.qlInterestRateIndexValueDate(Index1M,$H1697)</f>
        <v>51501</v>
      </c>
      <c r="J1697" s="52">
        <f>IFERROR(_xll.qlIndexFixing(Index1M,$H1697,TRUE,_xll.ohTrigger(RecalcTrigger,Trigger1M)),NA())</f>
        <v>2.1971105465642297E-2</v>
      </c>
      <c r="K1697" s="52">
        <f>IFERROR(_xll.qlIndexFixing(ONIndex1M,I1697,TRUE,_xll.ohTrigger(RecalcTrigger,Trigger1M)),NA())</f>
        <v>2.1954004905091473E-2</v>
      </c>
      <c r="L1697" s="52">
        <f>IFERROR(_xll.qlIndexFixing(Index3M,H1697,TRUE,_xll.ohTrigger(RecalcTrigger,Trigger3M)),NA())</f>
        <v>2.4229817112456843E-2</v>
      </c>
      <c r="M1697" s="52">
        <f>IFERROR(_xll.qlIndexFixing(ONIndex3M,I1697,TRUE,_xll.ohTrigger(RecalcTrigger,Trigger3M)),NA())</f>
        <v>2.4166763420110371E-2</v>
      </c>
      <c r="N1697" s="52">
        <f>IFERROR(_xll.qlIndexFixing(Index6M,$H1697,TRUE,_xll.ohTrigger(RecalcTrigger,Trigger6M)),NA())</f>
        <v>2.5871486554652809E-2</v>
      </c>
      <c r="O1697" s="52">
        <f>IFERROR(_xll.qlIndexFixing(ONIndex6M,I1697,TRUE,_xll.ohTrigger(RecalcTrigger,Trigger6M)),NA())</f>
        <v>2.5717539877918583E-2</v>
      </c>
      <c r="P1697" s="52">
        <f>IFERROR(_xll.qlIndexFixing(Index1Y,$H1697,TRUE,_xll.ohTrigger(RecalcTrigger,Trigger1Y)),NA())</f>
        <v>2.8009915540425902E-2</v>
      </c>
      <c r="Q1697" s="52">
        <f>IFERROR(_xll.qlIndexFixing(ONIndex1Y,I1697,TRUE,_xll.ohTrigger(RecalcTrigger,Trigger1Y)),NA())</f>
        <v>2.7535965006433294E-2</v>
      </c>
    </row>
    <row r="1698" spans="2:17" x14ac:dyDescent="0.2">
      <c r="B1698" s="46" t="s">
        <v>51</v>
      </c>
      <c r="D1698" s="49">
        <f>_xll.qlCalendarAdvance(LocalCalendar,$D1697,B1698,"f",FALSE)</f>
        <v>51517</v>
      </c>
      <c r="E1698" s="49">
        <f>_xll.qlInterestRateIndexValueDate(IndexON,D1698)</f>
        <v>51517</v>
      </c>
      <c r="F1698" s="52">
        <f>IFERROR(_xll.qlIndexFixing(IndexON,D1698,TRUE,_xll.ohTrigger(RecalcTrigger,TriggerON)),NA())</f>
        <v>2.0599539791623656E-2</v>
      </c>
      <c r="H1698" s="49">
        <f>_xll.qlCalendarAdvance(IborCalendar,$H1697,B1698,"f",FALSE)</f>
        <v>51504</v>
      </c>
      <c r="I1698" s="49">
        <f>_xll.qlInterestRateIndexValueDate(Index1M,$H1698)</f>
        <v>51508</v>
      </c>
      <c r="J1698" s="52">
        <f>IFERROR(_xll.qlIndexFixing(Index1M,$H1698,TRUE,_xll.ohTrigger(RecalcTrigger,Trigger1M)),NA())</f>
        <v>2.1970011867715245E-2</v>
      </c>
      <c r="K1698" s="52">
        <f>IFERROR(_xll.qlIndexFixing(ONIndex1M,I1698,TRUE,_xll.ohTrigger(RecalcTrigger,Trigger1M)),NA())</f>
        <v>2.1952274153029805E-2</v>
      </c>
      <c r="L1698" s="52">
        <f>IFERROR(_xll.qlIndexFixing(Index3M,H1698,TRUE,_xll.ohTrigger(RecalcTrigger,Trigger3M)),NA())</f>
        <v>2.4230974087599378E-2</v>
      </c>
      <c r="M1698" s="52">
        <f>IFERROR(_xll.qlIndexFixing(ONIndex3M,I1698,TRUE,_xll.ohTrigger(RecalcTrigger,Trigger3M)),NA())</f>
        <v>2.4164861775908264E-2</v>
      </c>
      <c r="N1698" s="52">
        <f>IFERROR(_xll.qlIndexFixing(Index6M,$H1698,TRUE,_xll.ohTrigger(RecalcTrigger,Trigger6M)),NA())</f>
        <v>2.5873452903378506E-2</v>
      </c>
      <c r="O1698" s="52">
        <f>IFERROR(_xll.qlIndexFixing(ONIndex6M,I1698,TRUE,_xll.ohTrigger(RecalcTrigger,Trigger6M)),NA())</f>
        <v>2.5715800439005676E-2</v>
      </c>
      <c r="P1698" s="52">
        <f>IFERROR(_xll.qlIndexFixing(Index1Y,$H1698,TRUE,_xll.ohTrigger(RecalcTrigger,Trigger1Y)),NA())</f>
        <v>2.8013134460185028E-2</v>
      </c>
      <c r="Q1698" s="52">
        <f>IFERROR(_xll.qlIndexFixing(ONIndex1Y,I1698,TRUE,_xll.ohTrigger(RecalcTrigger,Trigger1Y)),NA())</f>
        <v>2.7537688888630285E-2</v>
      </c>
    </row>
    <row r="1699" spans="2:17" x14ac:dyDescent="0.2">
      <c r="B1699" s="46" t="s">
        <v>51</v>
      </c>
      <c r="D1699" s="49">
        <f>_xll.qlCalendarAdvance(LocalCalendar,$D1698,B1699,"f",FALSE)</f>
        <v>51524</v>
      </c>
      <c r="E1699" s="49">
        <f>_xll.qlInterestRateIndexValueDate(IndexON,D1699)</f>
        <v>51524</v>
      </c>
      <c r="F1699" s="52">
        <f>IFERROR(_xll.qlIndexFixing(IndexON,D1699,TRUE,_xll.ohTrigger(RecalcTrigger,TriggerON)),NA())</f>
        <v>2.0598529819038092E-2</v>
      </c>
      <c r="H1699" s="49">
        <f>_xll.qlCalendarAdvance(IborCalendar,$H1698,B1699,"f",FALSE)</f>
        <v>51511</v>
      </c>
      <c r="I1699" s="49">
        <f>_xll.qlInterestRateIndexValueDate(Index1M,$H1699)</f>
        <v>51515</v>
      </c>
      <c r="J1699" s="52">
        <f>IFERROR(_xll.qlIndexFixing(Index1M,$H1699,TRUE,_xll.ohTrigger(RecalcTrigger,Trigger1M)),NA())</f>
        <v>2.1968942687172432E-2</v>
      </c>
      <c r="K1699" s="52">
        <f>IFERROR(_xll.qlIndexFixing(ONIndex1M,I1699,TRUE,_xll.ohTrigger(RecalcTrigger,Trigger1M)),NA())</f>
        <v>2.1951154699140218E-2</v>
      </c>
      <c r="L1699" s="52">
        <f>IFERROR(_xll.qlIndexFixing(Index3M,H1699,TRUE,_xll.ohTrigger(RecalcTrigger,Trigger3M)),NA())</f>
        <v>2.4229929784339247E-2</v>
      </c>
      <c r="M1699" s="52">
        <f>IFERROR(_xll.qlIndexFixing(ONIndex3M,I1699,TRUE,_xll.ohTrigger(RecalcTrigger,Trigger3M)),NA())</f>
        <v>2.4163705183086748E-2</v>
      </c>
      <c r="N1699" s="52">
        <f>IFERROR(_xll.qlIndexFixing(Index6M,$H1699,TRUE,_xll.ohTrigger(RecalcTrigger,Trigger6M)),NA())</f>
        <v>2.5872784691258584E-2</v>
      </c>
      <c r="O1699" s="52">
        <f>IFERROR(_xll.qlIndexFixing(ONIndex6M,I1699,TRUE,_xll.ohTrigger(RecalcTrigger,Trigger6M)),NA())</f>
        <v>2.5714936067791072E-2</v>
      </c>
      <c r="P1699" s="52">
        <f>IFERROR(_xll.qlIndexFixing(Index1Y,$H1699,TRUE,_xll.ohTrigger(RecalcTrigger,Trigger1Y)),NA())</f>
        <v>2.8016338139429546E-2</v>
      </c>
      <c r="Q1699" s="52">
        <f>IFERROR(_xll.qlIndexFixing(ONIndex1Y,I1699,TRUE,_xll.ohTrigger(RecalcTrigger,Trigger1Y)),NA())</f>
        <v>2.7540721685683778E-2</v>
      </c>
    </row>
    <row r="1700" spans="2:17" x14ac:dyDescent="0.2">
      <c r="B1700" s="46" t="s">
        <v>51</v>
      </c>
      <c r="D1700" s="49">
        <f>_xll.qlCalendarAdvance(LocalCalendar,$D1699,B1700,"f",FALSE)</f>
        <v>51531</v>
      </c>
      <c r="E1700" s="49">
        <f>_xll.qlInterestRateIndexValueDate(IndexON,D1700)</f>
        <v>51531</v>
      </c>
      <c r="F1700" s="52">
        <f>IFERROR(_xll.qlIndexFixing(IndexON,D1700,TRUE,_xll.ohTrigger(RecalcTrigger,TriggerON)),NA())</f>
        <v>2.0597539330067249E-2</v>
      </c>
      <c r="H1700" s="49">
        <f>_xll.qlCalendarAdvance(IborCalendar,$H1699,B1700,"f",FALSE)</f>
        <v>51518</v>
      </c>
      <c r="I1700" s="49">
        <f>_xll.qlInterestRateIndexValueDate(Index1M,$H1700)</f>
        <v>51523</v>
      </c>
      <c r="J1700" s="52">
        <f>IFERROR(_xll.qlIndexFixing(Index1M,$H1700,TRUE,_xll.ohTrigger(RecalcTrigger,Trigger1M)),NA())</f>
        <v>2.196775066538019E-2</v>
      </c>
      <c r="K1700" s="52">
        <f>IFERROR(_xll.qlIndexFixing(ONIndex1M,I1700,TRUE,_xll.ohTrigger(RecalcTrigger,Trigger1M)),NA())</f>
        <v>2.1949905167462092E-2</v>
      </c>
      <c r="L1700" s="52">
        <f>IFERROR(_xll.qlIndexFixing(Index3M,H1700,TRUE,_xll.ohTrigger(RecalcTrigger,Trigger3M)),NA())</f>
        <v>2.4228759018198511E-2</v>
      </c>
      <c r="M1700" s="52">
        <f>IFERROR(_xll.qlIndexFixing(ONIndex3M,I1700,TRUE,_xll.ohTrigger(RecalcTrigger,Trigger3M)),NA())</f>
        <v>2.4162405948766619E-2</v>
      </c>
      <c r="N1700" s="52">
        <f>IFERROR(_xll.qlIndexFixing(Index6M,$H1700,TRUE,_xll.ohTrigger(RecalcTrigger,Trigger6M)),NA())</f>
        <v>2.5871148972478799E-2</v>
      </c>
      <c r="O1700" s="52">
        <f>IFERROR(_xll.qlIndexFixing(ONIndex6M,I1700,TRUE,_xll.ohTrigger(RecalcTrigger,Trigger6M)),NA())</f>
        <v>2.5713973134617873E-2</v>
      </c>
      <c r="P1700" s="52">
        <f>IFERROR(_xll.qlIndexFixing(Index1Y,$H1700,TRUE,_xll.ohTrigger(RecalcTrigger,Trigger1Y)),NA())</f>
        <v>2.8019978617834854E-2</v>
      </c>
      <c r="Q1700" s="52">
        <f>IFERROR(_xll.qlIndexFixing(ONIndex1Y,I1700,TRUE,_xll.ohTrigger(RecalcTrigger,Trigger1Y)),NA())</f>
        <v>2.7544241290691218E-2</v>
      </c>
    </row>
    <row r="1701" spans="2:17" x14ac:dyDescent="0.2">
      <c r="B1701" s="46" t="s">
        <v>51</v>
      </c>
      <c r="D1701" s="49">
        <f>_xll.qlCalendarAdvance(LocalCalendar,$D1700,B1701,"f",FALSE)</f>
        <v>51538</v>
      </c>
      <c r="E1701" s="49">
        <f>_xll.qlInterestRateIndexValueDate(IndexON,D1701)</f>
        <v>51538</v>
      </c>
      <c r="F1701" s="52">
        <f>IFERROR(_xll.qlIndexFixing(IndexON,D1701,TRUE,_xll.ohTrigger(RecalcTrigger,TriggerON)),NA())</f>
        <v>2.0596568324711129E-2</v>
      </c>
      <c r="H1701" s="49">
        <f>_xll.qlCalendarAdvance(IborCalendar,$H1700,B1701,"f",FALSE)</f>
        <v>51525</v>
      </c>
      <c r="I1701" s="49">
        <f>_xll.qlInterestRateIndexValueDate(Index1M,$H1701)</f>
        <v>51529</v>
      </c>
      <c r="J1701" s="52">
        <f>IFERROR(_xll.qlIndexFixing(Index1M,$H1701,TRUE,_xll.ohTrigger(RecalcTrigger,Trigger1M)),NA())</f>
        <v>2.196687757820602E-2</v>
      </c>
      <c r="K1701" s="52">
        <f>IFERROR(_xll.qlIndexFixing(ONIndex1M,I1701,TRUE,_xll.ohTrigger(RecalcTrigger,Trigger1M)),NA())</f>
        <v>2.1948988909352707E-2</v>
      </c>
      <c r="L1701" s="52">
        <f>IFERROR(_xll.qlIndexFixing(Index3M,H1701,TRUE,_xll.ohTrigger(RecalcTrigger,Trigger3M)),NA())</f>
        <v>2.4227896849890775E-2</v>
      </c>
      <c r="M1701" s="52">
        <f>IFERROR(_xll.qlIndexFixing(ONIndex3M,I1701,TRUE,_xll.ohTrigger(RecalcTrigger,Trigger3M)),NA())</f>
        <v>2.4161447333179709E-2</v>
      </c>
      <c r="N1701" s="52">
        <f>IFERROR(_xll.qlIndexFixing(Index6M,$H1701,TRUE,_xll.ohTrigger(RecalcTrigger,Trigger6M)),NA())</f>
        <v>2.5871468862838736E-2</v>
      </c>
      <c r="O1701" s="52">
        <f>IFERROR(_xll.qlIndexFixing(ONIndex6M,I1701,TRUE,_xll.ohTrigger(RecalcTrigger,Trigger6M)),NA())</f>
        <v>2.5713268378284582E-2</v>
      </c>
      <c r="P1701" s="52">
        <f>IFERROR(_xll.qlIndexFixing(Index1Y,$H1701,TRUE,_xll.ohTrigger(RecalcTrigger,Trigger1Y)),NA())</f>
        <v>2.8022692893132962E-2</v>
      </c>
      <c r="Q1701" s="52">
        <f>IFERROR(_xll.qlIndexFixing(ONIndex1Y,I1701,TRUE,_xll.ohTrigger(RecalcTrigger,Trigger1Y)),NA())</f>
        <v>2.7546918480201299E-2</v>
      </c>
    </row>
    <row r="1702" spans="2:17" x14ac:dyDescent="0.2">
      <c r="B1702" s="46" t="s">
        <v>51</v>
      </c>
      <c r="D1702" s="49">
        <f>_xll.qlCalendarAdvance(LocalCalendar,$D1701,B1702,"f",FALSE)</f>
        <v>51545</v>
      </c>
      <c r="E1702" s="49">
        <f>_xll.qlInterestRateIndexValueDate(IndexON,D1702)</f>
        <v>51545</v>
      </c>
      <c r="F1702" s="52">
        <f>IFERROR(_xll.qlIndexFixing(IndexON,D1702,TRUE,_xll.ohTrigger(RecalcTrigger,TriggerON)),NA())</f>
        <v>2.0595616802889793E-2</v>
      </c>
      <c r="H1702" s="49">
        <f>_xll.qlCalendarAdvance(IborCalendar,$H1701,B1702,"f",FALSE)</f>
        <v>51532</v>
      </c>
      <c r="I1702" s="49">
        <f>_xll.qlInterestRateIndexValueDate(Index1M,$H1702)</f>
        <v>51536</v>
      </c>
      <c r="J1702" s="52">
        <f>IFERROR(_xll.qlIndexFixing(Index1M,$H1702,TRUE,_xll.ohTrigger(RecalcTrigger,Trigger1M)),NA())</f>
        <v>2.1964080266819255E-2</v>
      </c>
      <c r="K1702" s="52">
        <f>IFERROR(_xll.qlIndexFixing(ONIndex1M,I1702,TRUE,_xll.ohTrigger(RecalcTrigger,Trigger1M)),NA())</f>
        <v>2.1947942573534718E-2</v>
      </c>
      <c r="L1702" s="52">
        <f>IFERROR(_xll.qlIndexFixing(Index3M,H1702,TRUE,_xll.ohTrigger(RecalcTrigger,Trigger3M)),NA())</f>
        <v>2.4227654753379003E-2</v>
      </c>
      <c r="M1702" s="52">
        <f>IFERROR(_xll.qlIndexFixing(ONIndex3M,I1702,TRUE,_xll.ohTrigger(RecalcTrigger,Trigger3M)),NA())</f>
        <v>2.4160346076493866E-2</v>
      </c>
      <c r="N1702" s="52">
        <f>IFERROR(_xll.qlIndexFixing(Index6M,$H1702,TRUE,_xll.ohTrigger(RecalcTrigger,Trigger6M)),NA())</f>
        <v>2.5870818547806582E-2</v>
      </c>
      <c r="O1702" s="52">
        <f>IFERROR(_xll.qlIndexFixing(ONIndex6M,I1702,TRUE,_xll.ohTrigger(RecalcTrigger,Trigger6M)),NA())</f>
        <v>2.5712465059992695E-2</v>
      </c>
      <c r="P1702" s="52">
        <f>IFERROR(_xll.qlIndexFixing(Index1Y,$H1702,TRUE,_xll.ohTrigger(RecalcTrigger,Trigger1Y)),NA())</f>
        <v>2.8025840525919051E-2</v>
      </c>
      <c r="Q1702" s="52">
        <f>IFERROR(_xll.qlIndexFixing(ONIndex1Y,I1702,TRUE,_xll.ohTrigger(RecalcTrigger,Trigger1Y)),NA())</f>
        <v>2.7550082477665327E-2</v>
      </c>
    </row>
    <row r="1703" spans="2:17" x14ac:dyDescent="0.2">
      <c r="B1703" s="46" t="s">
        <v>51</v>
      </c>
      <c r="D1703" s="49">
        <f>_xll.qlCalendarAdvance(LocalCalendar,$D1702,B1703,"f",FALSE)</f>
        <v>51552</v>
      </c>
      <c r="E1703" s="49">
        <f>_xll.qlInterestRateIndexValueDate(IndexON,D1703)</f>
        <v>51552</v>
      </c>
      <c r="F1703" s="52">
        <f>IFERROR(_xll.qlIndexFixing(IndexON,D1703,TRUE,_xll.ohTrigger(RecalcTrigger,TriggerON)),NA())</f>
        <v>2.0594684764763116E-2</v>
      </c>
      <c r="H1703" s="49">
        <f>_xll.qlCalendarAdvance(IborCalendar,$H1702,B1703,"f",FALSE)</f>
        <v>51539</v>
      </c>
      <c r="I1703" s="49">
        <f>_xll.qlInterestRateIndexValueDate(Index1M,$H1703)</f>
        <v>51543</v>
      </c>
      <c r="J1703" s="52">
        <f>IFERROR(_xll.qlIndexFixing(Index1M,$H1703,TRUE,_xll.ohTrigger(RecalcTrigger,Trigger1M)),NA())</f>
        <v>2.1963103702061622E-2</v>
      </c>
      <c r="K1703" s="52">
        <f>IFERROR(_xll.qlIndexFixing(ONIndex1M,I1703,TRUE,_xll.ohTrigger(RecalcTrigger,Trigger1M)),NA())</f>
        <v>2.1946920610380616E-2</v>
      </c>
      <c r="L1703" s="52">
        <f>IFERROR(_xll.qlIndexFixing(Index3M,H1703,TRUE,_xll.ohTrigger(RecalcTrigger,Trigger3M)),NA())</f>
        <v>2.4225937904728208E-2</v>
      </c>
      <c r="M1703" s="52">
        <f>IFERROR(_xll.qlIndexFixing(ONIndex3M,I1703,TRUE,_xll.ohTrigger(RecalcTrigger,Trigger3M)),NA())</f>
        <v>2.4159263264973418E-2</v>
      </c>
      <c r="N1703" s="52">
        <f>IFERROR(_xll.qlIndexFixing(Index6M,$H1703,TRUE,_xll.ohTrigger(RecalcTrigger,Trigger6M)),NA())</f>
        <v>2.5870171499741784E-2</v>
      </c>
      <c r="O1703" s="52">
        <f>IFERROR(_xll.qlIndexFixing(ONIndex6M,I1703,TRUE,_xll.ohTrigger(RecalcTrigger,Trigger6M)),NA())</f>
        <v>2.5711682092621757E-2</v>
      </c>
      <c r="P1703" s="52">
        <f>IFERROR(_xll.qlIndexFixing(Index1Y,$H1703,TRUE,_xll.ohTrigger(RecalcTrigger,Trigger1Y)),NA())</f>
        <v>2.802896603484557E-2</v>
      </c>
      <c r="Q1703" s="52">
        <f>IFERROR(_xll.qlIndexFixing(ONIndex1Y,I1703,TRUE,_xll.ohTrigger(RecalcTrigger,Trigger1Y)),NA())</f>
        <v>2.7553290208386372E-2</v>
      </c>
    </row>
    <row r="1704" spans="2:17" x14ac:dyDescent="0.2">
      <c r="B1704" s="46" t="s">
        <v>51</v>
      </c>
      <c r="D1704" s="49">
        <f>_xll.qlCalendarAdvance(LocalCalendar,$D1703,B1704,"f",FALSE)</f>
        <v>51559</v>
      </c>
      <c r="E1704" s="49">
        <f>_xll.qlInterestRateIndexValueDate(IndexON,D1704)</f>
        <v>51559</v>
      </c>
      <c r="F1704" s="52">
        <f>IFERROR(_xll.qlIndexFixing(IndexON,D1704,TRUE,_xll.ohTrigger(RecalcTrigger,TriggerON)),NA())</f>
        <v>2.0593772210091288E-2</v>
      </c>
      <c r="H1704" s="49">
        <f>_xll.qlCalendarAdvance(IborCalendar,$H1703,B1704,"f",FALSE)</f>
        <v>51546</v>
      </c>
      <c r="I1704" s="49">
        <f>_xll.qlInterestRateIndexValueDate(Index1M,$H1704)</f>
        <v>51551</v>
      </c>
      <c r="J1704" s="52">
        <f>IFERROR(_xll.qlIndexFixing(Index1M,$H1704,TRUE,_xll.ohTrigger(RecalcTrigger,Trigger1M)),NA())</f>
        <v>2.1962017521370517E-2</v>
      </c>
      <c r="K1704" s="52">
        <f>IFERROR(_xll.qlIndexFixing(ONIndex1M,I1704,TRUE,_xll.ohTrigger(RecalcTrigger,Trigger1M)),NA())</f>
        <v>2.1945782496457511E-2</v>
      </c>
      <c r="L1704" s="52">
        <f>IFERROR(_xll.qlIndexFixing(Index3M,H1704,TRUE,_xll.ohTrigger(RecalcTrigger,Trigger3M)),NA())</f>
        <v>2.4224100660204861E-2</v>
      </c>
      <c r="M1704" s="52">
        <f>IFERROR(_xll.qlIndexFixing(ONIndex3M,I1704,TRUE,_xll.ohTrigger(RecalcTrigger,Trigger3M)),NA())</f>
        <v>2.4158048352322936E-2</v>
      </c>
      <c r="N1704" s="52">
        <f>IFERROR(_xll.qlIndexFixing(Index6M,$H1704,TRUE,_xll.ohTrigger(RecalcTrigger,Trigger6M)),NA())</f>
        <v>2.5868555138407513E-2</v>
      </c>
      <c r="O1704" s="52">
        <f>IFERROR(_xll.qlIndexFixing(ONIndex6M,I1704,TRUE,_xll.ohTrigger(RecalcTrigger,Trigger6M)),NA())</f>
        <v>2.5710812192469845E-2</v>
      </c>
      <c r="P1704" s="52">
        <f>IFERROR(_xll.qlIndexFixing(Index1Y,$H1704,TRUE,_xll.ohTrigger(RecalcTrigger,Trigger1Y)),NA())</f>
        <v>2.8032508747055301E-2</v>
      </c>
      <c r="Q1704" s="52">
        <f>IFERROR(_xll.qlIndexFixing(ONIndex1Y,I1704,TRUE,_xll.ohTrigger(RecalcTrigger,Trigger1Y)),NA())</f>
        <v>2.7557009737551041E-2</v>
      </c>
    </row>
    <row r="1705" spans="2:17" x14ac:dyDescent="0.2">
      <c r="B1705" s="46" t="s">
        <v>51</v>
      </c>
      <c r="D1705" s="49">
        <f>_xll.qlCalendarAdvance(LocalCalendar,$D1704,B1705,"f",FALSE)</f>
        <v>51566</v>
      </c>
      <c r="E1705" s="49">
        <f>_xll.qlInterestRateIndexValueDate(IndexON,D1705)</f>
        <v>51566</v>
      </c>
      <c r="F1705" s="52">
        <f>IFERROR(_xll.qlIndexFixing(IndexON,D1705,TRUE,_xll.ohTrigger(RecalcTrigger,TriggerON)),NA())</f>
        <v>2.0592879139114117E-2</v>
      </c>
      <c r="H1705" s="49">
        <f>_xll.qlCalendarAdvance(IborCalendar,$H1704,B1705,"f",FALSE)</f>
        <v>51553</v>
      </c>
      <c r="I1705" s="49">
        <f>_xll.qlInterestRateIndexValueDate(Index1M,$H1705)</f>
        <v>51557</v>
      </c>
      <c r="J1705" s="52">
        <f>IFERROR(_xll.qlIndexFixing(Index1M,$H1705,TRUE,_xll.ohTrigger(RecalcTrigger,Trigger1M)),NA())</f>
        <v>2.196122381117295E-2</v>
      </c>
      <c r="K1705" s="52">
        <f>IFERROR(_xll.qlIndexFixing(ONIndex1M,I1705,TRUE,_xll.ohTrigger(RecalcTrigger,Trigger1M)),NA())</f>
        <v>2.1944949801904201E-2</v>
      </c>
      <c r="L1705" s="52">
        <f>IFERROR(_xll.qlIndexFixing(Index3M,H1705,TRUE,_xll.ohTrigger(RecalcTrigger,Trigger3M)),NA())</f>
        <v>2.422479380796104E-2</v>
      </c>
      <c r="M1705" s="52">
        <f>IFERROR(_xll.qlIndexFixing(ONIndex3M,I1705,TRUE,_xll.ohTrigger(RecalcTrigger,Trigger3M)),NA())</f>
        <v>2.4157152978148133E-2</v>
      </c>
      <c r="N1705" s="52">
        <f>IFERROR(_xll.qlIndexFixing(Index6M,$H1705,TRUE,_xll.ohTrigger(RecalcTrigger,Trigger6M)),NA())</f>
        <v>2.5869760339545172E-2</v>
      </c>
      <c r="O1705" s="52">
        <f>IFERROR(_xll.qlIndexFixing(ONIndex6M,I1705,TRUE,_xll.ohTrigger(RecalcTrigger,Trigger6M)),NA())</f>
        <v>2.571017721096247E-2</v>
      </c>
      <c r="P1705" s="52">
        <f>IFERROR(_xll.qlIndexFixing(Index1Y,$H1705,TRUE,_xll.ohTrigger(RecalcTrigger,Trigger1Y)),NA())</f>
        <v>2.8035143797554854E-2</v>
      </c>
      <c r="Q1705" s="52">
        <f>IFERROR(_xll.qlIndexFixing(ONIndex1Y,I1705,TRUE,_xll.ohTrigger(RecalcTrigger,Trigger1Y)),NA())</f>
        <v>2.7559836870238996E-2</v>
      </c>
    </row>
    <row r="1706" spans="2:17" x14ac:dyDescent="0.2">
      <c r="B1706" s="46" t="s">
        <v>51</v>
      </c>
      <c r="D1706" s="49">
        <f>_xll.qlCalendarAdvance(LocalCalendar,$D1705,B1706,"f",FALSE)</f>
        <v>51573</v>
      </c>
      <c r="E1706" s="49">
        <f>_xll.qlInterestRateIndexValueDate(IndexON,D1706)</f>
        <v>51573</v>
      </c>
      <c r="F1706" s="52">
        <f>IFERROR(_xll.qlIndexFixing(IndexON,D1706,TRUE,_xll.ohTrigger(RecalcTrigger,TriggerON)),NA())</f>
        <v>2.0592005551671733E-2</v>
      </c>
      <c r="H1706" s="49">
        <f>_xll.qlCalendarAdvance(IborCalendar,$H1705,B1706,"f",FALSE)</f>
        <v>51560</v>
      </c>
      <c r="I1706" s="49">
        <f>_xll.qlInterestRateIndexValueDate(Index1M,$H1706)</f>
        <v>51564</v>
      </c>
      <c r="J1706" s="52">
        <f>IFERROR(_xll.qlIndexFixing(Index1M,$H1706,TRUE,_xll.ohTrigger(RecalcTrigger,Trigger1M)),NA())</f>
        <v>2.1962142109564289E-2</v>
      </c>
      <c r="K1706" s="52">
        <f>IFERROR(_xll.qlIndexFixing(ONIndex1M,I1706,TRUE,_xll.ohTrigger(RecalcTrigger,Trigger1M)),NA())</f>
        <v>2.1944000956661824E-2</v>
      </c>
      <c r="L1706" s="52">
        <f>IFERROR(_xll.qlIndexFixing(Index3M,H1706,TRUE,_xll.ohTrigger(RecalcTrigger,Trigger3M)),NA())</f>
        <v>2.4223866718539287E-2</v>
      </c>
      <c r="M1706" s="52">
        <f>IFERROR(_xll.qlIndexFixing(ONIndex3M,I1706,TRUE,_xll.ohTrigger(RecalcTrigger,Trigger3M)),NA())</f>
        <v>2.4156125502763359E-2</v>
      </c>
      <c r="N1706" s="52">
        <f>IFERROR(_xll.qlIndexFixing(Index6M,$H1706,TRUE,_xll.ohTrigger(RecalcTrigger,Trigger6M)),NA())</f>
        <v>2.5869992004985749E-2</v>
      </c>
      <c r="O1706" s="52">
        <f>IFERROR(_xll.qlIndexFixing(ONIndex6M,I1706,TRUE,_xll.ohTrigger(RecalcTrigger,Trigger6M)),NA())</f>
        <v>2.5709455296594186E-2</v>
      </c>
      <c r="P1706" s="52">
        <f>IFERROR(_xll.qlIndexFixing(Index1Y,$H1706,TRUE,_xll.ohTrigger(RecalcTrigger,Trigger1Y)),NA())</f>
        <v>2.8038192609506248E-2</v>
      </c>
      <c r="Q1706" s="52">
        <f>IFERROR(_xll.qlIndexFixing(ONIndex1Y,I1706,TRUE,_xll.ohTrigger(RecalcTrigger,Trigger1Y)),NA())</f>
        <v>2.7563175801210704E-2</v>
      </c>
    </row>
    <row r="1707" spans="2:17" x14ac:dyDescent="0.2">
      <c r="B1707" s="46" t="s">
        <v>51</v>
      </c>
      <c r="D1707" s="49">
        <f>_xll.qlCalendarAdvance(LocalCalendar,$D1706,B1707,"f",FALSE)</f>
        <v>51580</v>
      </c>
      <c r="E1707" s="49">
        <f>_xll.qlInterestRateIndexValueDate(IndexON,D1707)</f>
        <v>51580</v>
      </c>
      <c r="F1707" s="52">
        <f>IFERROR(_xll.qlIndexFixing(IndexON,D1707,TRUE,_xll.ohTrigger(RecalcTrigger,TriggerON)),NA())</f>
        <v>2.0591151447924005E-2</v>
      </c>
      <c r="H1707" s="49">
        <f>_xll.qlCalendarAdvance(IborCalendar,$H1706,B1707,"f",FALSE)</f>
        <v>51567</v>
      </c>
      <c r="I1707" s="49">
        <f>_xll.qlInterestRateIndexValueDate(Index1M,$H1707)</f>
        <v>51571</v>
      </c>
      <c r="J1707" s="52">
        <f>IFERROR(_xll.qlIndexFixing(Index1M,$H1707,TRUE,_xll.ohTrigger(RecalcTrigger,Trigger1M)),NA())</f>
        <v>2.1961268267860778E-2</v>
      </c>
      <c r="K1707" s="52">
        <f>IFERROR(_xll.qlIndexFixing(ONIndex1M,I1707,TRUE,_xll.ohTrigger(RecalcTrigger,Trigger1M)),NA())</f>
        <v>2.1943076484083335E-2</v>
      </c>
      <c r="L1707" s="52">
        <f>IFERROR(_xll.qlIndexFixing(Index3M,H1707,TRUE,_xll.ohTrigger(RecalcTrigger,Trigger3M)),NA())</f>
        <v>2.4222949137904334E-2</v>
      </c>
      <c r="M1707" s="52">
        <f>IFERROR(_xll.qlIndexFixing(ONIndex3M,I1707,TRUE,_xll.ohTrigger(RecalcTrigger,Trigger3M)),NA())</f>
        <v>2.4155116472703853E-2</v>
      </c>
      <c r="N1707" s="52">
        <f>IFERROR(_xll.qlIndexFixing(Index6M,$H1707,TRUE,_xll.ohTrigger(RecalcTrigger,Trigger6M)),NA())</f>
        <v>2.5869342920154647E-2</v>
      </c>
      <c r="O1707" s="52">
        <f>IFERROR(_xll.qlIndexFixing(ONIndex6M,I1707,TRUE,_xll.ohTrigger(RecalcTrigger,Trigger6M)),NA())</f>
        <v>2.5708753733066914E-2</v>
      </c>
      <c r="P1707" s="52">
        <f>IFERROR(_xll.qlIndexFixing(Index1Y,$H1707,TRUE,_xll.ohTrigger(RecalcTrigger,Trigger1Y)),NA())</f>
        <v>2.8041212413936433E-2</v>
      </c>
      <c r="Q1707" s="52">
        <f>IFERROR(_xll.qlIndexFixing(ONIndex1Y,I1707,TRUE,_xll.ohTrigger(RecalcTrigger,Trigger1Y)),NA())</f>
        <v>2.75665584655993E-2</v>
      </c>
    </row>
    <row r="1708" spans="2:17" x14ac:dyDescent="0.2">
      <c r="B1708" s="46" t="s">
        <v>51</v>
      </c>
      <c r="D1708" s="49">
        <f>_xll.qlCalendarAdvance(LocalCalendar,$D1707,B1708,"f",FALSE)</f>
        <v>51587</v>
      </c>
      <c r="E1708" s="49">
        <f>_xll.qlInterestRateIndexValueDate(IndexON,D1708)</f>
        <v>51587</v>
      </c>
      <c r="F1708" s="52">
        <f>IFERROR(_xll.qlIndexFixing(IndexON,D1708,TRUE,_xll.ohTrigger(RecalcTrigger,TriggerON)),NA())</f>
        <v>2.0590316827631128E-2</v>
      </c>
      <c r="H1708" s="49">
        <f>_xll.qlCalendarAdvance(IborCalendar,$H1707,B1708,"f",FALSE)</f>
        <v>51574</v>
      </c>
      <c r="I1708" s="49">
        <f>_xll.qlInterestRateIndexValueDate(Index1M,$H1708)</f>
        <v>51578</v>
      </c>
      <c r="J1708" s="52">
        <f>IFERROR(_xll.qlIndexFixing(Index1M,$H1708,TRUE,_xll.ohTrigger(RecalcTrigger,Trigger1M)),NA())</f>
        <v>2.1960418843487355E-2</v>
      </c>
      <c r="K1708" s="52">
        <f>IFERROR(_xll.qlIndexFixing(ONIndex1M,I1708,TRUE,_xll.ohTrigger(RecalcTrigger,Trigger1M)),NA())</f>
        <v>2.1942176384248668E-2</v>
      </c>
      <c r="L1708" s="52">
        <f>IFERROR(_xll.qlIndexFixing(Index3M,H1708,TRUE,_xll.ohTrigger(RecalcTrigger,Trigger3M)),NA())</f>
        <v>2.4222038803617254E-2</v>
      </c>
      <c r="M1708" s="52">
        <f>IFERROR(_xll.qlIndexFixing(ONIndex3M,I1708,TRUE,_xll.ohTrigger(RecalcTrigger,Trigger3M)),NA())</f>
        <v>2.4154125888129485E-2</v>
      </c>
      <c r="N1708" s="52">
        <f>IFERROR(_xll.qlIndexFixing(Index6M,$H1708,TRUE,_xll.ohTrigger(RecalcTrigger,Trigger6M)),NA())</f>
        <v>2.5868690235557844E-2</v>
      </c>
      <c r="O1708" s="52">
        <f>IFERROR(_xll.qlIndexFixing(ONIndex6M,I1708,TRUE,_xll.ohTrigger(RecalcTrigger,Trigger6M)),NA())</f>
        <v>2.5708072520540526E-2</v>
      </c>
      <c r="P1708" s="52">
        <f>IFERROR(_xll.qlIndexFixing(Index1Y,$H1708,TRUE,_xll.ohTrigger(RecalcTrigger,Trigger1Y)),NA())</f>
        <v>2.8044201489884506E-2</v>
      </c>
      <c r="Q1708" s="52">
        <f>IFERROR(_xll.qlIndexFixing(ONIndex1Y,I1708,TRUE,_xll.ohTrigger(RecalcTrigger,Trigger1Y)),NA())</f>
        <v>2.756998486348472E-2</v>
      </c>
    </row>
    <row r="1709" spans="2:17" x14ac:dyDescent="0.2">
      <c r="B1709" s="46" t="s">
        <v>51</v>
      </c>
      <c r="D1709" s="49">
        <f>_xll.qlCalendarAdvance(LocalCalendar,$D1708,B1709,"f",FALSE)</f>
        <v>51594</v>
      </c>
      <c r="E1709" s="49">
        <f>_xll.qlInterestRateIndexValueDate(IndexON,D1709)</f>
        <v>51594</v>
      </c>
      <c r="F1709" s="52">
        <f>IFERROR(_xll.qlIndexFixing(IndexON,D1709,TRUE,_xll.ohTrigger(RecalcTrigger,TriggerON)),NA())</f>
        <v>2.0589501691032908E-2</v>
      </c>
      <c r="H1709" s="49">
        <f>_xll.qlCalendarAdvance(IborCalendar,$H1708,B1709,"f",FALSE)</f>
        <v>51581</v>
      </c>
      <c r="I1709" s="49">
        <f>_xll.qlInterestRateIndexValueDate(Index1M,$H1709)</f>
        <v>51585</v>
      </c>
      <c r="J1709" s="52">
        <f>IFERROR(_xll.qlIndexFixing(Index1M,$H1709,TRUE,_xll.ohTrigger(RecalcTrigger,Trigger1M)),NA())</f>
        <v>2.1959593836436295E-2</v>
      </c>
      <c r="K1709" s="52">
        <f>IFERROR(_xll.qlIndexFixing(ONIndex1M,I1709,TRUE,_xll.ohTrigger(RecalcTrigger,Trigger1M)),NA())</f>
        <v>2.1941300656997953E-2</v>
      </c>
      <c r="L1709" s="52">
        <f>IFERROR(_xll.qlIndexFixing(Index3M,H1709,TRUE,_xll.ohTrigger(RecalcTrigger,Trigger3M)),NA())</f>
        <v>2.4221133453242585E-2</v>
      </c>
      <c r="M1709" s="52">
        <f>IFERROR(_xll.qlIndexFixing(ONIndex3M,I1709,TRUE,_xll.ohTrigger(RecalcTrigger,Trigger3M)),NA())</f>
        <v>2.4153153748800449E-2</v>
      </c>
      <c r="N1709" s="52">
        <f>IFERROR(_xll.qlIndexFixing(Index6M,$H1709,TRUE,_xll.ohTrigger(RecalcTrigger,Trigger6M)),NA())</f>
        <v>2.5868032616318346E-2</v>
      </c>
      <c r="O1709" s="52">
        <f>IFERROR(_xll.qlIndexFixing(ONIndex6M,I1709,TRUE,_xll.ohTrigger(RecalcTrigger,Trigger6M)),NA())</f>
        <v>2.5707411658935087E-2</v>
      </c>
      <c r="P1709" s="52">
        <f>IFERROR(_xll.qlIndexFixing(Index1Y,$H1709,TRUE,_xll.ohTrigger(RecalcTrigger,Trigger1Y)),NA())</f>
        <v>2.8047158116370281E-2</v>
      </c>
      <c r="Q1709" s="52">
        <f>IFERROR(_xll.qlIndexFixing(ONIndex1Y,I1709,TRUE,_xll.ohTrigger(RecalcTrigger,Trigger1Y)),NA())</f>
        <v>2.7573454994707092E-2</v>
      </c>
    </row>
    <row r="1710" spans="2:17" x14ac:dyDescent="0.2">
      <c r="B1710" s="46" t="s">
        <v>51</v>
      </c>
      <c r="D1710" s="49">
        <f>_xll.qlCalendarAdvance(LocalCalendar,$D1709,B1710,"f",FALSE)</f>
        <v>51601</v>
      </c>
      <c r="E1710" s="49">
        <f>_xll.qlInterestRateIndexValueDate(IndexON,D1710)</f>
        <v>51601</v>
      </c>
      <c r="F1710" s="52">
        <f>IFERROR(_xll.qlIndexFixing(IndexON,D1710,TRUE,_xll.ohTrigger(RecalcTrigger,TriggerON)),NA())</f>
        <v>2.0588706037969473E-2</v>
      </c>
      <c r="H1710" s="49">
        <f>_xll.qlCalendarAdvance(IborCalendar,$H1709,B1710,"f",FALSE)</f>
        <v>51588</v>
      </c>
      <c r="I1710" s="49">
        <f>_xll.qlInterestRateIndexValueDate(Index1M,$H1710)</f>
        <v>51592</v>
      </c>
      <c r="J1710" s="52">
        <f>IFERROR(_xll.qlIndexFixing(Index1M,$H1710,TRUE,_xll.ohTrigger(RecalcTrigger,Trigger1M)),NA())</f>
        <v>2.1958179080947104E-2</v>
      </c>
      <c r="K1710" s="52">
        <f>IFERROR(_xll.qlIndexFixing(ONIndex1M,I1710,TRUE,_xll.ohTrigger(RecalcTrigger,Trigger1M)),NA())</f>
        <v>2.1940449302411125E-2</v>
      </c>
      <c r="L1710" s="52">
        <f>IFERROR(_xll.qlIndexFixing(Index3M,H1710,TRUE,_xll.ohTrigger(RecalcTrigger,Trigger3M)),NA())</f>
        <v>2.4219482331977557E-2</v>
      </c>
      <c r="M1710" s="52">
        <f>IFERROR(_xll.qlIndexFixing(ONIndex3M,I1710,TRUE,_xll.ohTrigger(RecalcTrigger,Trigger3M)),NA())</f>
        <v>2.4152200054956552E-2</v>
      </c>
      <c r="N1710" s="52">
        <f>IFERROR(_xll.qlIndexFixing(Index6M,$H1710,TRUE,_xll.ohTrigger(RecalcTrigger,Trigger6M)),NA())</f>
        <v>2.5866494539780786E-2</v>
      </c>
      <c r="O1710" s="52">
        <f>IFERROR(_xll.qlIndexFixing(ONIndex6M,I1710,TRUE,_xll.ohTrigger(RecalcTrigger,Trigger6M)),NA())</f>
        <v>2.5706771148410468E-2</v>
      </c>
      <c r="P1710" s="52">
        <f>IFERROR(_xll.qlIndexFixing(Index1Y,$H1710,TRUE,_xll.ohTrigger(RecalcTrigger,Trigger1Y)),NA())</f>
        <v>2.8050080572397815E-2</v>
      </c>
      <c r="Q1710" s="52">
        <f>IFERROR(_xll.qlIndexFixing(ONIndex1Y,I1710,TRUE,_xll.ohTrigger(RecalcTrigger,Trigger1Y)),NA())</f>
        <v>2.7576968859506223E-2</v>
      </c>
    </row>
    <row r="1711" spans="2:17" x14ac:dyDescent="0.2">
      <c r="B1711" s="46" t="s">
        <v>51</v>
      </c>
      <c r="D1711" s="49">
        <f>_xll.qlCalendarAdvance(LocalCalendar,$D1710,B1711,"f",FALSE)</f>
        <v>51608</v>
      </c>
      <c r="E1711" s="49">
        <f>_xll.qlInterestRateIndexValueDate(IndexON,D1711)</f>
        <v>51608</v>
      </c>
      <c r="F1711" s="52">
        <f>IFERROR(_xll.qlIndexFixing(IndexON,D1711,TRUE,_xll.ohTrigger(RecalcTrigger,TriggerON)),NA())</f>
        <v>2.058792986852076E-2</v>
      </c>
      <c r="H1711" s="49">
        <f>_xll.qlCalendarAdvance(IborCalendar,$H1710,B1711,"f",FALSE)</f>
        <v>51595</v>
      </c>
      <c r="I1711" s="49">
        <f>_xll.qlInterestRateIndexValueDate(Index1M,$H1711)</f>
        <v>51599</v>
      </c>
      <c r="J1711" s="52">
        <f>IFERROR(_xll.qlIndexFixing(Index1M,$H1711,TRUE,_xll.ohTrigger(RecalcTrigger,Trigger1M)),NA())</f>
        <v>2.1957401208884342E-2</v>
      </c>
      <c r="K1711" s="52">
        <f>IFERROR(_xll.qlIndexFixing(ONIndex1M,I1711,TRUE,_xll.ohTrigger(RecalcTrigger,Trigger1M)),NA())</f>
        <v>2.193962232056812E-2</v>
      </c>
      <c r="L1711" s="52">
        <f>IFERROR(_xll.qlIndexFixing(Index3M,H1711,TRUE,_xll.ohTrigger(RecalcTrigger,Trigger3M)),NA())</f>
        <v>2.4218580751902787E-2</v>
      </c>
      <c r="M1711" s="52">
        <f>IFERROR(_xll.qlIndexFixing(ONIndex3M,I1711,TRUE,_xll.ohTrigger(RecalcTrigger,Trigger3M)),NA())</f>
        <v>2.4151264806517858E-2</v>
      </c>
      <c r="N1711" s="52">
        <f>IFERROR(_xll.qlIndexFixing(Index6M,$H1711,TRUE,_xll.ohTrigger(RecalcTrigger,Trigger6M)),NA())</f>
        <v>2.586582404910753E-2</v>
      </c>
      <c r="O1711" s="52">
        <f>IFERROR(_xll.qlIndexFixing(ONIndex6M,I1711,TRUE,_xll.ohTrigger(RecalcTrigger,Trigger6M)),NA())</f>
        <v>2.5706150988806797E-2</v>
      </c>
      <c r="P1711" s="52">
        <f>IFERROR(_xll.qlIndexFixing(Index1Y,$H1711,TRUE,_xll.ohTrigger(RecalcTrigger,Trigger1Y)),NA())</f>
        <v>2.8052967136953853E-2</v>
      </c>
      <c r="Q1711" s="52">
        <f>IFERROR(_xll.qlIndexFixing(ONIndex1Y,I1711,TRUE,_xll.ohTrigger(RecalcTrigger,Trigger1Y)),NA())</f>
        <v>2.7580526457722243E-2</v>
      </c>
    </row>
    <row r="1712" spans="2:17" x14ac:dyDescent="0.2">
      <c r="B1712" s="46" t="s">
        <v>51</v>
      </c>
      <c r="D1712" s="49">
        <f>_xll.qlCalendarAdvance(LocalCalendar,$D1711,B1712,"f",FALSE)</f>
        <v>51615</v>
      </c>
      <c r="E1712" s="49">
        <f>_xll.qlInterestRateIndexValueDate(IndexON,D1712)</f>
        <v>51615</v>
      </c>
      <c r="F1712" s="52">
        <f>IFERROR(_xll.qlIndexFixing(IndexON,D1712,TRUE,_xll.ohTrigger(RecalcTrigger,TriggerON)),NA())</f>
        <v>2.0587173182686769E-2</v>
      </c>
      <c r="H1712" s="49">
        <f>_xll.qlCalendarAdvance(IborCalendar,$H1711,B1712,"f",FALSE)</f>
        <v>51602</v>
      </c>
      <c r="I1712" s="49">
        <f>_xll.qlInterestRateIndexValueDate(Index1M,$H1712)</f>
        <v>51606</v>
      </c>
      <c r="J1712" s="52">
        <f>IFERROR(_xll.qlIndexFixing(Index1M,$H1712,TRUE,_xll.ohTrigger(RecalcTrigger,Trigger1M)),NA())</f>
        <v>2.1956646243689981E-2</v>
      </c>
      <c r="K1712" s="52">
        <f>IFERROR(_xll.qlIndexFixing(ONIndex1M,I1712,TRUE,_xll.ohTrigger(RecalcTrigger,Trigger1M)),NA())</f>
        <v>2.1938819711309065E-2</v>
      </c>
      <c r="L1712" s="52">
        <f>IFERROR(_xll.qlIndexFixing(Index3M,H1712,TRUE,_xll.ohTrigger(RecalcTrigger,Trigger3M)),NA())</f>
        <v>2.4217677471549414E-2</v>
      </c>
      <c r="M1712" s="52">
        <f>IFERROR(_xll.qlIndexFixing(ONIndex3M,I1712,TRUE,_xll.ohTrigger(RecalcTrigger,Trigger3M)),NA())</f>
        <v>2.4150348003324495E-2</v>
      </c>
      <c r="N1712" s="52">
        <f>IFERROR(_xll.qlIndexFixing(Index6M,$H1712,TRUE,_xll.ohTrigger(RecalcTrigger,Trigger6M)),NA())</f>
        <v>2.5865144650027583E-2</v>
      </c>
      <c r="O1712" s="52">
        <f>IFERROR(_xll.qlIndexFixing(ONIndex6M,I1712,TRUE,_xll.ohTrigger(RecalcTrigger,Trigger6M)),NA())</f>
        <v>2.5705551180124075E-2</v>
      </c>
      <c r="P1712" s="52">
        <f>IFERROR(_xll.qlIndexFixing(Index1Y,$H1712,TRUE,_xll.ohTrigger(RecalcTrigger,Trigger1Y)),NA())</f>
        <v>2.8055816089009381E-2</v>
      </c>
      <c r="Q1712" s="52">
        <f>IFERROR(_xll.qlIndexFixing(ONIndex1Y,I1712,TRUE,_xll.ohTrigger(RecalcTrigger,Trigger1Y)),NA())</f>
        <v>2.7584127789195279E-2</v>
      </c>
    </row>
    <row r="1713" spans="2:17" x14ac:dyDescent="0.2">
      <c r="B1713" s="46" t="s">
        <v>51</v>
      </c>
      <c r="D1713" s="49">
        <f>_xll.qlCalendarAdvance(LocalCalendar,$D1712,B1713,"f",FALSE)</f>
        <v>51622</v>
      </c>
      <c r="E1713" s="49">
        <f>_xll.qlInterestRateIndexValueDate(IndexON,D1713)</f>
        <v>51622</v>
      </c>
      <c r="F1713" s="52">
        <f>IFERROR(_xll.qlIndexFixing(IndexON,D1713,TRUE,_xll.ohTrigger(RecalcTrigger,TriggerON)),NA())</f>
        <v>2.0586435980387563E-2</v>
      </c>
      <c r="H1713" s="49">
        <f>_xll.qlCalendarAdvance(IborCalendar,$H1712,B1713,"f",FALSE)</f>
        <v>51609</v>
      </c>
      <c r="I1713" s="49">
        <f>_xll.qlInterestRateIndexValueDate(Index1M,$H1713)</f>
        <v>51615</v>
      </c>
      <c r="J1713" s="52">
        <f>IFERROR(_xll.qlIndexFixing(Index1M,$H1713,TRUE,_xll.ohTrigger(RecalcTrigger,Trigger1M)),NA())</f>
        <v>2.1955700373049503E-2</v>
      </c>
      <c r="K1713" s="52">
        <f>IFERROR(_xll.qlIndexFixing(ONIndex1M,I1713,TRUE,_xll.ohTrigger(RecalcTrigger,Trigger1M)),NA())</f>
        <v>2.1937823598117134E-2</v>
      </c>
      <c r="L1713" s="52">
        <f>IFERROR(_xll.qlIndexFixing(Index3M,H1713,TRUE,_xll.ohTrigger(RecalcTrigger,Trigger3M)),NA())</f>
        <v>2.4216509931974065E-2</v>
      </c>
      <c r="M1713" s="52">
        <f>IFERROR(_xll.qlIndexFixing(ONIndex3M,I1713,TRUE,_xll.ohTrigger(RecalcTrigger,Trigger3M)),NA())</f>
        <v>2.4149196359823932E-2</v>
      </c>
      <c r="N1713" s="52">
        <f>IFERROR(_xll.qlIndexFixing(Index6M,$H1713,TRUE,_xll.ohTrigger(RecalcTrigger,Trigger6M)),NA())</f>
        <v>2.586425588719158E-2</v>
      </c>
      <c r="O1713" s="52">
        <f>IFERROR(_xll.qlIndexFixing(ONIndex6M,I1713,TRUE,_xll.ohTrigger(RecalcTrigger,Trigger6M)),NA())</f>
        <v>2.5704809901005987E-2</v>
      </c>
      <c r="P1713" s="52">
        <f>IFERROR(_xll.qlIndexFixing(Index1Y,$H1713,TRUE,_xll.ohTrigger(RecalcTrigger,Trigger1Y)),NA())</f>
        <v>2.8059420990291194E-2</v>
      </c>
      <c r="Q1713" s="52">
        <f>IFERROR(_xll.qlIndexFixing(ONIndex1Y,I1713,TRUE,_xll.ohTrigger(RecalcTrigger,Trigger1Y)),NA())</f>
        <v>2.7588822333948215E-2</v>
      </c>
    </row>
    <row r="1714" spans="2:17" x14ac:dyDescent="0.2">
      <c r="B1714" s="46" t="s">
        <v>51</v>
      </c>
      <c r="D1714" s="49">
        <f>_xll.qlCalendarAdvance(LocalCalendar,$D1713,B1714,"f",FALSE)</f>
        <v>51629</v>
      </c>
      <c r="E1714" s="49">
        <f>_xll.qlInterestRateIndexValueDate(IndexON,D1714)</f>
        <v>51629</v>
      </c>
      <c r="F1714" s="52">
        <f>IFERROR(_xll.qlIndexFixing(IndexON,D1714,TRUE,_xll.ohTrigger(RecalcTrigger,TriggerON)),NA())</f>
        <v>2.0585716253069819E-2</v>
      </c>
      <c r="H1714" s="49">
        <f>_xll.qlCalendarAdvance(IborCalendar,$H1713,B1714,"f",FALSE)</f>
        <v>51616</v>
      </c>
      <c r="I1714" s="49">
        <f>_xll.qlInterestRateIndexValueDate(Index1M,$H1714)</f>
        <v>51620</v>
      </c>
      <c r="J1714" s="52">
        <f>IFERROR(_xll.qlIndexFixing(Index1M,$H1714,TRUE,_xll.ohTrigger(RecalcTrigger,Trigger1M)),NA())</f>
        <v>2.1955182595069012E-2</v>
      </c>
      <c r="K1714" s="52">
        <f>IFERROR(_xll.qlIndexFixing(ONIndex1M,I1714,TRUE,_xll.ohTrigger(RecalcTrigger,Trigger1M)),NA())</f>
        <v>2.1937287610782619E-2</v>
      </c>
      <c r="L1714" s="52">
        <f>IFERROR(_xll.qlIndexFixing(Index3M,H1714,TRUE,_xll.ohTrigger(RecalcTrigger,Trigger3M)),NA())</f>
        <v>2.4215856661468242E-2</v>
      </c>
      <c r="M1714" s="52">
        <f>IFERROR(_xll.qlIndexFixing(ONIndex3M,I1714,TRUE,_xll.ohTrigger(RecalcTrigger,Trigger3M)),NA())</f>
        <v>2.4148569732993508E-2</v>
      </c>
      <c r="N1714" s="52">
        <f>IFERROR(_xll.qlIndexFixing(Index6M,$H1714,TRUE,_xll.ohTrigger(RecalcTrigger,Trigger6M)),NA())</f>
        <v>2.586375375837786E-2</v>
      </c>
      <c r="O1714" s="52">
        <f>IFERROR(_xll.qlIndexFixing(ONIndex6M,I1714,TRUE,_xll.ohTrigger(RecalcTrigger,Trigger6M)),NA())</f>
        <v>2.5704412615761285E-2</v>
      </c>
      <c r="P1714" s="52">
        <f>IFERROR(_xll.qlIndexFixing(Index1Y,$H1714,TRUE,_xll.ohTrigger(RecalcTrigger,Trigger1Y)),NA())</f>
        <v>2.8061394271429903E-2</v>
      </c>
      <c r="Q1714" s="52">
        <f>IFERROR(_xll.qlIndexFixing(ONIndex1Y,I1714,TRUE,_xll.ohTrigger(RecalcTrigger,Trigger1Y)),NA())</f>
        <v>2.7591461652551885E-2</v>
      </c>
    </row>
    <row r="1715" spans="2:17" x14ac:dyDescent="0.2">
      <c r="B1715" s="46" t="s">
        <v>51</v>
      </c>
      <c r="D1715" s="49">
        <f>_xll.qlCalendarAdvance(LocalCalendar,$D1714,B1715,"f",FALSE)</f>
        <v>51636</v>
      </c>
      <c r="E1715" s="49">
        <f>_xll.qlInterestRateIndexValueDate(IndexON,D1715)</f>
        <v>51636</v>
      </c>
      <c r="F1715" s="52">
        <f>IFERROR(_xll.qlIndexFixing(IndexON,D1715,TRUE,_xll.ohTrigger(RecalcTrigger,TriggerON)),NA())</f>
        <v>2.058499137675085E-2</v>
      </c>
      <c r="H1715" s="49">
        <f>_xll.qlCalendarAdvance(IborCalendar,$H1714,B1715,"f",FALSE)</f>
        <v>51623</v>
      </c>
      <c r="I1715" s="49">
        <f>_xll.qlInterestRateIndexValueDate(Index1M,$H1715)</f>
        <v>51628</v>
      </c>
      <c r="J1715" s="52">
        <f>IFERROR(_xll.qlIndexFixing(Index1M,$H1715,TRUE,_xll.ohTrigger(RecalcTrigger,Trigger1M)),NA())</f>
        <v>2.1954976317075874E-2</v>
      </c>
      <c r="K1715" s="52">
        <f>IFERROR(_xll.qlIndexFixing(ONIndex1M,I1715,TRUE,_xll.ohTrigger(RecalcTrigger,Trigger1M)),NA())</f>
        <v>2.1936455807516353E-2</v>
      </c>
      <c r="L1715" s="52">
        <f>IFERROR(_xll.qlIndexFixing(Index3M,H1715,TRUE,_xll.ohTrigger(RecalcTrigger,Trigger3M)),NA())</f>
        <v>2.4215546632574754E-2</v>
      </c>
      <c r="M1715" s="52">
        <f>IFERROR(_xll.qlIndexFixing(ONIndex3M,I1715,TRUE,_xll.ohTrigger(RecalcTrigger,Trigger3M)),NA())</f>
        <v>2.4147586604454929E-2</v>
      </c>
      <c r="N1715" s="52">
        <f>IFERROR(_xll.qlIndexFixing(Index6M,$H1715,TRUE,_xll.ohTrigger(RecalcTrigger,Trigger6M)),NA())</f>
        <v>2.58638052061625E-2</v>
      </c>
      <c r="O1715" s="52">
        <f>IFERROR(_xll.qlIndexFixing(ONIndex6M,I1715,TRUE,_xll.ohTrigger(RecalcTrigger,Trigger6M)),NA())</f>
        <v>2.5703798438412306E-2</v>
      </c>
      <c r="P1715" s="52">
        <f>IFERROR(_xll.qlIndexFixing(Index1Y,$H1715,TRUE,_xll.ohTrigger(RecalcTrigger,Trigger1Y)),NA())</f>
        <v>2.8064505865735296E-2</v>
      </c>
      <c r="Q1715" s="52">
        <f>IFERROR(_xll.qlIndexFixing(ONIndex1Y,I1715,TRUE,_xll.ohTrigger(RecalcTrigger,Trigger1Y)),NA())</f>
        <v>2.7595730676486241E-2</v>
      </c>
    </row>
    <row r="1716" spans="2:17" x14ac:dyDescent="0.2">
      <c r="B1716" s="46" t="s">
        <v>51</v>
      </c>
      <c r="D1716" s="49">
        <f>_xll.qlCalendarAdvance(LocalCalendar,$D1715,B1716,"f",FALSE)</f>
        <v>51643</v>
      </c>
      <c r="E1716" s="49">
        <f>_xll.qlInterestRateIndexValueDate(IndexON,D1716)</f>
        <v>51643</v>
      </c>
      <c r="F1716" s="52">
        <f>IFERROR(_xll.qlIndexFixing(IndexON,D1716,TRUE,_xll.ohTrigger(RecalcTrigger,TriggerON)),NA())</f>
        <v>2.0584254902749066E-2</v>
      </c>
      <c r="H1716" s="49">
        <f>_xll.qlCalendarAdvance(IborCalendar,$H1715,B1716,"f",FALSE)</f>
        <v>51630</v>
      </c>
      <c r="I1716" s="49">
        <f>_xll.qlInterestRateIndexValueDate(Index1M,$H1716)</f>
        <v>51634</v>
      </c>
      <c r="J1716" s="52">
        <f>IFERROR(_xll.qlIndexFixing(Index1M,$H1716,TRUE,_xll.ohTrigger(RecalcTrigger,Trigger1M)),NA())</f>
        <v>2.1954358048331284E-2</v>
      </c>
      <c r="K1716" s="52">
        <f>IFERROR(_xll.qlIndexFixing(ONIndex1M,I1716,TRUE,_xll.ohTrigger(RecalcTrigger,Trigger1M)),NA())</f>
        <v>2.1935841748232932E-2</v>
      </c>
      <c r="L1716" s="52">
        <f>IFERROR(_xll.qlIndexFixing(Index3M,H1716,TRUE,_xll.ohTrigger(RecalcTrigger,Trigger3M)),NA())</f>
        <v>2.4214745743309413E-2</v>
      </c>
      <c r="M1716" s="52">
        <f>IFERROR(_xll.qlIndexFixing(ONIndex3M,I1716,TRUE,_xll.ohTrigger(RecalcTrigger,Trigger3M)),NA())</f>
        <v>2.4146852477775482E-2</v>
      </c>
      <c r="N1716" s="52">
        <f>IFERROR(_xll.qlIndexFixing(Index6M,$H1716,TRUE,_xll.ohTrigger(RecalcTrigger,Trigger6M)),NA())</f>
        <v>2.5863179122538424E-2</v>
      </c>
      <c r="O1716" s="52">
        <f>IFERROR(_xll.qlIndexFixing(ONIndex6M,I1716,TRUE,_xll.ohTrigger(RecalcTrigger,Trigger6M)),NA())</f>
        <v>2.5703340494649396E-2</v>
      </c>
      <c r="P1716" s="52">
        <f>IFERROR(_xll.qlIndexFixing(Index1Y,$H1716,TRUE,_xll.ohTrigger(RecalcTrigger,Trigger1Y)),NA())</f>
        <v>2.8066801531737139E-2</v>
      </c>
      <c r="Q1716" s="52">
        <f>IFERROR(_xll.qlIndexFixing(ONIndex1Y,I1716,TRUE,_xll.ohTrigger(RecalcTrigger,Trigger1Y)),NA())</f>
        <v>2.7598932760684036E-2</v>
      </c>
    </row>
    <row r="1717" spans="2:17" x14ac:dyDescent="0.2">
      <c r="B1717" s="46" t="s">
        <v>51</v>
      </c>
      <c r="D1717" s="49">
        <f>_xll.qlCalendarAdvance(LocalCalendar,$D1716,B1717,"f",FALSE)</f>
        <v>51650</v>
      </c>
      <c r="E1717" s="49">
        <f>_xll.qlInterestRateIndexValueDate(IndexON,D1717)</f>
        <v>51650</v>
      </c>
      <c r="F1717" s="52">
        <f>IFERROR(_xll.qlIndexFixing(IndexON,D1717,TRUE,_xll.ohTrigger(RecalcTrigger,TriggerON)),NA())</f>
        <v>2.0583506831064469E-2</v>
      </c>
      <c r="H1717" s="49">
        <f>_xll.qlCalendarAdvance(IborCalendar,$H1716,B1717,"f",FALSE)</f>
        <v>51637</v>
      </c>
      <c r="I1717" s="49">
        <f>_xll.qlInterestRateIndexValueDate(Index1M,$H1717)</f>
        <v>51641</v>
      </c>
      <c r="J1717" s="52">
        <f>IFERROR(_xll.qlIndexFixing(Index1M,$H1717,TRUE,_xll.ohTrigger(RecalcTrigger,Trigger1M)),NA())</f>
        <v>2.1953635174696787E-2</v>
      </c>
      <c r="K1717" s="52">
        <f>IFERROR(_xll.qlIndexFixing(ONIndex1M,I1717,TRUE,_xll.ohTrigger(RecalcTrigger,Trigger1M)),NA())</f>
        <v>2.1935123788381361E-2</v>
      </c>
      <c r="L1717" s="52">
        <f>IFERROR(_xll.qlIndexFixing(Index3M,H1717,TRUE,_xll.ohTrigger(RecalcTrigger,Trigger3M)),NA())</f>
        <v>2.4213800994518041E-2</v>
      </c>
      <c r="M1717" s="52">
        <f>IFERROR(_xll.qlIndexFixing(ONIndex3M,I1717,TRUE,_xll.ohTrigger(RecalcTrigger,Trigger3M)),NA())</f>
        <v>2.4145985681700566E-2</v>
      </c>
      <c r="N1717" s="52">
        <f>IFERROR(_xll.qlIndexFixing(Index6M,$H1717,TRUE,_xll.ohTrigger(RecalcTrigger,Trigger6M)),NA())</f>
        <v>2.586243525576894E-2</v>
      </c>
      <c r="O1717" s="52">
        <f>IFERROR(_xll.qlIndexFixing(ONIndex6M,I1717,TRUE,_xll.ohTrigger(RecalcTrigger,Trigger6M)),NA())</f>
        <v>2.5702792965347498E-2</v>
      </c>
      <c r="P1717" s="52">
        <f>IFERROR(_xll.qlIndexFixing(Index1Y,$H1717,TRUE,_xll.ohTrigger(RecalcTrigger,Trigger1Y)),NA())</f>
        <v>2.8069438261713195E-2</v>
      </c>
      <c r="Q1717" s="52">
        <f>IFERROR(_xll.qlIndexFixing(ONIndex1Y,I1717,TRUE,_xll.ohTrigger(RecalcTrigger,Trigger1Y)),NA())</f>
        <v>2.760262811870362E-2</v>
      </c>
    </row>
    <row r="1718" spans="2:17" x14ac:dyDescent="0.2">
      <c r="B1718" s="46" t="s">
        <v>51</v>
      </c>
      <c r="D1718" s="49">
        <f>_xll.qlCalendarAdvance(LocalCalendar,$D1717,B1718,"f",FALSE)</f>
        <v>51657</v>
      </c>
      <c r="E1718" s="49">
        <f>_xll.qlInterestRateIndexValueDate(IndexON,D1718)</f>
        <v>51657</v>
      </c>
      <c r="F1718" s="52">
        <f>IFERROR(_xll.qlIndexFixing(IndexON,D1718,TRUE,_xll.ohTrigger(RecalcTrigger,TriggerON)),NA())</f>
        <v>2.0582747161537185E-2</v>
      </c>
      <c r="H1718" s="49">
        <f>_xll.qlCalendarAdvance(IborCalendar,$H1717,B1718,"f",FALSE)</f>
        <v>51644</v>
      </c>
      <c r="I1718" s="49">
        <f>_xll.qlInterestRateIndexValueDate(Index1M,$H1718)</f>
        <v>51649</v>
      </c>
      <c r="J1718" s="52">
        <f>IFERROR(_xll.qlIndexFixing(Index1M,$H1718,TRUE,_xll.ohTrigger(RecalcTrigger,Trigger1M)),NA())</f>
        <v>2.195280697612384E-2</v>
      </c>
      <c r="K1718" s="52">
        <f>IFERROR(_xll.qlIndexFixing(ONIndex1M,I1718,TRUE,_xll.ohTrigger(RecalcTrigger,Trigger1M)),NA())</f>
        <v>2.1934301209256546E-2</v>
      </c>
      <c r="L1718" s="52">
        <f>IFERROR(_xll.qlIndexFixing(Index3M,H1718,TRUE,_xll.ohTrigger(RecalcTrigger,Trigger3M)),NA())</f>
        <v>2.421270759637471E-2</v>
      </c>
      <c r="M1718" s="52">
        <f>IFERROR(_xll.qlIndexFixing(ONIndex3M,I1718,TRUE,_xll.ohTrigger(RecalcTrigger,Trigger3M)),NA())</f>
        <v>2.4144981455238579E-2</v>
      </c>
      <c r="N1718" s="52">
        <f>IFERROR(_xll.qlIndexFixing(Index6M,$H1718,TRUE,_xll.ohTrigger(RecalcTrigger,Trigger6M)),NA())</f>
        <v>2.5862432865649734E-2</v>
      </c>
      <c r="O1718" s="52">
        <f>IFERROR(_xll.qlIndexFixing(ONIndex6M,I1718,TRUE,_xll.ohTrigger(RecalcTrigger,Trigger6M)),NA())</f>
        <v>2.570214972940299E-2</v>
      </c>
      <c r="P1718" s="52">
        <f>IFERROR(_xll.qlIndexFixing(Index1Y,$H1718,TRUE,_xll.ohTrigger(RecalcTrigger,Trigger1Y)),NA())</f>
        <v>2.8072396879686493E-2</v>
      </c>
      <c r="Q1718" s="52">
        <f>IFERROR(_xll.qlIndexFixing(ONIndex1Y,I1718,TRUE,_xll.ohTrigger(RecalcTrigger,Trigger1Y)),NA())</f>
        <v>2.7606798101382779E-2</v>
      </c>
    </row>
    <row r="1719" spans="2:17" x14ac:dyDescent="0.2">
      <c r="B1719" s="46" t="s">
        <v>51</v>
      </c>
      <c r="D1719" s="49">
        <f>_xll.qlCalendarAdvance(LocalCalendar,$D1718,B1719,"f",FALSE)</f>
        <v>51664</v>
      </c>
      <c r="E1719" s="49">
        <f>_xll.qlInterestRateIndexValueDate(IndexON,D1719)</f>
        <v>51664</v>
      </c>
      <c r="F1719" s="52">
        <f>IFERROR(_xll.qlIndexFixing(IndexON,D1719,TRUE,_xll.ohTrigger(RecalcTrigger,TriggerON)),NA())</f>
        <v>2.0581975894407023E-2</v>
      </c>
      <c r="H1719" s="49">
        <f>_xll.qlCalendarAdvance(IborCalendar,$H1718,B1719,"f",FALSE)</f>
        <v>51651</v>
      </c>
      <c r="I1719" s="49">
        <f>_xll.qlInterestRateIndexValueDate(Index1M,$H1719)</f>
        <v>51655</v>
      </c>
      <c r="J1719" s="52">
        <f>IFERROR(_xll.qlIndexFixing(Index1M,$H1719,TRUE,_xll.ohTrigger(RecalcTrigger,Trigger1M)),NA())</f>
        <v>2.1951567532235927E-2</v>
      </c>
      <c r="K1719" s="52">
        <f>IFERROR(_xll.qlIndexFixing(ONIndex1M,I1719,TRUE,_xll.ohTrigger(RecalcTrigger,Trigger1M)),NA())</f>
        <v>2.1933682837422808E-2</v>
      </c>
      <c r="L1719" s="52">
        <f>IFERROR(_xll.qlIndexFixing(Index3M,H1719,TRUE,_xll.ohTrigger(RecalcTrigger,Trigger3M)),NA())</f>
        <v>2.4211877968108624E-2</v>
      </c>
      <c r="M1719" s="52">
        <f>IFERROR(_xll.qlIndexFixing(ONIndex3M,I1719,TRUE,_xll.ohTrigger(RecalcTrigger,Trigger3M)),NA())</f>
        <v>2.4144218763808567E-2</v>
      </c>
      <c r="N1719" s="52">
        <f>IFERROR(_xll.qlIndexFixing(Index6M,$H1719,TRUE,_xll.ohTrigger(RecalcTrigger,Trigger6M)),NA())</f>
        <v>2.5860039523428965E-2</v>
      </c>
      <c r="O1719" s="52">
        <f>IFERROR(_xll.qlIndexFixing(ONIndex6M,I1719,TRUE,_xll.ohTrigger(RecalcTrigger,Trigger6M)),NA())</f>
        <v>2.5701655060776929E-2</v>
      </c>
      <c r="P1719" s="52">
        <f>IFERROR(_xll.qlIndexFixing(Index1Y,$H1719,TRUE,_xll.ohTrigger(RecalcTrigger,Trigger1Y)),NA())</f>
        <v>2.8074577491472977E-2</v>
      </c>
      <c r="Q1719" s="52">
        <f>IFERROR(_xll.qlIndexFixing(ONIndex1Y,I1719,TRUE,_xll.ohTrigger(RecalcTrigger,Trigger1Y)),NA())</f>
        <v>2.7609888289727991E-2</v>
      </c>
    </row>
    <row r="1720" spans="2:17" x14ac:dyDescent="0.2">
      <c r="B1720" s="46" t="s">
        <v>51</v>
      </c>
      <c r="D1720" s="49">
        <f>_xll.qlCalendarAdvance(LocalCalendar,$D1719,B1720,"f",FALSE)</f>
        <v>51671</v>
      </c>
      <c r="E1720" s="49">
        <f>_xll.qlInterestRateIndexValueDate(IndexON,D1720)</f>
        <v>51671</v>
      </c>
      <c r="F1720" s="52">
        <f>IFERROR(_xll.qlIndexFixing(IndexON,D1720,TRUE,_xll.ohTrigger(RecalcTrigger,TriggerON)),NA())</f>
        <v>2.0581193029354239E-2</v>
      </c>
      <c r="H1720" s="49">
        <f>_xll.qlCalendarAdvance(IborCalendar,$H1719,B1720,"f",FALSE)</f>
        <v>51658</v>
      </c>
      <c r="I1720" s="49">
        <f>_xll.qlInterestRateIndexValueDate(Index1M,$H1720)</f>
        <v>51662</v>
      </c>
      <c r="J1720" s="52">
        <f>IFERROR(_xll.qlIndexFixing(Index1M,$H1720,TRUE,_xll.ohTrigger(RecalcTrigger,Trigger1M)),NA())</f>
        <v>2.1950839782623355E-2</v>
      </c>
      <c r="K1720" s="52">
        <f>IFERROR(_xll.qlIndexFixing(ONIndex1M,I1720,TRUE,_xll.ohTrigger(RecalcTrigger,Trigger1M)),NA())</f>
        <v>2.1932959846395761E-2</v>
      </c>
      <c r="L1720" s="52">
        <f>IFERROR(_xll.qlIndexFixing(Index3M,H1720,TRUE,_xll.ohTrigger(RecalcTrigger,Trigger3M)),NA())</f>
        <v>2.4210899690507957E-2</v>
      </c>
      <c r="M1720" s="52">
        <f>IFERROR(_xll.qlIndexFixing(ONIndex3M,I1720,TRUE,_xll.ohTrigger(RecalcTrigger,Trigger3M)),NA())</f>
        <v>2.4143318642071421E-2</v>
      </c>
      <c r="N1720" s="52">
        <f>IFERROR(_xll.qlIndexFixing(Index6M,$H1720,TRUE,_xll.ohTrigger(RecalcTrigger,Trigger6M)),NA())</f>
        <v>2.5859253338174799E-2</v>
      </c>
      <c r="O1720" s="52">
        <f>IFERROR(_xll.qlIndexFixing(ONIndex6M,I1720,TRUE,_xll.ohTrigger(RecalcTrigger,Trigger6M)),NA())</f>
        <v>2.5701064685668129E-2</v>
      </c>
      <c r="P1720" s="52">
        <f>IFERROR(_xll.qlIndexFixing(Index1Y,$H1720,TRUE,_xll.ohTrigger(RecalcTrigger,Trigger1Y)),NA())</f>
        <v>2.8077079990576917E-2</v>
      </c>
      <c r="Q1720" s="52">
        <f>IFERROR(_xll.qlIndexFixing(ONIndex1Y,I1720,TRUE,_xll.ohTrigger(RecalcTrigger,Trigger1Y)),NA())</f>
        <v>2.7613453102892649E-2</v>
      </c>
    </row>
    <row r="1721" spans="2:17" x14ac:dyDescent="0.2">
      <c r="B1721" s="46" t="s">
        <v>51</v>
      </c>
      <c r="D1721" s="49">
        <f>_xll.qlCalendarAdvance(LocalCalendar,$D1720,B1721,"f",FALSE)</f>
        <v>51678</v>
      </c>
      <c r="E1721" s="49">
        <f>_xll.qlInterestRateIndexValueDate(IndexON,D1721)</f>
        <v>51678</v>
      </c>
      <c r="F1721" s="52">
        <f>IFERROR(_xll.qlIndexFixing(IndexON,D1721,TRUE,_xll.ohTrigger(RecalcTrigger,TriggerON)),NA())</f>
        <v>2.0580398566698577E-2</v>
      </c>
      <c r="H1721" s="49">
        <f>_xll.qlCalendarAdvance(IborCalendar,$H1720,B1721,"f",FALSE)</f>
        <v>51665</v>
      </c>
      <c r="I1721" s="49">
        <f>_xll.qlInterestRateIndexValueDate(Index1M,$H1721)</f>
        <v>51669</v>
      </c>
      <c r="J1721" s="52">
        <f>IFERROR(_xll.qlIndexFixing(Index1M,$H1721,TRUE,_xll.ohTrigger(RecalcTrigger,Trigger1M)),NA())</f>
        <v>2.1950110353005314E-2</v>
      </c>
      <c r="K1721" s="52">
        <f>IFERROR(_xll.qlIndexFixing(ONIndex1M,I1721,TRUE,_xll.ohTrigger(RecalcTrigger,Trigger1M)),NA())</f>
        <v>2.1932235178230286E-2</v>
      </c>
      <c r="L1721" s="52">
        <f>IFERROR(_xll.qlIndexFixing(Index3M,H1721,TRUE,_xll.ohTrigger(RecalcTrigger,Trigger3M)),NA())</f>
        <v>2.4209910236652588E-2</v>
      </c>
      <c r="M1721" s="52">
        <f>IFERROR(_xll.qlIndexFixing(ONIndex3M,I1721,TRUE,_xll.ohTrigger(RecalcTrigger,Trigger3M)),NA())</f>
        <v>2.4142407411780198E-2</v>
      </c>
      <c r="N1721" s="52">
        <f>IFERROR(_xll.qlIndexFixing(Index6M,$H1721,TRUE,_xll.ohTrigger(RecalcTrigger,Trigger6M)),NA())</f>
        <v>2.5858452684612118E-2</v>
      </c>
      <c r="O1721" s="52">
        <f>IFERROR(_xll.qlIndexFixing(ONIndex6M,I1721,TRUE,_xll.ohTrigger(RecalcTrigger,Trigger6M)),NA())</f>
        <v>2.5700460028703631E-2</v>
      </c>
      <c r="P1721" s="52">
        <f>IFERROR(_xll.qlIndexFixing(Index1Y,$H1721,TRUE,_xll.ohTrigger(RecalcTrigger,Trigger1Y)),NA())</f>
        <v>2.8079537745386011E-2</v>
      </c>
      <c r="Q1721" s="52">
        <f>IFERROR(_xll.qlIndexFixing(ONIndex1Y,I1721,TRUE,_xll.ohTrigger(RecalcTrigger,Trigger1Y)),NA())</f>
        <v>2.7616974400785921E-2</v>
      </c>
    </row>
    <row r="1722" spans="2:17" x14ac:dyDescent="0.2">
      <c r="B1722" s="46" t="s">
        <v>51</v>
      </c>
      <c r="D1722" s="49">
        <f>_xll.qlCalendarAdvance(LocalCalendar,$D1721,B1722,"f",FALSE)</f>
        <v>51685</v>
      </c>
      <c r="E1722" s="49">
        <f>_xll.qlInterestRateIndexValueDate(IndexON,D1722)</f>
        <v>51685</v>
      </c>
      <c r="F1722" s="52">
        <f>IFERROR(_xll.qlIndexFixing(IndexON,D1722,TRUE,_xll.ohTrigger(RecalcTrigger,TriggerON)),NA())</f>
        <v>2.0580122675428747E-2</v>
      </c>
      <c r="H1722" s="49">
        <f>_xll.qlCalendarAdvance(IborCalendar,$H1721,B1722,"f",FALSE)</f>
        <v>51672</v>
      </c>
      <c r="I1722" s="49">
        <f>_xll.qlInterestRateIndexValueDate(Index1M,$H1722)</f>
        <v>51676</v>
      </c>
      <c r="J1722" s="52">
        <f>IFERROR(_xll.qlIndexFixing(Index1M,$H1722,TRUE,_xll.ohTrigger(RecalcTrigger,Trigger1M)),NA())</f>
        <v>2.1949379243376477E-2</v>
      </c>
      <c r="K1722" s="52">
        <f>IFERROR(_xll.qlIndexFixing(ONIndex1M,I1722,TRUE,_xll.ohTrigger(RecalcTrigger,Trigger1M)),NA())</f>
        <v>2.1931508832926383E-2</v>
      </c>
      <c r="L1722" s="52">
        <f>IFERROR(_xll.qlIndexFixing(Index3M,H1722,TRUE,_xll.ohTrigger(RecalcTrigger,Trigger3M)),NA())</f>
        <v>2.4208909606552937E-2</v>
      </c>
      <c r="M1722" s="52">
        <f>IFERROR(_xll.qlIndexFixing(ONIndex3M,I1722,TRUE,_xll.ohTrigger(RecalcTrigger,Trigger3M)),NA())</f>
        <v>2.4141485073094771E-2</v>
      </c>
      <c r="N1722" s="52">
        <f>IFERROR(_xll.qlIndexFixing(Index6M,$H1722,TRUE,_xll.ohTrigger(RecalcTrigger,Trigger6M)),NA())</f>
        <v>2.5857637562758384E-2</v>
      </c>
      <c r="O1722" s="52">
        <f>IFERROR(_xll.qlIndexFixing(ONIndex6M,I1722,TRUE,_xll.ohTrigger(RecalcTrigger,Trigger6M)),NA())</f>
        <v>2.5699841089723563E-2</v>
      </c>
      <c r="P1722" s="52">
        <f>IFERROR(_xll.qlIndexFixing(Index1Y,$H1722,TRUE,_xll.ohTrigger(RecalcTrigger,Trigger1Y)),NA())</f>
        <v>2.8081950755575701E-2</v>
      </c>
      <c r="Q1722" s="52">
        <f>IFERROR(_xll.qlIndexFixing(ONIndex1Y,I1722,TRUE,_xll.ohTrigger(RecalcTrigger,Trigger1Y)),NA())</f>
        <v>2.7620452183887423E-2</v>
      </c>
    </row>
    <row r="1723" spans="2:17" x14ac:dyDescent="0.2">
      <c r="B1723" s="46" t="s">
        <v>51</v>
      </c>
      <c r="D1723" s="49">
        <f>_xll.qlCalendarAdvance(LocalCalendar,$D1722,B1723,"f",FALSE)</f>
        <v>51692</v>
      </c>
      <c r="E1723" s="49">
        <f>_xll.qlInterestRateIndexValueDate(IndexON,D1723)</f>
        <v>51692</v>
      </c>
      <c r="F1723" s="52">
        <f>IFERROR(_xll.qlIndexFixing(IndexON,D1723,TRUE,_xll.ohTrigger(RecalcTrigger,TriggerON)),NA())</f>
        <v>2.057877484793913E-2</v>
      </c>
      <c r="H1723" s="49">
        <f>_xll.qlCalendarAdvance(IborCalendar,$H1722,B1723,"f",FALSE)</f>
        <v>51679</v>
      </c>
      <c r="I1723" s="49">
        <f>_xll.qlInterestRateIndexValueDate(Index1M,$H1723)</f>
        <v>51683</v>
      </c>
      <c r="J1723" s="52">
        <f>IFERROR(_xll.qlIndexFixing(Index1M,$H1723,TRUE,_xll.ohTrigger(RecalcTrigger,Trigger1M)),NA())</f>
        <v>2.1949262650635251E-2</v>
      </c>
      <c r="K1723" s="52">
        <f>IFERROR(_xll.qlIndexFixing(ONIndex1M,I1723,TRUE,_xll.ohTrigger(RecalcTrigger,Trigger1M)),NA())</f>
        <v>2.1930780810563988E-2</v>
      </c>
      <c r="L1723" s="52">
        <f>IFERROR(_xll.qlIndexFixing(Index3M,H1723,TRUE,_xll.ohTrigger(RecalcTrigger,Trigger3M)),NA())</f>
        <v>2.4207897800215962E-2</v>
      </c>
      <c r="M1723" s="52">
        <f>IFERROR(_xll.qlIndexFixing(ONIndex3M,I1723,TRUE,_xll.ohTrigger(RecalcTrigger,Trigger3M)),NA())</f>
        <v>2.4140551625855267E-2</v>
      </c>
      <c r="N1723" s="52">
        <f>IFERROR(_xll.qlIndexFixing(Index6M,$H1723,TRUE,_xll.ohTrigger(RecalcTrigger,Trigger6M)),NA())</f>
        <v>2.5858528360950931E-2</v>
      </c>
      <c r="O1723" s="52">
        <f>IFERROR(_xll.qlIndexFixing(ONIndex6M,I1723,TRUE,_xll.ohTrigger(RecalcTrigger,Trigger6M)),NA())</f>
        <v>2.5699207868807861E-2</v>
      </c>
      <c r="P1723" s="52">
        <f>IFERROR(_xll.qlIndexFixing(Index1Y,$H1723,TRUE,_xll.ohTrigger(RecalcTrigger,Trigger1Y)),NA())</f>
        <v>2.8084319020826021E-2</v>
      </c>
      <c r="Q1723" s="52">
        <f>IFERROR(_xll.qlIndexFixing(ONIndex1Y,I1723,TRUE,_xll.ohTrigger(RecalcTrigger,Trigger1Y)),NA())</f>
        <v>2.7623886451797475E-2</v>
      </c>
    </row>
    <row r="1724" spans="2:17" x14ac:dyDescent="0.2">
      <c r="B1724" s="46" t="s">
        <v>51</v>
      </c>
      <c r="D1724" s="49">
        <f>_xll.qlCalendarAdvance(LocalCalendar,$D1723,B1724,"f",FALSE)</f>
        <v>51699</v>
      </c>
      <c r="E1724" s="49">
        <f>_xll.qlInterestRateIndexValueDate(IndexON,D1724)</f>
        <v>51699</v>
      </c>
      <c r="F1724" s="52">
        <f>IFERROR(_xll.qlIndexFixing(IndexON,D1724,TRUE,_xll.ohTrigger(RecalcTrigger,TriggerON)),NA())</f>
        <v>2.0577945591995217E-2</v>
      </c>
      <c r="H1724" s="49">
        <f>_xll.qlCalendarAdvance(IborCalendar,$H1723,B1724,"f",FALSE)</f>
        <v>51686</v>
      </c>
      <c r="I1724" s="49">
        <f>_xll.qlInterestRateIndexValueDate(Index1M,$H1724)</f>
        <v>51690</v>
      </c>
      <c r="J1724" s="52">
        <f>IFERROR(_xll.qlIndexFixing(Index1M,$H1724,TRUE,_xll.ohTrigger(RecalcTrigger,Trigger1M)),NA())</f>
        <v>2.1948528016250957E-2</v>
      </c>
      <c r="K1724" s="52">
        <f>IFERROR(_xll.qlIndexFixing(ONIndex1M,I1724,TRUE,_xll.ohTrigger(RecalcTrigger,Trigger1M)),NA())</f>
        <v>2.1930051111063165E-2</v>
      </c>
      <c r="L1724" s="52">
        <f>IFERROR(_xll.qlIndexFixing(Index3M,H1724,TRUE,_xll.ohTrigger(RecalcTrigger,Trigger3M)),NA())</f>
        <v>2.4206874817651217E-2</v>
      </c>
      <c r="M1724" s="52">
        <f>IFERROR(_xll.qlIndexFixing(ONIndex3M,I1724,TRUE,_xll.ohTrigger(RecalcTrigger,Trigger3M)),NA())</f>
        <v>2.4139607070061686E-2</v>
      </c>
      <c r="N1724" s="52">
        <f>IFERROR(_xll.qlIndexFixing(Index6M,$H1724,TRUE,_xll.ohTrigger(RecalcTrigger,Trigger6M)),NA())</f>
        <v>2.5856823046455576E-2</v>
      </c>
      <c r="O1724" s="52">
        <f>IFERROR(_xll.qlIndexFixing(ONIndex6M,I1724,TRUE,_xll.ohTrigger(RecalcTrigger,Trigger6M)),NA())</f>
        <v>2.569856036603646E-2</v>
      </c>
      <c r="P1724" s="52">
        <f>IFERROR(_xll.qlIndexFixing(Index1Y,$H1724,TRUE,_xll.ohTrigger(RecalcTrigger,Trigger1Y)),NA())</f>
        <v>2.8086642540824013E-2</v>
      </c>
      <c r="Q1724" s="52">
        <f>IFERROR(_xll.qlIndexFixing(ONIndex1Y,I1724,TRUE,_xll.ohTrigger(RecalcTrigger,Trigger1Y)),NA())</f>
        <v>2.7627277204675948E-2</v>
      </c>
    </row>
    <row r="1725" spans="2:17" x14ac:dyDescent="0.2">
      <c r="B1725" s="46" t="s">
        <v>51</v>
      </c>
      <c r="D1725" s="49">
        <f>_xll.qlCalendarAdvance(LocalCalendar,$D1724,B1725,"f",FALSE)</f>
        <v>51706</v>
      </c>
      <c r="E1725" s="49">
        <f>_xll.qlInterestRateIndexValueDate(IndexON,D1725)</f>
        <v>51706</v>
      </c>
      <c r="F1725" s="52">
        <f>IFERROR(_xll.qlIndexFixing(IndexON,D1725,TRUE,_xll.ohTrigger(RecalcTrigger,TriggerON)),NA())</f>
        <v>2.0577104738288554E-2</v>
      </c>
      <c r="H1725" s="49">
        <f>_xll.qlCalendarAdvance(IborCalendar,$H1724,B1725,"f",FALSE)</f>
        <v>51693</v>
      </c>
      <c r="I1725" s="49">
        <f>_xll.qlInterestRateIndexValueDate(Index1M,$H1725)</f>
        <v>51697</v>
      </c>
      <c r="J1725" s="52">
        <f>IFERROR(_xll.qlIndexFixing(Index1M,$H1725,TRUE,_xll.ohTrigger(RecalcTrigger,Trigger1M)),NA())</f>
        <v>2.1947791701765446E-2</v>
      </c>
      <c r="K1725" s="52">
        <f>IFERROR(_xll.qlIndexFixing(ONIndex1M,I1725,TRUE,_xll.ohTrigger(RecalcTrigger,Trigger1M)),NA())</f>
        <v>2.1929319734663721E-2</v>
      </c>
      <c r="L1725" s="52">
        <f>IFERROR(_xll.qlIndexFixing(Index3M,H1725,TRUE,_xll.ohTrigger(RecalcTrigger,Trigger3M)),NA())</f>
        <v>2.4205840658867394E-2</v>
      </c>
      <c r="M1725" s="52">
        <f>IFERROR(_xll.qlIndexFixing(ONIndex3M,I1725,TRUE,_xll.ohTrigger(RecalcTrigger,Trigger3M)),NA())</f>
        <v>2.4138651405793965E-2</v>
      </c>
      <c r="N1725" s="52">
        <f>IFERROR(_xll.qlIndexFixing(Index6M,$H1725,TRUE,_xll.ohTrigger(RecalcTrigger,Trigger6M)),NA())</f>
        <v>2.5855963425059771E-2</v>
      </c>
      <c r="O1725" s="52">
        <f>IFERROR(_xll.qlIndexFixing(ONIndex6M,I1725,TRUE,_xll.ohTrigger(RecalcTrigger,Trigger6M)),NA())</f>
        <v>2.569789858124949E-2</v>
      </c>
      <c r="P1725" s="52">
        <f>IFERROR(_xll.qlIndexFixing(Index1Y,$H1725,TRUE,_xll.ohTrigger(RecalcTrigger,Trigger1Y)),NA())</f>
        <v>2.8088921315261983E-2</v>
      </c>
      <c r="Q1725" s="52">
        <f>IFERROR(_xll.qlIndexFixing(ONIndex1Y,I1725,TRUE,_xll.ohTrigger(RecalcTrigger,Trigger1Y)),NA())</f>
        <v>2.7630624442762652E-2</v>
      </c>
    </row>
    <row r="1726" spans="2:17" x14ac:dyDescent="0.2">
      <c r="B1726" s="46" t="s">
        <v>51</v>
      </c>
      <c r="D1726" s="49">
        <f>_xll.qlCalendarAdvance(LocalCalendar,$D1725,B1726,"f",FALSE)</f>
        <v>51713</v>
      </c>
      <c r="E1726" s="49">
        <f>_xll.qlInterestRateIndexValueDate(IndexON,D1726)</f>
        <v>51713</v>
      </c>
      <c r="F1726" s="52">
        <f>IFERROR(_xll.qlIndexFixing(IndexON,D1726,TRUE,_xll.ohTrigger(RecalcTrigger,TriggerON)),NA())</f>
        <v>2.0576252286819141E-2</v>
      </c>
      <c r="H1726" s="49">
        <f>_xll.qlCalendarAdvance(IborCalendar,$H1725,B1726,"f",FALSE)</f>
        <v>51700</v>
      </c>
      <c r="I1726" s="49">
        <f>_xll.qlInterestRateIndexValueDate(Index1M,$H1726)</f>
        <v>51704</v>
      </c>
      <c r="J1726" s="52">
        <f>IFERROR(_xll.qlIndexFixing(Index1M,$H1726,TRUE,_xll.ohTrigger(RecalcTrigger,Trigger1M)),NA())</f>
        <v>2.1947053707170979E-2</v>
      </c>
      <c r="K1726" s="52">
        <f>IFERROR(_xll.qlIndexFixing(ONIndex1M,I1726,TRUE,_xll.ohTrigger(RecalcTrigger,Trigger1M)),NA())</f>
        <v>2.1928586681045914E-2</v>
      </c>
      <c r="L1726" s="52">
        <f>IFERROR(_xll.qlIndexFixing(Index3M,H1726,TRUE,_xll.ohTrigger(RecalcTrigger,Trigger3M)),NA())</f>
        <v>2.4204795323872305E-2</v>
      </c>
      <c r="M1726" s="52">
        <f>IFERROR(_xll.qlIndexFixing(ONIndex3M,I1726,TRUE,_xll.ohTrigger(RecalcTrigger,Trigger3M)),NA())</f>
        <v>2.4137684632972167E-2</v>
      </c>
      <c r="N1726" s="52">
        <f>IFERROR(_xll.qlIndexFixing(Index6M,$H1726,TRUE,_xll.ohTrigger(RecalcTrigger,Trigger6M)),NA())</f>
        <v>2.5855089334417731E-2</v>
      </c>
      <c r="O1726" s="52">
        <f>IFERROR(_xll.qlIndexFixing(ONIndex6M,I1726,TRUE,_xll.ohTrigger(RecalcTrigger,Trigger6M)),NA())</f>
        <v>2.5697222514526885E-2</v>
      </c>
      <c r="P1726" s="52">
        <f>IFERROR(_xll.qlIndexFixing(Index1Y,$H1726,TRUE,_xll.ohTrigger(RecalcTrigger,Trigger1Y)),NA())</f>
        <v>2.809115534383836E-2</v>
      </c>
      <c r="Q1726" s="52">
        <f>IFERROR(_xll.qlIndexFixing(ONIndex1Y,I1726,TRUE,_xll.ohTrigger(RecalcTrigger,Trigger1Y)),NA())</f>
        <v>2.7633928165657906E-2</v>
      </c>
    </row>
    <row r="1727" spans="2:17" x14ac:dyDescent="0.2">
      <c r="B1727" s="46" t="s">
        <v>51</v>
      </c>
      <c r="D1727" s="49">
        <f>_xll.qlCalendarAdvance(LocalCalendar,$D1726,B1727,"f",FALSE)</f>
        <v>51720</v>
      </c>
      <c r="E1727" s="49">
        <f>_xll.qlInterestRateIndexValueDate(IndexON,D1727)</f>
        <v>51720</v>
      </c>
      <c r="F1727" s="52">
        <f>IFERROR(_xll.qlIndexFixing(IndexON,D1727,TRUE,_xll.ohTrigger(RecalcTrigger,TriggerON)),NA())</f>
        <v>2.0575388237666914E-2</v>
      </c>
      <c r="H1727" s="49">
        <f>_xll.qlCalendarAdvance(IborCalendar,$H1726,B1727,"f",FALSE)</f>
        <v>51707</v>
      </c>
      <c r="I1727" s="49">
        <f>_xll.qlInterestRateIndexValueDate(Index1M,$H1727)</f>
        <v>51711</v>
      </c>
      <c r="J1727" s="52">
        <f>IFERROR(_xll.qlIndexFixing(Index1M,$H1727,TRUE,_xll.ohTrigger(RecalcTrigger,Trigger1M)),NA())</f>
        <v>2.1946314032475291E-2</v>
      </c>
      <c r="K1727" s="52">
        <f>IFERROR(_xll.qlIndexFixing(ONIndex1M,I1727,TRUE,_xll.ohTrigger(RecalcTrigger,Trigger1M)),NA())</f>
        <v>2.1927851950369615E-2</v>
      </c>
      <c r="L1727" s="52">
        <f>IFERROR(_xll.qlIndexFixing(Index3M,H1727,TRUE,_xll.ohTrigger(RecalcTrigger,Trigger3M)),NA())</f>
        <v>2.4203738812676387E-2</v>
      </c>
      <c r="M1727" s="52">
        <f>IFERROR(_xll.qlIndexFixing(ONIndex3M,I1727,TRUE,_xll.ohTrigger(RecalcTrigger,Trigger3M)),NA())</f>
        <v>2.4136706751676229E-2</v>
      </c>
      <c r="N1727" s="52">
        <f>IFERROR(_xll.qlIndexFixing(Index6M,$H1727,TRUE,_xll.ohTrigger(RecalcTrigger,Trigger6M)),NA())</f>
        <v>2.5854200774547701E-2</v>
      </c>
      <c r="O1727" s="52">
        <f>IFERROR(_xll.qlIndexFixing(ONIndex6M,I1727,TRUE,_xll.ohTrigger(RecalcTrigger,Trigger6M)),NA())</f>
        <v>2.5696532166028518E-2</v>
      </c>
      <c r="P1727" s="52">
        <f>IFERROR(_xll.qlIndexFixing(Index1Y,$H1727,TRUE,_xll.ohTrigger(RecalcTrigger,Trigger1Y)),NA())</f>
        <v>2.8093344626257712E-2</v>
      </c>
      <c r="Q1727" s="52">
        <f>IFERROR(_xll.qlIndexFixing(ONIndex1Y,I1727,TRUE,_xll.ohTrigger(RecalcTrigger,Trigger1Y)),NA())</f>
        <v>2.7637188373601518E-2</v>
      </c>
    </row>
    <row r="1728" spans="2:17" x14ac:dyDescent="0.2">
      <c r="B1728" s="46" t="s">
        <v>51</v>
      </c>
      <c r="D1728" s="49">
        <f>_xll.qlCalendarAdvance(LocalCalendar,$D1727,B1728,"f",FALSE)</f>
        <v>51727</v>
      </c>
      <c r="E1728" s="49">
        <f>_xll.qlInterestRateIndexValueDate(IndexON,D1728)</f>
        <v>51727</v>
      </c>
      <c r="F1728" s="52">
        <f>IFERROR(_xll.qlIndexFixing(IndexON,D1728,TRUE,_xll.ohTrigger(RecalcTrigger,TriggerON)),NA())</f>
        <v>2.0574512590672001E-2</v>
      </c>
      <c r="H1728" s="49">
        <f>_xll.qlCalendarAdvance(IborCalendar,$H1727,B1728,"f",FALSE)</f>
        <v>51714</v>
      </c>
      <c r="I1728" s="49">
        <f>_xll.qlInterestRateIndexValueDate(Index1M,$H1728)</f>
        <v>51718</v>
      </c>
      <c r="J1728" s="52">
        <f>IFERROR(_xll.qlIndexFixing(Index1M,$H1728,TRUE,_xll.ohTrigger(RecalcTrigger,Trigger1M)),NA())</f>
        <v>2.1945572677670649E-2</v>
      </c>
      <c r="K1728" s="52">
        <f>IFERROR(_xll.qlIndexFixing(ONIndex1M,I1728,TRUE,_xll.ohTrigger(RecalcTrigger,Trigger1M)),NA())</f>
        <v>2.1927115542554887E-2</v>
      </c>
      <c r="L1728" s="52">
        <f>IFERROR(_xll.qlIndexFixing(Index3M,H1728,TRUE,_xll.ohTrigger(RecalcTrigger,Trigger3M)),NA())</f>
        <v>2.4202671125287449E-2</v>
      </c>
      <c r="M1728" s="52">
        <f>IFERROR(_xll.qlIndexFixing(ONIndex3M,I1728,TRUE,_xll.ohTrigger(RecalcTrigger,Trigger3M)),NA())</f>
        <v>2.4135717761826214E-2</v>
      </c>
      <c r="N1728" s="52">
        <f>IFERROR(_xll.qlIndexFixing(Index6M,$H1728,TRUE,_xll.ohTrigger(RecalcTrigger,Trigger6M)),NA())</f>
        <v>2.58532977454701E-2</v>
      </c>
      <c r="O1728" s="52">
        <f>IFERROR(_xll.qlIndexFixing(ONIndex6M,I1728,TRUE,_xll.ohTrigger(RecalcTrigger,Trigger6M)),NA())</f>
        <v>2.5695827535594518E-2</v>
      </c>
      <c r="P1728" s="52">
        <f>IFERROR(_xll.qlIndexFixing(Index1Y,$H1728,TRUE,_xll.ohTrigger(RecalcTrigger,Trigger1Y)),NA())</f>
        <v>2.8095489162229859E-2</v>
      </c>
      <c r="Q1728" s="52">
        <f>IFERROR(_xll.qlIndexFixing(ONIndex1Y,I1728,TRUE,_xll.ohTrigger(RecalcTrigger,Trigger1Y)),NA())</f>
        <v>2.7640405066433615E-2</v>
      </c>
    </row>
    <row r="1729" spans="2:17" x14ac:dyDescent="0.2">
      <c r="B1729" s="46" t="s">
        <v>51</v>
      </c>
      <c r="D1729" s="49">
        <f>_xll.qlCalendarAdvance(LocalCalendar,$D1728,B1729,"f",FALSE)</f>
        <v>51734</v>
      </c>
      <c r="E1729" s="49">
        <f>_xll.qlInterestRateIndexValueDate(IndexON,D1729)</f>
        <v>51734</v>
      </c>
      <c r="F1729" s="52">
        <f>IFERROR(_xll.qlIndexFixing(IndexON,D1729,TRUE,_xll.ohTrigger(RecalcTrigger,TriggerON)),NA())</f>
        <v>2.0573625345994273E-2</v>
      </c>
      <c r="H1729" s="49">
        <f>_xll.qlCalendarAdvance(IborCalendar,$H1728,B1729,"f",FALSE)</f>
        <v>51721</v>
      </c>
      <c r="I1729" s="49">
        <f>_xll.qlInterestRateIndexValueDate(Index1M,$H1729)</f>
        <v>51725</v>
      </c>
      <c r="J1729" s="52">
        <f>IFERROR(_xll.qlIndexFixing(Index1M,$H1729,TRUE,_xll.ohTrigger(RecalcTrigger,Trigger1M)),NA())</f>
        <v>2.1944829642764788E-2</v>
      </c>
      <c r="K1729" s="52">
        <f>IFERROR(_xll.qlIndexFixing(ONIndex1M,I1729,TRUE,_xll.ohTrigger(RecalcTrigger,Trigger1M)),NA())</f>
        <v>2.1926377457761603E-2</v>
      </c>
      <c r="L1729" s="52">
        <f>IFERROR(_xll.qlIndexFixing(Index3M,H1729,TRUE,_xll.ohTrigger(RecalcTrigger,Trigger3M)),NA())</f>
        <v>2.4201592261716795E-2</v>
      </c>
      <c r="M1729" s="52">
        <f>IFERROR(_xll.qlIndexFixing(ONIndex3M,I1729,TRUE,_xll.ohTrigger(RecalcTrigger,Trigger3M)),NA())</f>
        <v>2.4134717663581995E-2</v>
      </c>
      <c r="N1729" s="52">
        <f>IFERROR(_xll.qlIndexFixing(Index6M,$H1729,TRUE,_xll.ohTrigger(RecalcTrigger,Trigger6M)),NA())</f>
        <v>2.5852380247202739E-2</v>
      </c>
      <c r="O1729" s="52">
        <f>IFERROR(_xll.qlIndexFixing(ONIndex6M,I1729,TRUE,_xll.ohTrigger(RecalcTrigger,Trigger6M)),NA())</f>
        <v>2.5695108623224883E-2</v>
      </c>
      <c r="P1729" s="52">
        <f>IFERROR(_xll.qlIndexFixing(Index1Y,$H1729,TRUE,_xll.ohTrigger(RecalcTrigger,Trigger1Y)),NA())</f>
        <v>2.809758895147163E-2</v>
      </c>
      <c r="Q1729" s="52">
        <f>IFERROR(_xll.qlIndexFixing(ONIndex1Y,I1729,TRUE,_xll.ohTrigger(RecalcTrigger,Trigger1Y)),NA())</f>
        <v>2.7643578244394007E-2</v>
      </c>
    </row>
    <row r="1730" spans="2:17" x14ac:dyDescent="0.2">
      <c r="B1730" s="46" t="s">
        <v>51</v>
      </c>
      <c r="D1730" s="49">
        <f>_xll.qlCalendarAdvance(LocalCalendar,$D1729,B1730,"f",FALSE)</f>
        <v>51741</v>
      </c>
      <c r="E1730" s="49">
        <f>_xll.qlInterestRateIndexValueDate(IndexON,D1730)</f>
        <v>51741</v>
      </c>
      <c r="F1730" s="52">
        <f>IFERROR(_xll.qlIndexFixing(IndexON,D1730,TRUE,_xll.ohTrigger(RecalcTrigger,TriggerON)),NA())</f>
        <v>2.0572726503553795E-2</v>
      </c>
      <c r="H1730" s="49">
        <f>_xll.qlCalendarAdvance(IborCalendar,$H1729,B1730,"f",FALSE)</f>
        <v>51728</v>
      </c>
      <c r="I1730" s="49">
        <f>_xll.qlInterestRateIndexValueDate(Index1M,$H1730)</f>
        <v>51732</v>
      </c>
      <c r="J1730" s="52">
        <f>IFERROR(_xll.qlIndexFixing(Index1M,$H1730,TRUE,_xll.ohTrigger(RecalcTrigger,Trigger1M)),NA())</f>
        <v>2.1944084927752551E-2</v>
      </c>
      <c r="K1730" s="52">
        <f>IFERROR(_xll.qlIndexFixing(ONIndex1M,I1730,TRUE,_xll.ohTrigger(RecalcTrigger,Trigger1M)),NA())</f>
        <v>2.1925637695749955E-2</v>
      </c>
      <c r="L1730" s="52">
        <f>IFERROR(_xll.qlIndexFixing(Index3M,H1730,TRUE,_xll.ohTrigger(RecalcTrigger,Trigger3M)),NA())</f>
        <v>2.4200502221969636E-2</v>
      </c>
      <c r="M1730" s="52">
        <f>IFERROR(_xll.qlIndexFixing(ONIndex3M,I1730,TRUE,_xll.ohTrigger(RecalcTrigger,Trigger3M)),NA())</f>
        <v>2.4133706456703763E-2</v>
      </c>
      <c r="N1730" s="52">
        <f>IFERROR(_xll.qlIndexFixing(Index6M,$H1730,TRUE,_xll.ohTrigger(RecalcTrigger,Trigger6M)),NA())</f>
        <v>2.5851448279767774E-2</v>
      </c>
      <c r="O1730" s="52">
        <f>IFERROR(_xll.qlIndexFixing(ONIndex6M,I1730,TRUE,_xll.ohTrigger(RecalcTrigger,Trigger6M)),NA())</f>
        <v>2.5694375428919614E-2</v>
      </c>
      <c r="P1730" s="52">
        <f>IFERROR(_xll.qlIndexFixing(Index1Y,$H1730,TRUE,_xll.ohTrigger(RecalcTrigger,Trigger1Y)),NA())</f>
        <v>2.8099643993704453E-2</v>
      </c>
      <c r="Q1730" s="52">
        <f>IFERROR(_xll.qlIndexFixing(ONIndex1Y,I1730,TRUE,_xll.ohTrigger(RecalcTrigger,Trigger1Y)),NA())</f>
        <v>2.7646707907242885E-2</v>
      </c>
    </row>
    <row r="1731" spans="2:17" x14ac:dyDescent="0.2">
      <c r="B1731" s="46" t="s">
        <v>51</v>
      </c>
      <c r="D1731" s="49">
        <f>_xll.qlCalendarAdvance(LocalCalendar,$D1730,B1731,"f",FALSE)</f>
        <v>51748</v>
      </c>
      <c r="E1731" s="49">
        <f>_xll.qlInterestRateIndexValueDate(IndexON,D1731)</f>
        <v>51748</v>
      </c>
      <c r="F1731" s="52">
        <f>IFERROR(_xll.qlIndexFixing(IndexON,D1731,TRUE,_xll.ohTrigger(RecalcTrigger,TriggerON)),NA())</f>
        <v>2.0571816063430504E-2</v>
      </c>
      <c r="H1731" s="49">
        <f>_xll.qlCalendarAdvance(IborCalendar,$H1730,B1731,"f",FALSE)</f>
        <v>51735</v>
      </c>
      <c r="I1731" s="49">
        <f>_xll.qlInterestRateIndexValueDate(Index1M,$H1731)</f>
        <v>51740</v>
      </c>
      <c r="J1731" s="52">
        <f>IFERROR(_xll.qlIndexFixing(Index1M,$H1731,TRUE,_xll.ohTrigger(RecalcTrigger,Trigger1M)),NA())</f>
        <v>2.1943231767616464E-2</v>
      </c>
      <c r="K1731" s="52">
        <f>IFERROR(_xll.qlIndexFixing(ONIndex1M,I1731,TRUE,_xll.ohTrigger(RecalcTrigger,Trigger1M)),NA())</f>
        <v>2.192479019999638E-2</v>
      </c>
      <c r="L1731" s="52">
        <f>IFERROR(_xll.qlIndexFixing(Index3M,H1731,TRUE,_xll.ohTrigger(RecalcTrigger,Trigger3M)),NA())</f>
        <v>2.4199242777159454E-2</v>
      </c>
      <c r="M1731" s="52">
        <f>IFERROR(_xll.qlIndexFixing(ONIndex3M,I1731,TRUE,_xll.ohTrigger(RecalcTrigger,Trigger3M)),NA())</f>
        <v>2.4132537189300862E-2</v>
      </c>
      <c r="N1731" s="52">
        <f>IFERROR(_xll.qlIndexFixing(Index6M,$H1731,TRUE,_xll.ohTrigger(RecalcTrigger,Trigger6M)),NA())</f>
        <v>2.5850365456804306E-2</v>
      </c>
      <c r="O1731" s="52">
        <f>IFERROR(_xll.qlIndexFixing(ONIndex6M,I1731,TRUE,_xll.ohTrigger(RecalcTrigger,Trigger6M)),NA())</f>
        <v>2.569352000446834E-2</v>
      </c>
      <c r="P1731" s="52">
        <f>IFERROR(_xll.qlIndexFixing(Index1Y,$H1731,TRUE,_xll.ohTrigger(RecalcTrigger,Trigger1Y)),NA())</f>
        <v>2.8101937820795026E-2</v>
      </c>
      <c r="Q1731" s="52">
        <f>IFERROR(_xll.qlIndexFixing(ONIndex1Y,I1731,TRUE,_xll.ohTrigger(RecalcTrigger,Trigger1Y)),NA())</f>
        <v>2.7650231380995649E-2</v>
      </c>
    </row>
    <row r="1732" spans="2:17" x14ac:dyDescent="0.2">
      <c r="B1732" s="46" t="s">
        <v>51</v>
      </c>
      <c r="D1732" s="49">
        <f>_xll.qlCalendarAdvance(LocalCalendar,$D1731,B1732,"f",FALSE)</f>
        <v>51755</v>
      </c>
      <c r="E1732" s="49">
        <f>_xll.qlInterestRateIndexValueDate(IndexON,D1732)</f>
        <v>51755</v>
      </c>
      <c r="F1732" s="52">
        <f>IFERROR(_xll.qlIndexFixing(IndexON,D1732,TRUE,_xll.ohTrigger(RecalcTrigger,TriggerON)),NA())</f>
        <v>2.057089402538459E-2</v>
      </c>
      <c r="H1732" s="49">
        <f>_xll.qlCalendarAdvance(IborCalendar,$H1731,B1732,"f",FALSE)</f>
        <v>51742</v>
      </c>
      <c r="I1732" s="49">
        <f>_xll.qlInterestRateIndexValueDate(Index1M,$H1732)</f>
        <v>51747</v>
      </c>
      <c r="J1732" s="52">
        <f>IFERROR(_xll.qlIndexFixing(Index1M,$H1732,TRUE,_xll.ohTrigger(RecalcTrigger,Trigger1M)),NA())</f>
        <v>2.1941868765507522E-2</v>
      </c>
      <c r="K1732" s="52">
        <f>IFERROR(_xll.qlIndexFixing(ONIndex1M,I1732,TRUE,_xll.ohTrigger(RecalcTrigger,Trigger1M)),NA())</f>
        <v>2.1924046844379319E-2</v>
      </c>
      <c r="L1732" s="52">
        <f>IFERROR(_xll.qlIndexFixing(Index3M,H1732,TRUE,_xll.ohTrigger(RecalcTrigger,Trigger3M)),NA())</f>
        <v>2.4197398889740495E-2</v>
      </c>
      <c r="M1732" s="52">
        <f>IFERROR(_xll.qlIndexFixing(ONIndex3M,I1732,TRUE,_xll.ohTrigger(RecalcTrigger,Trigger3M)),NA())</f>
        <v>2.4131502178503794E-2</v>
      </c>
      <c r="N1732" s="52">
        <f>IFERROR(_xll.qlIndexFixing(Index6M,$H1732,TRUE,_xll.ohTrigger(RecalcTrigger,Trigger6M)),NA())</f>
        <v>2.5846851726205062E-2</v>
      </c>
      <c r="O1732" s="52">
        <f>IFERROR(_xll.qlIndexFixing(ONIndex6M,I1732,TRUE,_xll.ohTrigger(RecalcTrigger,Trigger6M)),NA())</f>
        <v>2.5692756206003864E-2</v>
      </c>
      <c r="P1732" s="52">
        <f>IFERROR(_xll.qlIndexFixing(Index1Y,$H1732,TRUE,_xll.ohTrigger(RecalcTrigger,Trigger1Y)),NA())</f>
        <v>2.8103896975672588E-2</v>
      </c>
      <c r="Q1732" s="52">
        <f>IFERROR(_xll.qlIndexFixing(ONIndex1Y,I1732,TRUE,_xll.ohTrigger(RecalcTrigger,Trigger1Y)),NA())</f>
        <v>2.765326779731403E-2</v>
      </c>
    </row>
    <row r="1733" spans="2:17" x14ac:dyDescent="0.2">
      <c r="B1733" s="46" t="s">
        <v>51</v>
      </c>
      <c r="D1733" s="49">
        <f>_xll.qlCalendarAdvance(LocalCalendar,$D1732,B1733,"f",FALSE)</f>
        <v>51762</v>
      </c>
      <c r="E1733" s="49">
        <f>_xll.qlInterestRateIndexValueDate(IndexON,D1733)</f>
        <v>51762</v>
      </c>
      <c r="F1733" s="52">
        <f>IFERROR(_xll.qlIndexFixing(IndexON,D1733,TRUE,_xll.ohTrigger(RecalcTrigger,TriggerON)),NA())</f>
        <v>2.0569960389735797E-2</v>
      </c>
      <c r="H1733" s="49">
        <f>_xll.qlCalendarAdvance(IborCalendar,$H1732,B1733,"f",FALSE)</f>
        <v>51749</v>
      </c>
      <c r="I1733" s="49">
        <f>_xll.qlInterestRateIndexValueDate(Index1M,$H1733)</f>
        <v>51753</v>
      </c>
      <c r="J1733" s="52">
        <f>IFERROR(_xll.qlIndexFixing(Index1M,$H1733,TRUE,_xll.ohTrigger(RecalcTrigger,Trigger1M)),NA())</f>
        <v>2.1941226157218274E-2</v>
      </c>
      <c r="K1733" s="52">
        <f>IFERROR(_xll.qlIndexFixing(ONIndex1M,I1733,TRUE,_xll.ohTrigger(RecalcTrigger,Trigger1M)),NA())</f>
        <v>2.1923408347523932E-2</v>
      </c>
      <c r="L1733" s="52">
        <f>IFERROR(_xll.qlIndexFixing(Index3M,H1733,TRUE,_xll.ohTrigger(RecalcTrigger,Trigger3M)),NA())</f>
        <v>2.4196435895802719E-2</v>
      </c>
      <c r="M1733" s="52">
        <f>IFERROR(_xll.qlIndexFixing(ONIndex3M,I1733,TRUE,_xll.ohTrigger(RecalcTrigger,Trigger3M)),NA())</f>
        <v>2.4130606184984416E-2</v>
      </c>
      <c r="N1733" s="52">
        <f>IFERROR(_xll.qlIndexFixing(Index6M,$H1733,TRUE,_xll.ohTrigger(RecalcTrigger,Trigger6M)),NA())</f>
        <v>2.5846867013210473E-2</v>
      </c>
      <c r="O1733" s="52">
        <f>IFERROR(_xll.qlIndexFixing(ONIndex6M,I1733,TRUE,_xll.ohTrigger(RecalcTrigger,Trigger6M)),NA())</f>
        <v>2.5692090154390002E-2</v>
      </c>
      <c r="P1733" s="52">
        <f>IFERROR(_xll.qlIndexFixing(Index1Y,$H1733,TRUE,_xll.ohTrigger(RecalcTrigger,Trigger1Y)),NA())</f>
        <v>2.8105540635660977E-2</v>
      </c>
      <c r="Q1733" s="52">
        <f>IFERROR(_xll.qlIndexFixing(ONIndex1Y,I1733,TRUE,_xll.ohTrigger(RecalcTrigger,Trigger1Y)),NA())</f>
        <v>2.7655835805520113E-2</v>
      </c>
    </row>
    <row r="1734" spans="2:17" x14ac:dyDescent="0.2">
      <c r="B1734" s="46" t="s">
        <v>51</v>
      </c>
      <c r="D1734" s="49">
        <f>_xll.qlCalendarAdvance(LocalCalendar,$D1733,B1734,"f",FALSE)</f>
        <v>51769</v>
      </c>
      <c r="E1734" s="49">
        <f>_xll.qlInterestRateIndexValueDate(IndexON,D1734)</f>
        <v>51769</v>
      </c>
      <c r="F1734" s="52">
        <f>IFERROR(_xll.qlIndexFixing(IndexON,D1734,TRUE,_xll.ohTrigger(RecalcTrigger,TriggerON)),NA())</f>
        <v>2.0569015156324255E-2</v>
      </c>
      <c r="H1734" s="49">
        <f>_xll.qlCalendarAdvance(IborCalendar,$H1733,B1734,"f",FALSE)</f>
        <v>51756</v>
      </c>
      <c r="I1734" s="49">
        <f>_xll.qlInterestRateIndexValueDate(Index1M,$H1734)</f>
        <v>51760</v>
      </c>
      <c r="J1734" s="52">
        <f>IFERROR(_xll.qlIndexFixing(Index1M,$H1734,TRUE,_xll.ohTrigger(RecalcTrigger,Trigger1M)),NA())</f>
        <v>2.1940474887555794E-2</v>
      </c>
      <c r="K1734" s="52">
        <f>IFERROR(_xll.qlIndexFixing(ONIndex1M,I1734,TRUE,_xll.ohTrigger(RecalcTrigger,Trigger1M)),NA())</f>
        <v>2.1922661877358252E-2</v>
      </c>
      <c r="L1734" s="52">
        <f>IFERROR(_xll.qlIndexFixing(Index3M,H1734,TRUE,_xll.ohTrigger(RecalcTrigger,Trigger3M)),NA())</f>
        <v>2.4195302025726204E-2</v>
      </c>
      <c r="M1734" s="52">
        <f>IFERROR(_xll.qlIndexFixing(ONIndex3M,I1734,TRUE,_xll.ohTrigger(RecalcTrigger,Trigger3M)),NA())</f>
        <v>2.4129550543969813E-2</v>
      </c>
      <c r="N1734" s="52">
        <f>IFERROR(_xll.qlIndexFixing(Index6M,$H1734,TRUE,_xll.ohTrigger(RecalcTrigger,Trigger6M)),NA())</f>
        <v>2.5845879377222537E-2</v>
      </c>
      <c r="O1734" s="52">
        <f>IFERROR(_xll.qlIndexFixing(ONIndex6M,I1734,TRUE,_xll.ohTrigger(RecalcTrigger,Trigger6M)),NA())</f>
        <v>2.5691299832422132E-2</v>
      </c>
      <c r="P1734" s="52">
        <f>IFERROR(_xll.qlIndexFixing(Index1Y,$H1734,TRUE,_xll.ohTrigger(RecalcTrigger,Trigger1Y)),NA())</f>
        <v>2.8107416687198874E-2</v>
      </c>
      <c r="Q1734" s="52">
        <f>IFERROR(_xll.qlIndexFixing(ONIndex1Y,I1734,TRUE,_xll.ohTrigger(RecalcTrigger,Trigger1Y)),NA())</f>
        <v>2.765879140840255E-2</v>
      </c>
    </row>
    <row r="1735" spans="2:17" x14ac:dyDescent="0.2">
      <c r="B1735" s="46" t="s">
        <v>51</v>
      </c>
      <c r="D1735" s="49">
        <f>_xll.qlCalendarAdvance(LocalCalendar,$D1734,B1735,"f",FALSE)</f>
        <v>51776</v>
      </c>
      <c r="E1735" s="49">
        <f>_xll.qlInterestRateIndexValueDate(IndexON,D1735)</f>
        <v>51776</v>
      </c>
      <c r="F1735" s="52">
        <f>IFERROR(_xll.qlIndexFixing(IndexON,D1735,TRUE,_xll.ohTrigger(RecalcTrigger,TriggerON)),NA())</f>
        <v>2.0568058325149963E-2</v>
      </c>
      <c r="H1735" s="49">
        <f>_xll.qlCalendarAdvance(IborCalendar,$H1734,B1735,"f",FALSE)</f>
        <v>51763</v>
      </c>
      <c r="I1735" s="49">
        <f>_xll.qlInterestRateIndexValueDate(Index1M,$H1735)</f>
        <v>51767</v>
      </c>
      <c r="J1735" s="52">
        <f>IFERROR(_xll.qlIndexFixing(Index1M,$H1735,TRUE,_xll.ohTrigger(RecalcTrigger,Trigger1M)),NA())</f>
        <v>2.1939721937887846E-2</v>
      </c>
      <c r="K1735" s="52">
        <f>IFERROR(_xll.qlIndexFixing(ONIndex1M,I1735,TRUE,_xll.ohTrigger(RecalcTrigger,Trigger1M)),NA())</f>
        <v>2.1921913729974207E-2</v>
      </c>
      <c r="L1735" s="52">
        <f>IFERROR(_xll.qlIndexFixing(Index3M,H1735,TRUE,_xll.ohTrigger(RecalcTrigger,Trigger3M)),NA())</f>
        <v>2.4194156980268194E-2</v>
      </c>
      <c r="M1735" s="52">
        <f>IFERROR(_xll.qlIndexFixing(ONIndex3M,I1735,TRUE,_xll.ohTrigger(RecalcTrigger,Trigger3M)),NA())</f>
        <v>2.4128483794561006E-2</v>
      </c>
      <c r="N1735" s="52">
        <f>IFERROR(_xll.qlIndexFixing(Index6M,$H1735,TRUE,_xll.ohTrigger(RecalcTrigger,Trigger6M)),NA())</f>
        <v>2.5844877274226349E-2</v>
      </c>
      <c r="O1735" s="52">
        <f>IFERROR(_xll.qlIndexFixing(ONIndex6M,I1735,TRUE,_xll.ohTrigger(RecalcTrigger,Trigger6M)),NA())</f>
        <v>2.5690495228518628E-2</v>
      </c>
      <c r="P1735" s="52">
        <f>IFERROR(_xll.qlIndexFixing(Index1Y,$H1735,TRUE,_xll.ohTrigger(RecalcTrigger,Trigger1Y)),NA())</f>
        <v>2.810924799042739E-2</v>
      </c>
      <c r="Q1735" s="52">
        <f>IFERROR(_xll.qlIndexFixing(ONIndex1Y,I1735,TRUE,_xll.ohTrigger(RecalcTrigger,Trigger1Y)),NA())</f>
        <v>2.7661703496093537E-2</v>
      </c>
    </row>
    <row r="1736" spans="2:17" x14ac:dyDescent="0.2">
      <c r="B1736" s="46" t="s">
        <v>51</v>
      </c>
      <c r="D1736" s="49">
        <f>_xll.qlCalendarAdvance(LocalCalendar,$D1735,B1736,"f",FALSE)</f>
        <v>51783</v>
      </c>
      <c r="E1736" s="49">
        <f>_xll.qlInterestRateIndexValueDate(IndexON,D1736)</f>
        <v>51783</v>
      </c>
      <c r="F1736" s="52">
        <f>IFERROR(_xll.qlIndexFixing(IndexON,D1736,TRUE,_xll.ohTrigger(RecalcTrigger,TriggerON)),NA())</f>
        <v>2.056708989621292E-2</v>
      </c>
      <c r="H1736" s="49">
        <f>_xll.qlCalendarAdvance(IborCalendar,$H1735,B1736,"f",FALSE)</f>
        <v>51770</v>
      </c>
      <c r="I1736" s="49">
        <f>_xll.qlInterestRateIndexValueDate(Index1M,$H1736)</f>
        <v>51774</v>
      </c>
      <c r="J1736" s="52">
        <f>IFERROR(_xll.qlIndexFixing(Index1M,$H1736,TRUE,_xll.ohTrigger(RecalcTrigger,Trigger1M)),NA())</f>
        <v>2.1939581355535462E-2</v>
      </c>
      <c r="K1736" s="52">
        <f>IFERROR(_xll.qlIndexFixing(ONIndex1M,I1736,TRUE,_xll.ohTrigger(RecalcTrigger,Trigger1M)),NA())</f>
        <v>2.1921163905531671E-2</v>
      </c>
      <c r="L1736" s="52">
        <f>IFERROR(_xll.qlIndexFixing(Index3M,H1736,TRUE,_xll.ohTrigger(RecalcTrigger,Trigger3M)),NA())</f>
        <v>2.4193727284357848E-2</v>
      </c>
      <c r="M1736" s="52">
        <f>IFERROR(_xll.qlIndexFixing(ONIndex3M,I1736,TRUE,_xll.ohTrigger(RecalcTrigger,Trigger3M)),NA())</f>
        <v>2.4127405936598123E-2</v>
      </c>
      <c r="N1736" s="52">
        <f>IFERROR(_xll.qlIndexFixing(Index6M,$H1736,TRUE,_xll.ohTrigger(RecalcTrigger,Trigger6M)),NA())</f>
        <v>2.5843860704244749E-2</v>
      </c>
      <c r="O1736" s="52">
        <f>IFERROR(_xll.qlIndexFixing(ONIndex6M,I1736,TRUE,_xll.ohTrigger(RecalcTrigger,Trigger6M)),NA())</f>
        <v>2.5689676342679491E-2</v>
      </c>
      <c r="P1736" s="52">
        <f>IFERROR(_xll.qlIndexFixing(Index1Y,$H1736,TRUE,_xll.ohTrigger(RecalcTrigger,Trigger1Y)),NA())</f>
        <v>2.811103454510408E-2</v>
      </c>
      <c r="Q1736" s="52">
        <f>IFERROR(_xll.qlIndexFixing(ONIndex1Y,I1736,TRUE,_xll.ohTrigger(RecalcTrigger,Trigger1Y)),NA())</f>
        <v>2.766457206867301E-2</v>
      </c>
    </row>
    <row r="1737" spans="2:17" x14ac:dyDescent="0.2">
      <c r="B1737" s="46" t="s">
        <v>51</v>
      </c>
      <c r="D1737" s="49">
        <f>_xll.qlCalendarAdvance(LocalCalendar,$D1736,B1737,"f",FALSE)</f>
        <v>51790</v>
      </c>
      <c r="E1737" s="49">
        <f>_xll.qlInterestRateIndexValueDate(IndexON,D1737)</f>
        <v>51790</v>
      </c>
      <c r="F1737" s="52">
        <f>IFERROR(_xll.qlIndexFixing(IndexON,D1737,TRUE,_xll.ohTrigger(RecalcTrigger,TriggerON)),NA())</f>
        <v>2.0566109869593063E-2</v>
      </c>
      <c r="H1737" s="49">
        <f>_xll.qlCalendarAdvance(IborCalendar,$H1736,B1737,"f",FALSE)</f>
        <v>51777</v>
      </c>
      <c r="I1737" s="49">
        <f>_xll.qlInterestRateIndexValueDate(Index1M,$H1737)</f>
        <v>51781</v>
      </c>
      <c r="J1737" s="52">
        <f>IFERROR(_xll.qlIndexFixing(Index1M,$H1737,TRUE,_xll.ohTrigger(RecalcTrigger,Trigger1M)),NA())</f>
        <v>2.1938824879809533E-2</v>
      </c>
      <c r="K1737" s="52">
        <f>IFERROR(_xll.qlIndexFixing(ONIndex1M,I1737,TRUE,_xll.ohTrigger(RecalcTrigger,Trigger1M)),NA())</f>
        <v>2.1920412404030643E-2</v>
      </c>
      <c r="L1737" s="52">
        <f>IFERROR(_xll.qlIndexFixing(Index3M,H1737,TRUE,_xll.ohTrigger(RecalcTrigger,Trigger3M)),NA())</f>
        <v>2.419255901165579E-2</v>
      </c>
      <c r="M1737" s="52">
        <f>IFERROR(_xll.qlIndexFixing(ONIndex3M,I1737,TRUE,_xll.ohTrigger(RecalcTrigger,Trigger3M)),NA())</f>
        <v>2.4126316970161099E-2</v>
      </c>
      <c r="N1737" s="52">
        <f>IFERROR(_xll.qlIndexFixing(Index6M,$H1737,TRUE,_xll.ohTrigger(RecalcTrigger,Trigger6M)),NA())</f>
        <v>2.5843674552874764E-2</v>
      </c>
      <c r="O1737" s="52">
        <f>IFERROR(_xll.qlIndexFixing(ONIndex6M,I1737,TRUE,_xll.ohTrigger(RecalcTrigger,Trigger6M)),NA())</f>
        <v>2.5688843174984655E-2</v>
      </c>
      <c r="P1737" s="52">
        <f>IFERROR(_xll.qlIndexFixing(Index1Y,$H1737,TRUE,_xll.ohTrigger(RecalcTrigger,Trigger1Y)),NA())</f>
        <v>2.811277635099264E-2</v>
      </c>
      <c r="Q1737" s="52">
        <f>IFERROR(_xll.qlIndexFixing(ONIndex1Y,I1737,TRUE,_xll.ohTrigger(RecalcTrigger,Trigger1Y)),NA())</f>
        <v>2.7667397126460713E-2</v>
      </c>
    </row>
    <row r="1738" spans="2:17" x14ac:dyDescent="0.2">
      <c r="B1738" s="46" t="s">
        <v>51</v>
      </c>
      <c r="D1738" s="49">
        <f>_xll.qlCalendarAdvance(LocalCalendar,$D1737,B1738,"f",FALSE)</f>
        <v>51797</v>
      </c>
      <c r="E1738" s="49">
        <f>_xll.qlInterestRateIndexValueDate(IndexON,D1738)</f>
        <v>51797</v>
      </c>
      <c r="F1738" s="52">
        <f>IFERROR(_xll.qlIndexFixing(IndexON,D1738,TRUE,_xll.ohTrigger(RecalcTrigger,TriggerON)),NA())</f>
        <v>2.0565118245210456E-2</v>
      </c>
      <c r="H1738" s="49">
        <f>_xll.qlCalendarAdvance(IborCalendar,$H1737,B1738,"f",FALSE)</f>
        <v>51784</v>
      </c>
      <c r="I1738" s="49">
        <f>_xll.qlInterestRateIndexValueDate(Index1M,$H1738)</f>
        <v>51789</v>
      </c>
      <c r="J1738" s="52">
        <f>IFERROR(_xll.qlIndexFixing(Index1M,$H1738,TRUE,_xll.ohTrigger(RecalcTrigger,Trigger1M)),NA())</f>
        <v>2.1937958278853375E-2</v>
      </c>
      <c r="K1738" s="52">
        <f>IFERROR(_xll.qlIndexFixing(ONIndex1M,I1738,TRUE,_xll.ohTrigger(RecalcTrigger,Trigger1M)),NA())</f>
        <v>2.1919551491649258E-2</v>
      </c>
      <c r="L1738" s="52">
        <f>IFERROR(_xll.qlIndexFixing(Index3M,H1738,TRUE,_xll.ohTrigger(RecalcTrigger,Trigger3M)),NA())</f>
        <v>2.4191210157838452E-2</v>
      </c>
      <c r="M1738" s="52">
        <f>IFERROR(_xll.qlIndexFixing(ONIndex3M,I1738,TRUE,_xll.ohTrigger(RecalcTrigger,Trigger3M)),NA())</f>
        <v>2.4125058834805202E-2</v>
      </c>
      <c r="N1738" s="52">
        <f>IFERROR(_xll.qlIndexFixing(Index6M,$H1738,TRUE,_xll.ohTrigger(RecalcTrigger,Trigger6M)),NA())</f>
        <v>2.5841633624738004E-2</v>
      </c>
      <c r="O1738" s="52">
        <f>IFERROR(_xll.qlIndexFixing(ONIndex6M,I1738,TRUE,_xll.ohTrigger(RecalcTrigger,Trigger6M)),NA())</f>
        <v>2.568787349520818E-2</v>
      </c>
      <c r="P1738" s="52">
        <f>IFERROR(_xll.qlIndexFixing(Index1Y,$H1738,TRUE,_xll.ohTrigger(RecalcTrigger,Trigger1Y)),NA())</f>
        <v>2.811471219156432E-2</v>
      </c>
      <c r="Q1738" s="52">
        <f>IFERROR(_xll.qlIndexFixing(ONIndex1Y,I1738,TRUE,_xll.ohTrigger(RecalcTrigger,Trigger1Y)),NA())</f>
        <v>2.7670572480040789E-2</v>
      </c>
    </row>
    <row r="1739" spans="2:17" x14ac:dyDescent="0.2">
      <c r="B1739" s="46" t="s">
        <v>51</v>
      </c>
      <c r="D1739" s="49">
        <f>_xll.qlCalendarAdvance(LocalCalendar,$D1738,B1739,"f",FALSE)</f>
        <v>51804</v>
      </c>
      <c r="E1739" s="49">
        <f>_xll.qlInterestRateIndexValueDate(IndexON,D1739)</f>
        <v>51804</v>
      </c>
      <c r="F1739" s="52">
        <f>IFERROR(_xll.qlIndexFixing(IndexON,D1739,TRUE,_xll.ohTrigger(RecalcTrigger,TriggerON)),NA())</f>
        <v>2.0564115023065099E-2</v>
      </c>
      <c r="H1739" s="49">
        <f>_xll.qlCalendarAdvance(IborCalendar,$H1738,B1739,"f",FALSE)</f>
        <v>51791</v>
      </c>
      <c r="I1739" s="49">
        <f>_xll.qlInterestRateIndexValueDate(Index1M,$H1739)</f>
        <v>51795</v>
      </c>
      <c r="J1739" s="52">
        <f>IFERROR(_xll.qlIndexFixing(Index1M,$H1739,TRUE,_xll.ohTrigger(RecalcTrigger,Trigger1M)),NA())</f>
        <v>2.1937306888051431E-2</v>
      </c>
      <c r="K1739" s="52">
        <f>IFERROR(_xll.qlIndexFixing(ONIndex1M,I1739,TRUE,_xll.ohTrigger(RecalcTrigger,Trigger1M)),NA())</f>
        <v>2.1918904369773173E-2</v>
      </c>
      <c r="L1739" s="52">
        <f>IFERROR(_xll.qlIndexFixing(Index3M,H1739,TRUE,_xll.ohTrigger(RecalcTrigger,Trigger3M)),NA())</f>
        <v>2.4190188937971521E-2</v>
      </c>
      <c r="M1739" s="52">
        <f>IFERROR(_xll.qlIndexFixing(ONIndex3M,I1739,TRUE,_xll.ohTrigger(RecalcTrigger,Trigger3M)),NA())</f>
        <v>2.4124105711704757E-2</v>
      </c>
      <c r="N1739" s="52">
        <f>IFERROR(_xll.qlIndexFixing(Index6M,$H1739,TRUE,_xll.ohTrigger(RecalcTrigger,Trigger6M)),NA())</f>
        <v>2.584072419260269E-2</v>
      </c>
      <c r="O1739" s="52">
        <f>IFERROR(_xll.qlIndexFixing(ONIndex6M,I1739,TRUE,_xll.ohTrigger(RecalcTrigger,Trigger6M)),NA())</f>
        <v>2.568713399378808E-2</v>
      </c>
      <c r="P1739" s="52">
        <f>IFERROR(_xll.qlIndexFixing(Index1Y,$H1739,TRUE,_xll.ohTrigger(RecalcTrigger,Trigger1Y)),NA())</f>
        <v>2.8116125715489517E-2</v>
      </c>
      <c r="Q1739" s="52">
        <f>IFERROR(_xll.qlIndexFixing(ONIndex1Y,I1739,TRUE,_xll.ohTrigger(RecalcTrigger,Trigger1Y)),NA())</f>
        <v>2.7672916696621641E-2</v>
      </c>
    </row>
    <row r="1740" spans="2:17" x14ac:dyDescent="0.2">
      <c r="B1740" s="46" t="s">
        <v>51</v>
      </c>
      <c r="D1740" s="49">
        <f>_xll.qlCalendarAdvance(LocalCalendar,$D1739,B1740,"f",FALSE)</f>
        <v>51811</v>
      </c>
      <c r="E1740" s="49">
        <f>_xll.qlInterestRateIndexValueDate(IndexON,D1740)</f>
        <v>51811</v>
      </c>
      <c r="F1740" s="52">
        <f>IFERROR(_xll.qlIndexFixing(IndexON,D1740,TRUE,_xll.ohTrigger(RecalcTrigger,TriggerON)),NA())</f>
        <v>2.0563100203156992E-2</v>
      </c>
      <c r="H1740" s="49">
        <f>_xll.qlCalendarAdvance(IborCalendar,$H1739,B1740,"f",FALSE)</f>
        <v>51798</v>
      </c>
      <c r="I1740" s="49">
        <f>_xll.qlInterestRateIndexValueDate(Index1M,$H1740)</f>
        <v>51802</v>
      </c>
      <c r="J1740" s="52">
        <f>IFERROR(_xll.qlIndexFixing(Index1M,$H1740,TRUE,_xll.ohTrigger(RecalcTrigger,Trigger1M)),NA())</f>
        <v>2.1937158763552234E-2</v>
      </c>
      <c r="K1740" s="52">
        <f>IFERROR(_xll.qlIndexFixing(ONIndex1M,I1740,TRUE,_xll.ohTrigger(RecalcTrigger,Trigger1M)),NA())</f>
        <v>2.1918147837096669E-2</v>
      </c>
      <c r="L1740" s="52">
        <f>IFERROR(_xll.qlIndexFixing(Index3M,H1740,TRUE,_xll.ohTrigger(RecalcTrigger,Trigger3M)),NA())</f>
        <v>2.4188987137008428E-2</v>
      </c>
      <c r="M1740" s="52">
        <f>IFERROR(_xll.qlIndexFixing(ONIndex3M,I1740,TRUE,_xll.ohTrigger(RecalcTrigger,Trigger3M)),NA())</f>
        <v>2.4122983419765376E-2</v>
      </c>
      <c r="N1740" s="52">
        <f>IFERROR(_xll.qlIndexFixing(Index6M,$H1740,TRUE,_xll.ohTrigger(RecalcTrigger,Trigger6M)),NA())</f>
        <v>2.5839649754899049E-2</v>
      </c>
      <c r="O1740" s="52">
        <f>IFERROR(_xll.qlIndexFixing(ONIndex6M,I1740,TRUE,_xll.ohTrigger(RecalcTrigger,Trigger6M)),NA())</f>
        <v>2.5686257980286342E-2</v>
      </c>
      <c r="P1740" s="52">
        <f>IFERROR(_xll.qlIndexFixing(Index1Y,$H1740,TRUE,_xll.ohTrigger(RecalcTrigger,Trigger1Y)),NA())</f>
        <v>2.8117733273654348E-2</v>
      </c>
      <c r="Q1740" s="52">
        <f>IFERROR(_xll.qlIndexFixing(ONIndex1Y,I1740,TRUE,_xll.ohTrigger(RecalcTrigger,Trigger1Y)),NA())</f>
        <v>2.7675611209234674E-2</v>
      </c>
    </row>
    <row r="1741" spans="2:17" x14ac:dyDescent="0.2">
      <c r="B1741" s="46" t="s">
        <v>51</v>
      </c>
      <c r="D1741" s="49">
        <f>_xll.qlCalendarAdvance(LocalCalendar,$D1740,B1741,"f",FALSE)</f>
        <v>51818</v>
      </c>
      <c r="E1741" s="49">
        <f>_xll.qlInterestRateIndexValueDate(IndexON,D1741)</f>
        <v>51818</v>
      </c>
      <c r="F1741" s="52">
        <f>IFERROR(_xll.qlIndexFixing(IndexON,D1741,TRUE,_xll.ohTrigger(RecalcTrigger,TriggerON)),NA())</f>
        <v>2.0562073785646007E-2</v>
      </c>
      <c r="H1741" s="49">
        <f>_xll.qlCalendarAdvance(IborCalendar,$H1740,B1741,"f",FALSE)</f>
        <v>51805</v>
      </c>
      <c r="I1741" s="49">
        <f>_xll.qlInterestRateIndexValueDate(Index1M,$H1741)</f>
        <v>51809</v>
      </c>
      <c r="J1741" s="52">
        <f>IFERROR(_xll.qlIndexFixing(Index1M,$H1741,TRUE,_xll.ohTrigger(RecalcTrigger,Trigger1M)),NA())</f>
        <v>2.1935168959861251E-2</v>
      </c>
      <c r="K1741" s="52">
        <f>IFERROR(_xll.qlIndexFixing(ONIndex1M,I1741,TRUE,_xll.ohTrigger(RecalcTrigger,Trigger1M)),NA())</f>
        <v>2.1917389627121864E-2</v>
      </c>
      <c r="L1741" s="52">
        <f>IFERROR(_xll.qlIndexFixing(Index3M,H1741,TRUE,_xll.ohTrigger(RecalcTrigger,Trigger3M)),NA())</f>
        <v>2.4187774159977436E-2</v>
      </c>
      <c r="M1741" s="52">
        <f>IFERROR(_xll.qlIndexFixing(ONIndex3M,I1741,TRUE,_xll.ohTrigger(RecalcTrigger,Trigger3M)),NA())</f>
        <v>2.4121850019191982E-2</v>
      </c>
      <c r="N1741" s="52">
        <f>IFERROR(_xll.qlIndexFixing(Index6M,$H1741,TRUE,_xll.ohTrigger(RecalcTrigger,Trigger6M)),NA())</f>
        <v>2.5839401297775483E-2</v>
      </c>
      <c r="O1741" s="52">
        <f>IFERROR(_xll.qlIndexFixing(ONIndex6M,I1741,TRUE,_xll.ohTrigger(RecalcTrigger,Trigger6M)),NA())</f>
        <v>2.568536768484897E-2</v>
      </c>
      <c r="P1741" s="52">
        <f>IFERROR(_xll.qlIndexFixing(Index1Y,$H1741,TRUE,_xll.ohTrigger(RecalcTrigger,Trigger1Y)),NA())</f>
        <v>2.8119296082144529E-2</v>
      </c>
      <c r="Q1741" s="52">
        <f>IFERROR(_xll.qlIndexFixing(ONIndex1Y,I1741,TRUE,_xll.ohTrigger(RecalcTrigger,Trigger1Y)),NA())</f>
        <v>2.7678262206656257E-2</v>
      </c>
    </row>
    <row r="1742" spans="2:17" x14ac:dyDescent="0.2">
      <c r="B1742" s="46" t="s">
        <v>51</v>
      </c>
      <c r="D1742" s="49">
        <f>_xll.qlCalendarAdvance(LocalCalendar,$D1741,B1742,"f",FALSE)</f>
        <v>51825</v>
      </c>
      <c r="E1742" s="49">
        <f>_xll.qlInterestRateIndexValueDate(IndexON,D1742)</f>
        <v>51825</v>
      </c>
      <c r="F1742" s="52">
        <f>IFERROR(_xll.qlIndexFixing(IndexON,D1742,TRUE,_xll.ohTrigger(RecalcTrigger,TriggerON)),NA())</f>
        <v>2.0561035770212399E-2</v>
      </c>
      <c r="H1742" s="49">
        <f>_xll.qlCalendarAdvance(IborCalendar,$H1741,B1742,"f",FALSE)</f>
        <v>51812</v>
      </c>
      <c r="I1742" s="49">
        <f>_xll.qlInterestRateIndexValueDate(Index1M,$H1742)</f>
        <v>51817</v>
      </c>
      <c r="J1742" s="52">
        <f>IFERROR(_xll.qlIndexFixing(Index1M,$H1742,TRUE,_xll.ohTrigger(RecalcTrigger,Trigger1M)),NA())</f>
        <v>2.1934294868811044E-2</v>
      </c>
      <c r="K1742" s="52">
        <f>IFERROR(_xll.qlIndexFixing(ONIndex1M,I1742,TRUE,_xll.ohTrigger(RecalcTrigger,Trigger1M)),NA())</f>
        <v>2.1916521048153115E-2</v>
      </c>
      <c r="L1742" s="52">
        <f>IFERROR(_xll.qlIndexFixing(Index3M,H1742,TRUE,_xll.ohTrigger(RecalcTrigger,Trigger3M)),NA())</f>
        <v>2.418637421554749E-2</v>
      </c>
      <c r="M1742" s="52">
        <f>IFERROR(_xll.qlIndexFixing(ONIndex3M,I1742,TRUE,_xll.ohTrigger(RecalcTrigger,Trigger3M)),NA())</f>
        <v>2.4120541102057302E-2</v>
      </c>
      <c r="N1742" s="52">
        <f>IFERROR(_xll.qlIndexFixing(Index6M,$H1742,TRUE,_xll.ohTrigger(RecalcTrigger,Trigger6M)),NA())</f>
        <v>2.5836459430586087E-2</v>
      </c>
      <c r="O1742" s="52">
        <f>IFERROR(_xll.qlIndexFixing(ONIndex6M,I1742,TRUE,_xll.ohTrigger(RecalcTrigger,Trigger6M)),NA())</f>
        <v>2.5684332716338076E-2</v>
      </c>
      <c r="P1742" s="52">
        <f>IFERROR(_xll.qlIndexFixing(Index1Y,$H1742,TRUE,_xll.ohTrigger(RecalcTrigger,Trigger1Y)),NA())</f>
        <v>2.8121027353205725E-2</v>
      </c>
      <c r="Q1742" s="52">
        <f>IFERROR(_xll.qlIndexFixing(ONIndex1Y,I1742,TRUE,_xll.ohTrigger(RecalcTrigger,Trigger1Y)),NA())</f>
        <v>2.7681238634400529E-2</v>
      </c>
    </row>
    <row r="1743" spans="2:17" x14ac:dyDescent="0.2">
      <c r="B1743" s="46" t="s">
        <v>51</v>
      </c>
      <c r="D1743" s="49">
        <f>_xll.qlCalendarAdvance(LocalCalendar,$D1742,B1743,"f",FALSE)</f>
        <v>51832</v>
      </c>
      <c r="E1743" s="49">
        <f>_xll.qlInterestRateIndexValueDate(IndexON,D1743)</f>
        <v>51832</v>
      </c>
      <c r="F1743" s="52">
        <f>IFERROR(_xll.qlIndexFixing(IndexON,D1743,TRUE,_xll.ohTrigger(RecalcTrigger,TriggerON)),NA())</f>
        <v>2.0560497808417288E-2</v>
      </c>
      <c r="H1743" s="49">
        <f>_xll.qlCalendarAdvance(IborCalendar,$H1742,B1743,"f",FALSE)</f>
        <v>51819</v>
      </c>
      <c r="I1743" s="49">
        <f>_xll.qlInterestRateIndexValueDate(Index1M,$H1743)</f>
        <v>51823</v>
      </c>
      <c r="J1743" s="52">
        <f>IFERROR(_xll.qlIndexFixing(Index1M,$H1743,TRUE,_xll.ohTrigger(RecalcTrigger,Trigger1M)),NA())</f>
        <v>2.1933637860525934E-2</v>
      </c>
      <c r="K1743" s="52">
        <f>IFERROR(_xll.qlIndexFixing(ONIndex1M,I1743,TRUE,_xll.ohTrigger(RecalcTrigger,Trigger1M)),NA())</f>
        <v>2.1915868176316522E-2</v>
      </c>
      <c r="L1743" s="52">
        <f>IFERROR(_xll.qlIndexFixing(Index3M,H1743,TRUE,_xll.ohTrigger(RecalcTrigger,Trigger3M)),NA())</f>
        <v>2.4185314677757811E-2</v>
      </c>
      <c r="M1743" s="52">
        <f>IFERROR(_xll.qlIndexFixing(ONIndex3M,I1743,TRUE,_xll.ohTrigger(RecalcTrigger,Trigger3M)),NA())</f>
        <v>2.4119549892542835E-2</v>
      </c>
      <c r="N1743" s="52">
        <f>IFERROR(_xll.qlIndexFixing(Index6M,$H1743,TRUE,_xll.ohTrigger(RecalcTrigger,Trigger6M)),NA())</f>
        <v>2.5836339640646022E-2</v>
      </c>
      <c r="O1743" s="52">
        <f>IFERROR(_xll.qlIndexFixing(ONIndex6M,I1743,TRUE,_xll.ohTrigger(RecalcTrigger,Trigger6M)),NA())</f>
        <v>2.5683544248327195E-2</v>
      </c>
      <c r="P1743" s="52">
        <f>IFERROR(_xll.qlIndexFixing(Index1Y,$H1743,TRUE,_xll.ohTrigger(RecalcTrigger,Trigger1Y)),NA())</f>
        <v>2.8122287449279894E-2</v>
      </c>
      <c r="Q1743" s="52">
        <f>IFERROR(_xll.qlIndexFixing(ONIndex1Y,I1743,TRUE,_xll.ohTrigger(RecalcTrigger,Trigger1Y)),NA())</f>
        <v>2.7683433656644496E-2</v>
      </c>
    </row>
    <row r="1744" spans="2:17" x14ac:dyDescent="0.2">
      <c r="B1744" s="46" t="s">
        <v>51</v>
      </c>
      <c r="D1744" s="49">
        <f>_xll.qlCalendarAdvance(LocalCalendar,$D1743,B1744,"f",FALSE)</f>
        <v>51839</v>
      </c>
      <c r="E1744" s="49">
        <f>_xll.qlInterestRateIndexValueDate(IndexON,D1744)</f>
        <v>51839</v>
      </c>
      <c r="F1744" s="52">
        <f>IFERROR(_xll.qlIndexFixing(IndexON,D1744,TRUE,_xll.ohTrigger(RecalcTrigger,TriggerON)),NA())</f>
        <v>2.0558924946136869E-2</v>
      </c>
      <c r="H1744" s="49">
        <f>_xll.qlCalendarAdvance(IborCalendar,$H1743,B1744,"f",FALSE)</f>
        <v>51826</v>
      </c>
      <c r="I1744" s="49">
        <f>_xll.qlInterestRateIndexValueDate(Index1M,$H1744)</f>
        <v>51830</v>
      </c>
      <c r="J1744" s="52">
        <f>IFERROR(_xll.qlIndexFixing(Index1M,$H1744,TRUE,_xll.ohTrigger(RecalcTrigger,Trigger1M)),NA())</f>
        <v>2.1934095231928852E-2</v>
      </c>
      <c r="K1744" s="52">
        <f>IFERROR(_xll.qlIndexFixing(ONIndex1M,I1744,TRUE,_xll.ohTrigger(RecalcTrigger,Trigger1M)),NA())</f>
        <v>2.1915104935166241E-2</v>
      </c>
      <c r="L1744" s="52">
        <f>IFERROR(_xll.qlIndexFixing(Index3M,H1744,TRUE,_xll.ohTrigger(RecalcTrigger,Trigger3M)),NA())</f>
        <v>2.4184068172589161E-2</v>
      </c>
      <c r="M1744" s="52">
        <f>IFERROR(_xll.qlIndexFixing(ONIndex3M,I1744,TRUE,_xll.ohTrigger(RecalcTrigger,Trigger3M)),NA())</f>
        <v>2.4118383166547019E-2</v>
      </c>
      <c r="N1744" s="52">
        <f>IFERROR(_xll.qlIndexFixing(Index6M,$H1744,TRUE,_xll.ohTrigger(RecalcTrigger,Trigger6M)),NA())</f>
        <v>2.5836044443673691E-2</v>
      </c>
      <c r="O1744" s="52">
        <f>IFERROR(_xll.qlIndexFixing(ONIndex6M,I1744,TRUE,_xll.ohTrigger(RecalcTrigger,Trigger6M)),NA())</f>
        <v>2.5682611107162856E-2</v>
      </c>
      <c r="P1744" s="52">
        <f>IFERROR(_xll.qlIndexFixing(Index1Y,$H1744,TRUE,_xll.ohTrigger(RecalcTrigger,Trigger1Y)),NA())</f>
        <v>2.8123716007528905E-2</v>
      </c>
      <c r="Q1744" s="52">
        <f>IFERROR(_xll.qlIndexFixing(ONIndex1Y,I1744,TRUE,_xll.ohTrigger(RecalcTrigger,Trigger1Y)),NA())</f>
        <v>2.7685954109051281E-2</v>
      </c>
    </row>
    <row r="1745" spans="2:17" x14ac:dyDescent="0.2">
      <c r="B1745" s="46" t="s">
        <v>51</v>
      </c>
      <c r="D1745" s="49">
        <f>_xll.qlCalendarAdvance(LocalCalendar,$D1744,B1745,"f",FALSE)</f>
        <v>51846</v>
      </c>
      <c r="E1745" s="49">
        <f>_xll.qlInterestRateIndexValueDate(IndexON,D1745)</f>
        <v>51846</v>
      </c>
      <c r="F1745" s="52">
        <f>IFERROR(_xll.qlIndexFixing(IndexON,D1745,TRUE,_xll.ohTrigger(RecalcTrigger,TriggerON)),NA())</f>
        <v>2.0557852137574883E-2</v>
      </c>
      <c r="H1745" s="49">
        <f>_xll.qlCalendarAdvance(IborCalendar,$H1744,B1745,"f",FALSE)</f>
        <v>51833</v>
      </c>
      <c r="I1745" s="49">
        <f>_xll.qlInterestRateIndexValueDate(Index1M,$H1745)</f>
        <v>51837</v>
      </c>
      <c r="J1745" s="52">
        <f>IFERROR(_xll.qlIndexFixing(Index1M,$H1745,TRUE,_xll.ohTrigger(RecalcTrigger,Trigger1M)),NA())</f>
        <v>2.1932712590378808E-2</v>
      </c>
      <c r="K1745" s="52">
        <f>IFERROR(_xll.qlIndexFixing(ONIndex1M,I1745,TRUE,_xll.ohTrigger(RecalcTrigger,Trigger1M)),NA())</f>
        <v>2.1914340017037404E-2</v>
      </c>
      <c r="L1745" s="52">
        <f>IFERROR(_xll.qlIndexFixing(Index3M,H1745,TRUE,_xll.ohTrigger(RecalcTrigger,Trigger3M)),NA())</f>
        <v>2.4182091881815578E-2</v>
      </c>
      <c r="M1745" s="52">
        <f>IFERROR(_xll.qlIndexFixing(ONIndex3M,I1745,TRUE,_xll.ohTrigger(RecalcTrigger,Trigger3M)),NA())</f>
        <v>2.4117205331997127E-2</v>
      </c>
      <c r="N1745" s="52">
        <f>IFERROR(_xll.qlIndexFixing(Index6M,$H1745,TRUE,_xll.ohTrigger(RecalcTrigger,Trigger6M)),NA())</f>
        <v>2.5834060563764517E-2</v>
      </c>
      <c r="O1745" s="52">
        <f>IFERROR(_xll.qlIndexFixing(ONIndex6M,I1745,TRUE,_xll.ohTrigger(RecalcTrigger,Trigger6M)),NA())</f>
        <v>2.5681663684062883E-2</v>
      </c>
      <c r="P1745" s="52">
        <f>IFERROR(_xll.qlIndexFixing(Index1Y,$H1745,TRUE,_xll.ohTrigger(RecalcTrigger,Trigger1Y)),NA())</f>
        <v>2.8125099815311569E-2</v>
      </c>
      <c r="Q1745" s="52">
        <f>IFERROR(_xll.qlIndexFixing(ONIndex1Y,I1745,TRUE,_xll.ohTrigger(RecalcTrigger,Trigger1Y)),NA())</f>
        <v>2.7688431046506423E-2</v>
      </c>
    </row>
    <row r="1746" spans="2:17" x14ac:dyDescent="0.2">
      <c r="B1746" s="46" t="s">
        <v>51</v>
      </c>
      <c r="D1746" s="49">
        <f>_xll.qlCalendarAdvance(LocalCalendar,$D1745,B1746,"f",FALSE)</f>
        <v>51853</v>
      </c>
      <c r="E1746" s="49">
        <f>_xll.qlInterestRateIndexValueDate(IndexON,D1746)</f>
        <v>51853</v>
      </c>
      <c r="F1746" s="52">
        <f>IFERROR(_xll.qlIndexFixing(IndexON,D1746,TRUE,_xll.ohTrigger(RecalcTrigger,TriggerON)),NA())</f>
        <v>2.0556767731170211E-2</v>
      </c>
      <c r="H1746" s="49">
        <f>_xll.qlCalendarAdvance(IborCalendar,$H1745,B1746,"f",FALSE)</f>
        <v>51840</v>
      </c>
      <c r="I1746" s="49">
        <f>_xll.qlInterestRateIndexValueDate(Index1M,$H1746)</f>
        <v>51844</v>
      </c>
      <c r="J1746" s="52">
        <f>IFERROR(_xll.qlIndexFixing(Index1M,$H1746,TRUE,_xll.ohTrigger(RecalcTrigger,Trigger1M)),NA())</f>
        <v>2.1931940993752216E-2</v>
      </c>
      <c r="K1746" s="52">
        <f>IFERROR(_xll.qlIndexFixing(ONIndex1M,I1746,TRUE,_xll.ohTrigger(RecalcTrigger,Trigger1M)),NA())</f>
        <v>2.1913573421690202E-2</v>
      </c>
      <c r="L1746" s="52">
        <f>IFERROR(_xll.qlIndexFixing(Index3M,H1746,TRUE,_xll.ohTrigger(RecalcTrigger,Trigger3M)),NA())</f>
        <v>2.418082390780759E-2</v>
      </c>
      <c r="M1746" s="52">
        <f>IFERROR(_xll.qlIndexFixing(ONIndex3M,I1746,TRUE,_xll.ohTrigger(RecalcTrigger,Trigger3M)),NA())</f>
        <v>2.4116016388893158E-2</v>
      </c>
      <c r="N1746" s="52">
        <f>IFERROR(_xll.qlIndexFixing(Index6M,$H1746,TRUE,_xll.ohTrigger(RecalcTrigger,Trigger6M)),NA())</f>
        <v>2.5832899325183619E-2</v>
      </c>
      <c r="O1746" s="52">
        <f>IFERROR(_xll.qlIndexFixing(ONIndex6M,I1746,TRUE,_xll.ohTrigger(RecalcTrigger,Trigger6M)),NA())</f>
        <v>2.5680701979107212E-2</v>
      </c>
      <c r="P1746" s="52">
        <f>IFERROR(_xll.qlIndexFixing(Index1Y,$H1746,TRUE,_xll.ohTrigger(RecalcTrigger,Trigger1Y)),NA())</f>
        <v>2.8126438872444579E-2</v>
      </c>
      <c r="Q1746" s="52">
        <f>IFERROR(_xll.qlIndexFixing(ONIndex1Y,I1746,TRUE,_xll.ohTrigger(RecalcTrigger,Trigger1Y)),NA())</f>
        <v>2.7690864468850052E-2</v>
      </c>
    </row>
    <row r="1747" spans="2:17" x14ac:dyDescent="0.2">
      <c r="B1747" s="46" t="s">
        <v>51</v>
      </c>
      <c r="D1747" s="49">
        <f>_xll.qlCalendarAdvance(LocalCalendar,$D1746,B1747,"f",FALSE)</f>
        <v>51861</v>
      </c>
      <c r="E1747" s="49">
        <f>_xll.qlInterestRateIndexValueDate(IndexON,D1747)</f>
        <v>51861</v>
      </c>
      <c r="F1747" s="52">
        <f>IFERROR(_xll.qlIndexFixing(IndexON,D1747,TRUE,_xll.ohTrigger(RecalcTrigger,TriggerON)),NA())</f>
        <v>2.0555514208364656E-2</v>
      </c>
      <c r="H1747" s="49">
        <f>_xll.qlCalendarAdvance(IborCalendar,$H1746,B1747,"f",FALSE)</f>
        <v>51847</v>
      </c>
      <c r="I1747" s="49">
        <f>_xll.qlInterestRateIndexValueDate(Index1M,$H1747)</f>
        <v>51851</v>
      </c>
      <c r="J1747" s="52">
        <f>IFERROR(_xll.qlIndexFixing(Index1M,$H1747,TRUE,_xll.ohTrigger(RecalcTrigger,Trigger1M)),NA())</f>
        <v>2.1931167717026984E-2</v>
      </c>
      <c r="K1747" s="52">
        <f>IFERROR(_xll.qlIndexFixing(ONIndex1M,I1747,TRUE,_xll.ohTrigger(RecalcTrigger,Trigger1M)),NA())</f>
        <v>2.1912805149444381E-2</v>
      </c>
      <c r="L1747" s="52">
        <f>IFERROR(_xll.qlIndexFixing(Index3M,H1747,TRUE,_xll.ohTrigger(RecalcTrigger,Trigger3M)),NA())</f>
        <v>2.4179544758539326E-2</v>
      </c>
      <c r="M1747" s="52">
        <f>IFERROR(_xll.qlIndexFixing(ONIndex3M,I1747,TRUE,_xll.ohTrigger(RecalcTrigger,Trigger3M)),NA())</f>
        <v>2.4114816337235112E-2</v>
      </c>
      <c r="N1747" s="52">
        <f>IFERROR(_xll.qlIndexFixing(Index6M,$H1747,TRUE,_xll.ohTrigger(RecalcTrigger,Trigger6M)),NA())</f>
        <v>2.5831723619876443E-2</v>
      </c>
      <c r="O1747" s="52">
        <f>IFERROR(_xll.qlIndexFixing(ONIndex6M,I1747,TRUE,_xll.ohTrigger(RecalcTrigger,Trigger6M)),NA())</f>
        <v>2.5679725992135971E-2</v>
      </c>
      <c r="P1747" s="52">
        <f>IFERROR(_xll.qlIndexFixing(Index1Y,$H1747,TRUE,_xll.ohTrigger(RecalcTrigger,Trigger1Y)),NA())</f>
        <v>2.8127733178750985E-2</v>
      </c>
      <c r="Q1747" s="52">
        <f>IFERROR(_xll.qlIndexFixing(ONIndex1Y,I1747,TRUE,_xll.ohTrigger(RecalcTrigger,Trigger1Y)),NA())</f>
        <v>2.7693254376162102E-2</v>
      </c>
    </row>
    <row r="1748" spans="2:17" x14ac:dyDescent="0.2">
      <c r="B1748" s="46" t="s">
        <v>51</v>
      </c>
      <c r="D1748" s="49">
        <f>_xll.qlCalendarAdvance(LocalCalendar,$D1747,B1748,"f",FALSE)</f>
        <v>51868</v>
      </c>
      <c r="E1748" s="49">
        <f>_xll.qlInterestRateIndexValueDate(IndexON,D1748)</f>
        <v>51868</v>
      </c>
      <c r="F1748" s="52">
        <f>IFERROR(_xll.qlIndexFixing(IndexON,D1748,TRUE,_xll.ohTrigger(RecalcTrigger,TriggerON)),NA())</f>
        <v>2.055440494967975E-2</v>
      </c>
      <c r="H1748" s="49">
        <f>_xll.qlCalendarAdvance(IborCalendar,$H1747,B1748,"f",FALSE)</f>
        <v>51854</v>
      </c>
      <c r="I1748" s="49">
        <f>_xll.qlInterestRateIndexValueDate(Index1M,$H1748)</f>
        <v>51858</v>
      </c>
      <c r="J1748" s="52">
        <f>IFERROR(_xll.qlIndexFixing(Index1M,$H1748,TRUE,_xll.ohTrigger(RecalcTrigger,Trigger1M)),NA())</f>
        <v>2.1930392760208268E-2</v>
      </c>
      <c r="K1748" s="52">
        <f>IFERROR(_xll.qlIndexFixing(ONIndex1M,I1748,TRUE,_xll.ohTrigger(RecalcTrigger,Trigger1M)),NA())</f>
        <v>2.1912035200060132E-2</v>
      </c>
      <c r="L1748" s="52">
        <f>IFERROR(_xll.qlIndexFixing(Index3M,H1748,TRUE,_xll.ohTrigger(RecalcTrigger,Trigger3M)),NA())</f>
        <v>2.4178254434021326E-2</v>
      </c>
      <c r="M1748" s="52">
        <f>IFERROR(_xll.qlIndexFixing(ONIndex3M,I1748,TRUE,_xll.ohTrigger(RecalcTrigger,Trigger3M)),NA())</f>
        <v>2.4113605177102926E-2</v>
      </c>
      <c r="N1748" s="52">
        <f>IFERROR(_xll.qlIndexFixing(Index6M,$H1748,TRUE,_xll.ohTrigger(RecalcTrigger,Trigger6M)),NA())</f>
        <v>2.5830533447867145E-2</v>
      </c>
      <c r="O1748" s="52">
        <f>IFERROR(_xll.qlIndexFixing(ONIndex6M,I1748,TRUE,_xll.ohTrigger(RecalcTrigger,Trigger6M)),NA())</f>
        <v>2.5678735723309032E-2</v>
      </c>
      <c r="P1748" s="52">
        <f>IFERROR(_xll.qlIndexFixing(Index1Y,$H1748,TRUE,_xll.ohTrigger(RecalcTrigger,Trigger1Y)),NA())</f>
        <v>2.812898273405887E-2</v>
      </c>
      <c r="Q1748" s="52">
        <f>IFERROR(_xll.qlIndexFixing(ONIndex1Y,I1748,TRUE,_xll.ohTrigger(RecalcTrigger,Trigger1Y)),NA())</f>
        <v>2.7695600768362638E-2</v>
      </c>
    </row>
    <row r="1749" spans="2:17" x14ac:dyDescent="0.2">
      <c r="B1749" s="46" t="s">
        <v>51</v>
      </c>
      <c r="D1749" s="49">
        <f>_xll.qlCalendarAdvance(LocalCalendar,$D1748,B1749,"f",FALSE)</f>
        <v>51875</v>
      </c>
      <c r="E1749" s="49">
        <f>_xll.qlInterestRateIndexValueDate(IndexON,D1749)</f>
        <v>51875</v>
      </c>
      <c r="F1749" s="52">
        <f>IFERROR(_xll.qlIndexFixing(IndexON,D1749,TRUE,_xll.ohTrigger(RecalcTrigger,TriggerON)),NA())</f>
        <v>2.0553284093232094E-2</v>
      </c>
      <c r="H1749" s="49">
        <f>_xll.qlCalendarAdvance(IborCalendar,$H1748,B1749,"f",FALSE)</f>
        <v>51862</v>
      </c>
      <c r="I1749" s="49">
        <f>_xll.qlInterestRateIndexValueDate(Index1M,$H1749)</f>
        <v>51866</v>
      </c>
      <c r="J1749" s="52">
        <f>IFERROR(_xll.qlIndexFixing(Index1M,$H1749,TRUE,_xll.ohTrigger(RecalcTrigger,Trigger1M)),NA())</f>
        <v>2.1929505038005424E-2</v>
      </c>
      <c r="K1749" s="52">
        <f>IFERROR(_xll.qlIndexFixing(ONIndex1M,I1749,TRUE,_xll.ohTrigger(RecalcTrigger,Trigger1M)),NA())</f>
        <v>2.1911764802795552E-2</v>
      </c>
      <c r="L1749" s="52">
        <f>IFERROR(_xll.qlIndexFixing(Index3M,H1749,TRUE,_xll.ohTrigger(RecalcTrigger,Trigger3M)),NA())</f>
        <v>2.4176051095102125E-2</v>
      </c>
      <c r="M1749" s="52">
        <f>IFERROR(_xll.qlIndexFixing(ONIndex3M,I1749,TRUE,_xll.ohTrigger(RecalcTrigger,Trigger3M)),NA())</f>
        <v>2.4112927012298613E-2</v>
      </c>
      <c r="N1749" s="52">
        <f>IFERROR(_xll.qlIndexFixing(Index6M,$H1749,TRUE,_xll.ohTrigger(RecalcTrigger,Trigger6M)),NA())</f>
        <v>2.5828324107510559E-2</v>
      </c>
      <c r="O1749" s="52">
        <f>IFERROR(_xll.qlIndexFixing(ONIndex6M,I1749,TRUE,_xll.ohTrigger(RecalcTrigger,Trigger6M)),NA())</f>
        <v>2.567842975985446E-2</v>
      </c>
      <c r="P1749" s="52">
        <f>IFERROR(_xll.qlIndexFixing(Index1Y,$H1749,TRUE,_xll.ohTrigger(RecalcTrigger,Trigger1Y)),NA())</f>
        <v>2.8130355999915844E-2</v>
      </c>
      <c r="Q1749" s="52">
        <f>IFERROR(_xll.qlIndexFixing(ONIndex1Y,I1749,TRUE,_xll.ohTrigger(RecalcTrigger,Trigger1Y)),NA())</f>
        <v>2.7699456903653719E-2</v>
      </c>
    </row>
    <row r="1750" spans="2:17" x14ac:dyDescent="0.2">
      <c r="B1750" s="46" t="s">
        <v>51</v>
      </c>
      <c r="D1750" s="49">
        <f>_xll.qlCalendarAdvance(LocalCalendar,$D1749,B1750,"f",FALSE)</f>
        <v>51882</v>
      </c>
      <c r="E1750" s="49">
        <f>_xll.qlInterestRateIndexValueDate(IndexON,D1750)</f>
        <v>51882</v>
      </c>
      <c r="F1750" s="52">
        <f>IFERROR(_xll.qlIndexFixing(IndexON,D1750,TRUE,_xll.ohTrigger(RecalcTrigger,TriggerON)),NA())</f>
        <v>2.0552151639101623E-2</v>
      </c>
      <c r="H1750" s="49">
        <f>_xll.qlCalendarAdvance(IborCalendar,$H1749,B1750,"f",FALSE)</f>
        <v>51869</v>
      </c>
      <c r="I1750" s="49">
        <f>_xll.qlInterestRateIndexValueDate(Index1M,$H1750)</f>
        <v>51873</v>
      </c>
      <c r="J1750" s="52">
        <f>IFERROR(_xll.qlIndexFixing(Index1M,$H1750,TRUE,_xll.ohTrigger(RecalcTrigger,Trigger1M)),NA())</f>
        <v>2.1928726480974967E-2</v>
      </c>
      <c r="K1750" s="52">
        <f>IFERROR(_xll.qlIndexFixing(ONIndex1M,I1750,TRUE,_xll.ohTrigger(RecalcTrigger,Trigger1M)),NA())</f>
        <v>2.1910379661074231E-2</v>
      </c>
      <c r="L1750" s="52">
        <f>IFERROR(_xll.qlIndexFixing(Index3M,H1750,TRUE,_xll.ohTrigger(RecalcTrigger,Trigger3M)),NA())</f>
        <v>2.4175451822018631E-2</v>
      </c>
      <c r="M1750" s="52">
        <f>IFERROR(_xll.qlIndexFixing(ONIndex3M,I1750,TRUE,_xll.ohTrigger(RecalcTrigger,Trigger3M)),NA())</f>
        <v>2.411097242772442E-2</v>
      </c>
      <c r="N1750" s="52">
        <f>IFERROR(_xll.qlIndexFixing(Index6M,$H1750,TRUE,_xll.ohTrigger(RecalcTrigger,Trigger6M)),NA())</f>
        <v>2.5827104055814204E-2</v>
      </c>
      <c r="O1750" s="52">
        <f>IFERROR(_xll.qlIndexFixing(ONIndex6M,I1750,TRUE,_xll.ohTrigger(RecalcTrigger,Trigger6M)),NA())</f>
        <v>2.5676565626566727E-2</v>
      </c>
      <c r="P1750" s="52">
        <f>IFERROR(_xll.qlIndexFixing(Index1Y,$H1750,TRUE,_xll.ohTrigger(RecalcTrigger,Trigger1Y)),NA())</f>
        <v>2.8131509659678852E-2</v>
      </c>
      <c r="Q1750" s="52">
        <f>IFERROR(_xll.qlIndexFixing(ONIndex1Y,I1750,TRUE,_xll.ohTrigger(RecalcTrigger,Trigger1Y)),NA())</f>
        <v>2.7700482221604261E-2</v>
      </c>
    </row>
    <row r="1751" spans="2:17" x14ac:dyDescent="0.2">
      <c r="B1751" s="46" t="s">
        <v>51</v>
      </c>
      <c r="D1751" s="49">
        <f>_xll.qlCalendarAdvance(LocalCalendar,$D1750,B1751,"f",FALSE)</f>
        <v>51889</v>
      </c>
      <c r="E1751" s="49">
        <f>_xll.qlInterestRateIndexValueDate(IndexON,D1751)</f>
        <v>51889</v>
      </c>
      <c r="F1751" s="52">
        <f>IFERROR(_xll.qlIndexFixing(IndexON,D1751,TRUE,_xll.ohTrigger(RecalcTrigger,TriggerON)),NA())</f>
        <v>2.0551007587288339E-2</v>
      </c>
      <c r="H1751" s="49">
        <f>_xll.qlCalendarAdvance(IborCalendar,$H1750,B1751,"f",FALSE)</f>
        <v>51876</v>
      </c>
      <c r="I1751" s="49">
        <f>_xll.qlInterestRateIndexValueDate(Index1M,$H1751)</f>
        <v>51880</v>
      </c>
      <c r="J1751" s="52">
        <f>IFERROR(_xll.qlIndexFixing(Index1M,$H1751,TRUE,_xll.ohTrigger(RecalcTrigger,Trigger1M)),NA())</f>
        <v>2.1927946243848445E-2</v>
      </c>
      <c r="K1751" s="52">
        <f>IFERROR(_xll.qlIndexFixing(ONIndex1M,I1751,TRUE,_xll.ohTrigger(RecalcTrigger,Trigger1M)),NA())</f>
        <v>2.1909604440866204E-2</v>
      </c>
      <c r="L1751" s="52">
        <f>IFERROR(_xll.qlIndexFixing(Index3M,H1751,TRUE,_xll.ohTrigger(RecalcTrigger,Trigger3M)),NA())</f>
        <v>2.417341315007171E-2</v>
      </c>
      <c r="M1751" s="52">
        <f>IFERROR(_xll.qlIndexFixing(ONIndex3M,I1751,TRUE,_xll.ohTrigger(RecalcTrigger,Trigger3M)),NA())</f>
        <v>2.4109726355199257E-2</v>
      </c>
      <c r="N1751" s="52">
        <f>IFERROR(_xll.qlIndexFixing(Index6M,$H1751,TRUE,_xll.ohTrigger(RecalcTrigger,Trigger6M)),NA())</f>
        <v>2.5825869538523158E-2</v>
      </c>
      <c r="O1751" s="52">
        <f>IFERROR(_xll.qlIndexFixing(ONIndex6M,I1751,TRUE,_xll.ohTrigger(RecalcTrigger,Trigger6M)),NA())</f>
        <v>2.5675530471644947E-2</v>
      </c>
      <c r="P1751" s="52">
        <f>IFERROR(_xll.qlIndexFixing(Index1Y,$H1751,TRUE,_xll.ohTrigger(RecalcTrigger,Trigger1Y)),NA())</f>
        <v>2.8132618567943572E-2</v>
      </c>
      <c r="Q1751" s="52">
        <f>IFERROR(_xll.qlIndexFixing(ONIndex1Y,I1751,TRUE,_xll.ohTrigger(RecalcTrigger,Trigger1Y)),NA())</f>
        <v>2.7702691852242722E-2</v>
      </c>
    </row>
    <row r="1752" spans="2:17" x14ac:dyDescent="0.2">
      <c r="B1752" s="46" t="s">
        <v>51</v>
      </c>
      <c r="D1752" s="49">
        <f>_xll.qlCalendarAdvance(LocalCalendar,$D1751,B1752,"f",FALSE)</f>
        <v>51896</v>
      </c>
      <c r="E1752" s="49">
        <f>_xll.qlInterestRateIndexValueDate(IndexON,D1752)</f>
        <v>51896</v>
      </c>
      <c r="F1752" s="52">
        <f>IFERROR(_xll.qlIndexFixing(IndexON,D1752,TRUE,_xll.ohTrigger(RecalcTrigger,TriggerON)),NA())</f>
        <v>2.0549851937632369E-2</v>
      </c>
      <c r="H1752" s="49">
        <f>_xll.qlCalendarAdvance(IborCalendar,$H1751,B1752,"f",FALSE)</f>
        <v>51883</v>
      </c>
      <c r="I1752" s="49">
        <f>_xll.qlInterestRateIndexValueDate(Index1M,$H1752)</f>
        <v>51887</v>
      </c>
      <c r="J1752" s="52">
        <f>IFERROR(_xll.qlIndexFixing(Index1M,$H1752,TRUE,_xll.ohTrigger(RecalcTrigger,Trigger1M)),NA())</f>
        <v>2.1927164326625864E-2</v>
      </c>
      <c r="K1752" s="52">
        <f>IFERROR(_xll.qlIndexFixing(ONIndex1M,I1752,TRUE,_xll.ohTrigger(RecalcTrigger,Trigger1M)),NA())</f>
        <v>2.1908827543519749E-2</v>
      </c>
      <c r="L1752" s="52">
        <f>IFERROR(_xll.qlIndexFixing(Index3M,H1752,TRUE,_xll.ohTrigger(RecalcTrigger,Trigger3M)),NA())</f>
        <v>2.4172077415857807E-2</v>
      </c>
      <c r="M1752" s="52">
        <f>IFERROR(_xll.qlIndexFixing(ONIndex3M,I1752,TRUE,_xll.ohTrigger(RecalcTrigger,Trigger3M)),NA())</f>
        <v>2.4108469174120017E-2</v>
      </c>
      <c r="N1752" s="52">
        <f>IFERROR(_xll.qlIndexFixing(Index6M,$H1752,TRUE,_xll.ohTrigger(RecalcTrigger,Trigger6M)),NA())</f>
        <v>2.5824620555665246E-2</v>
      </c>
      <c r="O1752" s="52">
        <f>IFERROR(_xll.qlIndexFixing(ONIndex6M,I1752,TRUE,_xll.ohTrigger(RecalcTrigger,Trigger6M)),NA())</f>
        <v>2.5674481035027341E-2</v>
      </c>
      <c r="P1752" s="52">
        <f>IFERROR(_xll.qlIndexFixing(Index1Y,$H1752,TRUE,_xll.ohTrigger(RecalcTrigger,Trigger1Y)),NA())</f>
        <v>2.813368272456393E-2</v>
      </c>
      <c r="Q1752" s="52">
        <f>IFERROR(_xll.qlIndexFixing(ONIndex1Y,I1752,TRUE,_xll.ohTrigger(RecalcTrigger,Trigger1Y)),NA())</f>
        <v>2.7704857967929541E-2</v>
      </c>
    </row>
    <row r="1753" spans="2:17" x14ac:dyDescent="0.2">
      <c r="B1753" s="46" t="s">
        <v>51</v>
      </c>
      <c r="D1753" s="49">
        <f>_xll.qlCalendarAdvance(LocalCalendar,$D1752,B1753,"f",FALSE)</f>
        <v>51903</v>
      </c>
      <c r="E1753" s="49">
        <f>_xll.qlInterestRateIndexValueDate(IndexON,D1753)</f>
        <v>51903</v>
      </c>
      <c r="F1753" s="52">
        <f>IFERROR(_xll.qlIndexFixing(IndexON,D1753,TRUE,_xll.ohTrigger(RecalcTrigger,TriggerON)),NA())</f>
        <v>2.0548684690213648E-2</v>
      </c>
      <c r="H1753" s="49">
        <f>_xll.qlCalendarAdvance(IborCalendar,$H1752,B1753,"f",FALSE)</f>
        <v>51890</v>
      </c>
      <c r="I1753" s="49">
        <f>_xll.qlInterestRateIndexValueDate(Index1M,$H1753)</f>
        <v>51894</v>
      </c>
      <c r="J1753" s="52">
        <f>IFERROR(_xll.qlIndexFixing(Index1M,$H1753,TRUE,_xll.ohTrigger(RecalcTrigger,Trigger1M)),NA())</f>
        <v>2.1926380729307218E-2</v>
      </c>
      <c r="K1753" s="52">
        <f>IFERROR(_xll.qlIndexFixing(ONIndex1M,I1753,TRUE,_xll.ohTrigger(RecalcTrigger,Trigger1M)),NA())</f>
        <v>2.1908048969114802E-2</v>
      </c>
      <c r="L1753" s="52">
        <f>IFERROR(_xll.qlIndexFixing(Index3M,H1753,TRUE,_xll.ohTrigger(RecalcTrigger,Trigger3M)),NA())</f>
        <v>2.4170730507194094E-2</v>
      </c>
      <c r="M1753" s="52">
        <f>IFERROR(_xll.qlIndexFixing(ONIndex3M,I1753,TRUE,_xll.ohTrigger(RecalcTrigger,Trigger3M)),NA())</f>
        <v>2.4107200884566637E-2</v>
      </c>
      <c r="N1753" s="52">
        <f>IFERROR(_xll.qlIndexFixing(Index6M,$H1753,TRUE,_xll.ohTrigger(RecalcTrigger,Trigger6M)),NA())</f>
        <v>2.5823357107265642E-2</v>
      </c>
      <c r="O1753" s="52">
        <f>IFERROR(_xll.qlIndexFixing(ONIndex6M,I1753,TRUE,_xll.ohTrigger(RecalcTrigger,Trigger6M)),NA())</f>
        <v>2.5673417316314229E-2</v>
      </c>
      <c r="P1753" s="52">
        <f>IFERROR(_xll.qlIndexFixing(Index1Y,$H1753,TRUE,_xll.ohTrigger(RecalcTrigger,Trigger1Y)),NA())</f>
        <v>2.8134702129398666E-2</v>
      </c>
      <c r="Q1753" s="52">
        <f>IFERROR(_xll.qlIndexFixing(ONIndex1Y,I1753,TRUE,_xll.ohTrigger(RecalcTrigger,Trigger1Y)),NA())</f>
        <v>2.7706980568504846E-2</v>
      </c>
    </row>
    <row r="1754" spans="2:17" x14ac:dyDescent="0.2">
      <c r="B1754" s="46" t="s">
        <v>51</v>
      </c>
      <c r="D1754" s="49">
        <f>_xll.qlCalendarAdvance(LocalCalendar,$D1753,B1754,"f",FALSE)</f>
        <v>51910</v>
      </c>
      <c r="E1754" s="49">
        <f>_xll.qlInterestRateIndexValueDate(IndexON,D1754)</f>
        <v>51910</v>
      </c>
      <c r="F1754" s="52">
        <f>IFERROR(_xll.qlIndexFixing(IndexON,D1754,TRUE,_xll.ohTrigger(RecalcTrigger,TriggerON)),NA())</f>
        <v>2.0547505845112113E-2</v>
      </c>
      <c r="H1754" s="49">
        <f>_xll.qlCalendarAdvance(IborCalendar,$H1753,B1754,"f",FALSE)</f>
        <v>51897</v>
      </c>
      <c r="I1754" s="49">
        <f>_xll.qlInterestRateIndexValueDate(Index1M,$H1754)</f>
        <v>51901</v>
      </c>
      <c r="J1754" s="52">
        <f>IFERROR(_xll.qlIndexFixing(Index1M,$H1754,TRUE,_xll.ohTrigger(RecalcTrigger,Trigger1M)),NA())</f>
        <v>2.192376242149122E-2</v>
      </c>
      <c r="K1754" s="52">
        <f>IFERROR(_xll.qlIndexFixing(ONIndex1M,I1754,TRUE,_xll.ohTrigger(RecalcTrigger,Trigger1M)),NA())</f>
        <v>2.1907268717651363E-2</v>
      </c>
      <c r="L1754" s="52">
        <f>IFERROR(_xll.qlIndexFixing(Index3M,H1754,TRUE,_xll.ohTrigger(RecalcTrigger,Trigger3M)),NA())</f>
        <v>2.41700829841986E-2</v>
      </c>
      <c r="M1754" s="52">
        <f>IFERROR(_xll.qlIndexFixing(ONIndex3M,I1754,TRUE,_xll.ohTrigger(RecalcTrigger,Trigger3M)),NA())</f>
        <v>2.4105921486459181E-2</v>
      </c>
      <c r="N1754" s="52">
        <f>IFERROR(_xll.qlIndexFixing(Index6M,$H1754,TRUE,_xll.ohTrigger(RecalcTrigger,Trigger6M)),NA())</f>
        <v>2.5822079193353935E-2</v>
      </c>
      <c r="O1754" s="52">
        <f>IFERROR(_xll.qlIndexFixing(ONIndex6M,I1754,TRUE,_xll.ohTrigger(RecalcTrigger,Trigger6M)),NA())</f>
        <v>2.5672339315825354E-2</v>
      </c>
      <c r="P1754" s="52">
        <f>IFERROR(_xll.qlIndexFixing(Index1Y,$H1754,TRUE,_xll.ohTrigger(RecalcTrigger,Trigger1Y)),NA())</f>
        <v>2.8135676782313317E-2</v>
      </c>
      <c r="Q1754" s="52">
        <f>IFERROR(_xll.qlIndexFixing(ONIndex1Y,I1754,TRUE,_xll.ohTrigger(RecalcTrigger,Trigger1Y)),NA())</f>
        <v>2.7709059654128509E-2</v>
      </c>
    </row>
    <row r="1755" spans="2:17" x14ac:dyDescent="0.2">
      <c r="B1755" s="46" t="s">
        <v>51</v>
      </c>
      <c r="D1755" s="49">
        <f>_xll.qlCalendarAdvance(LocalCalendar,$D1754,B1755,"f",FALSE)</f>
        <v>51917</v>
      </c>
      <c r="E1755" s="49">
        <f>_xll.qlInterestRateIndexValueDate(IndexON,D1755)</f>
        <v>51917</v>
      </c>
      <c r="F1755" s="52">
        <f>IFERROR(_xll.qlIndexFixing(IndexON,D1755,TRUE,_xll.ohTrigger(RecalcTrigger,TriggerON)),NA())</f>
        <v>2.0546315402247828E-2</v>
      </c>
      <c r="H1755" s="49">
        <f>_xll.qlCalendarAdvance(IborCalendar,$H1754,B1755,"f",FALSE)</f>
        <v>51904</v>
      </c>
      <c r="I1755" s="49">
        <f>_xll.qlInterestRateIndexValueDate(Index1M,$H1755)</f>
        <v>51908</v>
      </c>
      <c r="J1755" s="52">
        <f>IFERROR(_xll.qlIndexFixing(Index1M,$H1755,TRUE,_xll.ohTrigger(RecalcTrigger,Trigger1M)),NA())</f>
        <v>2.1922975967572089E-2</v>
      </c>
      <c r="K1755" s="52">
        <f>IFERROR(_xll.qlIndexFixing(ONIndex1M,I1755,TRUE,_xll.ohTrigger(RecalcTrigger,Trigger1M)),NA())</f>
        <v>2.1906486789049495E-2</v>
      </c>
      <c r="L1755" s="52">
        <f>IFERROR(_xll.qlIndexFixing(Index3M,H1755,TRUE,_xll.ohTrigger(RecalcTrigger,Trigger3M)),NA())</f>
        <v>2.4168003166560759E-2</v>
      </c>
      <c r="M1755" s="52">
        <f>IFERROR(_xll.qlIndexFixing(ONIndex3M,I1755,TRUE,_xll.ohTrigger(RecalcTrigger,Trigger3M)),NA())</f>
        <v>2.4104630979797648E-2</v>
      </c>
      <c r="N1755" s="52">
        <f>IFERROR(_xll.qlIndexFixing(Index6M,$H1755,TRUE,_xll.ohTrigger(RecalcTrigger,Trigger6M)),NA())</f>
        <v>2.5820786813955301E-2</v>
      </c>
      <c r="O1755" s="52">
        <f>IFERROR(_xll.qlIndexFixing(ONIndex6M,I1755,TRUE,_xll.ohTrigger(RecalcTrigger,Trigger6M)),NA())</f>
        <v>2.5671247033161038E-2</v>
      </c>
      <c r="P1755" s="52">
        <f>IFERROR(_xll.qlIndexFixing(Index1Y,$H1755,TRUE,_xll.ohTrigger(RecalcTrigger,Trigger1Y)),NA())</f>
        <v>2.8136606683178446E-2</v>
      </c>
      <c r="Q1755" s="52">
        <f>IFERROR(_xll.qlIndexFixing(ONIndex1Y,I1755,TRUE,_xll.ohTrigger(RecalcTrigger,Trigger1Y)),NA())</f>
        <v>2.7711095224640658E-2</v>
      </c>
    </row>
    <row r="1756" spans="2:17" x14ac:dyDescent="0.2">
      <c r="B1756" s="46" t="s">
        <v>51</v>
      </c>
      <c r="D1756" s="49">
        <f>_xll.qlCalendarAdvance(LocalCalendar,$D1755,B1756,"f",FALSE)</f>
        <v>51924</v>
      </c>
      <c r="E1756" s="49">
        <f>_xll.qlInterestRateIndexValueDate(IndexON,D1756)</f>
        <v>51924</v>
      </c>
      <c r="F1756" s="52">
        <f>IFERROR(_xll.qlIndexFixing(IndexON,D1756,TRUE,_xll.ohTrigger(RecalcTrigger,TriggerON)),NA())</f>
        <v>2.0545113361620793E-2</v>
      </c>
      <c r="H1756" s="49">
        <f>_xll.qlCalendarAdvance(IborCalendar,$H1755,B1756,"f",FALSE)</f>
        <v>51911</v>
      </c>
      <c r="I1756" s="49">
        <f>_xll.qlInterestRateIndexValueDate(Index1M,$H1756)</f>
        <v>51915</v>
      </c>
      <c r="J1756" s="52">
        <f>IFERROR(_xll.qlIndexFixing(Index1M,$H1756,TRUE,_xll.ohTrigger(RecalcTrigger,Trigger1M)),NA())</f>
        <v>2.1922187833859512E-2</v>
      </c>
      <c r="K1756" s="52">
        <f>IFERROR(_xll.qlIndexFixing(ONIndex1M,I1756,TRUE,_xll.ohTrigger(RecalcTrigger,Trigger1M)),NA())</f>
        <v>2.1905703183389136E-2</v>
      </c>
      <c r="L1756" s="52">
        <f>IFERROR(_xll.qlIndexFixing(Index3M,H1756,TRUE,_xll.ohTrigger(RecalcTrigger,Trigger3M)),NA())</f>
        <v>2.4166622734612453E-2</v>
      </c>
      <c r="M1756" s="52">
        <f>IFERROR(_xll.qlIndexFixing(ONIndex3M,I1756,TRUE,_xll.ohTrigger(RecalcTrigger,Trigger3M)),NA())</f>
        <v>2.4103329364582038E-2</v>
      </c>
      <c r="N1756" s="52">
        <f>IFERROR(_xll.qlIndexFixing(Index6M,$H1756,TRUE,_xll.ohTrigger(RecalcTrigger,Trigger6M)),NA())</f>
        <v>2.5819479969099321E-2</v>
      </c>
      <c r="O1756" s="52">
        <f>IFERROR(_xll.qlIndexFixing(ONIndex6M,I1756,TRUE,_xll.ohTrigger(RecalcTrigger,Trigger6M)),NA())</f>
        <v>2.5670140468800895E-2</v>
      </c>
      <c r="P1756" s="52">
        <f>IFERROR(_xll.qlIndexFixing(Index1Y,$H1756,TRUE,_xll.ohTrigger(RecalcTrigger,Trigger1Y)),NA())</f>
        <v>2.8137491831870542E-2</v>
      </c>
      <c r="Q1756" s="52">
        <f>IFERROR(_xll.qlIndexFixing(ONIndex1Y,I1756,TRUE,_xll.ohTrigger(RecalcTrigger,Trigger1Y)),NA())</f>
        <v>2.7713087280121229E-2</v>
      </c>
    </row>
    <row r="1757" spans="2:17" x14ac:dyDescent="0.2">
      <c r="B1757" s="46" t="s">
        <v>51</v>
      </c>
      <c r="D1757" s="49">
        <f>_xll.qlCalendarAdvance(LocalCalendar,$D1756,B1757,"f",FALSE)</f>
        <v>51931</v>
      </c>
      <c r="E1757" s="49">
        <f>_xll.qlInterestRateIndexValueDate(IndexON,D1757)</f>
        <v>51931</v>
      </c>
      <c r="F1757" s="52">
        <f>IFERROR(_xll.qlIndexFixing(IndexON,D1757,TRUE,_xll.ohTrigger(RecalcTrigger,TriggerON)),NA())</f>
        <v>2.0543899723231007E-2</v>
      </c>
      <c r="H1757" s="49">
        <f>_xll.qlCalendarAdvance(IborCalendar,$H1756,B1757,"f",FALSE)</f>
        <v>51918</v>
      </c>
      <c r="I1757" s="49">
        <f>_xll.qlInterestRateIndexValueDate(Index1M,$H1757)</f>
        <v>51922</v>
      </c>
      <c r="J1757" s="52">
        <f>IFERROR(_xll.qlIndexFixing(Index1M,$H1757,TRUE,_xll.ohTrigger(RecalcTrigger,Trigger1M)),NA())</f>
        <v>2.1921398020353484E-2</v>
      </c>
      <c r="K1757" s="52">
        <f>IFERROR(_xll.qlIndexFixing(ONIndex1M,I1757,TRUE,_xll.ohTrigger(RecalcTrigger,Trigger1M)),NA())</f>
        <v>2.1904917900670284E-2</v>
      </c>
      <c r="L1757" s="52">
        <f>IFERROR(_xll.qlIndexFixing(Index3M,H1757,TRUE,_xll.ohTrigger(RecalcTrigger,Trigger3M)),NA())</f>
        <v>2.4165939016510041E-2</v>
      </c>
      <c r="M1757" s="52">
        <f>IFERROR(_xll.qlIndexFixing(ONIndex3M,I1757,TRUE,_xll.ohTrigger(RecalcTrigger,Trigger3M)),NA())</f>
        <v>2.4102016640892288E-2</v>
      </c>
      <c r="N1757" s="52">
        <f>IFERROR(_xll.qlIndexFixing(Index6M,$H1757,TRUE,_xll.ohTrigger(RecalcTrigger,Trigger6M)),NA())</f>
        <v>2.5818981097209523E-2</v>
      </c>
      <c r="O1757" s="52">
        <f>IFERROR(_xll.qlIndexFixing(ONIndex6M,I1757,TRUE,_xll.ohTrigger(RecalcTrigger,Trigger6M)),NA())</f>
        <v>2.5669019622505118E-2</v>
      </c>
      <c r="P1757" s="52">
        <f>IFERROR(_xll.qlIndexFixing(Index1Y,$H1757,TRUE,_xll.ohTrigger(RecalcTrigger,Trigger1Y)),NA())</f>
        <v>2.8138332228273753E-2</v>
      </c>
      <c r="Q1757" s="52">
        <f>IFERROR(_xll.qlIndexFixing(ONIndex1Y,I1757,TRUE,_xll.ohTrigger(RecalcTrigger,Trigger1Y)),NA())</f>
        <v>2.7715035820490286E-2</v>
      </c>
    </row>
    <row r="1758" spans="2:17" x14ac:dyDescent="0.2">
      <c r="B1758" s="46" t="s">
        <v>51</v>
      </c>
      <c r="D1758" s="49">
        <f>_xll.qlCalendarAdvance(LocalCalendar,$D1757,B1758,"f",FALSE)</f>
        <v>51938</v>
      </c>
      <c r="E1758" s="49">
        <f>_xll.qlInterestRateIndexValueDate(IndexON,D1758)</f>
        <v>51938</v>
      </c>
      <c r="F1758" s="52">
        <f>IFERROR(_xll.qlIndexFixing(IndexON,D1758,TRUE,_xll.ohTrigger(RecalcTrigger,TriggerON)),NA())</f>
        <v>2.0542674487078472E-2</v>
      </c>
      <c r="H1758" s="49">
        <f>_xll.qlCalendarAdvance(IborCalendar,$H1757,B1758,"f",FALSE)</f>
        <v>51925</v>
      </c>
      <c r="I1758" s="49">
        <f>_xll.qlInterestRateIndexValueDate(Index1M,$H1758)</f>
        <v>51929</v>
      </c>
      <c r="J1758" s="52">
        <f>IFERROR(_xll.qlIndexFixing(Index1M,$H1758,TRUE,_xll.ohTrigger(RecalcTrigger,Trigger1M)),NA())</f>
        <v>2.192487901577397E-2</v>
      </c>
      <c r="K1758" s="52">
        <f>IFERROR(_xll.qlIndexFixing(ONIndex1M,I1758,TRUE,_xll.ohTrigger(RecalcTrigger,Trigger1M)),NA())</f>
        <v>2.1904130940813005E-2</v>
      </c>
      <c r="L1758" s="52">
        <f>IFERROR(_xll.qlIndexFixing(Index3M,H1758,TRUE,_xll.ohTrigger(RecalcTrigger,Trigger3M)),NA())</f>
        <v>2.4165242286208925E-2</v>
      </c>
      <c r="M1758" s="52">
        <f>IFERROR(_xll.qlIndexFixing(ONIndex3M,I1758,TRUE,_xll.ohTrigger(RecalcTrigger,Trigger3M)),NA())</f>
        <v>2.4100692808728397E-2</v>
      </c>
      <c r="N1758" s="52">
        <f>IFERROR(_xll.qlIndexFixing(Index6M,$H1758,TRUE,_xll.ohTrigger(RecalcTrigger,Trigger6M)),NA())</f>
        <v>2.5819286606111762E-2</v>
      </c>
      <c r="O1758" s="52">
        <f>IFERROR(_xll.qlIndexFixing(ONIndex6M,I1758,TRUE,_xll.ohTrigger(RecalcTrigger,Trigger6M)),NA())</f>
        <v>2.5667884494193771E-2</v>
      </c>
      <c r="P1758" s="52">
        <f>IFERROR(_xll.qlIndexFixing(Index1Y,$H1758,TRUE,_xll.ohTrigger(RecalcTrigger,Trigger1Y)),NA())</f>
        <v>2.8139127872275502E-2</v>
      </c>
      <c r="Q1758" s="52">
        <f>IFERROR(_xll.qlIndexFixing(ONIndex1Y,I1758,TRUE,_xll.ohTrigger(RecalcTrigger,Trigger1Y)),NA())</f>
        <v>2.7716940845827764E-2</v>
      </c>
    </row>
    <row r="1759" spans="2:17" x14ac:dyDescent="0.2">
      <c r="B1759" s="46" t="s">
        <v>51</v>
      </c>
      <c r="D1759" s="49">
        <f>_xll.qlCalendarAdvance(LocalCalendar,$D1758,B1759,"f",FALSE)</f>
        <v>51945</v>
      </c>
      <c r="E1759" s="49">
        <f>_xll.qlInterestRateIndexValueDate(IndexON,D1759)</f>
        <v>51945</v>
      </c>
      <c r="F1759" s="52">
        <f>IFERROR(_xll.qlIndexFixing(IndexON,D1759,TRUE,_xll.ohTrigger(RecalcTrigger,TriggerON)),NA())</f>
        <v>2.0541437653243122E-2</v>
      </c>
      <c r="H1759" s="49">
        <f>_xll.qlCalendarAdvance(IborCalendar,$H1758,B1759,"f",FALSE)</f>
        <v>51932</v>
      </c>
      <c r="I1759" s="49">
        <f>_xll.qlInterestRateIndexValueDate(Index1M,$H1759)</f>
        <v>51936</v>
      </c>
      <c r="J1759" s="52">
        <f>IFERROR(_xll.qlIndexFixing(Index1M,$H1759,TRUE,_xll.ohTrigger(RecalcTrigger,Trigger1M)),NA())</f>
        <v>2.1921643863388355E-2</v>
      </c>
      <c r="K1759" s="52">
        <f>IFERROR(_xll.qlIndexFixing(ONIndex1M,I1759,TRUE,_xll.ohTrigger(RecalcTrigger,Trigger1M)),NA())</f>
        <v>2.1903342303897233E-2</v>
      </c>
      <c r="L1759" s="52">
        <f>IFERROR(_xll.qlIndexFixing(Index3M,H1759,TRUE,_xll.ohTrigger(RecalcTrigger,Trigger3M)),NA())</f>
        <v>2.4163826545280955E-2</v>
      </c>
      <c r="M1759" s="52">
        <f>IFERROR(_xll.qlIndexFixing(ONIndex3M,I1759,TRUE,_xll.ohTrigger(RecalcTrigger,Trigger3M)),NA())</f>
        <v>2.4099357868090365E-2</v>
      </c>
      <c r="N1759" s="52">
        <f>IFERROR(_xll.qlIndexFixing(Index6M,$H1759,TRUE,_xll.ohTrigger(RecalcTrigger,Trigger6M)),NA())</f>
        <v>2.5817932976037211E-2</v>
      </c>
      <c r="O1759" s="52">
        <f>IFERROR(_xll.qlIndexFixing(ONIndex6M,I1759,TRUE,_xll.ohTrigger(RecalcTrigger,Trigger6M)),NA())</f>
        <v>2.5666735084026726E-2</v>
      </c>
      <c r="P1759" s="52">
        <f>IFERROR(_xll.qlIndexFixing(Index1Y,$H1759,TRUE,_xll.ohTrigger(RecalcTrigger,Trigger1Y)),NA())</f>
        <v>2.8139878763771553E-2</v>
      </c>
      <c r="Q1759" s="52">
        <f>IFERROR(_xll.qlIndexFixing(ONIndex1Y,I1759,TRUE,_xll.ohTrigger(RecalcTrigger,Trigger1Y)),NA())</f>
        <v>2.7718802356133665E-2</v>
      </c>
    </row>
    <row r="1760" spans="2:17" x14ac:dyDescent="0.2">
      <c r="B1760" s="46" t="s">
        <v>51</v>
      </c>
      <c r="D1760" s="49">
        <f>_xll.qlCalendarAdvance(LocalCalendar,$D1759,B1760,"f",FALSE)</f>
        <v>51952</v>
      </c>
      <c r="E1760" s="49">
        <f>_xll.qlInterestRateIndexValueDate(IndexON,D1760)</f>
        <v>51952</v>
      </c>
      <c r="F1760" s="52">
        <f>IFERROR(_xll.qlIndexFixing(IndexON,D1760,TRUE,_xll.ohTrigger(RecalcTrigger,TriggerON)),NA())</f>
        <v>2.0540189221724958E-2</v>
      </c>
      <c r="H1760" s="49">
        <f>_xll.qlCalendarAdvance(IborCalendar,$H1759,B1760,"f",FALSE)</f>
        <v>51939</v>
      </c>
      <c r="I1760" s="49">
        <f>_xll.qlInterestRateIndexValueDate(Index1M,$H1760)</f>
        <v>51943</v>
      </c>
      <c r="J1760" s="52">
        <f>IFERROR(_xll.qlIndexFixing(Index1M,$H1760,TRUE,_xll.ohTrigger(RecalcTrigger,Trigger1M)),NA())</f>
        <v>2.1920848505405009E-2</v>
      </c>
      <c r="K1760" s="52">
        <f>IFERROR(_xll.qlIndexFixing(ONIndex1M,I1760,TRUE,_xll.ohTrigger(RecalcTrigger,Trigger1M)),NA())</f>
        <v>2.1902551989922969E-2</v>
      </c>
      <c r="L1760" s="52">
        <f>IFERROR(_xll.qlIndexFixing(Index3M,H1760,TRUE,_xll.ohTrigger(RecalcTrigger,Trigger3M)),NA())</f>
        <v>2.4162399628500572E-2</v>
      </c>
      <c r="M1760" s="52">
        <f>IFERROR(_xll.qlIndexFixing(ONIndex3M,I1760,TRUE,_xll.ohTrigger(RecalcTrigger,Trigger3M)),NA())</f>
        <v>2.4098011818898257E-2</v>
      </c>
      <c r="N1760" s="52">
        <f>IFERROR(_xll.qlIndexFixing(Index6M,$H1760,TRUE,_xll.ohTrigger(RecalcTrigger,Trigger6M)),NA())</f>
        <v>2.5816564877548364E-2</v>
      </c>
      <c r="O1760" s="52">
        <f>IFERROR(_xll.qlIndexFixing(ONIndex6M,I1760,TRUE,_xll.ohTrigger(RecalcTrigger,Trigger6M)),NA())</f>
        <v>2.5665571392003983E-2</v>
      </c>
      <c r="P1760" s="52">
        <f>IFERROR(_xll.qlIndexFixing(Index1Y,$H1760,TRUE,_xll.ohTrigger(RecalcTrigger,Trigger1Y)),NA())</f>
        <v>2.8140584902661817E-2</v>
      </c>
      <c r="Q1760" s="52">
        <f>IFERROR(_xll.qlIndexFixing(ONIndex1Y,I1760,TRUE,_xll.ohTrigger(RecalcTrigger,Trigger1Y)),NA())</f>
        <v>2.7720620351407987E-2</v>
      </c>
    </row>
    <row r="1761" spans="2:17" x14ac:dyDescent="0.2">
      <c r="B1761" s="46" t="s">
        <v>51</v>
      </c>
      <c r="D1761" s="49">
        <f>_xll.qlCalendarAdvance(LocalCalendar,$D1760,B1761,"f",FALSE)</f>
        <v>51959</v>
      </c>
      <c r="E1761" s="49">
        <f>_xll.qlInterestRateIndexValueDate(IndexON,D1761)</f>
        <v>51959</v>
      </c>
      <c r="F1761" s="52">
        <f>IFERROR(_xll.qlIndexFixing(IndexON,D1761,TRUE,_xll.ohTrigger(RecalcTrigger,TriggerON)),NA())</f>
        <v>2.0538929192364108E-2</v>
      </c>
      <c r="H1761" s="49">
        <f>_xll.qlCalendarAdvance(IborCalendar,$H1760,B1761,"f",FALSE)</f>
        <v>51946</v>
      </c>
      <c r="I1761" s="49">
        <f>_xll.qlInterestRateIndexValueDate(Index1M,$H1761)</f>
        <v>51950</v>
      </c>
      <c r="J1761" s="52">
        <f>IFERROR(_xll.qlIndexFixing(Index1M,$H1761,TRUE,_xll.ohTrigger(RecalcTrigger,Trigger1M)),NA())</f>
        <v>2.1920051467328183E-2</v>
      </c>
      <c r="K1761" s="52">
        <f>IFERROR(_xll.qlIndexFixing(ONIndex1M,I1761,TRUE,_xll.ohTrigger(RecalcTrigger,Trigger1M)),NA())</f>
        <v>2.1901759998890213E-2</v>
      </c>
      <c r="L1761" s="52">
        <f>IFERROR(_xll.qlIndexFixing(Index3M,H1761,TRUE,_xll.ohTrigger(RecalcTrigger,Trigger3M)),NA())</f>
        <v>2.4160961535878194E-2</v>
      </c>
      <c r="M1761" s="52">
        <f>IFERROR(_xll.qlIndexFixing(ONIndex3M,I1761,TRUE,_xll.ohTrigger(RecalcTrigger,Trigger3M)),NA())</f>
        <v>2.4096654661152073E-2</v>
      </c>
      <c r="N1761" s="52">
        <f>IFERROR(_xll.qlIndexFixing(Index6M,$H1761,TRUE,_xll.ohTrigger(RecalcTrigger,Trigger6M)),NA())</f>
        <v>2.5815182310675637E-2</v>
      </c>
      <c r="O1761" s="52">
        <f>IFERROR(_xll.qlIndexFixing(ONIndex6M,I1761,TRUE,_xll.ohTrigger(RecalcTrigger,Trigger6M)),NA())</f>
        <v>2.566439341796567E-2</v>
      </c>
      <c r="P1761" s="52">
        <f>IFERROR(_xll.qlIndexFixing(Index1Y,$H1761,TRUE,_xll.ohTrigger(RecalcTrigger,Trigger1Y)),NA())</f>
        <v>2.8141246288853002E-2</v>
      </c>
      <c r="Q1761" s="52">
        <f>IFERROR(_xll.qlIndexFixing(ONIndex1Y,I1761,TRUE,_xll.ohTrigger(RecalcTrigger,Trigger1Y)),NA())</f>
        <v>2.7722394831650732E-2</v>
      </c>
    </row>
    <row r="1762" spans="2:17" x14ac:dyDescent="0.2">
      <c r="B1762" s="46" t="s">
        <v>51</v>
      </c>
      <c r="D1762" s="49">
        <f>_xll.qlCalendarAdvance(LocalCalendar,$D1761,B1762,"f",FALSE)</f>
        <v>51966</v>
      </c>
      <c r="E1762" s="49">
        <f>_xll.qlInterestRateIndexValueDate(IndexON,D1762)</f>
        <v>51966</v>
      </c>
      <c r="F1762" s="52">
        <f>IFERROR(_xll.qlIndexFixing(IndexON,D1762,TRUE,_xll.ohTrigger(RecalcTrigger,TriggerON)),NA())</f>
        <v>2.0537657565320444E-2</v>
      </c>
      <c r="H1762" s="49">
        <f>_xll.qlCalendarAdvance(IborCalendar,$H1761,B1762,"f",FALSE)</f>
        <v>51953</v>
      </c>
      <c r="I1762" s="49">
        <f>_xll.qlInterestRateIndexValueDate(Index1M,$H1762)</f>
        <v>51957</v>
      </c>
      <c r="J1762" s="52">
        <f>IFERROR(_xll.qlIndexFixing(Index1M,$H1762,TRUE,_xll.ohTrigger(RecalcTrigger,Trigger1M)),NA())</f>
        <v>2.1918643076087818E-2</v>
      </c>
      <c r="K1762" s="52">
        <f>IFERROR(_xll.qlIndexFixing(ONIndex1M,I1762,TRUE,_xll.ohTrigger(RecalcTrigger,Trigger1M)),NA())</f>
        <v>2.1900966330639093E-2</v>
      </c>
      <c r="L1762" s="52">
        <f>IFERROR(_xll.qlIndexFixing(Index3M,H1762,TRUE,_xll.ohTrigger(RecalcTrigger,Trigger3M)),NA())</f>
        <v>2.4158808901154762E-2</v>
      </c>
      <c r="M1762" s="52">
        <f>IFERROR(_xll.qlIndexFixing(ONIndex3M,I1762,TRUE,_xll.ohTrigger(RecalcTrigger,Trigger3M)),NA())</f>
        <v>2.4095286395011684E-2</v>
      </c>
      <c r="N1762" s="52">
        <f>IFERROR(_xll.qlIndexFixing(Index6M,$H1762,TRUE,_xll.ohTrigger(RecalcTrigger,Trigger6M)),NA())</f>
        <v>2.5812968628806013E-2</v>
      </c>
      <c r="O1762" s="52">
        <f>IFERROR(_xll.qlIndexFixing(ONIndex6M,I1762,TRUE,_xll.ohTrigger(RecalcTrigger,Trigger6M)),NA())</f>
        <v>2.5663201162071658E-2</v>
      </c>
      <c r="P1762" s="52">
        <f>IFERROR(_xll.qlIndexFixing(Index1Y,$H1762,TRUE,_xll.ohTrigger(RecalcTrigger,Trigger1Y)),NA())</f>
        <v>2.8141862922257722E-2</v>
      </c>
      <c r="Q1762" s="52">
        <f>IFERROR(_xll.qlIndexFixing(ONIndex1Y,I1762,TRUE,_xll.ohTrigger(RecalcTrigger,Trigger1Y)),NA())</f>
        <v>2.7724125796861898E-2</v>
      </c>
    </row>
    <row r="1763" spans="2:17" x14ac:dyDescent="0.2">
      <c r="B1763" s="46" t="s">
        <v>51</v>
      </c>
      <c r="D1763" s="49">
        <f>_xll.qlCalendarAdvance(LocalCalendar,$D1762,B1763,"f",FALSE)</f>
        <v>51973</v>
      </c>
      <c r="E1763" s="49">
        <f>_xll.qlInterestRateIndexValueDate(IndexON,D1763)</f>
        <v>51973</v>
      </c>
      <c r="F1763" s="52">
        <f>IFERROR(_xll.qlIndexFixing(IndexON,D1763,TRUE,_xll.ohTrigger(RecalcTrigger,TriggerON)),NA())</f>
        <v>2.053637434051403E-2</v>
      </c>
      <c r="H1763" s="49">
        <f>_xll.qlCalendarAdvance(IborCalendar,$H1762,B1763,"f",FALSE)</f>
        <v>51964</v>
      </c>
      <c r="I1763" s="49">
        <f>_xll.qlInterestRateIndexValueDate(Index1M,$H1763)</f>
        <v>51966</v>
      </c>
      <c r="J1763" s="52">
        <f>IFERROR(_xll.qlIndexFixing(Index1M,$H1763,TRUE,_xll.ohTrigger(RecalcTrigger,Trigger1M)),NA())</f>
        <v>2.1918832821900547E-2</v>
      </c>
      <c r="K1763" s="52">
        <f>IFERROR(_xll.qlIndexFixing(ONIndex1M,I1763,TRUE,_xll.ohTrigger(RecalcTrigger,Trigger1M)),NA())</f>
        <v>2.1899943435910174E-2</v>
      </c>
      <c r="L1763" s="52">
        <f>IFERROR(_xll.qlIndexFixing(Index3M,H1763,TRUE,_xll.ohTrigger(RecalcTrigger,Trigger3M)),NA())</f>
        <v>2.4156930286433394E-2</v>
      </c>
      <c r="M1763" s="52">
        <f>IFERROR(_xll.qlIndexFixing(ONIndex3M,I1763,TRUE,_xll.ohTrigger(RecalcTrigger,Trigger3M)),NA())</f>
        <v>2.4093510872802426E-2</v>
      </c>
      <c r="N1763" s="52">
        <f>IFERROR(_xll.qlIndexFixing(Index6M,$H1763,TRUE,_xll.ohTrigger(RecalcTrigger,Trigger6M)),NA())</f>
        <v>2.5811152639166692E-2</v>
      </c>
      <c r="O1763" s="52">
        <f>IFERROR(_xll.qlIndexFixing(ONIndex6M,I1763,TRUE,_xll.ohTrigger(RecalcTrigger,Trigger6M)),NA())</f>
        <v>2.5661647275931898E-2</v>
      </c>
      <c r="P1763" s="52">
        <f>IFERROR(_xll.qlIndexFixing(Index1Y,$H1763,TRUE,_xll.ohTrigger(RecalcTrigger,Trigger1Y)),NA())</f>
        <v>2.8142589977308188E-2</v>
      </c>
      <c r="Q1763" s="52">
        <f>IFERROR(_xll.qlIndexFixing(ONIndex1Y,I1763,TRUE,_xll.ohTrigger(RecalcTrigger,Trigger1Y)),NA())</f>
        <v>2.7726287382972004E-2</v>
      </c>
    </row>
    <row r="1764" spans="2:17" x14ac:dyDescent="0.2">
      <c r="B1764" s="46" t="s">
        <v>51</v>
      </c>
      <c r="D1764" s="49">
        <f>_xll.qlCalendarAdvance(LocalCalendar,$D1763,B1764,"f",FALSE)</f>
        <v>51980</v>
      </c>
      <c r="E1764" s="49">
        <f>_xll.qlInterestRateIndexValueDate(IndexON,D1764)</f>
        <v>51980</v>
      </c>
      <c r="F1764" s="52">
        <f>IFERROR(_xll.qlIndexFixing(IndexON,D1764,TRUE,_xll.ohTrigger(RecalcTrigger,TriggerON)),NA())</f>
        <v>2.0535079517944865E-2</v>
      </c>
      <c r="H1764" s="49">
        <f>_xll.qlCalendarAdvance(IborCalendar,$H1763,B1764,"f",FALSE)</f>
        <v>51971</v>
      </c>
      <c r="I1764" s="49">
        <f>_xll.qlInterestRateIndexValueDate(Index1M,$H1764)</f>
        <v>51973</v>
      </c>
      <c r="J1764" s="52">
        <f>IFERROR(_xll.qlIndexFixing(Index1M,$H1764,TRUE,_xll.ohTrigger(RecalcTrigger,Trigger1M)),NA())</f>
        <v>2.1918030094688346E-2</v>
      </c>
      <c r="K1764" s="52">
        <f>IFERROR(_xll.qlIndexFixing(ONIndex1M,I1764,TRUE,_xll.ohTrigger(RecalcTrigger,Trigger1M)),NA())</f>
        <v>2.189914593440534E-2</v>
      </c>
      <c r="L1764" s="52">
        <f>IFERROR(_xll.qlIndexFixing(Index3M,H1764,TRUE,_xll.ohTrigger(RecalcTrigger,Trigger3M)),NA())</f>
        <v>2.415545637015382E-2</v>
      </c>
      <c r="M1764" s="52">
        <f>IFERROR(_xll.qlIndexFixing(ONIndex3M,I1764,TRUE,_xll.ohTrigger(RecalcTrigger,Trigger3M)),NA())</f>
        <v>2.4092117215772646E-2</v>
      </c>
      <c r="N1764" s="52">
        <f>IFERROR(_xll.qlIndexFixing(Index6M,$H1764,TRUE,_xll.ohTrigger(RecalcTrigger,Trigger6M)),NA())</f>
        <v>2.5809723668765012E-2</v>
      </c>
      <c r="O1764" s="52">
        <f>IFERROR(_xll.qlIndexFixing(ONIndex6M,I1764,TRUE,_xll.ohTrigger(RecalcTrigger,Trigger6M)),NA())</f>
        <v>2.5660422375670677E-2</v>
      </c>
      <c r="P1764" s="52">
        <f>IFERROR(_xll.qlIndexFixing(Index1Y,$H1764,TRUE,_xll.ohTrigger(RecalcTrigger,Trigger1Y)),NA())</f>
        <v>2.8143104318332536E-2</v>
      </c>
      <c r="Q1764" s="52">
        <f>IFERROR(_xll.qlIndexFixing(ONIndex1Y,I1764,TRUE,_xll.ohTrigger(RecalcTrigger,Trigger1Y)),NA())</f>
        <v>2.7727918885265268E-2</v>
      </c>
    </row>
    <row r="1765" spans="2:17" x14ac:dyDescent="0.2">
      <c r="B1765" s="46" t="s">
        <v>51</v>
      </c>
      <c r="D1765" s="49">
        <f>_xll.qlCalendarAdvance(LocalCalendar,$D1764,B1765,"f",FALSE)</f>
        <v>51987</v>
      </c>
      <c r="E1765" s="49">
        <f>_xll.qlInterestRateIndexValueDate(IndexON,D1765)</f>
        <v>51987</v>
      </c>
      <c r="F1765" s="52">
        <f>IFERROR(_xll.qlIndexFixing(IndexON,D1765,TRUE,_xll.ohTrigger(RecalcTrigger,TriggerON)),NA())</f>
        <v>2.0533773097692887E-2</v>
      </c>
      <c r="H1765" s="49">
        <f>_xll.qlCalendarAdvance(IborCalendar,$H1764,B1765,"f",FALSE)</f>
        <v>51978</v>
      </c>
      <c r="I1765" s="49">
        <f>_xll.qlInterestRateIndexValueDate(Index1M,$H1765)</f>
        <v>51980</v>
      </c>
      <c r="J1765" s="52">
        <f>IFERROR(_xll.qlIndexFixing(Index1M,$H1765,TRUE,_xll.ohTrigger(RecalcTrigger,Trigger1M)),NA())</f>
        <v>2.1917834822931779E-2</v>
      </c>
      <c r="K1765" s="52">
        <f>IFERROR(_xll.qlIndexFixing(ONIndex1M,I1765,TRUE,_xll.ohTrigger(RecalcTrigger,Trigger1M)),NA())</f>
        <v>2.1898346755762077E-2</v>
      </c>
      <c r="L1765" s="52">
        <f>IFERROR(_xll.qlIndexFixing(Index3M,H1765,TRUE,_xll.ohTrigger(RecalcTrigger,Trigger3M)),NA())</f>
        <v>2.4153971278826545E-2</v>
      </c>
      <c r="M1765" s="52">
        <f>IFERROR(_xll.qlIndexFixing(ONIndex3M,I1765,TRUE,_xll.ohTrigger(RecalcTrigger,Trigger3M)),NA())</f>
        <v>2.4090712450108853E-2</v>
      </c>
      <c r="N1765" s="52">
        <f>IFERROR(_xll.qlIndexFixing(Index6M,$H1765,TRUE,_xll.ohTrigger(RecalcTrigger,Trigger6M)),NA())</f>
        <v>2.5808280231133733E-2</v>
      </c>
      <c r="O1765" s="52">
        <f>IFERROR(_xll.qlIndexFixing(ONIndex6M,I1765,TRUE,_xll.ohTrigger(RecalcTrigger,Trigger6M)),NA())</f>
        <v>2.5659183193473822E-2</v>
      </c>
      <c r="P1765" s="52">
        <f>IFERROR(_xll.qlIndexFixing(Index1Y,$H1765,TRUE,_xll.ohTrigger(RecalcTrigger,Trigger1Y)),NA())</f>
        <v>2.8143573906324916E-2</v>
      </c>
      <c r="Q1765" s="52">
        <f>IFERROR(_xll.qlIndexFixing(ONIndex1Y,I1765,TRUE,_xll.ohTrigger(RecalcTrigger,Trigger1Y)),NA())</f>
        <v>2.7729506872367082E-2</v>
      </c>
    </row>
    <row r="1766" spans="2:17" x14ac:dyDescent="0.2">
      <c r="B1766" s="46" t="s">
        <v>51</v>
      </c>
      <c r="D1766" s="49">
        <f>_xll.qlCalendarAdvance(LocalCalendar,$D1765,B1766,"f",FALSE)</f>
        <v>51994</v>
      </c>
      <c r="E1766" s="49">
        <f>_xll.qlInterestRateIndexValueDate(IndexON,D1766)</f>
        <v>51994</v>
      </c>
      <c r="F1766" s="52">
        <f>IFERROR(_xll.qlIndexFixing(IndexON,D1766,TRUE,_xll.ohTrigger(RecalcTrigger,TriggerON)),NA())</f>
        <v>2.0532455079598222E-2</v>
      </c>
      <c r="H1766" s="49">
        <f>_xll.qlCalendarAdvance(IborCalendar,$H1765,B1766,"f",FALSE)</f>
        <v>51985</v>
      </c>
      <c r="I1766" s="49">
        <f>_xll.qlInterestRateIndexValueDate(Index1M,$H1766)</f>
        <v>51987</v>
      </c>
      <c r="J1766" s="52">
        <f>IFERROR(_xll.qlIndexFixing(Index1M,$H1766,TRUE,_xll.ohTrigger(RecalcTrigger,Trigger1M)),NA())</f>
        <v>2.1916419599690984E-2</v>
      </c>
      <c r="K1766" s="52">
        <f>IFERROR(_xll.qlIndexFixing(ONIndex1M,I1766,TRUE,_xll.ohTrigger(RecalcTrigger,Trigger1M)),NA())</f>
        <v>2.1897545900220194E-2</v>
      </c>
      <c r="L1766" s="52">
        <f>IFERROR(_xll.qlIndexFixing(Index3M,H1766,TRUE,_xll.ohTrigger(RecalcTrigger,Trigger3M)),NA())</f>
        <v>2.4153174533863685E-2</v>
      </c>
      <c r="M1766" s="52">
        <f>IFERROR(_xll.qlIndexFixing(ONIndex3M,I1766,TRUE,_xll.ohTrigger(RecalcTrigger,Trigger3M)),NA())</f>
        <v>2.4089296576050856E-2</v>
      </c>
      <c r="N1766" s="52">
        <f>IFERROR(_xll.qlIndexFixing(Index6M,$H1766,TRUE,_xll.ohTrigger(RecalcTrigger,Trigger6M)),NA())</f>
        <v>2.5809257455034929E-2</v>
      </c>
      <c r="O1766" s="52">
        <f>IFERROR(_xll.qlIndexFixing(ONIndex6M,I1766,TRUE,_xll.ohTrigger(RecalcTrigger,Trigger6M)),NA())</f>
        <v>2.5657929729421269E-2</v>
      </c>
      <c r="P1766" s="52">
        <f>IFERROR(_xll.qlIndexFixing(Index1Y,$H1766,TRUE,_xll.ohTrigger(RecalcTrigger,Trigger1Y)),NA())</f>
        <v>2.8143998741222261E-2</v>
      </c>
      <c r="Q1766" s="52">
        <f>IFERROR(_xll.qlIndexFixing(ONIndex1Y,I1766,TRUE,_xll.ohTrigger(RecalcTrigger,Trigger1Y)),NA())</f>
        <v>2.7731051344437319E-2</v>
      </c>
    </row>
    <row r="1767" spans="2:17" x14ac:dyDescent="0.2">
      <c r="B1767" s="46" t="s">
        <v>51</v>
      </c>
      <c r="D1767" s="49">
        <f>_xll.qlCalendarAdvance(LocalCalendar,$D1766,B1767,"f",FALSE)</f>
        <v>52001</v>
      </c>
      <c r="E1767" s="49">
        <f>_xll.qlInterestRateIndexValueDate(IndexON,D1767)</f>
        <v>52001</v>
      </c>
      <c r="F1767" s="52">
        <f>IFERROR(_xll.qlIndexFixing(IndexON,D1767,TRUE,_xll.ohTrigger(RecalcTrigger,TriggerON)),NA())</f>
        <v>2.0531125463820743E-2</v>
      </c>
      <c r="H1767" s="49">
        <f>_xll.qlCalendarAdvance(IborCalendar,$H1766,B1767,"f",FALSE)</f>
        <v>51992</v>
      </c>
      <c r="I1767" s="49">
        <f>_xll.qlInterestRateIndexValueDate(Index1M,$H1767)</f>
        <v>51994</v>
      </c>
      <c r="J1767" s="52">
        <f>IFERROR(_xll.qlIndexFixing(Index1M,$H1767,TRUE,_xll.ohTrigger(RecalcTrigger,Trigger1M)),NA())</f>
        <v>2.1915611831900828E-2</v>
      </c>
      <c r="K1767" s="52">
        <f>IFERROR(_xll.qlIndexFixing(ONIndex1M,I1767,TRUE,_xll.ohTrigger(RecalcTrigger,Trigger1M)),NA())</f>
        <v>2.1896743367459948E-2</v>
      </c>
      <c r="L1767" s="52">
        <f>IFERROR(_xll.qlIndexFixing(Index3M,H1767,TRUE,_xll.ohTrigger(RecalcTrigger,Trigger3M)),NA())</f>
        <v>2.4151666193385081E-2</v>
      </c>
      <c r="M1767" s="52">
        <f>IFERROR(_xll.qlIndexFixing(ONIndex3M,I1767,TRUE,_xll.ohTrigger(RecalcTrigger,Trigger3M)),NA())</f>
        <v>2.4087869593358846E-2</v>
      </c>
      <c r="N1767" s="52">
        <f>IFERROR(_xll.qlIndexFixing(Index6M,$H1767,TRUE,_xll.ohTrigger(RecalcTrigger,Trigger6M)),NA())</f>
        <v>2.5807781667678095E-2</v>
      </c>
      <c r="O1767" s="52">
        <f>IFERROR(_xll.qlIndexFixing(ONIndex6M,I1767,TRUE,_xll.ohTrigger(RecalcTrigger,Trigger6M)),NA())</f>
        <v>2.5656661983433082E-2</v>
      </c>
      <c r="P1767" s="52">
        <f>IFERROR(_xll.qlIndexFixing(Index1Y,$H1767,TRUE,_xll.ohTrigger(RecalcTrigger,Trigger1Y)),NA())</f>
        <v>2.8144378822968719E-2</v>
      </c>
      <c r="Q1767" s="52">
        <f>IFERROR(_xll.qlIndexFixing(ONIndex1Y,I1767,TRUE,_xll.ohTrigger(RecalcTrigger,Trigger1Y)),NA())</f>
        <v>2.7732552301475977E-2</v>
      </c>
    </row>
    <row r="1768" spans="2:17" x14ac:dyDescent="0.2">
      <c r="B1768" s="46" t="s">
        <v>51</v>
      </c>
      <c r="D1768" s="49">
        <f>_xll.qlCalendarAdvance(LocalCalendar,$D1767,B1768,"f",FALSE)</f>
        <v>52008</v>
      </c>
      <c r="E1768" s="49">
        <f>_xll.qlInterestRateIndexValueDate(IndexON,D1768)</f>
        <v>52008</v>
      </c>
      <c r="F1768" s="52">
        <f>IFERROR(_xll.qlIndexFixing(IndexON,D1768,TRUE,_xll.ohTrigger(RecalcTrigger,TriggerON)),NA())</f>
        <v>2.0529784250280514E-2</v>
      </c>
      <c r="H1768" s="49">
        <f>_xll.qlCalendarAdvance(IborCalendar,$H1767,B1768,"f",FALSE)</f>
        <v>51999</v>
      </c>
      <c r="I1768" s="49">
        <f>_xll.qlInterestRateIndexValueDate(Index1M,$H1768)</f>
        <v>52001</v>
      </c>
      <c r="J1768" s="52">
        <f>IFERROR(_xll.qlIndexFixing(Index1M,$H1768,TRUE,_xll.ohTrigger(RecalcTrigger,Trigger1M)),NA())</f>
        <v>2.1914802383924681E-2</v>
      </c>
      <c r="K1768" s="52">
        <f>IFERROR(_xll.qlIndexFixing(ONIndex1M,I1768,TRUE,_xll.ohTrigger(RecalcTrigger,Trigger1M)),NA())</f>
        <v>2.1895939157641209E-2</v>
      </c>
      <c r="L1768" s="52">
        <f>IFERROR(_xll.qlIndexFixing(Index3M,H1768,TRUE,_xll.ohTrigger(RecalcTrigger,Trigger3M)),NA())</f>
        <v>2.4150146677158323E-2</v>
      </c>
      <c r="M1768" s="52">
        <f>IFERROR(_xll.qlIndexFixing(ONIndex3M,I1768,TRUE,_xll.ohTrigger(RecalcTrigger,Trigger3M)),NA())</f>
        <v>2.4086431502192696E-2</v>
      </c>
      <c r="N1768" s="52">
        <f>IFERROR(_xll.qlIndexFixing(Index6M,$H1768,TRUE,_xll.ohTrigger(RecalcTrigger,Trigger6M)),NA())</f>
        <v>2.5806291410121168E-2</v>
      </c>
      <c r="O1768" s="52">
        <f>IFERROR(_xll.qlIndexFixing(ONIndex6M,I1768,TRUE,_xll.ohTrigger(RecalcTrigger,Trigger6M)),NA())</f>
        <v>2.5655379955429325E-2</v>
      </c>
      <c r="P1768" s="52">
        <f>IFERROR(_xll.qlIndexFixing(Index1Y,$H1768,TRUE,_xll.ohTrigger(RecalcTrigger,Trigger1Y)),NA())</f>
        <v>2.8144714151514143E-2</v>
      </c>
      <c r="Q1768" s="52">
        <f>IFERROR(_xll.qlIndexFixing(ONIndex1Y,I1768,TRUE,_xll.ohTrigger(RecalcTrigger,Trigger1Y)),NA())</f>
        <v>2.7734009743403121E-2</v>
      </c>
    </row>
    <row r="1769" spans="2:17" x14ac:dyDescent="0.2">
      <c r="B1769" s="46" t="s">
        <v>51</v>
      </c>
      <c r="D1769" s="49">
        <f>_xll.qlCalendarAdvance(LocalCalendar,$D1768,B1769,"f",FALSE)</f>
        <v>52015</v>
      </c>
      <c r="E1769" s="49">
        <f>_xll.qlInterestRateIndexValueDate(IndexON,D1769)</f>
        <v>52015</v>
      </c>
      <c r="F1769" s="52">
        <f>IFERROR(_xll.qlIndexFixing(IndexON,D1769,TRUE,_xll.ohTrigger(RecalcTrigger,TriggerON)),NA())</f>
        <v>2.0528431438977535E-2</v>
      </c>
      <c r="H1769" s="49">
        <f>_xll.qlCalendarAdvance(IborCalendar,$H1768,B1769,"f",FALSE)</f>
        <v>52006</v>
      </c>
      <c r="I1769" s="49">
        <f>_xll.qlInterestRateIndexValueDate(Index1M,$H1769)</f>
        <v>52008</v>
      </c>
      <c r="J1769" s="52">
        <f>IFERROR(_xll.qlIndexFixing(Index1M,$H1769,TRUE,_xll.ohTrigger(RecalcTrigger,Trigger1M)),NA())</f>
        <v>2.1913991255752552E-2</v>
      </c>
      <c r="K1769" s="52">
        <f>IFERROR(_xll.qlIndexFixing(ONIndex1M,I1769,TRUE,_xll.ohTrigger(RecalcTrigger,Trigger1M)),NA())</f>
        <v>2.1895133270763978E-2</v>
      </c>
      <c r="L1769" s="52">
        <f>IFERROR(_xll.qlIndexFixing(Index3M,H1769,TRUE,_xll.ohTrigger(RecalcTrigger,Trigger3M)),NA())</f>
        <v>2.414861598519558E-2</v>
      </c>
      <c r="M1769" s="52">
        <f>IFERROR(_xll.qlIndexFixing(ONIndex3M,I1769,TRUE,_xll.ohTrigger(RecalcTrigger,Trigger3M)),NA())</f>
        <v>2.4084982302552405E-2</v>
      </c>
      <c r="N1769" s="52">
        <f>IFERROR(_xll.qlIndexFixing(Index6M,$H1769,TRUE,_xll.ohTrigger(RecalcTrigger,Trigger6M)),NA())</f>
        <v>2.5804786682396809E-2</v>
      </c>
      <c r="O1769" s="52">
        <f>IFERROR(_xll.qlIndexFixing(ONIndex6M,I1769,TRUE,_xll.ohTrigger(RecalcTrigger,Trigger6M)),NA())</f>
        <v>2.5654083645649806E-2</v>
      </c>
      <c r="P1769" s="52">
        <f>IFERROR(_xll.qlIndexFixing(Index1Y,$H1769,TRUE,_xll.ohTrigger(RecalcTrigger,Trigger1Y)),NA())</f>
        <v>2.8145004726814294E-2</v>
      </c>
      <c r="Q1769" s="52">
        <f>IFERROR(_xll.qlIndexFixing(ONIndex1Y,I1769,TRUE,_xll.ohTrigger(RecalcTrigger,Trigger1Y)),NA())</f>
        <v>2.7735423670378623E-2</v>
      </c>
    </row>
    <row r="1770" spans="2:17" x14ac:dyDescent="0.2">
      <c r="B1770" s="46" t="s">
        <v>51</v>
      </c>
      <c r="D1770" s="49">
        <f>_xll.qlCalendarAdvance(LocalCalendar,$D1769,B1770,"f",FALSE)</f>
        <v>52022</v>
      </c>
      <c r="E1770" s="49">
        <f>_xll.qlInterestRateIndexValueDate(IndexON,D1770)</f>
        <v>52022</v>
      </c>
      <c r="F1770" s="52">
        <f>IFERROR(_xll.qlIndexFixing(IndexON,D1770,TRUE,_xll.ohTrigger(RecalcTrigger,TriggerON)),NA())</f>
        <v>2.0527067030071677E-2</v>
      </c>
      <c r="H1770" s="49">
        <f>_xll.qlCalendarAdvance(IborCalendar,$H1769,B1770,"f",FALSE)</f>
        <v>52013</v>
      </c>
      <c r="I1770" s="49">
        <f>_xll.qlInterestRateIndexValueDate(Index1M,$H1770)</f>
        <v>52015</v>
      </c>
      <c r="J1770" s="52">
        <f>IFERROR(_xll.qlIndexFixing(Index1M,$H1770,TRUE,_xll.ohTrigger(RecalcTrigger,Trigger1M)),NA())</f>
        <v>2.1913178447394432E-2</v>
      </c>
      <c r="K1770" s="52">
        <f>IFERROR(_xll.qlIndexFixing(ONIndex1M,I1770,TRUE,_xll.ohTrigger(RecalcTrigger,Trigger1M)),NA())</f>
        <v>2.1894325706828255E-2</v>
      </c>
      <c r="L1770" s="52">
        <f>IFERROR(_xll.qlIndexFixing(Index3M,H1770,TRUE,_xll.ohTrigger(RecalcTrigger,Trigger3M)),NA())</f>
        <v>2.4147074117509007E-2</v>
      </c>
      <c r="M1770" s="52">
        <f>IFERROR(_xll.qlIndexFixing(ONIndex3M,I1770,TRUE,_xll.ohTrigger(RecalcTrigger,Trigger3M)),NA())</f>
        <v>2.4083521994358037E-2</v>
      </c>
      <c r="N1770" s="52">
        <f>IFERROR(_xll.qlIndexFixing(Index6M,$H1770,TRUE,_xll.ohTrigger(RecalcTrigger,Trigger6M)),NA())</f>
        <v>2.580084603564458E-2</v>
      </c>
      <c r="O1770" s="52">
        <f>IFERROR(_xll.qlIndexFixing(ONIndex6M,I1770,TRUE,_xll.ohTrigger(RecalcTrigger,Trigger6M)),NA())</f>
        <v>2.5652773053854716E-2</v>
      </c>
      <c r="P1770" s="52">
        <f>IFERROR(_xll.qlIndexFixing(Index1Y,$H1770,TRUE,_xll.ohTrigger(RecalcTrigger,Trigger1Y)),NA())</f>
        <v>2.814525054883019E-2</v>
      </c>
      <c r="Q1770" s="52">
        <f>IFERROR(_xll.qlIndexFixing(ONIndex1Y,I1770,TRUE,_xll.ohTrigger(RecalcTrigger,Trigger1Y)),NA())</f>
        <v>2.7736794082242611E-2</v>
      </c>
    </row>
    <row r="1771" spans="2:17" x14ac:dyDescent="0.2">
      <c r="B1771" s="46" t="s">
        <v>51</v>
      </c>
      <c r="D1771" s="49">
        <f>_xll.qlCalendarAdvance(LocalCalendar,$D1770,B1771,"f",FALSE)</f>
        <v>52029</v>
      </c>
      <c r="E1771" s="49">
        <f>_xll.qlInterestRateIndexValueDate(IndexON,D1771)</f>
        <v>52029</v>
      </c>
      <c r="F1771" s="52">
        <f>IFERROR(_xll.qlIndexFixing(IndexON,D1771,TRUE,_xll.ohTrigger(RecalcTrigger,TriggerON)),NA())</f>
        <v>2.0525691023243198E-2</v>
      </c>
      <c r="H1771" s="49">
        <f>_xll.qlCalendarAdvance(IborCalendar,$H1770,B1771,"f",FALSE)</f>
        <v>52020</v>
      </c>
      <c r="I1771" s="49">
        <f>_xll.qlInterestRateIndexValueDate(Index1M,$H1771)</f>
        <v>52022</v>
      </c>
      <c r="J1771" s="52">
        <f>IFERROR(_xll.qlIndexFixing(Index1M,$H1771,TRUE,_xll.ohTrigger(RecalcTrigger,Trigger1M)),NA())</f>
        <v>2.1912363958842829E-2</v>
      </c>
      <c r="K1771" s="52">
        <f>IFERROR(_xll.qlIndexFixing(ONIndex1M,I1771,TRUE,_xll.ohTrigger(RecalcTrigger,Trigger1M)),NA())</f>
        <v>2.1893516465754104E-2</v>
      </c>
      <c r="L1771" s="52">
        <f>IFERROR(_xll.qlIndexFixing(Index3M,H1771,TRUE,_xll.ohTrigger(RecalcTrigger,Trigger3M)),NA())</f>
        <v>2.4145521074112514E-2</v>
      </c>
      <c r="M1771" s="52">
        <f>IFERROR(_xll.qlIndexFixing(ONIndex3M,I1771,TRUE,_xll.ohTrigger(RecalcTrigger,Trigger3M)),NA())</f>
        <v>2.4082050577769465E-2</v>
      </c>
      <c r="N1771" s="52">
        <f>IFERROR(_xll.qlIndexFixing(Index6M,$H1771,TRUE,_xll.ohTrigger(RecalcTrigger,Trigger6M)),NA())</f>
        <v>2.579931579530664E-2</v>
      </c>
      <c r="O1771" s="52">
        <f>IFERROR(_xll.qlIndexFixing(ONIndex6M,I1771,TRUE,_xll.ohTrigger(RecalcTrigger,Trigger6M)),NA())</f>
        <v>2.5651448180203928E-2</v>
      </c>
      <c r="P1771" s="52">
        <f>IFERROR(_xll.qlIndexFixing(Index1Y,$H1771,TRUE,_xll.ohTrigger(RecalcTrigger,Trigger1Y)),NA())</f>
        <v>2.8145451617530071E-2</v>
      </c>
      <c r="Q1771" s="52">
        <f>IFERROR(_xll.qlIndexFixing(ONIndex1Y,I1771,TRUE,_xll.ohTrigger(RecalcTrigger,Trigger1Y)),NA())</f>
        <v>2.7738120979075021E-2</v>
      </c>
    </row>
    <row r="1772" spans="2:17" x14ac:dyDescent="0.2">
      <c r="B1772" s="46" t="s">
        <v>51</v>
      </c>
      <c r="D1772" s="49">
        <f>_xll.qlCalendarAdvance(LocalCalendar,$D1771,B1772,"f",FALSE)</f>
        <v>52036</v>
      </c>
      <c r="E1772" s="49">
        <f>_xll.qlInterestRateIndexValueDate(IndexON,D1772)</f>
        <v>52036</v>
      </c>
      <c r="F1772" s="52">
        <f>IFERROR(_xll.qlIndexFixing(IndexON,D1772,TRUE,_xll.ohTrigger(RecalcTrigger,TriggerON)),NA())</f>
        <v>2.052430341881184E-2</v>
      </c>
      <c r="H1772" s="49">
        <f>_xll.qlCalendarAdvance(IborCalendar,$H1771,B1772,"f",FALSE)</f>
        <v>52027</v>
      </c>
      <c r="I1772" s="49">
        <f>_xll.qlInterestRateIndexValueDate(Index1M,$H1772)</f>
        <v>52029</v>
      </c>
      <c r="J1772" s="52">
        <f>IFERROR(_xll.qlIndexFixing(Index1M,$H1772,TRUE,_xll.ohTrigger(RecalcTrigger,Trigger1M)),NA())</f>
        <v>2.1911547790100239E-2</v>
      </c>
      <c r="K1772" s="52">
        <f>IFERROR(_xll.qlIndexFixing(ONIndex1M,I1772,TRUE,_xll.ohTrigger(RecalcTrigger,Trigger1M)),NA())</f>
        <v>2.1892705547461588E-2</v>
      </c>
      <c r="L1772" s="52">
        <f>IFERROR(_xll.qlIndexFixing(Index3M,H1772,TRUE,_xll.ohTrigger(RecalcTrigger,Trigger3M)),NA())</f>
        <v>2.414395685501913E-2</v>
      </c>
      <c r="M1772" s="52">
        <f>IFERROR(_xll.qlIndexFixing(ONIndex3M,I1772,TRUE,_xll.ohTrigger(RecalcTrigger,Trigger3M)),NA())</f>
        <v>2.4080568052626816E-2</v>
      </c>
      <c r="N1772" s="52">
        <f>IFERROR(_xll.qlIndexFixing(Index6M,$H1772,TRUE,_xll.ohTrigger(RecalcTrigger,Trigger6M)),NA())</f>
        <v>2.5797771087965365E-2</v>
      </c>
      <c r="O1772" s="52">
        <f>IFERROR(_xll.qlIndexFixing(ONIndex6M,I1772,TRUE,_xll.ohTrigger(RecalcTrigger,Trigger6M)),NA())</f>
        <v>2.5650109024617507E-2</v>
      </c>
      <c r="P1772" s="52">
        <f>IFERROR(_xll.qlIndexFixing(Index1Y,$H1772,TRUE,_xll.ohTrigger(RecalcTrigger,Trigger1Y)),NA())</f>
        <v>2.8145607932886563E-2</v>
      </c>
      <c r="Q1772" s="52">
        <f>IFERROR(_xll.qlIndexFixing(ONIndex1Y,I1772,TRUE,_xll.ohTrigger(RecalcTrigger,Trigger1Y)),NA())</f>
        <v>2.7739404360795916E-2</v>
      </c>
    </row>
    <row r="1773" spans="2:17" x14ac:dyDescent="0.2">
      <c r="B1773" s="46" t="s">
        <v>51</v>
      </c>
      <c r="D1773" s="49">
        <f>_xll.qlCalendarAdvance(LocalCalendar,$D1772,B1773,"f",FALSE)</f>
        <v>52043</v>
      </c>
      <c r="E1773" s="49">
        <f>_xll.qlInterestRateIndexValueDate(IndexON,D1773)</f>
        <v>52043</v>
      </c>
      <c r="F1773" s="52">
        <f>IFERROR(_xll.qlIndexFixing(IndexON,D1773,TRUE,_xll.ohTrigger(RecalcTrigger,TriggerON)),NA())</f>
        <v>2.0522904216617732E-2</v>
      </c>
      <c r="H1773" s="49">
        <f>_xll.qlCalendarAdvance(IborCalendar,$H1772,B1773,"f",FALSE)</f>
        <v>52034</v>
      </c>
      <c r="I1773" s="49">
        <f>_xll.qlInterestRateIndexValueDate(Index1M,$H1773)</f>
        <v>52036</v>
      </c>
      <c r="J1773" s="52">
        <f>IFERROR(_xll.qlIndexFixing(Index1M,$H1773,TRUE,_xll.ohTrigger(RecalcTrigger,Trigger1M)),NA())</f>
        <v>2.1910729941174156E-2</v>
      </c>
      <c r="K1773" s="52">
        <f>IFERROR(_xll.qlIndexFixing(ONIndex1M,I1773,TRUE,_xll.ohTrigger(RecalcTrigger,Trigger1M)),NA())</f>
        <v>2.1891892952350389E-2</v>
      </c>
      <c r="L1773" s="52">
        <f>IFERROR(_xll.qlIndexFixing(Index3M,H1773,TRUE,_xll.ohTrigger(RecalcTrigger,Trigger3M)),NA())</f>
        <v>2.4142381460242758E-2</v>
      </c>
      <c r="M1773" s="52">
        <f>IFERROR(_xll.qlIndexFixing(ONIndex3M,I1773,TRUE,_xll.ohTrigger(RecalcTrigger,Trigger3M)),NA())</f>
        <v>2.4079074418930091E-2</v>
      </c>
      <c r="N1773" s="52">
        <f>IFERROR(_xll.qlIndexFixing(Index6M,$H1773,TRUE,_xll.ohTrigger(RecalcTrigger,Trigger6M)),NA())</f>
        <v>2.5796211913654828E-2</v>
      </c>
      <c r="O1773" s="52">
        <f>IFERROR(_xll.qlIndexFixing(ONIndex6M,I1773,TRUE,_xll.ohTrigger(RecalcTrigger,Trigger6M)),NA())</f>
        <v>2.5648755587095451E-2</v>
      </c>
      <c r="P1773" s="52">
        <f>IFERROR(_xll.qlIndexFixing(Index1Y,$H1773,TRUE,_xll.ohTrigger(RecalcTrigger,Trigger1Y)),NA())</f>
        <v>2.8145719494879304E-2</v>
      </c>
      <c r="Q1773" s="52">
        <f>IFERROR(_xll.qlIndexFixing(ONIndex1Y,I1773,TRUE,_xll.ohTrigger(RecalcTrigger,Trigger1Y)),NA())</f>
        <v>2.774064422756517E-2</v>
      </c>
    </row>
    <row r="1774" spans="2:17" x14ac:dyDescent="0.2">
      <c r="B1774" s="46" t="s">
        <v>51</v>
      </c>
      <c r="D1774" s="49">
        <f>_xll.qlCalendarAdvance(LocalCalendar,$D1773,B1774,"f",FALSE)</f>
        <v>52050</v>
      </c>
      <c r="E1774" s="49">
        <f>_xll.qlInterestRateIndexValueDate(IndexON,D1774)</f>
        <v>52050</v>
      </c>
      <c r="F1774" s="52">
        <f>IFERROR(_xll.qlIndexFixing(IndexON,D1774,TRUE,_xll.ohTrigger(RecalcTrigger,TriggerON)),NA())</f>
        <v>2.0522944175613844E-2</v>
      </c>
      <c r="H1774" s="49">
        <f>_xll.qlCalendarAdvance(IborCalendar,$H1773,B1774,"f",FALSE)</f>
        <v>52041</v>
      </c>
      <c r="I1774" s="49">
        <f>_xll.qlInterestRateIndexValueDate(Index1M,$H1774)</f>
        <v>52043</v>
      </c>
      <c r="J1774" s="52">
        <f>IFERROR(_xll.qlIndexFixing(Index1M,$H1774,TRUE,_xll.ohTrigger(RecalcTrigger,Trigger1M)),NA())</f>
        <v>2.1909910412057088E-2</v>
      </c>
      <c r="K1774" s="52">
        <f>IFERROR(_xll.qlIndexFixing(ONIndex1M,I1774,TRUE,_xll.ohTrigger(RecalcTrigger,Trigger1M)),NA())</f>
        <v>2.1891078680020826E-2</v>
      </c>
      <c r="L1774" s="52">
        <f>IFERROR(_xll.qlIndexFixing(Index3M,H1774,TRUE,_xll.ohTrigger(RecalcTrigger,Trigger3M)),NA())</f>
        <v>2.4140794889795564E-2</v>
      </c>
      <c r="M1774" s="52">
        <f>IFERROR(_xll.qlIndexFixing(ONIndex3M,I1774,TRUE,_xll.ohTrigger(RecalcTrigger,Trigger3M)),NA())</f>
        <v>2.4077569676599353E-2</v>
      </c>
      <c r="N1774" s="52">
        <f>IFERROR(_xll.qlIndexFixing(Index6M,$H1774,TRUE,_xll.ohTrigger(RecalcTrigger,Trigger6M)),NA())</f>
        <v>2.5797045992439836E-2</v>
      </c>
      <c r="O1774" s="52">
        <f>IFERROR(_xll.qlIndexFixing(ONIndex6M,I1774,TRUE,_xll.ohTrigger(RecalcTrigger,Trigger6M)),NA())</f>
        <v>2.5647387867637761E-2</v>
      </c>
      <c r="P1774" s="52">
        <f>IFERROR(_xll.qlIndexFixing(Index1Y,$H1774,TRUE,_xll.ohTrigger(RecalcTrigger,Trigger1Y)),NA())</f>
        <v>2.8145786303493396E-2</v>
      </c>
      <c r="Q1774" s="52">
        <f>IFERROR(_xll.qlIndexFixing(ONIndex1Y,I1774,TRUE,_xll.ohTrigger(RecalcTrigger,Trigger1Y)),NA())</f>
        <v>2.7741840579142973E-2</v>
      </c>
    </row>
    <row r="1775" spans="2:17" x14ac:dyDescent="0.2">
      <c r="B1775" s="46" t="s">
        <v>51</v>
      </c>
      <c r="D1775" s="49">
        <f>_xll.qlCalendarAdvance(LocalCalendar,$D1774,B1775,"f",FALSE)</f>
        <v>52057</v>
      </c>
      <c r="E1775" s="49">
        <f>_xll.qlInterestRateIndexValueDate(IndexON,D1775)</f>
        <v>52057</v>
      </c>
      <c r="F1775" s="52">
        <f>IFERROR(_xll.qlIndexFixing(IndexON,D1775,TRUE,_xll.ohTrigger(RecalcTrigger,TriggerON)),NA())</f>
        <v>2.0520071019021202E-2</v>
      </c>
      <c r="H1775" s="49">
        <f>_xll.qlCalendarAdvance(IborCalendar,$H1774,B1775,"f",FALSE)</f>
        <v>52048</v>
      </c>
      <c r="I1775" s="49">
        <f>_xll.qlInterestRateIndexValueDate(Index1M,$H1775)</f>
        <v>52050</v>
      </c>
      <c r="J1775" s="52">
        <f>IFERROR(_xll.qlIndexFixing(Index1M,$H1775,TRUE,_xll.ohTrigger(RecalcTrigger,Trigger1M)),NA())</f>
        <v>2.1909089202749032E-2</v>
      </c>
      <c r="K1775" s="52">
        <f>IFERROR(_xll.qlIndexFixing(ONIndex1M,I1775,TRUE,_xll.ohTrigger(RecalcTrigger,Trigger1M)),NA())</f>
        <v>2.189208429205447E-2</v>
      </c>
      <c r="L1775" s="52">
        <f>IFERROR(_xll.qlIndexFixing(Index3M,H1775,TRUE,_xll.ohTrigger(RecalcTrigger,Trigger3M)),NA())</f>
        <v>2.4139197143692316E-2</v>
      </c>
      <c r="M1775" s="52">
        <f>IFERROR(_xll.qlIndexFixing(ONIndex3M,I1775,TRUE,_xll.ohTrigger(RecalcTrigger,Trigger3M)),NA())</f>
        <v>2.4078142690935334E-2</v>
      </c>
      <c r="N1775" s="52">
        <f>IFERROR(_xll.qlIndexFixing(Index6M,$H1775,TRUE,_xll.ohTrigger(RecalcTrigger,Trigger6M)),NA())</f>
        <v>2.5795454444421301E-2</v>
      </c>
      <c r="O1775" s="52">
        <f>IFERROR(_xll.qlIndexFixing(ONIndex6M,I1775,TRUE,_xll.ohTrigger(RecalcTrigger,Trigger6M)),NA())</f>
        <v>2.5648448239448118E-2</v>
      </c>
      <c r="P1775" s="52">
        <f>IFERROR(_xll.qlIndexFixing(Index1Y,$H1775,TRUE,_xll.ohTrigger(RecalcTrigger,Trigger1Y)),NA())</f>
        <v>2.8148993631002518E-2</v>
      </c>
      <c r="Q1775" s="52">
        <f>IFERROR(_xll.qlIndexFixing(ONIndex1Y,I1775,TRUE,_xll.ohTrigger(RecalcTrigger,Trigger1Y)),NA())</f>
        <v>2.7746441429843394E-2</v>
      </c>
    </row>
    <row r="1776" spans="2:17" x14ac:dyDescent="0.2">
      <c r="B1776" s="46" t="s">
        <v>51</v>
      </c>
      <c r="D1776" s="49">
        <f>_xll.qlCalendarAdvance(LocalCalendar,$D1775,B1776,"f",FALSE)</f>
        <v>52064</v>
      </c>
      <c r="E1776" s="49">
        <f>_xll.qlInterestRateIndexValueDate(IndexON,D1776)</f>
        <v>52064</v>
      </c>
      <c r="F1776" s="52">
        <f>IFERROR(_xll.qlIndexFixing(IndexON,D1776,TRUE,_xll.ohTrigger(RecalcTrigger,TriggerON)),NA())</f>
        <v>2.0518637023458908E-2</v>
      </c>
      <c r="H1776" s="49">
        <f>_xll.qlCalendarAdvance(IborCalendar,$H1775,B1776,"f",FALSE)</f>
        <v>52055</v>
      </c>
      <c r="I1776" s="49">
        <f>_xll.qlInterestRateIndexValueDate(Index1M,$H1776)</f>
        <v>52057</v>
      </c>
      <c r="J1776" s="52">
        <f>IFERROR(_xll.qlIndexFixing(Index1M,$H1776,TRUE,_xll.ohTrigger(RecalcTrigger,Trigger1M)),NA())</f>
        <v>2.1908266313252489E-2</v>
      </c>
      <c r="K1776" s="52">
        <f>IFERROR(_xll.qlIndexFixing(ONIndex1M,I1776,TRUE,_xll.ohTrigger(RecalcTrigger,Trigger1M)),NA())</f>
        <v>2.1889445104106287E-2</v>
      </c>
      <c r="L1776" s="52">
        <f>IFERROR(_xll.qlIndexFixing(Index3M,H1776,TRUE,_xll.ohTrigger(RecalcTrigger,Trigger3M)),NA())</f>
        <v>2.413758822194605E-2</v>
      </c>
      <c r="M1776" s="52">
        <f>IFERROR(_xll.qlIndexFixing(ONIndex3M,I1776,TRUE,_xll.ohTrigger(RecalcTrigger,Trigger3M)),NA())</f>
        <v>2.4074526866675328E-2</v>
      </c>
      <c r="N1776" s="52">
        <f>IFERROR(_xll.qlIndexFixing(Index6M,$H1776,TRUE,_xll.ohTrigger(RecalcTrigger,Trigger6M)),NA())</f>
        <v>2.5793848426475141E-2</v>
      </c>
      <c r="O1776" s="52">
        <f>IFERROR(_xll.qlIndexFixing(ONIndex6M,I1776,TRUE,_xll.ohTrigger(RecalcTrigger,Trigger6M)),NA())</f>
        <v>2.5644609583155287E-2</v>
      </c>
      <c r="P1776" s="52">
        <f>IFERROR(_xll.qlIndexFixing(Index1Y,$H1776,TRUE,_xll.ohTrigger(RecalcTrigger,Trigger1Y)),NA())</f>
        <v>2.8145785660556515E-2</v>
      </c>
      <c r="Q1776" s="52">
        <f>IFERROR(_xll.qlIndexFixing(ONIndex1Y,I1776,TRUE,_xll.ohTrigger(RecalcTrigger,Trigger1Y)),NA())</f>
        <v>2.7744102737203846E-2</v>
      </c>
    </row>
    <row r="1777" spans="2:17" x14ac:dyDescent="0.2">
      <c r="B1777" s="46" t="s">
        <v>51</v>
      </c>
      <c r="D1777" s="49">
        <f>_xll.qlCalendarAdvance(LocalCalendar,$D1776,B1777,"f",FALSE)</f>
        <v>52071</v>
      </c>
      <c r="E1777" s="49">
        <f>_xll.qlInterestRateIndexValueDate(IndexON,D1777)</f>
        <v>52071</v>
      </c>
      <c r="F1777" s="52">
        <f>IFERROR(_xll.qlIndexFixing(IndexON,D1777,TRUE,_xll.ohTrigger(RecalcTrigger,TriggerON)),NA())</f>
        <v>2.0517191430293735E-2</v>
      </c>
      <c r="H1777" s="49">
        <f>_xll.qlCalendarAdvance(IborCalendar,$H1776,B1777,"f",FALSE)</f>
        <v>52062</v>
      </c>
      <c r="I1777" s="49">
        <f>_xll.qlInterestRateIndexValueDate(Index1M,$H1777)</f>
        <v>52064</v>
      </c>
      <c r="J1777" s="52">
        <f>IFERROR(_xll.qlIndexFixing(Index1M,$H1777,TRUE,_xll.ohTrigger(RecalcTrigger,Trigger1M)),NA())</f>
        <v>2.1907441743569955E-2</v>
      </c>
      <c r="K1777" s="52">
        <f>IFERROR(_xll.qlIndexFixing(ONIndex1M,I1777,TRUE,_xll.ohTrigger(RecalcTrigger,Trigger1M)),NA())</f>
        <v>2.1888625800521311E-2</v>
      </c>
      <c r="L1777" s="52">
        <f>IFERROR(_xll.qlIndexFixing(Index3M,H1777,TRUE,_xll.ohTrigger(RecalcTrigger,Trigger3M)),NA())</f>
        <v>2.4135968124569796E-2</v>
      </c>
      <c r="M1777" s="52">
        <f>IFERROR(_xll.qlIndexFixing(ONIndex3M,I1777,TRUE,_xll.ohTrigger(RecalcTrigger,Trigger3M)),NA())</f>
        <v>2.4072988798922168E-2</v>
      </c>
      <c r="N1777" s="52">
        <f>IFERROR(_xll.qlIndexFixing(Index6M,$H1777,TRUE,_xll.ohTrigger(RecalcTrigger,Trigger6M)),NA())</f>
        <v>2.5793026925187843E-2</v>
      </c>
      <c r="O1777" s="52">
        <f>IFERROR(_xll.qlIndexFixing(ONIndex6M,I1777,TRUE,_xll.ohTrigger(RecalcTrigger,Trigger6M)),NA())</f>
        <v>2.564319901797063E-2</v>
      </c>
      <c r="P1777" s="52">
        <f>IFERROR(_xll.qlIndexFixing(Index1Y,$H1777,TRUE,_xll.ohTrigger(RecalcTrigger,Trigger1Y)),NA())</f>
        <v>2.8145718209005979E-2</v>
      </c>
      <c r="Q1777" s="52">
        <f>IFERROR(_xll.qlIndexFixing(ONIndex1Y,I1777,TRUE,_xll.ohTrigger(RecalcTrigger,Trigger1Y)),NA())</f>
        <v>2.7745168543686916E-2</v>
      </c>
    </row>
    <row r="1778" spans="2:17" x14ac:dyDescent="0.2">
      <c r="B1778" s="46" t="s">
        <v>51</v>
      </c>
      <c r="D1778" s="49">
        <f>_xll.qlCalendarAdvance(LocalCalendar,$D1777,B1778,"f",FALSE)</f>
        <v>52078</v>
      </c>
      <c r="E1778" s="49">
        <f>_xll.qlInterestRateIndexValueDate(IndexON,D1778)</f>
        <v>52078</v>
      </c>
      <c r="F1778" s="52">
        <f>IFERROR(_xll.qlIndexFixing(IndexON,D1778,TRUE,_xll.ohTrigger(RecalcTrigger,TriggerON)),NA())</f>
        <v>2.0515734239365813E-2</v>
      </c>
      <c r="H1778" s="49">
        <f>_xll.qlCalendarAdvance(IborCalendar,$H1777,B1778,"f",FALSE)</f>
        <v>52069</v>
      </c>
      <c r="I1778" s="49">
        <f>_xll.qlInterestRateIndexValueDate(Index1M,$H1778)</f>
        <v>52071</v>
      </c>
      <c r="J1778" s="52">
        <f>IFERROR(_xll.qlIndexFixing(Index1M,$H1778,TRUE,_xll.ohTrigger(RecalcTrigger,Trigger1M)),NA())</f>
        <v>2.1907222423880122E-2</v>
      </c>
      <c r="K1778" s="52">
        <f>IFERROR(_xll.qlIndexFixing(ONIndex1M,I1778,TRUE,_xll.ohTrigger(RecalcTrigger,Trigger1M)),NA())</f>
        <v>2.1887804819877843E-2</v>
      </c>
      <c r="L1778" s="52">
        <f>IFERROR(_xll.qlIndexFixing(Index3M,H1778,TRUE,_xll.ohTrigger(RecalcTrigger,Trigger3M)),NA())</f>
        <v>2.4134336851580066E-2</v>
      </c>
      <c r="M1778" s="52">
        <f>IFERROR(_xll.qlIndexFixing(ONIndex3M,I1778,TRUE,_xll.ohTrigger(RecalcTrigger,Trigger3M)),NA())</f>
        <v>2.4071439622774804E-2</v>
      </c>
      <c r="N1778" s="52">
        <f>IFERROR(_xll.qlIndexFixing(Index6M,$H1778,TRUE,_xll.ohTrigger(RecalcTrigger,Trigger6M)),NA())</f>
        <v>2.5790592980943501E-2</v>
      </c>
      <c r="O1778" s="52">
        <f>IFERROR(_xll.qlIndexFixing(ONIndex6M,I1778,TRUE,_xll.ohTrigger(RecalcTrigger,Trigger6M)),NA())</f>
        <v>2.5641774170930276E-2</v>
      </c>
      <c r="P1778" s="52">
        <f>IFERROR(_xll.qlIndexFixing(Index1Y,$H1778,TRUE,_xll.ohTrigger(RecalcTrigger,Trigger1Y)),NA())</f>
        <v>2.8145606004077013E-2</v>
      </c>
      <c r="Q1778" s="52">
        <f>IFERROR(_xll.qlIndexFixing(ONIndex1Y,I1778,TRUE,_xll.ohTrigger(RecalcTrigger,Trigger1Y)),NA())</f>
        <v>2.7746190835138407E-2</v>
      </c>
    </row>
    <row r="1779" spans="2:17" x14ac:dyDescent="0.2">
      <c r="B1779" s="46" t="s">
        <v>51</v>
      </c>
      <c r="D1779" s="49">
        <f>_xll.qlCalendarAdvance(LocalCalendar,$D1778,B1779,"f",FALSE)</f>
        <v>52085</v>
      </c>
      <c r="E1779" s="49">
        <f>_xll.qlInterestRateIndexValueDate(IndexON,D1779)</f>
        <v>52085</v>
      </c>
      <c r="F1779" s="52">
        <f>IFERROR(_xll.qlIndexFixing(IndexON,D1779,TRUE,_xll.ohTrigger(RecalcTrigger,TriggerON)),NA())</f>
        <v>2.0514265450755076E-2</v>
      </c>
      <c r="H1779" s="49">
        <f>_xll.qlCalendarAdvance(IborCalendar,$H1778,B1779,"f",FALSE)</f>
        <v>52076</v>
      </c>
      <c r="I1779" s="49">
        <f>_xll.qlInterestRateIndexValueDate(Index1M,$H1779)</f>
        <v>52078</v>
      </c>
      <c r="J1779" s="52">
        <f>IFERROR(_xll.qlIndexFixing(Index1M,$H1779,TRUE,_xll.ohTrigger(RecalcTrigger,Trigger1M)),NA())</f>
        <v>2.1903967334310864E-2</v>
      </c>
      <c r="K1779" s="52">
        <f>IFERROR(_xll.qlIndexFixing(ONIndex1M,I1779,TRUE,_xll.ohTrigger(RecalcTrigger,Trigger1M)),NA())</f>
        <v>2.1886982162095947E-2</v>
      </c>
      <c r="L1779" s="52">
        <f>IFERROR(_xll.qlIndexFixing(Index3M,H1779,TRUE,_xll.ohTrigger(RecalcTrigger,Trigger3M)),NA())</f>
        <v>2.4132694402987282E-2</v>
      </c>
      <c r="M1779" s="52">
        <f>IFERROR(_xll.qlIndexFixing(ONIndex3M,I1779,TRUE,_xll.ohTrigger(RecalcTrigger,Trigger3M)),NA())</f>
        <v>2.4069879337993427E-2</v>
      </c>
      <c r="N1779" s="52">
        <f>IFERROR(_xll.qlIndexFixing(Index6M,$H1779,TRUE,_xll.ohTrigger(RecalcTrigger,Trigger6M)),NA())</f>
        <v>2.5786553063361695E-2</v>
      </c>
      <c r="O1779" s="52">
        <f>IFERROR(_xll.qlIndexFixing(ONIndex6M,I1779,TRUE,_xll.ohTrigger(RecalcTrigger,Trigger6M)),NA())</f>
        <v>2.5640335041874351E-2</v>
      </c>
      <c r="P1779" s="52">
        <f>IFERROR(_xll.qlIndexFixing(Index1Y,$H1779,TRUE,_xll.ohTrigger(RecalcTrigger,Trigger1Y)),NA())</f>
        <v>2.8145449045784074E-2</v>
      </c>
      <c r="Q1779" s="52">
        <f>IFERROR(_xll.qlIndexFixing(ONIndex1Y,I1779,TRUE,_xll.ohTrigger(RecalcTrigger,Trigger1Y)),NA())</f>
        <v>2.7747169611478384E-2</v>
      </c>
    </row>
    <row r="1780" spans="2:17" x14ac:dyDescent="0.2">
      <c r="B1780" s="46" t="s">
        <v>51</v>
      </c>
      <c r="D1780" s="49">
        <f>_xll.qlCalendarAdvance(LocalCalendar,$D1779,B1780,"f",FALSE)</f>
        <v>52092</v>
      </c>
      <c r="E1780" s="49">
        <f>_xll.qlInterestRateIndexValueDate(IndexON,D1780)</f>
        <v>52092</v>
      </c>
      <c r="F1780" s="52">
        <f>IFERROR(_xll.qlIndexFixing(IndexON,D1780,TRUE,_xll.ohTrigger(RecalcTrigger,TriggerON)),NA())</f>
        <v>2.0512785064381589E-2</v>
      </c>
      <c r="H1780" s="49">
        <f>_xll.qlCalendarAdvance(IborCalendar,$H1779,B1780,"f",FALSE)</f>
        <v>52083</v>
      </c>
      <c r="I1780" s="49">
        <f>_xll.qlInterestRateIndexValueDate(Index1M,$H1780)</f>
        <v>52085</v>
      </c>
      <c r="J1780" s="52">
        <f>IFERROR(_xll.qlIndexFixing(Index1M,$H1780,TRUE,_xll.ohTrigger(RecalcTrigger,Trigger1M)),NA())</f>
        <v>2.190495795339642E-2</v>
      </c>
      <c r="K1780" s="52">
        <f>IFERROR(_xll.qlIndexFixing(ONIndex1M,I1780,TRUE,_xll.ohTrigger(RecalcTrigger,Trigger1M)),NA())</f>
        <v>2.1886157827415431E-2</v>
      </c>
      <c r="L1780" s="52">
        <f>IFERROR(_xll.qlIndexFixing(Index3M,H1780,TRUE,_xll.ohTrigger(RecalcTrigger,Trigger3M)),NA())</f>
        <v>2.4131040778807084E-2</v>
      </c>
      <c r="M1780" s="52">
        <f>IFERROR(_xll.qlIndexFixing(ONIndex3M,I1780,TRUE,_xll.ohTrigger(RecalcTrigger,Trigger3M)),NA())</f>
        <v>2.406830794473791E-2</v>
      </c>
      <c r="N1780" s="52">
        <f>IFERROR(_xll.qlIndexFixing(Index6M,$H1780,TRUE,_xll.ohTrigger(RecalcTrigger,Trigger6M)),NA())</f>
        <v>2.5787279656131996E-2</v>
      </c>
      <c r="O1780" s="52">
        <f>IFERROR(_xll.qlIndexFixing(ONIndex6M,I1780,TRUE,_xll.ohTrigger(RecalcTrigger,Trigger6M)),NA())</f>
        <v>2.5638881631122601E-2</v>
      </c>
      <c r="P1780" s="52">
        <f>IFERROR(_xll.qlIndexFixing(Index1Y,$H1780,TRUE,_xll.ohTrigger(RecalcTrigger,Trigger1Y)),NA())</f>
        <v>2.8145247334148627E-2</v>
      </c>
      <c r="Q1780" s="52">
        <f>IFERROR(_xll.qlIndexFixing(ONIndex1Y,I1780,TRUE,_xll.ohTrigger(RecalcTrigger,Trigger1Y)),NA())</f>
        <v>2.7748104872706847E-2</v>
      </c>
    </row>
    <row r="1781" spans="2:17" x14ac:dyDescent="0.2">
      <c r="B1781" s="46" t="s">
        <v>51</v>
      </c>
      <c r="D1781" s="49">
        <f>_xll.qlCalendarAdvance(LocalCalendar,$D1780,B1781,"f",FALSE)</f>
        <v>52099</v>
      </c>
      <c r="E1781" s="49">
        <f>_xll.qlInterestRateIndexValueDate(IndexON,D1781)</f>
        <v>52099</v>
      </c>
      <c r="F1781" s="52">
        <f>IFERROR(_xll.qlIndexFixing(IndexON,D1781,TRUE,_xll.ohTrigger(RecalcTrigger,TriggerON)),NA())</f>
        <v>2.051129308008548E-2</v>
      </c>
      <c r="H1781" s="49">
        <f>_xll.qlCalendarAdvance(IborCalendar,$H1780,B1781,"f",FALSE)</f>
        <v>52090</v>
      </c>
      <c r="I1781" s="49">
        <f>_xll.qlInterestRateIndexValueDate(Index1M,$H1781)</f>
        <v>52092</v>
      </c>
      <c r="J1781" s="52">
        <f>IFERROR(_xll.qlIndexFixing(Index1M,$H1781,TRUE,_xll.ohTrigger(RecalcTrigger,Trigger1M)),NA())</f>
        <v>2.1904126662964929E-2</v>
      </c>
      <c r="K1781" s="52">
        <f>IFERROR(_xll.qlIndexFixing(ONIndex1M,I1781,TRUE,_xll.ohTrigger(RecalcTrigger,Trigger1M)),NA())</f>
        <v>2.1885331815516551E-2</v>
      </c>
      <c r="L1781" s="52">
        <f>IFERROR(_xll.qlIndexFixing(Index3M,H1781,TRUE,_xll.ohTrigger(RecalcTrigger,Trigger3M)),NA())</f>
        <v>2.4129375979053382E-2</v>
      </c>
      <c r="M1781" s="52">
        <f>IFERROR(_xll.qlIndexFixing(ONIndex3M,I1781,TRUE,_xll.ohTrigger(RecalcTrigger,Trigger3M)),NA())</f>
        <v>2.4066725443008252E-2</v>
      </c>
      <c r="N1781" s="52">
        <f>IFERROR(_xll.qlIndexFixing(Index6M,$H1781,TRUE,_xll.ohTrigger(RecalcTrigger,Trigger6M)),NA())</f>
        <v>2.5786395669550408E-2</v>
      </c>
      <c r="O1781" s="52">
        <f>IFERROR(_xll.qlIndexFixing(ONIndex6M,I1781,TRUE,_xll.ohTrigger(RecalcTrigger,Trigger6M)),NA())</f>
        <v>2.5637413938195408E-2</v>
      </c>
      <c r="P1781" s="52">
        <f>IFERROR(_xll.qlIndexFixing(Index1Y,$H1781,TRUE,_xll.ohTrigger(RecalcTrigger,Trigger1Y)),NA())</f>
        <v>2.8145000869196947E-2</v>
      </c>
      <c r="Q1781" s="52">
        <f>IFERROR(_xll.qlIndexFixing(ONIndex1Y,I1781,TRUE,_xll.ohTrigger(RecalcTrigger,Trigger1Y)),NA())</f>
        <v>2.7748996618983668E-2</v>
      </c>
    </row>
    <row r="1782" spans="2:17" x14ac:dyDescent="0.2">
      <c r="B1782" s="46" t="s">
        <v>51</v>
      </c>
      <c r="D1782" s="49">
        <f>_xll.qlCalendarAdvance(LocalCalendar,$D1781,B1782,"f",FALSE)</f>
        <v>52106</v>
      </c>
      <c r="E1782" s="49">
        <f>_xll.qlInterestRateIndexValueDate(IndexON,D1782)</f>
        <v>52106</v>
      </c>
      <c r="F1782" s="52">
        <f>IFERROR(_xll.qlIndexFixing(IndexON,D1782,TRUE,_xll.ohTrigger(RecalcTrigger,TriggerON)),NA())</f>
        <v>2.0509789498266429E-2</v>
      </c>
      <c r="H1782" s="49">
        <f>_xll.qlCalendarAdvance(IborCalendar,$H1781,B1782,"f",FALSE)</f>
        <v>52097</v>
      </c>
      <c r="I1782" s="49">
        <f>_xll.qlInterestRateIndexValueDate(Index1M,$H1782)</f>
        <v>52099</v>
      </c>
      <c r="J1782" s="52">
        <f>IFERROR(_xll.qlIndexFixing(Index1M,$H1782,TRUE,_xll.ohTrigger(RecalcTrigger,Trigger1M)),NA())</f>
        <v>2.1903293692347447E-2</v>
      </c>
      <c r="K1782" s="52">
        <f>IFERROR(_xll.qlIndexFixing(ONIndex1M,I1782,TRUE,_xll.ohTrigger(RecalcTrigger,Trigger1M)),NA())</f>
        <v>2.1884504126559179E-2</v>
      </c>
      <c r="L1782" s="52">
        <f>IFERROR(_xll.qlIndexFixing(Index3M,H1782,TRUE,_xll.ohTrigger(RecalcTrigger,Trigger3M)),NA())</f>
        <v>2.4127700003740066E-2</v>
      </c>
      <c r="M1782" s="52">
        <f>IFERROR(_xll.qlIndexFixing(ONIndex3M,I1782,TRUE,_xll.ohTrigger(RecalcTrigger,Trigger3M)),NA())</f>
        <v>2.4065131832724518E-2</v>
      </c>
      <c r="N1782" s="52">
        <f>IFERROR(_xll.qlIndexFixing(Index6M,$H1782,TRUE,_xll.ohTrigger(RecalcTrigger,Trigger6M)),NA())</f>
        <v>2.5783908452333727E-2</v>
      </c>
      <c r="O1782" s="52">
        <f>IFERROR(_xll.qlIndexFixing(ONIndex6M,I1782,TRUE,_xll.ohTrigger(RecalcTrigger,Trigger6M)),NA())</f>
        <v>2.5635931963572389E-2</v>
      </c>
      <c r="P1782" s="52">
        <f>IFERROR(_xll.qlIndexFixing(Index1Y,$H1782,TRUE,_xll.ohTrigger(RecalcTrigger,Trigger1Y)),NA())</f>
        <v>2.8144709650962323E-2</v>
      </c>
      <c r="Q1782" s="52">
        <f>IFERROR(_xll.qlIndexFixing(ONIndex1Y,I1782,TRUE,_xll.ohTrigger(RecalcTrigger,Trigger1Y)),NA())</f>
        <v>2.7749844850148975E-2</v>
      </c>
    </row>
    <row r="1783" spans="2:17" x14ac:dyDescent="0.2">
      <c r="B1783" s="46" t="s">
        <v>51</v>
      </c>
      <c r="D1783" s="49">
        <f>_xll.qlCalendarAdvance(LocalCalendar,$D1782,B1783,"f",FALSE)</f>
        <v>52113</v>
      </c>
      <c r="E1783" s="49">
        <f>_xll.qlInterestRateIndexValueDate(IndexON,D1783)</f>
        <v>52113</v>
      </c>
      <c r="F1783" s="52">
        <f>IFERROR(_xll.qlIndexFixing(IndexON,D1783,TRUE,_xll.ohTrigger(RecalcTrigger,TriggerON)),NA())</f>
        <v>2.0508274318684627E-2</v>
      </c>
      <c r="H1783" s="49">
        <f>_xll.qlCalendarAdvance(IborCalendar,$H1782,B1783,"f",FALSE)</f>
        <v>52104</v>
      </c>
      <c r="I1783" s="49">
        <f>_xll.qlInterestRateIndexValueDate(Index1M,$H1783)</f>
        <v>52106</v>
      </c>
      <c r="J1783" s="52">
        <f>IFERROR(_xll.qlIndexFixing(Index1M,$H1783,TRUE,_xll.ohTrigger(RecalcTrigger,Trigger1M)),NA())</f>
        <v>2.1902459041546474E-2</v>
      </c>
      <c r="K1783" s="52">
        <f>IFERROR(_xll.qlIndexFixing(ONIndex1M,I1783,TRUE,_xll.ohTrigger(RecalcTrigger,Trigger1M)),NA())</f>
        <v>2.1883674760463379E-2</v>
      </c>
      <c r="L1783" s="52">
        <f>IFERROR(_xll.qlIndexFixing(Index3M,H1783,TRUE,_xll.ohTrigger(RecalcTrigger,Trigger3M)),NA())</f>
        <v>2.4126012852881917E-2</v>
      </c>
      <c r="M1783" s="52">
        <f>IFERROR(_xll.qlIndexFixing(ONIndex3M,I1783,TRUE,_xll.ohTrigger(RecalcTrigger,Trigger3M)),NA())</f>
        <v>2.4063527113886707E-2</v>
      </c>
      <c r="N1783" s="52">
        <f>IFERROR(_xll.qlIndexFixing(Index6M,$H1783,TRUE,_xll.ohTrigger(RecalcTrigger,Trigger6M)),NA())</f>
        <v>2.5779824494866318E-2</v>
      </c>
      <c r="O1783" s="52">
        <f>IFERROR(_xll.qlIndexFixing(ONIndex6M,I1783,TRUE,_xll.ohTrigger(RecalcTrigger,Trigger6M)),NA())</f>
        <v>2.5634435707013736E-2</v>
      </c>
      <c r="P1783" s="52">
        <f>IFERROR(_xll.qlIndexFixing(Index1Y,$H1783,TRUE,_xll.ohTrigger(RecalcTrigger,Trigger1Y)),NA())</f>
        <v>2.8144373679482425E-2</v>
      </c>
      <c r="Q1783" s="52">
        <f>IFERROR(_xll.qlIndexFixing(ONIndex1Y,I1783,TRUE,_xll.ohTrigger(RecalcTrigger,Trigger1Y)),NA())</f>
        <v>2.7750649566202767E-2</v>
      </c>
    </row>
    <row r="1784" spans="2:17" x14ac:dyDescent="0.2">
      <c r="B1784" s="46" t="s">
        <v>51</v>
      </c>
      <c r="D1784" s="49">
        <f>_xll.qlCalendarAdvance(LocalCalendar,$D1783,B1784,"f",FALSE)</f>
        <v>52120</v>
      </c>
      <c r="E1784" s="49">
        <f>_xll.qlInterestRateIndexValueDate(IndexON,D1784)</f>
        <v>52120</v>
      </c>
      <c r="F1784" s="52">
        <f>IFERROR(_xll.qlIndexFixing(IndexON,D1784,TRUE,_xll.ohTrigger(RecalcTrigger,TriggerON)),NA())</f>
        <v>2.0506747541340076E-2</v>
      </c>
      <c r="H1784" s="49">
        <f>_xll.qlCalendarAdvance(IborCalendar,$H1783,B1784,"f",FALSE)</f>
        <v>52111</v>
      </c>
      <c r="I1784" s="49">
        <f>_xll.qlInterestRateIndexValueDate(Index1M,$H1784)</f>
        <v>52113</v>
      </c>
      <c r="J1784" s="52">
        <f>IFERROR(_xll.qlIndexFixing(Index1M,$H1784,TRUE,_xll.ohTrigger(RecalcTrigger,Trigger1M)),NA())</f>
        <v>2.190162271055951E-2</v>
      </c>
      <c r="K1784" s="52">
        <f>IFERROR(_xll.qlIndexFixing(ONIndex1M,I1784,TRUE,_xll.ohTrigger(RecalcTrigger,Trigger1M)),NA())</f>
        <v>2.1882843717309086E-2</v>
      </c>
      <c r="L1784" s="52">
        <f>IFERROR(_xll.qlIndexFixing(Index3M,H1784,TRUE,_xll.ohTrigger(RecalcTrigger,Trigger3M)),NA())</f>
        <v>2.412363130192912E-2</v>
      </c>
      <c r="M1784" s="52">
        <f>IFERROR(_xll.qlIndexFixing(ONIndex3M,I1784,TRUE,_xll.ohTrigger(RecalcTrigger,Trigger3M)),NA())</f>
        <v>2.4061911286654691E-2</v>
      </c>
      <c r="N1784" s="52">
        <f>IFERROR(_xll.qlIndexFixing(Index6M,$H1784,TRUE,_xll.ohTrigger(RecalcTrigger,Trigger6M)),NA())</f>
        <v>2.5776523698930992E-2</v>
      </c>
      <c r="O1784" s="52">
        <f>IFERROR(_xll.qlIndexFixing(ONIndex6M,I1784,TRUE,_xll.ohTrigger(RecalcTrigger,Trigger6M)),NA())</f>
        <v>2.5632925168439513E-2</v>
      </c>
      <c r="P1784" s="52">
        <f>IFERROR(_xll.qlIndexFixing(Index1Y,$H1784,TRUE,_xll.ohTrigger(RecalcTrigger,Trigger1Y)),NA())</f>
        <v>2.8143992954802369E-2</v>
      </c>
      <c r="Q1784" s="52">
        <f>IFERROR(_xll.qlIndexFixing(ONIndex1Y,I1784,TRUE,_xll.ohTrigger(RecalcTrigger,Trigger1Y)),NA())</f>
        <v>2.7751410767304918E-2</v>
      </c>
    </row>
    <row r="1785" spans="2:17" x14ac:dyDescent="0.2">
      <c r="B1785" s="46" t="s">
        <v>51</v>
      </c>
      <c r="D1785" s="49">
        <f>_xll.qlCalendarAdvance(LocalCalendar,$D1784,B1785,"f",FALSE)</f>
        <v>52127</v>
      </c>
      <c r="E1785" s="49">
        <f>_xll.qlInterestRateIndexValueDate(IndexON,D1785)</f>
        <v>52127</v>
      </c>
      <c r="F1785" s="52">
        <f>IFERROR(_xll.qlIndexFixing(IndexON,D1785,TRUE,_xll.ohTrigger(RecalcTrigger,TriggerON)),NA())</f>
        <v>2.0505209166152838E-2</v>
      </c>
      <c r="H1785" s="49">
        <f>_xll.qlCalendarAdvance(IborCalendar,$H1784,B1785,"f",FALSE)</f>
        <v>52118</v>
      </c>
      <c r="I1785" s="49">
        <f>_xll.qlInterestRateIndexValueDate(Index1M,$H1785)</f>
        <v>52120</v>
      </c>
      <c r="J1785" s="52">
        <f>IFERROR(_xll.qlIndexFixing(Index1M,$H1785,TRUE,_xll.ohTrigger(RecalcTrigger,Trigger1M)),NA())</f>
        <v>2.1901390434990731E-2</v>
      </c>
      <c r="K1785" s="52">
        <f>IFERROR(_xll.qlIndexFixing(ONIndex1M,I1785,TRUE,_xll.ohTrigger(RecalcTrigger,Trigger1M)),NA())</f>
        <v>2.1882010997096302E-2</v>
      </c>
      <c r="L1785" s="52">
        <f>IFERROR(_xll.qlIndexFixing(Index3M,H1785,TRUE,_xll.ohTrigger(RecalcTrigger,Trigger3M)),NA())</f>
        <v>2.4121922712420123E-2</v>
      </c>
      <c r="M1785" s="52">
        <f>IFERROR(_xll.qlIndexFixing(ONIndex3M,I1785,TRUE,_xll.ohTrigger(RecalcTrigger,Trigger3M)),NA())</f>
        <v>2.4060284350788663E-2</v>
      </c>
      <c r="N1785" s="52">
        <f>IFERROR(_xll.qlIndexFixing(Index6M,$H1785,TRUE,_xll.ohTrigger(RecalcTrigger,Trigger6M)),NA())</f>
        <v>2.5774793236590501E-2</v>
      </c>
      <c r="O1785" s="52">
        <f>IFERROR(_xll.qlIndexFixing(ONIndex6M,I1785,TRUE,_xll.ohTrigger(RecalcTrigger,Trigger6M)),NA())</f>
        <v>2.5631400348009592E-2</v>
      </c>
      <c r="P1785" s="52">
        <f>IFERROR(_xll.qlIndexFixing(Index1Y,$H1785,TRUE,_xll.ohTrigger(RecalcTrigger,Trigger1Y)),NA())</f>
        <v>2.8143567476971866E-2</v>
      </c>
      <c r="Q1785" s="52">
        <f>IFERROR(_xll.qlIndexFixing(ONIndex1Y,I1785,TRUE,_xll.ohTrigger(RecalcTrigger,Trigger1Y)),NA())</f>
        <v>2.7752128453215619E-2</v>
      </c>
    </row>
    <row r="1786" spans="2:17" x14ac:dyDescent="0.2">
      <c r="B1786" s="46" t="s">
        <v>51</v>
      </c>
      <c r="D1786" s="49">
        <f>_xll.qlCalendarAdvance(LocalCalendar,$D1785,B1786,"f",FALSE)</f>
        <v>52134</v>
      </c>
      <c r="E1786" s="49">
        <f>_xll.qlInterestRateIndexValueDate(IndexON,D1786)</f>
        <v>52134</v>
      </c>
      <c r="F1786" s="52">
        <f>IFERROR(_xll.qlIndexFixing(IndexON,D1786,TRUE,_xll.ohTrigger(RecalcTrigger,TriggerON)),NA())</f>
        <v>2.0503659193282786E-2</v>
      </c>
      <c r="H1786" s="49">
        <f>_xll.qlCalendarAdvance(IborCalendar,$H1785,B1786,"f",FALSE)</f>
        <v>52125</v>
      </c>
      <c r="I1786" s="49">
        <f>_xll.qlInterestRateIndexValueDate(Index1M,$H1786)</f>
        <v>52127</v>
      </c>
      <c r="J1786" s="52">
        <f>IFERROR(_xll.qlIndexFixing(Index1M,$H1786,TRUE,_xll.ohTrigger(RecalcTrigger,Trigger1M)),NA())</f>
        <v>2.1899945008025112E-2</v>
      </c>
      <c r="K1786" s="52">
        <f>IFERROR(_xll.qlIndexFixing(ONIndex1M,I1786,TRUE,_xll.ohTrigger(RecalcTrigger,Trigger1M)),NA())</f>
        <v>2.1881176599825025E-2</v>
      </c>
      <c r="L1786" s="52">
        <f>IFERROR(_xll.qlIndexFixing(Index3M,H1786,TRUE,_xll.ohTrigger(RecalcTrigger,Trigger3M)),NA())</f>
        <v>2.4120202948145399E-2</v>
      </c>
      <c r="M1786" s="52">
        <f>IFERROR(_xll.qlIndexFixing(ONIndex3M,I1786,TRUE,_xll.ohTrigger(RecalcTrigger,Trigger3M)),NA())</f>
        <v>2.4058646306528431E-2</v>
      </c>
      <c r="N1786" s="52">
        <f>IFERROR(_xll.qlIndexFixing(Index6M,$H1786,TRUE,_xll.ohTrigger(RecalcTrigger,Trigger6M)),NA())</f>
        <v>2.5773048309783254E-2</v>
      </c>
      <c r="O1786" s="52">
        <f>IFERROR(_xll.qlIndexFixing(ONIndex6M,I1786,TRUE,_xll.ohTrigger(RecalcTrigger,Trigger6M)),NA())</f>
        <v>2.5629861245723973E-2</v>
      </c>
      <c r="P1786" s="52">
        <f>IFERROR(_xll.qlIndexFixing(Index1Y,$H1786,TRUE,_xll.ohTrigger(RecalcTrigger,Trigger1Y)),NA())</f>
        <v>2.8143097246047858E-2</v>
      </c>
      <c r="Q1786" s="52">
        <f>IFERROR(_xll.qlIndexFixing(ONIndex1Y,I1786,TRUE,_xll.ohTrigger(RecalcTrigger,Trigger1Y)),NA())</f>
        <v>2.7752802624174677E-2</v>
      </c>
    </row>
    <row r="1787" spans="2:17" x14ac:dyDescent="0.2">
      <c r="B1787" s="46" t="s">
        <v>51</v>
      </c>
      <c r="D1787" s="49">
        <f>_xll.qlCalendarAdvance(LocalCalendar,$D1786,B1787,"f",FALSE)</f>
        <v>52141</v>
      </c>
      <c r="E1787" s="49">
        <f>_xll.qlInterestRateIndexValueDate(IndexON,D1787)</f>
        <v>52141</v>
      </c>
      <c r="F1787" s="52">
        <f>IFERROR(_xll.qlIndexFixing(IndexON,D1787,TRUE,_xll.ohTrigger(RecalcTrigger,TriggerON)),NA())</f>
        <v>2.050209762272992E-2</v>
      </c>
      <c r="H1787" s="49">
        <f>_xll.qlCalendarAdvance(IborCalendar,$H1786,B1787,"f",FALSE)</f>
        <v>52132</v>
      </c>
      <c r="I1787" s="49">
        <f>_xll.qlInterestRateIndexValueDate(Index1M,$H1787)</f>
        <v>52134</v>
      </c>
      <c r="J1787" s="52">
        <f>IFERROR(_xll.qlIndexFixing(Index1M,$H1787,TRUE,_xll.ohTrigger(RecalcTrigger,Trigger1M)),NA())</f>
        <v>2.1899103636485173E-2</v>
      </c>
      <c r="K1787" s="52">
        <f>IFERROR(_xll.qlIndexFixing(ONIndex1M,I1787,TRUE,_xll.ohTrigger(RecalcTrigger,Trigger1M)),NA())</f>
        <v>2.188034052541532E-2</v>
      </c>
      <c r="L1787" s="52">
        <f>IFERROR(_xll.qlIndexFixing(Index3M,H1787,TRUE,_xll.ohTrigger(RecalcTrigger,Trigger3M)),NA())</f>
        <v>2.4121193608243649E-2</v>
      </c>
      <c r="M1787" s="52">
        <f>IFERROR(_xll.qlIndexFixing(ONIndex3M,I1787,TRUE,_xll.ohTrigger(RecalcTrigger,Trigger3M)),NA())</f>
        <v>2.4056997153634185E-2</v>
      </c>
      <c r="N1787" s="52">
        <f>IFERROR(_xll.qlIndexFixing(Index6M,$H1787,TRUE,_xll.ohTrigger(RecalcTrigger,Trigger6M)),NA())</f>
        <v>2.5771288918545916E-2</v>
      </c>
      <c r="O1787" s="52">
        <f>IFERROR(_xll.qlIndexFixing(ONIndex6M,I1787,TRUE,_xll.ohTrigger(RecalcTrigger,Trigger6M)),NA())</f>
        <v>2.5628307861422783E-2</v>
      </c>
      <c r="P1787" s="52">
        <f>IFERROR(_xll.qlIndexFixing(Index1Y,$H1787,TRUE,_xll.ohTrigger(RecalcTrigger,Trigger1Y)),NA())</f>
        <v>2.8142582262092545E-2</v>
      </c>
      <c r="Q1787" s="52">
        <f>IFERROR(_xll.qlIndexFixing(ONIndex1Y,I1787,TRUE,_xll.ohTrigger(RecalcTrigger,Trigger1Y)),NA())</f>
        <v>2.7753433280022222E-2</v>
      </c>
    </row>
    <row r="1788" spans="2:17" x14ac:dyDescent="0.2">
      <c r="B1788" s="46" t="s">
        <v>51</v>
      </c>
      <c r="D1788" s="49">
        <f>_xll.qlCalendarAdvance(LocalCalendar,$D1787,B1788,"f",FALSE)</f>
        <v>52148</v>
      </c>
      <c r="E1788" s="49">
        <f>_xll.qlInterestRateIndexValueDate(IndexON,D1788)</f>
        <v>52148</v>
      </c>
      <c r="F1788" s="52">
        <f>IFERROR(_xll.qlIndexFixing(IndexON,D1788,TRUE,_xll.ohTrigger(RecalcTrigger,TriggerON)),NA())</f>
        <v>2.0500524454414304E-2</v>
      </c>
      <c r="H1788" s="49">
        <f>_xll.qlCalendarAdvance(IborCalendar,$H1787,B1788,"f",FALSE)</f>
        <v>52139</v>
      </c>
      <c r="I1788" s="49">
        <f>_xll.qlInterestRateIndexValueDate(Index1M,$H1788)</f>
        <v>52141</v>
      </c>
      <c r="J1788" s="52">
        <f>IFERROR(_xll.qlIndexFixing(Index1M,$H1788,TRUE,_xll.ohTrigger(RecalcTrigger,Trigger1M)),NA())</f>
        <v>2.1898260584761742E-2</v>
      </c>
      <c r="K1788" s="52">
        <f>IFERROR(_xll.qlIndexFixing(ONIndex1M,I1788,TRUE,_xll.ohTrigger(RecalcTrigger,Trigger1M)),NA())</f>
        <v>2.1879502773947124E-2</v>
      </c>
      <c r="L1788" s="52">
        <f>IFERROR(_xll.qlIndexFixing(Index3M,H1788,TRUE,_xll.ohTrigger(RecalcTrigger,Trigger3M)),NA())</f>
        <v>2.4117409465921676E-2</v>
      </c>
      <c r="M1788" s="52">
        <f>IFERROR(_xll.qlIndexFixing(ONIndex3M,I1788,TRUE,_xll.ohTrigger(RecalcTrigger,Trigger3M)),NA())</f>
        <v>2.40553368922658E-2</v>
      </c>
      <c r="N1788" s="52">
        <f>IFERROR(_xll.qlIndexFixing(Index6M,$H1788,TRUE,_xll.ohTrigger(RecalcTrigger,Trigger6M)),NA())</f>
        <v>2.5770301711498547E-2</v>
      </c>
      <c r="O1788" s="52">
        <f>IFERROR(_xll.qlIndexFixing(ONIndex6M,I1788,TRUE,_xll.ohTrigger(RecalcTrigger,Trigger6M)),NA())</f>
        <v>2.562674019518596E-2</v>
      </c>
      <c r="P1788" s="52">
        <f>IFERROR(_xll.qlIndexFixing(Index1Y,$H1788,TRUE,_xll.ohTrigger(RecalcTrigger,Trigger1Y)),NA())</f>
        <v>2.8142022525173591E-2</v>
      </c>
      <c r="Q1788" s="52">
        <f>IFERROR(_xll.qlIndexFixing(ONIndex1Y,I1788,TRUE,_xll.ohTrigger(RecalcTrigger,Trigger1Y)),NA())</f>
        <v>2.7754020420758252E-2</v>
      </c>
    </row>
    <row r="1789" spans="2:17" x14ac:dyDescent="0.2">
      <c r="B1789" s="46" t="s">
        <v>51</v>
      </c>
      <c r="D1789" s="49">
        <f>_xll.qlCalendarAdvance(LocalCalendar,$D1788,B1789,"f",FALSE)</f>
        <v>52155</v>
      </c>
      <c r="E1789" s="49">
        <f>_xll.qlInterestRateIndexValueDate(IndexON,D1789)</f>
        <v>52155</v>
      </c>
      <c r="F1789" s="52">
        <f>IFERROR(_xll.qlIndexFixing(IndexON,D1789,TRUE,_xll.ohTrigger(RecalcTrigger,TriggerON)),NA())</f>
        <v>2.0498939688415874E-2</v>
      </c>
      <c r="H1789" s="49">
        <f>_xll.qlCalendarAdvance(IborCalendar,$H1788,B1789,"f",FALSE)</f>
        <v>52146</v>
      </c>
      <c r="I1789" s="49">
        <f>_xll.qlInterestRateIndexValueDate(Index1M,$H1789)</f>
        <v>52148</v>
      </c>
      <c r="J1789" s="52">
        <f>IFERROR(_xll.qlIndexFixing(Index1M,$H1789,TRUE,_xll.ohTrigger(RecalcTrigger,Trigger1M)),NA())</f>
        <v>2.1897415852849822E-2</v>
      </c>
      <c r="K1789" s="52">
        <f>IFERROR(_xll.qlIndexFixing(ONIndex1M,I1789,TRUE,_xll.ohTrigger(RecalcTrigger,Trigger1M)),NA())</f>
        <v>2.1878663345420435E-2</v>
      </c>
      <c r="L1789" s="52">
        <f>IFERROR(_xll.qlIndexFixing(Index3M,H1789,TRUE,_xll.ohTrigger(RecalcTrigger,Trigger3M)),NA())</f>
        <v>2.4115655262099474E-2</v>
      </c>
      <c r="M1789" s="52">
        <f>IFERROR(_xll.qlIndexFixing(ONIndex3M,I1789,TRUE,_xll.ohTrigger(RecalcTrigger,Trigger3M)),NA())</f>
        <v>2.4053665522503209E-2</v>
      </c>
      <c r="N1789" s="52">
        <f>IFERROR(_xll.qlIndexFixing(Index6M,$H1789,TRUE,_xll.ohTrigger(RecalcTrigger,Trigger6M)),NA())</f>
        <v>2.5768512231090737E-2</v>
      </c>
      <c r="O1789" s="52">
        <f>IFERROR(_xll.qlIndexFixing(ONIndex6M,I1789,TRUE,_xll.ohTrigger(RecalcTrigger,Trigger6M)),NA())</f>
        <v>2.5625158247173374E-2</v>
      </c>
      <c r="P1789" s="52">
        <f>IFERROR(_xll.qlIndexFixing(Index1Y,$H1789,TRUE,_xll.ohTrigger(RecalcTrigger,Trigger1Y)),NA())</f>
        <v>2.8141418035365247E-2</v>
      </c>
      <c r="Q1789" s="52">
        <f>IFERROR(_xll.qlIndexFixing(ONIndex1Y,I1789,TRUE,_xll.ohTrigger(RecalcTrigger,Trigger1Y)),NA())</f>
        <v>2.7754564046462704E-2</v>
      </c>
    </row>
    <row r="1790" spans="2:17" x14ac:dyDescent="0.2">
      <c r="B1790" s="46" t="s">
        <v>51</v>
      </c>
      <c r="D1790" s="49">
        <f>_xll.qlCalendarAdvance(LocalCalendar,$D1789,B1790,"f",FALSE)</f>
        <v>52162</v>
      </c>
      <c r="E1790" s="49">
        <f>_xll.qlInterestRateIndexValueDate(IndexON,D1790)</f>
        <v>52162</v>
      </c>
      <c r="F1790" s="52">
        <f>IFERROR(_xll.qlIndexFixing(IndexON,D1790,TRUE,_xll.ohTrigger(RecalcTrigger,TriggerON)),NA())</f>
        <v>2.0497343324574757E-2</v>
      </c>
      <c r="H1790" s="49">
        <f>_xll.qlCalendarAdvance(IborCalendar,$H1789,B1790,"f",FALSE)</f>
        <v>52153</v>
      </c>
      <c r="I1790" s="49">
        <f>_xll.qlInterestRateIndexValueDate(Index1M,$H1790)</f>
        <v>52155</v>
      </c>
      <c r="J1790" s="52">
        <f>IFERROR(_xll.qlIndexFixing(Index1M,$H1790,TRUE,_xll.ohTrigger(RecalcTrigger,Trigger1M)),NA())</f>
        <v>2.1896569440759406E-2</v>
      </c>
      <c r="K1790" s="52">
        <f>IFERROR(_xll.qlIndexFixing(ONIndex1M,I1790,TRUE,_xll.ohTrigger(RecalcTrigger,Trigger1M)),NA())</f>
        <v>2.1877822239755318E-2</v>
      </c>
      <c r="L1790" s="52">
        <f>IFERROR(_xll.qlIndexFixing(Index3M,H1790,TRUE,_xll.ohTrigger(RecalcTrigger,Trigger3M)),NA())</f>
        <v>2.4113889882833223E-2</v>
      </c>
      <c r="M1790" s="52">
        <f>IFERROR(_xll.qlIndexFixing(ONIndex3M,I1790,TRUE,_xll.ohTrigger(RecalcTrigger,Trigger3M)),NA())</f>
        <v>2.4051983044186542E-2</v>
      </c>
      <c r="N1790" s="52">
        <f>IFERROR(_xll.qlIndexFixing(Index6M,$H1790,TRUE,_xll.ohTrigger(RecalcTrigger,Trigger6M)),NA())</f>
        <v>2.5766708285350697E-2</v>
      </c>
      <c r="O1790" s="52">
        <f>IFERROR(_xll.qlIndexFixing(ONIndex6M,I1790,TRUE,_xll.ohTrigger(RecalcTrigger,Trigger6M)),NA())</f>
        <v>2.5623562017145218E-2</v>
      </c>
      <c r="P1790" s="52">
        <f>IFERROR(_xll.qlIndexFixing(Index1Y,$H1790,TRUE,_xll.ohTrigger(RecalcTrigger,Trigger1Y)),NA())</f>
        <v>2.81407687927481E-2</v>
      </c>
      <c r="Q1790" s="52">
        <f>IFERROR(_xll.qlIndexFixing(ONIndex1Y,I1790,TRUE,_xll.ohTrigger(RecalcTrigger,Trigger1Y)),NA())</f>
        <v>2.7755064157055642E-2</v>
      </c>
    </row>
    <row r="1791" spans="2:17" x14ac:dyDescent="0.2">
      <c r="B1791" s="46" t="s">
        <v>51</v>
      </c>
      <c r="D1791" s="49">
        <f>_xll.qlCalendarAdvance(LocalCalendar,$D1790,B1791,"f",FALSE)</f>
        <v>52169</v>
      </c>
      <c r="E1791" s="49">
        <f>_xll.qlInterestRateIndexValueDate(IndexON,D1791)</f>
        <v>52169</v>
      </c>
      <c r="F1791" s="52">
        <f>IFERROR(_xll.qlIndexFixing(IndexON,D1791,TRUE,_xll.ohTrigger(RecalcTrigger,TriggerON)),NA())</f>
        <v>2.049573536297089E-2</v>
      </c>
      <c r="H1791" s="49">
        <f>_xll.qlCalendarAdvance(IborCalendar,$H1790,B1791,"f",FALSE)</f>
        <v>52160</v>
      </c>
      <c r="I1791" s="49">
        <f>_xll.qlInterestRateIndexValueDate(Index1M,$H1791)</f>
        <v>52162</v>
      </c>
      <c r="J1791" s="52">
        <f>IFERROR(_xll.qlIndexFixing(Index1M,$H1791,TRUE,_xll.ohTrigger(RecalcTrigger,Trigger1M)),NA())</f>
        <v>2.1895721348482999E-2</v>
      </c>
      <c r="K1791" s="52">
        <f>IFERROR(_xll.qlIndexFixing(ONIndex1M,I1791,TRUE,_xll.ohTrigger(RecalcTrigger,Trigger1M)),NA())</f>
        <v>2.1876979457111645E-2</v>
      </c>
      <c r="L1791" s="52">
        <f>IFERROR(_xll.qlIndexFixing(Index3M,H1791,TRUE,_xll.ohTrigger(RecalcTrigger,Trigger3M)),NA())</f>
        <v>2.4112113328141171E-2</v>
      </c>
      <c r="M1791" s="52">
        <f>IFERROR(_xll.qlIndexFixing(ONIndex3M,I1791,TRUE,_xll.ohTrigger(RecalcTrigger,Trigger3M)),NA())</f>
        <v>2.4050289457395735E-2</v>
      </c>
      <c r="N1791" s="52">
        <f>IFERROR(_xll.qlIndexFixing(Index6M,$H1791,TRUE,_xll.ohTrigger(RecalcTrigger,Trigger6M)),NA())</f>
        <v>2.5764889874317957E-2</v>
      </c>
      <c r="O1791" s="52">
        <f>IFERROR(_xll.qlIndexFixing(ONIndex6M,I1791,TRUE,_xll.ohTrigger(RecalcTrigger,Trigger6M)),NA())</f>
        <v>2.5621951505341301E-2</v>
      </c>
      <c r="P1791" s="52">
        <f>IFERROR(_xll.qlIndexFixing(Index1Y,$H1791,TRUE,_xll.ohTrigger(RecalcTrigger,Trigger1Y)),NA())</f>
        <v>2.8140074797407343E-2</v>
      </c>
      <c r="Q1791" s="52">
        <f>IFERROR(_xll.qlIndexFixing(ONIndex1Y,I1791,TRUE,_xll.ohTrigger(RecalcTrigger,Trigger1Y)),NA())</f>
        <v>2.7755520752696938E-2</v>
      </c>
    </row>
    <row r="1792" spans="2:17" x14ac:dyDescent="0.2">
      <c r="B1792" s="46" t="s">
        <v>51</v>
      </c>
      <c r="D1792" s="49">
        <f>_xll.qlCalendarAdvance(LocalCalendar,$D1791,B1792,"f",FALSE)</f>
        <v>52176</v>
      </c>
      <c r="E1792" s="49">
        <f>_xll.qlInterestRateIndexValueDate(IndexON,D1792)</f>
        <v>52176</v>
      </c>
      <c r="F1792" s="52">
        <f>IFERROR(_xll.qlIndexFixing(IndexON,D1792,TRUE,_xll.ohTrigger(RecalcTrigger,TriggerON)),NA())</f>
        <v>2.0494115803764146E-2</v>
      </c>
      <c r="H1792" s="49">
        <f>_xll.qlCalendarAdvance(IborCalendar,$H1791,B1792,"f",FALSE)</f>
        <v>52167</v>
      </c>
      <c r="I1792" s="49">
        <f>_xll.qlInterestRateIndexValueDate(Index1M,$H1792)</f>
        <v>52169</v>
      </c>
      <c r="J1792" s="52">
        <f>IFERROR(_xll.qlIndexFixing(Index1M,$H1792,TRUE,_xll.ohTrigger(RecalcTrigger,Trigger1M)),NA())</f>
        <v>2.1893058016453512E-2</v>
      </c>
      <c r="K1792" s="52">
        <f>IFERROR(_xll.qlIndexFixing(ONIndex1M,I1792,TRUE,_xll.ohTrigger(RecalcTrigger,Trigger1M)),NA())</f>
        <v>2.1876134997249608E-2</v>
      </c>
      <c r="L1792" s="52">
        <f>IFERROR(_xll.qlIndexFixing(Index3M,H1792,TRUE,_xll.ohTrigger(RecalcTrigger,Trigger3M)),NA())</f>
        <v>2.4110325598034613E-2</v>
      </c>
      <c r="M1792" s="52">
        <f>IFERROR(_xll.qlIndexFixing(ONIndex3M,I1792,TRUE,_xll.ohTrigger(RecalcTrigger,Trigger3M)),NA())</f>
        <v>2.4048584761970915E-2</v>
      </c>
      <c r="N1792" s="52">
        <f>IFERROR(_xll.qlIndexFixing(Index6M,$H1792,TRUE,_xll.ohTrigger(RecalcTrigger,Trigger6M)),NA())</f>
        <v>2.5763056998031171E-2</v>
      </c>
      <c r="O1792" s="52">
        <f>IFERROR(_xll.qlIndexFixing(ONIndex6M,I1792,TRUE,_xll.ohTrigger(RecalcTrigger,Trigger6M)),NA())</f>
        <v>2.5620326711521813E-2</v>
      </c>
      <c r="P1792" s="52">
        <f>IFERROR(_xll.qlIndexFixing(Index1Y,$H1792,TRUE,_xll.ohTrigger(RecalcTrigger,Trigger1Y)),NA())</f>
        <v>2.8139336049435398E-2</v>
      </c>
      <c r="Q1792" s="52">
        <f>IFERROR(_xll.qlIndexFixing(ONIndex1Y,I1792,TRUE,_xll.ohTrigger(RecalcTrigger,Trigger1Y)),NA())</f>
        <v>2.775593383322672E-2</v>
      </c>
    </row>
    <row r="1793" spans="2:17" x14ac:dyDescent="0.2">
      <c r="B1793" s="46" t="s">
        <v>51</v>
      </c>
      <c r="D1793" s="49">
        <f>_xll.qlCalendarAdvance(LocalCalendar,$D1792,B1793,"f",FALSE)</f>
        <v>52183</v>
      </c>
      <c r="E1793" s="49">
        <f>_xll.qlInterestRateIndexValueDate(IndexON,D1793)</f>
        <v>52183</v>
      </c>
      <c r="F1793" s="52">
        <f>IFERROR(_xll.qlIndexFixing(IndexON,D1793,TRUE,_xll.ohTrigger(RecalcTrigger,TriggerON)),NA())</f>
        <v>2.0492484646794651E-2</v>
      </c>
      <c r="H1793" s="49">
        <f>_xll.qlCalendarAdvance(IborCalendar,$H1792,B1793,"f",FALSE)</f>
        <v>52174</v>
      </c>
      <c r="I1793" s="49">
        <f>_xll.qlInterestRateIndexValueDate(Index1M,$H1793)</f>
        <v>52176</v>
      </c>
      <c r="J1793" s="52">
        <f>IFERROR(_xll.qlIndexFixing(Index1M,$H1793,TRUE,_xll.ohTrigger(RecalcTrigger,Trigger1M)),NA())</f>
        <v>2.1894020123387203E-2</v>
      </c>
      <c r="K1793" s="52">
        <f>IFERROR(_xll.qlIndexFixing(ONIndex1M,I1793,TRUE,_xll.ohTrigger(RecalcTrigger,Trigger1M)),NA())</f>
        <v>2.1875288860409015E-2</v>
      </c>
      <c r="L1793" s="52">
        <f>IFERROR(_xll.qlIndexFixing(Index3M,H1793,TRUE,_xll.ohTrigger(RecalcTrigger,Trigger3M)),NA())</f>
        <v>2.4108526692532661E-2</v>
      </c>
      <c r="M1793" s="52">
        <f>IFERROR(_xll.qlIndexFixing(ONIndex3M,I1793,TRUE,_xll.ohTrigger(RecalcTrigger,Trigger3M)),NA())</f>
        <v>2.404686895815189E-2</v>
      </c>
      <c r="N1793" s="52">
        <f>IFERROR(_xll.qlIndexFixing(Index6M,$H1793,TRUE,_xll.ohTrigger(RecalcTrigger,Trigger6M)),NA())</f>
        <v>2.5760428820240631E-2</v>
      </c>
      <c r="O1793" s="52">
        <f>IFERROR(_xll.qlIndexFixing(ONIndex6M,I1793,TRUE,_xll.ohTrigger(RecalcTrigger,Trigger6M)),NA())</f>
        <v>2.5618687635846626E-2</v>
      </c>
      <c r="P1793" s="52">
        <f>IFERROR(_xll.qlIndexFixing(Index1Y,$H1793,TRUE,_xll.ohTrigger(RecalcTrigger,Trigger1Y)),NA())</f>
        <v>2.8138552548929496E-2</v>
      </c>
      <c r="Q1793" s="52">
        <f>IFERROR(_xll.qlIndexFixing(ONIndex1Y,I1793,TRUE,_xll.ohTrigger(RecalcTrigger,Trigger1Y)),NA())</f>
        <v>2.775630339880486E-2</v>
      </c>
    </row>
    <row r="1794" spans="2:17" x14ac:dyDescent="0.2">
      <c r="B1794" s="46" t="s">
        <v>51</v>
      </c>
      <c r="D1794" s="49">
        <f>_xll.qlCalendarAdvance(LocalCalendar,$D1793,B1794,"f",FALSE)</f>
        <v>52190</v>
      </c>
      <c r="E1794" s="49">
        <f>_xll.qlInterestRateIndexValueDate(IndexON,D1794)</f>
        <v>52190</v>
      </c>
      <c r="F1794" s="52">
        <f>IFERROR(_xll.qlIndexFixing(IndexON,D1794,TRUE,_xll.ohTrigger(RecalcTrigger,TriggerON)),NA())</f>
        <v>2.049084189198247E-2</v>
      </c>
      <c r="H1794" s="49">
        <f>_xll.qlCalendarAdvance(IborCalendar,$H1793,B1794,"f",FALSE)</f>
        <v>52181</v>
      </c>
      <c r="I1794" s="49">
        <f>_xll.qlInterestRateIndexValueDate(Index1M,$H1794)</f>
        <v>52183</v>
      </c>
      <c r="J1794" s="52">
        <f>IFERROR(_xll.qlIndexFixing(Index1M,$H1794,TRUE,_xll.ohTrigger(RecalcTrigger,Trigger1M)),NA())</f>
        <v>2.1893166990567814E-2</v>
      </c>
      <c r="K1794" s="52">
        <f>IFERROR(_xll.qlIndexFixing(ONIndex1M,I1794,TRUE,_xll.ohTrigger(RecalcTrigger,Trigger1M)),NA())</f>
        <v>2.1874441046429993E-2</v>
      </c>
      <c r="L1794" s="52">
        <f>IFERROR(_xll.qlIndexFixing(Index3M,H1794,TRUE,_xll.ohTrigger(RecalcTrigger,Trigger3M)),NA())</f>
        <v>2.410671661164835E-2</v>
      </c>
      <c r="M1794" s="52">
        <f>IFERROR(_xll.qlIndexFixing(ONIndex3M,I1794,TRUE,_xll.ohTrigger(RecalcTrigger,Trigger3M)),NA())</f>
        <v>2.4045142045778789E-2</v>
      </c>
      <c r="N1794" s="52">
        <f>IFERROR(_xll.qlIndexFixing(Index6M,$H1794,TRUE,_xll.ohTrigger(RecalcTrigger,Trigger6M)),NA())</f>
        <v>2.5758568179073744E-2</v>
      </c>
      <c r="O1794" s="52">
        <f>IFERROR(_xll.qlIndexFixing(ONIndex6M,I1794,TRUE,_xll.ohTrigger(RecalcTrigger,Trigger6M)),NA())</f>
        <v>2.561703427815587E-2</v>
      </c>
      <c r="P1794" s="52">
        <f>IFERROR(_xll.qlIndexFixing(Index1Y,$H1794,TRUE,_xll.ohTrigger(RecalcTrigger,Trigger1Y)),NA())</f>
        <v>2.8137724295993673E-2</v>
      </c>
      <c r="Q1794" s="52">
        <f>IFERROR(_xll.qlIndexFixing(ONIndex1Y,I1794,TRUE,_xll.ohTrigger(RecalcTrigger,Trigger1Y)),NA())</f>
        <v>2.7756629449111614E-2</v>
      </c>
    </row>
    <row r="1795" spans="2:17" x14ac:dyDescent="0.2">
      <c r="B1795" s="46" t="s">
        <v>51</v>
      </c>
      <c r="D1795" s="49">
        <f>_xll.qlCalendarAdvance(LocalCalendar,$D1794,B1795,"f",FALSE)</f>
        <v>52198</v>
      </c>
      <c r="E1795" s="49">
        <f>_xll.qlInterestRateIndexValueDate(IndexON,D1795)</f>
        <v>52198</v>
      </c>
      <c r="F1795" s="52">
        <f>IFERROR(_xll.qlIndexFixing(IndexON,D1795,TRUE,_xll.ohTrigger(RecalcTrigger,TriggerON)),NA())</f>
        <v>2.0489878756357882E-2</v>
      </c>
      <c r="H1795" s="49">
        <f>_xll.qlCalendarAdvance(IborCalendar,$H1794,B1795,"f",FALSE)</f>
        <v>52188</v>
      </c>
      <c r="I1795" s="49">
        <f>_xll.qlInterestRateIndexValueDate(Index1M,$H1795)</f>
        <v>52190</v>
      </c>
      <c r="J1795" s="52">
        <f>IFERROR(_xll.qlIndexFixing(Index1M,$H1795,TRUE,_xll.ohTrigger(RecalcTrigger,Trigger1M)),NA())</f>
        <v>2.189231217756743E-2</v>
      </c>
      <c r="K1795" s="52">
        <f>IFERROR(_xll.qlIndexFixing(ONIndex1M,I1795,TRUE,_xll.ohTrigger(RecalcTrigger,Trigger1M)),NA())</f>
        <v>2.1873591555472416E-2</v>
      </c>
      <c r="L1795" s="52">
        <f>IFERROR(_xll.qlIndexFixing(Index3M,H1795,TRUE,_xll.ohTrigger(RecalcTrigger,Trigger3M)),NA())</f>
        <v>2.4104895355397324E-2</v>
      </c>
      <c r="M1795" s="52">
        <f>IFERROR(_xll.qlIndexFixing(ONIndex3M,I1795,TRUE,_xll.ohTrigger(RecalcTrigger,Trigger3M)),NA())</f>
        <v>2.4043404024851611E-2</v>
      </c>
      <c r="N1795" s="52">
        <f>IFERROR(_xll.qlIndexFixing(Index6M,$H1795,TRUE,_xll.ohTrigger(RecalcTrigger,Trigger6M)),NA())</f>
        <v>2.5756693073789E-2</v>
      </c>
      <c r="O1795" s="52">
        <f>IFERROR(_xll.qlIndexFixing(ONIndex6M,I1795,TRUE,_xll.ohTrigger(RecalcTrigger,Trigger6M)),NA())</f>
        <v>2.5615366638689352E-2</v>
      </c>
      <c r="P1795" s="52">
        <f>IFERROR(_xll.qlIndexFixing(Index1Y,$H1795,TRUE,_xll.ohTrigger(RecalcTrigger,Trigger1Y)),NA())</f>
        <v>2.8136851290737421E-2</v>
      </c>
      <c r="Q1795" s="52">
        <f>IFERROR(_xll.qlIndexFixing(ONIndex1Y,I1795,TRUE,_xll.ohTrigger(RecalcTrigger,Trigger1Y)),NA())</f>
        <v>2.7756911984546662E-2</v>
      </c>
    </row>
    <row r="1796" spans="2:17" x14ac:dyDescent="0.2">
      <c r="B1796" s="46" t="s">
        <v>51</v>
      </c>
      <c r="D1796" s="49">
        <f>_xll.qlCalendarAdvance(LocalCalendar,$D1795,B1796,"f",FALSE)</f>
        <v>52205</v>
      </c>
      <c r="E1796" s="49">
        <f>_xll.qlInterestRateIndexValueDate(IndexON,D1796)</f>
        <v>52205</v>
      </c>
      <c r="F1796" s="52">
        <f>IFERROR(_xll.qlIndexFixing(IndexON,D1796,TRUE,_xll.ohTrigger(RecalcTrigger,TriggerON)),NA())</f>
        <v>2.0488209302502725E-2</v>
      </c>
      <c r="H1796" s="49">
        <f>_xll.qlCalendarAdvance(IborCalendar,$H1795,B1796,"f",FALSE)</f>
        <v>52195</v>
      </c>
      <c r="I1796" s="49">
        <f>_xll.qlInterestRateIndexValueDate(Index1M,$H1796)</f>
        <v>52198</v>
      </c>
      <c r="J1796" s="52">
        <f>IFERROR(_xll.qlIndexFixing(Index1M,$H1796,TRUE,_xll.ohTrigger(RecalcTrigger,Trigger1M)),NA())</f>
        <v>2.1891937014975455E-2</v>
      </c>
      <c r="K1796" s="52">
        <f>IFERROR(_xll.qlIndexFixing(ONIndex1M,I1796,TRUE,_xll.ohTrigger(RecalcTrigger,Trigger1M)),NA())</f>
        <v>2.1873825809741732E-2</v>
      </c>
      <c r="L1796" s="52">
        <f>IFERROR(_xll.qlIndexFixing(Index3M,H1796,TRUE,_xll.ohTrigger(RecalcTrigger,Trigger3M)),NA())</f>
        <v>2.4102128139941403E-2</v>
      </c>
      <c r="M1796" s="52">
        <f>IFERROR(_xll.qlIndexFixing(ONIndex3M,I1796,TRUE,_xll.ohTrigger(RecalcTrigger,Trigger3M)),NA())</f>
        <v>2.4042758555813393E-2</v>
      </c>
      <c r="N1796" s="52">
        <f>IFERROR(_xll.qlIndexFixing(Index6M,$H1796,TRUE,_xll.ohTrigger(RecalcTrigger,Trigger6M)),NA())</f>
        <v>2.5755309555052147E-2</v>
      </c>
      <c r="O1796" s="52">
        <f>IFERROR(_xll.qlIndexFixing(ONIndex6M,I1796,TRUE,_xll.ohTrigger(RecalcTrigger,Trigger6M)),NA())</f>
        <v>2.5615023813534421E-2</v>
      </c>
      <c r="P1796" s="52">
        <f>IFERROR(_xll.qlIndexFixing(Index1Y,$H1796,TRUE,_xll.ohTrigger(RecalcTrigger,Trigger1Y)),NA())</f>
        <v>2.8137785803866024E-2</v>
      </c>
      <c r="Q1796" s="52">
        <f>IFERROR(_xll.qlIndexFixing(ONIndex1Y,I1796,TRUE,_xll.ohTrigger(RecalcTrigger,Trigger1Y)),NA())</f>
        <v>2.7759351237079954E-2</v>
      </c>
    </row>
    <row r="1797" spans="2:17" x14ac:dyDescent="0.2">
      <c r="B1797" s="46" t="s">
        <v>51</v>
      </c>
      <c r="D1797" s="49">
        <f>_xll.qlCalendarAdvance(LocalCalendar,$D1796,B1797,"f",FALSE)</f>
        <v>52212</v>
      </c>
      <c r="E1797" s="49">
        <f>_xll.qlInterestRateIndexValueDate(IndexON,D1797)</f>
        <v>52212</v>
      </c>
      <c r="F1797" s="52">
        <f>IFERROR(_xll.qlIndexFixing(IndexON,D1797,TRUE,_xll.ohTrigger(RecalcTrigger,TriggerON)),NA())</f>
        <v>2.0486528249552549E-2</v>
      </c>
      <c r="H1797" s="49">
        <f>_xll.qlCalendarAdvance(IborCalendar,$H1796,B1797,"f",FALSE)</f>
        <v>52202</v>
      </c>
      <c r="I1797" s="49">
        <f>_xll.qlInterestRateIndexValueDate(Index1M,$H1797)</f>
        <v>52204</v>
      </c>
      <c r="J1797" s="52">
        <f>IFERROR(_xll.qlIndexFixing(Index1M,$H1797,TRUE,_xll.ohTrigger(RecalcTrigger,Trigger1M)),NA())</f>
        <v>2.1890597511021181E-2</v>
      </c>
      <c r="K1797" s="52">
        <f>IFERROR(_xll.qlIndexFixing(ONIndex1M,I1797,TRUE,_xll.ohTrigger(RecalcTrigger,Trigger1M)),NA())</f>
        <v>2.1871887542062041E-2</v>
      </c>
      <c r="L1797" s="52">
        <f>IFERROR(_xll.qlIndexFixing(Index3M,H1797,TRUE,_xll.ohTrigger(RecalcTrigger,Trigger3M)),NA())</f>
        <v>2.409987664689428E-2</v>
      </c>
      <c r="M1797" s="52">
        <f>IFERROR(_xll.qlIndexFixing(ONIndex3M,I1797,TRUE,_xll.ohTrigger(RecalcTrigger,Trigger3M)),NA())</f>
        <v>2.403989465765477E-2</v>
      </c>
      <c r="N1797" s="52">
        <f>IFERROR(_xll.qlIndexFixing(Index6M,$H1797,TRUE,_xll.ohTrigger(RecalcTrigger,Trigger6M)),NA())</f>
        <v>2.5753675639191512E-2</v>
      </c>
      <c r="O1797" s="52">
        <f>IFERROR(_xll.qlIndexFixing(ONIndex6M,I1797,TRUE,_xll.ohTrigger(RecalcTrigger,Trigger6M)),NA())</f>
        <v>2.5611988513789541E-2</v>
      </c>
      <c r="P1797" s="52">
        <f>IFERROR(_xll.qlIndexFixing(Index1Y,$H1797,TRUE,_xll.ohTrigger(RecalcTrigger,Trigger1Y)),NA())</f>
        <v>2.8134971023731876E-2</v>
      </c>
      <c r="Q1797" s="52">
        <f>IFERROR(_xll.qlIndexFixing(ONIndex1Y,I1797,TRUE,_xll.ohTrigger(RecalcTrigger,Trigger1Y)),NA())</f>
        <v>2.7757346510002279E-2</v>
      </c>
    </row>
    <row r="1798" spans="2:17" x14ac:dyDescent="0.2">
      <c r="B1798" s="46" t="s">
        <v>51</v>
      </c>
      <c r="D1798" s="49">
        <f>_xll.qlCalendarAdvance(LocalCalendar,$D1797,B1798,"f",FALSE)</f>
        <v>52219</v>
      </c>
      <c r="E1798" s="49">
        <f>_xll.qlInterestRateIndexValueDate(IndexON,D1798)</f>
        <v>52219</v>
      </c>
      <c r="F1798" s="52">
        <f>IFERROR(_xll.qlIndexFixing(IndexON,D1798,TRUE,_xll.ohTrigger(RecalcTrigger,TriggerON)),NA())</f>
        <v>2.0484835597613937E-2</v>
      </c>
      <c r="H1798" s="49">
        <f>_xll.qlCalendarAdvance(IborCalendar,$H1797,B1798,"f",FALSE)</f>
        <v>52209</v>
      </c>
      <c r="I1798" s="49">
        <f>_xll.qlInterestRateIndexValueDate(Index1M,$H1798)</f>
        <v>52211</v>
      </c>
      <c r="J1798" s="52">
        <f>IFERROR(_xll.qlIndexFixing(Index1M,$H1798,TRUE,_xll.ohTrigger(RecalcTrigger,Trigger1M)),NA())</f>
        <v>2.1889737657475317E-2</v>
      </c>
      <c r="K1798" s="52">
        <f>IFERROR(_xll.qlIndexFixing(ONIndex1M,I1798,TRUE,_xll.ohTrigger(RecalcTrigger,Trigger1M)),NA())</f>
        <v>2.1871033019769115E-2</v>
      </c>
      <c r="L1798" s="52">
        <f>IFERROR(_xll.qlIndexFixing(Index3M,H1798,TRUE,_xll.ohTrigger(RecalcTrigger,Trigger3M)),NA())</f>
        <v>2.4098023708457816E-2</v>
      </c>
      <c r="M1798" s="52">
        <f>IFERROR(_xll.qlIndexFixing(ONIndex3M,I1798,TRUE,_xll.ohTrigger(RecalcTrigger,Trigger3M)),NA())</f>
        <v>2.4038123311225235E-2</v>
      </c>
      <c r="N1798" s="52">
        <f>IFERROR(_xll.qlIndexFixing(Index6M,$H1798,TRUE,_xll.ohTrigger(RecalcTrigger,Trigger6M)),NA())</f>
        <v>2.5751755972227661E-2</v>
      </c>
      <c r="O1798" s="52">
        <f>IFERROR(_xll.qlIndexFixing(ONIndex6M,I1798,TRUE,_xll.ohTrigger(RecalcTrigger,Trigger6M)),NA())</f>
        <v>2.5610278028675992E-2</v>
      </c>
      <c r="P1798" s="52">
        <f>IFERROR(_xll.qlIndexFixing(Index1Y,$H1798,TRUE,_xll.ohTrigger(RecalcTrigger,Trigger1Y)),NA())</f>
        <v>2.8133963762231148E-2</v>
      </c>
      <c r="Q1798" s="52">
        <f>IFERROR(_xll.qlIndexFixing(ONIndex1Y,I1798,TRUE,_xll.ohTrigger(RecalcTrigger,Trigger1Y)),NA())</f>
        <v>2.775749850018272E-2</v>
      </c>
    </row>
    <row r="1799" spans="2:17" x14ac:dyDescent="0.2">
      <c r="B1799" s="46" t="s">
        <v>51</v>
      </c>
      <c r="D1799" s="49">
        <f>_xll.qlCalendarAdvance(LocalCalendar,$D1798,B1799,"f",FALSE)</f>
        <v>52226</v>
      </c>
      <c r="E1799" s="49">
        <f>_xll.qlInterestRateIndexValueDate(IndexON,D1799)</f>
        <v>52226</v>
      </c>
      <c r="F1799" s="52">
        <f>IFERROR(_xll.qlIndexFixing(IndexON,D1799,TRUE,_xll.ohTrigger(RecalcTrigger,TriggerON)),NA())</f>
        <v>2.0483131346633598E-2</v>
      </c>
      <c r="H1799" s="49">
        <f>_xll.qlCalendarAdvance(IborCalendar,$H1798,B1799,"f",FALSE)</f>
        <v>52216</v>
      </c>
      <c r="I1799" s="49">
        <f>_xll.qlInterestRateIndexValueDate(Index1M,$H1799)</f>
        <v>52218</v>
      </c>
      <c r="J1799" s="52">
        <f>IFERROR(_xll.qlIndexFixing(Index1M,$H1799,TRUE,_xll.ohTrigger(RecalcTrigger,Trigger1M)),NA())</f>
        <v>2.1889479455495901E-2</v>
      </c>
      <c r="K1799" s="52">
        <f>IFERROR(_xll.qlIndexFixing(ONIndex1M,I1799,TRUE,_xll.ohTrigger(RecalcTrigger,Trigger1M)),NA())</f>
        <v>2.1870176820417697E-2</v>
      </c>
      <c r="L1799" s="52">
        <f>IFERROR(_xll.qlIndexFixing(Index3M,H1799,TRUE,_xll.ohTrigger(RecalcTrigger,Trigger3M)),NA())</f>
        <v>2.4096159596188826E-2</v>
      </c>
      <c r="M1799" s="52">
        <f>IFERROR(_xll.qlIndexFixing(ONIndex3M,I1799,TRUE,_xll.ohTrigger(RecalcTrigger,Trigger3M)),NA())</f>
        <v>2.4036340856241623E-2</v>
      </c>
      <c r="N1799" s="52">
        <f>IFERROR(_xll.qlIndexFixing(Index6M,$H1799,TRUE,_xll.ohTrigger(RecalcTrigger,Trigger6M)),NA())</f>
        <v>2.574982184029349E-2</v>
      </c>
      <c r="O1799" s="52">
        <f>IFERROR(_xll.qlIndexFixing(ONIndex6M,I1799,TRUE,_xll.ohTrigger(RecalcTrigger,Trigger6M)),NA())</f>
        <v>2.5608553261387001E-2</v>
      </c>
      <c r="P1799" s="52">
        <f>IFERROR(_xll.qlIndexFixing(Index1Y,$H1799,TRUE,_xll.ohTrigger(RecalcTrigger,Trigger1Y)),NA())</f>
        <v>2.8132911748908227E-2</v>
      </c>
      <c r="Q1799" s="52">
        <f>IFERROR(_xll.qlIndexFixing(ONIndex1Y,I1799,TRUE,_xll.ohTrigger(RecalcTrigger,Trigger1Y)),NA())</f>
        <v>2.7757606975251647E-2</v>
      </c>
    </row>
    <row r="1800" spans="2:17" x14ac:dyDescent="0.2">
      <c r="B1800" s="46" t="s">
        <v>51</v>
      </c>
      <c r="D1800" s="49">
        <f>_xll.qlCalendarAdvance(LocalCalendar,$D1799,B1800,"f",FALSE)</f>
        <v>52233</v>
      </c>
      <c r="E1800" s="49">
        <f>_xll.qlInterestRateIndexValueDate(IndexON,D1800)</f>
        <v>52233</v>
      </c>
      <c r="F1800" s="52">
        <f>IFERROR(_xll.qlIndexFixing(IndexON,D1800,TRUE,_xll.ohTrigger(RecalcTrigger,TriggerON)),NA())</f>
        <v>2.0481415496611532E-2</v>
      </c>
      <c r="H1800" s="49">
        <f>_xll.qlCalendarAdvance(IborCalendar,$H1799,B1800,"f",FALSE)</f>
        <v>52223</v>
      </c>
      <c r="I1800" s="49">
        <f>_xll.qlInterestRateIndexValueDate(Index1M,$H1800)</f>
        <v>52229</v>
      </c>
      <c r="J1800" s="52">
        <f>IFERROR(_xll.qlIndexFixing(Index1M,$H1800,TRUE,_xll.ohTrigger(RecalcTrigger,Trigger1M)),NA())</f>
        <v>2.1886915837689334E-2</v>
      </c>
      <c r="K1800" s="52">
        <f>IFERROR(_xll.qlIndexFixing(ONIndex1M,I1800,TRUE,_xll.ohTrigger(RecalcTrigger,Trigger1M)),NA())</f>
        <v>2.1868827975861649E-2</v>
      </c>
      <c r="L1800" s="52">
        <f>IFERROR(_xll.qlIndexFixing(Index3M,H1800,TRUE,_xll.ohTrigger(RecalcTrigger,Trigger3M)),NA())</f>
        <v>2.4094543779382697E-2</v>
      </c>
      <c r="M1800" s="52">
        <f>IFERROR(_xll.qlIndexFixing(ONIndex3M,I1800,TRUE,_xll.ohTrigger(RecalcTrigger,Trigger3M)),NA())</f>
        <v>2.4033517412043182E-2</v>
      </c>
      <c r="N1800" s="52">
        <f>IFERROR(_xll.qlIndexFixing(Index6M,$H1800,TRUE,_xll.ohTrigger(RecalcTrigger,Trigger6M)),NA())</f>
        <v>2.5746753265071878E-2</v>
      </c>
      <c r="O1800" s="52">
        <f>IFERROR(_xll.qlIndexFixing(ONIndex6M,I1800,TRUE,_xll.ohTrigger(RecalcTrigger,Trigger6M)),NA())</f>
        <v>2.5605814057723109E-2</v>
      </c>
      <c r="P1800" s="52">
        <f>IFERROR(_xll.qlIndexFixing(Index1Y,$H1800,TRUE,_xll.ohTrigger(RecalcTrigger,Trigger1Y)),NA())</f>
        <v>2.8131168168503348E-2</v>
      </c>
      <c r="Q1800" s="52">
        <f>IFERROR(_xll.qlIndexFixing(ONIndex1Y,I1800,TRUE,_xll.ohTrigger(RecalcTrigger,Trigger1Y)),NA())</f>
        <v>2.7757689517864392E-2</v>
      </c>
    </row>
    <row r="1801" spans="2:17" x14ac:dyDescent="0.2">
      <c r="B1801" s="46" t="s">
        <v>51</v>
      </c>
      <c r="D1801" s="49">
        <f>_xll.qlCalendarAdvance(LocalCalendar,$D1800,B1801,"f",FALSE)</f>
        <v>52240</v>
      </c>
      <c r="E1801" s="49">
        <f>_xll.qlInterestRateIndexValueDate(IndexON,D1801)</f>
        <v>52240</v>
      </c>
      <c r="F1801" s="52">
        <f>IFERROR(_xll.qlIndexFixing(IndexON,D1801,TRUE,_xll.ohTrigger(RecalcTrigger,TriggerON)),NA())</f>
        <v>2.0479688047547739E-2</v>
      </c>
      <c r="H1801" s="49">
        <f>_xll.qlCalendarAdvance(IborCalendar,$H1800,B1801,"f",FALSE)</f>
        <v>52230</v>
      </c>
      <c r="I1801" s="49">
        <f>_xll.qlInterestRateIndexValueDate(Index1M,$H1801)</f>
        <v>52233</v>
      </c>
      <c r="J1801" s="52">
        <f>IFERROR(_xll.qlIndexFixing(Index1M,$H1801,TRUE,_xll.ohTrigger(RecalcTrigger,Trigger1M)),NA())</f>
        <v>2.1886421368220093E-2</v>
      </c>
      <c r="K1801" s="52">
        <f>IFERROR(_xll.qlIndexFixing(ONIndex1M,I1801,TRUE,_xll.ohTrigger(RecalcTrigger,Trigger1M)),NA())</f>
        <v>2.1869541896570865E-2</v>
      </c>
      <c r="L1801" s="52">
        <f>IFERROR(_xll.qlIndexFixing(Index3M,H1801,TRUE,_xll.ohTrigger(RecalcTrigger,Trigger3M)),NA())</f>
        <v>2.4092127443797295E-2</v>
      </c>
      <c r="M1801" s="52">
        <f>IFERROR(_xll.qlIndexFixing(ONIndex3M,I1801,TRUE,_xll.ohTrigger(RecalcTrigger,Trigger3M)),NA())</f>
        <v>2.4033829219769487E-2</v>
      </c>
      <c r="N1801" s="52">
        <f>IFERROR(_xll.qlIndexFixing(Index6M,$H1801,TRUE,_xll.ohTrigger(RecalcTrigger,Trigger6M)),NA())</f>
        <v>2.5744857247291111E-2</v>
      </c>
      <c r="O1801" s="52">
        <f>IFERROR(_xll.qlIndexFixing(ONIndex6M,I1801,TRUE,_xll.ohTrigger(RecalcTrigger,Trigger6M)),NA())</f>
        <v>2.5606378345166547E-2</v>
      </c>
      <c r="P1801" s="52">
        <f>IFERROR(_xll.qlIndexFixing(Index1Y,$H1801,TRUE,_xll.ohTrigger(RecalcTrigger,Trigger1Y)),NA())</f>
        <v>2.8132460986671767E-2</v>
      </c>
      <c r="Q1801" s="52">
        <f>IFERROR(_xll.qlIndexFixing(ONIndex1Y,I1801,TRUE,_xll.ohTrigger(RecalcTrigger,Trigger1Y)),NA())</f>
        <v>2.7759831522171652E-2</v>
      </c>
    </row>
    <row r="1802" spans="2:17" x14ac:dyDescent="0.2">
      <c r="B1802" s="46" t="s">
        <v>51</v>
      </c>
      <c r="D1802" s="49">
        <f>_xll.qlCalendarAdvance(LocalCalendar,$D1801,B1802,"f",FALSE)</f>
        <v>52247</v>
      </c>
      <c r="E1802" s="49">
        <f>_xll.qlInterestRateIndexValueDate(IndexON,D1802)</f>
        <v>52247</v>
      </c>
      <c r="F1802" s="52">
        <f>IFERROR(_xll.qlIndexFixing(IndexON,D1802,TRUE,_xll.ohTrigger(RecalcTrigger,TriggerON)),NA())</f>
        <v>2.0478406665174198E-2</v>
      </c>
      <c r="H1802" s="49">
        <f>_xll.qlCalendarAdvance(IborCalendar,$H1801,B1802,"f",FALSE)</f>
        <v>52237</v>
      </c>
      <c r="I1802" s="49">
        <f>_xll.qlInterestRateIndexValueDate(Index1M,$H1802)</f>
        <v>52239</v>
      </c>
      <c r="J1802" s="52">
        <f>IFERROR(_xll.qlIndexFixing(Index1M,$H1802,TRUE,_xll.ohTrigger(RecalcTrigger,Trigger1M)),NA())</f>
        <v>2.1886281441514388E-2</v>
      </c>
      <c r="K1802" s="52">
        <f>IFERROR(_xll.qlIndexFixing(ONIndex1M,I1802,TRUE,_xll.ohTrigger(RecalcTrigger,Trigger1M)),NA())</f>
        <v>2.1867598159772683E-2</v>
      </c>
      <c r="L1802" s="52">
        <f>IFERROR(_xll.qlIndexFixing(Index3M,H1802,TRUE,_xll.ohTrigger(RecalcTrigger,Trigger3M)),NA())</f>
        <v>2.4090500216536803E-2</v>
      </c>
      <c r="M1802" s="52">
        <f>IFERROR(_xll.qlIndexFixing(ONIndex3M,I1802,TRUE,_xll.ohTrigger(RecalcTrigger,Trigger3M)),NA())</f>
        <v>2.4030926840605815E-2</v>
      </c>
      <c r="N1802" s="52">
        <f>IFERROR(_xll.qlIndexFixing(Index6M,$H1802,TRUE,_xll.ohTrigger(RecalcTrigger,Trigger6M)),NA())</f>
        <v>2.5743162344927236E-2</v>
      </c>
      <c r="O1802" s="52">
        <f>IFERROR(_xll.qlIndexFixing(ONIndex6M,I1802,TRUE,_xll.ohTrigger(RecalcTrigger,Trigger6M)),NA())</f>
        <v>2.5603293268545713E-2</v>
      </c>
      <c r="P1802" s="52">
        <f>IFERROR(_xll.qlIndexFixing(Index1Y,$H1802,TRUE,_xll.ohTrigger(RecalcTrigger,Trigger1Y)),NA())</f>
        <v>2.8129487199424132E-2</v>
      </c>
      <c r="Q1802" s="52">
        <f>IFERROR(_xll.qlIndexFixing(ONIndex1Y,I1802,TRUE,_xll.ohTrigger(RecalcTrigger,Trigger1Y)),NA())</f>
        <v>2.7757671310109089E-2</v>
      </c>
    </row>
    <row r="1803" spans="2:17" x14ac:dyDescent="0.2">
      <c r="B1803" s="46" t="s">
        <v>51</v>
      </c>
      <c r="D1803" s="49">
        <f>_xll.qlCalendarAdvance(LocalCalendar,$D1802,B1803,"f",FALSE)</f>
        <v>52254</v>
      </c>
      <c r="E1803" s="49">
        <f>_xll.qlInterestRateIndexValueDate(IndexON,D1803)</f>
        <v>52254</v>
      </c>
      <c r="F1803" s="52">
        <f>IFERROR(_xll.qlIndexFixing(IndexON,D1803,TRUE,_xll.ohTrigger(RecalcTrigger,TriggerON)),NA())</f>
        <v>2.0476198352294972E-2</v>
      </c>
      <c r="H1803" s="49">
        <f>_xll.qlCalendarAdvance(IborCalendar,$H1802,B1803,"f",FALSE)</f>
        <v>52244</v>
      </c>
      <c r="I1803" s="49">
        <f>_xll.qlInterestRateIndexValueDate(Index1M,$H1803)</f>
        <v>52246</v>
      </c>
      <c r="J1803" s="52">
        <f>IFERROR(_xll.qlIndexFixing(Index1M,$H1803,TRUE,_xll.ohTrigger(RecalcTrigger,Trigger1M)),NA())</f>
        <v>2.1886015828396829E-2</v>
      </c>
      <c r="K1803" s="52">
        <f>IFERROR(_xll.qlIndexFixing(ONIndex1M,I1803,TRUE,_xll.ohTrigger(RecalcTrigger,Trigger1M)),NA())</f>
        <v>2.1866735252107361E-2</v>
      </c>
      <c r="L1803" s="52">
        <f>IFERROR(_xll.qlIndexFixing(Index3M,H1803,TRUE,_xll.ohTrigger(RecalcTrigger,Trigger3M)),NA())</f>
        <v>2.4088591409089588E-2</v>
      </c>
      <c r="M1803" s="52">
        <f>IFERROR(_xll.qlIndexFixing(ONIndex3M,I1803,TRUE,_xll.ohTrigger(RecalcTrigger,Trigger3M)),NA())</f>
        <v>2.4029099951645705E-2</v>
      </c>
      <c r="N1803" s="52">
        <f>IFERROR(_xll.qlIndexFixing(Index6M,$H1803,TRUE,_xll.ohTrigger(RecalcTrigger,Trigger6M)),NA())</f>
        <v>2.5741171528179983E-2</v>
      </c>
      <c r="O1803" s="52">
        <f>IFERROR(_xll.qlIndexFixing(ONIndex6M,I1803,TRUE,_xll.ohTrigger(RecalcTrigger,Trigger6M)),NA())</f>
        <v>2.5601511373753993E-2</v>
      </c>
      <c r="P1803" s="52">
        <f>IFERROR(_xll.qlIndexFixing(Index1Y,$H1803,TRUE,_xll.ohTrigger(RecalcTrigger,Trigger1Y)),NA())</f>
        <v>2.8128256180261577E-2</v>
      </c>
      <c r="Q1803" s="52">
        <f>IFERROR(_xll.qlIndexFixing(ONIndex1Y,I1803,TRUE,_xll.ohTrigger(RecalcTrigger,Trigger1Y)),NA())</f>
        <v>2.7757605724891832E-2</v>
      </c>
    </row>
    <row r="1804" spans="2:17" x14ac:dyDescent="0.2">
      <c r="B1804" s="46" t="s">
        <v>51</v>
      </c>
      <c r="D1804" s="49">
        <f>_xll.qlCalendarAdvance(LocalCalendar,$D1803,B1804,"f",FALSE)</f>
        <v>52261</v>
      </c>
      <c r="E1804" s="49">
        <f>_xll.qlInterestRateIndexValueDate(IndexON,D1804)</f>
        <v>52261</v>
      </c>
      <c r="F1804" s="52">
        <f>IFERROR(_xll.qlIndexFixing(IndexON,D1804,TRUE,_xll.ohTrigger(RecalcTrigger,TriggerON)),NA())</f>
        <v>2.0474436106079352E-2</v>
      </c>
      <c r="H1804" s="49">
        <f>_xll.qlCalendarAdvance(IborCalendar,$H1803,B1804,"f",FALSE)</f>
        <v>52251</v>
      </c>
      <c r="I1804" s="49">
        <f>_xll.qlInterestRateIndexValueDate(Index1M,$H1804)</f>
        <v>52253</v>
      </c>
      <c r="J1804" s="52">
        <f>IFERROR(_xll.qlIndexFixing(Index1M,$H1804,TRUE,_xll.ohTrigger(RecalcTrigger,Trigger1M)),NA())</f>
        <v>2.1884543252461697E-2</v>
      </c>
      <c r="K1804" s="52">
        <f>IFERROR(_xll.qlIndexFixing(ONIndex1M,I1804,TRUE,_xll.ohTrigger(RecalcTrigger,Trigger1M)),NA())</f>
        <v>2.1865870667303611E-2</v>
      </c>
      <c r="L1804" s="52">
        <f>IFERROR(_xll.qlIndexFixing(Index3M,H1804,TRUE,_xll.ohTrigger(RecalcTrigger,Trigger3M)),NA())</f>
        <v>2.4086671427887119E-2</v>
      </c>
      <c r="M1804" s="52">
        <f>IFERROR(_xll.qlIndexFixing(ONIndex3M,I1804,TRUE,_xll.ohTrigger(RecalcTrigger,Trigger3M)),NA())</f>
        <v>2.4027261954211454E-2</v>
      </c>
      <c r="N1804" s="52">
        <f>IFERROR(_xll.qlIndexFixing(Index6M,$H1804,TRUE,_xll.ohTrigger(RecalcTrigger,Trigger6M)),NA())</f>
        <v>2.5739166247689814E-2</v>
      </c>
      <c r="O1804" s="52">
        <f>IFERROR(_xll.qlIndexFixing(ONIndex6M,I1804,TRUE,_xll.ohTrigger(RecalcTrigger,Trigger6M)),NA())</f>
        <v>2.5599715197106576E-2</v>
      </c>
      <c r="P1804" s="52">
        <f>IFERROR(_xll.qlIndexFixing(Index1Y,$H1804,TRUE,_xll.ohTrigger(RecalcTrigger,Trigger1Y)),NA())</f>
        <v>2.8126980410031956E-2</v>
      </c>
      <c r="Q1804" s="52">
        <f>IFERROR(_xll.qlIndexFixing(ONIndex1Y,I1804,TRUE,_xll.ohTrigger(RecalcTrigger,Trigger1Y)),NA())</f>
        <v>2.7757496624722933E-2</v>
      </c>
    </row>
    <row r="1805" spans="2:17" x14ac:dyDescent="0.2">
      <c r="B1805" s="46" t="s">
        <v>51</v>
      </c>
      <c r="D1805" s="49">
        <f>_xll.qlCalendarAdvance(LocalCalendar,$D1804,B1805,"f",FALSE)</f>
        <v>52268</v>
      </c>
      <c r="E1805" s="49">
        <f>_xll.qlInterestRateIndexValueDate(IndexON,D1805)</f>
        <v>52268</v>
      </c>
      <c r="F1805" s="52">
        <f>IFERROR(_xll.qlIndexFixing(IndexON,D1805,TRUE,_xll.ohTrigger(RecalcTrigger,TriggerON)),NA())</f>
        <v>2.0472662260875296E-2</v>
      </c>
      <c r="H1805" s="49">
        <f>_xll.qlCalendarAdvance(IborCalendar,$H1804,B1805,"f",FALSE)</f>
        <v>52258</v>
      </c>
      <c r="I1805" s="49">
        <f>_xll.qlInterestRateIndexValueDate(Index1M,$H1805)</f>
        <v>52260</v>
      </c>
      <c r="J1805" s="52">
        <f>IFERROR(_xll.qlIndexFixing(Index1M,$H1805,TRUE,_xll.ohTrigger(RecalcTrigger,Trigger1M)),NA())</f>
        <v>2.188186479857818E-2</v>
      </c>
      <c r="K1805" s="52">
        <f>IFERROR(_xll.qlIndexFixing(ONIndex1M,I1805,TRUE,_xll.ohTrigger(RecalcTrigger,Trigger1M)),NA())</f>
        <v>2.1865004405361432E-2</v>
      </c>
      <c r="L1805" s="52">
        <f>IFERROR(_xll.qlIndexFixing(Index3M,H1805,TRUE,_xll.ohTrigger(RecalcTrigger,Trigger3M)),NA())</f>
        <v>2.408474027294627E-2</v>
      </c>
      <c r="M1805" s="52">
        <f>IFERROR(_xll.qlIndexFixing(ONIndex3M,I1805,TRUE,_xll.ohTrigger(RecalcTrigger,Trigger3M)),NA())</f>
        <v>2.4025412848223127E-2</v>
      </c>
      <c r="N1805" s="52">
        <f>IFERROR(_xll.qlIndexFixing(Index6M,$H1805,TRUE,_xll.ohTrigger(RecalcTrigger,Trigger6M)),NA())</f>
        <v>2.5737146503499134E-2</v>
      </c>
      <c r="O1805" s="52">
        <f>IFERROR(_xll.qlIndexFixing(ONIndex6M,I1805,TRUE,_xll.ohTrigger(RecalcTrigger,Trigger6M)),NA())</f>
        <v>2.5597904738523525E-2</v>
      </c>
      <c r="P1805" s="52">
        <f>IFERROR(_xll.qlIndexFixing(Index1Y,$H1805,TRUE,_xll.ohTrigger(RecalcTrigger,Trigger1Y)),NA())</f>
        <v>2.8125659888903896E-2</v>
      </c>
      <c r="Q1805" s="52">
        <f>IFERROR(_xll.qlIndexFixing(ONIndex1Y,I1805,TRUE,_xll.ohTrigger(RecalcTrigger,Trigger1Y)),NA())</f>
        <v>2.7757344009442519E-2</v>
      </c>
    </row>
    <row r="1806" spans="2:17" x14ac:dyDescent="0.2">
      <c r="B1806" s="46" t="s">
        <v>51</v>
      </c>
      <c r="D1806" s="49">
        <f>_xll.qlCalendarAdvance(LocalCalendar,$D1805,B1806,"f",FALSE)</f>
        <v>52275</v>
      </c>
      <c r="E1806" s="49">
        <f>_xll.qlInterestRateIndexValueDate(IndexON,D1806)</f>
        <v>52275</v>
      </c>
      <c r="F1806" s="52">
        <f>IFERROR(_xll.qlIndexFixing(IndexON,D1806,TRUE,_xll.ohTrigger(RecalcTrigger,TriggerON)),NA())</f>
        <v>2.0471330765967632E-2</v>
      </c>
      <c r="H1806" s="49">
        <f>_xll.qlCalendarAdvance(IborCalendar,$H1805,B1806,"f",FALSE)</f>
        <v>52265</v>
      </c>
      <c r="I1806" s="49">
        <f>_xll.qlInterestRateIndexValueDate(Index1M,$H1806)</f>
        <v>52267</v>
      </c>
      <c r="J1806" s="52">
        <f>IFERROR(_xll.qlIndexFixing(Index1M,$H1806,TRUE,_xll.ohTrigger(RecalcTrigger,Trigger1M)),NA())</f>
        <v>2.1880389931771469E-2</v>
      </c>
      <c r="K1806" s="52">
        <f>IFERROR(_xll.qlIndexFixing(ONIndex1M,I1806,TRUE,_xll.ohTrigger(RecalcTrigger,Trigger1M)),NA())</f>
        <v>2.1864136466440698E-2</v>
      </c>
      <c r="L1806" s="52">
        <f>IFERROR(_xll.qlIndexFixing(Index3M,H1806,TRUE,_xll.ohTrigger(RecalcTrigger,Trigger3M)),NA())</f>
        <v>2.4082134844377538E-2</v>
      </c>
      <c r="M1806" s="52">
        <f>IFERROR(_xll.qlIndexFixing(ONIndex3M,I1806,TRUE,_xll.ohTrigger(RecalcTrigger,Trigger3M)),NA())</f>
        <v>2.4023552633840595E-2</v>
      </c>
      <c r="N1806" s="52">
        <f>IFERROR(_xll.qlIndexFixing(Index6M,$H1806,TRUE,_xll.ohTrigger(RecalcTrigger,Trigger6M)),NA())</f>
        <v>2.5735112295652104E-2</v>
      </c>
      <c r="O1806" s="52">
        <f>IFERROR(_xll.qlIndexFixing(ONIndex6M,I1806,TRUE,_xll.ohTrigger(RecalcTrigger,Trigger6M)),NA())</f>
        <v>2.5596079997924903E-2</v>
      </c>
      <c r="P1806" s="52">
        <f>IFERROR(_xll.qlIndexFixing(Index1Y,$H1806,TRUE,_xll.ohTrigger(RecalcTrigger,Trigger1Y)),NA())</f>
        <v>2.812429461705172E-2</v>
      </c>
      <c r="Q1806" s="52">
        <f>IFERROR(_xll.qlIndexFixing(ONIndex1Y,I1806,TRUE,_xll.ohTrigger(RecalcTrigger,Trigger1Y)),NA())</f>
        <v>2.7757147879050592E-2</v>
      </c>
    </row>
    <row r="1807" spans="2:17" x14ac:dyDescent="0.2">
      <c r="B1807" s="46" t="s">
        <v>51</v>
      </c>
      <c r="D1807" s="49">
        <f>_xll.qlCalendarAdvance(LocalCalendar,$D1806,B1807,"f",FALSE)</f>
        <v>52282</v>
      </c>
      <c r="E1807" s="49">
        <f>_xll.qlInterestRateIndexValueDate(IndexON,D1807)</f>
        <v>52282</v>
      </c>
      <c r="F1807" s="52">
        <f>IFERROR(_xll.qlIndexFixing(IndexON,D1807,TRUE,_xll.ohTrigger(RecalcTrigger,TriggerON)),NA())</f>
        <v>2.0469079773288712E-2</v>
      </c>
      <c r="H1807" s="49">
        <f>_xll.qlCalendarAdvance(IborCalendar,$H1806,B1807,"f",FALSE)</f>
        <v>52272</v>
      </c>
      <c r="I1807" s="49">
        <f>_xll.qlInterestRateIndexValueDate(Index1M,$H1807)</f>
        <v>52274</v>
      </c>
      <c r="J1807" s="52">
        <f>IFERROR(_xll.qlIndexFixing(Index1M,$H1807,TRUE,_xll.ohTrigger(RecalcTrigger,Trigger1M)),NA())</f>
        <v>2.1879515649070948E-2</v>
      </c>
      <c r="K1807" s="52">
        <f>IFERROR(_xll.qlIndexFixing(ONIndex1M,I1807,TRUE,_xll.ohTrigger(RecalcTrigger,Trigger1M)),NA())</f>
        <v>2.1863266850461471E-2</v>
      </c>
      <c r="L1807" s="52">
        <f>IFERROR(_xll.qlIndexFixing(Index3M,H1807,TRUE,_xll.ohTrigger(RecalcTrigger,Trigger3M)),NA())</f>
        <v>2.4080182270356864E-2</v>
      </c>
      <c r="M1807" s="52">
        <f>IFERROR(_xll.qlIndexFixing(ONIndex3M,I1807,TRUE,_xll.ohTrigger(RecalcTrigger,Trigger3M)),NA())</f>
        <v>2.4021681310903986E-2</v>
      </c>
      <c r="N1807" s="52">
        <f>IFERROR(_xll.qlIndexFixing(Index6M,$H1807,TRUE,_xll.ohTrigger(RecalcTrigger,Trigger6M)),NA())</f>
        <v>2.5733063624192004E-2</v>
      </c>
      <c r="O1807" s="52">
        <f>IFERROR(_xll.qlIndexFixing(ONIndex6M,I1807,TRUE,_xll.ohTrigger(RecalcTrigger,Trigger6M)),NA())</f>
        <v>2.5594240975470584E-2</v>
      </c>
      <c r="P1807" s="52">
        <f>IFERROR(_xll.qlIndexFixing(Index1Y,$H1807,TRUE,_xll.ohTrigger(RecalcTrigger,Trigger1Y)),NA())</f>
        <v>2.8122884594656547E-2</v>
      </c>
      <c r="Q1807" s="52">
        <f>IFERROR(_xll.qlIndexFixing(ONIndex1Y,I1807,TRUE,_xll.ohTrigger(RecalcTrigger,Trigger1Y)),NA())</f>
        <v>2.7756908233547151E-2</v>
      </c>
    </row>
    <row r="1808" spans="2:17" x14ac:dyDescent="0.2">
      <c r="B1808" s="46" t="s">
        <v>51</v>
      </c>
      <c r="D1808" s="49">
        <f>_xll.qlCalendarAdvance(LocalCalendar,$D1807,B1808,"f",FALSE)</f>
        <v>52289</v>
      </c>
      <c r="E1808" s="49">
        <f>_xll.qlInterestRateIndexValueDate(IndexON,D1808)</f>
        <v>52289</v>
      </c>
      <c r="F1808" s="52">
        <f>IFERROR(_xll.qlIndexFixing(IndexON,D1808,TRUE,_xll.ohTrigger(RecalcTrigger,TriggerON)),NA())</f>
        <v>2.0467271130959475E-2</v>
      </c>
      <c r="H1808" s="49">
        <f>_xll.qlCalendarAdvance(IborCalendar,$H1807,B1808,"f",FALSE)</f>
        <v>52279</v>
      </c>
      <c r="I1808" s="49">
        <f>_xll.qlInterestRateIndexValueDate(Index1M,$H1808)</f>
        <v>52281</v>
      </c>
      <c r="J1808" s="52">
        <f>IFERROR(_xll.qlIndexFixing(Index1M,$H1808,TRUE,_xll.ohTrigger(RecalcTrigger,Trigger1M)),NA())</f>
        <v>2.1878639686591254E-2</v>
      </c>
      <c r="K1808" s="52">
        <f>IFERROR(_xll.qlIndexFixing(ONIndex1M,I1808,TRUE,_xll.ohTrigger(RecalcTrigger,Trigger1M)),NA())</f>
        <v>2.1862395557343817E-2</v>
      </c>
      <c r="L1808" s="52">
        <f>IFERROR(_xll.qlIndexFixing(Index3M,H1808,TRUE,_xll.ohTrigger(RecalcTrigger,Trigger3M)),NA())</f>
        <v>2.4078218523377905E-2</v>
      </c>
      <c r="M1808" s="52">
        <f>IFERROR(_xll.qlIndexFixing(ONIndex3M,I1808,TRUE,_xll.ohTrigger(RecalcTrigger,Trigger3M)),NA())</f>
        <v>2.4019798879413301E-2</v>
      </c>
      <c r="N1808" s="52">
        <f>IFERROR(_xll.qlIndexFixing(Index6M,$H1808,TRUE,_xll.ohTrigger(RecalcTrigger,Trigger6M)),NA())</f>
        <v>2.5731000489165209E-2</v>
      </c>
      <c r="O1808" s="52">
        <f>IFERROR(_xll.qlIndexFixing(ONIndex6M,I1808,TRUE,_xll.ohTrigger(RecalcTrigger,Trigger6M)),NA())</f>
        <v>2.5592387671240502E-2</v>
      </c>
      <c r="P1808" s="52">
        <f>IFERROR(_xll.qlIndexFixing(Index1Y,$H1808,TRUE,_xll.ohTrigger(RecalcTrigger,Trigger1Y)),NA())</f>
        <v>2.8121429821905408E-2</v>
      </c>
      <c r="Q1808" s="52">
        <f>IFERROR(_xll.qlIndexFixing(ONIndex1Y,I1808,TRUE,_xll.ohTrigger(RecalcTrigger,Trigger1Y)),NA())</f>
        <v>2.7756625073172003E-2</v>
      </c>
    </row>
    <row r="1809" spans="2:17" x14ac:dyDescent="0.2">
      <c r="B1809" s="46" t="s">
        <v>51</v>
      </c>
      <c r="D1809" s="49">
        <f>_xll.qlCalendarAdvance(LocalCalendar,$D1808,B1809,"f",FALSE)</f>
        <v>52296</v>
      </c>
      <c r="E1809" s="49">
        <f>_xll.qlInterestRateIndexValueDate(IndexON,D1809)</f>
        <v>52296</v>
      </c>
      <c r="F1809" s="52">
        <f>IFERROR(_xll.qlIndexFixing(IndexON,D1809,TRUE,_xll.ohTrigger(RecalcTrigger,TriggerON)),NA())</f>
        <v>2.046545088958851E-2</v>
      </c>
      <c r="H1809" s="49">
        <f>_xll.qlCalendarAdvance(IborCalendar,$H1808,B1809,"f",FALSE)</f>
        <v>52286</v>
      </c>
      <c r="I1809" s="49">
        <f>_xll.qlInterestRateIndexValueDate(Index1M,$H1809)</f>
        <v>52288</v>
      </c>
      <c r="J1809" s="52">
        <f>IFERROR(_xll.qlIndexFixing(Index1M,$H1809,TRUE,_xll.ohTrigger(RecalcTrigger,Trigger1M)),NA())</f>
        <v>2.1877762044335239E-2</v>
      </c>
      <c r="K1809" s="52">
        <f>IFERROR(_xll.qlIndexFixing(ONIndex1M,I1809,TRUE,_xll.ohTrigger(RecalcTrigger,Trigger1M)),NA())</f>
        <v>2.186152258716767E-2</v>
      </c>
      <c r="L1809" s="52">
        <f>IFERROR(_xll.qlIndexFixing(Index3M,H1809,TRUE,_xll.ohTrigger(RecalcTrigger,Trigger3M)),NA())</f>
        <v>2.4076243603458621E-2</v>
      </c>
      <c r="M1809" s="52">
        <f>IFERROR(_xll.qlIndexFixing(ONIndex3M,I1809,TRUE,_xll.ohTrigger(RecalcTrigger,Trigger3M)),NA())</f>
        <v>2.4017905339528411E-2</v>
      </c>
      <c r="N1809" s="52">
        <f>IFERROR(_xll.qlIndexFixing(Index6M,$H1809,TRUE,_xll.ohTrigger(RecalcTrigger,Trigger6M)),NA())</f>
        <v>2.5728922890613227E-2</v>
      </c>
      <c r="O1809" s="52">
        <f>IFERROR(_xll.qlIndexFixing(ONIndex6M,I1809,TRUE,_xll.ohTrigger(RecalcTrigger,Trigger6M)),NA())</f>
        <v>2.559052008499485E-2</v>
      </c>
      <c r="P1809" s="52">
        <f>IFERROR(_xll.qlIndexFixing(Index1Y,$H1809,TRUE,_xll.ohTrigger(RecalcTrigger,Trigger1Y)),NA())</f>
        <v>2.8119930298989924E-2</v>
      </c>
      <c r="Q1809" s="52">
        <f>IFERROR(_xll.qlIndexFixing(ONIndex1Y,I1809,TRUE,_xll.ohTrigger(RecalcTrigger,Trigger1Y)),NA())</f>
        <v>2.775629839752547E-2</v>
      </c>
    </row>
    <row r="1810" spans="2:17" x14ac:dyDescent="0.2">
      <c r="B1810" s="46" t="s">
        <v>51</v>
      </c>
      <c r="D1810" s="49">
        <f>_xll.qlCalendarAdvance(LocalCalendar,$D1809,B1810,"f",FALSE)</f>
        <v>52303</v>
      </c>
      <c r="E1810" s="49">
        <f>_xll.qlInterestRateIndexValueDate(IndexON,D1810)</f>
        <v>52303</v>
      </c>
      <c r="F1810" s="52">
        <f>IFERROR(_xll.qlIndexFixing(IndexON,D1810,TRUE,_xll.ohTrigger(RecalcTrigger,TriggerON)),NA())</f>
        <v>2.0463619049175819E-2</v>
      </c>
      <c r="H1810" s="49">
        <f>_xll.qlCalendarAdvance(IborCalendar,$H1809,B1810,"f",FALSE)</f>
        <v>52293</v>
      </c>
      <c r="I1810" s="49">
        <f>_xll.qlInterestRateIndexValueDate(Index1M,$H1810)</f>
        <v>52295</v>
      </c>
      <c r="J1810" s="52">
        <f>IFERROR(_xll.qlIndexFixing(Index1M,$H1810,TRUE,_xll.ohTrigger(RecalcTrigger,Trigger1M)),NA())</f>
        <v>2.1879288361062177E-2</v>
      </c>
      <c r="K1810" s="52">
        <f>IFERROR(_xll.qlIndexFixing(ONIndex1M,I1810,TRUE,_xll.ohTrigger(RecalcTrigger,Trigger1M)),NA())</f>
        <v>2.1860647939853095E-2</v>
      </c>
      <c r="L1810" s="52">
        <f>IFERROR(_xll.qlIndexFixing(Index3M,H1810,TRUE,_xll.ohTrigger(RecalcTrigger,Trigger3M)),NA())</f>
        <v>2.4076235478444789E-2</v>
      </c>
      <c r="M1810" s="52">
        <f>IFERROR(_xll.qlIndexFixing(ONIndex3M,I1810,TRUE,_xll.ohTrigger(RecalcTrigger,Trigger3M)),NA())</f>
        <v>2.4016000691009509E-2</v>
      </c>
      <c r="N1810" s="52">
        <f>IFERROR(_xll.qlIndexFixing(Index6M,$H1810,TRUE,_xll.ohTrigger(RecalcTrigger,Trigger6M)),NA())</f>
        <v>2.5731394981734053E-2</v>
      </c>
      <c r="O1810" s="52">
        <f>IFERROR(_xll.qlIndexFixing(ONIndex6M,I1810,TRUE,_xll.ohTrigger(RecalcTrigger,Trigger6M)),NA())</f>
        <v>2.5588638216813564E-2</v>
      </c>
      <c r="P1810" s="52">
        <f>IFERROR(_xll.qlIndexFixing(Index1Y,$H1810,TRUE,_xll.ohTrigger(RecalcTrigger,Trigger1Y)),NA())</f>
        <v>2.8121229242384988E-2</v>
      </c>
      <c r="Q1810" s="52">
        <f>IFERROR(_xll.qlIndexFixing(ONIndex1Y,I1810,TRUE,_xll.ohTrigger(RecalcTrigger,Trigger1Y)),NA())</f>
        <v>2.7755928206927294E-2</v>
      </c>
    </row>
    <row r="1811" spans="2:17" x14ac:dyDescent="0.2">
      <c r="B1811" s="46" t="s">
        <v>51</v>
      </c>
      <c r="D1811" s="49">
        <f>_xll.qlCalendarAdvance(LocalCalendar,$D1810,B1811,"f",FALSE)</f>
        <v>52310</v>
      </c>
      <c r="E1811" s="49">
        <f>_xll.qlInterestRateIndexValueDate(IndexON,D1811)</f>
        <v>52310</v>
      </c>
      <c r="F1811" s="52">
        <f>IFERROR(_xll.qlIndexFixing(IndexON,D1811,TRUE,_xll.ohTrigger(RecalcTrigger,TriggerON)),NA())</f>
        <v>2.04617756097214E-2</v>
      </c>
      <c r="H1811" s="49">
        <f>_xll.qlCalendarAdvance(IborCalendar,$H1810,B1811,"f",FALSE)</f>
        <v>52300</v>
      </c>
      <c r="I1811" s="49">
        <f>_xll.qlInterestRateIndexValueDate(Index1M,$H1811)</f>
        <v>52302</v>
      </c>
      <c r="J1811" s="52">
        <f>IFERROR(_xll.qlIndexFixing(Index1M,$H1811,TRUE,_xll.ohTrigger(RecalcTrigger,Trigger1M)),NA())</f>
        <v>2.1878406665215844E-2</v>
      </c>
      <c r="K1811" s="52">
        <f>IFERROR(_xll.qlIndexFixing(ONIndex1M,I1811,TRUE,_xll.ohTrigger(RecalcTrigger,Trigger1M)),NA())</f>
        <v>2.1859771615559964E-2</v>
      </c>
      <c r="L1811" s="52">
        <f>IFERROR(_xll.qlIndexFixing(Index3M,H1811,TRUE,_xll.ohTrigger(RecalcTrigger,Trigger3M)),NA())</f>
        <v>2.4074235418507992E-2</v>
      </c>
      <c r="M1811" s="52">
        <f>IFERROR(_xll.qlIndexFixing(ONIndex3M,I1811,TRUE,_xll.ohTrigger(RecalcTrigger,Trigger3M)),NA())</f>
        <v>2.4014084934176338E-2</v>
      </c>
      <c r="N1811" s="52">
        <f>IFERROR(_xll.qlIndexFixing(Index6M,$H1811,TRUE,_xll.ohTrigger(RecalcTrigger,Trigger6M)),NA())</f>
        <v>2.5728522041368614E-2</v>
      </c>
      <c r="O1811" s="52">
        <f>IFERROR(_xll.qlIndexFixing(ONIndex6M,I1811,TRUE,_xll.ohTrigger(RecalcTrigger,Trigger6M)),NA())</f>
        <v>2.558674206677658E-2</v>
      </c>
      <c r="P1811" s="52">
        <f>IFERROR(_xll.qlIndexFixing(Index1Y,$H1811,TRUE,_xll.ohTrigger(RecalcTrigger,Trigger1Y)),NA())</f>
        <v>2.8119630261294846E-2</v>
      </c>
      <c r="Q1811" s="52">
        <f>IFERROR(_xll.qlIndexFixing(ONIndex1Y,I1811,TRUE,_xll.ohTrigger(RecalcTrigger,Trigger1Y)),NA())</f>
        <v>2.7755514501377476E-2</v>
      </c>
    </row>
    <row r="1812" spans="2:17" x14ac:dyDescent="0.2">
      <c r="B1812" s="46" t="s">
        <v>51</v>
      </c>
      <c r="D1812" s="49">
        <f>_xll.qlCalendarAdvance(LocalCalendar,$D1811,B1812,"f",FALSE)</f>
        <v>52317</v>
      </c>
      <c r="E1812" s="49">
        <f>_xll.qlInterestRateIndexValueDate(IndexON,D1812)</f>
        <v>52317</v>
      </c>
      <c r="F1812" s="52">
        <f>IFERROR(_xll.qlIndexFixing(IndexON,D1812,TRUE,_xll.ohTrigger(RecalcTrigger,TriggerON)),NA())</f>
        <v>2.0459920571251899E-2</v>
      </c>
      <c r="H1812" s="49">
        <f>_xll.qlCalendarAdvance(IborCalendar,$H1811,B1812,"f",FALSE)</f>
        <v>52307</v>
      </c>
      <c r="I1812" s="49">
        <f>_xll.qlInterestRateIndexValueDate(Index1M,$H1812)</f>
        <v>52309</v>
      </c>
      <c r="J1812" s="52">
        <f>IFERROR(_xll.qlIndexFixing(Index1M,$H1812,TRUE,_xll.ohTrigger(RecalcTrigger,Trigger1M)),NA())</f>
        <v>2.1877523289193512E-2</v>
      </c>
      <c r="K1812" s="52">
        <f>IFERROR(_xll.qlIndexFixing(ONIndex1M,I1812,TRUE,_xll.ohTrigger(RecalcTrigger,Trigger1M)),NA())</f>
        <v>2.1858893614048469E-2</v>
      </c>
      <c r="L1812" s="52">
        <f>IFERROR(_xll.qlIndexFixing(Index3M,H1812,TRUE,_xll.ohTrigger(RecalcTrigger,Trigger3M)),NA())</f>
        <v>2.4072224183479034E-2</v>
      </c>
      <c r="M1812" s="52">
        <f>IFERROR(_xll.qlIndexFixing(ONIndex3M,I1812,TRUE,_xll.ohTrigger(RecalcTrigger,Trigger3M)),NA())</f>
        <v>2.4012158068549283E-2</v>
      </c>
      <c r="N1812" s="52">
        <f>IFERROR(_xll.qlIndexFixing(Index6M,$H1812,TRUE,_xll.ohTrigger(RecalcTrigger,Trigger6M)),NA())</f>
        <v>2.5726395132194241E-2</v>
      </c>
      <c r="O1812" s="52">
        <f>IFERROR(_xll.qlIndexFixing(ONIndex6M,I1812,TRUE,_xll.ohTrigger(RecalcTrigger,Trigger6M)),NA())</f>
        <v>2.5584831634883898E-2</v>
      </c>
      <c r="P1812" s="52">
        <f>IFERROR(_xll.qlIndexFixing(Index1Y,$H1812,TRUE,_xll.ohTrigger(RecalcTrigger,Trigger1Y)),NA())</f>
        <v>2.811798652038516E-2</v>
      </c>
      <c r="Q1812" s="52">
        <f>IFERROR(_xll.qlIndexFixing(ONIndex1Y,I1812,TRUE,_xll.ohTrigger(RecalcTrigger,Trigger1Y)),NA())</f>
        <v>2.7755057280556272E-2</v>
      </c>
    </row>
    <row r="1813" spans="2:17" x14ac:dyDescent="0.2">
      <c r="B1813" s="46" t="s">
        <v>51</v>
      </c>
      <c r="D1813" s="49">
        <f>_xll.qlCalendarAdvance(LocalCalendar,$D1812,B1813,"f",FALSE)</f>
        <v>52324</v>
      </c>
      <c r="E1813" s="49">
        <f>_xll.qlInterestRateIndexValueDate(IndexON,D1813)</f>
        <v>52324</v>
      </c>
      <c r="F1813" s="52">
        <f>IFERROR(_xll.qlIndexFixing(IndexON,D1813,TRUE,_xll.ohTrigger(RecalcTrigger,TriggerON)),NA())</f>
        <v>2.0458053933714027E-2</v>
      </c>
      <c r="H1813" s="49">
        <f>_xll.qlCalendarAdvance(IborCalendar,$H1812,B1813,"f",FALSE)</f>
        <v>52314</v>
      </c>
      <c r="I1813" s="49">
        <f>_xll.qlInterestRateIndexValueDate(Index1M,$H1813)</f>
        <v>52316</v>
      </c>
      <c r="J1813" s="52">
        <f>IFERROR(_xll.qlIndexFixing(Index1M,$H1813,TRUE,_xll.ohTrigger(RecalcTrigger,Trigger1M)),NA())</f>
        <v>2.1876638232997681E-2</v>
      </c>
      <c r="K1813" s="52">
        <f>IFERROR(_xll.qlIndexFixing(ONIndex1M,I1813,TRUE,_xll.ohTrigger(RecalcTrigger,Trigger1M)),NA())</f>
        <v>2.186041664979399E-2</v>
      </c>
      <c r="L1813" s="52">
        <f>IFERROR(_xll.qlIndexFixing(Index3M,H1813,TRUE,_xll.ohTrigger(RecalcTrigger,Trigger3M)),NA())</f>
        <v>2.407020177337791E-2</v>
      </c>
      <c r="M1813" s="52">
        <f>IFERROR(_xll.qlIndexFixing(ONIndex3M,I1813,TRUE,_xll.ohTrigger(RecalcTrigger,Trigger3M)),NA())</f>
        <v>2.4012866911965247E-2</v>
      </c>
      <c r="N1813" s="52">
        <f>IFERROR(_xll.qlIndexFixing(Index6M,$H1813,TRUE,_xll.ohTrigger(RecalcTrigger,Trigger6M)),NA())</f>
        <v>2.5724253754620913E-2</v>
      </c>
      <c r="O1813" s="52">
        <f>IFERROR(_xll.qlIndexFixing(ONIndex6M,I1813,TRUE,_xll.ohTrigger(RecalcTrigger,Trigger6M)),NA())</f>
        <v>2.5585990217825483E-2</v>
      </c>
      <c r="P1813" s="52">
        <f>IFERROR(_xll.qlIndexFixing(Index1Y,$H1813,TRUE,_xll.ohTrigger(RecalcTrigger,Trigger1Y)),NA())</f>
        <v>2.8116298019875096E-2</v>
      </c>
      <c r="Q1813" s="52">
        <f>IFERROR(_xll.qlIndexFixing(ONIndex1Y,I1813,TRUE,_xll.ohTrigger(RecalcTrigger,Trigger1Y)),NA())</f>
        <v>2.7758684409857182E-2</v>
      </c>
    </row>
    <row r="1814" spans="2:17" x14ac:dyDescent="0.2">
      <c r="B1814" s="46" t="s">
        <v>51</v>
      </c>
      <c r="D1814" s="49">
        <f>_xll.qlCalendarAdvance(LocalCalendar,$D1813,B1814,"f",FALSE)</f>
        <v>52331</v>
      </c>
      <c r="E1814" s="49">
        <f>_xll.qlInterestRateIndexValueDate(IndexON,D1814)</f>
        <v>52331</v>
      </c>
      <c r="F1814" s="52">
        <f>IFERROR(_xll.qlIndexFixing(IndexON,D1814,TRUE,_xll.ohTrigger(RecalcTrigger,TriggerON)),NA())</f>
        <v>2.0456175697214363E-2</v>
      </c>
      <c r="H1814" s="49">
        <f>_xll.qlCalendarAdvance(IborCalendar,$H1813,B1814,"f",FALSE)</f>
        <v>52321</v>
      </c>
      <c r="I1814" s="49">
        <f>_xll.qlInterestRateIndexValueDate(Index1M,$H1814)</f>
        <v>52323</v>
      </c>
      <c r="J1814" s="52">
        <f>IFERROR(_xll.qlIndexFixing(Index1M,$H1814,TRUE,_xll.ohTrigger(RecalcTrigger,Trigger1M)),NA())</f>
        <v>2.1876352231053886E-2</v>
      </c>
      <c r="K1814" s="52">
        <f>IFERROR(_xll.qlIndexFixing(ONIndex1M,I1814,TRUE,_xll.ohTrigger(RecalcTrigger,Trigger1M)),NA())</f>
        <v>2.1857132579929939E-2</v>
      </c>
      <c r="L1814" s="52">
        <f>IFERROR(_xll.qlIndexFixing(Index3M,H1814,TRUE,_xll.ohTrigger(RecalcTrigger,Trigger3M)),NA())</f>
        <v>2.4067512655545169E-2</v>
      </c>
      <c r="M1814" s="52">
        <f>IFERROR(_xll.qlIndexFixing(ONIndex3M,I1814,TRUE,_xll.ohTrigger(RecalcTrigger,Trigger3M)),NA())</f>
        <v>2.4008271012112559E-2</v>
      </c>
      <c r="N1814" s="52">
        <f>IFERROR(_xll.qlIndexFixing(Index6M,$H1814,TRUE,_xll.ohTrigger(RecalcTrigger,Trigger6M)),NA())</f>
        <v>2.5719830164266478E-2</v>
      </c>
      <c r="O1814" s="52">
        <f>IFERROR(_xll.qlIndexFixing(ONIndex6M,I1814,TRUE,_xll.ohTrigger(RecalcTrigger,Trigger6M)),NA())</f>
        <v>2.5580967925211695E-2</v>
      </c>
      <c r="P1814" s="52">
        <f>IFERROR(_xll.qlIndexFixing(Index1Y,$H1814,TRUE,_xll.ohTrigger(RecalcTrigger,Trigger1Y)),NA())</f>
        <v>2.8114564759990565E-2</v>
      </c>
      <c r="Q1814" s="52">
        <f>IFERROR(_xll.qlIndexFixing(ONIndex1Y,I1814,TRUE,_xll.ohTrigger(RecalcTrigger,Trigger1Y)),NA())</f>
        <v>2.775401229381913E-2</v>
      </c>
    </row>
    <row r="1815" spans="2:17" x14ac:dyDescent="0.2">
      <c r="B1815" s="46" t="s">
        <v>51</v>
      </c>
      <c r="D1815" s="49">
        <f>_xll.qlCalendarAdvance(LocalCalendar,$D1814,B1815,"f",FALSE)</f>
        <v>52338</v>
      </c>
      <c r="E1815" s="49">
        <f>_xll.qlInterestRateIndexValueDate(IndexON,D1815)</f>
        <v>52338</v>
      </c>
      <c r="F1815" s="52">
        <f>IFERROR(_xll.qlIndexFixing(IndexON,D1815,TRUE,_xll.ohTrigger(RecalcTrigger,TriggerON)),NA())</f>
        <v>2.0454285861593036E-2</v>
      </c>
      <c r="H1815" s="49">
        <f>_xll.qlCalendarAdvance(IborCalendar,$H1814,B1815,"f",FALSE)</f>
        <v>52328</v>
      </c>
      <c r="I1815" s="49">
        <f>_xll.qlInterestRateIndexValueDate(Index1M,$H1815)</f>
        <v>52330</v>
      </c>
      <c r="J1815" s="52">
        <f>IFERROR(_xll.qlIndexFixing(Index1M,$H1815,TRUE,_xll.ohTrigger(RecalcTrigger,Trigger1M)),NA())</f>
        <v>2.1874863080085516E-2</v>
      </c>
      <c r="K1815" s="52">
        <f>IFERROR(_xll.qlIndexFixing(ONIndex1M,I1815,TRUE,_xll.ohTrigger(RecalcTrigger,Trigger1M)),NA())</f>
        <v>2.1856249547242967E-2</v>
      </c>
      <c r="L1815" s="52">
        <f>IFERROR(_xll.qlIndexFixing(Index3M,H1815,TRUE,_xll.ohTrigger(RecalcTrigger,Trigger3M)),NA())</f>
        <v>2.4065468829789497E-2</v>
      </c>
      <c r="M1815" s="52">
        <f>IFERROR(_xll.qlIndexFixing(ONIndex3M,I1815,TRUE,_xll.ohTrigger(RecalcTrigger,Trigger3M)),NA())</f>
        <v>2.4006310821222954E-2</v>
      </c>
      <c r="N1815" s="52">
        <f>IFERROR(_xll.qlIndexFixing(Index6M,$H1815,TRUE,_xll.ohTrigger(RecalcTrigger,Trigger6M)),NA())</f>
        <v>2.5717663411793736E-2</v>
      </c>
      <c r="O1815" s="52">
        <f>IFERROR(_xll.qlIndexFixing(ONIndex6M,I1815,TRUE,_xll.ohTrigger(RecalcTrigger,Trigger6M)),NA())</f>
        <v>2.5579014647671983E-2</v>
      </c>
      <c r="P1815" s="52">
        <f>IFERROR(_xll.qlIndexFixing(Index1Y,$H1815,TRUE,_xll.ohTrigger(RecalcTrigger,Trigger1Y)),NA())</f>
        <v>2.8112786740962251E-2</v>
      </c>
      <c r="Q1815" s="52">
        <f>IFERROR(_xll.qlIndexFixing(ONIndex1Y,I1815,TRUE,_xll.ohTrigger(RecalcTrigger,Trigger1Y)),NA())</f>
        <v>2.7753424527903192E-2</v>
      </c>
    </row>
    <row r="1816" spans="2:17" x14ac:dyDescent="0.2">
      <c r="B1816" s="46" t="s">
        <v>51</v>
      </c>
      <c r="D1816" s="49">
        <f>_xll.qlCalendarAdvance(LocalCalendar,$D1815,B1816,"f",FALSE)</f>
        <v>52345</v>
      </c>
      <c r="E1816" s="49">
        <f>_xll.qlInterestRateIndexValueDate(IndexON,D1816)</f>
        <v>52345</v>
      </c>
      <c r="F1816" s="52">
        <f>IFERROR(_xll.qlIndexFixing(IndexON,D1816,TRUE,_xll.ohTrigger(RecalcTrigger,TriggerON)),NA())</f>
        <v>2.0452384427036563E-2</v>
      </c>
      <c r="H1816" s="49">
        <f>_xll.qlCalendarAdvance(IborCalendar,$H1815,B1816,"f",FALSE)</f>
        <v>52335</v>
      </c>
      <c r="I1816" s="49">
        <f>_xll.qlInterestRateIndexValueDate(Index1M,$H1816)</f>
        <v>52337</v>
      </c>
      <c r="J1816" s="52">
        <f>IFERROR(_xll.qlIndexFixing(Index1M,$H1816,TRUE,_xll.ohTrigger(RecalcTrigger,Trigger1M)),NA())</f>
        <v>2.1873972983366685E-2</v>
      </c>
      <c r="K1816" s="52">
        <f>IFERROR(_xll.qlIndexFixing(ONIndex1M,I1816,TRUE,_xll.ohTrigger(RecalcTrigger,Trigger1M)),NA())</f>
        <v>2.1855364837497504E-2</v>
      </c>
      <c r="L1816" s="52">
        <f>IFERROR(_xll.qlIndexFixing(Index3M,H1816,TRUE,_xll.ohTrigger(RecalcTrigger,Trigger3M)),NA())</f>
        <v>2.406341382974508E-2</v>
      </c>
      <c r="M1816" s="52">
        <f>IFERROR(_xll.qlIndexFixing(ONIndex3M,I1816,TRUE,_xll.ohTrigger(RecalcTrigger,Trigger3M)),NA())</f>
        <v>2.4004339521699336E-2</v>
      </c>
      <c r="N1816" s="52">
        <f>IFERROR(_xll.qlIndexFixing(Index6M,$H1816,TRUE,_xll.ohTrigger(RecalcTrigger,Trigger6M)),NA())</f>
        <v>2.5715482194096344E-2</v>
      </c>
      <c r="O1816" s="52">
        <f>IFERROR(_xll.qlIndexFixing(ONIndex6M,I1816,TRUE,_xll.ohTrigger(RecalcTrigger,Trigger6M)),NA())</f>
        <v>2.5577047088036764E-2</v>
      </c>
      <c r="P1816" s="52">
        <f>IFERROR(_xll.qlIndexFixing(Index1Y,$H1816,TRUE,_xll.ohTrigger(RecalcTrigger,Trigger1Y)),NA())</f>
        <v>2.8111891187348675E-2</v>
      </c>
      <c r="Q1816" s="52">
        <f>IFERROR(_xll.qlIndexFixing(ONIndex1Y,I1816,TRUE,_xll.ohTrigger(RecalcTrigger,Trigger1Y)),NA())</f>
        <v>2.7752793246955676E-2</v>
      </c>
    </row>
    <row r="1817" spans="2:17" x14ac:dyDescent="0.2">
      <c r="B1817" s="46" t="s">
        <v>51</v>
      </c>
      <c r="D1817" s="49">
        <f>_xll.qlCalendarAdvance(LocalCalendar,$D1816,B1817,"f",FALSE)</f>
        <v>52352</v>
      </c>
      <c r="E1817" s="49">
        <f>_xll.qlInterestRateIndexValueDate(IndexON,D1817)</f>
        <v>52352</v>
      </c>
      <c r="F1817" s="52">
        <f>IFERROR(_xll.qlIndexFixing(IndexON,D1817,TRUE,_xll.ohTrigger(RecalcTrigger,TriggerON)),NA())</f>
        <v>2.0450471393385072E-2</v>
      </c>
      <c r="H1817" s="49">
        <f>_xll.qlCalendarAdvance(IborCalendar,$H1816,B1817,"f",FALSE)</f>
        <v>52342</v>
      </c>
      <c r="I1817" s="49">
        <f>_xll.qlInterestRateIndexValueDate(Index1M,$H1817)</f>
        <v>52344</v>
      </c>
      <c r="J1817" s="52">
        <f>IFERROR(_xll.qlIndexFixing(Index1M,$H1817,TRUE,_xll.ohTrigger(RecalcTrigger,Trigger1M)),NA())</f>
        <v>2.1873681418745603E-2</v>
      </c>
      <c r="K1817" s="52">
        <f>IFERROR(_xll.qlIndexFixing(ONIndex1M,I1817,TRUE,_xll.ohTrigger(RecalcTrigger,Trigger1M)),NA())</f>
        <v>2.1854478450613612E-2</v>
      </c>
      <c r="L1817" s="52">
        <f>IFERROR(_xll.qlIndexFixing(Index3M,H1817,TRUE,_xll.ohTrigger(RecalcTrigger,Trigger3M)),NA())</f>
        <v>2.4061347655428604E-2</v>
      </c>
      <c r="M1817" s="52">
        <f>IFERROR(_xll.qlIndexFixing(ONIndex3M,I1817,TRUE,_xll.ohTrigger(RecalcTrigger,Trigger3M)),NA())</f>
        <v>2.4002357113621642E-2</v>
      </c>
      <c r="N1817" s="52">
        <f>IFERROR(_xll.qlIndexFixing(Index6M,$H1817,TRUE,_xll.ohTrigger(RecalcTrigger,Trigger6M)),NA())</f>
        <v>2.5713286511221484E-2</v>
      </c>
      <c r="O1817" s="52">
        <f>IFERROR(_xll.qlIndexFixing(ONIndex6M,I1817,TRUE,_xll.ohTrigger(RecalcTrigger,Trigger6M)),NA())</f>
        <v>2.5575065246625783E-2</v>
      </c>
      <c r="P1817" s="52">
        <f>IFERROR(_xll.qlIndexFixing(Index1Y,$H1817,TRUE,_xll.ohTrigger(RecalcTrigger,Trigger1Y)),NA())</f>
        <v>2.8109096426430467E-2</v>
      </c>
      <c r="Q1817" s="52">
        <f>IFERROR(_xll.qlIndexFixing(ONIndex1Y,I1817,TRUE,_xll.ohTrigger(RecalcTrigger,Trigger1Y)),NA())</f>
        <v>2.7752118450896646E-2</v>
      </c>
    </row>
    <row r="1818" spans="2:17" x14ac:dyDescent="0.2">
      <c r="B1818" s="46" t="s">
        <v>51</v>
      </c>
      <c r="D1818" s="49">
        <f>_xll.qlCalendarAdvance(LocalCalendar,$D1817,B1818,"f",FALSE)</f>
        <v>52359</v>
      </c>
      <c r="E1818" s="49">
        <f>_xll.qlInterestRateIndexValueDate(IndexON,D1818)</f>
        <v>52359</v>
      </c>
      <c r="F1818" s="52">
        <f>IFERROR(_xll.qlIndexFixing(IndexON,D1818,TRUE,_xll.ohTrigger(RecalcTrigger,TriggerON)),NA())</f>
        <v>2.04485467607185E-2</v>
      </c>
      <c r="H1818" s="49">
        <f>_xll.qlCalendarAdvance(IborCalendar,$H1817,B1818,"f",FALSE)</f>
        <v>52349</v>
      </c>
      <c r="I1818" s="49">
        <f>_xll.qlInterestRateIndexValueDate(Index1M,$H1818)</f>
        <v>52351</v>
      </c>
      <c r="J1818" s="52">
        <f>IFERROR(_xll.qlIndexFixing(Index1M,$H1818,TRUE,_xll.ohTrigger(RecalcTrigger,Trigger1M)),NA())</f>
        <v>2.1870387681451157E-2</v>
      </c>
      <c r="K1818" s="52">
        <f>IFERROR(_xll.qlIndexFixing(ONIndex1M,I1818,TRUE,_xll.ohTrigger(RecalcTrigger,Trigger1M)),NA())</f>
        <v>2.1853590386751165E-2</v>
      </c>
      <c r="L1818" s="52">
        <f>IFERROR(_xll.qlIndexFixing(Index3M,H1818,TRUE,_xll.ohTrigger(RecalcTrigger,Trigger3M)),NA())</f>
        <v>2.4059922097389212E-2</v>
      </c>
      <c r="M1818" s="52">
        <f>IFERROR(_xll.qlIndexFixing(ONIndex3M,I1818,TRUE,_xll.ohTrigger(RecalcTrigger,Trigger3M)),NA())</f>
        <v>2.4000363597229679E-2</v>
      </c>
      <c r="N1818" s="52">
        <f>IFERROR(_xll.qlIndexFixing(Index6M,$H1818,TRUE,_xll.ohTrigger(RecalcTrigger,Trigger6M)),NA())</f>
        <v>2.5711076363217636E-2</v>
      </c>
      <c r="O1818" s="52">
        <f>IFERROR(_xll.qlIndexFixing(ONIndex6M,I1818,TRUE,_xll.ohTrigger(RecalcTrigger,Trigger6M)),NA())</f>
        <v>2.5573069123199232E-2</v>
      </c>
      <c r="P1818" s="52">
        <f>IFERROR(_xll.qlIndexFixing(Index1Y,$H1818,TRUE,_xll.ohTrigger(RecalcTrigger,Trigger1Y)),NA())</f>
        <v>2.8104420870077924E-2</v>
      </c>
      <c r="Q1818" s="52">
        <f>IFERROR(_xll.qlIndexFixing(ONIndex1Y,I1818,TRUE,_xll.ohTrigger(RecalcTrigger,Trigger1Y)),NA())</f>
        <v>2.7751400139726101E-2</v>
      </c>
    </row>
    <row r="1819" spans="2:17" x14ac:dyDescent="0.2">
      <c r="B1819" s="46" t="s">
        <v>51</v>
      </c>
      <c r="D1819" s="49">
        <f>_xll.qlCalendarAdvance(LocalCalendar,$D1818,B1819,"f",FALSE)</f>
        <v>52366</v>
      </c>
      <c r="E1819" s="49">
        <f>_xll.qlInterestRateIndexValueDate(IndexON,D1819)</f>
        <v>52366</v>
      </c>
      <c r="F1819" s="52">
        <f>IFERROR(_xll.qlIndexFixing(IndexON,D1819,TRUE,_xll.ohTrigger(RecalcTrigger,TriggerON)),NA())</f>
        <v>2.0446610529010201E-2</v>
      </c>
      <c r="H1819" s="49">
        <f>_xll.qlCalendarAdvance(IborCalendar,$H1818,B1819,"f",FALSE)</f>
        <v>52356</v>
      </c>
      <c r="I1819" s="49">
        <f>_xll.qlInterestRateIndexValueDate(Index1M,$H1819)</f>
        <v>52358</v>
      </c>
      <c r="J1819" s="52">
        <f>IFERROR(_xll.qlIndexFixing(Index1M,$H1819,TRUE,_xll.ohTrigger(RecalcTrigger,Trigger1M)),NA())</f>
        <v>2.1871292612184179E-2</v>
      </c>
      <c r="K1819" s="52">
        <f>IFERROR(_xll.qlIndexFixing(ONIndex1M,I1819,TRUE,_xll.ohTrigger(RecalcTrigger,Trigger1M)),NA())</f>
        <v>2.1852700645670353E-2</v>
      </c>
      <c r="L1819" s="52">
        <f>IFERROR(_xll.qlIndexFixing(Index3M,H1819,TRUE,_xll.ohTrigger(RecalcTrigger,Trigger3M)),NA())</f>
        <v>2.4057832637219112E-2</v>
      </c>
      <c r="M1819" s="52">
        <f>IFERROR(_xll.qlIndexFixing(ONIndex3M,I1819,TRUE,_xll.ohTrigger(RecalcTrigger,Trigger3M)),NA())</f>
        <v>2.399835897228364E-2</v>
      </c>
      <c r="N1819" s="52">
        <f>IFERROR(_xll.qlIndexFixing(Index6M,$H1819,TRUE,_xll.ohTrigger(RecalcTrigger,Trigger6M)),NA())</f>
        <v>2.5711101655479532E-2</v>
      </c>
      <c r="O1819" s="52">
        <f>IFERROR(_xll.qlIndexFixing(ONIndex6M,I1819,TRUE,_xll.ohTrigger(RecalcTrigger,Trigger6M)),NA())</f>
        <v>2.5571058717916983E-2</v>
      </c>
      <c r="P1819" s="52">
        <f>IFERROR(_xll.qlIndexFixing(Index1Y,$H1819,TRUE,_xll.ohTrigger(RecalcTrigger,Trigger1Y)),NA())</f>
        <v>2.8105227078249476E-2</v>
      </c>
      <c r="Q1819" s="52">
        <f>IFERROR(_xll.qlIndexFixing(ONIndex1Y,I1819,TRUE,_xll.ohTrigger(RecalcTrigger,Trigger1Y)),NA())</f>
        <v>2.7750638313523979E-2</v>
      </c>
    </row>
    <row r="1820" spans="2:17" x14ac:dyDescent="0.2">
      <c r="B1820" s="46" t="s">
        <v>51</v>
      </c>
      <c r="D1820" s="49">
        <f>_xll.qlCalendarAdvance(LocalCalendar,$D1819,B1820,"f",FALSE)</f>
        <v>52373</v>
      </c>
      <c r="E1820" s="49">
        <f>_xll.qlInterestRateIndexValueDate(IndexON,D1820)</f>
        <v>52373</v>
      </c>
      <c r="F1820" s="52">
        <f>IFERROR(_xll.qlIndexFixing(IndexON,D1820,TRUE,_xll.ohTrigger(RecalcTrigger,TriggerON)),NA())</f>
        <v>2.0445103558361932E-2</v>
      </c>
      <c r="H1820" s="49">
        <f>_xll.qlCalendarAdvance(IborCalendar,$H1819,B1820,"f",FALSE)</f>
        <v>52363</v>
      </c>
      <c r="I1820" s="49">
        <f>_xll.qlInterestRateIndexValueDate(Index1M,$H1820)</f>
        <v>52365</v>
      </c>
      <c r="J1820" s="52">
        <f>IFERROR(_xll.qlIndexFixing(Index1M,$H1820,TRUE,_xll.ohTrigger(RecalcTrigger,Trigger1M)),NA())</f>
        <v>2.1870395794778841E-2</v>
      </c>
      <c r="K1820" s="52">
        <f>IFERROR(_xll.qlIndexFixing(ONIndex1M,I1820,TRUE,_xll.ohTrigger(RecalcTrigger,Trigger1M)),NA())</f>
        <v>2.1851809227610985E-2</v>
      </c>
      <c r="L1820" s="52">
        <f>IFERROR(_xll.qlIndexFixing(Index3M,H1820,TRUE,_xll.ohTrigger(RecalcTrigger,Trigger3M)),NA())</f>
        <v>2.4055732002096743E-2</v>
      </c>
      <c r="M1820" s="52">
        <f>IFERROR(_xll.qlIndexFixing(ONIndex3M,I1820,TRUE,_xll.ohTrigger(RecalcTrigger,Trigger3M)),NA())</f>
        <v>2.3996343238783524E-2</v>
      </c>
      <c r="N1820" s="52">
        <f>IFERROR(_xll.qlIndexFixing(Index6M,$H1820,TRUE,_xll.ohTrigger(RecalcTrigger,Trigger6M)),NA())</f>
        <v>2.5708859000458703E-2</v>
      </c>
      <c r="O1820" s="52">
        <f>IFERROR(_xll.qlIndexFixing(ONIndex6M,I1820,TRUE,_xll.ohTrigger(RecalcTrigger,Trigger6M)),NA())</f>
        <v>2.5569034030858973E-2</v>
      </c>
      <c r="P1820" s="52">
        <f>IFERROR(_xll.qlIndexFixing(Index1Y,$H1820,TRUE,_xll.ohTrigger(RecalcTrigger,Trigger1Y)),NA())</f>
        <v>2.8103225267182348E-2</v>
      </c>
      <c r="Q1820" s="52">
        <f>IFERROR(_xll.qlIndexFixing(ONIndex1Y,I1820,TRUE,_xll.ohTrigger(RecalcTrigger,Trigger1Y)),NA())</f>
        <v>2.7749832972290278E-2</v>
      </c>
    </row>
    <row r="1821" spans="2:17" x14ac:dyDescent="0.2">
      <c r="B1821" s="46" t="s">
        <v>51</v>
      </c>
      <c r="D1821" s="49">
        <f>_xll.qlCalendarAdvance(LocalCalendar,$D1820,B1821,"f",FALSE)</f>
        <v>52380</v>
      </c>
      <c r="E1821" s="49">
        <f>_xll.qlInterestRateIndexValueDate(IndexON,D1821)</f>
        <v>52380</v>
      </c>
      <c r="F1821" s="52">
        <f>IFERROR(_xll.qlIndexFixing(IndexON,D1821,TRUE,_xll.ohTrigger(RecalcTrigger,TriggerON)),NA())</f>
        <v>2.0442703268521711E-2</v>
      </c>
      <c r="H1821" s="49">
        <f>_xll.qlCalendarAdvance(IborCalendar,$H1820,B1821,"f",FALSE)</f>
        <v>52370</v>
      </c>
      <c r="I1821" s="49">
        <f>_xll.qlInterestRateIndexValueDate(Index1M,$H1821)</f>
        <v>52372</v>
      </c>
      <c r="J1821" s="52">
        <f>IFERROR(_xll.qlIndexFixing(Index1M,$H1821,TRUE,_xll.ohTrigger(RecalcTrigger,Trigger1M)),NA())</f>
        <v>2.1869497297204998E-2</v>
      </c>
      <c r="K1821" s="52">
        <f>IFERROR(_xll.qlIndexFixing(ONIndex1M,I1821,TRUE,_xll.ohTrigger(RecalcTrigger,Trigger1M)),NA())</f>
        <v>2.185091613241319E-2</v>
      </c>
      <c r="L1821" s="52">
        <f>IFERROR(_xll.qlIndexFixing(Index3M,H1821,TRUE,_xll.ohTrigger(RecalcTrigger,Trigger3M)),NA())</f>
        <v>2.4053620192042088E-2</v>
      </c>
      <c r="M1821" s="52">
        <f>IFERROR(_xll.qlIndexFixing(ONIndex3M,I1821,TRUE,_xll.ohTrigger(RecalcTrigger,Trigger3M)),NA())</f>
        <v>2.3994316396809268E-2</v>
      </c>
      <c r="N1821" s="52">
        <f>IFERROR(_xll.qlIndexFixing(Index6M,$H1821,TRUE,_xll.ohTrigger(RecalcTrigger,Trigger6M)),NA())</f>
        <v>2.5706601877427428E-2</v>
      </c>
      <c r="O1821" s="52">
        <f>IFERROR(_xll.qlIndexFixing(ONIndex6M,I1821,TRUE,_xll.ohTrigger(RecalcTrigger,Trigger6M)),NA())</f>
        <v>2.5566995061705455E-2</v>
      </c>
      <c r="P1821" s="52">
        <f>IFERROR(_xll.qlIndexFixing(Index1Y,$H1821,TRUE,_xll.ohTrigger(RecalcTrigger,Trigger1Y)),NA())</f>
        <v>2.8101178698484577E-2</v>
      </c>
      <c r="Q1821" s="52">
        <f>IFERROR(_xll.qlIndexFixing(ONIndex1Y,I1821,TRUE,_xll.ohTrigger(RecalcTrigger,Trigger1Y)),NA())</f>
        <v>2.7748984116024999E-2</v>
      </c>
    </row>
    <row r="1822" spans="2:17" x14ac:dyDescent="0.2">
      <c r="B1822" s="46" t="s">
        <v>51</v>
      </c>
      <c r="D1822" s="49">
        <f>_xll.qlCalendarAdvance(LocalCalendar,$D1821,B1822,"f",FALSE)</f>
        <v>52387</v>
      </c>
      <c r="E1822" s="49">
        <f>_xll.qlInterestRateIndexValueDate(IndexON,D1822)</f>
        <v>52387</v>
      </c>
      <c r="F1822" s="52">
        <f>IFERROR(_xll.qlIndexFixing(IndexON,D1822,TRUE,_xll.ohTrigger(RecalcTrigger,TriggerON)),NA())</f>
        <v>2.0440732239714876E-2</v>
      </c>
      <c r="H1822" s="49">
        <f>_xll.qlCalendarAdvance(IborCalendar,$H1821,B1822,"f",FALSE)</f>
        <v>52377</v>
      </c>
      <c r="I1822" s="49">
        <f>_xll.qlInterestRateIndexValueDate(Index1M,$H1822)</f>
        <v>52379</v>
      </c>
      <c r="J1822" s="52">
        <f>IFERROR(_xll.qlIndexFixing(Index1M,$H1822,TRUE,_xll.ohTrigger(RecalcTrigger,Trigger1M)),NA())</f>
        <v>2.1868597119460154E-2</v>
      </c>
      <c r="K1822" s="52">
        <f>IFERROR(_xll.qlIndexFixing(ONIndex1M,I1822,TRUE,_xll.ohTrigger(RecalcTrigger,Trigger1M)),NA())</f>
        <v>2.1850021360156902E-2</v>
      </c>
      <c r="L1822" s="52">
        <f>IFERROR(_xll.qlIndexFixing(Index3M,H1822,TRUE,_xll.ohTrigger(RecalcTrigger,Trigger3M)),NA())</f>
        <v>2.4051497207075133E-2</v>
      </c>
      <c r="M1822" s="52">
        <f>IFERROR(_xll.qlIndexFixing(ONIndex3M,I1822,TRUE,_xll.ohTrigger(RecalcTrigger,Trigger3M)),NA())</f>
        <v>2.3992278446360871E-2</v>
      </c>
      <c r="N1822" s="52">
        <f>IFERROR(_xll.qlIndexFixing(Index6M,$H1822,TRUE,_xll.ohTrigger(RecalcTrigger,Trigger6M)),NA())</f>
        <v>2.57043302864347E-2</v>
      </c>
      <c r="O1822" s="52">
        <f>IFERROR(_xll.qlIndexFixing(ONIndex6M,I1822,TRUE,_xll.ohTrigger(RecalcTrigger,Trigger6M)),NA())</f>
        <v>2.5564941810776176E-2</v>
      </c>
      <c r="P1822" s="52">
        <f>IFERROR(_xll.qlIndexFixing(Index1Y,$H1822,TRUE,_xll.ohTrigger(RecalcTrigger,Trigger1Y)),NA())</f>
        <v>2.8099994499496163E-2</v>
      </c>
      <c r="Q1822" s="52">
        <f>IFERROR(_xll.qlIndexFixing(ONIndex1Y,I1822,TRUE,_xll.ohTrigger(RecalcTrigger,Trigger1Y)),NA())</f>
        <v>2.7748091744648207E-2</v>
      </c>
    </row>
    <row r="1823" spans="2:17" x14ac:dyDescent="0.2">
      <c r="B1823" s="46" t="s">
        <v>51</v>
      </c>
      <c r="D1823" s="49">
        <f>_xll.qlCalendarAdvance(LocalCalendar,$D1822,B1823,"f",FALSE)</f>
        <v>52394</v>
      </c>
      <c r="E1823" s="49">
        <f>_xll.qlInterestRateIndexValueDate(IndexON,D1823)</f>
        <v>52394</v>
      </c>
      <c r="F1823" s="52">
        <f>IFERROR(_xll.qlIndexFixing(IndexON,D1823,TRUE,_xll.ohTrigger(RecalcTrigger,TriggerON)),NA())</f>
        <v>2.0438749611919604E-2</v>
      </c>
      <c r="H1823" s="49">
        <f>_xll.qlCalendarAdvance(IborCalendar,$H1822,B1823,"f",FALSE)</f>
        <v>52384</v>
      </c>
      <c r="I1823" s="49">
        <f>_xll.qlInterestRateIndexValueDate(Index1M,$H1823)</f>
        <v>52386</v>
      </c>
      <c r="J1823" s="52">
        <f>IFERROR(_xll.qlIndexFixing(Index1M,$H1823,TRUE,_xll.ohTrigger(RecalcTrigger,Trigger1M)),NA())</f>
        <v>2.1867695261546805E-2</v>
      </c>
      <c r="K1823" s="52">
        <f>IFERROR(_xll.qlIndexFixing(ONIndex1M,I1823,TRUE,_xll.ohTrigger(RecalcTrigger,Trigger1M)),NA())</f>
        <v>2.1849124910842121E-2</v>
      </c>
      <c r="L1823" s="52">
        <f>IFERROR(_xll.qlIndexFixing(Index3M,H1823,TRUE,_xll.ohTrigger(RecalcTrigger,Trigger3M)),NA())</f>
        <v>2.4049363047209782E-2</v>
      </c>
      <c r="M1823" s="52">
        <f>IFERROR(_xll.qlIndexFixing(ONIndex3M,I1823,TRUE,_xll.ohTrigger(RecalcTrigger,Trigger3M)),NA())</f>
        <v>2.3990229387198525E-2</v>
      </c>
      <c r="N1823" s="52">
        <f>IFERROR(_xll.qlIndexFixing(Index6M,$H1823,TRUE,_xll.ohTrigger(RecalcTrigger,Trigger6M)),NA())</f>
        <v>2.5699808647951017E-2</v>
      </c>
      <c r="O1823" s="52">
        <f>IFERROR(_xll.qlIndexFixing(ONIndex6M,I1823,TRUE,_xll.ohTrigger(RecalcTrigger,Trigger6M)),NA())</f>
        <v>2.5562874277831327E-2</v>
      </c>
      <c r="P1823" s="52">
        <f>IFERROR(_xll.qlIndexFixing(Index1Y,$H1823,TRUE,_xll.ohTrigger(RecalcTrigger,Trigger1Y)),NA())</f>
        <v>2.8096951289295565E-2</v>
      </c>
      <c r="Q1823" s="52">
        <f>IFERROR(_xll.qlIndexFixing(ONIndex1Y,I1823,TRUE,_xll.ohTrigger(RecalcTrigger,Trigger1Y)),NA())</f>
        <v>2.77471558581599E-2</v>
      </c>
    </row>
    <row r="1824" spans="2:17" x14ac:dyDescent="0.2">
      <c r="B1824" s="46" t="s">
        <v>51</v>
      </c>
      <c r="D1824" s="49">
        <f>_xll.qlCalendarAdvance(LocalCalendar,$D1823,B1824,"f",FALSE)</f>
        <v>52401</v>
      </c>
      <c r="E1824" s="49">
        <f>_xll.qlInterestRateIndexValueDate(IndexON,D1824)</f>
        <v>52401</v>
      </c>
      <c r="F1824" s="52">
        <f>IFERROR(_xll.qlIndexFixing(IndexON,D1824,TRUE,_xll.ohTrigger(RecalcTrigger,TriggerON)),NA())</f>
        <v>2.043675538505596E-2</v>
      </c>
      <c r="H1824" s="49">
        <f>_xll.qlCalendarAdvance(IborCalendar,$H1823,B1824,"f",FALSE)</f>
        <v>52391</v>
      </c>
      <c r="I1824" s="49">
        <f>_xll.qlInterestRateIndexValueDate(Index1M,$H1824)</f>
        <v>52393</v>
      </c>
      <c r="J1824" s="52">
        <f>IFERROR(_xll.qlIndexFixing(Index1M,$H1824,TRUE,_xll.ohTrigger(RecalcTrigger,Trigger1M)),NA())</f>
        <v>2.1866791723457457E-2</v>
      </c>
      <c r="K1824" s="52">
        <f>IFERROR(_xll.qlIndexFixing(ONIndex1M,I1824,TRUE,_xll.ohTrigger(RecalcTrigger,Trigger1M)),NA())</f>
        <v>2.1848226784468849E-2</v>
      </c>
      <c r="L1824" s="52">
        <f>IFERROR(_xll.qlIndexFixing(Index3M,H1824,TRUE,_xll.ohTrigger(RecalcTrigger,Trigger3M)),NA())</f>
        <v>2.4047217712467754E-2</v>
      </c>
      <c r="M1824" s="52">
        <f>IFERROR(_xll.qlIndexFixing(ONIndex3M,I1824,TRUE,_xll.ohTrigger(RecalcTrigger,Trigger3M)),NA())</f>
        <v>2.3988169219801847E-2</v>
      </c>
      <c r="N1824" s="52">
        <f>IFERROR(_xll.qlIndexFixing(Index6M,$H1824,TRUE,_xll.ohTrigger(RecalcTrigger,Trigger6M)),NA())</f>
        <v>2.569751171019146E-2</v>
      </c>
      <c r="O1824" s="52">
        <f>IFERROR(_xll.qlIndexFixing(ONIndex6M,I1824,TRUE,_xll.ohTrigger(RecalcTrigger,Trigger6M)),NA())</f>
        <v>2.5560792463030779E-2</v>
      </c>
      <c r="P1824" s="52">
        <f>IFERROR(_xll.qlIndexFixing(Index1Y,$H1824,TRUE,_xll.ohTrigger(RecalcTrigger,Trigger1Y)),NA())</f>
        <v>2.8094770449368877E-2</v>
      </c>
      <c r="Q1824" s="52">
        <f>IFERROR(_xll.qlIndexFixing(ONIndex1Y,I1824,TRUE,_xll.ohTrigger(RecalcTrigger,Trigger1Y)),NA())</f>
        <v>2.7746176456719951E-2</v>
      </c>
    </row>
    <row r="1825" spans="2:17" x14ac:dyDescent="0.2">
      <c r="B1825" s="46" t="s">
        <v>51</v>
      </c>
      <c r="D1825" s="49">
        <f>_xll.qlCalendarAdvance(LocalCalendar,$D1824,B1825,"f",FALSE)</f>
        <v>52408</v>
      </c>
      <c r="E1825" s="49">
        <f>_xll.qlInterestRateIndexValueDate(IndexON,D1825)</f>
        <v>52408</v>
      </c>
      <c r="F1825" s="52">
        <f>IFERROR(_xll.qlIndexFixing(IndexON,D1825,TRUE,_xll.ohTrigger(RecalcTrigger,TriggerON)),NA())</f>
        <v>2.043474955920388E-2</v>
      </c>
      <c r="H1825" s="49">
        <f>_xll.qlCalendarAdvance(IborCalendar,$H1824,B1825,"f",FALSE)</f>
        <v>52398</v>
      </c>
      <c r="I1825" s="49">
        <f>_xll.qlInterestRateIndexValueDate(Index1M,$H1825)</f>
        <v>52400</v>
      </c>
      <c r="J1825" s="52">
        <f>IFERROR(_xll.qlIndexFixing(Index1M,$H1825,TRUE,_xll.ohTrigger(RecalcTrigger,Trigger1M)),NA())</f>
        <v>2.1865886505199605E-2</v>
      </c>
      <c r="K1825" s="52">
        <f>IFERROR(_xll.qlIndexFixing(ONIndex1M,I1825,TRUE,_xll.ohTrigger(RecalcTrigger,Trigger1M)),NA())</f>
        <v>2.1847326980877213E-2</v>
      </c>
      <c r="L1825" s="52">
        <f>IFERROR(_xll.qlIndexFixing(Index3M,H1825,TRUE,_xll.ohTrigger(RecalcTrigger,Trigger3M)),NA())</f>
        <v>2.4045061202865557E-2</v>
      </c>
      <c r="M1825" s="52">
        <f>IFERROR(_xll.qlIndexFixing(ONIndex3M,I1825,TRUE,_xll.ohTrigger(RecalcTrigger,Trigger3M)),NA())</f>
        <v>2.3986097943771156E-2</v>
      </c>
      <c r="N1825" s="52">
        <f>IFERROR(_xll.qlIndexFixing(Index6M,$H1825,TRUE,_xll.ohTrigger(RecalcTrigger,Trigger6M)),NA())</f>
        <v>2.5695200307647124E-2</v>
      </c>
      <c r="O1825" s="52">
        <f>IFERROR(_xll.qlIndexFixing(ONIndex6M,I1825,TRUE,_xll.ohTrigger(RecalcTrigger,Trigger6M)),NA())</f>
        <v>2.555869636645447E-2</v>
      </c>
      <c r="P1825" s="52">
        <f>IFERROR(_xll.qlIndexFixing(Index1Y,$H1825,TRUE,_xll.ohTrigger(RecalcTrigger,Trigger1Y)),NA())</f>
        <v>2.8092544852939987E-2</v>
      </c>
      <c r="Q1825" s="52">
        <f>IFERROR(_xll.qlIndexFixing(ONIndex1Y,I1825,TRUE,_xll.ohTrigger(RecalcTrigger,Trigger1Y)),NA())</f>
        <v>2.7745153540248424E-2</v>
      </c>
    </row>
    <row r="1826" spans="2:17" x14ac:dyDescent="0.2">
      <c r="B1826" s="46" t="s">
        <v>51</v>
      </c>
      <c r="D1826" s="49">
        <f>_xll.qlCalendarAdvance(LocalCalendar,$D1825,B1826,"f",FALSE)</f>
        <v>52418</v>
      </c>
      <c r="E1826" s="49">
        <f>_xll.qlInterestRateIndexValueDate(IndexON,D1826)</f>
        <v>52418</v>
      </c>
      <c r="F1826" s="52">
        <f>IFERROR(_xll.qlIndexFixing(IndexON,D1826,TRUE,_xll.ohTrigger(RecalcTrigger,TriggerON)),NA())</f>
        <v>2.0430994138429526E-2</v>
      </c>
      <c r="H1826" s="49">
        <f>_xll.qlCalendarAdvance(IborCalendar,$H1825,B1826,"f",FALSE)</f>
        <v>52405</v>
      </c>
      <c r="I1826" s="49">
        <f>_xll.qlInterestRateIndexValueDate(Index1M,$H1826)</f>
        <v>52407</v>
      </c>
      <c r="J1826" s="52">
        <f>IFERROR(_xll.qlIndexFixing(Index1M,$H1826,TRUE,_xll.ohTrigger(RecalcTrigger,Trigger1M)),NA())</f>
        <v>2.1864979606778245E-2</v>
      </c>
      <c r="K1826" s="52">
        <f>IFERROR(_xll.qlIndexFixing(ONIndex1M,I1826,TRUE,_xll.ohTrigger(RecalcTrigger,Trigger1M)),NA())</f>
        <v>2.1846425500227085E-2</v>
      </c>
      <c r="L1826" s="52">
        <f>IFERROR(_xll.qlIndexFixing(Index3M,H1826,TRUE,_xll.ohTrigger(RecalcTrigger,Trigger3M)),NA())</f>
        <v>2.4042893518422308E-2</v>
      </c>
      <c r="M1826" s="52">
        <f>IFERROR(_xll.qlIndexFixing(ONIndex3M,I1826,TRUE,_xll.ohTrigger(RecalcTrigger,Trigger3M)),NA())</f>
        <v>2.3984015559346261E-2</v>
      </c>
      <c r="N1826" s="52">
        <f>IFERROR(_xll.qlIndexFixing(Index6M,$H1826,TRUE,_xll.ohTrigger(RecalcTrigger,Trigger6M)),NA())</f>
        <v>2.5695840685983101E-2</v>
      </c>
      <c r="O1826" s="52">
        <f>IFERROR(_xll.qlIndexFixing(ONIndex6M,I1826,TRUE,_xll.ohTrigger(RecalcTrigger,Trigger6M)),NA())</f>
        <v>2.5556585987702718E-2</v>
      </c>
      <c r="P1826" s="52">
        <f>IFERROR(_xll.qlIndexFixing(Index1Y,$H1826,TRUE,_xll.ohTrigger(RecalcTrigger,Trigger1Y)),NA())</f>
        <v>2.8090274500305615E-2</v>
      </c>
      <c r="Q1826" s="52">
        <f>IFERROR(_xll.qlIndexFixing(ONIndex1Y,I1826,TRUE,_xll.ohTrigger(RecalcTrigger,Trigger1Y)),NA())</f>
        <v>2.7744087108585447E-2</v>
      </c>
    </row>
    <row r="1827" spans="2:17" x14ac:dyDescent="0.2">
      <c r="B1827" s="46" t="s">
        <v>51</v>
      </c>
      <c r="D1827" s="49">
        <f>_xll.qlCalendarAdvance(LocalCalendar,$D1826,B1827,"f",FALSE)</f>
        <v>52425</v>
      </c>
      <c r="E1827" s="49">
        <f>_xll.qlInterestRateIndexValueDate(IndexON,D1827)</f>
        <v>52425</v>
      </c>
      <c r="F1827" s="52">
        <f>IFERROR(_xll.qlIndexFixing(IndexON,D1827,TRUE,_xll.ohTrigger(RecalcTrigger,TriggerON)),NA())</f>
        <v>2.0428962031067144E-2</v>
      </c>
      <c r="H1827" s="49">
        <f>_xll.qlCalendarAdvance(IborCalendar,$H1826,B1827,"f",FALSE)</f>
        <v>52412</v>
      </c>
      <c r="I1827" s="49">
        <f>_xll.qlInterestRateIndexValueDate(Index1M,$H1827)</f>
        <v>52414</v>
      </c>
      <c r="J1827" s="52">
        <f>IFERROR(_xll.qlIndexFixing(Index1M,$H1827,TRUE,_xll.ohTrigger(RecalcTrigger,Trigger1M)),NA())</f>
        <v>2.1864071028183385E-2</v>
      </c>
      <c r="K1827" s="52">
        <f>IFERROR(_xll.qlIndexFixing(ONIndex1M,I1827,TRUE,_xll.ohTrigger(RecalcTrigger,Trigger1M)),NA())</f>
        <v>2.1847317059633387E-2</v>
      </c>
      <c r="L1827" s="52">
        <f>IFERROR(_xll.qlIndexFixing(Index3M,H1827,TRUE,_xll.ohTrigger(RecalcTrigger,Trigger3M)),NA())</f>
        <v>2.4040714659156255E-2</v>
      </c>
      <c r="M1827" s="52">
        <f>IFERROR(_xll.qlIndexFixing(ONIndex3M,I1827,TRUE,_xll.ohTrigger(RecalcTrigger,Trigger3M)),NA())</f>
        <v>2.3983868275960774E-2</v>
      </c>
      <c r="N1827" s="52">
        <f>IFERROR(_xll.qlIndexFixing(Index6M,$H1827,TRUE,_xll.ohTrigger(RecalcTrigger,Trigger6M)),NA())</f>
        <v>2.5692755313828926E-2</v>
      </c>
      <c r="O1827" s="52">
        <f>IFERROR(_xll.qlIndexFixing(ONIndex6M,I1827,TRUE,_xll.ohTrigger(RecalcTrigger,Trigger6M)),NA())</f>
        <v>2.555672499438888E-2</v>
      </c>
      <c r="P1827" s="52">
        <f>IFERROR(_xll.qlIndexFixing(Index1Y,$H1827,TRUE,_xll.ohTrigger(RecalcTrigger,Trigger1Y)),NA())</f>
        <v>2.8088849677317982E-2</v>
      </c>
      <c r="Q1827" s="52">
        <f>IFERROR(_xll.qlIndexFixing(ONIndex1Y,I1827,TRUE,_xll.ohTrigger(RecalcTrigger,Trigger1Y)),NA())</f>
        <v>2.7745940178023343E-2</v>
      </c>
    </row>
    <row r="1828" spans="2:17" x14ac:dyDescent="0.2">
      <c r="B1828" s="46" t="s">
        <v>51</v>
      </c>
      <c r="D1828" s="49">
        <f>_xll.qlCalendarAdvance(LocalCalendar,$D1827,B1828,"f",FALSE)</f>
        <v>52432</v>
      </c>
      <c r="E1828" s="49">
        <f>_xll.qlInterestRateIndexValueDate(IndexON,D1828)</f>
        <v>52432</v>
      </c>
      <c r="F1828" s="52">
        <f>IFERROR(_xll.qlIndexFixing(IndexON,D1828,TRUE,_xll.ohTrigger(RecalcTrigger,TriggerON)),NA())</f>
        <v>2.0426918326101884E-2</v>
      </c>
      <c r="H1828" s="49">
        <f>_xll.qlCalendarAdvance(IborCalendar,$H1827,B1828,"f",FALSE)</f>
        <v>52419</v>
      </c>
      <c r="I1828" s="49">
        <f>_xll.qlInterestRateIndexValueDate(Index1M,$H1828)</f>
        <v>52421</v>
      </c>
      <c r="J1828" s="52">
        <f>IFERROR(_xll.qlIndexFixing(Index1M,$H1828,TRUE,_xll.ohTrigger(RecalcTrigger,Trigger1M)),NA())</f>
        <v>2.1863160769425016E-2</v>
      </c>
      <c r="K1828" s="52">
        <f>IFERROR(_xll.qlIndexFixing(ONIndex1M,I1828,TRUE,_xll.ohTrigger(RecalcTrigger,Trigger1M)),NA())</f>
        <v>2.1844617507831288E-2</v>
      </c>
      <c r="L1828" s="52">
        <f>IFERROR(_xll.qlIndexFixing(Index3M,H1828,TRUE,_xll.ohTrigger(RecalcTrigger,Trigger3M)),NA())</f>
        <v>2.4038524625085642E-2</v>
      </c>
      <c r="M1828" s="52">
        <f>IFERROR(_xll.qlIndexFixing(ONIndex3M,I1828,TRUE,_xll.ohTrigger(RecalcTrigger,Trigger3M)),NA())</f>
        <v>2.3979817464834241E-2</v>
      </c>
      <c r="N1828" s="52">
        <f>IFERROR(_xll.qlIndexFixing(Index6M,$H1828,TRUE,_xll.ohTrigger(RecalcTrigger,Trigger6M)),NA())</f>
        <v>2.5690396916138454E-2</v>
      </c>
      <c r="O1828" s="52">
        <f>IFERROR(_xll.qlIndexFixing(ONIndex6M,I1828,TRUE,_xll.ohTrigger(RecalcTrigger,Trigger6M)),NA())</f>
        <v>2.5552322384951864E-2</v>
      </c>
      <c r="P1828" s="52">
        <f>IFERROR(_xll.qlIndexFixing(Index1Y,$H1828,TRUE,_xll.ohTrigger(RecalcTrigger,Trigger1Y)),NA())</f>
        <v>2.8085599527638588E-2</v>
      </c>
      <c r="Q1828" s="52">
        <f>IFERROR(_xll.qlIndexFixing(ONIndex1Y,I1828,TRUE,_xll.ohTrigger(RecalcTrigger,Trigger1Y)),NA())</f>
        <v>2.7741823700244694E-2</v>
      </c>
    </row>
    <row r="1829" spans="2:17" x14ac:dyDescent="0.2">
      <c r="B1829" s="46" t="s">
        <v>51</v>
      </c>
      <c r="D1829" s="49">
        <f>_xll.qlCalendarAdvance(LocalCalendar,$D1828,B1829,"f",FALSE)</f>
        <v>52439</v>
      </c>
      <c r="E1829" s="49">
        <f>_xll.qlInterestRateIndexValueDate(IndexON,D1829)</f>
        <v>52439</v>
      </c>
      <c r="F1829" s="52">
        <f>IFERROR(_xll.qlIndexFixing(IndexON,D1829,TRUE,_xll.ohTrigger(RecalcTrigger,TriggerON)),NA())</f>
        <v>2.0424863023373874E-2</v>
      </c>
      <c r="H1829" s="49">
        <f>_xll.qlCalendarAdvance(IborCalendar,$H1828,B1829,"f",FALSE)</f>
        <v>52426</v>
      </c>
      <c r="I1829" s="49">
        <f>_xll.qlInterestRateIndexValueDate(Index1M,$H1829)</f>
        <v>52428</v>
      </c>
      <c r="J1829" s="52">
        <f>IFERROR(_xll.qlIndexFixing(Index1M,$H1829,TRUE,_xll.ohTrigger(RecalcTrigger,Trigger1M)),NA())</f>
        <v>2.1862248830495645E-2</v>
      </c>
      <c r="K1829" s="52">
        <f>IFERROR(_xll.qlIndexFixing(ONIndex1M,I1829,TRUE,_xll.ohTrigger(RecalcTrigger,Trigger1M)),NA())</f>
        <v>2.1843710996085619E-2</v>
      </c>
      <c r="L1829" s="52">
        <f>IFERROR(_xll.qlIndexFixing(Index3M,H1829,TRUE,_xll.ohTrigger(RecalcTrigger,Trigger3M)),NA())</f>
        <v>2.403632341622958E-2</v>
      </c>
      <c r="M1829" s="52">
        <f>IFERROR(_xll.qlIndexFixing(ONIndex3M,I1829,TRUE,_xll.ohTrigger(RecalcTrigger,Trigger3M)),NA())</f>
        <v>2.3977701754827052E-2</v>
      </c>
      <c r="N1829" s="52">
        <f>IFERROR(_xll.qlIndexFixing(Index6M,$H1829,TRUE,_xll.ohTrigger(RecalcTrigger,Trigger6M)),NA())</f>
        <v>2.5688761890937779E-2</v>
      </c>
      <c r="O1829" s="52">
        <f>IFERROR(_xll.qlIndexFixing(ONIndex6M,I1829,TRUE,_xll.ohTrigger(RecalcTrigger,Trigger6M)),NA())</f>
        <v>2.5550169160633018E-2</v>
      </c>
      <c r="P1829" s="52">
        <f>IFERROR(_xll.qlIndexFixing(Index1Y,$H1829,TRUE,_xll.ohTrigger(RecalcTrigger,Trigger1Y)),NA())</f>
        <v>2.808319490822956E-2</v>
      </c>
      <c r="Q1829" s="52">
        <f>IFERROR(_xll.qlIndexFixing(ONIndex1Y,I1829,TRUE,_xll.ohTrigger(RecalcTrigger,Trigger1Y)),NA())</f>
        <v>2.7740626723407047E-2</v>
      </c>
    </row>
    <row r="1830" spans="2:17" x14ac:dyDescent="0.2">
      <c r="B1830" s="46" t="s">
        <v>51</v>
      </c>
      <c r="D1830" s="49">
        <f>_xll.qlCalendarAdvance(LocalCalendar,$D1829,B1830,"f",FALSE)</f>
        <v>52446</v>
      </c>
      <c r="E1830" s="49">
        <f>_xll.qlInterestRateIndexValueDate(IndexON,D1830)</f>
        <v>52446</v>
      </c>
      <c r="F1830" s="52">
        <f>IFERROR(_xll.qlIndexFixing(IndexON,D1830,TRUE,_xll.ohTrigger(RecalcTrigger,TriggerON)),NA())</f>
        <v>2.0422796122883113E-2</v>
      </c>
      <c r="H1830" s="49">
        <f>_xll.qlCalendarAdvance(IborCalendar,$H1829,B1830,"f",FALSE)</f>
        <v>52433</v>
      </c>
      <c r="I1830" s="49">
        <f>_xll.qlInterestRateIndexValueDate(Index1M,$H1830)</f>
        <v>52435</v>
      </c>
      <c r="J1830" s="52">
        <f>IFERROR(_xll.qlIndexFixing(Index1M,$H1830,TRUE,_xll.ohTrigger(RecalcTrigger,Trigger1M)),NA())</f>
        <v>2.1861335211402766E-2</v>
      </c>
      <c r="K1830" s="52">
        <f>IFERROR(_xll.qlIndexFixing(ONIndex1M,I1830,TRUE,_xll.ohTrigger(RecalcTrigger,Trigger1M)),NA())</f>
        <v>2.1842802807201522E-2</v>
      </c>
      <c r="L1830" s="52">
        <f>IFERROR(_xll.qlIndexFixing(Index3M,H1830,TRUE,_xll.ohTrigger(RecalcTrigger,Trigger3M)),NA())</f>
        <v>2.4034111032606324E-2</v>
      </c>
      <c r="M1830" s="52">
        <f>IFERROR(_xll.qlIndexFixing(ONIndex3M,I1830,TRUE,_xll.ohTrigger(RecalcTrigger,Trigger3M)),NA())</f>
        <v>2.3975574936265787E-2</v>
      </c>
      <c r="N1830" s="52">
        <f>IFERROR(_xll.qlIndexFixing(Index6M,$H1830,TRUE,_xll.ohTrigger(RecalcTrigger,Trigger6M)),NA())</f>
        <v>2.5685636718003432E-2</v>
      </c>
      <c r="O1830" s="52">
        <f>IFERROR(_xll.qlIndexFixing(ONIndex6M,I1830,TRUE,_xll.ohTrigger(RecalcTrigger,Trigger6M)),NA())</f>
        <v>2.5548001654458474E-2</v>
      </c>
      <c r="P1830" s="52">
        <f>IFERROR(_xll.qlIndexFixing(Index1Y,$H1830,TRUE,_xll.ohTrigger(RecalcTrigger,Trigger1Y)),NA())</f>
        <v>2.8080745533862968E-2</v>
      </c>
      <c r="Q1830" s="52">
        <f>IFERROR(_xll.qlIndexFixing(ONIndex1Y,I1830,TRUE,_xll.ohTrigger(RecalcTrigger,Trigger1Y)),NA())</f>
        <v>2.7739386231617758E-2</v>
      </c>
    </row>
    <row r="1831" spans="2:17" x14ac:dyDescent="0.2">
      <c r="B1831" s="46" t="s">
        <v>51</v>
      </c>
      <c r="D1831" s="49">
        <f>_xll.qlCalendarAdvance(LocalCalendar,$D1830,B1831,"f",FALSE)</f>
        <v>52453</v>
      </c>
      <c r="E1831" s="49">
        <f>_xll.qlInterestRateIndexValueDate(IndexON,D1831)</f>
        <v>52453</v>
      </c>
      <c r="F1831" s="52">
        <f>IFERROR(_xll.qlIndexFixing(IndexON,D1831,TRUE,_xll.ohTrigger(RecalcTrigger,TriggerON)),NA())</f>
        <v>2.0420717624709539E-2</v>
      </c>
      <c r="H1831" s="49">
        <f>_xll.qlCalendarAdvance(IborCalendar,$H1830,B1831,"f",FALSE)</f>
        <v>52440</v>
      </c>
      <c r="I1831" s="49">
        <f>_xll.qlInterestRateIndexValueDate(Index1M,$H1831)</f>
        <v>52442</v>
      </c>
      <c r="J1831" s="52">
        <f>IFERROR(_xll.qlIndexFixing(Index1M,$H1831,TRUE,_xll.ohTrigger(RecalcTrigger,Trigger1M)),NA())</f>
        <v>2.1858626665855262E-2</v>
      </c>
      <c r="K1831" s="52">
        <f>IFERROR(_xll.qlIndexFixing(ONIndex1M,I1831,TRUE,_xll.ohTrigger(RecalcTrigger,Trigger1M)),NA())</f>
        <v>2.1841892941099061E-2</v>
      </c>
      <c r="L1831" s="52">
        <f>IFERROR(_xll.qlIndexFixing(Index3M,H1831,TRUE,_xll.ohTrigger(RecalcTrigger,Trigger3M)),NA())</f>
        <v>2.403188747423585E-2</v>
      </c>
      <c r="M1831" s="52">
        <f>IFERROR(_xll.qlIndexFixing(ONIndex3M,I1831,TRUE,_xll.ohTrigger(RecalcTrigger,Trigger3M)),NA())</f>
        <v>2.3973437009310317E-2</v>
      </c>
      <c r="N1831" s="52">
        <f>IFERROR(_xll.qlIndexFixing(Index6M,$H1831,TRUE,_xll.ohTrigger(RecalcTrigger,Trigger6M)),NA())</f>
        <v>2.5681028134712468E-2</v>
      </c>
      <c r="O1831" s="52">
        <f>IFERROR(_xll.qlIndexFixing(ONIndex6M,I1831,TRUE,_xll.ohTrigger(RecalcTrigger,Trigger6M)),NA())</f>
        <v>2.5545819866348296E-2</v>
      </c>
      <c r="P1831" s="52">
        <f>IFERROR(_xll.qlIndexFixing(Index1Y,$H1831,TRUE,_xll.ohTrigger(RecalcTrigger,Trigger1Y)),NA())</f>
        <v>2.8075619467996013E-2</v>
      </c>
      <c r="Q1831" s="52">
        <f>IFERROR(_xll.qlIndexFixing(ONIndex1Y,I1831,TRUE,_xll.ohTrigger(RecalcTrigger,Trigger1Y)),NA())</f>
        <v>2.7738102224716954E-2</v>
      </c>
    </row>
    <row r="1832" spans="2:17" x14ac:dyDescent="0.2">
      <c r="B1832" s="46" t="s">
        <v>51</v>
      </c>
      <c r="D1832" s="49">
        <f>_xll.qlCalendarAdvance(LocalCalendar,$D1831,B1832,"f",FALSE)</f>
        <v>52460</v>
      </c>
      <c r="E1832" s="49">
        <f>_xll.qlInterestRateIndexValueDate(IndexON,D1832)</f>
        <v>52460</v>
      </c>
      <c r="F1832" s="52">
        <f>IFERROR(_xll.qlIndexFixing(IndexON,D1832,TRUE,_xll.ohTrigger(RecalcTrigger,TriggerON)),NA())</f>
        <v>2.0418627528773214E-2</v>
      </c>
      <c r="H1832" s="49">
        <f>_xll.qlCalendarAdvance(IborCalendar,$H1831,B1832,"f",FALSE)</f>
        <v>52447</v>
      </c>
      <c r="I1832" s="49">
        <f>_xll.qlInterestRateIndexValueDate(Index1M,$H1832)</f>
        <v>52449</v>
      </c>
      <c r="J1832" s="52">
        <f>IFERROR(_xll.qlIndexFixing(Index1M,$H1832,TRUE,_xll.ohTrigger(RecalcTrigger,Trigger1M)),NA())</f>
        <v>2.1860100520722466E-2</v>
      </c>
      <c r="K1832" s="52">
        <f>IFERROR(_xll.qlIndexFixing(ONIndex1M,I1832,TRUE,_xll.ohTrigger(RecalcTrigger,Trigger1M)),NA())</f>
        <v>2.1840981398018045E-2</v>
      </c>
      <c r="L1832" s="52">
        <f>IFERROR(_xll.qlIndexFixing(Index3M,H1832,TRUE,_xll.ohTrigger(RecalcTrigger,Trigger3M)),NA())</f>
        <v>2.402965274113554E-2</v>
      </c>
      <c r="M1832" s="52">
        <f>IFERROR(_xll.qlIndexFixing(ONIndex3M,I1832,TRUE,_xll.ohTrigger(RecalcTrigger,Trigger3M)),NA())</f>
        <v>2.397128797380077E-2</v>
      </c>
      <c r="N1832" s="52">
        <f>IFERROR(_xll.qlIndexFixing(Index6M,$H1832,TRUE,_xll.ohTrigger(RecalcTrigger,Trigger6M)),NA())</f>
        <v>2.5680818649880467E-2</v>
      </c>
      <c r="O1832" s="52">
        <f>IFERROR(_xll.qlIndexFixing(ONIndex6M,I1832,TRUE,_xll.ohTrigger(RecalcTrigger,Trigger6M)),NA())</f>
        <v>2.5543623796302484E-2</v>
      </c>
      <c r="P1832" s="52">
        <f>IFERROR(_xll.qlIndexFixing(Index1Y,$H1832,TRUE,_xll.ohTrigger(RecalcTrigger,Trigger1Y)),NA())</f>
        <v>2.8075712521569735E-2</v>
      </c>
      <c r="Q1832" s="52">
        <f>IFERROR(_xll.qlIndexFixing(ONIndex1Y,I1832,TRUE,_xll.ohTrigger(RecalcTrigger,Trigger1Y)),NA())</f>
        <v>2.7736774702704636E-2</v>
      </c>
    </row>
    <row r="1833" spans="2:17" x14ac:dyDescent="0.2">
      <c r="B1833" s="46" t="s">
        <v>51</v>
      </c>
      <c r="D1833" s="49">
        <f>_xll.qlCalendarAdvance(LocalCalendar,$D1832,B1833,"f",FALSE)</f>
        <v>52467</v>
      </c>
      <c r="E1833" s="49">
        <f>_xll.qlInterestRateIndexValueDate(IndexON,D1833)</f>
        <v>52467</v>
      </c>
      <c r="F1833" s="52">
        <f>IFERROR(_xll.qlIndexFixing(IndexON,D1833,TRUE,_xll.ohTrigger(RecalcTrigger,TriggerON)),NA())</f>
        <v>2.041652583507414E-2</v>
      </c>
      <c r="H1833" s="49">
        <f>_xll.qlCalendarAdvance(IborCalendar,$H1832,B1833,"f",FALSE)</f>
        <v>52454</v>
      </c>
      <c r="I1833" s="49">
        <f>_xll.qlInterestRateIndexValueDate(Index1M,$H1833)</f>
        <v>52456</v>
      </c>
      <c r="J1833" s="52">
        <f>IFERROR(_xll.qlIndexFixing(Index1M,$H1833,TRUE,_xll.ohTrigger(RecalcTrigger,Trigger1M)),NA())</f>
        <v>2.1858584273110604E-2</v>
      </c>
      <c r="K1833" s="52">
        <f>IFERROR(_xll.qlIndexFixing(ONIndex1M,I1833,TRUE,_xll.ohTrigger(RecalcTrigger,Trigger1M)),NA())</f>
        <v>2.1840068177878535E-2</v>
      </c>
      <c r="L1833" s="52">
        <f>IFERROR(_xll.qlIndexFixing(Index3M,H1833,TRUE,_xll.ohTrigger(RecalcTrigger,Trigger3M)),NA())</f>
        <v>2.4027406833324511E-2</v>
      </c>
      <c r="M1833" s="52">
        <f>IFERROR(_xll.qlIndexFixing(ONIndex3M,I1833,TRUE,_xll.ohTrigger(RecalcTrigger,Trigger3M)),NA())</f>
        <v>2.3969127829737147E-2</v>
      </c>
      <c r="N1833" s="52">
        <f>IFERROR(_xll.qlIndexFixing(Index6M,$H1833,TRUE,_xll.ohTrigger(RecalcTrigger,Trigger6M)),NA())</f>
        <v>2.5679120938012372E-2</v>
      </c>
      <c r="O1833" s="52">
        <f>IFERROR(_xll.qlIndexFixing(ONIndex6M,I1833,TRUE,_xll.ohTrigger(RecalcTrigger,Trigger6M)),NA())</f>
        <v>2.5541413444400973E-2</v>
      </c>
      <c r="P1833" s="52">
        <f>IFERROR(_xll.qlIndexFixing(Index1Y,$H1833,TRUE,_xll.ohTrigger(RecalcTrigger,Trigger1Y)),NA())</f>
        <v>2.807312888431451E-2</v>
      </c>
      <c r="Q1833" s="52">
        <f>IFERROR(_xll.qlIndexFixing(ONIndex1Y,I1833,TRUE,_xll.ohTrigger(RecalcTrigger,Trigger1Y)),NA())</f>
        <v>2.7735403665660741E-2</v>
      </c>
    </row>
    <row r="1834" spans="2:17" x14ac:dyDescent="0.2">
      <c r="B1834" s="46" t="s">
        <v>51</v>
      </c>
      <c r="D1834" s="49">
        <f>_xll.qlCalendarAdvance(LocalCalendar,$D1833,B1834,"f",FALSE)</f>
        <v>52474</v>
      </c>
      <c r="E1834" s="49">
        <f>_xll.qlInterestRateIndexValueDate(IndexON,D1834)</f>
        <v>52474</v>
      </c>
      <c r="F1834" s="52">
        <f>IFERROR(_xll.qlIndexFixing(IndexON,D1834,TRUE,_xll.ohTrigger(RecalcTrigger,TriggerON)),NA())</f>
        <v>2.0414412543692251E-2</v>
      </c>
      <c r="H1834" s="49">
        <f>_xll.qlCalendarAdvance(IborCalendar,$H1833,B1834,"f",FALSE)</f>
        <v>52461</v>
      </c>
      <c r="I1834" s="49">
        <f>_xll.qlInterestRateIndexValueDate(Index1M,$H1834)</f>
        <v>52463</v>
      </c>
      <c r="J1834" s="52">
        <f>IFERROR(_xll.qlIndexFixing(Index1M,$H1834,TRUE,_xll.ohTrigger(RecalcTrigger,Trigger1M)),NA())</f>
        <v>2.1857663933351201E-2</v>
      </c>
      <c r="K1834" s="52">
        <f>IFERROR(_xll.qlIndexFixing(ONIndex1M,I1834,TRUE,_xll.ohTrigger(RecalcTrigger,Trigger1M)),NA())</f>
        <v>2.1839153280680534E-2</v>
      </c>
      <c r="L1834" s="52">
        <f>IFERROR(_xll.qlIndexFixing(Index3M,H1834,TRUE,_xll.ohTrigger(RecalcTrigger,Trigger3M)),NA())</f>
        <v>2.4025149750823611E-2</v>
      </c>
      <c r="M1834" s="52">
        <f>IFERROR(_xll.qlIndexFixing(ONIndex3M,I1834,TRUE,_xll.ohTrigger(RecalcTrigger,Trigger3M)),NA())</f>
        <v>2.3966956577199383E-2</v>
      </c>
      <c r="N1834" s="52">
        <f>IFERROR(_xll.qlIndexFixing(Index6M,$H1834,TRUE,_xll.ohTrigger(RecalcTrigger,Trigger6M)),NA())</f>
        <v>2.5675942712198037E-2</v>
      </c>
      <c r="O1834" s="52">
        <f>IFERROR(_xll.qlIndexFixing(ONIndex6M,I1834,TRUE,_xll.ohTrigger(RecalcTrigger,Trigger6M)),NA())</f>
        <v>2.5539188810723701E-2</v>
      </c>
      <c r="P1834" s="52">
        <f>IFERROR(_xll.qlIndexFixing(Index1Y,$H1834,TRUE,_xll.ohTrigger(RecalcTrigger,Trigger1Y)),NA())</f>
        <v>2.8070500493444991E-2</v>
      </c>
      <c r="Q1834" s="52">
        <f>IFERROR(_xll.qlIndexFixing(ONIndex1Y,I1834,TRUE,_xll.ohTrigger(RecalcTrigger,Trigger1Y)),NA())</f>
        <v>2.7733989113665203E-2</v>
      </c>
    </row>
    <row r="1835" spans="2:17" x14ac:dyDescent="0.2">
      <c r="B1835" s="46" t="s">
        <v>51</v>
      </c>
      <c r="D1835" s="49">
        <f>_xll.qlCalendarAdvance(LocalCalendar,$D1834,B1835,"f",FALSE)</f>
        <v>52482</v>
      </c>
      <c r="E1835" s="49">
        <f>_xll.qlInterestRateIndexValueDate(IndexON,D1835)</f>
        <v>52482</v>
      </c>
      <c r="F1835" s="52">
        <f>IFERROR(_xll.qlIndexFixing(IndexON,D1835,TRUE,_xll.ohTrigger(RecalcTrigger,TriggerON)),NA())</f>
        <v>2.0411983152204272E-2</v>
      </c>
      <c r="H1835" s="49">
        <f>_xll.qlCalendarAdvance(IborCalendar,$H1834,B1835,"f",FALSE)</f>
        <v>52468</v>
      </c>
      <c r="I1835" s="49">
        <f>_xll.qlInterestRateIndexValueDate(Index1M,$H1835)</f>
        <v>52470</v>
      </c>
      <c r="J1835" s="52">
        <f>IFERROR(_xll.qlIndexFixing(Index1M,$H1835,TRUE,_xll.ohTrigger(RecalcTrigger,Trigger1M)),NA())</f>
        <v>2.1856741913425792E-2</v>
      </c>
      <c r="K1835" s="52">
        <f>IFERROR(_xll.qlIndexFixing(ONIndex1M,I1835,TRUE,_xll.ohTrigger(RecalcTrigger,Trigger1M)),NA())</f>
        <v>2.1838236706344105E-2</v>
      </c>
      <c r="L1835" s="52">
        <f>IFERROR(_xll.qlIndexFixing(Index3M,H1835,TRUE,_xll.ohTrigger(RecalcTrigger,Trigger3M)),NA())</f>
        <v>2.4022881493651085E-2</v>
      </c>
      <c r="M1835" s="52">
        <f>IFERROR(_xll.qlIndexFixing(ONIndex3M,I1835,TRUE,_xll.ohTrigger(RecalcTrigger,Trigger3M)),NA())</f>
        <v>2.3964774216347351E-2</v>
      </c>
      <c r="N1835" s="52">
        <f>IFERROR(_xll.qlIndexFixing(Index6M,$H1835,TRUE,_xll.ohTrigger(RecalcTrigger,Trigger6M)),NA())</f>
        <v>2.5673483042406322E-2</v>
      </c>
      <c r="O1835" s="52">
        <f>IFERROR(_xll.qlIndexFixing(ONIndex6M,I1835,TRUE,_xll.ohTrigger(RecalcTrigger,Trigger6M)),NA())</f>
        <v>2.5536949894950922E-2</v>
      </c>
      <c r="P1835" s="52">
        <f>IFERROR(_xll.qlIndexFixing(Index1Y,$H1835,TRUE,_xll.ohTrigger(RecalcTrigger,Trigger1Y)),NA())</f>
        <v>2.8068690511468503E-2</v>
      </c>
      <c r="Q1835" s="52">
        <f>IFERROR(_xll.qlIndexFixing(ONIndex1Y,I1835,TRUE,_xll.ohTrigger(RecalcTrigger,Trigger1Y)),NA())</f>
        <v>2.7732531046478215E-2</v>
      </c>
    </row>
    <row r="1836" spans="2:17" x14ac:dyDescent="0.2">
      <c r="B1836" s="46" t="s">
        <v>51</v>
      </c>
      <c r="D1836" s="49">
        <f>_xll.qlCalendarAdvance(LocalCalendar,$D1835,B1836,"f",FALSE)</f>
        <v>52489</v>
      </c>
      <c r="E1836" s="49">
        <f>_xll.qlInterestRateIndexValueDate(IndexON,D1836)</f>
        <v>52489</v>
      </c>
      <c r="F1836" s="52">
        <f>IFERROR(_xll.qlIndexFixing(IndexON,D1836,TRUE,_xll.ohTrigger(RecalcTrigger,TriggerON)),NA())</f>
        <v>2.0409845008542149E-2</v>
      </c>
      <c r="H1836" s="49">
        <f>_xll.qlCalendarAdvance(IborCalendar,$H1835,B1836,"f",FALSE)</f>
        <v>52475</v>
      </c>
      <c r="I1836" s="49">
        <f>_xll.qlInterestRateIndexValueDate(Index1M,$H1836)</f>
        <v>52477</v>
      </c>
      <c r="J1836" s="52">
        <f>IFERROR(_xll.qlIndexFixing(Index1M,$H1836,TRUE,_xll.ohTrigger(RecalcTrigger,Trigger1M)),NA())</f>
        <v>2.1855818213334377E-2</v>
      </c>
      <c r="K1836" s="52">
        <f>IFERROR(_xll.qlIndexFixing(ONIndex1M,I1836,TRUE,_xll.ohTrigger(RecalcTrigger,Trigger1M)),NA())</f>
        <v>2.1837318454949184E-2</v>
      </c>
      <c r="L1836" s="52">
        <f>IFERROR(_xll.qlIndexFixing(Index3M,H1836,TRUE,_xll.ohTrigger(RecalcTrigger,Trigger3M)),NA())</f>
        <v>2.401996725555534E-2</v>
      </c>
      <c r="M1836" s="52">
        <f>IFERROR(_xll.qlIndexFixing(ONIndex3M,I1836,TRUE,_xll.ohTrigger(RecalcTrigger,Trigger3M)),NA())</f>
        <v>2.3962580746861306E-2</v>
      </c>
      <c r="N1836" s="52">
        <f>IFERROR(_xll.qlIndexFixing(Index6M,$H1836,TRUE,_xll.ohTrigger(RecalcTrigger,Trigger6M)),NA())</f>
        <v>2.5668090493974081E-2</v>
      </c>
      <c r="O1836" s="52">
        <f>IFERROR(_xll.qlIndexFixing(ONIndex6M,I1836,TRUE,_xll.ohTrigger(RecalcTrigger,Trigger6M)),NA())</f>
        <v>2.5534696697402381E-2</v>
      </c>
      <c r="P1836" s="52">
        <f>IFERROR(_xll.qlIndexFixing(Index1Y,$H1836,TRUE,_xll.ohTrigger(RecalcTrigger,Trigger1Y)),NA())</f>
        <v>2.8065969208717664E-2</v>
      </c>
      <c r="Q1836" s="52">
        <f>IFERROR(_xll.qlIndexFixing(ONIndex1Y,I1836,TRUE,_xll.ohTrigger(RecalcTrigger,Trigger1Y)),NA())</f>
        <v>2.7731029464339585E-2</v>
      </c>
    </row>
    <row r="1837" spans="2:17" x14ac:dyDescent="0.2">
      <c r="B1837" s="46" t="s">
        <v>51</v>
      </c>
      <c r="D1837" s="49">
        <f>_xll.qlCalendarAdvance(LocalCalendar,$D1836,B1837,"f",FALSE)</f>
        <v>52496</v>
      </c>
      <c r="E1837" s="49">
        <f>_xll.qlInterestRateIndexValueDate(IndexON,D1837)</f>
        <v>52496</v>
      </c>
      <c r="F1837" s="52">
        <f>IFERROR(_xll.qlIndexFixing(IndexON,D1837,TRUE,_xll.ohTrigger(RecalcTrigger,TriggerON)),NA())</f>
        <v>2.0407695267117276E-2</v>
      </c>
      <c r="H1837" s="49">
        <f>_xll.qlCalendarAdvance(IborCalendar,$H1836,B1837,"f",FALSE)</f>
        <v>52482</v>
      </c>
      <c r="I1837" s="49">
        <f>_xll.qlInterestRateIndexValueDate(Index1M,$H1837)</f>
        <v>52484</v>
      </c>
      <c r="J1837" s="52">
        <f>IFERROR(_xll.qlIndexFixing(Index1M,$H1837,TRUE,_xll.ohTrigger(RecalcTrigger,Trigger1M)),NA())</f>
        <v>2.1855489541361711E-2</v>
      </c>
      <c r="K1837" s="52">
        <f>IFERROR(_xll.qlIndexFixing(ONIndex1M,I1837,TRUE,_xll.ohTrigger(RecalcTrigger,Trigger1M)),NA())</f>
        <v>2.1836398526495771E-2</v>
      </c>
      <c r="L1837" s="52">
        <f>IFERROR(_xll.qlIndexFixing(Index3M,H1837,TRUE,_xll.ohTrigger(RecalcTrigger,Trigger3M)),NA())</f>
        <v>2.4017677599589858E-2</v>
      </c>
      <c r="M1837" s="52">
        <f>IFERROR(_xll.qlIndexFixing(ONIndex3M,I1837,TRUE,_xll.ohTrigger(RecalcTrigger,Trigger3M)),NA())</f>
        <v>2.3960376168821185E-2</v>
      </c>
      <c r="N1837" s="52">
        <f>IFERROR(_xll.qlIndexFixing(Index6M,$H1837,TRUE,_xll.ohTrigger(RecalcTrigger,Trigger6M)),NA())</f>
        <v>2.5665606727112451E-2</v>
      </c>
      <c r="O1837" s="52">
        <f>IFERROR(_xll.qlIndexFixing(ONIndex6M,I1837,TRUE,_xll.ohTrigger(RecalcTrigger,Trigger6M)),NA())</f>
        <v>2.5532429217838271E-2</v>
      </c>
      <c r="P1837" s="52">
        <f>IFERROR(_xll.qlIndexFixing(Index1Y,$H1837,TRUE,_xll.ohTrigger(RecalcTrigger,Trigger1Y)),NA())</f>
        <v>2.8062346802684594E-2</v>
      </c>
      <c r="Q1837" s="52">
        <f>IFERROR(_xll.qlIndexFixing(ONIndex1Y,I1837,TRUE,_xll.ohTrigger(RecalcTrigger,Trigger1Y)),NA())</f>
        <v>2.7729484367089441E-2</v>
      </c>
    </row>
    <row r="1838" spans="2:17" x14ac:dyDescent="0.2">
      <c r="B1838" s="46" t="s">
        <v>51</v>
      </c>
      <c r="D1838" s="49">
        <f>_xll.qlCalendarAdvance(LocalCalendar,$D1837,B1838,"f",FALSE)</f>
        <v>52503</v>
      </c>
      <c r="E1838" s="49">
        <f>_xll.qlInterestRateIndexValueDate(IndexON,D1838)</f>
        <v>52503</v>
      </c>
      <c r="F1838" s="52">
        <f>IFERROR(_xll.qlIndexFixing(IndexON,D1838,TRUE,_xll.ohTrigger(RecalcTrigger,TriggerON)),NA())</f>
        <v>2.0405533928089525E-2</v>
      </c>
      <c r="H1838" s="49">
        <f>_xll.qlCalendarAdvance(IborCalendar,$H1837,B1838,"f",FALSE)</f>
        <v>52489</v>
      </c>
      <c r="I1838" s="49">
        <f>_xll.qlInterestRateIndexValueDate(Index1M,$H1838)</f>
        <v>52491</v>
      </c>
      <c r="J1838" s="52">
        <f>IFERROR(_xll.qlIndexFixing(Index1M,$H1838,TRUE,_xll.ohTrigger(RecalcTrigger,Trigger1M)),NA())</f>
        <v>2.1853965772656025E-2</v>
      </c>
      <c r="K1838" s="52">
        <f>IFERROR(_xll.qlIndexFixing(ONIndex1M,I1838,TRUE,_xll.ohTrigger(RecalcTrigger,Trigger1M)),NA())</f>
        <v>2.1835476920823993E-2</v>
      </c>
      <c r="L1838" s="52">
        <f>IFERROR(_xll.qlIndexFixing(Index3M,H1838,TRUE,_xll.ohTrigger(RecalcTrigger,Trigger3M)),NA())</f>
        <v>2.4015376769737938E-2</v>
      </c>
      <c r="M1838" s="52">
        <f>IFERROR(_xll.qlIndexFixing(ONIndex3M,I1838,TRUE,_xll.ohTrigger(RecalcTrigger,Trigger3M)),NA())</f>
        <v>2.3958160482306923E-2</v>
      </c>
      <c r="N1838" s="52">
        <f>IFERROR(_xll.qlIndexFixing(Index6M,$H1838,TRUE,_xll.ohTrigger(RecalcTrigger,Trigger6M)),NA())</f>
        <v>2.5663108497148014E-2</v>
      </c>
      <c r="O1838" s="52">
        <f>IFERROR(_xll.qlIndexFixing(ONIndex6M,I1838,TRUE,_xll.ohTrigger(RecalcTrigger,Trigger6M)),NA())</f>
        <v>2.5530147456578334E-2</v>
      </c>
      <c r="P1838" s="52">
        <f>IFERROR(_xll.qlIndexFixing(Index1Y,$H1838,TRUE,_xll.ohTrigger(RecalcTrigger,Trigger1Y)),NA())</f>
        <v>2.8059539400923098E-2</v>
      </c>
      <c r="Q1838" s="52">
        <f>IFERROR(_xll.qlIndexFixing(ONIndex1Y,I1838,TRUE,_xll.ohTrigger(RecalcTrigger,Trigger1Y)),NA())</f>
        <v>2.7727895754807719E-2</v>
      </c>
    </row>
    <row r="1839" spans="2:17" x14ac:dyDescent="0.2">
      <c r="B1839" s="46" t="s">
        <v>51</v>
      </c>
      <c r="D1839" s="49">
        <f>_xll.qlCalendarAdvance(LocalCalendar,$D1838,B1839,"f",FALSE)</f>
        <v>52510</v>
      </c>
      <c r="E1839" s="49">
        <f>_xll.qlInterestRateIndexValueDate(IndexON,D1839)</f>
        <v>52510</v>
      </c>
      <c r="F1839" s="52">
        <f>IFERROR(_xll.qlIndexFixing(IndexON,D1839,TRUE,_xll.ohTrigger(RecalcTrigger,TriggerON)),NA())</f>
        <v>2.0403360991139152E-2</v>
      </c>
      <c r="H1839" s="49">
        <f>_xll.qlCalendarAdvance(IborCalendar,$H1838,B1839,"f",FALSE)</f>
        <v>52496</v>
      </c>
      <c r="I1839" s="49">
        <f>_xll.qlInterestRateIndexValueDate(Index1M,$H1839)</f>
        <v>52498</v>
      </c>
      <c r="J1839" s="52">
        <f>IFERROR(_xll.qlIndexFixing(Index1M,$H1839,TRUE,_xll.ohTrigger(RecalcTrigger,Trigger1M)),NA())</f>
        <v>2.1853037032076583E-2</v>
      </c>
      <c r="K1839" s="52">
        <f>IFERROR(_xll.qlIndexFixing(ONIndex1M,I1839,TRUE,_xll.ohTrigger(RecalcTrigger,Trigger1M)),NA())</f>
        <v>2.1834553638253595E-2</v>
      </c>
      <c r="L1839" s="52">
        <f>IFERROR(_xll.qlIndexFixing(Index3M,H1839,TRUE,_xll.ohTrigger(RecalcTrigger,Trigger3M)),NA())</f>
        <v>2.4013064766018916E-2</v>
      </c>
      <c r="M1839" s="52">
        <f>IFERROR(_xll.qlIndexFixing(ONIndex3M,I1839,TRUE,_xll.ohTrigger(RecalcTrigger,Trigger3M)),NA())</f>
        <v>2.395593368731852E-2</v>
      </c>
      <c r="N1839" s="52">
        <f>IFERROR(_xll.qlIndexFixing(Index6M,$H1839,TRUE,_xll.ohTrigger(RecalcTrigger,Trigger6M)),NA())</f>
        <v>2.5660595804133917E-2</v>
      </c>
      <c r="O1839" s="52">
        <f>IFERROR(_xll.qlIndexFixing(ONIndex6M,I1839,TRUE,_xll.ohTrigger(RecalcTrigger,Trigger6M)),NA())</f>
        <v>2.5527851413142955E-2</v>
      </c>
      <c r="P1839" s="52">
        <f>IFERROR(_xll.qlIndexFixing(Index1Y,$H1839,TRUE,_xll.ohTrigger(RecalcTrigger,Trigger1Y)),NA())</f>
        <v>2.8056687247359987E-2</v>
      </c>
      <c r="Q1839" s="52">
        <f>IFERROR(_xll.qlIndexFixing(ONIndex1Y,I1839,TRUE,_xll.ohTrigger(RecalcTrigger,Trigger1Y)),NA())</f>
        <v>2.7726263627414482E-2</v>
      </c>
    </row>
    <row r="1840" spans="2:17" x14ac:dyDescent="0.2">
      <c r="B1840" s="46" t="s">
        <v>51</v>
      </c>
      <c r="D1840" s="49">
        <f>_xll.qlCalendarAdvance(LocalCalendar,$D1839,B1840,"f",FALSE)</f>
        <v>52517</v>
      </c>
      <c r="E1840" s="49">
        <f>_xll.qlInterestRateIndexValueDate(IndexON,D1840)</f>
        <v>52517</v>
      </c>
      <c r="F1840" s="52">
        <f>IFERROR(_xll.qlIndexFixing(IndexON,D1840,TRUE,_xll.ohTrigger(RecalcTrigger,TriggerON)),NA())</f>
        <v>2.0401176456585901E-2</v>
      </c>
      <c r="H1840" s="49">
        <f>_xll.qlCalendarAdvance(IborCalendar,$H1839,B1840,"f",FALSE)</f>
        <v>52503</v>
      </c>
      <c r="I1840" s="49">
        <f>_xll.qlInterestRateIndexValueDate(Index1M,$H1840)</f>
        <v>52505</v>
      </c>
      <c r="J1840" s="52">
        <f>IFERROR(_xll.qlIndexFixing(Index1M,$H1840,TRUE,_xll.ohTrigger(RecalcTrigger,Trigger1M)),NA())</f>
        <v>2.1852106611328637E-2</v>
      </c>
      <c r="K1840" s="52">
        <f>IFERROR(_xll.qlIndexFixing(ONIndex1M,I1840,TRUE,_xll.ohTrigger(RecalcTrigger,Trigger1M)),NA())</f>
        <v>2.183362867854477E-2</v>
      </c>
      <c r="L1840" s="52">
        <f>IFERROR(_xll.qlIndexFixing(Index3M,H1840,TRUE,_xll.ohTrigger(RecalcTrigger,Trigger3M)),NA())</f>
        <v>2.4013265210493722E-2</v>
      </c>
      <c r="M1840" s="52">
        <f>IFERROR(_xll.qlIndexFixing(ONIndex3M,I1840,TRUE,_xll.ohTrigger(RecalcTrigger,Trigger3M)),NA())</f>
        <v>2.3953695783855977E-2</v>
      </c>
      <c r="N1840" s="52">
        <f>IFERROR(_xll.qlIndexFixing(Index6M,$H1840,TRUE,_xll.ohTrigger(RecalcTrigger,Trigger6M)),NA())</f>
        <v>2.5658793530135726E-2</v>
      </c>
      <c r="O1840" s="52">
        <f>IFERROR(_xll.qlIndexFixing(ONIndex6M,I1840,TRUE,_xll.ohTrigger(RecalcTrigger,Trigger6M)),NA())</f>
        <v>2.5525541088091686E-2</v>
      </c>
      <c r="P1840" s="52">
        <f>IFERROR(_xll.qlIndexFixing(Index1Y,$H1840,TRUE,_xll.ohTrigger(RecalcTrigger,Trigger1Y)),NA())</f>
        <v>2.805379034237605E-2</v>
      </c>
      <c r="Q1840" s="52">
        <f>IFERROR(_xll.qlIndexFixing(ONIndex1Y,I1840,TRUE,_xll.ohTrigger(RecalcTrigger,Trigger1Y)),NA())</f>
        <v>2.7724587985069604E-2</v>
      </c>
    </row>
    <row r="1841" spans="2:17" x14ac:dyDescent="0.2">
      <c r="B1841" s="46" t="s">
        <v>51</v>
      </c>
      <c r="D1841" s="49">
        <f>_xll.qlCalendarAdvance(LocalCalendar,$D1840,B1841,"f",FALSE)</f>
        <v>52524</v>
      </c>
      <c r="E1841" s="49">
        <f>_xll.qlInterestRateIndexValueDate(IndexON,D1841)</f>
        <v>52524</v>
      </c>
      <c r="F1841" s="52">
        <f>IFERROR(_xll.qlIndexFixing(IndexON,D1841,TRUE,_xll.ohTrigger(RecalcTrigger,TriggerON)),NA())</f>
        <v>2.0398980324189964E-2</v>
      </c>
      <c r="H1841" s="49">
        <f>_xll.qlCalendarAdvance(IborCalendar,$H1840,B1841,"f",FALSE)</f>
        <v>52510</v>
      </c>
      <c r="I1841" s="49">
        <f>_xll.qlInterestRateIndexValueDate(Index1M,$H1841)</f>
        <v>52512</v>
      </c>
      <c r="J1841" s="52">
        <f>IFERROR(_xll.qlIndexFixing(Index1M,$H1841,TRUE,_xll.ohTrigger(RecalcTrigger,Trigger1M)),NA())</f>
        <v>2.1851174510417182E-2</v>
      </c>
      <c r="K1841" s="52">
        <f>IFERROR(_xll.qlIndexFixing(ONIndex1M,I1841,TRUE,_xll.ohTrigger(RecalcTrigger,Trigger1M)),NA())</f>
        <v>2.183270204161758E-2</v>
      </c>
      <c r="L1841" s="52">
        <f>IFERROR(_xll.qlIndexFixing(Index3M,H1841,TRUE,_xll.ohTrigger(RecalcTrigger,Trigger3M)),NA())</f>
        <v>2.400903728359274E-2</v>
      </c>
      <c r="M1841" s="52">
        <f>IFERROR(_xll.qlIndexFixing(ONIndex3M,I1841,TRUE,_xll.ohTrigger(RecalcTrigger,Trigger3M)),NA())</f>
        <v>2.3951446771839358E-2</v>
      </c>
      <c r="N1841" s="52">
        <f>IFERROR(_xll.qlIndexFixing(Index6M,$H1841,TRUE,_xll.ohTrigger(RecalcTrigger,Trigger6M)),NA())</f>
        <v>2.5656250698075402E-2</v>
      </c>
      <c r="O1841" s="52">
        <f>IFERROR(_xll.qlIndexFixing(ONIndex6M,I1841,TRUE,_xll.ohTrigger(RecalcTrigger,Trigger6M)),NA())</f>
        <v>2.5523216481024846E-2</v>
      </c>
      <c r="P1841" s="52">
        <f>IFERROR(_xll.qlIndexFixing(Index1Y,$H1841,TRUE,_xll.ohTrigger(RecalcTrigger,Trigger1Y)),NA())</f>
        <v>2.8051691363403596E-2</v>
      </c>
      <c r="Q1841" s="52">
        <f>IFERROR(_xll.qlIndexFixing(ONIndex1Y,I1841,TRUE,_xll.ohTrigger(RecalcTrigger,Trigger1Y)),NA())</f>
        <v>2.7722868827533276E-2</v>
      </c>
    </row>
    <row r="1842" spans="2:17" x14ac:dyDescent="0.2">
      <c r="B1842" s="46" t="s">
        <v>51</v>
      </c>
      <c r="D1842" s="49">
        <f>_xll.qlCalendarAdvance(LocalCalendar,$D1841,B1842,"f",FALSE)</f>
        <v>52531</v>
      </c>
      <c r="E1842" s="49">
        <f>_xll.qlInterestRateIndexValueDate(IndexON,D1842)</f>
        <v>52531</v>
      </c>
      <c r="F1842" s="52">
        <f>IFERROR(_xll.qlIndexFixing(IndexON,D1842,TRUE,_xll.ohTrigger(RecalcTrigger,TriggerON)),NA())</f>
        <v>2.0396772594191148E-2</v>
      </c>
      <c r="H1842" s="49">
        <f>_xll.qlCalendarAdvance(IborCalendar,$H1841,B1842,"f",FALSE)</f>
        <v>52517</v>
      </c>
      <c r="I1842" s="49">
        <f>_xll.qlInterestRateIndexValueDate(Index1M,$H1842)</f>
        <v>52519</v>
      </c>
      <c r="J1842" s="52">
        <f>IFERROR(_xll.qlIndexFixing(Index1M,$H1842,TRUE,_xll.ohTrigger(RecalcTrigger,Trigger1M)),NA())</f>
        <v>2.1850240729347215E-2</v>
      </c>
      <c r="K1842" s="52">
        <f>IFERROR(_xll.qlIndexFixing(ONIndex1M,I1842,TRUE,_xll.ohTrigger(RecalcTrigger,Trigger1M)),NA())</f>
        <v>2.183177372779177E-2</v>
      </c>
      <c r="L1842" s="52">
        <f>IFERROR(_xll.qlIndexFixing(Index3M,H1842,TRUE,_xll.ohTrigger(RecalcTrigger,Trigger3M)),NA())</f>
        <v>2.4006690804263639E-2</v>
      </c>
      <c r="M1842" s="52">
        <f>IFERROR(_xll.qlIndexFixing(ONIndex3M,I1842,TRUE,_xll.ohTrigger(RecalcTrigger,Trigger3M)),NA())</f>
        <v>2.3949186651348597E-2</v>
      </c>
      <c r="N1842" s="52">
        <f>IFERROR(_xll.qlIndexFixing(Index6M,$H1842,TRUE,_xll.ohTrigger(RecalcTrigger,Trigger6M)),NA())</f>
        <v>2.565658240134756E-2</v>
      </c>
      <c r="O1842" s="52">
        <f>IFERROR(_xll.qlIndexFixing(ONIndex6M,I1842,TRUE,_xll.ohTrigger(RecalcTrigger,Trigger6M)),NA())</f>
        <v>2.5520877591942437E-2</v>
      </c>
      <c r="P1842" s="52">
        <f>IFERROR(_xll.qlIndexFixing(Index1Y,$H1842,TRUE,_xll.ohTrigger(RecalcTrigger,Trigger1Y)),NA())</f>
        <v>2.8047862279697699E-2</v>
      </c>
      <c r="Q1842" s="52">
        <f>IFERROR(_xll.qlIndexFixing(ONIndex1Y,I1842,TRUE,_xll.ohTrigger(RecalcTrigger,Trigger1Y)),NA())</f>
        <v>2.7721106155205177E-2</v>
      </c>
    </row>
    <row r="1843" spans="2:17" x14ac:dyDescent="0.2">
      <c r="B1843" s="46" t="s">
        <v>51</v>
      </c>
      <c r="D1843" s="49">
        <f>_xll.qlCalendarAdvance(LocalCalendar,$D1842,B1843,"f",FALSE)</f>
        <v>52538</v>
      </c>
      <c r="E1843" s="49">
        <f>_xll.qlInterestRateIndexValueDate(IndexON,D1843)</f>
        <v>52538</v>
      </c>
      <c r="F1843" s="52">
        <f>IFERROR(_xll.qlIndexFixing(IndexON,D1843,TRUE,_xll.ohTrigger(RecalcTrigger,TriggerON)),NA())</f>
        <v>2.0394553266429583E-2</v>
      </c>
      <c r="H1843" s="49">
        <f>_xll.qlCalendarAdvance(IborCalendar,$H1842,B1843,"f",FALSE)</f>
        <v>52524</v>
      </c>
      <c r="I1843" s="49">
        <f>_xll.qlInterestRateIndexValueDate(Index1M,$H1843)</f>
        <v>52526</v>
      </c>
      <c r="J1843" s="52">
        <f>IFERROR(_xll.qlIndexFixing(Index1M,$H1843,TRUE,_xll.ohTrigger(RecalcTrigger,Trigger1M)),NA())</f>
        <v>2.1849305268113739E-2</v>
      </c>
      <c r="K1843" s="52">
        <f>IFERROR(_xll.qlIndexFixing(ONIndex1M,I1843,TRUE,_xll.ohTrigger(RecalcTrigger,Trigger1M)),NA())</f>
        <v>2.1830843736827532E-2</v>
      </c>
      <c r="L1843" s="52">
        <f>IFERROR(_xll.qlIndexFixing(Index3M,H1843,TRUE,_xll.ohTrigger(RecalcTrigger,Trigger3M)),NA())</f>
        <v>2.4004333150420182E-2</v>
      </c>
      <c r="M1843" s="52">
        <f>IFERROR(_xll.qlIndexFixing(ONIndex3M,I1843,TRUE,_xll.ohTrigger(RecalcTrigger,Trigger3M)),NA())</f>
        <v>2.3946915422383697E-2</v>
      </c>
      <c r="N1843" s="52">
        <f>IFERROR(_xll.qlIndexFixing(Index6M,$H1843,TRUE,_xll.ohTrigger(RecalcTrigger,Trigger6M)),NA())</f>
        <v>2.5651121642348815E-2</v>
      </c>
      <c r="O1843" s="52">
        <f>IFERROR(_xll.qlIndexFixing(ONIndex6M,I1843,TRUE,_xll.ohTrigger(RecalcTrigger,Trigger6M)),NA())</f>
        <v>2.5518524421164201E-2</v>
      </c>
      <c r="P1843" s="52">
        <f>IFERROR(_xll.qlIndexFixing(Index1Y,$H1843,TRUE,_xll.ohTrigger(RecalcTrigger,Trigger1Y)),NA())</f>
        <v>2.8044831122794395E-2</v>
      </c>
      <c r="Q1843" s="52">
        <f>IFERROR(_xll.qlIndexFixing(ONIndex1Y,I1843,TRUE,_xll.ohTrigger(RecalcTrigger,Trigger1Y)),NA())</f>
        <v>2.7719299967605693E-2</v>
      </c>
    </row>
    <row r="1844" spans="2:17" x14ac:dyDescent="0.2">
      <c r="B1844" s="46" t="s">
        <v>51</v>
      </c>
      <c r="D1844" s="49">
        <f>_xll.qlCalendarAdvance(LocalCalendar,$D1843,B1844,"f",FALSE)</f>
        <v>52545</v>
      </c>
      <c r="E1844" s="49">
        <f>_xll.qlInterestRateIndexValueDate(IndexON,D1844)</f>
        <v>52545</v>
      </c>
      <c r="F1844" s="52">
        <f>IFERROR(_xll.qlIndexFixing(IndexON,D1844,TRUE,_xll.ohTrigger(RecalcTrigger,TriggerON)),NA())</f>
        <v>2.0392740071675242E-2</v>
      </c>
      <c r="H1844" s="49">
        <f>_xll.qlCalendarAdvance(IborCalendar,$H1843,B1844,"f",FALSE)</f>
        <v>52531</v>
      </c>
      <c r="I1844" s="49">
        <f>_xll.qlInterestRateIndexValueDate(Index1M,$H1844)</f>
        <v>52533</v>
      </c>
      <c r="J1844" s="52">
        <f>IFERROR(_xll.qlIndexFixing(Index1M,$H1844,TRUE,_xll.ohTrigger(RecalcTrigger,Trigger1M)),NA())</f>
        <v>2.1848368126719253E-2</v>
      </c>
      <c r="K1844" s="52">
        <f>IFERROR(_xll.qlIndexFixing(ONIndex1M,I1844,TRUE,_xll.ohTrigger(RecalcTrigger,Trigger1M)),NA())</f>
        <v>2.1829912068804802E-2</v>
      </c>
      <c r="L1844" s="52">
        <f>IFERROR(_xll.qlIndexFixing(Index3M,H1844,TRUE,_xll.ohTrigger(RecalcTrigger,Trigger3M)),NA())</f>
        <v>2.400196432208148E-2</v>
      </c>
      <c r="M1844" s="52">
        <f>IFERROR(_xll.qlIndexFixing(ONIndex3M,I1844,TRUE,_xll.ohTrigger(RecalcTrigger,Trigger3M)),NA())</f>
        <v>2.3944633084864719E-2</v>
      </c>
      <c r="N1844" s="52">
        <f>IFERROR(_xll.qlIndexFixing(Index6M,$H1844,TRUE,_xll.ohTrigger(RecalcTrigger,Trigger6M)),NA())</f>
        <v>2.5648535418793066E-2</v>
      </c>
      <c r="O1844" s="52">
        <f>IFERROR(_xll.qlIndexFixing(ONIndex6M,I1844,TRUE,_xll.ohTrigger(RecalcTrigger,Trigger6M)),NA())</f>
        <v>2.5516156968370396E-2</v>
      </c>
      <c r="P1844" s="52">
        <f>IFERROR(_xll.qlIndexFixing(Index1Y,$H1844,TRUE,_xll.ohTrigger(RecalcTrigger,Trigger1Y)),NA())</f>
        <v>2.8041755216051824E-2</v>
      </c>
      <c r="Q1844" s="52">
        <f>IFERROR(_xll.qlIndexFixing(ONIndex1Y,I1844,TRUE,_xll.ohTrigger(RecalcTrigger,Trigger1Y)),NA())</f>
        <v>2.771745026497463E-2</v>
      </c>
    </row>
    <row r="1845" spans="2:17" x14ac:dyDescent="0.2">
      <c r="B1845" s="46" t="s">
        <v>51</v>
      </c>
      <c r="D1845" s="49">
        <f>_xll.qlCalendarAdvance(LocalCalendar,$D1844,B1845,"f",FALSE)</f>
        <v>52552</v>
      </c>
      <c r="E1845" s="49">
        <f>_xll.qlInterestRateIndexValueDate(IndexON,D1845)</f>
        <v>52552</v>
      </c>
      <c r="F1845" s="52">
        <f>IFERROR(_xll.qlIndexFixing(IndexON,D1845,TRUE,_xll.ohTrigger(RecalcTrigger,TriggerON)),NA())</f>
        <v>2.0390079817618201E-2</v>
      </c>
      <c r="H1845" s="49">
        <f>_xll.qlCalendarAdvance(IborCalendar,$H1844,B1845,"f",FALSE)</f>
        <v>52538</v>
      </c>
      <c r="I1845" s="49">
        <f>_xll.qlInterestRateIndexValueDate(Index1M,$H1845)</f>
        <v>52540</v>
      </c>
      <c r="J1845" s="52">
        <f>IFERROR(_xll.qlIndexFixing(Index1M,$H1845,TRUE,_xll.ohTrigger(RecalcTrigger,Trigger1M)),NA())</f>
        <v>2.1847429305166255E-2</v>
      </c>
      <c r="K1845" s="52">
        <f>IFERROR(_xll.qlIndexFixing(ONIndex1M,I1845,TRUE,_xll.ohTrigger(RecalcTrigger,Trigger1M)),NA())</f>
        <v>2.182897872372358E-2</v>
      </c>
      <c r="L1845" s="52">
        <f>IFERROR(_xll.qlIndexFixing(Index3M,H1845,TRUE,_xll.ohTrigger(RecalcTrigger,Trigger3M)),NA())</f>
        <v>2.3999584319269258E-2</v>
      </c>
      <c r="M1845" s="52">
        <f>IFERROR(_xll.qlIndexFixing(ONIndex3M,I1845,TRUE,_xll.ohTrigger(RecalcTrigger,Trigger3M)),NA())</f>
        <v>2.3942339638951537E-2</v>
      </c>
      <c r="N1845" s="52">
        <f>IFERROR(_xll.qlIndexFixing(Index6M,$H1845,TRUE,_xll.ohTrigger(RecalcTrigger,Trigger6M)),NA())</f>
        <v>2.5645215925084043E-2</v>
      </c>
      <c r="O1845" s="52">
        <f>IFERROR(_xll.qlIndexFixing(ONIndex6M,I1845,TRUE,_xll.ohTrigger(RecalcTrigger,Trigger6M)),NA())</f>
        <v>2.5513775233720892E-2</v>
      </c>
      <c r="P1845" s="52">
        <f>IFERROR(_xll.qlIndexFixing(Index1Y,$H1845,TRUE,_xll.ohTrigger(RecalcTrigger,Trigger1Y)),NA())</f>
        <v>2.8038634559880961E-2</v>
      </c>
      <c r="Q1845" s="52">
        <f>IFERROR(_xll.qlIndexFixing(ONIndex1Y,I1845,TRUE,_xll.ohTrigger(RecalcTrigger,Trigger1Y)),NA())</f>
        <v>2.7715557047311989E-2</v>
      </c>
    </row>
    <row r="1846" spans="2:17" x14ac:dyDescent="0.2">
      <c r="B1846" s="46" t="s">
        <v>51</v>
      </c>
      <c r="D1846" s="49">
        <f>_xll.qlCalendarAdvance(LocalCalendar,$D1845,B1846,"f",FALSE)</f>
        <v>52559</v>
      </c>
      <c r="E1846" s="49">
        <f>_xll.qlInterestRateIndexValueDate(IndexON,D1846)</f>
        <v>52559</v>
      </c>
      <c r="F1846" s="52">
        <f>IFERROR(_xll.qlIndexFixing(IndexON,D1846,TRUE,_xll.ohTrigger(RecalcTrigger,TriggerON)),NA())</f>
        <v>2.0387825696728257E-2</v>
      </c>
      <c r="H1846" s="49">
        <f>_xll.qlCalendarAdvance(IborCalendar,$H1845,B1846,"f",FALSE)</f>
        <v>52545</v>
      </c>
      <c r="I1846" s="49">
        <f>_xll.qlInterestRateIndexValueDate(Index1M,$H1846)</f>
        <v>52547</v>
      </c>
      <c r="J1846" s="52">
        <f>IFERROR(_xll.qlIndexFixing(Index1M,$H1846,TRUE,_xll.ohTrigger(RecalcTrigger,Trigger1M)),NA())</f>
        <v>2.1846488803444752E-2</v>
      </c>
      <c r="K1846" s="52">
        <f>IFERROR(_xll.qlIndexFixing(ONIndex1M,I1846,TRUE,_xll.ohTrigger(RecalcTrigger,Trigger1M)),NA())</f>
        <v>2.1828043701423994E-2</v>
      </c>
      <c r="L1846" s="52">
        <f>IFERROR(_xll.qlIndexFixing(Index3M,H1846,TRUE,_xll.ohTrigger(RecalcTrigger,Trigger3M)),NA())</f>
        <v>2.3997193142001765E-2</v>
      </c>
      <c r="M1846" s="52">
        <f>IFERROR(_xll.qlIndexFixing(ONIndex3M,I1846,TRUE,_xll.ohTrigger(RecalcTrigger,Trigger3M)),NA())</f>
        <v>2.3940035084484279E-2</v>
      </c>
      <c r="N1846" s="52">
        <f>IFERROR(_xll.qlIndexFixing(Index6M,$H1846,TRUE,_xll.ohTrigger(RecalcTrigger,Trigger6M)),NA())</f>
        <v>2.5642601992265274E-2</v>
      </c>
      <c r="O1846" s="52">
        <f>IFERROR(_xll.qlIndexFixing(ONIndex6M,I1846,TRUE,_xll.ohTrigger(RecalcTrigger,Trigger6M)),NA())</f>
        <v>2.5511379217055818E-2</v>
      </c>
      <c r="P1846" s="52">
        <f>IFERROR(_xll.qlIndexFixing(Index1Y,$H1846,TRUE,_xll.ohTrigger(RecalcTrigger,Trigger1Y)),NA())</f>
        <v>2.8035469154697772E-2</v>
      </c>
      <c r="Q1846" s="52">
        <f>IFERROR(_xll.qlIndexFixing(ONIndex1Y,I1846,TRUE,_xll.ohTrigger(RecalcTrigger,Trigger1Y)),NA())</f>
        <v>2.7713620314617771E-2</v>
      </c>
    </row>
    <row r="1847" spans="2:17" x14ac:dyDescent="0.2">
      <c r="B1847" s="46" t="s">
        <v>51</v>
      </c>
      <c r="D1847" s="49">
        <f>_xll.qlCalendarAdvance(LocalCalendar,$D1846,B1847,"f",FALSE)</f>
        <v>52566</v>
      </c>
      <c r="E1847" s="49">
        <f>_xll.qlInterestRateIndexValueDate(IndexON,D1847)</f>
        <v>52566</v>
      </c>
      <c r="F1847" s="52">
        <f>IFERROR(_xll.qlIndexFixing(IndexON,D1847,TRUE,_xll.ohTrigger(RecalcTrigger,TriggerON)),NA())</f>
        <v>2.0385559977995626E-2</v>
      </c>
      <c r="H1847" s="49">
        <f>_xll.qlCalendarAdvance(IborCalendar,$H1846,B1847,"f",FALSE)</f>
        <v>52552</v>
      </c>
      <c r="I1847" s="49">
        <f>_xll.qlInterestRateIndexValueDate(Index1M,$H1847)</f>
        <v>52554</v>
      </c>
      <c r="J1847" s="52">
        <f>IFERROR(_xll.qlIndexFixing(Index1M,$H1847,TRUE,_xll.ohTrigger(RecalcTrigger,Trigger1M)),NA())</f>
        <v>2.1845546621567236E-2</v>
      </c>
      <c r="K1847" s="52">
        <f>IFERROR(_xll.qlIndexFixing(ONIndex1M,I1847,TRUE,_xll.ohTrigger(RecalcTrigger,Trigger1M)),NA())</f>
        <v>2.1827107002065915E-2</v>
      </c>
      <c r="L1847" s="52">
        <f>IFERROR(_xll.qlIndexFixing(Index3M,H1847,TRUE,_xll.ohTrigger(RecalcTrigger,Trigger3M)),NA())</f>
        <v>2.3994790790303321E-2</v>
      </c>
      <c r="M1847" s="52">
        <f>IFERROR(_xll.qlIndexFixing(ONIndex3M,I1847,TRUE,_xll.ohTrigger(RecalcTrigger,Trigger3M)),NA())</f>
        <v>2.3937719421462944E-2</v>
      </c>
      <c r="N1847" s="52">
        <f>IFERROR(_xll.qlIndexFixing(Index6M,$H1847,TRUE,_xll.ohTrigger(RecalcTrigger,Trigger6M)),NA())</f>
        <v>2.5639973596843085E-2</v>
      </c>
      <c r="O1847" s="52">
        <f>IFERROR(_xll.qlIndexFixing(ONIndex6M,I1847,TRUE,_xll.ohTrigger(RecalcTrigger,Trigger6M)),NA())</f>
        <v>2.5508968918614983E-2</v>
      </c>
      <c r="P1847" s="52">
        <f>IFERROR(_xll.qlIndexFixing(Index1Y,$H1847,TRUE,_xll.ohTrigger(RecalcTrigger,Trigger1Y)),NA())</f>
        <v>2.8032259000924969E-2</v>
      </c>
      <c r="Q1847" s="52">
        <f>IFERROR(_xll.qlIndexFixing(ONIndex1Y,I1847,TRUE,_xll.ohTrigger(RecalcTrigger,Trigger1Y)),NA())</f>
        <v>2.7711640066891974E-2</v>
      </c>
    </row>
    <row r="1848" spans="2:17" x14ac:dyDescent="0.2">
      <c r="B1848" s="46" t="s">
        <v>51</v>
      </c>
      <c r="D1848" s="49">
        <f>_xll.qlCalendarAdvance(LocalCalendar,$D1847,B1848,"f",FALSE)</f>
        <v>52573</v>
      </c>
      <c r="E1848" s="49">
        <f>_xll.qlInterestRateIndexValueDate(IndexON,D1848)</f>
        <v>52573</v>
      </c>
      <c r="F1848" s="52">
        <f>IFERROR(_xll.qlIndexFixing(IndexON,D1848,TRUE,_xll.ohTrigger(RecalcTrigger,TriggerON)),NA())</f>
        <v>2.0383282661580182E-2</v>
      </c>
      <c r="H1848" s="49">
        <f>_xll.qlCalendarAdvance(IborCalendar,$H1847,B1848,"f",FALSE)</f>
        <v>52559</v>
      </c>
      <c r="I1848" s="49">
        <f>_xll.qlInterestRateIndexValueDate(Index1M,$H1848)</f>
        <v>52562</v>
      </c>
      <c r="J1848" s="52">
        <f>IFERROR(_xll.qlIndexFixing(Index1M,$H1848,TRUE,_xll.ohTrigger(RecalcTrigger,Trigger1M)),NA())</f>
        <v>2.1844467784939703E-2</v>
      </c>
      <c r="K1848" s="52">
        <f>IFERROR(_xll.qlIndexFixing(ONIndex1M,I1848,TRUE,_xll.ohTrigger(RecalcTrigger,Trigger1M)),NA())</f>
        <v>2.182722347527033E-2</v>
      </c>
      <c r="L1848" s="52">
        <f>IFERROR(_xll.qlIndexFixing(Index3M,H1848,TRUE,_xll.ohTrigger(RecalcTrigger,Trigger3M)),NA())</f>
        <v>2.3993277801754202E-2</v>
      </c>
      <c r="M1848" s="52">
        <f>IFERROR(_xll.qlIndexFixing(ONIndex3M,I1848,TRUE,_xll.ohTrigger(RecalcTrigger,Trigger3M)),NA())</f>
        <v>2.393631708606847E-2</v>
      </c>
      <c r="N1848" s="52">
        <f>IFERROR(_xll.qlIndexFixing(Index6M,$H1848,TRUE,_xll.ohTrigger(RecalcTrigger,Trigger6M)),NA())</f>
        <v>2.5636952007119601E-2</v>
      </c>
      <c r="O1848" s="52">
        <f>IFERROR(_xll.qlIndexFixing(ONIndex6M,I1848,TRUE,_xll.ohTrigger(RecalcTrigger,Trigger6M)),NA())</f>
        <v>2.5507656002039525E-2</v>
      </c>
      <c r="P1848" s="52">
        <f>IFERROR(_xll.qlIndexFixing(Index1Y,$H1848,TRUE,_xll.ohTrigger(RecalcTrigger,Trigger1Y)),NA())</f>
        <v>2.8027717039669671E-2</v>
      </c>
      <c r="Q1848" s="52">
        <f>IFERROR(_xll.qlIndexFixing(ONIndex1Y,I1848,TRUE,_xll.ohTrigger(RecalcTrigger,Trigger1Y)),NA())</f>
        <v>2.7711162603223372E-2</v>
      </c>
    </row>
    <row r="1849" spans="2:17" x14ac:dyDescent="0.2">
      <c r="B1849" s="46" t="s">
        <v>51</v>
      </c>
      <c r="D1849" s="49">
        <f>_xll.qlCalendarAdvance(LocalCalendar,$D1848,B1849,"f",FALSE)</f>
        <v>52580</v>
      </c>
      <c r="E1849" s="49">
        <f>_xll.qlInterestRateIndexValueDate(IndexON,D1849)</f>
        <v>52580</v>
      </c>
      <c r="F1849" s="52">
        <f>IFERROR(_xll.qlIndexFixing(IndexON,D1849,TRUE,_xll.ohTrigger(RecalcTrigger,TriggerON)),NA())</f>
        <v>2.0380993747481924E-2</v>
      </c>
      <c r="H1849" s="49">
        <f>_xll.qlCalendarAdvance(IborCalendar,$H1848,B1849,"f",FALSE)</f>
        <v>52566</v>
      </c>
      <c r="I1849" s="49">
        <f>_xll.qlInterestRateIndexValueDate(Index1M,$H1849)</f>
        <v>52568</v>
      </c>
      <c r="J1849" s="52">
        <f>IFERROR(_xll.qlIndexFixing(Index1M,$H1849,TRUE,_xll.ohTrigger(RecalcTrigger,Trigger1M)),NA())</f>
        <v>2.1843657217336665E-2</v>
      </c>
      <c r="K1849" s="52">
        <f>IFERROR(_xll.qlIndexFixing(ONIndex1M,I1849,TRUE,_xll.ohTrigger(RecalcTrigger,Trigger1M)),NA())</f>
        <v>2.1825228572254218E-2</v>
      </c>
      <c r="L1849" s="52">
        <f>IFERROR(_xll.qlIndexFixing(Index3M,H1849,TRUE,_xll.ohTrigger(RecalcTrigger,Trigger3M)),NA())</f>
        <v>2.3989330170486885E-2</v>
      </c>
      <c r="M1849" s="52">
        <f>IFERROR(_xll.qlIndexFixing(ONIndex3M,I1849,TRUE,_xll.ohTrigger(RecalcTrigger,Trigger3M)),NA())</f>
        <v>2.3933054769997852E-2</v>
      </c>
      <c r="N1849" s="52">
        <f>IFERROR(_xll.qlIndexFixing(Index6M,$H1849,TRUE,_xll.ohTrigger(RecalcTrigger,Trigger6M)),NA())</f>
        <v>2.5635387346364228E-2</v>
      </c>
      <c r="O1849" s="52">
        <f>IFERROR(_xll.qlIndexFixing(ONIndex6M,I1849,TRUE,_xll.ohTrigger(RecalcTrigger,Trigger6M)),NA())</f>
        <v>2.5504105476086281E-2</v>
      </c>
      <c r="P1849" s="52">
        <f>IFERROR(_xll.qlIndexFixing(Index1Y,$H1849,TRUE,_xll.ohTrigger(RecalcTrigger,Trigger1Y)),NA())</f>
        <v>2.802570444932892E-2</v>
      </c>
      <c r="Q1849" s="52">
        <f>IFERROR(_xll.qlIndexFixing(ONIndex1Y,I1849,TRUE,_xll.ohTrigger(RecalcTrigger,Trigger1Y)),NA())</f>
        <v>2.7707549026185774E-2</v>
      </c>
    </row>
    <row r="1850" spans="2:17" x14ac:dyDescent="0.2">
      <c r="B1850" s="46" t="s">
        <v>51</v>
      </c>
      <c r="D1850" s="49">
        <f>_xll.qlCalendarAdvance(LocalCalendar,$D1849,B1850,"f",FALSE)</f>
        <v>52587</v>
      </c>
      <c r="E1850" s="49">
        <f>_xll.qlInterestRateIndexValueDate(IndexON,D1850)</f>
        <v>52587</v>
      </c>
      <c r="F1850" s="52">
        <f>IFERROR(_xll.qlIndexFixing(IndexON,D1850,TRUE,_xll.ohTrigger(RecalcTrigger,TriggerON)),NA())</f>
        <v>2.0378693235540979E-2</v>
      </c>
      <c r="H1850" s="49">
        <f>_xll.qlCalendarAdvance(IborCalendar,$H1849,B1850,"f",FALSE)</f>
        <v>52573</v>
      </c>
      <c r="I1850" s="49">
        <f>_xll.qlInterestRateIndexValueDate(Index1M,$H1850)</f>
        <v>52575</v>
      </c>
      <c r="J1850" s="52">
        <f>IFERROR(_xll.qlIndexFixing(Index1M,$H1850,TRUE,_xll.ohTrigger(RecalcTrigger,Trigger1M)),NA())</f>
        <v>2.1842709994981113E-2</v>
      </c>
      <c r="K1850" s="52">
        <f>IFERROR(_xll.qlIndexFixing(ONIndex1M,I1850,TRUE,_xll.ohTrigger(RecalcTrigger,Trigger1M)),NA())</f>
        <v>2.1824286841720664E-2</v>
      </c>
      <c r="L1850" s="52">
        <f>IFERROR(_xll.qlIndexFixing(Index3M,H1850,TRUE,_xll.ohTrigger(RecalcTrigger,Trigger3M)),NA())</f>
        <v>2.3986895255538536E-2</v>
      </c>
      <c r="M1850" s="52">
        <f>IFERROR(_xll.qlIndexFixing(ONIndex3M,I1850,TRUE,_xll.ohTrigger(RecalcTrigger,Trigger3M)),NA())</f>
        <v>2.393070578147416E-2</v>
      </c>
      <c r="N1850" s="52">
        <f>IFERROR(_xll.qlIndexFixing(Index6M,$H1850,TRUE,_xll.ohTrigger(RecalcTrigger,Trigger6M)),NA())</f>
        <v>2.5632714341349085E-2</v>
      </c>
      <c r="O1850" s="52">
        <f>IFERROR(_xll.qlIndexFixing(ONIndex6M,I1850,TRUE,_xll.ohTrigger(RecalcTrigger,Trigger6M)),NA())</f>
        <v>2.5501652331838542E-2</v>
      </c>
      <c r="P1850" s="52">
        <f>IFERROR(_xll.qlIndexFixing(Index1Y,$H1850,TRUE,_xll.ohTrigger(RecalcTrigger,Trigger1Y)),NA())</f>
        <v>2.8022360052380412E-2</v>
      </c>
      <c r="Q1850" s="52">
        <f>IFERROR(_xll.qlIndexFixing(ONIndex1Y,I1850,TRUE,_xll.ohTrigger(RecalcTrigger,Trigger1Y)),NA())</f>
        <v>2.7705438233365243E-2</v>
      </c>
    </row>
    <row r="1851" spans="2:17" x14ac:dyDescent="0.2">
      <c r="B1851" s="46" t="s">
        <v>51</v>
      </c>
      <c r="D1851" s="49">
        <f>_xll.qlCalendarAdvance(LocalCalendar,$D1850,B1851,"f",FALSE)</f>
        <v>52594</v>
      </c>
      <c r="E1851" s="49">
        <f>_xll.qlInterestRateIndexValueDate(IndexON,D1851)</f>
        <v>52594</v>
      </c>
      <c r="F1851" s="52">
        <f>IFERROR(_xll.qlIndexFixing(IndexON,D1851,TRUE,_xll.ohTrigger(RecalcTrigger,TriggerON)),NA())</f>
        <v>2.037638112591722E-2</v>
      </c>
      <c r="H1851" s="49">
        <f>_xll.qlCalendarAdvance(IborCalendar,$H1850,B1851,"f",FALSE)</f>
        <v>52580</v>
      </c>
      <c r="I1851" s="49">
        <f>_xll.qlInterestRateIndexValueDate(Index1M,$H1851)</f>
        <v>52582</v>
      </c>
      <c r="J1851" s="52">
        <f>IFERROR(_xll.qlIndexFixing(Index1M,$H1851,TRUE,_xll.ohTrigger(RecalcTrigger,Trigger1M)),NA())</f>
        <v>2.1842355324273238E-2</v>
      </c>
      <c r="K1851" s="52">
        <f>IFERROR(_xll.qlIndexFixing(ONIndex1M,I1851,TRUE,_xll.ohTrigger(RecalcTrigger,Trigger1M)),NA())</f>
        <v>2.1823343434048681E-2</v>
      </c>
      <c r="L1851" s="52">
        <f>IFERROR(_xll.qlIndexFixing(Index3M,H1851,TRUE,_xll.ohTrigger(RecalcTrigger,Trigger3M)),NA())</f>
        <v>2.3984449166963767E-2</v>
      </c>
      <c r="M1851" s="52">
        <f>IFERROR(_xll.qlIndexFixing(ONIndex3M,I1851,TRUE,_xll.ohTrigger(RecalcTrigger,Trigger3M)),NA())</f>
        <v>2.3928345684556263E-2</v>
      </c>
      <c r="N1851" s="52">
        <f>IFERROR(_xll.qlIndexFixing(Index6M,$H1851,TRUE,_xll.ohTrigger(RecalcTrigger,Trigger6M)),NA())</f>
        <v>2.5630026872958307E-2</v>
      </c>
      <c r="O1851" s="52">
        <f>IFERROR(_xll.qlIndexFixing(ONIndex6M,I1851,TRUE,_xll.ohTrigger(RecalcTrigger,Trigger6M)),NA())</f>
        <v>2.5499184905894978E-2</v>
      </c>
      <c r="P1851" s="52">
        <f>IFERROR(_xll.qlIndexFixing(Index1Y,$H1851,TRUE,_xll.ohTrigger(RecalcTrigger,Trigger1Y)),NA())</f>
        <v>2.8018970908591102E-2</v>
      </c>
      <c r="Q1851" s="52">
        <f>IFERROR(_xll.qlIndexFixing(ONIndex1Y,I1851,TRUE,_xll.ohTrigger(RecalcTrigger,Trigger1Y)),NA())</f>
        <v>2.7703283925513134E-2</v>
      </c>
    </row>
    <row r="1852" spans="2:17" x14ac:dyDescent="0.2">
      <c r="B1852" s="46" t="s">
        <v>51</v>
      </c>
      <c r="D1852" s="49">
        <f>_xll.qlCalendarAdvance(LocalCalendar,$D1851,B1852,"f",FALSE)</f>
        <v>52601</v>
      </c>
      <c r="E1852" s="49">
        <f>_xll.qlInterestRateIndexValueDate(IndexON,D1852)</f>
        <v>52601</v>
      </c>
      <c r="F1852" s="52">
        <f>IFERROR(_xll.qlIndexFixing(IndexON,D1852,TRUE,_xll.ohTrigger(RecalcTrigger,TriggerON)),NA())</f>
        <v>2.0374057418610647E-2</v>
      </c>
      <c r="H1852" s="49">
        <f>_xll.qlCalendarAdvance(IborCalendar,$H1851,B1852,"f",FALSE)</f>
        <v>52587</v>
      </c>
      <c r="I1852" s="49">
        <f>_xll.qlInterestRateIndexValueDate(Index1M,$H1852)</f>
        <v>52589</v>
      </c>
      <c r="J1852" s="52">
        <f>IFERROR(_xll.qlIndexFixing(Index1M,$H1852,TRUE,_xll.ohTrigger(RecalcTrigger,Trigger1M)),NA())</f>
        <v>2.1840810509794473E-2</v>
      </c>
      <c r="K1852" s="52">
        <f>IFERROR(_xll.qlIndexFixing(ONIndex1M,I1852,TRUE,_xll.ohTrigger(RecalcTrigger,Trigger1M)),NA())</f>
        <v>2.1824773728107871E-2</v>
      </c>
      <c r="L1852" s="52">
        <f>IFERROR(_xll.qlIndexFixing(Index3M,H1852,TRUE,_xll.ohTrigger(RecalcTrigger,Trigger3M)),NA())</f>
        <v>2.3981991904782781E-2</v>
      </c>
      <c r="M1852" s="52">
        <f>IFERROR(_xll.qlIndexFixing(ONIndex3M,I1852,TRUE,_xll.ohTrigger(RecalcTrigger,Trigger3M)),NA())</f>
        <v>2.3928475045734032E-2</v>
      </c>
      <c r="N1852" s="52">
        <f>IFERROR(_xll.qlIndexFixing(Index6M,$H1852,TRUE,_xll.ohTrigger(RecalcTrigger,Trigger6M)),NA())</f>
        <v>2.5627324941251299E-2</v>
      </c>
      <c r="O1852" s="52">
        <f>IFERROR(_xll.qlIndexFixing(ONIndex6M,I1852,TRUE,_xll.ohTrigger(RecalcTrigger,Trigger6M)),NA())</f>
        <v>2.5499602843883196E-2</v>
      </c>
      <c r="P1852" s="52">
        <f>IFERROR(_xll.qlIndexFixing(Index1Y,$H1852,TRUE,_xll.ohTrigger(RecalcTrigger,Trigger1Y)),NA())</f>
        <v>2.8017146336707884E-2</v>
      </c>
      <c r="Q1852" s="52">
        <f>IFERROR(_xll.qlIndexFixing(ONIndex1Y,I1852,TRUE,_xll.ohTrigger(RecalcTrigger,Trigger1Y)),NA())</f>
        <v>2.7704712460931091E-2</v>
      </c>
    </row>
    <row r="1853" spans="2:17" x14ac:dyDescent="0.2">
      <c r="B1853" s="46" t="s">
        <v>51</v>
      </c>
      <c r="D1853" s="49">
        <f>_xll.qlCalendarAdvance(LocalCalendar,$D1852,B1853,"f",FALSE)</f>
        <v>52608</v>
      </c>
      <c r="E1853" s="49">
        <f>_xll.qlInterestRateIndexValueDate(IndexON,D1853)</f>
        <v>52608</v>
      </c>
      <c r="F1853" s="52">
        <f>IFERROR(_xll.qlIndexFixing(IndexON,D1853,TRUE,_xll.ohTrigger(RecalcTrigger,TriggerON)),NA())</f>
        <v>2.0371722113541324E-2</v>
      </c>
      <c r="H1853" s="49">
        <f>_xll.qlCalendarAdvance(IborCalendar,$H1852,B1853,"f",FALSE)</f>
        <v>52594</v>
      </c>
      <c r="I1853" s="49">
        <f>_xll.qlInterestRateIndexValueDate(Index1M,$H1853)</f>
        <v>52596</v>
      </c>
      <c r="J1853" s="52">
        <f>IFERROR(_xll.qlIndexFixing(Index1M,$H1853,TRUE,_xll.ohTrigger(RecalcTrigger,Trigger1M)),NA())</f>
        <v>2.1838076660028592E-2</v>
      </c>
      <c r="K1853" s="52">
        <f>IFERROR(_xll.qlIndexFixing(ONIndex1M,I1853,TRUE,_xll.ohTrigger(RecalcTrigger,Trigger1M)),NA())</f>
        <v>2.1823232579323282E-2</v>
      </c>
      <c r="L1853" s="52">
        <f>IFERROR(_xll.qlIndexFixing(Index3M,H1853,TRUE,_xll.ohTrigger(RecalcTrigger,Trigger3M)),NA())</f>
        <v>2.3979523469015784E-2</v>
      </c>
      <c r="M1853" s="52">
        <f>IFERROR(_xll.qlIndexFixing(ONIndex3M,I1853,TRUE,_xll.ohTrigger(RecalcTrigger,Trigger3M)),NA())</f>
        <v>2.3925464828682408E-2</v>
      </c>
      <c r="N1853" s="52">
        <f>IFERROR(_xll.qlIndexFixing(Index6M,$H1853,TRUE,_xll.ohTrigger(RecalcTrigger,Trigger6M)),NA())</f>
        <v>2.562389951280521E-2</v>
      </c>
      <c r="O1853" s="52">
        <f>IFERROR(_xll.qlIndexFixing(ONIndex6M,I1853,TRUE,_xll.ohTrigger(RecalcTrigger,Trigger6M)),NA())</f>
        <v>2.549637847079067E-2</v>
      </c>
      <c r="P1853" s="52">
        <f>IFERROR(_xll.qlIndexFixing(Index1Y,$H1853,TRUE,_xll.ohTrigger(RecalcTrigger,Trigger1Y)),NA())</f>
        <v>2.8009652607392091E-2</v>
      </c>
      <c r="Q1853" s="52">
        <f>IFERROR(_xll.qlIndexFixing(ONIndex1Y,I1853,TRUE,_xll.ohTrigger(RecalcTrigger,Trigger1Y)),NA())</f>
        <v>2.7701555087960017E-2</v>
      </c>
    </row>
    <row r="1854" spans="2:17" x14ac:dyDescent="0.2">
      <c r="B1854" s="46" t="s">
        <v>51</v>
      </c>
      <c r="D1854" s="49">
        <f>_xll.qlCalendarAdvance(LocalCalendar,$D1853,B1854,"f",FALSE)</f>
        <v>52615</v>
      </c>
      <c r="E1854" s="49">
        <f>_xll.qlInterestRateIndexValueDate(IndexON,D1854)</f>
        <v>52615</v>
      </c>
      <c r="F1854" s="52">
        <f>IFERROR(_xll.qlIndexFixing(IndexON,D1854,TRUE,_xll.ohTrigger(RecalcTrigger,TriggerON)),NA())</f>
        <v>2.0369375210789187E-2</v>
      </c>
      <c r="H1854" s="49">
        <f>_xll.qlCalendarAdvance(IborCalendar,$H1853,B1854,"f",FALSE)</f>
        <v>52601</v>
      </c>
      <c r="I1854" s="49">
        <f>_xll.qlInterestRateIndexValueDate(Index1M,$H1854)</f>
        <v>52603</v>
      </c>
      <c r="J1854" s="52">
        <f>IFERROR(_xll.qlIndexFixing(Index1M,$H1854,TRUE,_xll.ohTrigger(RecalcTrigger,Trigger1M)),NA())</f>
        <v>2.1838904303976281E-2</v>
      </c>
      <c r="K1854" s="52">
        <f>IFERROR(_xll.qlIndexFixing(ONIndex1M,I1854,TRUE,_xll.ohTrigger(RecalcTrigger,Trigger1M)),NA())</f>
        <v>2.182050314868178E-2</v>
      </c>
      <c r="L1854" s="52">
        <f>IFERROR(_xll.qlIndexFixing(Index3M,H1854,TRUE,_xll.ohTrigger(RecalcTrigger,Trigger3M)),NA())</f>
        <v>2.3977043859682978E-2</v>
      </c>
      <c r="M1854" s="52">
        <f>IFERROR(_xll.qlIndexFixing(ONIndex3M,I1854,TRUE,_xll.ohTrigger(RecalcTrigger,Trigger3M)),NA())</f>
        <v>2.3921198742637984E-2</v>
      </c>
      <c r="N1854" s="52">
        <f>IFERROR(_xll.qlIndexFixing(Index6M,$H1854,TRUE,_xll.ohTrigger(RecalcTrigger,Trigger6M)),NA())</f>
        <v>2.5621169880758222E-2</v>
      </c>
      <c r="O1854" s="52">
        <f>IFERROR(_xll.qlIndexFixing(ONIndex6M,I1854,TRUE,_xll.ohTrigger(RecalcTrigger,Trigger6M)),NA())</f>
        <v>2.5491696936370545E-2</v>
      </c>
      <c r="P1854" s="52">
        <f>IFERROR(_xll.qlIndexFixing(Index1Y,$H1854,TRUE,_xll.ohTrigger(RecalcTrigger,Trigger1Y)),NA())</f>
        <v>2.8008535000730621E-2</v>
      </c>
      <c r="Q1854" s="52">
        <f>IFERROR(_xll.qlIndexFixing(ONIndex1Y,I1854,TRUE,_xll.ohTrigger(RecalcTrigger,Trigger1Y)),NA())</f>
        <v>2.7696559911367657E-2</v>
      </c>
    </row>
    <row r="1855" spans="2:17" x14ac:dyDescent="0.2">
      <c r="B1855" s="46" t="s">
        <v>51</v>
      </c>
      <c r="D1855" s="49">
        <f>_xll.qlCalendarAdvance(LocalCalendar,$D1854,B1855,"f",FALSE)</f>
        <v>52622</v>
      </c>
      <c r="E1855" s="49">
        <f>_xll.qlInterestRateIndexValueDate(IndexON,D1855)</f>
        <v>52622</v>
      </c>
      <c r="F1855" s="52">
        <f>IFERROR(_xll.qlIndexFixing(IndexON,D1855,TRUE,_xll.ohTrigger(RecalcTrigger,TriggerON)),NA())</f>
        <v>2.0367016710274299E-2</v>
      </c>
      <c r="H1855" s="49">
        <f>_xll.qlCalendarAdvance(IborCalendar,$H1854,B1855,"f",FALSE)</f>
        <v>52608</v>
      </c>
      <c r="I1855" s="49">
        <f>_xll.qlInterestRateIndexValueDate(Index1M,$H1855)</f>
        <v>52610</v>
      </c>
      <c r="J1855" s="52">
        <f>IFERROR(_xll.qlIndexFixing(Index1M,$H1855,TRUE,_xll.ohTrigger(RecalcTrigger,Trigger1M)),NA())</f>
        <v>2.183854220149813E-2</v>
      </c>
      <c r="K1855" s="52">
        <f>IFERROR(_xll.qlIndexFixing(ONIndex1M,I1855,TRUE,_xll.ohTrigger(RecalcTrigger,Trigger1M)),NA())</f>
        <v>2.1819553032775829E-2</v>
      </c>
      <c r="L1855" s="52">
        <f>IFERROR(_xll.qlIndexFixing(Index3M,H1855,TRUE,_xll.ohTrigger(RecalcTrigger,Trigger3M)),NA())</f>
        <v>2.3974553076808076E-2</v>
      </c>
      <c r="M1855" s="52">
        <f>IFERROR(_xll.qlIndexFixing(ONIndex3M,I1855,TRUE,_xll.ohTrigger(RecalcTrigger,Trigger3M)),NA())</f>
        <v>2.3918794211663652E-2</v>
      </c>
      <c r="N1855" s="52">
        <f>IFERROR(_xll.qlIndexFixing(Index6M,$H1855,TRUE,_xll.ohTrigger(RecalcTrigger,Trigger6M)),NA())</f>
        <v>2.5618425786568543E-2</v>
      </c>
      <c r="O1855" s="52">
        <f>IFERROR(_xll.qlIndexFixing(ONIndex6M,I1855,TRUE,_xll.ohTrigger(RecalcTrigger,Trigger6M)),NA())</f>
        <v>2.548917238276438E-2</v>
      </c>
      <c r="P1855" s="52">
        <f>IFERROR(_xll.qlIndexFixing(Index1Y,$H1855,TRUE,_xll.ohTrigger(RecalcTrigger,Trigger1Y)),NA())</f>
        <v>2.8005761279358578E-2</v>
      </c>
      <c r="Q1855" s="52">
        <f>IFERROR(_xll.qlIndexFixing(ONIndex1Y,I1855,TRUE,_xll.ohTrigger(RecalcTrigger,Trigger1Y)),NA())</f>
        <v>2.7694231543229364E-2</v>
      </c>
    </row>
    <row r="1856" spans="2:17" x14ac:dyDescent="0.2">
      <c r="B1856" s="46" t="s">
        <v>51</v>
      </c>
      <c r="D1856" s="49">
        <f>_xll.qlCalendarAdvance(LocalCalendar,$D1855,B1856,"f",FALSE)</f>
        <v>52629</v>
      </c>
      <c r="E1856" s="49">
        <f>_xll.qlInterestRateIndexValueDate(IndexON,D1856)</f>
        <v>52629</v>
      </c>
      <c r="F1856" s="52">
        <f>IFERROR(_xll.qlIndexFixing(IndexON,D1856,TRUE,_xll.ohTrigger(RecalcTrigger,TriggerON)),NA())</f>
        <v>2.0364646612076598E-2</v>
      </c>
      <c r="H1856" s="49">
        <f>_xll.qlCalendarAdvance(IborCalendar,$H1855,B1856,"f",FALSE)</f>
        <v>52615</v>
      </c>
      <c r="I1856" s="49">
        <f>_xll.qlInterestRateIndexValueDate(Index1M,$H1856)</f>
        <v>52617</v>
      </c>
      <c r="J1856" s="52">
        <f>IFERROR(_xll.qlIndexFixing(Index1M,$H1856,TRUE,_xll.ohTrigger(RecalcTrigger,Trigger1M)),NA())</f>
        <v>2.1836991377531534E-2</v>
      </c>
      <c r="K1856" s="52">
        <f>IFERROR(_xll.qlIndexFixing(ONIndex1M,I1856,TRUE,_xll.ohTrigger(RecalcTrigger,Trigger1M)),NA())</f>
        <v>2.1818601239811386E-2</v>
      </c>
      <c r="L1856" s="52">
        <f>IFERROR(_xll.qlIndexFixing(Index3M,H1856,TRUE,_xll.ohTrigger(RecalcTrigger,Trigger3M)),NA())</f>
        <v>2.3972051120408656E-2</v>
      </c>
      <c r="M1856" s="52">
        <f>IFERROR(_xll.qlIndexFixing(ONIndex3M,I1856,TRUE,_xll.ohTrigger(RecalcTrigger,Trigger3M)),NA())</f>
        <v>2.3916378572295116E-2</v>
      </c>
      <c r="N1856" s="52">
        <f>IFERROR(_xll.qlIndexFixing(Index6M,$H1856,TRUE,_xll.ohTrigger(RecalcTrigger,Trigger6M)),NA())</f>
        <v>2.5615667230298539E-2</v>
      </c>
      <c r="O1856" s="52">
        <f>IFERROR(_xll.qlIndexFixing(ONIndex6M,I1856,TRUE,_xll.ohTrigger(RecalcTrigger,Trigger6M)),NA())</f>
        <v>2.5486633547222581E-2</v>
      </c>
      <c r="P1856" s="52">
        <f>IFERROR(_xll.qlIndexFixing(Index1Y,$H1856,TRUE,_xll.ohTrigger(RecalcTrigger,Trigger1Y)),NA())</f>
        <v>2.8001354003069551E-2</v>
      </c>
      <c r="Q1856" s="52">
        <f>IFERROR(_xll.qlIndexFixing(ONIndex1Y,I1856,TRUE,_xll.ohTrigger(RecalcTrigger,Trigger1Y)),NA())</f>
        <v>2.7691859660139428E-2</v>
      </c>
    </row>
    <row r="1857" spans="2:17" x14ac:dyDescent="0.2">
      <c r="B1857" s="46" t="s">
        <v>51</v>
      </c>
      <c r="D1857" s="49">
        <f>_xll.qlCalendarAdvance(LocalCalendar,$D1856,B1857,"f",FALSE)</f>
        <v>52636</v>
      </c>
      <c r="E1857" s="49">
        <f>_xll.qlInterestRateIndexValueDate(IndexON,D1857)</f>
        <v>52636</v>
      </c>
      <c r="F1857" s="52">
        <f>IFERROR(_xll.qlIndexFixing(IndexON,D1857,TRUE,_xll.ohTrigger(RecalcTrigger,TriggerON)),NA())</f>
        <v>2.036226491603621E-2</v>
      </c>
      <c r="H1857" s="49">
        <f>_xll.qlCalendarAdvance(IborCalendar,$H1856,B1857,"f",FALSE)</f>
        <v>52622</v>
      </c>
      <c r="I1857" s="49">
        <f>_xll.qlInterestRateIndexValueDate(Index1M,$H1857)</f>
        <v>52624</v>
      </c>
      <c r="J1857" s="52">
        <f>IFERROR(_xll.qlIndexFixing(Index1M,$H1857,TRUE,_xll.ohTrigger(RecalcTrigger,Trigger1M)),NA())</f>
        <v>2.1836032394071392E-2</v>
      </c>
      <c r="K1857" s="52">
        <f>IFERROR(_xll.qlIndexFixing(ONIndex1M,I1857,TRUE,_xll.ohTrigger(RecalcTrigger,Trigger1M)),NA())</f>
        <v>2.1817647769548643E-2</v>
      </c>
      <c r="L1857" s="52">
        <f>IFERROR(_xll.qlIndexFixing(Index3M,H1857,TRUE,_xll.ohTrigger(RecalcTrigger,Trigger3M)),NA())</f>
        <v>2.3969537990508428E-2</v>
      </c>
      <c r="M1857" s="52">
        <f>IFERROR(_xll.qlIndexFixing(ONIndex3M,I1857,TRUE,_xll.ohTrigger(RecalcTrigger,Trigger3M)),NA())</f>
        <v>2.3913951824372504E-2</v>
      </c>
      <c r="N1857" s="52">
        <f>IFERROR(_xll.qlIndexFixing(Index6M,$H1857,TRUE,_xll.ohTrigger(RecalcTrigger,Trigger6M)),NA())</f>
        <v>2.5612894212006188E-2</v>
      </c>
      <c r="O1857" s="52">
        <f>IFERROR(_xll.qlIndexFixing(ONIndex6M,I1857,TRUE,_xll.ohTrigger(RecalcTrigger,Trigger6M)),NA())</f>
        <v>2.5484080429825084E-2</v>
      </c>
      <c r="P1857" s="52">
        <f>IFERROR(_xll.qlIndexFixing(Index1Y,$H1857,TRUE,_xll.ohTrigger(RecalcTrigger,Trigger1Y)),NA())</f>
        <v>2.7997696387940953E-2</v>
      </c>
      <c r="Q1857" s="52">
        <f>IFERROR(_xll.qlIndexFixing(ONIndex1Y,I1857,TRUE,_xll.ohTrigger(RecalcTrigger,Trigger1Y)),NA())</f>
        <v>2.7689444261937979E-2</v>
      </c>
    </row>
    <row r="1858" spans="2:17" x14ac:dyDescent="0.2">
      <c r="B1858" s="46" t="s">
        <v>51</v>
      </c>
      <c r="D1858" s="49">
        <f>_xll.qlCalendarAdvance(LocalCalendar,$D1857,B1858,"f",FALSE)</f>
        <v>52643</v>
      </c>
      <c r="E1858" s="49">
        <f>_xll.qlInterestRateIndexValueDate(IndexON,D1858)</f>
        <v>52643</v>
      </c>
      <c r="F1858" s="52">
        <f>IFERROR(_xll.qlIndexFixing(IndexON,D1858,TRUE,_xll.ohTrigger(RecalcTrigger,TriggerON)),NA())</f>
        <v>2.035987162247288E-2</v>
      </c>
      <c r="H1858" s="49">
        <f>_xll.qlCalendarAdvance(IborCalendar,$H1857,B1858,"f",FALSE)</f>
        <v>52629</v>
      </c>
      <c r="I1858" s="49">
        <f>_xll.qlInterestRateIndexValueDate(Index1M,$H1858)</f>
        <v>52631</v>
      </c>
      <c r="J1858" s="52">
        <f>IFERROR(_xll.qlIndexFixing(Index1M,$H1858,TRUE,_xll.ohTrigger(RecalcTrigger,Trigger1M)),NA())</f>
        <v>2.1833292813495893E-2</v>
      </c>
      <c r="K1858" s="52">
        <f>IFERROR(_xll.qlIndexFixing(ONIndex1M,I1858,TRUE,_xll.ohTrigger(RecalcTrigger,Trigger1M)),NA())</f>
        <v>2.1816692622387279E-2</v>
      </c>
      <c r="L1858" s="52">
        <f>IFERROR(_xll.qlIndexFixing(Index3M,H1858,TRUE,_xll.ohTrigger(RecalcTrigger,Trigger3M)),NA())</f>
        <v>2.396639989438043E-2</v>
      </c>
      <c r="M1858" s="52">
        <f>IFERROR(_xll.qlIndexFixing(ONIndex3M,I1858,TRUE,_xll.ohTrigger(RecalcTrigger,Trigger3M)),NA())</f>
        <v>2.391151396797575E-2</v>
      </c>
      <c r="N1858" s="52">
        <f>IFERROR(_xll.qlIndexFixing(Index6M,$H1858,TRUE,_xll.ohTrigger(RecalcTrigger,Trigger6M)),NA())</f>
        <v>2.5610106731752093E-2</v>
      </c>
      <c r="O1858" s="52">
        <f>IFERROR(_xll.qlIndexFixing(ONIndex6M,I1858,TRUE,_xll.ohTrigger(RecalcTrigger,Trigger6M)),NA())</f>
        <v>2.548151303057189E-2</v>
      </c>
      <c r="P1858" s="52">
        <f>IFERROR(_xll.qlIndexFixing(Index1Y,$H1858,TRUE,_xll.ohTrigger(RecalcTrigger,Trigger1Y)),NA())</f>
        <v>2.7993994029262403E-2</v>
      </c>
      <c r="Q1858" s="52">
        <f>IFERROR(_xll.qlIndexFixing(ONIndex1Y,I1858,TRUE,_xll.ohTrigger(RecalcTrigger,Trigger1Y)),NA())</f>
        <v>2.7686985348784887E-2</v>
      </c>
    </row>
    <row r="1859" spans="2:17" x14ac:dyDescent="0.2">
      <c r="B1859" s="46" t="s">
        <v>51</v>
      </c>
      <c r="D1859" s="49">
        <f>_xll.qlCalendarAdvance(LocalCalendar,$D1858,B1859,"f",FALSE)</f>
        <v>52650</v>
      </c>
      <c r="E1859" s="49">
        <f>_xll.qlInterestRateIndexValueDate(IndexON,D1859)</f>
        <v>52650</v>
      </c>
      <c r="F1859" s="52">
        <f>IFERROR(_xll.qlIndexFixing(IndexON,D1859,TRUE,_xll.ohTrigger(RecalcTrigger,TriggerON)),NA())</f>
        <v>2.0357466730986928E-2</v>
      </c>
      <c r="H1859" s="49">
        <f>_xll.qlCalendarAdvance(IborCalendar,$H1858,B1859,"f",FALSE)</f>
        <v>52636</v>
      </c>
      <c r="I1859" s="49">
        <f>_xll.qlInterestRateIndexValueDate(Index1M,$H1859)</f>
        <v>52638</v>
      </c>
      <c r="J1859" s="52">
        <f>IFERROR(_xll.qlIndexFixing(Index1M,$H1859,TRUE,_xll.ohTrigger(RecalcTrigger,Trigger1M)),NA())</f>
        <v>2.1832331004615076E-2</v>
      </c>
      <c r="K1859" s="52">
        <f>IFERROR(_xll.qlIndexFixing(ONIndex1M,I1859,TRUE,_xll.ohTrigger(RecalcTrigger,Trigger1M)),NA())</f>
        <v>2.1815735798087488E-2</v>
      </c>
      <c r="L1859" s="52">
        <f>IFERROR(_xll.qlIndexFixing(Index3M,H1859,TRUE,_xll.ohTrigger(RecalcTrigger,Trigger3M)),NA())</f>
        <v>2.3963865383866079E-2</v>
      </c>
      <c r="M1859" s="52">
        <f>IFERROR(_xll.qlIndexFixing(ONIndex3M,I1859,TRUE,_xll.ohTrigger(RecalcTrigger,Trigger3M)),NA())</f>
        <v>2.3909065002944985E-2</v>
      </c>
      <c r="N1859" s="52">
        <f>IFERROR(_xll.qlIndexFixing(Index6M,$H1859,TRUE,_xll.ohTrigger(RecalcTrigger,Trigger6M)),NA())</f>
        <v>2.5607304789596438E-2</v>
      </c>
      <c r="O1859" s="52">
        <f>IFERROR(_xll.qlIndexFixing(ONIndex6M,I1859,TRUE,_xll.ohTrigger(RecalcTrigger,Trigger6M)),NA())</f>
        <v>2.547893134938306E-2</v>
      </c>
      <c r="P1859" s="52">
        <f>IFERROR(_xll.qlIndexFixing(Index1Y,$H1859,TRUE,_xll.ohTrigger(RecalcTrigger,Trigger1Y)),NA())</f>
        <v>2.7990246927527638E-2</v>
      </c>
      <c r="Q1859" s="52">
        <f>IFERROR(_xll.qlIndexFixing(ONIndex1Y,I1859,TRUE,_xll.ohTrigger(RecalcTrigger,Trigger1Y)),NA())</f>
        <v>2.7684482920440345E-2</v>
      </c>
    </row>
    <row r="1860" spans="2:17" x14ac:dyDescent="0.2">
      <c r="B1860" s="46" t="s">
        <v>51</v>
      </c>
      <c r="D1860" s="49">
        <f>_xll.qlCalendarAdvance(LocalCalendar,$D1859,B1860,"f",FALSE)</f>
        <v>52657</v>
      </c>
      <c r="E1860" s="49">
        <f>_xll.qlInterestRateIndexValueDate(IndexON,D1860)</f>
        <v>52657</v>
      </c>
      <c r="F1860" s="52">
        <f>IFERROR(_xll.qlIndexFixing(IndexON,D1860,TRUE,_xll.ohTrigger(RecalcTrigger,TriggerON)),NA())</f>
        <v>2.0355050241898098E-2</v>
      </c>
      <c r="H1860" s="49">
        <f>_xll.qlCalendarAdvance(IborCalendar,$H1859,B1860,"f",FALSE)</f>
        <v>52643</v>
      </c>
      <c r="I1860" s="49">
        <f>_xll.qlInterestRateIndexValueDate(Index1M,$H1860)</f>
        <v>52645</v>
      </c>
      <c r="J1860" s="52">
        <f>IFERROR(_xll.qlIndexFixing(Index1M,$H1860,TRUE,_xll.ohTrigger(RecalcTrigger,Trigger1M)),NA())</f>
        <v>2.1831367515878008E-2</v>
      </c>
      <c r="K1860" s="52">
        <f>IFERROR(_xll.qlIndexFixing(ONIndex1M,I1860,TRUE,_xll.ohTrigger(RecalcTrigger,Trigger1M)),NA())</f>
        <v>2.181477729680914E-2</v>
      </c>
      <c r="L1860" s="52">
        <f>IFERROR(_xll.qlIndexFixing(Index3M,H1860,TRUE,_xll.ohTrigger(RecalcTrigger,Trigger3M)),NA())</f>
        <v>2.3961319700635642E-2</v>
      </c>
      <c r="M1860" s="52">
        <f>IFERROR(_xll.qlIndexFixing(ONIndex3M,I1860,TRUE,_xll.ohTrigger(RecalcTrigger,Trigger3M)),NA())</f>
        <v>2.3906604929679887E-2</v>
      </c>
      <c r="N1860" s="52">
        <f>IFERROR(_xll.qlIndexFixing(Index6M,$H1860,TRUE,_xll.ohTrigger(RecalcTrigger,Trigger6M)),NA())</f>
        <v>2.5604488385600265E-2</v>
      </c>
      <c r="O1860" s="52">
        <f>IFERROR(_xll.qlIndexFixing(ONIndex6M,I1860,TRUE,_xll.ohTrigger(RecalcTrigger,Trigger6M)),NA())</f>
        <v>2.5476335386338533E-2</v>
      </c>
      <c r="P1860" s="52">
        <f>IFERROR(_xll.qlIndexFixing(Index1Y,$H1860,TRUE,_xll.ohTrigger(RecalcTrigger,Trigger1Y)),NA())</f>
        <v>2.798723208857264E-2</v>
      </c>
      <c r="Q1860" s="52">
        <f>IFERROR(_xll.qlIndexFixing(ONIndex1Y,I1860,TRUE,_xll.ohTrigger(RecalcTrigger,Trigger1Y)),NA())</f>
        <v>2.7681936977144161E-2</v>
      </c>
    </row>
    <row r="1861" spans="2:17" x14ac:dyDescent="0.2">
      <c r="B1861" s="46" t="s">
        <v>51</v>
      </c>
      <c r="D1861" s="49">
        <f>_xll.qlCalendarAdvance(LocalCalendar,$D1860,B1861,"f",FALSE)</f>
        <v>52664</v>
      </c>
      <c r="E1861" s="49">
        <f>_xll.qlInterestRateIndexValueDate(IndexON,D1861)</f>
        <v>52664</v>
      </c>
      <c r="F1861" s="52">
        <f>IFERROR(_xll.qlIndexFixing(IndexON,D1861,TRUE,_xll.ohTrigger(RecalcTrigger,TriggerON)),NA())</f>
        <v>2.0352622154966582E-2</v>
      </c>
      <c r="H1861" s="49">
        <f>_xll.qlCalendarAdvance(IborCalendar,$H1860,B1861,"f",FALSE)</f>
        <v>52650</v>
      </c>
      <c r="I1861" s="49">
        <f>_xll.qlInterestRateIndexValueDate(Index1M,$H1861)</f>
        <v>52652</v>
      </c>
      <c r="J1861" s="52">
        <f>IFERROR(_xll.qlIndexFixing(Index1M,$H1861,TRUE,_xll.ohTrigger(RecalcTrigger,Trigger1M)),NA())</f>
        <v>2.1830402347279169E-2</v>
      </c>
      <c r="K1861" s="52">
        <f>IFERROR(_xll.qlIndexFixing(ONIndex1M,I1861,TRUE,_xll.ohTrigger(RecalcTrigger,Trigger1M)),NA())</f>
        <v>2.1813817118232492E-2</v>
      </c>
      <c r="L1861" s="52">
        <f>IFERROR(_xll.qlIndexFixing(Index3M,H1861,TRUE,_xll.ohTrigger(RecalcTrigger,Trigger3M)),NA())</f>
        <v>2.3958762844710435E-2</v>
      </c>
      <c r="M1861" s="52">
        <f>IFERROR(_xll.qlIndexFixing(ONIndex3M,I1861,TRUE,_xll.ohTrigger(RecalcTrigger,Trigger3M)),NA())</f>
        <v>2.3904133747780776E-2</v>
      </c>
      <c r="N1861" s="52">
        <f>IFERROR(_xll.qlIndexFixing(Index6M,$H1861,TRUE,_xll.ohTrigger(RecalcTrigger,Trigger6M)),NA())</f>
        <v>2.5601657519824624E-2</v>
      </c>
      <c r="O1861" s="52">
        <f>IFERROR(_xll.qlIndexFixing(ONIndex6M,I1861,TRUE,_xll.ohTrigger(RecalcTrigger,Trigger6M)),NA())</f>
        <v>2.5473725141278436E-2</v>
      </c>
      <c r="P1861" s="52">
        <f>IFERROR(_xll.qlIndexFixing(Index1Y,$H1861,TRUE,_xll.ohTrigger(RecalcTrigger,Trigger1Y)),NA())</f>
        <v>2.7982618496896112E-2</v>
      </c>
      <c r="Q1861" s="52">
        <f>IFERROR(_xll.qlIndexFixing(ONIndex1Y,I1861,TRUE,_xll.ohTrigger(RecalcTrigger,Trigger1Y)),NA())</f>
        <v>2.7679347518736463E-2</v>
      </c>
    </row>
    <row r="1862" spans="2:17" x14ac:dyDescent="0.2">
      <c r="B1862" s="46" t="s">
        <v>51</v>
      </c>
      <c r="D1862" s="49">
        <f>_xll.qlCalendarAdvance(LocalCalendar,$D1861,B1862,"f",FALSE)</f>
        <v>52671</v>
      </c>
      <c r="E1862" s="49">
        <f>_xll.qlInterestRateIndexValueDate(IndexON,D1862)</f>
        <v>52671</v>
      </c>
      <c r="F1862" s="52">
        <f>IFERROR(_xll.qlIndexFixing(IndexON,D1862,TRUE,_xll.ohTrigger(RecalcTrigger,TriggerON)),NA())</f>
        <v>2.0350182470512124E-2</v>
      </c>
      <c r="H1862" s="49">
        <f>_xll.qlCalendarAdvance(IborCalendar,$H1861,B1862,"f",FALSE)</f>
        <v>52657</v>
      </c>
      <c r="I1862" s="49">
        <f>_xll.qlInterestRateIndexValueDate(Index1M,$H1862)</f>
        <v>52659</v>
      </c>
      <c r="J1862" s="52">
        <f>IFERROR(_xll.qlIndexFixing(Index1M,$H1862,TRUE,_xll.ohTrigger(RecalcTrigger,Trigger1M)),NA())</f>
        <v>2.1831212274462941E-2</v>
      </c>
      <c r="K1862" s="52">
        <f>IFERROR(_xll.qlIndexFixing(ONIndex1M,I1862,TRUE,_xll.ohTrigger(RecalcTrigger,Trigger1M)),NA())</f>
        <v>2.1812855262757225E-2</v>
      </c>
      <c r="L1862" s="52">
        <f>IFERROR(_xll.qlIndexFixing(Index3M,H1862,TRUE,_xll.ohTrigger(RecalcTrigger,Trigger3M)),NA())</f>
        <v>2.3957414596890016E-2</v>
      </c>
      <c r="M1862" s="52">
        <f>IFERROR(_xll.qlIndexFixing(ONIndex3M,I1862,TRUE,_xll.ohTrigger(RecalcTrigger,Trigger3M)),NA())</f>
        <v>2.3901651457327588E-2</v>
      </c>
      <c r="N1862" s="52">
        <f>IFERROR(_xll.qlIndexFixing(Index6M,$H1862,TRUE,_xll.ohTrigger(RecalcTrigger,Trigger6M)),NA())</f>
        <v>2.5602301153899446E-2</v>
      </c>
      <c r="O1862" s="52">
        <f>IFERROR(_xll.qlIndexFixing(ONIndex6M,I1862,TRUE,_xll.ohTrigger(RecalcTrigger,Trigger6M)),NA())</f>
        <v>2.5471100614442577E-2</v>
      </c>
      <c r="P1862" s="52">
        <f>IFERROR(_xll.qlIndexFixing(Index1Y,$H1862,TRUE,_xll.ohTrigger(RecalcTrigger,Trigger1Y)),NA())</f>
        <v>2.7976425326087833E-2</v>
      </c>
      <c r="Q1862" s="52">
        <f>IFERROR(_xll.qlIndexFixing(ONIndex1Y,I1862,TRUE,_xll.ohTrigger(RecalcTrigger,Trigger1Y)),NA())</f>
        <v>2.767671454545706E-2</v>
      </c>
    </row>
    <row r="1863" spans="2:17" x14ac:dyDescent="0.2">
      <c r="B1863" s="46" t="s">
        <v>51</v>
      </c>
      <c r="D1863" s="49">
        <f>_xll.qlCalendarAdvance(LocalCalendar,$D1862,B1863,"f",FALSE)</f>
        <v>52678</v>
      </c>
      <c r="E1863" s="49">
        <f>_xll.qlInterestRateIndexValueDate(IndexON,D1863)</f>
        <v>52678</v>
      </c>
      <c r="F1863" s="52">
        <f>IFERROR(_xll.qlIndexFixing(IndexON,D1863,TRUE,_xll.ohTrigger(RecalcTrigger,TriggerON)),NA())</f>
        <v>2.0347731188135043E-2</v>
      </c>
      <c r="H1863" s="49">
        <f>_xll.qlCalendarAdvance(IborCalendar,$H1862,B1863,"f",FALSE)</f>
        <v>52664</v>
      </c>
      <c r="I1863" s="49">
        <f>_xll.qlInterestRateIndexValueDate(Index1M,$H1863)</f>
        <v>52666</v>
      </c>
      <c r="J1863" s="52">
        <f>IFERROR(_xll.qlIndexFixing(Index1M,$H1863,TRUE,_xll.ohTrigger(RecalcTrigger,Trigger1M)),NA())</f>
        <v>2.1830243210079203E-2</v>
      </c>
      <c r="K1863" s="52">
        <f>IFERROR(_xll.qlIndexFixing(ONIndex1M,I1863,TRUE,_xll.ohTrigger(RecalcTrigger,Trigger1M)),NA())</f>
        <v>2.1811891730143529E-2</v>
      </c>
      <c r="L1863" s="52">
        <f>IFERROR(_xll.qlIndexFixing(Index3M,H1863,TRUE,_xll.ohTrigger(RecalcTrigger,Trigger3M)),NA())</f>
        <v>2.395483345709681E-2</v>
      </c>
      <c r="M1863" s="52">
        <f>IFERROR(_xll.qlIndexFixing(ONIndex3M,I1863,TRUE,_xll.ohTrigger(RecalcTrigger,Trigger3M)),NA())</f>
        <v>2.3899158058320324E-2</v>
      </c>
      <c r="N1863" s="52">
        <f>IFERROR(_xll.qlIndexFixing(Index6M,$H1863,TRUE,_xll.ohTrigger(RecalcTrigger,Trigger6M)),NA())</f>
        <v>2.5598738801448057E-2</v>
      </c>
      <c r="O1863" s="52">
        <f>IFERROR(_xll.qlIndexFixing(ONIndex6M,I1863,TRUE,_xll.ohTrigger(RecalcTrigger,Trigger6M)),NA())</f>
        <v>2.5468461805671083E-2</v>
      </c>
      <c r="P1863" s="52">
        <f>IFERROR(_xll.qlIndexFixing(Index1Y,$H1863,TRUE,_xll.ohTrigger(RecalcTrigger,Trigger1Y)),NA())</f>
        <v>2.7972509744380855E-2</v>
      </c>
      <c r="Q1863" s="52">
        <f>IFERROR(_xll.qlIndexFixing(ONIndex1Y,I1863,TRUE,_xll.ohTrigger(RecalcTrigger,Trigger1Y)),NA())</f>
        <v>2.7674038057066142E-2</v>
      </c>
    </row>
    <row r="1864" spans="2:17" x14ac:dyDescent="0.2">
      <c r="B1864" s="46" t="s">
        <v>51</v>
      </c>
      <c r="D1864" s="49">
        <f>_xll.qlCalendarAdvance(LocalCalendar,$D1863,B1864,"f",FALSE)</f>
        <v>52685</v>
      </c>
      <c r="E1864" s="49">
        <f>_xll.qlInterestRateIndexValueDate(IndexON,D1864)</f>
        <v>52685</v>
      </c>
      <c r="F1864" s="52">
        <f>IFERROR(_xll.qlIndexFixing(IndexON,D1864,TRUE,_xll.ohTrigger(RecalcTrigger,TriggerON)),NA())</f>
        <v>2.0345268308075148E-2</v>
      </c>
      <c r="H1864" s="49">
        <f>_xll.qlCalendarAdvance(IborCalendar,$H1863,B1864,"f",FALSE)</f>
        <v>52671</v>
      </c>
      <c r="I1864" s="49">
        <f>_xll.qlInterestRateIndexValueDate(Index1M,$H1864)</f>
        <v>52673</v>
      </c>
      <c r="J1864" s="52">
        <f>IFERROR(_xll.qlIndexFixing(Index1M,$H1864,TRUE,_xll.ohTrigger(RecalcTrigger,Trigger1M)),NA())</f>
        <v>2.1829864380335871E-2</v>
      </c>
      <c r="K1864" s="52">
        <f>IFERROR(_xll.qlIndexFixing(ONIndex1M,I1864,TRUE,_xll.ohTrigger(RecalcTrigger,Trigger1M)),NA())</f>
        <v>2.1810926520471341E-2</v>
      </c>
      <c r="L1864" s="52">
        <f>IFERROR(_xll.qlIndexFixing(Index3M,H1864,TRUE,_xll.ohTrigger(RecalcTrigger,Trigger3M)),NA())</f>
        <v>2.3952241143230635E-2</v>
      </c>
      <c r="M1864" s="52">
        <f>IFERROR(_xll.qlIndexFixing(ONIndex3M,I1864,TRUE,_xll.ohTrigger(RecalcTrigger,Trigger3M)),NA())</f>
        <v>2.3896653550998792E-2</v>
      </c>
      <c r="N1864" s="52">
        <f>IFERROR(_xll.qlIndexFixing(Index6M,$H1864,TRUE,_xll.ohTrigger(RecalcTrigger,Trigger6M)),NA())</f>
        <v>2.5595859605453315E-2</v>
      </c>
      <c r="O1864" s="52">
        <f>IFERROR(_xll.qlIndexFixing(ONIndex6M,I1864,TRUE,_xll.ohTrigger(RecalcTrigger,Trigger6M)),NA())</f>
        <v>2.5465808715043892E-2</v>
      </c>
      <c r="P1864" s="52">
        <f>IFERROR(_xll.qlIndexFixing(Index1Y,$H1864,TRUE,_xll.ohTrigger(RecalcTrigger,Trigger1Y)),NA())</f>
        <v>2.796854943221826E-2</v>
      </c>
      <c r="Q1864" s="52">
        <f>IFERROR(_xll.qlIndexFixing(ONIndex1Y,I1864,TRUE,_xll.ohTrigger(RecalcTrigger,Trigger1Y)),NA())</f>
        <v>2.7671318053563709E-2</v>
      </c>
    </row>
    <row r="1865" spans="2:17" x14ac:dyDescent="0.2">
      <c r="B1865" s="46" t="s">
        <v>51</v>
      </c>
      <c r="D1865" s="49">
        <f>_xll.qlCalendarAdvance(LocalCalendar,$D1864,B1865,"f",FALSE)</f>
        <v>52692</v>
      </c>
      <c r="E1865" s="49">
        <f>_xll.qlInterestRateIndexValueDate(IndexON,D1865)</f>
        <v>52692</v>
      </c>
      <c r="F1865" s="52">
        <f>IFERROR(_xll.qlIndexFixing(IndexON,D1865,TRUE,_xll.ohTrigger(RecalcTrigger,TriggerON)),NA())</f>
        <v>2.0342793830412376E-2</v>
      </c>
      <c r="H1865" s="49">
        <f>_xll.qlCalendarAdvance(IborCalendar,$H1864,B1865,"f",FALSE)</f>
        <v>52678</v>
      </c>
      <c r="I1865" s="49">
        <f>_xll.qlInterestRateIndexValueDate(Index1M,$H1865)</f>
        <v>52680</v>
      </c>
      <c r="J1865" s="52">
        <f>IFERROR(_xll.qlIndexFixing(Index1M,$H1865,TRUE,_xll.ohTrigger(RecalcTrigger,Trigger1M)),NA())</f>
        <v>2.1828300040853676E-2</v>
      </c>
      <c r="K1865" s="52">
        <f>IFERROR(_xll.qlIndexFixing(ONIndex1M,I1865,TRUE,_xll.ohTrigger(RecalcTrigger,Trigger1M)),NA())</f>
        <v>2.1809959633660725E-2</v>
      </c>
      <c r="L1865" s="52">
        <f>IFERROR(_xll.qlIndexFixing(Index3M,H1865,TRUE,_xll.ohTrigger(RecalcTrigger,Trigger3M)),NA())</f>
        <v>2.3949637655314077E-2</v>
      </c>
      <c r="M1865" s="52">
        <f>IFERROR(_xll.qlIndexFixing(ONIndex3M,I1865,TRUE,_xll.ohTrigger(RecalcTrigger,Trigger3M)),NA())</f>
        <v>2.3894137935043247E-2</v>
      </c>
      <c r="N1865" s="52">
        <f>IFERROR(_xll.qlIndexFixing(Index6M,$H1865,TRUE,_xll.ohTrigger(RecalcTrigger,Trigger6M)),NA())</f>
        <v>2.5592965943947638E-2</v>
      </c>
      <c r="O1865" s="52">
        <f>IFERROR(_xll.qlIndexFixing(ONIndex6M,I1865,TRUE,_xll.ohTrigger(RecalcTrigger,Trigger6M)),NA())</f>
        <v>2.546314134240113E-2</v>
      </c>
      <c r="P1865" s="52">
        <f>IFERROR(_xll.qlIndexFixing(Index1Y,$H1865,TRUE,_xll.ohTrigger(RecalcTrigger,Trigger1Y)),NA())</f>
        <v>2.7964544390123691E-2</v>
      </c>
      <c r="Q1865" s="52">
        <f>IFERROR(_xll.qlIndexFixing(ONIndex1Y,I1865,TRUE,_xll.ohTrigger(RecalcTrigger,Trigger1Y)),NA())</f>
        <v>2.7668554535109635E-2</v>
      </c>
    </row>
    <row r="1866" spans="2:17" x14ac:dyDescent="0.2">
      <c r="B1866" s="46" t="s">
        <v>51</v>
      </c>
      <c r="D1866" s="49">
        <f>_xll.qlCalendarAdvance(LocalCalendar,$D1865,B1866,"f",FALSE)</f>
        <v>52699</v>
      </c>
      <c r="E1866" s="49">
        <f>_xll.qlInterestRateIndexValueDate(IndexON,D1866)</f>
        <v>52699</v>
      </c>
      <c r="F1866" s="52">
        <f>IFERROR(_xll.qlIndexFixing(IndexON,D1866,TRUE,_xll.ohTrigger(RecalcTrigger,TriggerON)),NA())</f>
        <v>2.0340307754906917E-2</v>
      </c>
      <c r="H1866" s="49">
        <f>_xll.qlCalendarAdvance(IborCalendar,$H1865,B1866,"f",FALSE)</f>
        <v>52685</v>
      </c>
      <c r="I1866" s="49">
        <f>_xll.qlInterestRateIndexValueDate(Index1M,$H1866)</f>
        <v>52687</v>
      </c>
      <c r="J1866" s="52">
        <f>IFERROR(_xll.qlIndexFixing(Index1M,$H1866,TRUE,_xll.ohTrigger(RecalcTrigger,Trigger1M)),NA())</f>
        <v>2.18255513064715E-2</v>
      </c>
      <c r="K1866" s="52">
        <f>IFERROR(_xll.qlIndexFixing(ONIndex1M,I1866,TRUE,_xll.ohTrigger(RecalcTrigger,Trigger1M)),NA())</f>
        <v>2.1808991069791617E-2</v>
      </c>
      <c r="L1866" s="52">
        <f>IFERROR(_xll.qlIndexFixing(Index3M,H1866,TRUE,_xll.ohTrigger(RecalcTrigger,Trigger3M)),NA())</f>
        <v>2.3946417017339867E-2</v>
      </c>
      <c r="M1866" s="52">
        <f>IFERROR(_xll.qlIndexFixing(ONIndex3M,I1866,TRUE,_xll.ohTrigger(RecalcTrigger,Trigger3M)),NA())</f>
        <v>2.3891611210773434E-2</v>
      </c>
      <c r="N1866" s="52">
        <f>IFERROR(_xll.qlIndexFixing(Index6M,$H1866,TRUE,_xll.ohTrigger(RecalcTrigger,Trigger6M)),NA())</f>
        <v>2.5587979282663917E-2</v>
      </c>
      <c r="O1866" s="52">
        <f>IFERROR(_xll.qlIndexFixing(ONIndex6M,I1866,TRUE,_xll.ohTrigger(RecalcTrigger,Trigger6M)),NA())</f>
        <v>2.5460459688142478E-2</v>
      </c>
      <c r="P1866" s="52">
        <f>IFERROR(_xll.qlIndexFixing(Index1Y,$H1866,TRUE,_xll.ohTrigger(RecalcTrigger,Trigger1Y)),NA())</f>
        <v>2.796049461862735E-2</v>
      </c>
      <c r="Q1866" s="52">
        <f>IFERROR(_xll.qlIndexFixing(ONIndex1Y,I1866,TRUE,_xll.ohTrigger(RecalcTrigger,Trigger1Y)),NA())</f>
        <v>2.7665747501544047E-2</v>
      </c>
    </row>
    <row r="1867" spans="2:17" x14ac:dyDescent="0.2">
      <c r="B1867" s="46" t="s">
        <v>51</v>
      </c>
      <c r="D1867" s="49">
        <f>_xll.qlCalendarAdvance(LocalCalendar,$D1866,B1867,"f",FALSE)</f>
        <v>52706</v>
      </c>
      <c r="E1867" s="49">
        <f>_xll.qlInterestRateIndexValueDate(IndexON,D1867)</f>
        <v>52706</v>
      </c>
      <c r="F1867" s="52">
        <f>IFERROR(_xll.qlIndexFixing(IndexON,D1867,TRUE,_xll.ohTrigger(RecalcTrigger,TriggerON)),NA())</f>
        <v>2.0337810081718644E-2</v>
      </c>
      <c r="H1867" s="49">
        <f>_xll.qlCalendarAdvance(IborCalendar,$H1866,B1867,"f",FALSE)</f>
        <v>52692</v>
      </c>
      <c r="I1867" s="49">
        <f>_xll.qlInterestRateIndexValueDate(Index1M,$H1867)</f>
        <v>52694</v>
      </c>
      <c r="J1867" s="52">
        <f>IFERROR(_xll.qlIndexFixing(Index1M,$H1867,TRUE,_xll.ohTrigger(RecalcTrigger,Trigger1M)),NA())</f>
        <v>2.1826350151016582E-2</v>
      </c>
      <c r="K1867" s="52">
        <f>IFERROR(_xll.qlIndexFixing(ONIndex1M,I1867,TRUE,_xll.ohTrigger(RecalcTrigger,Trigger1M)),NA())</f>
        <v>2.1808020828943953E-2</v>
      </c>
      <c r="L1867" s="52">
        <f>IFERROR(_xll.qlIndexFixing(Index3M,H1867,TRUE,_xll.ohTrigger(RecalcTrigger,Trigger3M)),NA())</f>
        <v>2.3943792153600756E-2</v>
      </c>
      <c r="M1867" s="52">
        <f>IFERROR(_xll.qlIndexFixing(ONIndex3M,I1867,TRUE,_xll.ohTrigger(RecalcTrigger,Trigger3M)),NA())</f>
        <v>2.3889073377949543E-2</v>
      </c>
      <c r="N1867" s="52">
        <f>IFERROR(_xll.qlIndexFixing(Index6M,$H1867,TRUE,_xll.ohTrigger(RecalcTrigger,Trigger6M)),NA())</f>
        <v>2.5585060408448799E-2</v>
      </c>
      <c r="O1867" s="52">
        <f>IFERROR(_xll.qlIndexFixing(ONIndex6M,I1867,TRUE,_xll.ohTrigger(RecalcTrigger,Trigger6M)),NA())</f>
        <v>2.545776375178832E-2</v>
      </c>
      <c r="P1867" s="52">
        <f>IFERROR(_xll.qlIndexFixing(Index1Y,$H1867,TRUE,_xll.ohTrigger(RecalcTrigger,Trigger1Y)),NA())</f>
        <v>2.7959411929655051E-2</v>
      </c>
      <c r="Q1867" s="52">
        <f>IFERROR(_xll.qlIndexFixing(ONIndex1Y,I1867,TRUE,_xll.ohTrigger(RecalcTrigger,Trigger1Y)),NA())</f>
        <v>2.7662896953106753E-2</v>
      </c>
    </row>
    <row r="1868" spans="2:17" x14ac:dyDescent="0.2">
      <c r="B1868" s="46" t="s">
        <v>51</v>
      </c>
      <c r="D1868" s="49">
        <f>_xll.qlCalendarAdvance(LocalCalendar,$D1867,B1868,"f",FALSE)</f>
        <v>52713</v>
      </c>
      <c r="E1868" s="49">
        <f>_xll.qlInterestRateIndexValueDate(IndexON,D1868)</f>
        <v>52713</v>
      </c>
      <c r="F1868" s="52">
        <f>IFERROR(_xll.qlIndexFixing(IndexON,D1868,TRUE,_xll.ohTrigger(RecalcTrigger,TriggerON)),NA())</f>
        <v>2.033530081076762E-2</v>
      </c>
      <c r="H1868" s="49">
        <f>_xll.qlCalendarAdvance(IborCalendar,$H1867,B1868,"f",FALSE)</f>
        <v>52699</v>
      </c>
      <c r="I1868" s="49">
        <f>_xll.qlInterestRateIndexValueDate(Index1M,$H1868)</f>
        <v>52701</v>
      </c>
      <c r="J1868" s="52">
        <f>IFERROR(_xll.qlIndexFixing(Index1M,$H1868,TRUE,_xll.ohTrigger(RecalcTrigger,Trigger1M)),NA())</f>
        <v>2.1825372685870259E-2</v>
      </c>
      <c r="K1868" s="52">
        <f>IFERROR(_xll.qlIndexFixing(ONIndex1M,I1868,TRUE,_xll.ohTrigger(RecalcTrigger,Trigger1M)),NA())</f>
        <v>2.1809412900346103E-2</v>
      </c>
      <c r="L1868" s="52">
        <f>IFERROR(_xll.qlIndexFixing(Index3M,H1868,TRUE,_xll.ohTrigger(RecalcTrigger,Trigger3M)),NA())</f>
        <v>2.3941156116594496E-2</v>
      </c>
      <c r="M1868" s="52">
        <f>IFERROR(_xll.qlIndexFixing(ONIndex3M,I1868,TRUE,_xll.ohTrigger(RecalcTrigger,Trigger3M)),NA())</f>
        <v>2.388896372831617E-2</v>
      </c>
      <c r="N1868" s="52">
        <f>IFERROR(_xll.qlIndexFixing(Index6M,$H1868,TRUE,_xll.ohTrigger(RecalcTrigger,Trigger6M)),NA())</f>
        <v>2.558212707189678E-2</v>
      </c>
      <c r="O1868" s="52">
        <f>IFERROR(_xll.qlIndexFixing(ONIndex6M,I1868,TRUE,_xll.ohTrigger(RecalcTrigger,Trigger6M)),NA())</f>
        <v>2.5457876081885544E-2</v>
      </c>
      <c r="P1868" s="52">
        <f>IFERROR(_xll.qlIndexFixing(Index1Y,$H1868,TRUE,_xll.ohTrigger(RecalcTrigger,Trigger1Y)),NA())</f>
        <v>2.795226088957908E-2</v>
      </c>
      <c r="Q1868" s="52">
        <f>IFERROR(_xll.qlIndexFixing(ONIndex1Y,I1868,TRUE,_xll.ohTrigger(RecalcTrigger,Trigger1Y)),NA())</f>
        <v>2.7663417624165021E-2</v>
      </c>
    </row>
    <row r="1869" spans="2:17" x14ac:dyDescent="0.2">
      <c r="B1869" s="46" t="s">
        <v>51</v>
      </c>
      <c r="D1869" s="49">
        <f>_xll.qlCalendarAdvance(LocalCalendar,$D1868,B1869,"f",FALSE)</f>
        <v>52720</v>
      </c>
      <c r="E1869" s="49">
        <f>_xll.qlInterestRateIndexValueDate(IndexON,D1869)</f>
        <v>52720</v>
      </c>
      <c r="F1869" s="52">
        <f>IFERROR(_xll.qlIndexFixing(IndexON,D1869,TRUE,_xll.ohTrigger(RecalcTrigger,TriggerON)),NA())</f>
        <v>2.0332779942133783E-2</v>
      </c>
      <c r="H1869" s="49">
        <f>_xll.qlCalendarAdvance(IborCalendar,$H1868,B1869,"f",FALSE)</f>
        <v>52706</v>
      </c>
      <c r="I1869" s="49">
        <f>_xll.qlInterestRateIndexValueDate(Index1M,$H1869)</f>
        <v>52708</v>
      </c>
      <c r="J1869" s="52">
        <f>IFERROR(_xll.qlIndexFixing(Index1M,$H1869,TRUE,_xll.ohTrigger(RecalcTrigger,Trigger1M)),NA())</f>
        <v>2.1824393540577913E-2</v>
      </c>
      <c r="K1869" s="52">
        <f>IFERROR(_xll.qlIndexFixing(ONIndex1M,I1869,TRUE,_xll.ohTrigger(RecalcTrigger,Trigger1M)),NA())</f>
        <v>2.180607531583334E-2</v>
      </c>
      <c r="L1869" s="52">
        <f>IFERROR(_xll.qlIndexFixing(Index3M,H1869,TRUE,_xll.ohTrigger(RecalcTrigger,Trigger3M)),NA())</f>
        <v>2.3938508906350079E-2</v>
      </c>
      <c r="M1869" s="52">
        <f>IFERROR(_xll.qlIndexFixing(ONIndex3M,I1869,TRUE,_xll.ohTrigger(RecalcTrigger,Trigger3M)),NA())</f>
        <v>2.388396438671947E-2</v>
      </c>
      <c r="N1869" s="52">
        <f>IFERROR(_xll.qlIndexFixing(Index6M,$H1869,TRUE,_xll.ohTrigger(RecalcTrigger,Trigger6M)),NA())</f>
        <v>2.5579179273071198E-2</v>
      </c>
      <c r="O1869" s="52">
        <f>IFERROR(_xll.qlIndexFixing(ONIndex6M,I1869,TRUE,_xll.ohTrigger(RecalcTrigger,Trigger6M)),NA())</f>
        <v>2.5452329033432974E-2</v>
      </c>
      <c r="P1869" s="52">
        <f>IFERROR(_xll.qlIndexFixing(Index1Y,$H1869,TRUE,_xll.ohTrigger(RecalcTrigger,Trigger1Y)),NA())</f>
        <v>2.7948076933116479E-2</v>
      </c>
      <c r="Q1869" s="52">
        <f>IFERROR(_xll.qlIndexFixing(ONIndex1Y,I1869,TRUE,_xll.ohTrigger(RecalcTrigger,Trigger1Y)),NA())</f>
        <v>2.7657065310977558E-2</v>
      </c>
    </row>
    <row r="1870" spans="2:17" x14ac:dyDescent="0.2">
      <c r="B1870" s="46" t="s">
        <v>51</v>
      </c>
      <c r="D1870" s="49">
        <f>_xll.qlCalendarAdvance(LocalCalendar,$D1869,B1870,"f",FALSE)</f>
        <v>52727</v>
      </c>
      <c r="E1870" s="49">
        <f>_xll.qlInterestRateIndexValueDate(IndexON,D1870)</f>
        <v>52727</v>
      </c>
      <c r="F1870" s="52">
        <f>IFERROR(_xll.qlIndexFixing(IndexON,D1870,TRUE,_xll.ohTrigger(RecalcTrigger,TriggerON)),NA())</f>
        <v>2.0330247475817131E-2</v>
      </c>
      <c r="H1870" s="49">
        <f>_xll.qlCalendarAdvance(IborCalendar,$H1869,B1870,"f",FALSE)</f>
        <v>52713</v>
      </c>
      <c r="I1870" s="49">
        <f>_xll.qlInterestRateIndexValueDate(Index1M,$H1870)</f>
        <v>52715</v>
      </c>
      <c r="J1870" s="52">
        <f>IFERROR(_xll.qlIndexFixing(Index1M,$H1870,TRUE,_xll.ohTrigger(RecalcTrigger,Trigger1M)),NA())</f>
        <v>2.1824003554884251E-2</v>
      </c>
      <c r="K1870" s="52">
        <f>IFERROR(_xll.qlIndexFixing(ONIndex1M,I1870,TRUE,_xll.ohTrigger(RecalcTrigger,Trigger1M)),NA())</f>
        <v>2.1805100043730263E-2</v>
      </c>
      <c r="L1870" s="52">
        <f>IFERROR(_xll.qlIndexFixing(Index3M,H1870,TRUE,_xll.ohTrigger(RecalcTrigger,Trigger3M)),NA())</f>
        <v>2.3935850522884192E-2</v>
      </c>
      <c r="M1870" s="52">
        <f>IFERROR(_xll.qlIndexFixing(ONIndex3M,I1870,TRUE,_xll.ohTrigger(RecalcTrigger,Trigger3M)),NA())</f>
        <v>2.3881393228313286E-2</v>
      </c>
      <c r="N1870" s="52">
        <f>IFERROR(_xll.qlIndexFixing(Index6M,$H1870,TRUE,_xll.ohTrigger(RecalcTrigger,Trigger6M)),NA())</f>
        <v>2.5576217012037137E-2</v>
      </c>
      <c r="O1870" s="52">
        <f>IFERROR(_xll.qlIndexFixing(ONIndex6M,I1870,TRUE,_xll.ohTrigger(RecalcTrigger,Trigger6M)),NA())</f>
        <v>2.5449590251431786E-2</v>
      </c>
      <c r="P1870" s="52">
        <f>IFERROR(_xll.qlIndexFixing(Index1Y,$H1870,TRUE,_xll.ohTrigger(RecalcTrigger,Trigger1Y)),NA())</f>
        <v>2.7943848249431618E-2</v>
      </c>
      <c r="Q1870" s="52">
        <f>IFERROR(_xll.qlIndexFixing(ONIndex1Y,I1870,TRUE,_xll.ohTrigger(RecalcTrigger,Trigger1Y)),NA())</f>
        <v>2.7654084217285657E-2</v>
      </c>
    </row>
    <row r="1871" spans="2:17" x14ac:dyDescent="0.2">
      <c r="B1871" s="46" t="s">
        <v>51</v>
      </c>
      <c r="D1871" s="49">
        <f>_xll.qlCalendarAdvance(LocalCalendar,$D1870,B1871,"f",FALSE)</f>
        <v>52734</v>
      </c>
      <c r="E1871" s="49">
        <f>_xll.qlInterestRateIndexValueDate(IndexON,D1871)</f>
        <v>52734</v>
      </c>
      <c r="F1871" s="52">
        <f>IFERROR(_xll.qlIndexFixing(IndexON,D1871,TRUE,_xll.ohTrigger(RecalcTrigger,TriggerON)),NA())</f>
        <v>2.032770341173773E-2</v>
      </c>
      <c r="H1871" s="49">
        <f>_xll.qlCalendarAdvance(IborCalendar,$H1870,B1871,"f",FALSE)</f>
        <v>52720</v>
      </c>
      <c r="I1871" s="49">
        <f>_xll.qlInterestRateIndexValueDate(Index1M,$H1871)</f>
        <v>52722</v>
      </c>
      <c r="J1871" s="52">
        <f>IFERROR(_xll.qlIndexFixing(Index1M,$H1871,TRUE,_xll.ohTrigger(RecalcTrigger,Trigger1M)),NA())</f>
        <v>2.1822430209535171E-2</v>
      </c>
      <c r="K1871" s="52">
        <f>IFERROR(_xll.qlIndexFixing(ONIndex1M,I1871,TRUE,_xll.ohTrigger(RecalcTrigger,Trigger1M)),NA())</f>
        <v>2.1804123094408823E-2</v>
      </c>
      <c r="L1871" s="52">
        <f>IFERROR(_xll.qlIndexFixing(Index3M,H1871,TRUE,_xll.ohTrigger(RecalcTrigger,Trigger3M)),NA())</f>
        <v>2.3933782073994013E-2</v>
      </c>
      <c r="M1871" s="52">
        <f>IFERROR(_xll.qlIndexFixing(ONIndex3M,I1871,TRUE,_xll.ohTrigger(RecalcTrigger,Trigger3M)),NA())</f>
        <v>2.3878810961512897E-2</v>
      </c>
      <c r="N1871" s="52">
        <f>IFERROR(_xll.qlIndexFixing(Index6M,$H1871,TRUE,_xll.ohTrigger(RecalcTrigger,Trigger6M)),NA())</f>
        <v>2.5575300202823503E-2</v>
      </c>
      <c r="O1871" s="52">
        <f>IFERROR(_xll.qlIndexFixing(ONIndex6M,I1871,TRUE,_xll.ohTrigger(RecalcTrigger,Trigger6M)),NA())</f>
        <v>2.54468371875749E-2</v>
      </c>
      <c r="P1871" s="52">
        <f>IFERROR(_xll.qlIndexFixing(Index1Y,$H1871,TRUE,_xll.ohTrigger(RecalcTrigger,Trigger1Y)),NA())</f>
        <v>2.7939574839083183E-2</v>
      </c>
      <c r="Q1871" s="52">
        <f>IFERROR(_xll.qlIndexFixing(ONIndex1Y,I1871,TRUE,_xll.ohTrigger(RecalcTrigger,Trigger1Y)),NA())</f>
        <v>2.7651059608562178E-2</v>
      </c>
    </row>
    <row r="1872" spans="2:17" x14ac:dyDescent="0.2">
      <c r="B1872" s="46" t="s">
        <v>51</v>
      </c>
      <c r="D1872" s="49">
        <f>_xll.qlCalendarAdvance(LocalCalendar,$D1871,B1872,"f",FALSE)</f>
        <v>52741</v>
      </c>
      <c r="E1872" s="49">
        <f>_xll.qlInterestRateIndexValueDate(IndexON,D1872)</f>
        <v>52741</v>
      </c>
      <c r="F1872" s="52">
        <f>IFERROR(_xll.qlIndexFixing(IndexON,D1872,TRUE,_xll.ohTrigger(RecalcTrigger,TriggerON)),NA())</f>
        <v>2.0325147749815642E-2</v>
      </c>
      <c r="H1872" s="49">
        <f>_xll.qlCalendarAdvance(IborCalendar,$H1871,B1872,"f",FALSE)</f>
        <v>52727</v>
      </c>
      <c r="I1872" s="49">
        <f>_xll.qlInterestRateIndexValueDate(Index1M,$H1872)</f>
        <v>52729</v>
      </c>
      <c r="J1872" s="52">
        <f>IFERROR(_xll.qlIndexFixing(Index1M,$H1872,TRUE,_xll.ohTrigger(RecalcTrigger,Trigger1M)),NA())</f>
        <v>2.182144602378977E-2</v>
      </c>
      <c r="K1872" s="52">
        <f>IFERROR(_xll.qlIndexFixing(ONIndex1M,I1872,TRUE,_xll.ohTrigger(RecalcTrigger,Trigger1M)),NA())</f>
        <v>2.180314446802889E-2</v>
      </c>
      <c r="L1872" s="52">
        <f>IFERROR(_xll.qlIndexFixing(Index3M,H1872,TRUE,_xll.ohTrigger(RecalcTrigger,Trigger3M)),NA())</f>
        <v>2.393110036834864E-2</v>
      </c>
      <c r="M1872" s="52">
        <f>IFERROR(_xll.qlIndexFixing(ONIndex3M,I1872,TRUE,_xll.ohTrigger(RecalcTrigger,Trigger3M)),NA())</f>
        <v>2.3876217586158432E-2</v>
      </c>
      <c r="N1872" s="52">
        <f>IFERROR(_xll.qlIndexFixing(Index6M,$H1872,TRUE,_xll.ohTrigger(RecalcTrigger,Trigger6M)),NA())</f>
        <v>2.5572305284562159E-2</v>
      </c>
      <c r="O1872" s="52">
        <f>IFERROR(_xll.qlIndexFixing(ONIndex6M,I1872,TRUE,_xll.ohTrigger(RecalcTrigger,Trigger6M)),NA())</f>
        <v>2.5444069841862316E-2</v>
      </c>
      <c r="P1872" s="52">
        <f>IFERROR(_xll.qlIndexFixing(Index1Y,$H1872,TRUE,_xll.ohTrigger(RecalcTrigger,Trigger1Y)),NA())</f>
        <v>2.7935256702637728E-2</v>
      </c>
      <c r="Q1872" s="52">
        <f>IFERROR(_xll.qlIndexFixing(ONIndex1Y,I1872,TRUE,_xll.ohTrigger(RecalcTrigger,Trigger1Y)),NA())</f>
        <v>2.7647991484887058E-2</v>
      </c>
    </row>
    <row r="1873" spans="2:17" x14ac:dyDescent="0.2">
      <c r="B1873" s="46" t="s">
        <v>51</v>
      </c>
      <c r="D1873" s="49">
        <f>_xll.qlCalendarAdvance(LocalCalendar,$D1872,B1873,"f",FALSE)</f>
        <v>52748</v>
      </c>
      <c r="E1873" s="49">
        <f>_xll.qlInterestRateIndexValueDate(IndexON,D1873)</f>
        <v>52748</v>
      </c>
      <c r="F1873" s="52">
        <f>IFERROR(_xll.qlIndexFixing(IndexON,D1873,TRUE,_xll.ohTrigger(RecalcTrigger,TriggerON)),NA())</f>
        <v>2.0322580490370612E-2</v>
      </c>
      <c r="H1873" s="49">
        <f>_xll.qlCalendarAdvance(IborCalendar,$H1872,B1873,"f",FALSE)</f>
        <v>52734</v>
      </c>
      <c r="I1873" s="49">
        <f>_xll.qlInterestRateIndexValueDate(Index1M,$H1873)</f>
        <v>52736</v>
      </c>
      <c r="J1873" s="52">
        <f>IFERROR(_xll.qlIndexFixing(Index1M,$H1873,TRUE,_xll.ohTrigger(RecalcTrigger,Trigger1M)),NA())</f>
        <v>2.1820460157893351E-2</v>
      </c>
      <c r="K1873" s="52">
        <f>IFERROR(_xll.qlIndexFixing(ONIndex1M,I1873,TRUE,_xll.ohTrigger(RecalcTrigger,Trigger1M)),NA())</f>
        <v>2.1802164164590465E-2</v>
      </c>
      <c r="L1873" s="52">
        <f>IFERROR(_xll.qlIndexFixing(Index3M,H1873,TRUE,_xll.ohTrigger(RecalcTrigger,Trigger3M)),NA())</f>
        <v>2.3928407488830138E-2</v>
      </c>
      <c r="M1873" s="52">
        <f>IFERROR(_xll.qlIndexFixing(ONIndex3M,I1873,TRUE,_xll.ohTrigger(RecalcTrigger,Trigger3M)),NA())</f>
        <v>2.3873613102329827E-2</v>
      </c>
      <c r="N1873" s="52">
        <f>IFERROR(_xll.qlIndexFixing(Index6M,$H1873,TRUE,_xll.ohTrigger(RecalcTrigger,Trigger6M)),NA())</f>
        <v>2.5569295901311604E-2</v>
      </c>
      <c r="O1873" s="52">
        <f>IFERROR(_xll.qlIndexFixing(ONIndex6M,I1873,TRUE,_xll.ohTrigger(RecalcTrigger,Trigger6M)),NA())</f>
        <v>2.5441288214134161E-2</v>
      </c>
      <c r="P1873" s="52">
        <f>IFERROR(_xll.qlIndexFixing(Index1Y,$H1873,TRUE,_xll.ohTrigger(RecalcTrigger,Trigger1Y)),NA())</f>
        <v>2.7930893840665758E-2</v>
      </c>
      <c r="Q1873" s="52">
        <f>IFERROR(_xll.qlIndexFixing(ONIndex1Y,I1873,TRUE,_xll.ohTrigger(RecalcTrigger,Trigger1Y)),NA())</f>
        <v>2.7644879846180359E-2</v>
      </c>
    </row>
    <row r="1874" spans="2:17" x14ac:dyDescent="0.2">
      <c r="B1874" s="46" t="s">
        <v>51</v>
      </c>
      <c r="D1874" s="49">
        <f>_xll.qlCalendarAdvance(LocalCalendar,$D1873,B1874,"f",FALSE)</f>
        <v>52755</v>
      </c>
      <c r="E1874" s="49">
        <f>_xll.qlInterestRateIndexValueDate(IndexON,D1874)</f>
        <v>52755</v>
      </c>
      <c r="F1874" s="52">
        <f>IFERROR(_xll.qlIndexFixing(IndexON,D1874,TRUE,_xll.ohTrigger(RecalcTrigger,TriggerON)),NA())</f>
        <v>2.0320001633082896E-2</v>
      </c>
      <c r="H1874" s="49">
        <f>_xll.qlCalendarAdvance(IborCalendar,$H1873,B1874,"f",FALSE)</f>
        <v>52741</v>
      </c>
      <c r="I1874" s="49">
        <f>_xll.qlInterestRateIndexValueDate(Index1M,$H1874)</f>
        <v>52743</v>
      </c>
      <c r="J1874" s="52">
        <f>IFERROR(_xll.qlIndexFixing(Index1M,$H1874,TRUE,_xll.ohTrigger(RecalcTrigger,Trigger1M)),NA())</f>
        <v>2.181947261185091E-2</v>
      </c>
      <c r="K1874" s="52">
        <f>IFERROR(_xll.qlIndexFixing(ONIndex1M,I1874,TRUE,_xll.ohTrigger(RecalcTrigger,Trigger1M)),NA())</f>
        <v>2.1801182184013612E-2</v>
      </c>
      <c r="L1874" s="52">
        <f>IFERROR(_xll.qlIndexFixing(Index3M,H1874,TRUE,_xll.ohTrigger(RecalcTrigger,Trigger3M)),NA())</f>
        <v>2.3925703435465438E-2</v>
      </c>
      <c r="M1874" s="52">
        <f>IFERROR(_xll.qlIndexFixing(ONIndex3M,I1874,TRUE,_xll.ohTrigger(RecalcTrigger,Trigger3M)),NA())</f>
        <v>2.3870997510027081E-2</v>
      </c>
      <c r="N1874" s="52">
        <f>IFERROR(_xll.qlIndexFixing(Index6M,$H1874,TRUE,_xll.ohTrigger(RecalcTrigger,Trigger6M)),NA())</f>
        <v>2.5566272053140177E-2</v>
      </c>
      <c r="O1874" s="52">
        <f>IFERROR(_xll.qlIndexFixing(ONIndex6M,I1874,TRUE,_xll.ohTrigger(RecalcTrigger,Trigger6M)),NA())</f>
        <v>2.5438492304630245E-2</v>
      </c>
      <c r="P1874" s="52">
        <f>IFERROR(_xll.qlIndexFixing(Index1Y,$H1874,TRUE,_xll.ohTrigger(RecalcTrigger,Trigger1Y)),NA())</f>
        <v>2.792648625374522E-2</v>
      </c>
      <c r="Q1874" s="52">
        <f>IFERROR(_xll.qlIndexFixing(ONIndex1Y,I1874,TRUE,_xll.ohTrigger(RecalcTrigger,Trigger1Y)),NA())</f>
        <v>2.7641724692522018E-2</v>
      </c>
    </row>
    <row r="1875" spans="2:17" x14ac:dyDescent="0.2">
      <c r="B1875" s="46" t="s">
        <v>51</v>
      </c>
      <c r="D1875" s="49">
        <f>_xll.qlCalendarAdvance(LocalCalendar,$D1874,B1875,"f",FALSE)</f>
        <v>52762</v>
      </c>
      <c r="E1875" s="49">
        <f>_xll.qlInterestRateIndexValueDate(IndexON,D1875)</f>
        <v>52762</v>
      </c>
      <c r="F1875" s="52">
        <f>IFERROR(_xll.qlIndexFixing(IndexON,D1875,TRUE,_xll.ohTrigger(RecalcTrigger,TriggerON)),NA())</f>
        <v>2.0317411178112366E-2</v>
      </c>
      <c r="H1875" s="49">
        <f>_xll.qlCalendarAdvance(IborCalendar,$H1874,B1875,"f",FALSE)</f>
        <v>52748</v>
      </c>
      <c r="I1875" s="49">
        <f>_xll.qlInterestRateIndexValueDate(Index1M,$H1875)</f>
        <v>52750</v>
      </c>
      <c r="J1875" s="52">
        <f>IFERROR(_xll.qlIndexFixing(Index1M,$H1875,TRUE,_xll.ohTrigger(RecalcTrigger,Trigger1M)),NA())</f>
        <v>2.1819073326818449E-2</v>
      </c>
      <c r="K1875" s="52">
        <f>IFERROR(_xll.qlIndexFixing(ONIndex1M,I1875,TRUE,_xll.ohTrigger(RecalcTrigger,Trigger1M)),NA())</f>
        <v>2.1800198526538139E-2</v>
      </c>
      <c r="L1875" s="52">
        <f>IFERROR(_xll.qlIndexFixing(Index3M,H1875,TRUE,_xll.ohTrigger(RecalcTrigger,Trigger3M)),NA())</f>
        <v>2.3922988208273658E-2</v>
      </c>
      <c r="M1875" s="52">
        <f>IFERROR(_xll.qlIndexFixing(ONIndex3M,I1875,TRUE,_xll.ohTrigger(RecalcTrigger,Trigger3M)),NA())</f>
        <v>2.3868370809250194E-2</v>
      </c>
      <c r="N1875" s="52">
        <f>IFERROR(_xll.qlIndexFixing(Index6M,$H1875,TRUE,_xll.ohTrigger(RecalcTrigger,Trigger6M)),NA())</f>
        <v>2.5561188775998361E-2</v>
      </c>
      <c r="O1875" s="52">
        <f>IFERROR(_xll.qlIndexFixing(ONIndex6M,I1875,TRUE,_xll.ohTrigger(RecalcTrigger,Trigger6M)),NA())</f>
        <v>2.5435682113110758E-2</v>
      </c>
      <c r="P1875" s="52">
        <f>IFERROR(_xll.qlIndexFixing(Index1Y,$H1875,TRUE,_xll.ohTrigger(RecalcTrigger,Trigger1Y)),NA())</f>
        <v>2.7922033942459103E-2</v>
      </c>
      <c r="Q1875" s="52">
        <f>IFERROR(_xll.qlIndexFixing(ONIndex1Y,I1875,TRUE,_xll.ohTrigger(RecalcTrigger,Trigger1Y)),NA())</f>
        <v>2.7638526023752163E-2</v>
      </c>
    </row>
    <row r="1876" spans="2:17" x14ac:dyDescent="0.2">
      <c r="B1876" s="46" t="s">
        <v>51</v>
      </c>
      <c r="D1876" s="49">
        <f>_xll.qlCalendarAdvance(LocalCalendar,$D1875,B1876,"f",FALSE)</f>
        <v>52769</v>
      </c>
      <c r="E1876" s="49">
        <f>_xll.qlInterestRateIndexValueDate(IndexON,D1876)</f>
        <v>52769</v>
      </c>
      <c r="F1876" s="52">
        <f>IFERROR(_xll.qlIndexFixing(IndexON,D1876,TRUE,_xll.ohTrigger(RecalcTrigger,TriggerON)),NA())</f>
        <v>2.0314809125538957E-2</v>
      </c>
      <c r="H1876" s="49">
        <f>_xll.qlCalendarAdvance(IborCalendar,$H1875,B1876,"f",FALSE)</f>
        <v>52755</v>
      </c>
      <c r="I1876" s="49">
        <f>_xll.qlInterestRateIndexValueDate(Index1M,$H1876)</f>
        <v>52757</v>
      </c>
      <c r="J1876" s="52">
        <f>IFERROR(_xll.qlIndexFixing(Index1M,$H1876,TRUE,_xll.ohTrigger(RecalcTrigger,Trigger1M)),NA())</f>
        <v>2.1817492479320466E-2</v>
      </c>
      <c r="K1876" s="52">
        <f>IFERROR(_xll.qlIndexFixing(ONIndex1M,I1876,TRUE,_xll.ohTrigger(RecalcTrigger,Trigger1M)),NA())</f>
        <v>2.1799213191924238E-2</v>
      </c>
      <c r="L1876" s="52">
        <f>IFERROR(_xll.qlIndexFixing(Index3M,H1876,TRUE,_xll.ohTrigger(RecalcTrigger,Trigger3M)),NA())</f>
        <v>2.3920261807281729E-2</v>
      </c>
      <c r="M1876" s="52">
        <f>IFERROR(_xll.qlIndexFixing(ONIndex3M,I1876,TRUE,_xll.ohTrigger(RecalcTrigger,Trigger3M)),NA())</f>
        <v>2.3865732999919231E-2</v>
      </c>
      <c r="N1876" s="52">
        <f>IFERROR(_xll.qlIndexFixing(Index6M,$H1876,TRUE,_xll.ohTrigger(RecalcTrigger,Trigger6M)),NA())</f>
        <v>2.5558139743075824E-2</v>
      </c>
      <c r="O1876" s="52">
        <f>IFERROR(_xll.qlIndexFixing(ONIndex6M,I1876,TRUE,_xll.ohTrigger(RecalcTrigger,Trigger6M)),NA())</f>
        <v>2.5432857639975381E-2</v>
      </c>
      <c r="P1876" s="52">
        <f>IFERROR(_xll.qlIndexFixing(Index1Y,$H1876,TRUE,_xll.ohTrigger(RecalcTrigger,Trigger1Y)),NA())</f>
        <v>2.7917536907396522E-2</v>
      </c>
      <c r="Q1876" s="52">
        <f>IFERROR(_xll.qlIndexFixing(ONIndex1Y,I1876,TRUE,_xll.ohTrigger(RecalcTrigger,Trigger1Y)),NA())</f>
        <v>2.7635283840030667E-2</v>
      </c>
    </row>
    <row r="1877" spans="2:17" x14ac:dyDescent="0.2">
      <c r="B1877" s="46" t="s">
        <v>51</v>
      </c>
      <c r="D1877" s="49">
        <f>_xll.qlCalendarAdvance(LocalCalendar,$D1876,B1877,"f",FALSE)</f>
        <v>52776</v>
      </c>
      <c r="E1877" s="49">
        <f>_xll.qlInterestRateIndexValueDate(IndexON,D1877)</f>
        <v>52776</v>
      </c>
      <c r="F1877" s="52">
        <f>IFERROR(_xll.qlIndexFixing(IndexON,D1877,TRUE,_xll.ohTrigger(RecalcTrigger,TriggerON)),NA())</f>
        <v>2.0312195475042927E-2</v>
      </c>
      <c r="H1877" s="49">
        <f>_xll.qlCalendarAdvance(IborCalendar,$H1876,B1877,"f",FALSE)</f>
        <v>52762</v>
      </c>
      <c r="I1877" s="49">
        <f>_xll.qlInterestRateIndexValueDate(Index1M,$H1877)</f>
        <v>52764</v>
      </c>
      <c r="J1877" s="52">
        <f>IFERROR(_xll.qlIndexFixing(Index1M,$H1877,TRUE,_xll.ohTrigger(RecalcTrigger,Trigger1M)),NA())</f>
        <v>2.181649989283746E-2</v>
      </c>
      <c r="K1877" s="52">
        <f>IFERROR(_xll.qlIndexFixing(ONIndex1M,I1877,TRUE,_xll.ohTrigger(RecalcTrigger,Trigger1M)),NA())</f>
        <v>2.1798226180171909E-2</v>
      </c>
      <c r="L1877" s="52">
        <f>IFERROR(_xll.qlIndexFixing(Index3M,H1877,TRUE,_xll.ohTrigger(RecalcTrigger,Trigger3M)),NA())</f>
        <v>2.391752423251051E-2</v>
      </c>
      <c r="M1877" s="52">
        <f>IFERROR(_xll.qlIndexFixing(ONIndex3M,I1877,TRUE,_xll.ohTrigger(RecalcTrigger,Trigger3M)),NA())</f>
        <v>2.3863084082114128E-2</v>
      </c>
      <c r="N1877" s="52">
        <f>IFERROR(_xll.qlIndexFixing(Index6M,$H1877,TRUE,_xll.ohTrigger(RecalcTrigger,Trigger6M)),NA())</f>
        <v>2.5555076248401712E-2</v>
      </c>
      <c r="O1877" s="52">
        <f>IFERROR(_xll.qlIndexFixing(ONIndex6M,I1877,TRUE,_xll.ohTrigger(RecalcTrigger,Trigger6M)),NA())</f>
        <v>2.5430018884744499E-2</v>
      </c>
      <c r="P1877" s="52">
        <f>IFERROR(_xll.qlIndexFixing(Index1Y,$H1877,TRUE,_xll.ohTrigger(RecalcTrigger,Trigger1Y)),NA())</f>
        <v>2.7912995149152946E-2</v>
      </c>
      <c r="Q1877" s="52">
        <f>IFERROR(_xll.qlIndexFixing(ONIndex1Y,I1877,TRUE,_xll.ohTrigger(RecalcTrigger,Trigger1Y)),NA())</f>
        <v>2.7631998141197656E-2</v>
      </c>
    </row>
    <row r="1878" spans="2:17" x14ac:dyDescent="0.2">
      <c r="B1878" s="46" t="s">
        <v>51</v>
      </c>
      <c r="D1878" s="49">
        <f>_xll.qlCalendarAdvance(LocalCalendar,$D1877,B1878,"f",FALSE)</f>
        <v>52783</v>
      </c>
      <c r="E1878" s="49">
        <f>_xll.qlInterestRateIndexValueDate(IndexON,D1878)</f>
        <v>52783</v>
      </c>
      <c r="F1878" s="52">
        <f>IFERROR(_xll.qlIndexFixing(IndexON,D1878,TRUE,_xll.ohTrigger(RecalcTrigger,TriggerON)),NA())</f>
        <v>2.0309570226864082E-2</v>
      </c>
      <c r="H1878" s="49">
        <f>_xll.qlCalendarAdvance(IborCalendar,$H1877,B1878,"f",FALSE)</f>
        <v>52769</v>
      </c>
      <c r="I1878" s="49">
        <f>_xll.qlInterestRateIndexValueDate(Index1M,$H1878)</f>
        <v>52771</v>
      </c>
      <c r="J1878" s="52">
        <f>IFERROR(_xll.qlIndexFixing(Index1M,$H1878,TRUE,_xll.ohTrigger(RecalcTrigger,Trigger1M)),NA())</f>
        <v>2.1815505626200937E-2</v>
      </c>
      <c r="K1878" s="52">
        <f>IFERROR(_xll.qlIndexFixing(ONIndex1M,I1878,TRUE,_xll.ohTrigger(RecalcTrigger,Trigger1M)),NA())</f>
        <v>2.1797237491281152E-2</v>
      </c>
      <c r="L1878" s="52">
        <f>IFERROR(_xll.qlIndexFixing(Index3M,H1878,TRUE,_xll.ohTrigger(RecalcTrigger,Trigger3M)),NA())</f>
        <v>2.3914775483984324E-2</v>
      </c>
      <c r="M1878" s="52">
        <f>IFERROR(_xll.qlIndexFixing(ONIndex3M,I1878,TRUE,_xll.ohTrigger(RecalcTrigger,Trigger3M)),NA())</f>
        <v>2.3860424055834883E-2</v>
      </c>
      <c r="N1878" s="52">
        <f>IFERROR(_xll.qlIndexFixing(Index6M,$H1878,TRUE,_xll.ohTrigger(RecalcTrigger,Trigger6M)),NA())</f>
        <v>2.5551998292043725E-2</v>
      </c>
      <c r="O1878" s="52">
        <f>IFERROR(_xll.qlIndexFixing(ONIndex6M,I1878,TRUE,_xll.ohTrigger(RecalcTrigger,Trigger6M)),NA())</f>
        <v>2.5427165847657918E-2</v>
      </c>
      <c r="P1878" s="52">
        <f>IFERROR(_xll.qlIndexFixing(Index1Y,$H1878,TRUE,_xll.ohTrigger(RecalcTrigger,Trigger1Y)),NA())</f>
        <v>2.7908408668328884E-2</v>
      </c>
      <c r="Q1878" s="52">
        <f>IFERROR(_xll.qlIndexFixing(ONIndex1Y,I1878,TRUE,_xll.ohTrigger(RecalcTrigger,Trigger1Y)),NA())</f>
        <v>2.7628668927492939E-2</v>
      </c>
    </row>
    <row r="1879" spans="2:17" x14ac:dyDescent="0.2">
      <c r="B1879" s="46" t="s">
        <v>51</v>
      </c>
      <c r="D1879" s="49">
        <f>_xll.qlCalendarAdvance(LocalCalendar,$D1878,B1879,"f",FALSE)</f>
        <v>52790</v>
      </c>
      <c r="E1879" s="49">
        <f>_xll.qlInterestRateIndexValueDate(IndexON,D1879)</f>
        <v>52790</v>
      </c>
      <c r="F1879" s="52">
        <f>IFERROR(_xll.qlIndexFixing(IndexON,D1879,TRUE,_xll.ohTrigger(RecalcTrigger,TriggerON)),NA())</f>
        <v>2.0306933381082359E-2</v>
      </c>
      <c r="H1879" s="49">
        <f>_xll.qlCalendarAdvance(IborCalendar,$H1878,B1879,"f",FALSE)</f>
        <v>52776</v>
      </c>
      <c r="I1879" s="49">
        <f>_xll.qlInterestRateIndexValueDate(Index1M,$H1879)</f>
        <v>52778</v>
      </c>
      <c r="J1879" s="52">
        <f>IFERROR(_xll.qlIndexFixing(Index1M,$H1879,TRUE,_xll.ohTrigger(RecalcTrigger,Trigger1M)),NA())</f>
        <v>2.1812742057521692E-2</v>
      </c>
      <c r="K1879" s="52">
        <f>IFERROR(_xll.qlIndexFixing(ONIndex1M,I1879,TRUE,_xll.ohTrigger(RecalcTrigger,Trigger1M)),NA())</f>
        <v>2.1796247125491774E-2</v>
      </c>
      <c r="L1879" s="52">
        <f>IFERROR(_xll.qlIndexFixing(Index3M,H1879,TRUE,_xll.ohTrigger(RecalcTrigger,Trigger3M)),NA())</f>
        <v>2.3912015561726636E-2</v>
      </c>
      <c r="M1879" s="52">
        <f>IFERROR(_xll.qlIndexFixing(ONIndex3M,I1879,TRUE,_xll.ohTrigger(RecalcTrigger,Trigger3M)),NA())</f>
        <v>2.3857752921081499E-2</v>
      </c>
      <c r="N1879" s="52">
        <f>IFERROR(_xll.qlIndexFixing(Index6M,$H1879,TRUE,_xll.ohTrigger(RecalcTrigger,Trigger6M)),NA())</f>
        <v>2.5548905874068266E-2</v>
      </c>
      <c r="O1879" s="52">
        <f>IFERROR(_xll.qlIndexFixing(ONIndex6M,I1879,TRUE,_xll.ohTrigger(RecalcTrigger,Trigger6M)),NA())</f>
        <v>2.5424298528635703E-2</v>
      </c>
      <c r="P1879" s="52">
        <f>IFERROR(_xll.qlIndexFixing(Index1Y,$H1879,TRUE,_xll.ohTrigger(RecalcTrigger,Trigger1Y)),NA())</f>
        <v>2.790377746553141E-2</v>
      </c>
      <c r="Q1879" s="52">
        <f>IFERROR(_xll.qlIndexFixing(ONIndex1Y,I1879,TRUE,_xll.ohTrigger(RecalcTrigger,Trigger1Y)),NA())</f>
        <v>2.7625296198596772E-2</v>
      </c>
    </row>
    <row r="1880" spans="2:17" x14ac:dyDescent="0.2">
      <c r="B1880" s="46" t="s">
        <v>51</v>
      </c>
      <c r="D1880" s="49">
        <f>_xll.qlCalendarAdvance(LocalCalendar,$D1879,B1880,"f",FALSE)</f>
        <v>52797</v>
      </c>
      <c r="E1880" s="49">
        <f>_xll.qlInterestRateIndexValueDate(IndexON,D1880)</f>
        <v>52797</v>
      </c>
      <c r="F1880" s="52">
        <f>IFERROR(_xll.qlIndexFixing(IndexON,D1880,TRUE,_xll.ohTrigger(RecalcTrigger,TriggerON)),NA())</f>
        <v>2.030428493745795E-2</v>
      </c>
      <c r="H1880" s="49">
        <f>_xll.qlCalendarAdvance(IborCalendar,$H1879,B1880,"f",FALSE)</f>
        <v>52783</v>
      </c>
      <c r="I1880" s="49">
        <f>_xll.qlInterestRateIndexValueDate(Index1M,$H1880)</f>
        <v>52785</v>
      </c>
      <c r="J1880" s="52">
        <f>IFERROR(_xll.qlIndexFixing(Index1M,$H1880,TRUE,_xll.ohTrigger(RecalcTrigger,Trigger1M)),NA())</f>
        <v>2.1813512052497319E-2</v>
      </c>
      <c r="K1880" s="52">
        <f>IFERROR(_xll.qlIndexFixing(ONIndex1M,I1880,TRUE,_xll.ohTrigger(RecalcTrigger,Trigger1M)),NA())</f>
        <v>2.1795255082484033E-2</v>
      </c>
      <c r="L1880" s="52">
        <f>IFERROR(_xll.qlIndexFixing(Index3M,H1880,TRUE,_xll.ohTrigger(RecalcTrigger,Trigger3M)),NA())</f>
        <v>2.3909244465760031E-2</v>
      </c>
      <c r="M1880" s="52">
        <f>IFERROR(_xll.qlIndexFixing(ONIndex3M,I1880,TRUE,_xll.ohTrigger(RecalcTrigger,Trigger3M)),NA())</f>
        <v>2.3855070677774037E-2</v>
      </c>
      <c r="N1880" s="52">
        <f>IFERROR(_xll.qlIndexFixing(Index6M,$H1880,TRUE,_xll.ohTrigger(RecalcTrigger,Trigger6M)),NA())</f>
        <v>2.5547825204520369E-2</v>
      </c>
      <c r="O1880" s="52">
        <f>IFERROR(_xll.qlIndexFixing(ONIndex6M,I1880,TRUE,_xll.ohTrigger(RecalcTrigger,Trigger6M)),NA())</f>
        <v>2.5421416927757789E-2</v>
      </c>
      <c r="P1880" s="52">
        <f>IFERROR(_xll.qlIndexFixing(Index1Y,$H1880,TRUE,_xll.ohTrigger(RecalcTrigger,Trigger1Y)),NA())</f>
        <v>2.7899101541373511E-2</v>
      </c>
      <c r="Q1880" s="52">
        <f>IFERROR(_xll.qlIndexFixing(ONIndex1Y,I1880,TRUE,_xll.ohTrigger(RecalcTrigger,Trigger1Y)),NA())</f>
        <v>2.7621879954669026E-2</v>
      </c>
    </row>
    <row r="1881" spans="2:17" x14ac:dyDescent="0.2">
      <c r="B1881" s="46" t="s">
        <v>51</v>
      </c>
      <c r="D1881" s="49">
        <f>_xll.qlCalendarAdvance(LocalCalendar,$D1880,B1881,"f",FALSE)</f>
        <v>52804</v>
      </c>
      <c r="E1881" s="49">
        <f>_xll.qlInterestRateIndexValueDate(IndexON,D1881)</f>
        <v>52804</v>
      </c>
      <c r="F1881" s="52">
        <f>IFERROR(_xll.qlIndexFixing(IndexON,D1881,TRUE,_xll.ohTrigger(RecalcTrigger,TriggerON)),NA())</f>
        <v>2.0301624896150727E-2</v>
      </c>
      <c r="H1881" s="49">
        <f>_xll.qlCalendarAdvance(IborCalendar,$H1880,B1881,"f",FALSE)</f>
        <v>52790</v>
      </c>
      <c r="I1881" s="49">
        <f>_xll.qlInterestRateIndexValueDate(Index1M,$H1881)</f>
        <v>52792</v>
      </c>
      <c r="J1881" s="52">
        <f>IFERROR(_xll.qlIndexFixing(Index1M,$H1881,TRUE,_xll.ohTrigger(RecalcTrigger,Trigger1M)),NA())</f>
        <v>2.1812512745425228E-2</v>
      </c>
      <c r="K1881" s="52">
        <f>IFERROR(_xll.qlIndexFixing(ONIndex1M,I1881,TRUE,_xll.ohTrigger(RecalcTrigger,Trigger1M)),NA())</f>
        <v>2.1794261362337863E-2</v>
      </c>
      <c r="L1881" s="52">
        <f>IFERROR(_xll.qlIndexFixing(Index3M,H1881,TRUE,_xll.ohTrigger(RecalcTrigger,Trigger3M)),NA())</f>
        <v>2.3906462196109708E-2</v>
      </c>
      <c r="M1881" s="52">
        <f>IFERROR(_xll.qlIndexFixing(ONIndex3M,I1881,TRUE,_xll.ohTrigger(RecalcTrigger,Trigger3M)),NA())</f>
        <v>2.3852377326152308E-2</v>
      </c>
      <c r="N1881" s="52">
        <f>IFERROR(_xll.qlIndexFixing(Index6M,$H1881,TRUE,_xll.ohTrigger(RecalcTrigger,Trigger6M)),NA())</f>
        <v>2.5545374077617016E-2</v>
      </c>
      <c r="O1881" s="52">
        <f>IFERROR(_xll.qlIndexFixing(ONIndex6M,I1881,TRUE,_xll.ohTrigger(RecalcTrigger,Trigger6M)),NA())</f>
        <v>2.5418521045104114E-2</v>
      </c>
      <c r="P1881" s="52">
        <f>IFERROR(_xll.qlIndexFixing(Index1Y,$H1881,TRUE,_xll.ohTrigger(RecalcTrigger,Trigger1Y)),NA())</f>
        <v>2.7894380896473874E-2</v>
      </c>
      <c r="Q1881" s="52">
        <f>IFERROR(_xll.qlIndexFixing(ONIndex1Y,I1881,TRUE,_xll.ohTrigger(RecalcTrigger,Trigger1Y)),NA())</f>
        <v>2.7618420195949511E-2</v>
      </c>
    </row>
    <row r="1882" spans="2:17" x14ac:dyDescent="0.2">
      <c r="B1882" s="46" t="s">
        <v>51</v>
      </c>
      <c r="D1882" s="49">
        <f>_xll.qlCalendarAdvance(LocalCalendar,$D1881,B1882,"f",FALSE)</f>
        <v>52811</v>
      </c>
      <c r="E1882" s="49">
        <f>_xll.qlInterestRateIndexValueDate(IndexON,D1882)</f>
        <v>52811</v>
      </c>
      <c r="F1882" s="52">
        <f>IFERROR(_xll.qlIndexFixing(IndexON,D1882,TRUE,_xll.ohTrigger(RecalcTrigger,TriggerON)),NA())</f>
        <v>2.0298953257080754E-2</v>
      </c>
      <c r="H1882" s="49">
        <f>_xll.qlCalendarAdvance(IborCalendar,$H1881,B1882,"f",FALSE)</f>
        <v>52797</v>
      </c>
      <c r="I1882" s="49">
        <f>_xll.qlInterestRateIndexValueDate(Index1M,$H1882)</f>
        <v>52799</v>
      </c>
      <c r="J1882" s="52">
        <f>IFERROR(_xll.qlIndexFixing(Index1M,$H1882,TRUE,_xll.ohTrigger(RecalcTrigger,Trigger1M)),NA())</f>
        <v>2.1811511758209612E-2</v>
      </c>
      <c r="K1882" s="52">
        <f>IFERROR(_xll.qlIndexFixing(ONIndex1M,I1882,TRUE,_xll.ohTrigger(RecalcTrigger,Trigger1M)),NA())</f>
        <v>2.1793265965213138E-2</v>
      </c>
      <c r="L1882" s="52">
        <f>IFERROR(_xll.qlIndexFixing(Index3M,H1882,TRUE,_xll.ohTrigger(RecalcTrigger,Trigger3M)),NA())</f>
        <v>2.3903668752796522E-2</v>
      </c>
      <c r="M1882" s="52">
        <f>IFERROR(_xll.qlIndexFixing(ONIndex3M,I1882,TRUE,_xll.ohTrigger(RecalcTrigger,Trigger3M)),NA())</f>
        <v>2.3849672865896565E-2</v>
      </c>
      <c r="N1882" s="52">
        <f>IFERROR(_xll.qlIndexFixing(Index6M,$H1882,TRUE,_xll.ohTrigger(RecalcTrigger,Trigger6M)),NA())</f>
        <v>2.5541560538677944E-2</v>
      </c>
      <c r="O1882" s="52">
        <f>IFERROR(_xll.qlIndexFixing(ONIndex6M,I1882,TRUE,_xll.ohTrigger(RecalcTrigger,Trigger6M)),NA())</f>
        <v>2.5415610880354933E-2</v>
      </c>
      <c r="P1882" s="52">
        <f>IFERROR(_xll.qlIndexFixing(Index1Y,$H1882,TRUE,_xll.ohTrigger(RecalcTrigger,Trigger1Y)),NA())</f>
        <v>2.7889615531457312E-2</v>
      </c>
      <c r="Q1882" s="52">
        <f>IFERROR(_xll.qlIndexFixing(ONIndex1Y,I1882,TRUE,_xll.ohTrigger(RecalcTrigger,Trigger1Y)),NA())</f>
        <v>2.7614916922038546E-2</v>
      </c>
    </row>
    <row r="1883" spans="2:17" x14ac:dyDescent="0.2">
      <c r="B1883" s="46" t="s">
        <v>51</v>
      </c>
      <c r="D1883" s="49">
        <f>_xll.qlCalendarAdvance(LocalCalendar,$D1882,B1883,"f",FALSE)</f>
        <v>52818</v>
      </c>
      <c r="E1883" s="49">
        <f>_xll.qlInterestRateIndexValueDate(IndexON,D1883)</f>
        <v>52818</v>
      </c>
      <c r="F1883" s="52">
        <f>IFERROR(_xll.qlIndexFixing(IndexON,D1883,TRUE,_xll.ohTrigger(RecalcTrigger,TriggerON)),NA())</f>
        <v>2.0296270020407903E-2</v>
      </c>
      <c r="H1883" s="49">
        <f>_xll.qlCalendarAdvance(IborCalendar,$H1882,B1883,"f",FALSE)</f>
        <v>52804</v>
      </c>
      <c r="I1883" s="49">
        <f>_xll.qlInterestRateIndexValueDate(Index1M,$H1883)</f>
        <v>52806</v>
      </c>
      <c r="J1883" s="52">
        <f>IFERROR(_xll.qlIndexFixing(Index1M,$H1883,TRUE,_xll.ohTrigger(RecalcTrigger,Trigger1M)),NA())</f>
        <v>2.1811097589111809E-2</v>
      </c>
      <c r="K1883" s="52">
        <f>IFERROR(_xll.qlIndexFixing(ONIndex1M,I1883,TRUE,_xll.ohTrigger(RecalcTrigger,Trigger1M)),NA())</f>
        <v>2.1792268890949984E-2</v>
      </c>
      <c r="L1883" s="52">
        <f>IFERROR(_xll.qlIndexFixing(Index3M,H1883,TRUE,_xll.ohTrigger(RecalcTrigger,Trigger3M)),NA())</f>
        <v>2.3900864135848274E-2</v>
      </c>
      <c r="M1883" s="52">
        <f>IFERROR(_xll.qlIndexFixing(ONIndex3M,I1883,TRUE,_xll.ohTrigger(RecalcTrigger,Trigger3M)),NA())</f>
        <v>2.3846957297246618E-2</v>
      </c>
      <c r="N1883" s="52">
        <f>IFERROR(_xll.qlIndexFixing(Index6M,$H1883,TRUE,_xll.ohTrigger(RecalcTrigger,Trigger6M)),NA())</f>
        <v>2.5538406509260089E-2</v>
      </c>
      <c r="O1883" s="52">
        <f>IFERROR(_xll.qlIndexFixing(ONIndex6M,I1883,TRUE,_xll.ohTrigger(RecalcTrigger,Trigger6M)),NA())</f>
        <v>2.541268643382999E-2</v>
      </c>
      <c r="P1883" s="52">
        <f>IFERROR(_xll.qlIndexFixing(Index1Y,$H1883,TRUE,_xll.ohTrigger(RecalcTrigger,Trigger1Y)),NA())</f>
        <v>2.7884805446954115E-2</v>
      </c>
      <c r="Q1883" s="52">
        <f>IFERROR(_xll.qlIndexFixing(ONIndex1Y,I1883,TRUE,_xll.ohTrigger(RecalcTrigger,Trigger1Y)),NA())</f>
        <v>2.7611370133096003E-2</v>
      </c>
    </row>
    <row r="1884" spans="2:17" x14ac:dyDescent="0.2">
      <c r="B1884" s="46" t="s">
        <v>51</v>
      </c>
      <c r="D1884" s="49">
        <f>_xll.qlCalendarAdvance(LocalCalendar,$D1883,B1884,"f",FALSE)</f>
        <v>52825</v>
      </c>
      <c r="E1884" s="49">
        <f>_xll.qlInterestRateIndexValueDate(IndexON,D1884)</f>
        <v>52825</v>
      </c>
      <c r="F1884" s="52">
        <f>IFERROR(_xll.qlIndexFixing(IndexON,D1884,TRUE,_xll.ohTrigger(RecalcTrigger,TriggerON)),NA())</f>
        <v>2.0293575185892365E-2</v>
      </c>
      <c r="H1884" s="49">
        <f>_xll.qlCalendarAdvance(IborCalendar,$H1883,B1884,"f",FALSE)</f>
        <v>52811</v>
      </c>
      <c r="I1884" s="49">
        <f>_xll.qlInterestRateIndexValueDate(Index1M,$H1884)</f>
        <v>52813</v>
      </c>
      <c r="J1884" s="52">
        <f>IFERROR(_xll.qlIndexFixing(Index1M,$H1884,TRUE,_xll.ohTrigger(RecalcTrigger,Trigger1M)),NA())</f>
        <v>2.1810093060799157E-2</v>
      </c>
      <c r="K1884" s="52">
        <f>IFERROR(_xll.qlIndexFixing(ONIndex1M,I1884,TRUE,_xll.ohTrigger(RecalcTrigger,Trigger1M)),NA())</f>
        <v>2.1791270139628338E-2</v>
      </c>
      <c r="L1884" s="52">
        <f>IFERROR(_xll.qlIndexFixing(Index3M,H1884,TRUE,_xll.ohTrigger(RecalcTrigger,Trigger3M)),NA())</f>
        <v>2.3898048345284081E-2</v>
      </c>
      <c r="M1884" s="52">
        <f>IFERROR(_xll.qlIndexFixing(ONIndex3M,I1884,TRUE,_xll.ohTrigger(RecalcTrigger,Trigger3M)),NA())</f>
        <v>2.3844230619962659E-2</v>
      </c>
      <c r="N1884" s="52">
        <f>IFERROR(_xll.qlIndexFixing(Index6M,$H1884,TRUE,_xll.ohTrigger(RecalcTrigger,Trigger6M)),NA())</f>
        <v>2.5535238015603826E-2</v>
      </c>
      <c r="O1884" s="52">
        <f>IFERROR(_xll.qlIndexFixing(ONIndex6M,I1884,TRUE,_xll.ohTrigger(RecalcTrigger,Trigger6M)),NA())</f>
        <v>2.5409747705449348E-2</v>
      </c>
      <c r="P1884" s="52">
        <f>IFERROR(_xll.qlIndexFixing(Index1Y,$H1884,TRUE,_xll.ohTrigger(RecalcTrigger,Trigger1Y)),NA())</f>
        <v>2.7879950643600705E-2</v>
      </c>
      <c r="Q1884" s="52">
        <f>IFERROR(_xll.qlIndexFixing(ONIndex1Y,I1884,TRUE,_xll.ohTrigger(RecalcTrigger,Trigger1Y)),NA())</f>
        <v>2.7607779829281753E-2</v>
      </c>
    </row>
    <row r="1885" spans="2:17" x14ac:dyDescent="0.2">
      <c r="B1885" s="46" t="s">
        <v>51</v>
      </c>
      <c r="D1885" s="49">
        <f>_xll.qlCalendarAdvance(LocalCalendar,$D1884,B1885,"f",FALSE)</f>
        <v>52832</v>
      </c>
      <c r="E1885" s="49">
        <f>_xll.qlInterestRateIndexValueDate(IndexON,D1885)</f>
        <v>52832</v>
      </c>
      <c r="F1885" s="52">
        <f>IFERROR(_xll.qlIndexFixing(IndexON,D1885,TRUE,_xll.ohTrigger(RecalcTrigger,TriggerON)),NA())</f>
        <v>2.029086875377395E-2</v>
      </c>
      <c r="H1885" s="49">
        <f>_xll.qlCalendarAdvance(IborCalendar,$H1884,B1885,"f",FALSE)</f>
        <v>52818</v>
      </c>
      <c r="I1885" s="49">
        <f>_xll.qlInterestRateIndexValueDate(Index1M,$H1885)</f>
        <v>52820</v>
      </c>
      <c r="J1885" s="52">
        <f>IFERROR(_xll.qlIndexFixing(Index1M,$H1885,TRUE,_xll.ohTrigger(RecalcTrigger,Trigger1M)),NA())</f>
        <v>2.1808498715694125E-2</v>
      </c>
      <c r="K1885" s="52">
        <f>IFERROR(_xll.qlIndexFixing(ONIndex1M,I1885,TRUE,_xll.ohTrigger(RecalcTrigger,Trigger1M)),NA())</f>
        <v>2.17902697112482E-2</v>
      </c>
      <c r="L1885" s="52">
        <f>IFERROR(_xll.qlIndexFixing(Index3M,H1885,TRUE,_xll.ohTrigger(RecalcTrigger,Trigger3M)),NA())</f>
        <v>2.3896983115830637E-2</v>
      </c>
      <c r="M1885" s="52">
        <f>IFERROR(_xll.qlIndexFixing(ONIndex3M,I1885,TRUE,_xll.ohTrigger(RecalcTrigger,Trigger3M)),NA())</f>
        <v>2.3841492834364431E-2</v>
      </c>
      <c r="N1885" s="52">
        <f>IFERROR(_xll.qlIndexFixing(Index6M,$H1885,TRUE,_xll.ohTrigger(RecalcTrigger,Trigger6M)),NA())</f>
        <v>2.5532055057780063E-2</v>
      </c>
      <c r="O1885" s="52">
        <f>IFERROR(_xll.qlIndexFixing(ONIndex6M,I1885,TRUE,_xll.ohTrigger(RecalcTrigger,Trigger6M)),NA())</f>
        <v>2.5406794695292945E-2</v>
      </c>
      <c r="P1885" s="52">
        <f>IFERROR(_xll.qlIndexFixing(Index1Y,$H1885,TRUE,_xll.ohTrigger(RecalcTrigger,Trigger1Y)),NA())</f>
        <v>2.7875051122039637E-2</v>
      </c>
      <c r="Q1885" s="52">
        <f>IFERROR(_xll.qlIndexFixing(ONIndex1Y,I1885,TRUE,_xll.ohTrigger(RecalcTrigger,Trigger1Y)),NA())</f>
        <v>2.760414601035599E-2</v>
      </c>
    </row>
    <row r="1886" spans="2:17" x14ac:dyDescent="0.2">
      <c r="B1886" s="46" t="s">
        <v>51</v>
      </c>
      <c r="D1886" s="49">
        <f>_xll.qlCalendarAdvance(LocalCalendar,$D1885,B1886,"f",FALSE)</f>
        <v>52839</v>
      </c>
      <c r="E1886" s="49">
        <f>_xll.qlInterestRateIndexValueDate(IndexON,D1886)</f>
        <v>52839</v>
      </c>
      <c r="F1886" s="52">
        <f>IFERROR(_xll.qlIndexFixing(IndexON,D1886,TRUE,_xll.ohTrigger(RecalcTrigger,TriggerON)),NA())</f>
        <v>2.0288150723812848E-2</v>
      </c>
      <c r="H1886" s="49">
        <f>_xll.qlCalendarAdvance(IborCalendar,$H1885,B1886,"f",FALSE)</f>
        <v>52825</v>
      </c>
      <c r="I1886" s="49">
        <f>_xll.qlInterestRateIndexValueDate(Index1M,$H1886)</f>
        <v>52827</v>
      </c>
      <c r="J1886" s="52">
        <f>IFERROR(_xll.qlIndexFixing(Index1M,$H1886,TRUE,_xll.ohTrigger(RecalcTrigger,Trigger1M)),NA())</f>
        <v>2.1807491007901914E-2</v>
      </c>
      <c r="K1886" s="52">
        <f>IFERROR(_xll.qlIndexFixing(ONIndex1M,I1886,TRUE,_xll.ohTrigger(RecalcTrigger,Trigger1M)),NA())</f>
        <v>2.178926760580957E-2</v>
      </c>
      <c r="L1886" s="52">
        <f>IFERROR(_xll.qlIndexFixing(Index3M,H1886,TRUE,_xll.ohTrigger(RecalcTrigger,Trigger3M)),NA())</f>
        <v>2.3892383243414729E-2</v>
      </c>
      <c r="M1886" s="52">
        <f>IFERROR(_xll.qlIndexFixing(ONIndex3M,I1886,TRUE,_xll.ohTrigger(RecalcTrigger,Trigger3M)),NA())</f>
        <v>2.383874394013219E-2</v>
      </c>
      <c r="N1886" s="52">
        <f>IFERROR(_xll.qlIndexFixing(Index6M,$H1886,TRUE,_xll.ohTrigger(RecalcTrigger,Trigger6M)),NA())</f>
        <v>2.5529525327100559E-2</v>
      </c>
      <c r="O1886" s="52">
        <f>IFERROR(_xll.qlIndexFixing(ONIndex6M,I1886,TRUE,_xll.ohTrigger(RecalcTrigger,Trigger6M)),NA())</f>
        <v>2.5403827403041035E-2</v>
      </c>
      <c r="P1886" s="52">
        <f>IFERROR(_xll.qlIndexFixing(Index1Y,$H1886,TRUE,_xll.ohTrigger(RecalcTrigger,Trigger1Y)),NA())</f>
        <v>2.7870106882919382E-2</v>
      </c>
      <c r="Q1886" s="52">
        <f>IFERROR(_xll.qlIndexFixing(ONIndex1Y,I1886,TRUE,_xll.ohTrigger(RecalcTrigger,Trigger1Y)),NA())</f>
        <v>2.7600468676398648E-2</v>
      </c>
    </row>
    <row r="1887" spans="2:17" x14ac:dyDescent="0.2">
      <c r="B1887" s="46" t="s">
        <v>51</v>
      </c>
      <c r="D1887" s="49">
        <f>_xll.qlCalendarAdvance(LocalCalendar,$D1886,B1887,"f",FALSE)</f>
        <v>52846</v>
      </c>
      <c r="E1887" s="49">
        <f>_xll.qlInterestRateIndexValueDate(IndexON,D1887)</f>
        <v>52846</v>
      </c>
      <c r="F1887" s="52">
        <f>IFERROR(_xll.qlIndexFixing(IndexON,D1887,TRUE,_xll.ohTrigger(RecalcTrigger,TriggerON)),NA())</f>
        <v>2.0285421096248868E-2</v>
      </c>
      <c r="H1887" s="49">
        <f>_xll.qlCalendarAdvance(IborCalendar,$H1886,B1887,"f",FALSE)</f>
        <v>52832</v>
      </c>
      <c r="I1887" s="49">
        <f>_xll.qlInterestRateIndexValueDate(Index1M,$H1887)</f>
        <v>52834</v>
      </c>
      <c r="J1887" s="52">
        <f>IFERROR(_xll.qlIndexFixing(Index1M,$H1887,TRUE,_xll.ohTrigger(RecalcTrigger,Trigger1M)),NA())</f>
        <v>2.1806481619968676E-2</v>
      </c>
      <c r="K1887" s="52">
        <f>IFERROR(_xll.qlIndexFixing(ONIndex1M,I1887,TRUE,_xll.ohTrigger(RecalcTrigger,Trigger1M)),NA())</f>
        <v>2.1788263823312448E-2</v>
      </c>
      <c r="L1887" s="52">
        <f>IFERROR(_xll.qlIndexFixing(Index3M,H1887,TRUE,_xll.ohTrigger(RecalcTrigger,Trigger3M)),NA())</f>
        <v>2.3889533932155621E-2</v>
      </c>
      <c r="M1887" s="52">
        <f>IFERROR(_xll.qlIndexFixing(ONIndex3M,I1887,TRUE,_xll.ohTrigger(RecalcTrigger,Trigger3M)),NA())</f>
        <v>2.3835983937505745E-2</v>
      </c>
      <c r="N1887" s="52">
        <f>IFERROR(_xll.qlIndexFixing(Index6M,$H1887,TRUE,_xll.ohTrigger(RecalcTrigger,Trigger6M)),NA())</f>
        <v>2.5525645749909821E-2</v>
      </c>
      <c r="O1887" s="52">
        <f>IFERROR(_xll.qlIndexFixing(ONIndex6M,I1887,TRUE,_xll.ohTrigger(RecalcTrigger,Trigger6M)),NA())</f>
        <v>2.5400845829013363E-2</v>
      </c>
      <c r="P1887" s="52">
        <f>IFERROR(_xll.qlIndexFixing(Index1Y,$H1887,TRUE,_xll.ohTrigger(RecalcTrigger,Trigger1Y)),NA())</f>
        <v>2.7865117926894317E-2</v>
      </c>
      <c r="Q1887" s="52">
        <f>IFERROR(_xll.qlIndexFixing(ONIndex1Y,I1887,TRUE,_xll.ohTrigger(RecalcTrigger,Trigger1Y)),NA())</f>
        <v>2.7596747827569601E-2</v>
      </c>
    </row>
    <row r="1888" spans="2:17" x14ac:dyDescent="0.2">
      <c r="B1888" s="46" t="s">
        <v>51</v>
      </c>
      <c r="D1888" s="49">
        <f>_xll.qlCalendarAdvance(LocalCalendar,$D1887,B1888,"f",FALSE)</f>
        <v>52853</v>
      </c>
      <c r="E1888" s="49">
        <f>_xll.qlInterestRateIndexValueDate(IndexON,D1888)</f>
        <v>52853</v>
      </c>
      <c r="F1888" s="52">
        <f>IFERROR(_xll.qlIndexFixing(IndexON,D1888,TRUE,_xll.ohTrigger(RecalcTrigger,TriggerON)),NA())</f>
        <v>2.0282679870922138E-2</v>
      </c>
      <c r="H1888" s="49">
        <f>_xll.qlCalendarAdvance(IborCalendar,$H1887,B1888,"f",FALSE)</f>
        <v>52839</v>
      </c>
      <c r="I1888" s="49">
        <f>_xll.qlInterestRateIndexValueDate(Index1M,$H1888)</f>
        <v>52841</v>
      </c>
      <c r="J1888" s="52">
        <f>IFERROR(_xll.qlIndexFixing(Index1M,$H1888,TRUE,_xll.ohTrigger(RecalcTrigger,Trigger1M)),NA())</f>
        <v>2.1805470551886919E-2</v>
      </c>
      <c r="K1888" s="52">
        <f>IFERROR(_xll.qlIndexFixing(ONIndex1M,I1888,TRUE,_xll.ohTrigger(RecalcTrigger,Trigger1M)),NA())</f>
        <v>2.1787258363596962E-2</v>
      </c>
      <c r="L1888" s="52">
        <f>IFERROR(_xll.qlIndexFixing(Index3M,H1888,TRUE,_xll.ohTrigger(RecalcTrigger,Trigger3M)),NA())</f>
        <v>2.3886089025977844E-2</v>
      </c>
      <c r="M1888" s="52">
        <f>IFERROR(_xll.qlIndexFixing(ONIndex3M,I1888,TRUE,_xll.ohTrigger(RecalcTrigger,Trigger3M)),NA())</f>
        <v>2.3833212826245287E-2</v>
      </c>
      <c r="N1888" s="52">
        <f>IFERROR(_xll.qlIndexFixing(Index6M,$H1888,TRUE,_xll.ohTrigger(RecalcTrigger,Trigger6M)),NA())</f>
        <v>2.5519092205303025E-2</v>
      </c>
      <c r="O1888" s="52">
        <f>IFERROR(_xll.qlIndexFixing(ONIndex6M,I1888,TRUE,_xll.ohTrigger(RecalcTrigger,Trigger6M)),NA())</f>
        <v>2.5397849973050057E-2</v>
      </c>
      <c r="P1888" s="52">
        <f>IFERROR(_xll.qlIndexFixing(Index1Y,$H1888,TRUE,_xll.ohTrigger(RecalcTrigger,Trigger1Y)),NA())</f>
        <v>2.7860084254624079E-2</v>
      </c>
      <c r="Q1888" s="52">
        <f>IFERROR(_xll.qlIndexFixing(ONIndex1Y,I1888,TRUE,_xll.ohTrigger(RecalcTrigger,Trigger1Y)),NA())</f>
        <v>2.7592983463549103E-2</v>
      </c>
    </row>
    <row r="1889" spans="2:17" x14ac:dyDescent="0.2">
      <c r="B1889" s="46" t="s">
        <v>51</v>
      </c>
      <c r="D1889" s="49">
        <f>_xll.qlCalendarAdvance(LocalCalendar,$D1888,B1889,"f",FALSE)</f>
        <v>52860</v>
      </c>
      <c r="E1889" s="49">
        <f>_xll.qlInterestRateIndexValueDate(IndexON,D1889)</f>
        <v>52860</v>
      </c>
      <c r="F1889" s="52">
        <f>IFERROR(_xll.qlIndexFixing(IndexON,D1889,TRUE,_xll.ohTrigger(RecalcTrigger,TriggerON)),NA())</f>
        <v>2.0279927047832658E-2</v>
      </c>
      <c r="H1889" s="49">
        <f>_xll.qlCalendarAdvance(IborCalendar,$H1888,B1889,"f",FALSE)</f>
        <v>52846</v>
      </c>
      <c r="I1889" s="49">
        <f>_xll.qlInterestRateIndexValueDate(Index1M,$H1889)</f>
        <v>52848</v>
      </c>
      <c r="J1889" s="52">
        <f>IFERROR(_xll.qlIndexFixing(Index1M,$H1889,TRUE,_xll.ohTrigger(RecalcTrigger,Trigger1M)),NA())</f>
        <v>2.1805045215607617E-2</v>
      </c>
      <c r="K1889" s="52">
        <f>IFERROR(_xll.qlIndexFixing(ONIndex1M,I1889,TRUE,_xll.ohTrigger(RecalcTrigger,Trigger1M)),NA())</f>
        <v>2.1786251226822984E-2</v>
      </c>
      <c r="L1889" s="52">
        <f>IFERROR(_xll.qlIndexFixing(Index3M,H1889,TRUE,_xll.ohTrigger(RecalcTrigger,Trigger3M)),NA())</f>
        <v>2.3883218355705803E-2</v>
      </c>
      <c r="M1889" s="52">
        <f>IFERROR(_xll.qlIndexFixing(ONIndex3M,I1889,TRUE,_xll.ohTrigger(RecalcTrigger,Trigger3M)),NA())</f>
        <v>2.3830430606590625E-2</v>
      </c>
      <c r="N1889" s="52">
        <f>IFERROR(_xll.qlIndexFixing(Index6M,$H1889,TRUE,_xll.ohTrigger(RecalcTrigger,Trigger6M)),NA())</f>
        <v>2.5515857696392148E-2</v>
      </c>
      <c r="O1889" s="52">
        <f>IFERROR(_xll.qlIndexFixing(ONIndex6M,I1889,TRUE,_xll.ohTrigger(RecalcTrigger,Trigger6M)),NA())</f>
        <v>2.5394839835310989E-2</v>
      </c>
      <c r="P1889" s="52">
        <f>IFERROR(_xll.qlIndexFixing(Index1Y,$H1889,TRUE,_xll.ohTrigger(RecalcTrigger,Trigger1Y)),NA())</f>
        <v>2.7855005866775313E-2</v>
      </c>
      <c r="Q1889" s="52">
        <f>IFERROR(_xll.qlIndexFixing(ONIndex1Y,I1889,TRUE,_xll.ohTrigger(RecalcTrigger,Trigger1Y)),NA())</f>
        <v>2.75891755846569E-2</v>
      </c>
    </row>
    <row r="1890" spans="2:17" x14ac:dyDescent="0.2">
      <c r="B1890" s="46" t="s">
        <v>51</v>
      </c>
      <c r="D1890" s="49">
        <f>_xll.qlCalendarAdvance(LocalCalendar,$D1889,B1890,"f",FALSE)</f>
        <v>52867</v>
      </c>
      <c r="E1890" s="49">
        <f>_xll.qlInterestRateIndexValueDate(IndexON,D1890)</f>
        <v>52867</v>
      </c>
      <c r="F1890" s="52">
        <f>IFERROR(_xll.qlIndexFixing(IndexON,D1890,TRUE,_xll.ohTrigger(RecalcTrigger,TriggerON)),NA())</f>
        <v>2.0277162627140299E-2</v>
      </c>
      <c r="H1890" s="49">
        <f>_xll.qlCalendarAdvance(IborCalendar,$H1889,B1890,"f",FALSE)</f>
        <v>52853</v>
      </c>
      <c r="I1890" s="49">
        <f>_xll.qlInterestRateIndexValueDate(Index1M,$H1890)</f>
        <v>52855</v>
      </c>
      <c r="J1890" s="52">
        <f>IFERROR(_xll.qlIndexFixing(Index1M,$H1890,TRUE,_xll.ohTrigger(RecalcTrigger,Trigger1M)),NA())</f>
        <v>2.1803443375310316E-2</v>
      </c>
      <c r="K1890" s="52">
        <f>IFERROR(_xll.qlIndexFixing(ONIndex1M,I1890,TRUE,_xll.ohTrigger(RecalcTrigger,Trigger1M)),NA())</f>
        <v>2.1785242413070449E-2</v>
      </c>
      <c r="L1890" s="52">
        <f>IFERROR(_xll.qlIndexFixing(Index3M,H1890,TRUE,_xll.ohTrigger(RecalcTrigger,Trigger3M)),NA())</f>
        <v>2.3880336512679609E-2</v>
      </c>
      <c r="M1890" s="52">
        <f>IFERROR(_xll.qlIndexFixing(ONIndex3M,I1890,TRUE,_xll.ohTrigger(RecalcTrigger,Trigger3M)),NA())</f>
        <v>2.3827637278541758E-2</v>
      </c>
      <c r="N1890" s="52">
        <f>IFERROR(_xll.qlIndexFixing(Index6M,$H1890,TRUE,_xll.ohTrigger(RecalcTrigger,Trigger6M)),NA())</f>
        <v>2.5512608728590614E-2</v>
      </c>
      <c r="O1890" s="52">
        <f>IFERROR(_xll.qlIndexFixing(ONIndex6M,I1890,TRUE,_xll.ohTrigger(RecalcTrigger,Trigger6M)),NA())</f>
        <v>2.5391815415556351E-2</v>
      </c>
      <c r="P1890" s="52">
        <f>IFERROR(_xll.qlIndexFixing(Index1Y,$H1890,TRUE,_xll.ohTrigger(RecalcTrigger,Trigger1Y)),NA())</f>
        <v>2.7849882764019483E-2</v>
      </c>
      <c r="Q1890" s="52">
        <f>IFERROR(_xll.qlIndexFixing(ONIndex1Y,I1890,TRUE,_xll.ohTrigger(RecalcTrigger,Trigger1Y)),NA())</f>
        <v>2.7585324190733118E-2</v>
      </c>
    </row>
    <row r="1891" spans="2:17" x14ac:dyDescent="0.2">
      <c r="B1891" s="46" t="s">
        <v>51</v>
      </c>
      <c r="D1891" s="49">
        <f>_xll.qlCalendarAdvance(LocalCalendar,$D1890,B1891,"f",FALSE)</f>
        <v>52874</v>
      </c>
      <c r="E1891" s="49">
        <f>_xll.qlInterestRateIndexValueDate(IndexON,D1891)</f>
        <v>52874</v>
      </c>
      <c r="F1891" s="52">
        <f>IFERROR(_xll.qlIndexFixing(IndexON,D1891,TRUE,_xll.ohTrigger(RecalcTrigger,TriggerON)),NA())</f>
        <v>2.0274386608685191E-2</v>
      </c>
      <c r="H1891" s="49">
        <f>_xll.qlCalendarAdvance(IborCalendar,$H1890,B1891,"f",FALSE)</f>
        <v>52860</v>
      </c>
      <c r="I1891" s="49">
        <f>_xll.qlInterestRateIndexValueDate(Index1M,$H1891)</f>
        <v>52862</v>
      </c>
      <c r="J1891" s="52">
        <f>IFERROR(_xll.qlIndexFixing(Index1M,$H1891,TRUE,_xll.ohTrigger(RecalcTrigger,Trigger1M)),NA())</f>
        <v>2.1802427266807978E-2</v>
      </c>
      <c r="K1891" s="52">
        <f>IFERROR(_xll.qlIndexFixing(ONIndex1M,I1891,TRUE,_xll.ohTrigger(RecalcTrigger,Trigger1M)),NA())</f>
        <v>2.1784231922179487E-2</v>
      </c>
      <c r="L1891" s="52">
        <f>IFERROR(_xll.qlIndexFixing(Index3M,H1891,TRUE,_xll.ohTrigger(RecalcTrigger,Trigger3M)),NA())</f>
        <v>2.387744349692562E-2</v>
      </c>
      <c r="M1891" s="52">
        <f>IFERROR(_xll.qlIndexFixing(ONIndex3M,I1891,TRUE,_xll.ohTrigger(RecalcTrigger,Trigger3M)),NA())</f>
        <v>2.3824832841938814E-2</v>
      </c>
      <c r="N1891" s="52">
        <f>IFERROR(_xll.qlIndexFixing(Index6M,$H1891,TRUE,_xll.ohTrigger(RecalcTrigger,Trigger6M)),NA())</f>
        <v>2.5509345301968637E-2</v>
      </c>
      <c r="O1891" s="52">
        <f>IFERROR(_xll.qlIndexFixing(ONIndex6M,I1891,TRUE,_xll.ohTrigger(RecalcTrigger,Trigger6M)),NA())</f>
        <v>2.5388776713946015E-2</v>
      </c>
      <c r="P1891" s="52">
        <f>IFERROR(_xll.qlIndexFixing(Index1Y,$H1891,TRUE,_xll.ohTrigger(RecalcTrigger,Trigger1Y)),NA())</f>
        <v>2.7844714947034839E-2</v>
      </c>
      <c r="Q1891" s="52">
        <f>IFERROR(_xll.qlIndexFixing(ONIndex1Y,I1891,TRUE,_xll.ohTrigger(RecalcTrigger,Trigger1Y)),NA())</f>
        <v>2.7581429281777758E-2</v>
      </c>
    </row>
    <row r="1892" spans="2:17" x14ac:dyDescent="0.2">
      <c r="B1892" s="46" t="s">
        <v>51</v>
      </c>
      <c r="D1892" s="49">
        <f>_xll.qlCalendarAdvance(LocalCalendar,$D1891,B1892,"f",FALSE)</f>
        <v>52881</v>
      </c>
      <c r="E1892" s="49">
        <f>_xll.qlInterestRateIndexValueDate(IndexON,D1892)</f>
        <v>52881</v>
      </c>
      <c r="F1892" s="52">
        <f>IFERROR(_xll.qlIndexFixing(IndexON,D1892,TRUE,_xll.ohTrigger(RecalcTrigger,TriggerON)),NA())</f>
        <v>2.0271598992467332E-2</v>
      </c>
      <c r="H1892" s="49">
        <f>_xll.qlCalendarAdvance(IborCalendar,$H1891,B1892,"f",FALSE)</f>
        <v>52867</v>
      </c>
      <c r="I1892" s="49">
        <f>_xll.qlInterestRateIndexValueDate(Index1M,$H1892)</f>
        <v>52869</v>
      </c>
      <c r="J1892" s="52">
        <f>IFERROR(_xll.qlIndexFixing(Index1M,$H1892,TRUE,_xll.ohTrigger(RecalcTrigger,Trigger1M)),NA())</f>
        <v>2.1801409478164613E-2</v>
      </c>
      <c r="K1892" s="52">
        <f>IFERROR(_xll.qlIndexFixing(ONIndex1M,I1892,TRUE,_xll.ohTrigger(RecalcTrigger,Trigger1M)),NA())</f>
        <v>2.1783219754230032E-2</v>
      </c>
      <c r="L1892" s="52">
        <f>IFERROR(_xll.qlIndexFixing(Index3M,H1892,TRUE,_xll.ohTrigger(RecalcTrigger,Trigger3M)),NA())</f>
        <v>2.3874539308464914E-2</v>
      </c>
      <c r="M1892" s="52">
        <f>IFERROR(_xll.qlIndexFixing(ONIndex3M,I1892,TRUE,_xll.ohTrigger(RecalcTrigger,Trigger3M)),NA())</f>
        <v>2.3822017296861731E-2</v>
      </c>
      <c r="N1892" s="52">
        <f>IFERROR(_xll.qlIndexFixing(Index6M,$H1892,TRUE,_xll.ohTrigger(RecalcTrigger,Trigger6M)),NA())</f>
        <v>2.5506067416596886E-2</v>
      </c>
      <c r="O1892" s="52">
        <f>IFERROR(_xll.qlIndexFixing(ONIndex6M,I1892,TRUE,_xll.ohTrigger(RecalcTrigger,Trigger6M)),NA())</f>
        <v>2.5385723730559917E-2</v>
      </c>
      <c r="P1892" s="52">
        <f>IFERROR(_xll.qlIndexFixing(Index1Y,$H1892,TRUE,_xll.ohTrigger(RecalcTrigger,Trigger1Y)),NA())</f>
        <v>2.783950241650511E-2</v>
      </c>
      <c r="Q1892" s="52">
        <f>IFERROR(_xll.qlIndexFixing(ONIndex1Y,I1892,TRUE,_xll.ohTrigger(RecalcTrigger,Trigger1Y)),NA())</f>
        <v>2.7577490857870757E-2</v>
      </c>
    </row>
    <row r="1893" spans="2:17" x14ac:dyDescent="0.2">
      <c r="B1893" s="46" t="s">
        <v>51</v>
      </c>
      <c r="D1893" s="49">
        <f>_xll.qlCalendarAdvance(LocalCalendar,$D1892,B1893,"f",FALSE)</f>
        <v>52888</v>
      </c>
      <c r="E1893" s="49">
        <f>_xll.qlInterestRateIndexValueDate(IndexON,D1893)</f>
        <v>52888</v>
      </c>
      <c r="F1893" s="52">
        <f>IFERROR(_xll.qlIndexFixing(IndexON,D1893,TRUE,_xll.ohTrigger(RecalcTrigger,TriggerON)),NA())</f>
        <v>2.026879977856666E-2</v>
      </c>
      <c r="H1893" s="49">
        <f>_xll.qlCalendarAdvance(IborCalendar,$H1892,B1893,"f",FALSE)</f>
        <v>52874</v>
      </c>
      <c r="I1893" s="49">
        <f>_xll.qlInterestRateIndexValueDate(Index1M,$H1893)</f>
        <v>52876</v>
      </c>
      <c r="J1893" s="52">
        <f>IFERROR(_xll.qlIndexFixing(Index1M,$H1893,TRUE,_xll.ohTrigger(RecalcTrigger,Trigger1M)),NA())</f>
        <v>2.1800390009380222E-2</v>
      </c>
      <c r="K1893" s="52">
        <f>IFERROR(_xll.qlIndexFixing(ONIndex1M,I1893,TRUE,_xll.ohTrigger(RecalcTrigger,Trigger1M)),NA())</f>
        <v>2.1782205909142149E-2</v>
      </c>
      <c r="L1893" s="52">
        <f>IFERROR(_xll.qlIndexFixing(Index3M,H1893,TRUE,_xll.ohTrigger(RecalcTrigger,Trigger3M)),NA())</f>
        <v>2.3872203421602897E-2</v>
      </c>
      <c r="M1893" s="52">
        <f>IFERROR(_xll.qlIndexFixing(ONIndex3M,I1893,TRUE,_xll.ohTrigger(RecalcTrigger,Trigger3M)),NA())</f>
        <v>2.381919064323057E-2</v>
      </c>
      <c r="N1893" s="52">
        <f>IFERROR(_xll.qlIndexFixing(Index6M,$H1893,TRUE,_xll.ohTrigger(RecalcTrigger,Trigger6M)),NA())</f>
        <v>2.5503434376691326E-2</v>
      </c>
      <c r="O1893" s="52">
        <f>IFERROR(_xll.qlIndexFixing(ONIndex6M,I1893,TRUE,_xll.ohTrigger(RecalcTrigger,Trigger6M)),NA())</f>
        <v>2.5382656465238185E-2</v>
      </c>
      <c r="P1893" s="52">
        <f>IFERROR(_xll.qlIndexFixing(Index1Y,$H1893,TRUE,_xll.ohTrigger(RecalcTrigger,Trigger1Y)),NA())</f>
        <v>2.7834245173119939E-2</v>
      </c>
      <c r="Q1893" s="52">
        <f>IFERROR(_xll.qlIndexFixing(ONIndex1Y,I1893,TRUE,_xll.ohTrigger(RecalcTrigger,Trigger1Y)),NA())</f>
        <v>2.7573508918932177E-2</v>
      </c>
    </row>
    <row r="1894" spans="2:17" x14ac:dyDescent="0.2">
      <c r="B1894" s="46" t="s">
        <v>51</v>
      </c>
      <c r="D1894" s="49">
        <f>_xll.qlCalendarAdvance(LocalCalendar,$D1893,B1894,"f",FALSE)</f>
        <v>52895</v>
      </c>
      <c r="E1894" s="49">
        <f>_xll.qlInterestRateIndexValueDate(IndexON,D1894)</f>
        <v>52895</v>
      </c>
      <c r="F1894" s="52">
        <f>IFERROR(_xll.qlIndexFixing(IndexON,D1894,TRUE,_xll.ohTrigger(RecalcTrigger,TriggerON)),NA())</f>
        <v>2.0265988966983173E-2</v>
      </c>
      <c r="H1894" s="49">
        <f>_xll.qlCalendarAdvance(IborCalendar,$H1893,B1894,"f",FALSE)</f>
        <v>52881</v>
      </c>
      <c r="I1894" s="49">
        <f>_xll.qlInterestRateIndexValueDate(Index1M,$H1894)</f>
        <v>52883</v>
      </c>
      <c r="J1894" s="52">
        <f>IFERROR(_xll.qlIndexFixing(Index1M,$H1894,TRUE,_xll.ohTrigger(RecalcTrigger,Trigger1M)),NA())</f>
        <v>2.1799368860462298E-2</v>
      </c>
      <c r="K1894" s="52">
        <f>IFERROR(_xll.qlIndexFixing(ONIndex1M,I1894,TRUE,_xll.ohTrigger(RecalcTrigger,Trigger1M)),NA())</f>
        <v>2.1781190387155647E-2</v>
      </c>
      <c r="L1894" s="52">
        <f>IFERROR(_xll.qlIndexFixing(Index3M,H1894,TRUE,_xll.ohTrigger(RecalcTrigger,Trigger3M)),NA())</f>
        <v>2.3869275896239901E-2</v>
      </c>
      <c r="M1894" s="52">
        <f>IFERROR(_xll.qlIndexFixing(ONIndex3M,I1894,TRUE,_xll.ohTrigger(RecalcTrigger,Trigger3M)),NA())</f>
        <v>2.3816352881205205E-2</v>
      </c>
      <c r="N1894" s="52">
        <f>IFERROR(_xll.qlIndexFixing(Index6M,$H1894,TRUE,_xll.ohTrigger(RecalcTrigger,Trigger6M)),NA())</f>
        <v>2.5500126308452206E-2</v>
      </c>
      <c r="O1894" s="52">
        <f>IFERROR(_xll.qlIndexFixing(ONIndex6M,I1894,TRUE,_xll.ohTrigger(RecalcTrigger,Trigger6M)),NA())</f>
        <v>2.5379574918060754E-2</v>
      </c>
      <c r="P1894" s="52">
        <f>IFERROR(_xll.qlIndexFixing(Index1Y,$H1894,TRUE,_xll.ohTrigger(RecalcTrigger,Trigger1Y)),NA())</f>
        <v>2.7828943217575092E-2</v>
      </c>
      <c r="Q1894" s="52">
        <f>IFERROR(_xll.qlIndexFixing(ONIndex1Y,I1894,TRUE,_xll.ohTrigger(RecalcTrigger,Trigger1Y)),NA())</f>
        <v>2.7569483465041955E-2</v>
      </c>
    </row>
    <row r="1895" spans="2:17" x14ac:dyDescent="0.2">
      <c r="B1895" s="46" t="s">
        <v>51</v>
      </c>
      <c r="D1895" s="49">
        <f>_xll.qlCalendarAdvance(LocalCalendar,$D1894,B1895,"f",FALSE)</f>
        <v>52902</v>
      </c>
      <c r="E1895" s="49">
        <f>_xll.qlInterestRateIndexValueDate(IndexON,D1895)</f>
        <v>52902</v>
      </c>
      <c r="F1895" s="52">
        <f>IFERROR(_xll.qlIndexFixing(IndexON,D1895,TRUE,_xll.ohTrigger(RecalcTrigger,TriggerON)),NA())</f>
        <v>2.0263166557636936E-2</v>
      </c>
      <c r="H1895" s="49">
        <f>_xll.qlCalendarAdvance(IborCalendar,$H1894,B1895,"f",FALSE)</f>
        <v>52888</v>
      </c>
      <c r="I1895" s="49">
        <f>_xll.qlInterestRateIndexValueDate(Index1M,$H1895)</f>
        <v>52890</v>
      </c>
      <c r="J1895" s="52">
        <f>IFERROR(_xll.qlIndexFixing(Index1M,$H1895,TRUE,_xll.ohTrigger(RecalcTrigger,Trigger1M)),NA())</f>
        <v>2.1798346031398352E-2</v>
      </c>
      <c r="K1895" s="52">
        <f>IFERROR(_xll.qlIndexFixing(ONIndex1M,I1895,TRUE,_xll.ohTrigger(RecalcTrigger,Trigger1M)),NA())</f>
        <v>2.1780173187790908E-2</v>
      </c>
      <c r="L1895" s="52">
        <f>IFERROR(_xll.qlIndexFixing(Index3M,H1895,TRUE,_xll.ohTrigger(RecalcTrigger,Trigger3M)),NA())</f>
        <v>2.3866337197533782E-2</v>
      </c>
      <c r="M1895" s="52">
        <f>IFERROR(_xll.qlIndexFixing(ONIndex3M,I1895,TRUE,_xll.ohTrigger(RecalcTrigger,Trigger3M)),NA())</f>
        <v>2.3813504010545827E-2</v>
      </c>
      <c r="N1895" s="52">
        <f>IFERROR(_xll.qlIndexFixing(Index6M,$H1895,TRUE,_xll.ohTrigger(RecalcTrigger,Trigger6M)),NA())</f>
        <v>2.5496803780693352E-2</v>
      </c>
      <c r="O1895" s="52">
        <f>IFERROR(_xll.qlIndexFixing(ONIndex6M,I1895,TRUE,_xll.ohTrigger(RecalcTrigger,Trigger6M)),NA())</f>
        <v>2.5376479088787818E-2</v>
      </c>
      <c r="P1895" s="52">
        <f>IFERROR(_xll.qlIndexFixing(Index1Y,$H1895,TRUE,_xll.ohTrigger(RecalcTrigger,Trigger1Y)),NA())</f>
        <v>2.7823596550572035E-2</v>
      </c>
      <c r="Q1895" s="52">
        <f>IFERROR(_xll.qlIndexFixing(ONIndex1Y,I1895,TRUE,_xll.ohTrigger(RecalcTrigger,Trigger1Y)),NA())</f>
        <v>2.7565414496040219E-2</v>
      </c>
    </row>
    <row r="1896" spans="2:17" x14ac:dyDescent="0.2">
      <c r="B1896" s="46" t="s">
        <v>51</v>
      </c>
      <c r="D1896" s="49">
        <f>_xll.qlCalendarAdvance(LocalCalendar,$D1895,B1896,"f",FALSE)</f>
        <v>52909</v>
      </c>
      <c r="E1896" s="49">
        <f>_xll.qlInterestRateIndexValueDate(IndexON,D1896)</f>
        <v>52909</v>
      </c>
      <c r="F1896" s="52">
        <f>IFERROR(_xll.qlIndexFixing(IndexON,D1896,TRUE,_xll.ohTrigger(RecalcTrigger,TriggerON)),NA())</f>
        <v>2.0260332550527949E-2</v>
      </c>
      <c r="H1896" s="49">
        <f>_xll.qlCalendarAdvance(IborCalendar,$H1895,B1896,"f",FALSE)</f>
        <v>52895</v>
      </c>
      <c r="I1896" s="49">
        <f>_xll.qlInterestRateIndexValueDate(Index1M,$H1896)</f>
        <v>52897</v>
      </c>
      <c r="J1896" s="52">
        <f>IFERROR(_xll.qlIndexFixing(Index1M,$H1896,TRUE,_xll.ohTrigger(RecalcTrigger,Trigger1M)),NA())</f>
        <v>2.1797321522198376E-2</v>
      </c>
      <c r="K1896" s="52">
        <f>IFERROR(_xll.qlIndexFixing(ONIndex1M,I1896,TRUE,_xll.ohTrigger(RecalcTrigger,Trigger1M)),NA())</f>
        <v>2.1779154311687421E-2</v>
      </c>
      <c r="L1896" s="52">
        <f>IFERROR(_xll.qlIndexFixing(Index3M,H1896,TRUE,_xll.ohTrigger(RecalcTrigger,Trigger3M)),NA())</f>
        <v>2.3863387325507135E-2</v>
      </c>
      <c r="M1896" s="52">
        <f>IFERROR(_xll.qlIndexFixing(ONIndex3M,I1896,TRUE,_xll.ohTrigger(RecalcTrigger,Trigger3M)),NA())</f>
        <v>2.3810644031572181E-2</v>
      </c>
      <c r="N1896" s="52">
        <f>IFERROR(_xll.qlIndexFixing(Index6M,$H1896,TRUE,_xll.ohTrigger(RecalcTrigger,Trigger6M)),NA())</f>
        <v>2.5493466793487671E-2</v>
      </c>
      <c r="O1896" s="52">
        <f>IFERROR(_xll.qlIndexFixing(ONIndex6M,I1896,TRUE,_xll.ohTrigger(RecalcTrigger,Trigger6M)),NA())</f>
        <v>2.5373368977978927E-2</v>
      </c>
      <c r="P1896" s="52">
        <f>IFERROR(_xll.qlIndexFixing(Index1Y,$H1896,TRUE,_xll.ohTrigger(RecalcTrigger,Trigger1Y)),NA())</f>
        <v>2.7818205172818373E-2</v>
      </c>
      <c r="Q1896" s="52">
        <f>IFERROR(_xll.qlIndexFixing(ONIndex1Y,I1896,TRUE,_xll.ohTrigger(RecalcTrigger,Trigger1Y)),NA())</f>
        <v>2.7561302012246713E-2</v>
      </c>
    </row>
    <row r="1897" spans="2:17" x14ac:dyDescent="0.2">
      <c r="B1897" s="46" t="s">
        <v>51</v>
      </c>
      <c r="D1897" s="49">
        <f>_xll.qlCalendarAdvance(LocalCalendar,$D1896,B1897,"f",FALSE)</f>
        <v>52916</v>
      </c>
      <c r="E1897" s="49">
        <f>_xll.qlInterestRateIndexValueDate(IndexON,D1897)</f>
        <v>52916</v>
      </c>
      <c r="F1897" s="52">
        <f>IFERROR(_xll.qlIndexFixing(IndexON,D1897,TRUE,_xll.ohTrigger(RecalcTrigger,TriggerON)),NA())</f>
        <v>2.0257486945816083E-2</v>
      </c>
      <c r="H1897" s="49">
        <f>_xll.qlCalendarAdvance(IborCalendar,$H1896,B1897,"f",FALSE)</f>
        <v>52902</v>
      </c>
      <c r="I1897" s="49">
        <f>_xll.qlInterestRateIndexValueDate(Index1M,$H1897)</f>
        <v>52904</v>
      </c>
      <c r="J1897" s="52">
        <f>IFERROR(_xll.qlIndexFixing(Index1M,$H1897,TRUE,_xll.ohTrigger(RecalcTrigger,Trigger1M)),NA())</f>
        <v>2.179629533286237E-2</v>
      </c>
      <c r="K1897" s="52">
        <f>IFERROR(_xll.qlIndexFixing(ONIndex1M,I1897,TRUE,_xll.ohTrigger(RecalcTrigger,Trigger1M)),NA())</f>
        <v>2.1778133758285634E-2</v>
      </c>
      <c r="L1897" s="52">
        <f>IFERROR(_xll.qlIndexFixing(Index3M,H1897,TRUE,_xll.ohTrigger(RecalcTrigger,Trigger3M)),NA())</f>
        <v>2.3860426280186892E-2</v>
      </c>
      <c r="M1897" s="52">
        <f>IFERROR(_xll.qlIndexFixing(ONIndex3M,I1897,TRUE,_xll.ohTrigger(RecalcTrigger,Trigger3M)),NA())</f>
        <v>2.3807772944044459E-2</v>
      </c>
      <c r="N1897" s="52">
        <f>IFERROR(_xll.qlIndexFixing(Index6M,$H1897,TRUE,_xll.ohTrigger(RecalcTrigger,Trigger6M)),NA())</f>
        <v>2.5489461110972573E-2</v>
      </c>
      <c r="O1897" s="52">
        <f>IFERROR(_xll.qlIndexFixing(ONIndex6M,I1897,TRUE,_xll.ohTrigger(RecalcTrigger,Trigger6M)),NA())</f>
        <v>2.5370244585074531E-2</v>
      </c>
      <c r="P1897" s="52">
        <f>IFERROR(_xll.qlIndexFixing(Index1Y,$H1897,TRUE,_xll.ohTrigger(RecalcTrigger,Trigger1Y)),NA())</f>
        <v>2.7812769085027611E-2</v>
      </c>
      <c r="Q1897" s="52">
        <f>IFERROR(_xll.qlIndexFixing(ONIndex1Y,I1897,TRUE,_xll.ohTrigger(RecalcTrigger,Trigger1Y)),NA())</f>
        <v>2.7557146013261757E-2</v>
      </c>
    </row>
    <row r="1898" spans="2:17" x14ac:dyDescent="0.2">
      <c r="B1898" s="46" t="s">
        <v>51</v>
      </c>
      <c r="D1898" s="49">
        <f>_xll.qlCalendarAdvance(LocalCalendar,$D1897,B1898,"f",FALSE)</f>
        <v>52923</v>
      </c>
      <c r="E1898" s="49">
        <f>_xll.qlInterestRateIndexValueDate(IndexON,D1898)</f>
        <v>52923</v>
      </c>
      <c r="F1898" s="52">
        <f>IFERROR(_xll.qlIndexFixing(IndexON,D1898,TRUE,_xll.ohTrigger(RecalcTrigger,TriggerON)),NA())</f>
        <v>2.0254629743261532E-2</v>
      </c>
      <c r="H1898" s="49">
        <f>_xll.qlCalendarAdvance(IborCalendar,$H1897,B1898,"f",FALSE)</f>
        <v>52909</v>
      </c>
      <c r="I1898" s="49">
        <f>_xll.qlInterestRateIndexValueDate(Index1M,$H1898)</f>
        <v>52911</v>
      </c>
      <c r="J1898" s="52">
        <f>IFERROR(_xll.qlIndexFixing(Index1M,$H1898,TRUE,_xll.ohTrigger(RecalcTrigger,Trigger1M)),NA())</f>
        <v>2.1795267463385337E-2</v>
      </c>
      <c r="K1898" s="52">
        <f>IFERROR(_xll.qlIndexFixing(ONIndex1M,I1898,TRUE,_xll.ohTrigger(RecalcTrigger,Trigger1M)),NA())</f>
        <v>2.1778868289501485E-2</v>
      </c>
      <c r="L1898" s="52">
        <f>IFERROR(_xll.qlIndexFixing(Index3M,H1898,TRUE,_xll.ohTrigger(RecalcTrigger,Trigger3M)),NA())</f>
        <v>2.3857454061596516E-2</v>
      </c>
      <c r="M1898" s="52">
        <f>IFERROR(_xll.qlIndexFixing(ONIndex3M,I1898,TRUE,_xll.ohTrigger(RecalcTrigger,Trigger3M)),NA())</f>
        <v>2.3806632665652749E-2</v>
      </c>
      <c r="N1898" s="52">
        <f>IFERROR(_xll.qlIndexFixing(Index6M,$H1898,TRUE,_xll.ohTrigger(RecalcTrigger,Trigger6M)),NA())</f>
        <v>2.5486096474594884E-2</v>
      </c>
      <c r="O1898" s="52">
        <f>IFERROR(_xll.qlIndexFixing(ONIndex6M,I1898,TRUE,_xll.ohTrigger(RecalcTrigger,Trigger6M)),NA())</f>
        <v>2.5369112488837775E-2</v>
      </c>
      <c r="P1898" s="52">
        <f>IFERROR(_xll.qlIndexFixing(Index1Y,$H1898,TRUE,_xll.ohTrigger(RecalcTrigger,Trigger1Y)),NA())</f>
        <v>2.7809216309926197E-2</v>
      </c>
      <c r="Q1898" s="52">
        <f>IFERROR(_xll.qlIndexFixing(ONIndex1Y,I1898,TRUE,_xll.ohTrigger(RecalcTrigger,Trigger1Y)),NA())</f>
        <v>2.7555203527349637E-2</v>
      </c>
    </row>
    <row r="1899" spans="2:17" x14ac:dyDescent="0.2">
      <c r="B1899" s="46" t="s">
        <v>51</v>
      </c>
      <c r="D1899" s="49">
        <f>_xll.qlCalendarAdvance(LocalCalendar,$D1898,B1899,"f",FALSE)</f>
        <v>52930</v>
      </c>
      <c r="E1899" s="49">
        <f>_xll.qlInterestRateIndexValueDate(IndexON,D1899)</f>
        <v>52930</v>
      </c>
      <c r="F1899" s="52">
        <f>IFERROR(_xll.qlIndexFixing(IndexON,D1899,TRUE,_xll.ohTrigger(RecalcTrigger,TriggerON)),NA())</f>
        <v>2.0251760943104102E-2</v>
      </c>
      <c r="H1899" s="49">
        <f>_xll.qlCalendarAdvance(IborCalendar,$H1898,B1899,"f",FALSE)</f>
        <v>52916</v>
      </c>
      <c r="I1899" s="49">
        <f>_xll.qlInterestRateIndexValueDate(Index1M,$H1899)</f>
        <v>52918</v>
      </c>
      <c r="J1899" s="52">
        <f>IFERROR(_xll.qlIndexFixing(Index1M,$H1899,TRUE,_xll.ohTrigger(RecalcTrigger,Trigger1M)),NA())</f>
        <v>2.1794237913769776E-2</v>
      </c>
      <c r="K1899" s="52">
        <f>IFERROR(_xll.qlIndexFixing(ONIndex1M,I1899,TRUE,_xll.ohTrigger(RecalcTrigger,Trigger1M)),NA())</f>
        <v>2.1776087620306583E-2</v>
      </c>
      <c r="L1899" s="52">
        <f>IFERROR(_xll.qlIndexFixing(Index3M,H1899,TRUE,_xll.ohTrigger(RecalcTrigger,Trigger3M)),NA())</f>
        <v>2.3854470669762939E-2</v>
      </c>
      <c r="M1899" s="52">
        <f>IFERROR(_xll.qlIndexFixing(ONIndex3M,I1899,TRUE,_xll.ohTrigger(RecalcTrigger,Trigger3M)),NA())</f>
        <v>2.3801997443486655E-2</v>
      </c>
      <c r="N1899" s="52">
        <f>IFERROR(_xll.qlIndexFixing(Index6M,$H1899,TRUE,_xll.ohTrigger(RecalcTrigger,Trigger6M)),NA())</f>
        <v>2.5482717379967792E-2</v>
      </c>
      <c r="O1899" s="52">
        <f>IFERROR(_xll.qlIndexFixing(ONIndex6M,I1899,TRUE,_xll.ohTrigger(RecalcTrigger,Trigger6M)),NA())</f>
        <v>2.5363952953778579E-2</v>
      </c>
      <c r="P1899" s="52">
        <f>IFERROR(_xll.qlIndexFixing(Index1Y,$H1899,TRUE,_xll.ohTrigger(RecalcTrigger,Trigger1Y)),NA())</f>
        <v>2.7801762782216438E-2</v>
      </c>
      <c r="Q1899" s="52">
        <f>IFERROR(_xll.qlIndexFixing(ONIndex1Y,I1899,TRUE,_xll.ohTrigger(RecalcTrigger,Trigger1Y)),NA())</f>
        <v>2.7548703470436919E-2</v>
      </c>
    </row>
    <row r="1900" spans="2:17" x14ac:dyDescent="0.2">
      <c r="B1900" s="46" t="s">
        <v>51</v>
      </c>
      <c r="D1900" s="49">
        <f>_xll.qlCalendarAdvance(LocalCalendar,$D1899,B1900,"f",FALSE)</f>
        <v>52937</v>
      </c>
      <c r="E1900" s="49">
        <f>_xll.qlInterestRateIndexValueDate(IndexON,D1900)</f>
        <v>52937</v>
      </c>
      <c r="F1900" s="52">
        <f>IFERROR(_xll.qlIndexFixing(IndexON,D1900,TRUE,_xll.ohTrigger(RecalcTrigger,TriggerON)),NA())</f>
        <v>2.0248880545103987E-2</v>
      </c>
      <c r="H1900" s="49">
        <f>_xll.qlCalendarAdvance(IborCalendar,$H1899,B1900,"f",FALSE)</f>
        <v>52923</v>
      </c>
      <c r="I1900" s="49">
        <f>_xll.qlInterestRateIndexValueDate(Index1M,$H1900)</f>
        <v>52926</v>
      </c>
      <c r="J1900" s="52">
        <f>IFERROR(_xll.qlIndexFixing(Index1M,$H1900,TRUE,_xll.ohTrigger(RecalcTrigger,Trigger1M)),NA())</f>
        <v>2.1793644613373239E-2</v>
      </c>
      <c r="K1900" s="52">
        <f>IFERROR(_xll.qlIndexFixing(ONIndex1M,I1900,TRUE,_xll.ohTrigger(RecalcTrigger,Trigger1M)),NA())</f>
        <v>2.1776085775648824E-2</v>
      </c>
      <c r="L1900" s="52">
        <f>IFERROR(_xll.qlIndexFixing(Index3M,H1900,TRUE,_xll.ohTrigger(RecalcTrigger,Trigger3M)),NA())</f>
        <v>2.3852191940171696E-2</v>
      </c>
      <c r="M1900" s="52">
        <f>IFERROR(_xll.qlIndexFixing(ONIndex3M,I1900,TRUE,_xll.ohTrigger(RecalcTrigger,Trigger3M)),NA())</f>
        <v>2.3799834331557079E-2</v>
      </c>
      <c r="N1900" s="52">
        <f>IFERROR(_xll.qlIndexFixing(Index6M,$H1900,TRUE,_xll.ohTrigger(RecalcTrigger,Trigger6M)),NA())</f>
        <v>2.5478837853652125E-2</v>
      </c>
      <c r="O1900" s="52">
        <f>IFERROR(_xll.qlIndexFixing(ONIndex6M,I1900,TRUE,_xll.ohTrigger(RecalcTrigger,Trigger6M)),NA())</f>
        <v>2.5361664565446418E-2</v>
      </c>
      <c r="P1900" s="52">
        <f>IFERROR(_xll.qlIndexFixing(Index1Y,$H1900,TRUE,_xll.ohTrigger(RecalcTrigger,Trigger1Y)),NA())</f>
        <v>2.7796663337164306E-2</v>
      </c>
      <c r="Q1900" s="52">
        <f>IFERROR(_xll.qlIndexFixing(ONIndex1Y,I1900,TRUE,_xll.ohTrigger(RecalcTrigger,Trigger1Y)),NA())</f>
        <v>2.7545291262081051E-2</v>
      </c>
    </row>
    <row r="1901" spans="2:17" x14ac:dyDescent="0.2">
      <c r="B1901" s="46" t="s">
        <v>51</v>
      </c>
      <c r="D1901" s="49">
        <f>_xll.qlCalendarAdvance(LocalCalendar,$D1900,B1901,"f",FALSE)</f>
        <v>52944</v>
      </c>
      <c r="E1901" s="49">
        <f>_xll.qlInterestRateIndexValueDate(IndexON,D1901)</f>
        <v>52944</v>
      </c>
      <c r="F1901" s="52">
        <f>IFERROR(_xll.qlIndexFixing(IndexON,D1901,TRUE,_xll.ohTrigger(RecalcTrigger,TriggerON)),NA())</f>
        <v>2.0245988549421057E-2</v>
      </c>
      <c r="H1901" s="49">
        <f>_xll.qlCalendarAdvance(IborCalendar,$H1900,B1901,"f",FALSE)</f>
        <v>52930</v>
      </c>
      <c r="I1901" s="49">
        <f>_xll.qlInterestRateIndexValueDate(Index1M,$H1901)</f>
        <v>52932</v>
      </c>
      <c r="J1901" s="52">
        <f>IFERROR(_xll.qlIndexFixing(Index1M,$H1901,TRUE,_xll.ohTrigger(RecalcTrigger,Trigger1M)),NA())</f>
        <v>2.1792759002755673E-2</v>
      </c>
      <c r="K1901" s="52">
        <f>IFERROR(_xll.qlIndexFixing(ONIndex1M,I1901,TRUE,_xll.ohTrigger(RecalcTrigger,Trigger1M)),NA())</f>
        <v>2.1774034773933693E-2</v>
      </c>
      <c r="L1901" s="52">
        <f>IFERROR(_xll.qlIndexFixing(Index3M,H1901,TRUE,_xll.ohTrigger(RecalcTrigger,Trigger3M)),NA())</f>
        <v>2.3847327252949135E-2</v>
      </c>
      <c r="M1901" s="52">
        <f>IFERROR(_xll.qlIndexFixing(ONIndex3M,I1901,TRUE,_xll.ohTrigger(RecalcTrigger,Trigger3M)),NA())</f>
        <v>2.379617750903229E-2</v>
      </c>
      <c r="N1901" s="52">
        <f>IFERROR(_xll.qlIndexFixing(Index6M,$H1901,TRUE,_xll.ohTrigger(RecalcTrigger,Trigger6M)),NA())</f>
        <v>2.5476564968283197E-2</v>
      </c>
      <c r="O1901" s="52">
        <f>IFERROR(_xll.qlIndexFixing(ONIndex6M,I1901,TRUE,_xll.ohTrigger(RecalcTrigger,Trigger6M)),NA())</f>
        <v>2.5357604194899963E-2</v>
      </c>
      <c r="P1901" s="52">
        <f>IFERROR(_xll.qlIndexFixing(Index1Y,$H1901,TRUE,_xll.ohTrigger(RecalcTrigger,Trigger1Y)),NA())</f>
        <v>2.7790577647964873E-2</v>
      </c>
      <c r="Q1901" s="52">
        <f>IFERROR(_xll.qlIndexFixing(ONIndex1Y,I1901,TRUE,_xll.ohTrigger(RecalcTrigger,Trigger1Y)),NA())</f>
        <v>2.7540086867645641E-2</v>
      </c>
    </row>
    <row r="1902" spans="2:17" x14ac:dyDescent="0.2">
      <c r="B1902" s="46" t="s">
        <v>51</v>
      </c>
      <c r="D1902" s="49">
        <f>_xll.qlCalendarAdvance(LocalCalendar,$D1901,B1902,"f",FALSE)</f>
        <v>52951</v>
      </c>
      <c r="E1902" s="49">
        <f>_xll.qlInterestRateIndexValueDate(IndexON,D1902)</f>
        <v>52951</v>
      </c>
      <c r="F1902" s="52">
        <f>IFERROR(_xll.qlIndexFixing(IndexON,D1902,TRUE,_xll.ohTrigger(RecalcTrigger,TriggerON)),NA())</f>
        <v>2.0243084956215185E-2</v>
      </c>
      <c r="H1902" s="49">
        <f>_xll.qlCalendarAdvance(IborCalendar,$H1901,B1902,"f",FALSE)</f>
        <v>52937</v>
      </c>
      <c r="I1902" s="49">
        <f>_xll.qlInterestRateIndexValueDate(Index1M,$H1902)</f>
        <v>52939</v>
      </c>
      <c r="J1902" s="52">
        <f>IFERROR(_xll.qlIndexFixing(Index1M,$H1902,TRUE,_xll.ohTrigger(RecalcTrigger,Trigger1M)),NA())</f>
        <v>2.1791139184109409E-2</v>
      </c>
      <c r="K1902" s="52">
        <f>IFERROR(_xll.qlIndexFixing(ONIndex1M,I1902,TRUE,_xll.ohTrigger(RecalcTrigger,Trigger1M)),NA())</f>
        <v>2.1773005835159509E-2</v>
      </c>
      <c r="L1902" s="52">
        <f>IFERROR(_xll.qlIndexFixing(Index3M,H1902,TRUE,_xll.ohTrigger(RecalcTrigger,Trigger3M)),NA())</f>
        <v>2.3844312335947748E-2</v>
      </c>
      <c r="M1902" s="52">
        <f>IFERROR(_xll.qlIndexFixing(ONIndex3M,I1902,TRUE,_xll.ohTrigger(RecalcTrigger,Trigger3M)),NA())</f>
        <v>2.3793250879133865E-2</v>
      </c>
      <c r="N1902" s="52">
        <f>IFERROR(_xll.qlIndexFixing(Index6M,$H1902,TRUE,_xll.ohTrigger(RecalcTrigger,Trigger6M)),NA())</f>
        <v>2.5473141225919736E-2</v>
      </c>
      <c r="O1902" s="52">
        <f>IFERROR(_xll.qlIndexFixing(ONIndex6M,I1902,TRUE,_xll.ohTrigger(RecalcTrigger,Trigger6M)),NA())</f>
        <v>2.5354408392557204E-2</v>
      </c>
      <c r="P1902" s="52">
        <f>IFERROR(_xll.qlIndexFixing(Index1Y,$H1902,TRUE,_xll.ohTrigger(RecalcTrigger,Trigger1Y)),NA())</f>
        <v>2.7784918020895187E-2</v>
      </c>
      <c r="Q1902" s="52">
        <f>IFERROR(_xll.qlIndexFixing(ONIndex1Y,I1902,TRUE,_xll.ohTrigger(RecalcTrigger,Trigger1Y)),NA())</f>
        <v>2.7535713293822539E-2</v>
      </c>
    </row>
    <row r="1903" spans="2:17" x14ac:dyDescent="0.2">
      <c r="B1903" s="46" t="s">
        <v>51</v>
      </c>
      <c r="D1903" s="49">
        <f>_xll.qlCalendarAdvance(LocalCalendar,$D1902,B1903,"f",FALSE)</f>
        <v>52958</v>
      </c>
      <c r="E1903" s="49">
        <f>_xll.qlInterestRateIndexValueDate(IndexON,D1903)</f>
        <v>52958</v>
      </c>
      <c r="F1903" s="52">
        <f>IFERROR(_xll.qlIndexFixing(IndexON,D1903,TRUE,_xll.ohTrigger(RecalcTrigger,TriggerON)),NA())</f>
        <v>2.0240169765086691E-2</v>
      </c>
      <c r="H1903" s="49">
        <f>_xll.qlCalendarAdvance(IborCalendar,$H1902,B1903,"f",FALSE)</f>
        <v>52944</v>
      </c>
      <c r="I1903" s="49">
        <f>_xll.qlInterestRateIndexValueDate(Index1M,$H1903)</f>
        <v>52946</v>
      </c>
      <c r="J1903" s="52">
        <f>IFERROR(_xll.qlIndexFixing(Index1M,$H1903,TRUE,_xll.ohTrigger(RecalcTrigger,Trigger1M)),NA())</f>
        <v>2.1790687777307548E-2</v>
      </c>
      <c r="K1903" s="52">
        <f>IFERROR(_xll.qlIndexFixing(ONIndex1M,I1903,TRUE,_xll.ohTrigger(RecalcTrigger,Trigger1M)),NA())</f>
        <v>2.1771975219326833E-2</v>
      </c>
      <c r="L1903" s="52">
        <f>IFERROR(_xll.qlIndexFixing(Index3M,H1903,TRUE,_xll.ohTrigger(RecalcTrigger,Trigger3M)),NA())</f>
        <v>2.3841286247225923E-2</v>
      </c>
      <c r="M1903" s="52">
        <f>IFERROR(_xll.qlIndexFixing(ONIndex3M,I1903,TRUE,_xll.ohTrigger(RecalcTrigger,Trigger3M)),NA())</f>
        <v>2.3790313140681363E-2</v>
      </c>
      <c r="N1903" s="52">
        <f>IFERROR(_xll.qlIndexFixing(Index6M,$H1903,TRUE,_xll.ohTrigger(RecalcTrigger,Trigger6M)),NA())</f>
        <v>2.5469703024621562E-2</v>
      </c>
      <c r="O1903" s="52">
        <f>IFERROR(_xll.qlIndexFixing(ONIndex6M,I1903,TRUE,_xll.ohTrigger(RecalcTrigger,Trigger6M)),NA())</f>
        <v>2.5351198308438683E-2</v>
      </c>
      <c r="P1903" s="52">
        <f>IFERROR(_xll.qlIndexFixing(Index1Y,$H1903,TRUE,_xll.ohTrigger(RecalcTrigger,Trigger1Y)),NA())</f>
        <v>2.7779213688192556E-2</v>
      </c>
      <c r="Q1903" s="52">
        <f>IFERROR(_xll.qlIndexFixing(ONIndex1Y,I1903,TRUE,_xll.ohTrigger(RecalcTrigger,Trigger1Y)),NA())</f>
        <v>2.7531296204967859E-2</v>
      </c>
    </row>
    <row r="1904" spans="2:17" x14ac:dyDescent="0.2">
      <c r="B1904" s="46" t="s">
        <v>51</v>
      </c>
      <c r="D1904" s="49">
        <f>_xll.qlCalendarAdvance(LocalCalendar,$D1903,B1904,"f",FALSE)</f>
        <v>52965</v>
      </c>
      <c r="E1904" s="49">
        <f>_xll.qlInterestRateIndexValueDate(IndexON,D1904)</f>
        <v>52965</v>
      </c>
      <c r="F1904" s="52">
        <f>IFERROR(_xll.qlIndexFixing(IndexON,D1904,TRUE,_xll.ohTrigger(RecalcTrigger,TriggerON)),NA())</f>
        <v>2.0237242976355319E-2</v>
      </c>
      <c r="H1904" s="49">
        <f>_xll.qlCalendarAdvance(IborCalendar,$H1903,B1904,"f",FALSE)</f>
        <v>52951</v>
      </c>
      <c r="I1904" s="49">
        <f>_xll.qlInterestRateIndexValueDate(Index1M,$H1904)</f>
        <v>52953</v>
      </c>
      <c r="J1904" s="52">
        <f>IFERROR(_xll.qlIndexFixing(Index1M,$H1904,TRUE,_xll.ohTrigger(RecalcTrigger,Trigger1M)),NA())</f>
        <v>2.1789064963656513E-2</v>
      </c>
      <c r="K1904" s="52">
        <f>IFERROR(_xll.qlIndexFixing(ONIndex1M,I1904,TRUE,_xll.ohTrigger(RecalcTrigger,Trigger1M)),NA())</f>
        <v>2.1770942926435666E-2</v>
      </c>
      <c r="L1904" s="52">
        <f>IFERROR(_xll.qlIndexFixing(Index3M,H1904,TRUE,_xll.ohTrigger(RecalcTrigger,Trigger3M)),NA())</f>
        <v>2.383824898680853E-2</v>
      </c>
      <c r="M1904" s="52">
        <f>IFERROR(_xll.qlIndexFixing(ONIndex3M,I1904,TRUE,_xll.ohTrigger(RecalcTrigger,Trigger3M)),NA())</f>
        <v>2.378736429375472E-2</v>
      </c>
      <c r="N1904" s="52">
        <f>IFERROR(_xll.qlIndexFixing(Index6M,$H1904,TRUE,_xll.ohTrigger(RecalcTrigger,Trigger6M)),NA())</f>
        <v>2.5466250364462466E-2</v>
      </c>
      <c r="O1904" s="52">
        <f>IFERROR(_xll.qlIndexFixing(ONIndex6M,I1904,TRUE,_xll.ohTrigger(RecalcTrigger,Trigger6M)),NA())</f>
        <v>2.5347973942384527E-2</v>
      </c>
      <c r="P1904" s="52">
        <f>IFERROR(_xll.qlIndexFixing(Index1Y,$H1904,TRUE,_xll.ohTrigger(RecalcTrigger,Trigger1Y)),NA())</f>
        <v>2.7773464650611878E-2</v>
      </c>
      <c r="Q1904" s="52">
        <f>IFERROR(_xll.qlIndexFixing(ONIndex1Y,I1904,TRUE,_xll.ohTrigger(RecalcTrigger,Trigger1Y)),NA())</f>
        <v>2.7526835601161537E-2</v>
      </c>
    </row>
    <row r="1905" spans="2:17" x14ac:dyDescent="0.2">
      <c r="B1905" s="46" t="s">
        <v>51</v>
      </c>
      <c r="D1905" s="49">
        <f>_xll.qlCalendarAdvance(LocalCalendar,$D1904,B1905,"f",FALSE)</f>
        <v>52972</v>
      </c>
      <c r="E1905" s="49">
        <f>_xll.qlInterestRateIndexValueDate(IndexON,D1905)</f>
        <v>52972</v>
      </c>
      <c r="F1905" s="52">
        <f>IFERROR(_xll.qlIndexFixing(IndexON,D1905,TRUE,_xll.ohTrigger(RecalcTrigger,TriggerON)),NA())</f>
        <v>2.0234304589861196E-2</v>
      </c>
      <c r="H1905" s="49">
        <f>_xll.qlCalendarAdvance(IborCalendar,$H1904,B1905,"f",FALSE)</f>
        <v>52959</v>
      </c>
      <c r="I1905" s="49">
        <f>_xll.qlInterestRateIndexValueDate(Index1M,$H1905)</f>
        <v>52961</v>
      </c>
      <c r="J1905" s="52">
        <f>IFERROR(_xll.qlIndexFixing(Index1M,$H1905,TRUE,_xll.ohTrigger(RecalcTrigger,Trigger1M)),NA())</f>
        <v>2.1787876677442086E-2</v>
      </c>
      <c r="K1905" s="52">
        <f>IFERROR(_xll.qlIndexFixing(ONIndex1M,I1905,TRUE,_xll.ohTrigger(RecalcTrigger,Trigger1M)),NA())</f>
        <v>2.177151396998811E-2</v>
      </c>
      <c r="L1905" s="52">
        <f>IFERROR(_xll.qlIndexFixing(Index3M,H1905,TRUE,_xll.ohTrigger(RecalcTrigger,Trigger3M)),NA())</f>
        <v>2.3835331608500866E-2</v>
      </c>
      <c r="M1905" s="52">
        <f>IFERROR(_xll.qlIndexFixing(ONIndex3M,I1905,TRUE,_xll.ohTrigger(RecalcTrigger,Trigger3M)),NA())</f>
        <v>2.3785701345895305E-2</v>
      </c>
      <c r="N1905" s="52">
        <f>IFERROR(_xll.qlIndexFixing(Index6M,$H1905,TRUE,_xll.ohTrigger(RecalcTrigger,Trigger6M)),NA())</f>
        <v>2.5462286762506371E-2</v>
      </c>
      <c r="O1905" s="52">
        <f>IFERROR(_xll.qlIndexFixing(ONIndex6M,I1905,TRUE,_xll.ohTrigger(RecalcTrigger,Trigger6M)),NA())</f>
        <v>2.5346251353532967E-2</v>
      </c>
      <c r="P1905" s="52">
        <f>IFERROR(_xll.qlIndexFixing(Index1Y,$H1905,TRUE,_xll.ohTrigger(RecalcTrigger,Trigger1Y)),NA())</f>
        <v>2.776622216507604E-2</v>
      </c>
      <c r="Q1905" s="52">
        <f>IFERROR(_xll.qlIndexFixing(ONIndex1Y,I1905,TRUE,_xll.ohTrigger(RecalcTrigger,Trigger1Y)),NA())</f>
        <v>2.7523867718501904E-2</v>
      </c>
    </row>
    <row r="1906" spans="2:17" x14ac:dyDescent="0.2">
      <c r="B1906" s="46" t="s">
        <v>51</v>
      </c>
      <c r="D1906" s="49">
        <f>_xll.qlCalendarAdvance(LocalCalendar,$D1905,B1906,"f",FALSE)</f>
        <v>52979</v>
      </c>
      <c r="E1906" s="49">
        <f>_xll.qlInterestRateIndexValueDate(IndexON,D1906)</f>
        <v>52979</v>
      </c>
      <c r="F1906" s="52">
        <f>IFERROR(_xll.qlIndexFixing(IndexON,D1906,TRUE,_xll.ohTrigger(RecalcTrigger,TriggerON)),NA())</f>
        <v>2.0231354605604324E-2</v>
      </c>
      <c r="H1906" s="49">
        <f>_xll.qlCalendarAdvance(IborCalendar,$H1905,B1906,"f",FALSE)</f>
        <v>52966</v>
      </c>
      <c r="I1906" s="49">
        <f>_xll.qlInterestRateIndexValueDate(Index1M,$H1906)</f>
        <v>52968</v>
      </c>
      <c r="J1906" s="52">
        <f>IFERROR(_xll.qlIndexFixing(Index1M,$H1906,TRUE,_xll.ohTrigger(RecalcTrigger,Trigger1M)),NA())</f>
        <v>2.1786250844408883E-2</v>
      </c>
      <c r="K1906" s="52">
        <f>IFERROR(_xll.qlIndexFixing(ONIndex1M,I1906,TRUE,_xll.ohTrigger(RecalcTrigger,Trigger1M)),NA())</f>
        <v>2.1769893425416242E-2</v>
      </c>
      <c r="L1906" s="52">
        <f>IFERROR(_xll.qlIndexFixing(Index3M,H1906,TRUE,_xll.ohTrigger(RecalcTrigger,Trigger3M)),NA())</f>
        <v>2.3831702952773703E-2</v>
      </c>
      <c r="M1906" s="52">
        <f>IFERROR(_xll.qlIndexFixing(ONIndex3M,I1906,TRUE,_xll.ohTrigger(RecalcTrigger,Trigger3M)),NA())</f>
        <v>2.3782153195828215E-2</v>
      </c>
      <c r="N1906" s="52">
        <f>IFERROR(_xll.qlIndexFixing(Index6M,$H1906,TRUE,_xll.ohTrigger(RecalcTrigger,Trigger6M)),NA())</f>
        <v>2.5458160526776435E-2</v>
      </c>
      <c r="O1906" s="52">
        <f>IFERROR(_xll.qlIndexFixing(ONIndex6M,I1906,TRUE,_xll.ohTrigger(RecalcTrigger,Trigger6M)),NA())</f>
        <v>2.5342334009703649E-2</v>
      </c>
      <c r="P1906" s="52">
        <f>IFERROR(_xll.qlIndexFixing(Index1Y,$H1906,TRUE,_xll.ohTrigger(RecalcTrigger,Trigger1Y)),NA())</f>
        <v>2.7762221356367984E-2</v>
      </c>
      <c r="Q1906" s="52">
        <f>IFERROR(_xll.qlIndexFixing(ONIndex1Y,I1906,TRUE,_xll.ohTrigger(RecalcTrigger,Trigger1Y)),NA())</f>
        <v>2.751857950210379E-2</v>
      </c>
    </row>
    <row r="1907" spans="2:17" x14ac:dyDescent="0.2">
      <c r="B1907" s="46" t="s">
        <v>51</v>
      </c>
      <c r="D1907" s="49">
        <f>_xll.qlCalendarAdvance(LocalCalendar,$D1906,B1907,"f",FALSE)</f>
        <v>52986</v>
      </c>
      <c r="E1907" s="49">
        <f>_xll.qlInterestRateIndexValueDate(IndexON,D1907)</f>
        <v>52986</v>
      </c>
      <c r="F1907" s="52">
        <f>IFERROR(_xll.qlIndexFixing(IndexON,D1907,TRUE,_xll.ohTrigger(RecalcTrigger,TriggerON)),NA())</f>
        <v>2.0228393023744573E-2</v>
      </c>
      <c r="H1907" s="49">
        <f>_xll.qlCalendarAdvance(IborCalendar,$H1906,B1907,"f",FALSE)</f>
        <v>52973</v>
      </c>
      <c r="I1907" s="49">
        <f>_xll.qlInterestRateIndexValueDate(Index1M,$H1907)</f>
        <v>52975</v>
      </c>
      <c r="J1907" s="52">
        <f>IFERROR(_xll.qlIndexFixing(Index1M,$H1907,TRUE,_xll.ohTrigger(RecalcTrigger,Trigger1M)),NA())</f>
        <v>2.1785207796765786E-2</v>
      </c>
      <c r="K1907" s="52">
        <f>IFERROR(_xll.qlIndexFixing(ONIndex1M,I1907,TRUE,_xll.ohTrigger(RecalcTrigger,Trigger1M)),NA())</f>
        <v>2.1769439424532688E-2</v>
      </c>
      <c r="L1907" s="52">
        <f>IFERROR(_xll.qlIndexFixing(Index3M,H1907,TRUE,_xll.ohTrigger(RecalcTrigger,Trigger3M)),NA())</f>
        <v>2.3828630581481214E-2</v>
      </c>
      <c r="M1907" s="52">
        <f>IFERROR(_xll.qlIndexFixing(ONIndex3M,I1907,TRUE,_xll.ohTrigger(RecalcTrigger,Trigger3M)),NA())</f>
        <v>2.3779738993643385E-2</v>
      </c>
      <c r="N1907" s="52">
        <f>IFERROR(_xll.qlIndexFixing(Index6M,$H1907,TRUE,_xll.ohTrigger(RecalcTrigger,Trigger6M)),NA())</f>
        <v>2.5454663703427985E-2</v>
      </c>
      <c r="O1907" s="52">
        <f>IFERROR(_xll.qlIndexFixing(ONIndex6M,I1907,TRUE,_xll.ohTrigger(RecalcTrigger,Trigger6M)),NA())</f>
        <v>2.5339719631689572E-2</v>
      </c>
      <c r="P1907" s="52">
        <f>IFERROR(_xll.qlIndexFixing(Index1Y,$H1907,TRUE,_xll.ohTrigger(RecalcTrigger,Trigger1Y)),NA())</f>
        <v>2.7756933723555734E-2</v>
      </c>
      <c r="Q1907" s="52">
        <f>IFERROR(_xll.qlIndexFixing(ONIndex1Y,I1907,TRUE,_xll.ohTrigger(RecalcTrigger,Trigger1Y)),NA())</f>
        <v>2.7514695751036378E-2</v>
      </c>
    </row>
    <row r="1908" spans="2:17" x14ac:dyDescent="0.2">
      <c r="B1908" s="46" t="s">
        <v>51</v>
      </c>
      <c r="D1908" s="49">
        <f>_xll.qlCalendarAdvance(LocalCalendar,$D1907,B1908,"f",FALSE)</f>
        <v>52993</v>
      </c>
      <c r="E1908" s="49">
        <f>_xll.qlInterestRateIndexValueDate(IndexON,D1908)</f>
        <v>52993</v>
      </c>
      <c r="F1908" s="52">
        <f>IFERROR(_xll.qlIndexFixing(IndexON,D1908,TRUE,_xll.ohTrigger(RecalcTrigger,TriggerON)),NA())</f>
        <v>2.0225419844122072E-2</v>
      </c>
      <c r="H1908" s="49">
        <f>_xll.qlCalendarAdvance(IborCalendar,$H1907,B1908,"f",FALSE)</f>
        <v>52980</v>
      </c>
      <c r="I1908" s="49">
        <f>_xll.qlInterestRateIndexValueDate(Index1M,$H1908)</f>
        <v>52982</v>
      </c>
      <c r="J1908" s="52">
        <f>IFERROR(_xll.qlIndexFixing(Index1M,$H1908,TRUE,_xll.ohTrigger(RecalcTrigger,Trigger1M)),NA())</f>
        <v>2.1784746985299142E-2</v>
      </c>
      <c r="K1908" s="52">
        <f>IFERROR(_xll.qlIndexFixing(ONIndex1M,I1908,TRUE,_xll.ohTrigger(RecalcTrigger,Trigger1M)),NA())</f>
        <v>2.1767815890445519E-2</v>
      </c>
      <c r="L1908" s="52">
        <f>IFERROR(_xll.qlIndexFixing(Index3M,H1908,TRUE,_xll.ohTrigger(RecalcTrigger,Trigger3M)),NA())</f>
        <v>2.3825547038598849E-2</v>
      </c>
      <c r="M1908" s="52">
        <f>IFERROR(_xll.qlIndexFixing(ONIndex3M,I1908,TRUE,_xll.ohTrigger(RecalcTrigger,Trigger3M)),NA())</f>
        <v>2.3776170604685731E-2</v>
      </c>
      <c r="N1908" s="52">
        <f>IFERROR(_xll.qlIndexFixing(Index6M,$H1908,TRUE,_xll.ohTrigger(RecalcTrigger,Trigger6M)),NA())</f>
        <v>2.5451152422508481E-2</v>
      </c>
      <c r="O1908" s="52">
        <f>IFERROR(_xll.qlIndexFixing(ONIndex6M,I1908,TRUE,_xll.ohTrigger(RecalcTrigger,Trigger6M)),NA())</f>
        <v>2.5335776220511974E-2</v>
      </c>
      <c r="P1908" s="52">
        <f>IFERROR(_xll.qlIndexFixing(Index1Y,$H1908,TRUE,_xll.ohTrigger(RecalcTrigger,Trigger1Y)),NA())</f>
        <v>2.7750383016137699E-2</v>
      </c>
      <c r="Q1908" s="52">
        <f>IFERROR(_xll.qlIndexFixing(ONIndex1Y,I1908,TRUE,_xll.ohTrigger(RecalcTrigger,Trigger1Y)),NA())</f>
        <v>2.7509327409944717E-2</v>
      </c>
    </row>
    <row r="1909" spans="2:17" x14ac:dyDescent="0.2">
      <c r="B1909" s="46" t="s">
        <v>51</v>
      </c>
      <c r="D1909" s="49">
        <f>_xll.qlCalendarAdvance(LocalCalendar,$D1908,B1909,"f",FALSE)</f>
        <v>53000</v>
      </c>
      <c r="E1909" s="49">
        <f>_xll.qlInterestRateIndexValueDate(IndexON,D1909)</f>
        <v>53000</v>
      </c>
      <c r="F1909" s="52">
        <f>IFERROR(_xll.qlIndexFixing(IndexON,D1909,TRUE,_xll.ohTrigger(RecalcTrigger,TriggerON)),NA())</f>
        <v>2.0222435066816757E-2</v>
      </c>
      <c r="H1909" s="49">
        <f>_xll.qlCalendarAdvance(IborCalendar,$H1908,B1909,"f",FALSE)</f>
        <v>52987</v>
      </c>
      <c r="I1909" s="49">
        <f>_xll.qlInterestRateIndexValueDate(Index1M,$H1909)</f>
        <v>52989</v>
      </c>
      <c r="J1909" s="52">
        <f>IFERROR(_xll.qlIndexFixing(Index1M,$H1909,TRUE,_xll.ohTrigger(RecalcTrigger,Trigger1M)),NA())</f>
        <v>2.1783116661379647E-2</v>
      </c>
      <c r="K1909" s="52">
        <f>IFERROR(_xll.qlIndexFixing(ONIndex1M,I1909,TRUE,_xll.ohTrigger(RecalcTrigger,Trigger1M)),NA())</f>
        <v>2.1766774607039352E-2</v>
      </c>
      <c r="L1909" s="52">
        <f>IFERROR(_xll.qlIndexFixing(Index3M,H1909,TRUE,_xll.ohTrigger(RecalcTrigger,Trigger3M)),NA())</f>
        <v>2.3822452324153254E-2</v>
      </c>
      <c r="M1909" s="52">
        <f>IFERROR(_xll.qlIndexFixing(ONIndex3M,I1909,TRUE,_xll.ohTrigger(RecalcTrigger,Trigger3M)),NA())</f>
        <v>2.377316264427165E-2</v>
      </c>
      <c r="N1909" s="52">
        <f>IFERROR(_xll.qlIndexFixing(Index6M,$H1909,TRUE,_xll.ohTrigger(RecalcTrigger,Trigger6M)),NA())</f>
        <v>2.5447626684091239E-2</v>
      </c>
      <c r="O1909" s="52">
        <f>IFERROR(_xll.qlIndexFixing(ONIndex6M,I1909,TRUE,_xll.ohTrigger(RecalcTrigger,Trigger6M)),NA())</f>
        <v>2.533247590014831E-2</v>
      </c>
      <c r="P1909" s="52">
        <f>IFERROR(_xll.qlIndexFixing(Index1Y,$H1909,TRUE,_xll.ohTrigger(RecalcTrigger,Trigger1Y)),NA())</f>
        <v>2.7744396784539212E-2</v>
      </c>
      <c r="Q1909" s="52">
        <f>IFERROR(_xll.qlIndexFixing(ONIndex1Y,I1909,TRUE,_xll.ohTrigger(RecalcTrigger,Trigger1Y)),NA())</f>
        <v>2.7504636081605582E-2</v>
      </c>
    </row>
    <row r="1910" spans="2:17" x14ac:dyDescent="0.2">
      <c r="B1910" s="46" t="s">
        <v>51</v>
      </c>
      <c r="D1910" s="49">
        <f>_xll.qlCalendarAdvance(LocalCalendar,$D1909,B1910,"f",FALSE)</f>
        <v>53007</v>
      </c>
      <c r="E1910" s="49">
        <f>_xll.qlInterestRateIndexValueDate(IndexON,D1910)</f>
        <v>53007</v>
      </c>
      <c r="F1910" s="52">
        <f>IFERROR(_xll.qlIndexFixing(IndexON,D1910,TRUE,_xll.ohTrigger(RecalcTrigger,TriggerON)),NA())</f>
        <v>2.0219438691668756E-2</v>
      </c>
      <c r="H1910" s="49">
        <f>_xll.qlCalendarAdvance(IborCalendar,$H1909,B1910,"f",FALSE)</f>
        <v>52994</v>
      </c>
      <c r="I1910" s="49">
        <f>_xll.qlInterestRateIndexValueDate(Index1M,$H1910)</f>
        <v>52996</v>
      </c>
      <c r="J1910" s="52">
        <f>IFERROR(_xll.qlIndexFixing(Index1M,$H1910,TRUE,_xll.ohTrigger(RecalcTrigger,Trigger1M)),NA())</f>
        <v>2.1780317961212728E-2</v>
      </c>
      <c r="K1910" s="52">
        <f>IFERROR(_xll.qlIndexFixing(ONIndex1M,I1910,TRUE,_xll.ohTrigger(RecalcTrigger,Trigger1M)),NA())</f>
        <v>2.176573164636153E-2</v>
      </c>
      <c r="L1910" s="52">
        <f>IFERROR(_xll.qlIndexFixing(Index3M,H1910,TRUE,_xll.ohTrigger(RecalcTrigger,Trigger3M)),NA())</f>
        <v>2.3818783918716724E-2</v>
      </c>
      <c r="M1910" s="52">
        <f>IFERROR(_xll.qlIndexFixing(ONIndex3M,I1910,TRUE,_xll.ohTrigger(RecalcTrigger,Trigger3M)),NA())</f>
        <v>2.3770143573997871E-2</v>
      </c>
      <c r="N1910" s="52">
        <f>IFERROR(_xll.qlIndexFixing(Index6M,$H1910,TRUE,_xll.ohTrigger(RecalcTrigger,Trigger6M)),NA())</f>
        <v>2.5444086488253984E-2</v>
      </c>
      <c r="O1910" s="52">
        <f>IFERROR(_xll.qlIndexFixing(ONIndex6M,I1910,TRUE,_xll.ohTrigger(RecalcTrigger,Trigger6M)),NA())</f>
        <v>2.5329161296010483E-2</v>
      </c>
      <c r="P1910" s="52">
        <f>IFERROR(_xll.qlIndexFixing(Index1Y,$H1910,TRUE,_xll.ohTrigger(RecalcTrigger,Trigger1Y)),NA())</f>
        <v>2.773836584634546E-2</v>
      </c>
      <c r="Q1910" s="52">
        <f>IFERROR(_xll.qlIndexFixing(ONIndex1Y,I1910,TRUE,_xll.ohTrigger(RecalcTrigger,Trigger1Y)),NA())</f>
        <v>2.7499901231786694E-2</v>
      </c>
    </row>
    <row r="1911" spans="2:17" x14ac:dyDescent="0.2">
      <c r="B1911" s="46" t="s">
        <v>51</v>
      </c>
      <c r="D1911" s="49">
        <f>_xll.qlCalendarAdvance(LocalCalendar,$D1910,B1911,"f",FALSE)</f>
        <v>53014</v>
      </c>
      <c r="E1911" s="49">
        <f>_xll.qlInterestRateIndexValueDate(IndexON,D1911)</f>
        <v>53014</v>
      </c>
      <c r="F1911" s="52">
        <f>IFERROR(_xll.qlIndexFixing(IndexON,D1911,TRUE,_xll.ohTrigger(RecalcTrigger,TriggerON)),NA())</f>
        <v>2.0216430718917877E-2</v>
      </c>
      <c r="H1911" s="49">
        <f>_xll.qlCalendarAdvance(IborCalendar,$H1910,B1911,"f",FALSE)</f>
        <v>53001</v>
      </c>
      <c r="I1911" s="49">
        <f>_xll.qlInterestRateIndexValueDate(Index1M,$H1911)</f>
        <v>53003</v>
      </c>
      <c r="J1911" s="52">
        <f>IFERROR(_xll.qlIndexFixing(Index1M,$H1911,TRUE,_xll.ohTrigger(RecalcTrigger,Trigger1M)),NA())</f>
        <v>2.1779268743731262E-2</v>
      </c>
      <c r="K1911" s="52">
        <f>IFERROR(_xll.qlIndexFixing(ONIndex1M,I1911,TRUE,_xll.ohTrigger(RecalcTrigger,Trigger1M)),NA())</f>
        <v>2.1764687008412054E-2</v>
      </c>
      <c r="L1911" s="52">
        <f>IFERROR(_xll.qlIndexFixing(Index3M,H1911,TRUE,_xll.ohTrigger(RecalcTrigger,Trigger3M)),NA())</f>
        <v>2.3815667864740979E-2</v>
      </c>
      <c r="M1911" s="52">
        <f>IFERROR(_xll.qlIndexFixing(ONIndex3M,I1911,TRUE,_xll.ohTrigger(RecalcTrigger,Trigger3M)),NA())</f>
        <v>2.3767113393757811E-2</v>
      </c>
      <c r="N1911" s="52">
        <f>IFERROR(_xll.qlIndexFixing(Index6M,$H1911,TRUE,_xll.ohTrigger(RecalcTrigger,Trigger6M)),NA())</f>
        <v>2.5440531835072236E-2</v>
      </c>
      <c r="O1911" s="52">
        <f>IFERROR(_xll.qlIndexFixing(ONIndex6M,I1911,TRUE,_xll.ohTrigger(RecalcTrigger,Trigger6M)),NA())</f>
        <v>2.5325832408045201E-2</v>
      </c>
      <c r="P1911" s="52">
        <f>IFERROR(_xll.qlIndexFixing(Index1Y,$H1911,TRUE,_xll.ohTrigger(RecalcTrigger,Trigger1Y)),NA())</f>
        <v>2.7732290202358418E-2</v>
      </c>
      <c r="Q1911" s="52">
        <f>IFERROR(_xll.qlIndexFixing(ONIndex1Y,I1911,TRUE,_xll.ohTrigger(RecalcTrigger,Trigger1Y)),NA())</f>
        <v>2.7495122860461407E-2</v>
      </c>
    </row>
    <row r="1912" spans="2:17" x14ac:dyDescent="0.2">
      <c r="B1912" s="46" t="s">
        <v>51</v>
      </c>
      <c r="D1912" s="49">
        <f>_xll.qlCalendarAdvance(LocalCalendar,$D1911,B1912,"f",FALSE)</f>
        <v>53021</v>
      </c>
      <c r="E1912" s="49">
        <f>_xll.qlInterestRateIndexValueDate(IndexON,D1912)</f>
        <v>53021</v>
      </c>
      <c r="F1912" s="52">
        <f>IFERROR(_xll.qlIndexFixing(IndexON,D1912,TRUE,_xll.ohTrigger(RecalcTrigger,TriggerON)),NA())</f>
        <v>2.021341114856412E-2</v>
      </c>
      <c r="H1912" s="49">
        <f>_xll.qlCalendarAdvance(IborCalendar,$H1911,B1912,"f",FALSE)</f>
        <v>53008</v>
      </c>
      <c r="I1912" s="49">
        <f>_xll.qlInterestRateIndexValueDate(Index1M,$H1912)</f>
        <v>53010</v>
      </c>
      <c r="J1912" s="52">
        <f>IFERROR(_xll.qlIndexFixing(Index1M,$H1912,TRUE,_xll.ohTrigger(RecalcTrigger,Trigger1M)),NA())</f>
        <v>2.1778217846510586E-2</v>
      </c>
      <c r="K1912" s="52">
        <f>IFERROR(_xll.qlIndexFixing(ONIndex1M,I1912,TRUE,_xll.ohTrigger(RecalcTrigger,Trigger1M)),NA())</f>
        <v>2.1764223706794983E-2</v>
      </c>
      <c r="L1912" s="52">
        <f>IFERROR(_xll.qlIndexFixing(Index3M,H1912,TRUE,_xll.ohTrigger(RecalcTrigger,Trigger3M)),NA())</f>
        <v>2.3812540639988566E-2</v>
      </c>
      <c r="M1912" s="52">
        <f>IFERROR(_xll.qlIndexFixing(ONIndex3M,I1912,TRUE,_xll.ohTrigger(RecalcTrigger,Trigger3M)),NA())</f>
        <v>2.3764638677306049E-2</v>
      </c>
      <c r="N1912" s="52">
        <f>IFERROR(_xll.qlIndexFixing(Index6M,$H1912,TRUE,_xll.ohTrigger(RecalcTrigger,Trigger6M)),NA())</f>
        <v>2.5436962724622841E-2</v>
      </c>
      <c r="O1912" s="52">
        <f>IFERROR(_xll.qlIndexFixing(ONIndex6M,I1912,TRUE,_xll.ohTrigger(RecalcTrigger,Trigger6M)),NA())</f>
        <v>2.5323140343107564E-2</v>
      </c>
      <c r="P1912" s="52">
        <f>IFERROR(_xll.qlIndexFixing(Index1Y,$H1912,TRUE,_xll.ohTrigger(RecalcTrigger,Trigger1Y)),NA())</f>
        <v>2.772676077824629E-2</v>
      </c>
      <c r="Q1912" s="52">
        <f>IFERROR(_xll.qlIndexFixing(ONIndex1Y,I1912,TRUE,_xll.ohTrigger(RecalcTrigger,Trigger1Y)),NA())</f>
        <v>2.7491004148916254E-2</v>
      </c>
    </row>
    <row r="1913" spans="2:17" x14ac:dyDescent="0.2">
      <c r="B1913" s="46" t="s">
        <v>51</v>
      </c>
      <c r="D1913" s="49">
        <f>_xll.qlCalendarAdvance(LocalCalendar,$D1912,B1913,"f",FALSE)</f>
        <v>53028</v>
      </c>
      <c r="E1913" s="49">
        <f>_xll.qlInterestRateIndexValueDate(IndexON,D1913)</f>
        <v>53028</v>
      </c>
      <c r="F1913" s="52">
        <f>IFERROR(_xll.qlIndexFixing(IndexON,D1913,TRUE,_xll.ohTrigger(RecalcTrigger,TriggerON)),NA())</f>
        <v>2.021037998028774E-2</v>
      </c>
      <c r="H1913" s="49">
        <f>_xll.qlCalendarAdvance(IborCalendar,$H1912,B1913,"f",FALSE)</f>
        <v>53015</v>
      </c>
      <c r="I1913" s="49">
        <f>_xll.qlInterestRateIndexValueDate(Index1M,$H1913)</f>
        <v>53017</v>
      </c>
      <c r="J1913" s="52">
        <f>IFERROR(_xll.qlIndexFixing(Index1M,$H1913,TRUE,_xll.ohTrigger(RecalcTrigger,Trigger1M)),NA())</f>
        <v>2.1777165269550709E-2</v>
      </c>
      <c r="K1913" s="52">
        <f>IFERROR(_xll.qlIndexFixing(ONIndex1M,I1913,TRUE,_xll.ohTrigger(RecalcTrigger,Trigger1M)),NA())</f>
        <v>2.1762592700644845E-2</v>
      </c>
      <c r="L1913" s="52">
        <f>IFERROR(_xll.qlIndexFixing(Index3M,H1913,TRUE,_xll.ohTrigger(RecalcTrigger,Trigger3M)),NA())</f>
        <v>2.3809402244481945E-2</v>
      </c>
      <c r="M1913" s="52">
        <f>IFERROR(_xll.qlIndexFixing(ONIndex3M,I1913,TRUE,_xll.ohTrigger(RecalcTrigger,Trigger3M)),NA())</f>
        <v>2.3761019703698594E-2</v>
      </c>
      <c r="N1913" s="52">
        <f>IFERROR(_xll.qlIndexFixing(Index6M,$H1913,TRUE,_xll.ohTrigger(RecalcTrigger,Trigger6M)),NA())</f>
        <v>2.5433379156981756E-2</v>
      </c>
      <c r="O1913" s="52">
        <f>IFERROR(_xll.qlIndexFixing(ONIndex6M,I1913,TRUE,_xll.ohTrigger(RecalcTrigger,Trigger6M)),NA())</f>
        <v>2.5319131780578985E-2</v>
      </c>
      <c r="P1913" s="52">
        <f>IFERROR(_xll.qlIndexFixing(Index1Y,$H1913,TRUE,_xll.ohTrigger(RecalcTrigger,Trigger1Y)),NA())</f>
        <v>2.7720004800243506E-2</v>
      </c>
      <c r="Q1913" s="52">
        <f>IFERROR(_xll.qlIndexFixing(ONIndex1Y,I1913,TRUE,_xll.ohTrigger(RecalcTrigger,Trigger1Y)),NA())</f>
        <v>2.7485435553371573E-2</v>
      </c>
    </row>
    <row r="1914" spans="2:17" x14ac:dyDescent="0.2">
      <c r="B1914" s="46" t="s">
        <v>51</v>
      </c>
      <c r="D1914" s="49">
        <f>_xll.qlCalendarAdvance(LocalCalendar,$D1913,B1914,"f",FALSE)</f>
        <v>53035</v>
      </c>
      <c r="E1914" s="49">
        <f>_xll.qlInterestRateIndexValueDate(IndexON,D1914)</f>
        <v>53035</v>
      </c>
      <c r="F1914" s="52">
        <f>IFERROR(_xll.qlIndexFixing(IndexON,D1914,TRUE,_xll.ohTrigger(RecalcTrigger,TriggerON)),NA())</f>
        <v>2.0207337214408483E-2</v>
      </c>
      <c r="H1914" s="49">
        <f>_xll.qlCalendarAdvance(IborCalendar,$H1913,B1914,"f",FALSE)</f>
        <v>53022</v>
      </c>
      <c r="I1914" s="49">
        <f>_xll.qlInterestRateIndexValueDate(Index1M,$H1914)</f>
        <v>53024</v>
      </c>
      <c r="J1914" s="52">
        <f>IFERROR(_xll.qlIndexFixing(Index1M,$H1914,TRUE,_xll.ohTrigger(RecalcTrigger,Trigger1M)),NA())</f>
        <v>2.1777859422327812E-2</v>
      </c>
      <c r="K1914" s="52">
        <f>IFERROR(_xll.qlIndexFixing(ONIndex1M,I1914,TRUE,_xll.ohTrigger(RecalcTrigger,Trigger1M)),NA())</f>
        <v>2.1761543030853758E-2</v>
      </c>
      <c r="L1914" s="52">
        <f>IFERROR(_xll.qlIndexFixing(Index3M,H1914,TRUE,_xll.ohTrigger(RecalcTrigger,Trigger3M)),NA())</f>
        <v>2.3809044469664569E-2</v>
      </c>
      <c r="M1914" s="52">
        <f>IFERROR(_xll.qlIndexFixing(ONIndex3M,I1914,TRUE,_xll.ohTrigger(RecalcTrigger,Trigger3M)),NA())</f>
        <v>2.3757956193772856E-2</v>
      </c>
      <c r="N1914" s="52">
        <f>IFERROR(_xll.qlIndexFixing(Index6M,$H1914,TRUE,_xll.ohTrigger(RecalcTrigger,Trigger6M)),NA())</f>
        <v>2.5432941887291598E-2</v>
      </c>
      <c r="O1914" s="52">
        <f>IFERROR(_xll.qlIndexFixing(ONIndex6M,I1914,TRUE,_xll.ohTrigger(RecalcTrigger,Trigger6M)),NA())</f>
        <v>2.5315760041157986E-2</v>
      </c>
      <c r="P1914" s="52">
        <f>IFERROR(_xll.qlIndexFixing(Index1Y,$H1914,TRUE,_xll.ohTrigger(RecalcTrigger,Trigger1Y)),NA())</f>
        <v>2.7713795043750298E-2</v>
      </c>
      <c r="Q1914" s="52">
        <f>IFERROR(_xll.qlIndexFixing(ONIndex1Y,I1914,TRUE,_xll.ohTrigger(RecalcTrigger,Trigger1Y)),NA())</f>
        <v>2.7480526617607026E-2</v>
      </c>
    </row>
    <row r="1915" spans="2:17" x14ac:dyDescent="0.2">
      <c r="B1915" s="46" t="s">
        <v>51</v>
      </c>
      <c r="D1915" s="49">
        <f>_xll.qlCalendarAdvance(LocalCalendar,$D1914,B1915,"f",FALSE)</f>
        <v>53042</v>
      </c>
      <c r="E1915" s="49">
        <f>_xll.qlInterestRateIndexValueDate(IndexON,D1915)</f>
        <v>53042</v>
      </c>
      <c r="F1915" s="52">
        <f>IFERROR(_xll.qlIndexFixing(IndexON,D1915,TRUE,_xll.ohTrigger(RecalcTrigger,TriggerON)),NA())</f>
        <v>2.0204282850846411E-2</v>
      </c>
      <c r="H1915" s="49">
        <f>_xll.qlCalendarAdvance(IborCalendar,$H1914,B1915,"f",FALSE)</f>
        <v>53029</v>
      </c>
      <c r="I1915" s="49">
        <f>_xll.qlInterestRateIndexValueDate(Index1M,$H1915)</f>
        <v>53031</v>
      </c>
      <c r="J1915" s="52">
        <f>IFERROR(_xll.qlIndexFixing(Index1M,$H1915,TRUE,_xll.ohTrigger(RecalcTrigger,Trigger1M)),NA())</f>
        <v>2.1777385565670271E-2</v>
      </c>
      <c r="K1915" s="52">
        <f>IFERROR(_xll.qlIndexFixing(ONIndex1M,I1915,TRUE,_xll.ohTrigger(RecalcTrigger,Trigger1M)),NA())</f>
        <v>2.1760491683791017E-2</v>
      </c>
      <c r="L1915" s="52">
        <f>IFERROR(_xll.qlIndexFixing(Index3M,H1915,TRUE,_xll.ohTrigger(RecalcTrigger,Trigger3M)),NA())</f>
        <v>2.3805878699830207E-2</v>
      </c>
      <c r="M1915" s="52">
        <f>IFERROR(_xll.qlIndexFixing(ONIndex3M,I1915,TRUE,_xll.ohTrigger(RecalcTrigger,Trigger3M)),NA())</f>
        <v>2.3754881574014064E-2</v>
      </c>
      <c r="N1915" s="52">
        <f>IFERROR(_xll.qlIndexFixing(Index6M,$H1915,TRUE,_xll.ohTrigger(RecalcTrigger,Trigger6M)),NA())</f>
        <v>2.5428692295123213E-2</v>
      </c>
      <c r="O1915" s="52">
        <f>IFERROR(_xll.qlIndexFixing(ONIndex6M,I1915,TRUE,_xll.ohTrigger(RecalcTrigger,Trigger6M)),NA())</f>
        <v>2.5312374017856243E-2</v>
      </c>
      <c r="P1915" s="52">
        <f>IFERROR(_xll.qlIndexFixing(Index1Y,$H1915,TRUE,_xll.ohTrigger(RecalcTrigger,Trigger1Y)),NA())</f>
        <v>2.7707540584732682E-2</v>
      </c>
      <c r="Q1915" s="52">
        <f>IFERROR(_xll.qlIndexFixing(ONIndex1Y,I1915,TRUE,_xll.ohTrigger(RecalcTrigger,Trigger1Y)),NA())</f>
        <v>2.7475574160389371E-2</v>
      </c>
    </row>
    <row r="1916" spans="2:17" x14ac:dyDescent="0.2">
      <c r="B1916" s="46" t="s">
        <v>51</v>
      </c>
      <c r="D1916" s="49">
        <f>_xll.qlCalendarAdvance(LocalCalendar,$D1915,B1916,"f",FALSE)</f>
        <v>53049</v>
      </c>
      <c r="E1916" s="49">
        <f>_xll.qlInterestRateIndexValueDate(IndexON,D1916)</f>
        <v>53049</v>
      </c>
      <c r="F1916" s="52">
        <f>IFERROR(_xll.qlIndexFixing(IndexON,D1916,TRUE,_xll.ohTrigger(RecalcTrigger,TriggerON)),NA())</f>
        <v>2.0201216889441653E-2</v>
      </c>
      <c r="H1916" s="49">
        <f>_xll.qlCalendarAdvance(IborCalendar,$H1915,B1916,"f",FALSE)</f>
        <v>53036</v>
      </c>
      <c r="I1916" s="49">
        <f>_xll.qlInterestRateIndexValueDate(Index1M,$H1916)</f>
        <v>53038</v>
      </c>
      <c r="J1916" s="52">
        <f>IFERROR(_xll.qlIndexFixing(Index1M,$H1916,TRUE,_xll.ohTrigger(RecalcTrigger,Trigger1M)),NA())</f>
        <v>2.1775744766483831E-2</v>
      </c>
      <c r="K1916" s="52">
        <f>IFERROR(_xll.qlIndexFixing(ONIndex1M,I1916,TRUE,_xll.ohTrigger(RecalcTrigger,Trigger1M)),NA())</f>
        <v>2.1759438659429975E-2</v>
      </c>
      <c r="L1916" s="52">
        <f>IFERROR(_xll.qlIndexFixing(Index3M,H1916,TRUE,_xll.ohTrigger(RecalcTrigger,Trigger3M)),NA())</f>
        <v>2.380270175578705E-2</v>
      </c>
      <c r="M1916" s="52">
        <f>IFERROR(_xll.qlIndexFixing(ONIndex3M,I1916,TRUE,_xll.ohTrigger(RecalcTrigger,Trigger3M)),NA())</f>
        <v>2.3751795844342283E-2</v>
      </c>
      <c r="N1916" s="52">
        <f>IFERROR(_xll.qlIndexFixing(Index6M,$H1916,TRUE,_xll.ohTrigger(RecalcTrigger,Trigger6M)),NA())</f>
        <v>2.5425060206509774E-2</v>
      </c>
      <c r="O1916" s="52">
        <f>IFERROR(_xll.qlIndexFixing(ONIndex6M,I1916,TRUE,_xll.ohTrigger(RecalcTrigger,Trigger6M)),NA())</f>
        <v>2.5308973710780336E-2</v>
      </c>
      <c r="P1916" s="52">
        <f>IFERROR(_xll.qlIndexFixing(Index1Y,$H1916,TRUE,_xll.ohTrigger(RecalcTrigger,Trigger1Y)),NA())</f>
        <v>2.7701241424022471E-2</v>
      </c>
      <c r="Q1916" s="52">
        <f>IFERROR(_xll.qlIndexFixing(ONIndex1Y,I1916,TRUE,_xll.ohTrigger(RecalcTrigger,Trigger1Y)),NA())</f>
        <v>2.7470578181665317E-2</v>
      </c>
    </row>
    <row r="1917" spans="2:17" x14ac:dyDescent="0.2">
      <c r="B1917" s="46" t="s">
        <v>51</v>
      </c>
      <c r="D1917" s="49">
        <f>_xll.qlCalendarAdvance(LocalCalendar,$D1916,B1917,"f",FALSE)</f>
        <v>53056</v>
      </c>
      <c r="E1917" s="49">
        <f>_xll.qlInterestRateIndexValueDate(IndexON,D1917)</f>
        <v>53056</v>
      </c>
      <c r="F1917" s="52">
        <f>IFERROR(_xll.qlIndexFixing(IndexON,D1917,TRUE,_xll.ohTrigger(RecalcTrigger,TriggerON)),NA())</f>
        <v>2.0198139330513953E-2</v>
      </c>
      <c r="H1917" s="49">
        <f>_xll.qlCalendarAdvance(IborCalendar,$H1916,B1917,"f",FALSE)</f>
        <v>53043</v>
      </c>
      <c r="I1917" s="49">
        <f>_xll.qlInterestRateIndexValueDate(Index1M,$H1917)</f>
        <v>53045</v>
      </c>
      <c r="J1917" s="52">
        <f>IFERROR(_xll.qlIndexFixing(Index1M,$H1917,TRUE,_xll.ohTrigger(RecalcTrigger,Trigger1M)),NA())</f>
        <v>2.1774684918519603E-2</v>
      </c>
      <c r="K1917" s="52">
        <f>IFERROR(_xll.qlIndexFixing(ONIndex1M,I1917,TRUE,_xll.ohTrigger(RecalcTrigger,Trigger1M)),NA())</f>
        <v>2.1758383957823924E-2</v>
      </c>
      <c r="L1917" s="52">
        <f>IFERROR(_xll.qlIndexFixing(Index3M,H1917,TRUE,_xll.ohTrigger(RecalcTrigger,Trigger3M)),NA())</f>
        <v>2.3799513637563163E-2</v>
      </c>
      <c r="M1917" s="52">
        <f>IFERROR(_xll.qlIndexFixing(ONIndex3M,I1917,TRUE,_xll.ohTrigger(RecalcTrigger,Trigger3M)),NA())</f>
        <v>2.3748699004784157E-2</v>
      </c>
      <c r="N1917" s="52">
        <f>IFERROR(_xll.qlIndexFixing(Index6M,$H1917,TRUE,_xll.ohTrigger(RecalcTrigger,Trigger6M)),NA())</f>
        <v>2.5421413657125164E-2</v>
      </c>
      <c r="O1917" s="52">
        <f>IFERROR(_xll.qlIndexFixing(ONIndex6M,I1917,TRUE,_xll.ohTrigger(RecalcTrigger,Trigger6M)),NA())</f>
        <v>2.530555911990362E-2</v>
      </c>
      <c r="P1917" s="52">
        <f>IFERROR(_xll.qlIndexFixing(Index1Y,$H1917,TRUE,_xll.ohTrigger(RecalcTrigger,Trigger1Y)),NA())</f>
        <v>2.7695470148126056E-2</v>
      </c>
      <c r="Q1917" s="52">
        <f>IFERROR(_xll.qlIndexFixing(ONIndex1Y,I1917,TRUE,_xll.ohTrigger(RecalcTrigger,Trigger1Y)),NA())</f>
        <v>2.7465538681514801E-2</v>
      </c>
    </row>
    <row r="1918" spans="2:17" x14ac:dyDescent="0.2">
      <c r="B1918" s="46" t="s">
        <v>51</v>
      </c>
      <c r="D1918" s="49">
        <f>_xll.qlCalendarAdvance(LocalCalendar,$D1917,B1918,"f",FALSE)</f>
        <v>53063</v>
      </c>
      <c r="E1918" s="49">
        <f>_xll.qlInterestRateIndexValueDate(IndexON,D1918)</f>
        <v>53063</v>
      </c>
      <c r="F1918" s="52">
        <f>IFERROR(_xll.qlIndexFixing(IndexON,D1918,TRUE,_xll.ohTrigger(RecalcTrigger,TriggerON)),NA())</f>
        <v>2.0195050173743567E-2</v>
      </c>
      <c r="H1918" s="49">
        <f>_xll.qlCalendarAdvance(IborCalendar,$H1917,B1918,"f",FALSE)</f>
        <v>53050</v>
      </c>
      <c r="I1918" s="49">
        <f>_xll.qlInterestRateIndexValueDate(Index1M,$H1918)</f>
        <v>53052</v>
      </c>
      <c r="J1918" s="52">
        <f>IFERROR(_xll.qlIndexFixing(Index1M,$H1918,TRUE,_xll.ohTrigger(RecalcTrigger,Trigger1M)),NA())</f>
        <v>2.1771877188723199E-2</v>
      </c>
      <c r="K1918" s="52">
        <f>IFERROR(_xll.qlIndexFixing(ONIndex1M,I1918,TRUE,_xll.ohTrigger(RecalcTrigger,Trigger1M)),NA())</f>
        <v>2.1757327578919572E-2</v>
      </c>
      <c r="L1918" s="52">
        <f>IFERROR(_xll.qlIndexFixing(Index3M,H1918,TRUE,_xll.ohTrigger(RecalcTrigger,Trigger3M)),NA())</f>
        <v>2.3794651577672122E-2</v>
      </c>
      <c r="M1918" s="52">
        <f>IFERROR(_xll.qlIndexFixing(ONIndex3M,I1918,TRUE,_xll.ohTrigger(RecalcTrigger,Trigger3M)),NA())</f>
        <v>2.3745591055286397E-2</v>
      </c>
      <c r="N1918" s="52">
        <f>IFERROR(_xll.qlIndexFixing(Index6M,$H1918,TRUE,_xll.ohTrigger(RecalcTrigger,Trigger6M)),NA())</f>
        <v>2.5415871650336368E-2</v>
      </c>
      <c r="O1918" s="52">
        <f>IFERROR(_xll.qlIndexFixing(ONIndex6M,I1918,TRUE,_xll.ohTrigger(RecalcTrigger,Trigger6M)),NA())</f>
        <v>2.5302130245172805E-2</v>
      </c>
      <c r="P1918" s="52">
        <f>IFERROR(_xll.qlIndexFixing(Index1Y,$H1918,TRUE,_xll.ohTrigger(RecalcTrigger,Trigger1Y)),NA())</f>
        <v>2.7686800330570513E-2</v>
      </c>
      <c r="Q1918" s="52">
        <f>IFERROR(_xll.qlIndexFixing(ONIndex1Y,I1918,TRUE,_xll.ohTrigger(RecalcTrigger,Trigger1Y)),NA())</f>
        <v>2.7460455659884531E-2</v>
      </c>
    </row>
    <row r="1919" spans="2:17" x14ac:dyDescent="0.2">
      <c r="B1919" s="46" t="s">
        <v>51</v>
      </c>
      <c r="D1919" s="49">
        <f>_xll.qlCalendarAdvance(LocalCalendar,$D1918,B1919,"f",FALSE)</f>
        <v>53070</v>
      </c>
      <c r="E1919" s="49">
        <f>_xll.qlInterestRateIndexValueDate(IndexON,D1919)</f>
        <v>53070</v>
      </c>
      <c r="F1919" s="52">
        <f>IFERROR(_xll.qlIndexFixing(IndexON,D1919,TRUE,_xll.ohTrigger(RecalcTrigger,TriggerON)),NA())</f>
        <v>2.0191949419210431E-2</v>
      </c>
      <c r="H1919" s="49">
        <f>_xll.qlCalendarAdvance(IborCalendar,$H1918,B1919,"f",FALSE)</f>
        <v>53057</v>
      </c>
      <c r="I1919" s="49">
        <f>_xll.qlInterestRateIndexValueDate(Index1M,$H1919)</f>
        <v>53063</v>
      </c>
      <c r="J1919" s="52">
        <f>IFERROR(_xll.qlIndexFixing(Index1M,$H1919,TRUE,_xll.ohTrigger(RecalcTrigger,Trigger1M)),NA())</f>
        <v>2.1771370097137144E-2</v>
      </c>
      <c r="K1919" s="52">
        <f>IFERROR(_xll.qlIndexFixing(ONIndex1M,I1919,TRUE,_xll.ohTrigger(RecalcTrigger,Trigger1M)),NA())</f>
        <v>2.1754500935067256E-2</v>
      </c>
      <c r="L1919" s="52">
        <f>IFERROR(_xll.qlIndexFixing(Index3M,H1919,TRUE,_xll.ohTrigger(RecalcTrigger,Trigger3M)),NA())</f>
        <v>2.3789606302057689E-2</v>
      </c>
      <c r="M1919" s="52">
        <f>IFERROR(_xll.qlIndexFixing(ONIndex3M,I1919,TRUE,_xll.ohTrigger(RecalcTrigger,Trigger3M)),NA())</f>
        <v>2.3739566432485759E-2</v>
      </c>
      <c r="N1919" s="52">
        <f>IFERROR(_xll.qlIndexFixing(Index6M,$H1919,TRUE,_xll.ohTrigger(RecalcTrigger,Trigger6M)),NA())</f>
        <v>2.5410720567877344E-2</v>
      </c>
      <c r="O1919" s="52">
        <f>IFERROR(_xll.qlIndexFixing(ONIndex6M,I1919,TRUE,_xll.ohTrigger(RecalcTrigger,Trigger6M)),NA())</f>
        <v>2.529542974475163E-2</v>
      </c>
      <c r="P1919" s="52">
        <f>IFERROR(_xll.qlIndexFixing(Index1Y,$H1919,TRUE,_xll.ohTrigger(RecalcTrigger,Trigger1Y)),NA())</f>
        <v>2.7677252301695505E-2</v>
      </c>
      <c r="Q1919" s="52">
        <f>IFERROR(_xll.qlIndexFixing(ONIndex1Y,I1919,TRUE,_xll.ohTrigger(RecalcTrigger,Trigger1Y)),NA())</f>
        <v>2.7451025727982525E-2</v>
      </c>
    </row>
    <row r="1920" spans="2:17" x14ac:dyDescent="0.2">
      <c r="B1920" s="46" t="s">
        <v>51</v>
      </c>
      <c r="D1920" s="49">
        <f>_xll.qlCalendarAdvance(LocalCalendar,$D1919,B1920,"f",FALSE)</f>
        <v>53077</v>
      </c>
      <c r="E1920" s="49">
        <f>_xll.qlInterestRateIndexValueDate(IndexON,D1920)</f>
        <v>53077</v>
      </c>
      <c r="F1920" s="52">
        <f>IFERROR(_xll.qlIndexFixing(IndexON,D1920,TRUE,_xll.ohTrigger(RecalcTrigger,TriggerON)),NA())</f>
        <v>2.0188837067154353E-2</v>
      </c>
      <c r="H1920" s="49">
        <f>_xll.qlCalendarAdvance(IborCalendar,$H1919,B1920,"f",FALSE)</f>
        <v>53064</v>
      </c>
      <c r="I1920" s="49">
        <f>_xll.qlInterestRateIndexValueDate(Index1M,$H1920)</f>
        <v>53066</v>
      </c>
      <c r="J1920" s="52">
        <f>IFERROR(_xll.qlIndexFixing(Index1M,$H1920,TRUE,_xll.ohTrigger(RecalcTrigger,Trigger1M)),NA())</f>
        <v>2.1771495294437327E-2</v>
      </c>
      <c r="K1920" s="52">
        <f>IFERROR(_xll.qlIndexFixing(ONIndex1M,I1920,TRUE,_xll.ohTrigger(RecalcTrigger,Trigger1M)),NA())</f>
        <v>2.1755209789269259E-2</v>
      </c>
      <c r="L1920" s="52">
        <f>IFERROR(_xll.qlIndexFixing(Index3M,H1920,TRUE,_xll.ohTrigger(RecalcTrigger,Trigger3M)),NA())</f>
        <v>2.3788225529810379E-2</v>
      </c>
      <c r="M1920" s="52">
        <f>IFERROR(_xll.qlIndexFixing(ONIndex3M,I1920,TRUE,_xll.ohTrigger(RecalcTrigger,Trigger3M)),NA())</f>
        <v>2.3739341826738425E-2</v>
      </c>
      <c r="N1920" s="52">
        <f>IFERROR(_xll.qlIndexFixing(Index6M,$H1920,TRUE,_xll.ohTrigger(RecalcTrigger,Trigger6M)),NA())</f>
        <v>2.5410387245151413E-2</v>
      </c>
      <c r="O1920" s="52">
        <f>IFERROR(_xll.qlIndexFixing(ONIndex6M,I1920,TRUE,_xll.ohTrigger(RecalcTrigger,Trigger6M)),NA())</f>
        <v>2.5295229644335393E-2</v>
      </c>
      <c r="P1920" s="52">
        <f>IFERROR(_xll.qlIndexFixing(Index1Y,$H1920,TRUE,_xll.ohTrigger(RecalcTrigger,Trigger1Y)),NA())</f>
        <v>2.7675597781107619E-2</v>
      </c>
      <c r="Q1920" s="52">
        <f>IFERROR(_xll.qlIndexFixing(ONIndex1Y,I1920,TRUE,_xll.ohTrigger(RecalcTrigger,Trigger1Y)),NA())</f>
        <v>2.7450159052317957E-2</v>
      </c>
    </row>
    <row r="1921" spans="2:17" x14ac:dyDescent="0.2">
      <c r="B1921" s="46" t="s">
        <v>51</v>
      </c>
      <c r="D1921" s="49">
        <f>_xll.qlCalendarAdvance(LocalCalendar,$D1920,B1921,"f",FALSE)</f>
        <v>53084</v>
      </c>
      <c r="E1921" s="49">
        <f>_xll.qlInterestRateIndexValueDate(IndexON,D1921)</f>
        <v>53084</v>
      </c>
      <c r="F1921" s="52">
        <f>IFERROR(_xll.qlIndexFixing(IndexON,D1921,TRUE,_xll.ohTrigger(RecalcTrigger,TriggerON)),NA())</f>
        <v>2.0185713117335524E-2</v>
      </c>
      <c r="H1921" s="49">
        <f>_xll.qlCalendarAdvance(IborCalendar,$H1920,B1921,"f",FALSE)</f>
        <v>53071</v>
      </c>
      <c r="I1921" s="49">
        <f>_xll.qlInterestRateIndexValueDate(Index1M,$H1921)</f>
        <v>53073</v>
      </c>
      <c r="J1921" s="52">
        <f>IFERROR(_xll.qlIndexFixing(Index1M,$H1921,TRUE,_xll.ohTrigger(RecalcTrigger,Trigger1M)),NA())</f>
        <v>2.1770428726354443E-2</v>
      </c>
      <c r="K1921" s="52">
        <f>IFERROR(_xll.qlIndexFixing(ONIndex1M,I1921,TRUE,_xll.ohTrigger(RecalcTrigger,Trigger1M)),NA())</f>
        <v>2.1754148378576588E-2</v>
      </c>
      <c r="L1921" s="52">
        <f>IFERROR(_xll.qlIndexFixing(Index3M,H1921,TRUE,_xll.ohTrigger(RecalcTrigger,Trigger3M)),NA())</f>
        <v>2.3784995747935467E-2</v>
      </c>
      <c r="M1921" s="52">
        <f>IFERROR(_xll.qlIndexFixing(ONIndex3M,I1921,TRUE,_xll.ohTrigger(RecalcTrigger,Trigger3M)),NA())</f>
        <v>2.3736200547608277E-2</v>
      </c>
      <c r="N1921" s="52">
        <f>IFERROR(_xll.qlIndexFixing(Index6M,$H1921,TRUE,_xll.ohTrigger(RecalcTrigger,Trigger6M)),NA())</f>
        <v>2.5406682853490532E-2</v>
      </c>
      <c r="O1921" s="52">
        <f>IFERROR(_xll.qlIndexFixing(ONIndex6M,I1921,TRUE,_xll.ohTrigger(RecalcTrigger,Trigger6M)),NA())</f>
        <v>2.5291757918202151E-2</v>
      </c>
      <c r="P1921" s="52">
        <f>IFERROR(_xll.qlIndexFixing(Index1Y,$H1921,TRUE,_xll.ohTrigger(RecalcTrigger,Trigger1Y)),NA())</f>
        <v>2.7669075124624892E-2</v>
      </c>
      <c r="Q1921" s="52">
        <f>IFERROR(_xll.qlIndexFixing(ONIndex1Y,I1921,TRUE,_xll.ohTrigger(RecalcTrigger,Trigger1Y)),NA())</f>
        <v>2.7444945466381654E-2</v>
      </c>
    </row>
    <row r="1922" spans="2:17" x14ac:dyDescent="0.2">
      <c r="B1922" s="46" t="s">
        <v>51</v>
      </c>
      <c r="D1922" s="49">
        <f>_xll.qlCalendarAdvance(LocalCalendar,$D1921,B1922,"f",FALSE)</f>
        <v>53091</v>
      </c>
      <c r="E1922" s="49">
        <f>_xll.qlInterestRateIndexValueDate(IndexON,D1922)</f>
        <v>53091</v>
      </c>
      <c r="F1922" s="52">
        <f>IFERROR(_xll.qlIndexFixing(IndexON,D1922,TRUE,_xll.ohTrigger(RecalcTrigger,TriggerON)),NA())</f>
        <v>2.0182577569753946E-2</v>
      </c>
      <c r="H1922" s="49">
        <f>_xll.qlCalendarAdvance(IborCalendar,$H1921,B1922,"f",FALSE)</f>
        <v>53078</v>
      </c>
      <c r="I1922" s="49">
        <f>_xll.qlInterestRateIndexValueDate(Index1M,$H1922)</f>
        <v>53080</v>
      </c>
      <c r="J1922" s="52">
        <f>IFERROR(_xll.qlIndexFixing(Index1M,$H1922,TRUE,_xll.ohTrigger(RecalcTrigger,Trigger1M)),NA())</f>
        <v>2.1770523166998762E-2</v>
      </c>
      <c r="K1922" s="52">
        <f>IFERROR(_xll.qlIndexFixing(ONIndex1M,I1922,TRUE,_xll.ohTrigger(RecalcTrigger,Trigger1M)),NA())</f>
        <v>2.1753666468131705E-2</v>
      </c>
      <c r="L1922" s="52">
        <f>IFERROR(_xll.qlIndexFixing(Index3M,H1922,TRUE,_xll.ohTrigger(RecalcTrigger,Trigger3M)),NA())</f>
        <v>2.3783405434695423E-2</v>
      </c>
      <c r="M1922" s="52">
        <f>IFERROR(_xll.qlIndexFixing(ONIndex3M,I1922,TRUE,_xll.ohTrigger(RecalcTrigger,Trigger3M)),NA())</f>
        <v>2.3733604749598403E-2</v>
      </c>
      <c r="N1922" s="52">
        <f>IFERROR(_xll.qlIndexFixing(Index6M,$H1922,TRUE,_xll.ohTrigger(RecalcTrigger,Trigger6M)),NA())</f>
        <v>2.5403585643561072E-2</v>
      </c>
      <c r="O1922" s="52">
        <f>IFERROR(_xll.qlIndexFixing(ONIndex6M,I1922,TRUE,_xll.ohTrigger(RecalcTrigger,Trigger6M)),NA())</f>
        <v>2.5288910406642273E-2</v>
      </c>
      <c r="P1922" s="52">
        <f>IFERROR(_xll.qlIndexFixing(Index1Y,$H1922,TRUE,_xll.ohTrigger(RecalcTrigger,Trigger1Y)),NA())</f>
        <v>2.766250777156657E-2</v>
      </c>
      <c r="Q1922" s="52">
        <f>IFERROR(_xll.qlIndexFixing(ONIndex1Y,I1922,TRUE,_xll.ohTrigger(RecalcTrigger,Trigger1Y)),NA())</f>
        <v>2.7440356590129333E-2</v>
      </c>
    </row>
    <row r="1923" spans="2:17" x14ac:dyDescent="0.2">
      <c r="B1923" s="46" t="s">
        <v>51</v>
      </c>
      <c r="D1923" s="49">
        <f>_xll.qlCalendarAdvance(LocalCalendar,$D1922,B1923,"f",FALSE)</f>
        <v>53098</v>
      </c>
      <c r="E1923" s="49">
        <f>_xll.qlInterestRateIndexValueDate(IndexON,D1923)</f>
        <v>53098</v>
      </c>
      <c r="F1923" s="52">
        <f>IFERROR(_xll.qlIndexFixing(IndexON,D1923,TRUE,_xll.ohTrigger(RecalcTrigger,TriggerON)),NA())</f>
        <v>2.0179430424489553E-2</v>
      </c>
      <c r="H1923" s="49">
        <f>_xll.qlCalendarAdvance(IborCalendar,$H1922,B1923,"f",FALSE)</f>
        <v>53085</v>
      </c>
      <c r="I1923" s="49">
        <f>_xll.qlInterestRateIndexValueDate(Index1M,$H1923)</f>
        <v>53087</v>
      </c>
      <c r="J1923" s="52">
        <f>IFERROR(_xll.qlIndexFixing(Index1M,$H1923,TRUE,_xll.ohTrigger(RecalcTrigger,Trigger1M)),NA())</f>
        <v>2.1768290550099035E-2</v>
      </c>
      <c r="K1923" s="52">
        <f>IFERROR(_xll.qlIndexFixing(ONIndex1M,I1923,TRUE,_xll.ohTrigger(RecalcTrigger,Trigger1M)),NA())</f>
        <v>2.17520205252697E-2</v>
      </c>
      <c r="L1923" s="52">
        <f>IFERROR(_xll.qlIndexFixing(Index3M,H1923,TRUE,_xll.ohTrigger(RecalcTrigger,Trigger3M)),NA())</f>
        <v>2.3780150271968822E-2</v>
      </c>
      <c r="M1923" s="52">
        <f>IFERROR(_xll.qlIndexFixing(ONIndex3M,I1923,TRUE,_xll.ohTrigger(RecalcTrigger,Trigger3M)),NA())</f>
        <v>2.3729884659662304E-2</v>
      </c>
      <c r="N1923" s="52">
        <f>IFERROR(_xll.qlIndexFixing(Index6M,$H1923,TRUE,_xll.ohTrigger(RecalcTrigger,Trigger6M)),NA())</f>
        <v>2.5399230689149784E-2</v>
      </c>
      <c r="O1923" s="52">
        <f>IFERROR(_xll.qlIndexFixing(ONIndex6M,I1923,TRUE,_xll.ohTrigger(RecalcTrigger,Trigger6M)),NA())</f>
        <v>2.5284771614479951E-2</v>
      </c>
      <c r="P1923" s="52">
        <f>IFERROR(_xll.qlIndexFixing(Index1Y,$H1923,TRUE,_xll.ohTrigger(RecalcTrigger,Trigger1Y)),NA())</f>
        <v>2.7656446195222159E-2</v>
      </c>
      <c r="Q1923" s="52">
        <f>IFERROR(_xll.qlIndexFixing(ONIndex1Y,I1923,TRUE,_xll.ohTrigger(RecalcTrigger,Trigger1Y)),NA())</f>
        <v>2.7434387730176368E-2</v>
      </c>
    </row>
    <row r="1924" spans="2:17" x14ac:dyDescent="0.2">
      <c r="B1924" s="46" t="s">
        <v>51</v>
      </c>
      <c r="D1924" s="49">
        <f>_xll.qlCalendarAdvance(LocalCalendar,$D1923,B1924,"f",FALSE)</f>
        <v>53105</v>
      </c>
      <c r="E1924" s="49">
        <f>_xll.qlInterestRateIndexValueDate(IndexON,D1924)</f>
        <v>53105</v>
      </c>
      <c r="F1924" s="52">
        <f>IFERROR(_xll.qlIndexFixing(IndexON,D1924,TRUE,_xll.ohTrigger(RecalcTrigger,TriggerON)),NA())</f>
        <v>2.017627168146241E-2</v>
      </c>
      <c r="H1924" s="49">
        <f>_xll.qlCalendarAdvance(IborCalendar,$H1923,B1924,"f",FALSE)</f>
        <v>53092</v>
      </c>
      <c r="I1924" s="49">
        <f>_xll.qlInterestRateIndexValueDate(Index1M,$H1924)</f>
        <v>53094</v>
      </c>
      <c r="J1924" s="52">
        <f>IFERROR(_xll.qlIndexFixing(Index1M,$H1924,TRUE,_xll.ohTrigger(RecalcTrigger,Trigger1M)),NA())</f>
        <v>2.1767218941929095E-2</v>
      </c>
      <c r="K1924" s="52">
        <f>IFERROR(_xll.qlIndexFixing(ONIndex1M,I1924,TRUE,_xll.ohTrigger(RecalcTrigger,Trigger1M)),NA())</f>
        <v>2.1750954082708773E-2</v>
      </c>
      <c r="L1924" s="52">
        <f>IFERROR(_xll.qlIndexFixing(Index3M,H1924,TRUE,_xll.ohTrigger(RecalcTrigger,Trigger3M)),NA())</f>
        <v>2.3776883935258779E-2</v>
      </c>
      <c r="M1924" s="52">
        <f>IFERROR(_xll.qlIndexFixing(ONIndex3M,I1924,TRUE,_xll.ohTrigger(RecalcTrigger,Trigger3M)),NA())</f>
        <v>2.3726710050873123E-2</v>
      </c>
      <c r="N1924" s="52">
        <f>IFERROR(_xll.qlIndexFixing(Index6M,$H1924,TRUE,_xll.ohTrigger(RecalcTrigger,Trigger6M)),NA())</f>
        <v>2.5395482916634966E-2</v>
      </c>
      <c r="O1924" s="52">
        <f>IFERROR(_xll.qlIndexFixing(ONIndex6M,I1924,TRUE,_xll.ohTrigger(RecalcTrigger,Trigger6M)),NA())</f>
        <v>2.5281257036917637E-2</v>
      </c>
      <c r="P1924" s="52">
        <f>IFERROR(_xll.qlIndexFixing(Index1Y,$H1924,TRUE,_xll.ohTrigger(RecalcTrigger,Trigger1Y)),NA())</f>
        <v>2.7649239103170187E-2</v>
      </c>
      <c r="Q1924" s="52">
        <f>IFERROR(_xll.qlIndexFixing(ONIndex1Y,I1924,TRUE,_xll.ohTrigger(RecalcTrigger,Trigger1Y)),NA())</f>
        <v>2.7429043579960677E-2</v>
      </c>
    </row>
    <row r="1925" spans="2:17" x14ac:dyDescent="0.2">
      <c r="B1925" s="46" t="s">
        <v>51</v>
      </c>
      <c r="D1925" s="49">
        <f>_xll.qlCalendarAdvance(LocalCalendar,$D1924,B1925,"f",FALSE)</f>
        <v>53112</v>
      </c>
      <c r="E1925" s="49">
        <f>_xll.qlInterestRateIndexValueDate(IndexON,D1925)</f>
        <v>53112</v>
      </c>
      <c r="F1925" s="52">
        <f>IFERROR(_xll.qlIndexFixing(IndexON,D1925,TRUE,_xll.ohTrigger(RecalcTrigger,TriggerON)),NA())</f>
        <v>2.0173101340752453E-2</v>
      </c>
      <c r="H1925" s="49">
        <f>_xll.qlCalendarAdvance(IborCalendar,$H1924,B1925,"f",FALSE)</f>
        <v>53099</v>
      </c>
      <c r="I1925" s="49">
        <f>_xll.qlInterestRateIndexValueDate(Index1M,$H1925)</f>
        <v>53101</v>
      </c>
      <c r="J1925" s="52">
        <f>IFERROR(_xll.qlIndexFixing(Index1M,$H1925,TRUE,_xll.ohTrigger(RecalcTrigger,Trigger1M)),NA())</f>
        <v>2.1766145653735289E-2</v>
      </c>
      <c r="K1925" s="52">
        <f>IFERROR(_xll.qlIndexFixing(ONIndex1M,I1925,TRUE,_xll.ohTrigger(RecalcTrigger,Trigger1M)),NA())</f>
        <v>2.1749885962849547E-2</v>
      </c>
      <c r="L1925" s="52">
        <f>IFERROR(_xll.qlIndexFixing(Index3M,H1925,TRUE,_xll.ohTrigger(RecalcTrigger,Trigger3M)),NA())</f>
        <v>2.377360642459081E-2</v>
      </c>
      <c r="M1925" s="52">
        <f>IFERROR(_xll.qlIndexFixing(ONIndex3M,I1925,TRUE,_xll.ohTrigger(RecalcTrigger,Trigger3M)),NA())</f>
        <v>2.3723524332197599E-2</v>
      </c>
      <c r="N1925" s="52">
        <f>IFERROR(_xll.qlIndexFixing(Index6M,$H1925,TRUE,_xll.ohTrigger(RecalcTrigger,Trigger6M)),NA())</f>
        <v>2.5391720684000564E-2</v>
      </c>
      <c r="O1925" s="52">
        <f>IFERROR(_xll.qlIndexFixing(ONIndex6M,I1925,TRUE,_xll.ohTrigger(RecalcTrigger,Trigger6M)),NA())</f>
        <v>2.5277728175474579E-2</v>
      </c>
      <c r="P1925" s="52">
        <f>IFERROR(_xll.qlIndexFixing(Index1Y,$H1925,TRUE,_xll.ohTrigger(RecalcTrigger,Trigger1Y)),NA())</f>
        <v>2.7642538802378169E-2</v>
      </c>
      <c r="Q1925" s="52">
        <f>IFERROR(_xll.qlIndexFixing(ONIndex1Y,I1925,TRUE,_xll.ohTrigger(RecalcTrigger,Trigger1Y)),NA())</f>
        <v>2.7423655908291877E-2</v>
      </c>
    </row>
    <row r="1926" spans="2:17" x14ac:dyDescent="0.2">
      <c r="B1926" s="46" t="s">
        <v>51</v>
      </c>
      <c r="D1926" s="49">
        <f>_xll.qlCalendarAdvance(LocalCalendar,$D1925,B1926,"f",FALSE)</f>
        <v>53119</v>
      </c>
      <c r="E1926" s="49">
        <f>_xll.qlInterestRateIndexValueDate(IndexON,D1926)</f>
        <v>53119</v>
      </c>
      <c r="F1926" s="52">
        <f>IFERROR(_xll.qlIndexFixing(IndexON,D1926,TRUE,_xll.ohTrigger(RecalcTrigger,TriggerON)),NA())</f>
        <v>2.0169919402359682E-2</v>
      </c>
      <c r="H1926" s="49">
        <f>_xll.qlCalendarAdvance(IborCalendar,$H1925,B1926,"f",FALSE)</f>
        <v>53106</v>
      </c>
      <c r="I1926" s="49">
        <f>_xll.qlInterestRateIndexValueDate(Index1M,$H1926)</f>
        <v>53108</v>
      </c>
      <c r="J1926" s="52">
        <f>IFERROR(_xll.qlIndexFixing(Index1M,$H1926,TRUE,_xll.ohTrigger(RecalcTrigger,Trigger1M)),NA())</f>
        <v>2.1765070685515045E-2</v>
      </c>
      <c r="K1926" s="52">
        <f>IFERROR(_xll.qlIndexFixing(ONIndex1M,I1926,TRUE,_xll.ohTrigger(RecalcTrigger,Trigger1M)),NA())</f>
        <v>2.174939660614772E-2</v>
      </c>
      <c r="L1926" s="52">
        <f>IFERROR(_xll.qlIndexFixing(Index3M,H1926,TRUE,_xll.ohTrigger(RecalcTrigger,Trigger3M)),NA())</f>
        <v>2.3770863754252389E-2</v>
      </c>
      <c r="M1926" s="52">
        <f>IFERROR(_xll.qlIndexFixing(ONIndex3M,I1926,TRUE,_xll.ohTrigger(RecalcTrigger,Trigger3M)),NA())</f>
        <v>2.3720880081898876E-2</v>
      </c>
      <c r="N1926" s="52">
        <f>IFERROR(_xll.qlIndexFixing(Index6M,$H1926,TRUE,_xll.ohTrigger(RecalcTrigger,Trigger6M)),NA())</f>
        <v>2.5387943991329102E-2</v>
      </c>
      <c r="O1926" s="52">
        <f>IFERROR(_xll.qlIndexFixing(ONIndex6M,I1926,TRUE,_xll.ohTrigger(RecalcTrigger,Trigger6M)),NA())</f>
        <v>2.5274818458194126E-2</v>
      </c>
      <c r="P1926" s="52">
        <f>IFERROR(_xll.qlIndexFixing(Index1Y,$H1926,TRUE,_xll.ohTrigger(RecalcTrigger,Trigger1Y)),NA())</f>
        <v>2.76363360836781E-2</v>
      </c>
      <c r="Q1926" s="52">
        <f>IFERROR(_xll.qlIndexFixing(ONIndex1Y,I1926,TRUE,_xll.ohTrigger(RecalcTrigger,Trigger1Y)),NA())</f>
        <v>2.7418878875562491E-2</v>
      </c>
    </row>
    <row r="1927" spans="2:17" x14ac:dyDescent="0.2">
      <c r="B1927" s="46" t="s">
        <v>51</v>
      </c>
      <c r="D1927" s="49">
        <f>_xll.qlCalendarAdvance(LocalCalendar,$D1926,B1927,"f",FALSE)</f>
        <v>53126</v>
      </c>
      <c r="E1927" s="49">
        <f>_xll.qlInterestRateIndexValueDate(IndexON,D1927)</f>
        <v>53126</v>
      </c>
      <c r="F1927" s="52">
        <f>IFERROR(_xll.qlIndexFixing(IndexON,D1927,TRUE,_xll.ohTrigger(RecalcTrigger,TriggerON)),NA())</f>
        <v>2.0166725866284096E-2</v>
      </c>
      <c r="H1927" s="49">
        <f>_xll.qlCalendarAdvance(IborCalendar,$H1926,B1927,"f",FALSE)</f>
        <v>53113</v>
      </c>
      <c r="I1927" s="49">
        <f>_xll.qlInterestRateIndexValueDate(Index1M,$H1927)</f>
        <v>53115</v>
      </c>
      <c r="J1927" s="52">
        <f>IFERROR(_xll.qlIndexFixing(Index1M,$H1927,TRUE,_xll.ohTrigger(RecalcTrigger,Trigger1M)),NA())</f>
        <v>2.1763994037265783E-2</v>
      </c>
      <c r="K1927" s="52">
        <f>IFERROR(_xll.qlIndexFixing(ONIndex1M,I1927,TRUE,_xll.ohTrigger(RecalcTrigger,Trigger1M)),NA())</f>
        <v>2.1747744691369419E-2</v>
      </c>
      <c r="L1927" s="52">
        <f>IFERROR(_xll.qlIndexFixing(Index3M,H1927,TRUE,_xll.ohTrigger(RecalcTrigger,Trigger3M)),NA())</f>
        <v>2.376756288036995E-2</v>
      </c>
      <c r="M1927" s="52">
        <f>IFERROR(_xll.qlIndexFixing(ONIndex3M,I1927,TRUE,_xll.ohTrigger(RecalcTrigger,Trigger3M)),NA())</f>
        <v>2.3717119565187517E-2</v>
      </c>
      <c r="N1927" s="52">
        <f>IFERROR(_xll.qlIndexFixing(Index6M,$H1927,TRUE,_xll.ohTrigger(RecalcTrigger,Trigger6M)),NA())</f>
        <v>2.5384152838703974E-2</v>
      </c>
      <c r="O1927" s="52">
        <f>IFERROR(_xll.qlIndexFixing(ONIndex6M,I1927,TRUE,_xll.ohTrigger(RecalcTrigger,Trigger6M)),NA())</f>
        <v>2.5270627601345907E-2</v>
      </c>
      <c r="P1927" s="52">
        <f>IFERROR(_xll.qlIndexFixing(Index1Y,$H1927,TRUE,_xll.ohTrigger(RecalcTrigger,Trigger1Y)),NA())</f>
        <v>2.7629011882677409E-2</v>
      </c>
      <c r="Q1927" s="52">
        <f>IFERROR(_xll.qlIndexFixing(ONIndex1Y,I1927,TRUE,_xll.ohTrigger(RecalcTrigger,Trigger1Y)),NA())</f>
        <v>2.7412750000808117E-2</v>
      </c>
    </row>
    <row r="1928" spans="2:17" x14ac:dyDescent="0.2">
      <c r="B1928" s="46" t="s">
        <v>51</v>
      </c>
      <c r="D1928" s="49">
        <f>_xll.qlCalendarAdvance(LocalCalendar,$D1927,B1928,"f",FALSE)</f>
        <v>53133</v>
      </c>
      <c r="E1928" s="49">
        <f>_xll.qlInterestRateIndexValueDate(IndexON,D1928)</f>
        <v>53133</v>
      </c>
      <c r="F1928" s="52">
        <f>IFERROR(_xll.qlIndexFixing(IndexON,D1928,TRUE,_xll.ohTrigger(RecalcTrigger,TriggerON)),NA())</f>
        <v>2.0163520732525697E-2</v>
      </c>
      <c r="H1928" s="49">
        <f>_xll.qlCalendarAdvance(IborCalendar,$H1927,B1928,"f",FALSE)</f>
        <v>53120</v>
      </c>
      <c r="I1928" s="49">
        <f>_xll.qlInterestRateIndexValueDate(Index1M,$H1928)</f>
        <v>53122</v>
      </c>
      <c r="J1928" s="52">
        <f>IFERROR(_xll.qlIndexFixing(Index1M,$H1928,TRUE,_xll.ohTrigger(RecalcTrigger,Trigger1M)),NA())</f>
        <v>2.1762915708995235E-2</v>
      </c>
      <c r="K1928" s="52">
        <f>IFERROR(_xll.qlIndexFixing(ONIndex1M,I1928,TRUE,_xll.ohTrigger(RecalcTrigger,Trigger1M)),NA())</f>
        <v>2.1746671539695228E-2</v>
      </c>
      <c r="L1928" s="52">
        <f>IFERROR(_xll.qlIndexFixing(Index3M,H1928,TRUE,_xll.ohTrigger(RecalcTrigger,Trigger3M)),NA())</f>
        <v>2.3763706849133551E-2</v>
      </c>
      <c r="M1928" s="52">
        <f>IFERROR(_xll.qlIndexFixing(ONIndex3M,I1928,TRUE,_xll.ohTrigger(RecalcTrigger,Trigger3M)),NA())</f>
        <v>2.3713900516879605E-2</v>
      </c>
      <c r="N1928" s="52">
        <f>IFERROR(_xll.qlIndexFixing(Index6M,$H1928,TRUE,_xll.ohTrigger(RecalcTrigger,Trigger6M)),NA())</f>
        <v>2.538034722620857E-2</v>
      </c>
      <c r="O1928" s="52">
        <f>IFERROR(_xll.qlIndexFixing(ONIndex6M,I1928,TRUE,_xll.ohTrigger(RecalcTrigger,Trigger6M)),NA())</f>
        <v>2.5267055888553713E-2</v>
      </c>
      <c r="P1928" s="52">
        <f>IFERROR(_xll.qlIndexFixing(Index1Y,$H1928,TRUE,_xll.ohTrigger(RecalcTrigger,Trigger1Y)),NA())</f>
        <v>2.7622187627237869E-2</v>
      </c>
      <c r="Q1928" s="52">
        <f>IFERROR(_xll.qlIndexFixing(ONIndex1Y,I1928,TRUE,_xll.ohTrigger(RecalcTrigger,Trigger1Y)),NA())</f>
        <v>2.7407231764966511E-2</v>
      </c>
    </row>
    <row r="1929" spans="2:17" x14ac:dyDescent="0.2">
      <c r="B1929" s="46" t="s">
        <v>51</v>
      </c>
      <c r="D1929" s="49">
        <f>_xll.qlCalendarAdvance(LocalCalendar,$D1928,B1929,"f",FALSE)</f>
        <v>53140</v>
      </c>
      <c r="E1929" s="49">
        <f>_xll.qlInterestRateIndexValueDate(IndexON,D1929)</f>
        <v>53140</v>
      </c>
      <c r="F1929" s="52">
        <f>IFERROR(_xll.qlIndexFixing(IndexON,D1929,TRUE,_xll.ohTrigger(RecalcTrigger,TriggerON)),NA())</f>
        <v>2.0160304001004548E-2</v>
      </c>
      <c r="H1929" s="49">
        <f>_xll.qlCalendarAdvance(IborCalendar,$H1928,B1929,"f",FALSE)</f>
        <v>53127</v>
      </c>
      <c r="I1929" s="49">
        <f>_xll.qlInterestRateIndexValueDate(Index1M,$H1929)</f>
        <v>53129</v>
      </c>
      <c r="J1929" s="52">
        <f>IFERROR(_xll.qlIndexFixing(Index1M,$H1929,TRUE,_xll.ohTrigger(RecalcTrigger,Trigger1M)),NA())</f>
        <v>2.1761835700695668E-2</v>
      </c>
      <c r="K1929" s="52">
        <f>IFERROR(_xll.qlIndexFixing(ONIndex1M,I1929,TRUE,_xll.ohTrigger(RecalcTrigger,Trigger1M)),NA())</f>
        <v>2.1745596710749382E-2</v>
      </c>
      <c r="L1929" s="52">
        <f>IFERROR(_xll.qlIndexFixing(Index3M,H1929,TRUE,_xll.ohTrigger(RecalcTrigger,Trigger3M)),NA())</f>
        <v>2.3760384642925545E-2</v>
      </c>
      <c r="M1929" s="52">
        <f>IFERROR(_xll.qlIndexFixing(ONIndex3M,I1929,TRUE,_xll.ohTrigger(RecalcTrigger,Trigger3M)),NA())</f>
        <v>2.3710670358658703E-2</v>
      </c>
      <c r="N1929" s="52">
        <f>IFERROR(_xll.qlIndexFixing(Index6M,$H1929,TRUE,_xll.ohTrigger(RecalcTrigger,Trigger6M)),NA())</f>
        <v>2.5376527153926715E-2</v>
      </c>
      <c r="O1929" s="52">
        <f>IFERROR(_xll.qlIndexFixing(ONIndex6M,I1929,TRUE,_xll.ohTrigger(RecalcTrigger,Trigger6M)),NA())</f>
        <v>2.5263469892014001E-2</v>
      </c>
      <c r="P1929" s="52">
        <f>IFERROR(_xll.qlIndexFixing(Index1Y,$H1929,TRUE,_xll.ohTrigger(RecalcTrigger,Trigger1Y)),NA())</f>
        <v>2.7615324417006235E-2</v>
      </c>
      <c r="Q1929" s="52">
        <f>IFERROR(_xll.qlIndexFixing(ONIndex1Y,I1929,TRUE,_xll.ohTrigger(RecalcTrigger,Trigger1Y)),NA())</f>
        <v>2.7401670007725087E-2</v>
      </c>
    </row>
    <row r="1930" spans="2:17" x14ac:dyDescent="0.2">
      <c r="B1930" s="46" t="s">
        <v>51</v>
      </c>
      <c r="D1930" s="49">
        <f>_xll.qlCalendarAdvance(LocalCalendar,$D1929,B1930,"f",FALSE)</f>
        <v>53148</v>
      </c>
      <c r="E1930" s="49">
        <f>_xll.qlInterestRateIndexValueDate(IndexON,D1930)</f>
        <v>53148</v>
      </c>
      <c r="F1930" s="52">
        <f>IFERROR(_xll.qlIndexFixing(IndexON,D1930,TRUE,_xll.ohTrigger(RecalcTrigger,TriggerON)),NA())</f>
        <v>2.0156613535151635E-2</v>
      </c>
      <c r="H1930" s="49">
        <f>_xll.qlCalendarAdvance(IborCalendar,$H1929,B1930,"f",FALSE)</f>
        <v>53134</v>
      </c>
      <c r="I1930" s="49">
        <f>_xll.qlInterestRateIndexValueDate(Index1M,$H1930)</f>
        <v>53136</v>
      </c>
      <c r="J1930" s="52">
        <f>IFERROR(_xll.qlIndexFixing(Index1M,$H1930,TRUE,_xll.ohTrigger(RecalcTrigger,Trigger1M)),NA())</f>
        <v>2.1760754012372239E-2</v>
      </c>
      <c r="K1930" s="52">
        <f>IFERROR(_xll.qlIndexFixing(ONIndex1M,I1930,TRUE,_xll.ohTrigger(RecalcTrigger,Trigger1M)),NA())</f>
        <v>2.1744520204531881E-2</v>
      </c>
      <c r="L1930" s="52">
        <f>IFERROR(_xll.qlIndexFixing(Index3M,H1930,TRUE,_xll.ohTrigger(RecalcTrigger,Trigger3M)),NA())</f>
        <v>2.3757051262904175E-2</v>
      </c>
      <c r="M1930" s="52">
        <f>IFERROR(_xll.qlIndexFixing(ONIndex3M,I1930,TRUE,_xll.ohTrigger(RecalcTrigger,Trigger3M)),NA())</f>
        <v>2.3707429090578103E-2</v>
      </c>
      <c r="N1930" s="52">
        <f>IFERROR(_xll.qlIndexFixing(Index6M,$H1930,TRUE,_xll.ohTrigger(RecalcTrigger,Trigger6M)),NA())</f>
        <v>2.5373915041532229E-2</v>
      </c>
      <c r="O1930" s="52">
        <f>IFERROR(_xll.qlIndexFixing(ONIndex6M,I1930,TRUE,_xll.ohTrigger(RecalcTrigger,Trigger6M)),NA())</f>
        <v>2.5259869611620189E-2</v>
      </c>
      <c r="P1930" s="52">
        <f>IFERROR(_xll.qlIndexFixing(Index1Y,$H1930,TRUE,_xll.ohTrigger(RecalcTrigger,Trigger1Y)),NA())</f>
        <v>2.7608423433649595E-2</v>
      </c>
      <c r="Q1930" s="52">
        <f>IFERROR(_xll.qlIndexFixing(ONIndex1Y,I1930,TRUE,_xll.ohTrigger(RecalcTrigger,Trigger1Y)),NA())</f>
        <v>2.7396064729083847E-2</v>
      </c>
    </row>
    <row r="1931" spans="2:17" x14ac:dyDescent="0.2">
      <c r="B1931" s="46" t="s">
        <v>51</v>
      </c>
      <c r="D1931" s="49">
        <f>_xll.qlCalendarAdvance(LocalCalendar,$D1930,B1931,"f",FALSE)</f>
        <v>53155</v>
      </c>
      <c r="E1931" s="49">
        <f>_xll.qlInterestRateIndexValueDate(IndexON,D1931)</f>
        <v>53155</v>
      </c>
      <c r="F1931" s="52">
        <f>IFERROR(_xll.qlIndexFixing(IndexON,D1931,TRUE,_xll.ohTrigger(RecalcTrigger,TriggerON)),NA())</f>
        <v>2.0153371951350252E-2</v>
      </c>
      <c r="H1931" s="49">
        <f>_xll.qlCalendarAdvance(IborCalendar,$H1930,B1931,"f",FALSE)</f>
        <v>53141</v>
      </c>
      <c r="I1931" s="49">
        <f>_xll.qlInterestRateIndexValueDate(Index1M,$H1931)</f>
        <v>53143</v>
      </c>
      <c r="J1931" s="52">
        <f>IFERROR(_xll.qlIndexFixing(Index1M,$H1931,TRUE,_xll.ohTrigger(RecalcTrigger,Trigger1M)),NA())</f>
        <v>2.1759670644027528E-2</v>
      </c>
      <c r="K1931" s="52">
        <f>IFERROR(_xll.qlIndexFixing(ONIndex1M,I1931,TRUE,_xll.ohTrigger(RecalcTrigger,Trigger1M)),NA())</f>
        <v>2.1743442021016079E-2</v>
      </c>
      <c r="L1931" s="52">
        <f>IFERROR(_xll.qlIndexFixing(Index3M,H1931,TRUE,_xll.ohTrigger(RecalcTrigger,Trigger3M)),NA())</f>
        <v>2.3752083477765591E-2</v>
      </c>
      <c r="M1931" s="52">
        <f>IFERROR(_xll.qlIndexFixing(ONIndex3M,I1931,TRUE,_xll.ohTrigger(RecalcTrigger,Trigger3M)),NA())</f>
        <v>2.3704176712611158E-2</v>
      </c>
      <c r="N1931" s="52">
        <f>IFERROR(_xll.qlIndexFixing(Index6M,$H1931,TRUE,_xll.ohTrigger(RecalcTrigger,Trigger6M)),NA())</f>
        <v>2.5367013188466216E-2</v>
      </c>
      <c r="O1931" s="52">
        <f>IFERROR(_xll.qlIndexFixing(ONIndex6M,I1931,TRUE,_xll.ohTrigger(RecalcTrigger,Trigger6M)),NA())</f>
        <v>2.5256255047452214E-2</v>
      </c>
      <c r="P1931" s="52">
        <f>IFERROR(_xll.qlIndexFixing(Index1Y,$H1931,TRUE,_xll.ohTrigger(RecalcTrigger,Trigger1Y)),NA())</f>
        <v>2.7599907309330436E-2</v>
      </c>
      <c r="Q1931" s="52">
        <f>IFERROR(_xll.qlIndexFixing(ONIndex1Y,I1931,TRUE,_xll.ohTrigger(RecalcTrigger,Trigger1Y)),NA())</f>
        <v>2.7390415929069434E-2</v>
      </c>
    </row>
    <row r="1932" spans="2:17" x14ac:dyDescent="0.2">
      <c r="B1932" s="46" t="s">
        <v>51</v>
      </c>
      <c r="D1932" s="49">
        <f>_xll.qlCalendarAdvance(LocalCalendar,$D1931,B1932,"f",FALSE)</f>
        <v>53162</v>
      </c>
      <c r="E1932" s="49">
        <f>_xll.qlInterestRateIndexValueDate(IndexON,D1932)</f>
        <v>53162</v>
      </c>
      <c r="F1932" s="52">
        <f>IFERROR(_xll.qlIndexFixing(IndexON,D1932,TRUE,_xll.ohTrigger(RecalcTrigger,TriggerON)),NA())</f>
        <v>2.015011876994599E-2</v>
      </c>
      <c r="H1932" s="49">
        <f>_xll.qlCalendarAdvance(IborCalendar,$H1931,B1932,"f",FALSE)</f>
        <v>53148</v>
      </c>
      <c r="I1932" s="49">
        <f>_xll.qlInterestRateIndexValueDate(Index1M,$H1932)</f>
        <v>53150</v>
      </c>
      <c r="J1932" s="52">
        <f>IFERROR(_xll.qlIndexFixing(Index1M,$H1932,TRUE,_xll.ohTrigger(RecalcTrigger,Trigger1M)),NA())</f>
        <v>2.1758585595656375E-2</v>
      </c>
      <c r="K1932" s="52">
        <f>IFERROR(_xll.qlIndexFixing(ONIndex1M,I1932,TRUE,_xll.ohTrigger(RecalcTrigger,Trigger1M)),NA())</f>
        <v>2.1742362160255269E-2</v>
      </c>
      <c r="L1932" s="52">
        <f>IFERROR(_xll.qlIndexFixing(Index3M,H1932,TRUE,_xll.ohTrigger(RecalcTrigger,Trigger3M)),NA())</f>
        <v>2.3750890892931351E-2</v>
      </c>
      <c r="M1932" s="52">
        <f>IFERROR(_xll.qlIndexFixing(ONIndex3M,I1932,TRUE,_xll.ohTrigger(RecalcTrigger,Trigger3M)),NA())</f>
        <v>2.3700913224757869E-2</v>
      </c>
      <c r="N1932" s="52">
        <f>IFERROR(_xll.qlIndexFixing(Index6M,$H1932,TRUE,_xll.ohTrigger(RecalcTrigger,Trigger6M)),NA())</f>
        <v>2.5364980179203734E-2</v>
      </c>
      <c r="O1932" s="52">
        <f>IFERROR(_xll.qlIndexFixing(ONIndex6M,I1932,TRUE,_xll.ohTrigger(RecalcTrigger,Trigger6M)),NA())</f>
        <v>2.5252626199456785E-2</v>
      </c>
      <c r="P1932" s="52">
        <f>IFERROR(_xll.qlIndexFixing(Index1Y,$H1932,TRUE,_xll.ohTrigger(RecalcTrigger,Trigger1Y)),NA())</f>
        <v>2.7594512874087374E-2</v>
      </c>
      <c r="Q1932" s="52">
        <f>IFERROR(_xll.qlIndexFixing(ONIndex1Y,I1932,TRUE,_xll.ohTrigger(RecalcTrigger,Trigger1Y)),NA())</f>
        <v>2.7384723607681849E-2</v>
      </c>
    </row>
    <row r="1933" spans="2:17" x14ac:dyDescent="0.2">
      <c r="B1933" s="46" t="s">
        <v>51</v>
      </c>
      <c r="D1933" s="49">
        <f>_xll.qlCalendarAdvance(LocalCalendar,$D1932,B1933,"f",FALSE)</f>
        <v>53169</v>
      </c>
      <c r="E1933" s="49">
        <f>_xll.qlInterestRateIndexValueDate(IndexON,D1933)</f>
        <v>53169</v>
      </c>
      <c r="F1933" s="52">
        <f>IFERROR(_xll.qlIndexFixing(IndexON,D1933,TRUE,_xll.ohTrigger(RecalcTrigger,TriggerON)),NA())</f>
        <v>2.0146853990699043E-2</v>
      </c>
      <c r="H1933" s="49">
        <f>_xll.qlCalendarAdvance(IborCalendar,$H1932,B1933,"f",FALSE)</f>
        <v>53155</v>
      </c>
      <c r="I1933" s="49">
        <f>_xll.qlInterestRateIndexValueDate(Index1M,$H1933)</f>
        <v>53157</v>
      </c>
      <c r="J1933" s="52">
        <f>IFERROR(_xll.qlIndexFixing(Index1M,$H1933,TRUE,_xll.ohTrigger(RecalcTrigger,Trigger1M)),NA())</f>
        <v>2.1757498867263941E-2</v>
      </c>
      <c r="K1933" s="52">
        <f>IFERROR(_xll.qlIndexFixing(ONIndex1M,I1933,TRUE,_xll.ohTrigger(RecalcTrigger,Trigger1M)),NA())</f>
        <v>2.1741280622196157E-2</v>
      </c>
      <c r="L1933" s="52">
        <f>IFERROR(_xll.qlIndexFixing(Index3M,H1933,TRUE,_xll.ohTrigger(RecalcTrigger,Trigger3M)),NA())</f>
        <v>2.3746984080254115E-2</v>
      </c>
      <c r="M1933" s="52">
        <f>IFERROR(_xll.qlIndexFixing(ONIndex3M,I1933,TRUE,_xll.ohTrigger(RecalcTrigger,Trigger3M)),NA())</f>
        <v>2.3697638627044881E-2</v>
      </c>
      <c r="N1933" s="52">
        <f>IFERROR(_xll.qlIndexFixing(Index6M,$H1933,TRUE,_xll.ohTrigger(RecalcTrigger,Trigger6M)),NA())</f>
        <v>2.5361709616253371E-2</v>
      </c>
      <c r="O1933" s="52">
        <f>IFERROR(_xll.qlIndexFixing(ONIndex6M,I1933,TRUE,_xll.ohTrigger(RecalcTrigger,Trigger6M)),NA())</f>
        <v>2.5248983067687192E-2</v>
      </c>
      <c r="P1933" s="52">
        <f>IFERROR(_xll.qlIndexFixing(Index1Y,$H1933,TRUE,_xll.ohTrigger(RecalcTrigger,Trigger1Y)),NA())</f>
        <v>2.758750566107351E-2</v>
      </c>
      <c r="Q1933" s="52">
        <f>IFERROR(_xll.qlIndexFixing(ONIndex1Y,I1933,TRUE,_xll.ohTrigger(RecalcTrigger,Trigger1Y)),NA())</f>
        <v>2.7378987764947738E-2</v>
      </c>
    </row>
    <row r="1934" spans="2:17" x14ac:dyDescent="0.2">
      <c r="B1934" s="46" t="s">
        <v>51</v>
      </c>
      <c r="D1934" s="49">
        <f>_xll.qlCalendarAdvance(LocalCalendar,$D1933,B1934,"f",FALSE)</f>
        <v>53176</v>
      </c>
      <c r="E1934" s="49">
        <f>_xll.qlInterestRateIndexValueDate(IndexON,D1934)</f>
        <v>53176</v>
      </c>
      <c r="F1934" s="52">
        <f>IFERROR(_xll.qlIndexFixing(IndexON,D1934,TRUE,_xll.ohTrigger(RecalcTrigger,TriggerON)),NA())</f>
        <v>2.0143577613929153E-2</v>
      </c>
      <c r="H1934" s="49">
        <f>_xll.qlCalendarAdvance(IborCalendar,$H1933,B1934,"f",FALSE)</f>
        <v>53162</v>
      </c>
      <c r="I1934" s="49">
        <f>_xll.qlInterestRateIndexValueDate(Index1M,$H1934)</f>
        <v>53164</v>
      </c>
      <c r="J1934" s="52">
        <f>IFERROR(_xll.qlIndexFixing(Index1M,$H1934,TRUE,_xll.ohTrigger(RecalcTrigger,Trigger1M)),NA())</f>
        <v>2.1756410458847644E-2</v>
      </c>
      <c r="K1934" s="52">
        <f>IFERROR(_xll.qlIndexFixing(ONIndex1M,I1934,TRUE,_xll.ohTrigger(RecalcTrigger,Trigger1M)),NA())</f>
        <v>2.1740197406865391E-2</v>
      </c>
      <c r="L1934" s="52">
        <f>IFERROR(_xll.qlIndexFixing(Index3M,H1934,TRUE,_xll.ohTrigger(RecalcTrigger,Trigger3M)),NA())</f>
        <v>2.3743606005270968E-2</v>
      </c>
      <c r="M1934" s="52">
        <f>IFERROR(_xll.qlIndexFixing(ONIndex3M,I1934,TRUE,_xll.ohTrigger(RecalcTrigger,Trigger3M)),NA())</f>
        <v>2.3694352919418904E-2</v>
      </c>
      <c r="N1934" s="52">
        <f>IFERROR(_xll.qlIndexFixing(Index6M,$H1934,TRUE,_xll.ohTrigger(RecalcTrigger,Trigger6M)),NA())</f>
        <v>2.5357209898672298E-2</v>
      </c>
      <c r="O1934" s="52">
        <f>IFERROR(_xll.qlIndexFixing(ONIndex6M,I1934,TRUE,_xll.ohTrigger(RecalcTrigger,Trigger6M)),NA())</f>
        <v>2.5245325652090145E-2</v>
      </c>
      <c r="P1934" s="52">
        <f>IFERROR(_xll.qlIndexFixing(Index1Y,$H1934,TRUE,_xll.ohTrigger(RecalcTrigger,Trigger1Y)),NA())</f>
        <v>2.7580465401316537E-2</v>
      </c>
      <c r="Q1934" s="52">
        <f>IFERROR(_xll.qlIndexFixing(ONIndex1Y,I1934,TRUE,_xll.ohTrigger(RecalcTrigger,Trigger1Y)),NA())</f>
        <v>2.7373208400813809E-2</v>
      </c>
    </row>
    <row r="1935" spans="2:17" x14ac:dyDescent="0.2">
      <c r="B1935" s="46" t="s">
        <v>51</v>
      </c>
      <c r="D1935" s="49">
        <f>_xll.qlCalendarAdvance(LocalCalendar,$D1934,B1935,"f",FALSE)</f>
        <v>53183</v>
      </c>
      <c r="E1935" s="49">
        <f>_xll.qlInterestRateIndexValueDate(IndexON,D1935)</f>
        <v>53183</v>
      </c>
      <c r="F1935" s="52">
        <f>IFERROR(_xll.qlIndexFixing(IndexON,D1935,TRUE,_xll.ohTrigger(RecalcTrigger,TriggerON)),NA())</f>
        <v>2.0140289639316578E-2</v>
      </c>
      <c r="H1935" s="49">
        <f>_xll.qlCalendarAdvance(IborCalendar,$H1934,B1935,"f",FALSE)</f>
        <v>53169</v>
      </c>
      <c r="I1935" s="49">
        <f>_xll.qlInterestRateIndexValueDate(Index1M,$H1935)</f>
        <v>53171</v>
      </c>
      <c r="J1935" s="52">
        <f>IFERROR(_xll.qlIndexFixing(Index1M,$H1935,TRUE,_xll.ohTrigger(RecalcTrigger,Trigger1M)),NA())</f>
        <v>2.1755899303793069E-2</v>
      </c>
      <c r="K1935" s="52">
        <f>IFERROR(_xll.qlIndexFixing(ONIndex1M,I1935,TRUE,_xll.ohTrigger(RecalcTrigger,Trigger1M)),NA())</f>
        <v>2.173911251426297E-2</v>
      </c>
      <c r="L1935" s="52">
        <f>IFERROR(_xll.qlIndexFixing(Index3M,H1935,TRUE,_xll.ohTrigger(RecalcTrigger,Trigger3M)),NA())</f>
        <v>2.3740216756622426E-2</v>
      </c>
      <c r="M1935" s="52">
        <f>IFERROR(_xll.qlIndexFixing(ONIndex3M,I1935,TRUE,_xll.ohTrigger(RecalcTrigger,Trigger3M)),NA())</f>
        <v>2.3691056101986518E-2</v>
      </c>
      <c r="N1935" s="52">
        <f>IFERROR(_xll.qlIndexFixing(Index6M,$H1935,TRUE,_xll.ohTrigger(RecalcTrigger,Trigger6M)),NA())</f>
        <v>2.5353303069448059E-2</v>
      </c>
      <c r="O1935" s="52">
        <f>IFERROR(_xll.qlIndexFixing(ONIndex6M,I1935,TRUE,_xll.ohTrigger(RecalcTrigger,Trigger6M)),NA())</f>
        <v>2.524165395274558E-2</v>
      </c>
      <c r="P1935" s="52">
        <f>IFERROR(_xll.qlIndexFixing(Index1Y,$H1935,TRUE,_xll.ohTrigger(RecalcTrigger,Trigger1Y)),NA())</f>
        <v>2.7573393276339564E-2</v>
      </c>
      <c r="Q1935" s="52">
        <f>IFERROR(_xll.qlIndexFixing(ONIndex1Y,I1935,TRUE,_xll.ohTrigger(RecalcTrigger,Trigger1Y)),NA())</f>
        <v>2.7367385515386644E-2</v>
      </c>
    </row>
    <row r="1936" spans="2:17" x14ac:dyDescent="0.2">
      <c r="B1936" s="46" t="s">
        <v>51</v>
      </c>
      <c r="D1936" s="49">
        <f>_xll.qlCalendarAdvance(LocalCalendar,$D1935,B1936,"f",FALSE)</f>
        <v>53190</v>
      </c>
      <c r="E1936" s="49">
        <f>_xll.qlInterestRateIndexValueDate(IndexON,D1936)</f>
        <v>53190</v>
      </c>
      <c r="F1936" s="52">
        <f>IFERROR(_xll.qlIndexFixing(IndexON,D1936,TRUE,_xll.ohTrigger(RecalcTrigger,TriggerON)),NA())</f>
        <v>2.0136990067101124E-2</v>
      </c>
      <c r="H1936" s="49">
        <f>_xll.qlCalendarAdvance(IborCalendar,$H1935,B1936,"f",FALSE)</f>
        <v>53176</v>
      </c>
      <c r="I1936" s="49">
        <f>_xll.qlInterestRateIndexValueDate(Index1M,$H1936)</f>
        <v>53178</v>
      </c>
      <c r="J1936" s="52">
        <f>IFERROR(_xll.qlIndexFixing(Index1M,$H1936,TRUE,_xll.ohTrigger(RecalcTrigger,Trigger1M)),NA())</f>
        <v>2.1754807349411154E-2</v>
      </c>
      <c r="K1936" s="52">
        <f>IFERROR(_xll.qlIndexFixing(ONIndex1M,I1936,TRUE,_xll.ohTrigger(RecalcTrigger,Trigger1M)),NA())</f>
        <v>2.1738025944362249E-2</v>
      </c>
      <c r="L1936" s="52">
        <f>IFERROR(_xll.qlIndexFixing(Index3M,H1936,TRUE,_xll.ohTrigger(RecalcTrigger,Trigger3M)),NA())</f>
        <v>2.3736816334335699E-2</v>
      </c>
      <c r="M1936" s="52">
        <f>IFERROR(_xll.qlIndexFixing(ONIndex3M,I1936,TRUE,_xll.ohTrigger(RecalcTrigger,Trigger3M)),NA())</f>
        <v>2.3687748174614498E-2</v>
      </c>
      <c r="N1936" s="52">
        <f>IFERROR(_xll.qlIndexFixing(Index6M,$H1936,TRUE,_xll.ohTrigger(RecalcTrigger,Trigger6M)),NA())</f>
        <v>2.5349381781032351E-2</v>
      </c>
      <c r="O1936" s="52">
        <f>IFERROR(_xll.qlIndexFixing(ONIndex6M,I1936,TRUE,_xll.ohTrigger(RecalcTrigger,Trigger6M)),NA())</f>
        <v>2.5237967969600206E-2</v>
      </c>
      <c r="P1936" s="52">
        <f>IFERROR(_xll.qlIndexFixing(Index1Y,$H1936,TRUE,_xll.ohTrigger(RecalcTrigger,Trigger1Y)),NA())</f>
        <v>2.7566290467634775E-2</v>
      </c>
      <c r="Q1936" s="52">
        <f>IFERROR(_xll.qlIndexFixing(ONIndex1Y,I1936,TRUE,_xll.ohTrigger(RecalcTrigger,Trigger1Y)),NA())</f>
        <v>2.7361519108533017E-2</v>
      </c>
    </row>
    <row r="1937" spans="2:17" x14ac:dyDescent="0.2">
      <c r="B1937" s="46" t="s">
        <v>51</v>
      </c>
      <c r="D1937" s="49">
        <f>_xll.qlCalendarAdvance(LocalCalendar,$D1936,B1937,"f",FALSE)</f>
        <v>53197</v>
      </c>
      <c r="E1937" s="49">
        <f>_xll.qlInterestRateIndexValueDate(IndexON,D1937)</f>
        <v>53197</v>
      </c>
      <c r="F1937" s="52">
        <f>IFERROR(_xll.qlIndexFixing(IndexON,D1937,TRUE,_xll.ohTrigger(RecalcTrigger,TriggerON)),NA())</f>
        <v>2.0133678897202856E-2</v>
      </c>
      <c r="H1937" s="49">
        <f>_xll.qlCalendarAdvance(IborCalendar,$H1936,B1937,"f",FALSE)</f>
        <v>53183</v>
      </c>
      <c r="I1937" s="49">
        <f>_xll.qlInterestRateIndexValueDate(Index1M,$H1937)</f>
        <v>53185</v>
      </c>
      <c r="J1937" s="52">
        <f>IFERROR(_xll.qlIndexFixing(Index1M,$H1937,TRUE,_xll.ohTrigger(RecalcTrigger,Trigger1M)),NA())</f>
        <v>2.1753135153471052E-2</v>
      </c>
      <c r="K1937" s="52">
        <f>IFERROR(_xll.qlIndexFixing(ONIndex1M,I1937,TRUE,_xll.ohTrigger(RecalcTrigger,Trigger1M)),NA())</f>
        <v>2.1736937697243164E-2</v>
      </c>
      <c r="L1937" s="52">
        <f>IFERROR(_xll.qlIndexFixing(Index3M,H1937,TRUE,_xll.ohTrigger(RecalcTrigger,Trigger3M)),NA())</f>
        <v>2.3733404738441401E-2</v>
      </c>
      <c r="M1937" s="52">
        <f>IFERROR(_xll.qlIndexFixing(ONIndex3M,I1937,TRUE,_xll.ohTrigger(RecalcTrigger,Trigger3M)),NA())</f>
        <v>2.3684429137409424E-2</v>
      </c>
      <c r="N1937" s="52">
        <f>IFERROR(_xll.qlIndexFixing(Index6M,$H1937,TRUE,_xll.ohTrigger(RecalcTrigger,Trigger6M)),NA())</f>
        <v>2.5345446033512031E-2</v>
      </c>
      <c r="O1937" s="52">
        <f>IFERROR(_xll.qlIndexFixing(ONIndex6M,I1937,TRUE,_xll.ohTrigger(RecalcTrigger,Trigger6M)),NA())</f>
        <v>2.5234267702680668E-2</v>
      </c>
      <c r="P1937" s="52">
        <f>IFERROR(_xll.qlIndexFixing(Index1Y,$H1937,TRUE,_xll.ohTrigger(RecalcTrigger,Trigger1Y)),NA())</f>
        <v>2.7559158156664501E-2</v>
      </c>
      <c r="Q1937" s="52">
        <f>IFERROR(_xll.qlIndexFixing(ONIndex1Y,I1937,TRUE,_xll.ohTrigger(RecalcTrigger,Trigger1Y)),NA())</f>
        <v>2.7355609180412799E-2</v>
      </c>
    </row>
    <row r="1938" spans="2:17" x14ac:dyDescent="0.2">
      <c r="B1938" s="46" t="s">
        <v>51</v>
      </c>
      <c r="D1938" s="49">
        <f>_xll.qlCalendarAdvance(LocalCalendar,$D1937,B1938,"f",FALSE)</f>
        <v>53204</v>
      </c>
      <c r="E1938" s="49">
        <f>_xll.qlInterestRateIndexValueDate(IndexON,D1938)</f>
        <v>53204</v>
      </c>
      <c r="F1938" s="52">
        <f>IFERROR(_xll.qlIndexFixing(IndexON,D1938,TRUE,_xll.ohTrigger(RecalcTrigger,TriggerON)),NA())</f>
        <v>2.0130356129461902E-2</v>
      </c>
      <c r="H1938" s="49">
        <f>_xll.qlCalendarAdvance(IborCalendar,$H1937,B1938,"f",FALSE)</f>
        <v>53190</v>
      </c>
      <c r="I1938" s="49">
        <f>_xll.qlInterestRateIndexValueDate(Index1M,$H1938)</f>
        <v>53192</v>
      </c>
      <c r="J1938" s="52">
        <f>IFERROR(_xll.qlIndexFixing(Index1M,$H1938,TRUE,_xll.ohTrigger(RecalcTrigger,Trigger1M)),NA())</f>
        <v>2.1752040024972198E-2</v>
      </c>
      <c r="K1938" s="52">
        <f>IFERROR(_xll.qlIndexFixing(ONIndex1M,I1938,TRUE,_xll.ohTrigger(RecalcTrigger,Trigger1M)),NA())</f>
        <v>2.1735847772799133E-2</v>
      </c>
      <c r="L1938" s="52">
        <f>IFERROR(_xll.qlIndexFixing(Index3M,H1938,TRUE,_xll.ohTrigger(RecalcTrigger,Trigger3M)),NA())</f>
        <v>2.3729981968967598E-2</v>
      </c>
      <c r="M1938" s="52">
        <f>IFERROR(_xll.qlIndexFixing(ONIndex3M,I1938,TRUE,_xll.ohTrigger(RecalcTrigger,Trigger3M)),NA())</f>
        <v>2.368109899029136E-2</v>
      </c>
      <c r="N1938" s="52">
        <f>IFERROR(_xll.qlIndexFixing(Index6M,$H1938,TRUE,_xll.ohTrigger(RecalcTrigger,Trigger6M)),NA())</f>
        <v>2.5342096638503103E-2</v>
      </c>
      <c r="O1938" s="52">
        <f>IFERROR(_xll.qlIndexFixing(ONIndex6M,I1938,TRUE,_xll.ohTrigger(RecalcTrigger,Trigger6M)),NA())</f>
        <v>2.5230553151933677E-2</v>
      </c>
      <c r="P1938" s="52">
        <f>IFERROR(_xll.qlIndexFixing(Index1Y,$H1938,TRUE,_xll.ohTrigger(RecalcTrigger,Trigger1Y)),NA())</f>
        <v>2.7551997524859505E-2</v>
      </c>
      <c r="Q1938" s="52">
        <f>IFERROR(_xll.qlIndexFixing(ONIndex1Y,I1938,TRUE,_xll.ohTrigger(RecalcTrigger,Trigger1Y)),NA())</f>
        <v>2.7349655730919409E-2</v>
      </c>
    </row>
    <row r="1939" spans="2:17" x14ac:dyDescent="0.2">
      <c r="B1939" s="46" t="s">
        <v>51</v>
      </c>
      <c r="D1939" s="49">
        <f>_xll.qlCalendarAdvance(LocalCalendar,$D1938,B1939,"f",FALSE)</f>
        <v>53211</v>
      </c>
      <c r="E1939" s="49">
        <f>_xll.qlInterestRateIndexValueDate(IndexON,D1939)</f>
        <v>53211</v>
      </c>
      <c r="F1939" s="52">
        <f>IFERROR(_xll.qlIndexFixing(IndexON,D1939,TRUE,_xll.ohTrigger(RecalcTrigger,TriggerON)),NA())</f>
        <v>2.0127021764038133E-2</v>
      </c>
      <c r="H1939" s="49">
        <f>_xll.qlCalendarAdvance(IborCalendar,$H1938,B1939,"f",FALSE)</f>
        <v>53197</v>
      </c>
      <c r="I1939" s="49">
        <f>_xll.qlInterestRateIndexValueDate(Index1M,$H1939)</f>
        <v>53199</v>
      </c>
      <c r="J1939" s="52">
        <f>IFERROR(_xll.qlIndexFixing(Index1M,$H1939,TRUE,_xll.ohTrigger(RecalcTrigger,Trigger1M)),NA())</f>
        <v>2.1750943216449482E-2</v>
      </c>
      <c r="K1939" s="52">
        <f>IFERROR(_xll.qlIndexFixing(ONIndex1M,I1939,TRUE,_xll.ohTrigger(RecalcTrigger,Trigger1M)),NA())</f>
        <v>2.1735334204844303E-2</v>
      </c>
      <c r="L1939" s="52">
        <f>IFERROR(_xll.qlIndexFixing(Index3M,H1939,TRUE,_xll.ohTrigger(RecalcTrigger,Trigger3M)),NA())</f>
        <v>2.3726548025946596E-2</v>
      </c>
      <c r="M1939" s="52">
        <f>IFERROR(_xll.qlIndexFixing(ONIndex3M,I1939,TRUE,_xll.ohTrigger(RecalcTrigger,Trigger3M)),NA())</f>
        <v>2.367829719240433E-2</v>
      </c>
      <c r="N1939" s="52">
        <f>IFERROR(_xll.qlIndexFixing(Index6M,$H1939,TRUE,_xll.ohTrigger(RecalcTrigger,Trigger6M)),NA())</f>
        <v>2.5337531161503207E-2</v>
      </c>
      <c r="O1939" s="52">
        <f>IFERROR(_xll.qlIndexFixing(ONIndex6M,I1939,TRUE,_xll.ohTrigger(RecalcTrigger,Trigger6M)),NA())</f>
        <v>2.5227441159210162E-2</v>
      </c>
      <c r="P1939" s="52">
        <f>IFERROR(_xll.qlIndexFixing(Index1Y,$H1939,TRUE,_xll.ohTrigger(RecalcTrigger,Trigger1Y)),NA())</f>
        <v>2.7545319964674398E-2</v>
      </c>
      <c r="Q1939" s="52">
        <f>IFERROR(_xll.qlIndexFixing(ONIndex1Y,I1939,TRUE,_xll.ohTrigger(RecalcTrigger,Trigger1Y)),NA())</f>
        <v>2.7344266833797537E-2</v>
      </c>
    </row>
    <row r="1940" spans="2:17" x14ac:dyDescent="0.2">
      <c r="B1940" s="46" t="s">
        <v>51</v>
      </c>
      <c r="D1940" s="49">
        <f>_xll.qlCalendarAdvance(LocalCalendar,$D1939,B1940,"f",FALSE)</f>
        <v>53218</v>
      </c>
      <c r="E1940" s="49">
        <f>_xll.qlInterestRateIndexValueDate(IndexON,D1940)</f>
        <v>53218</v>
      </c>
      <c r="F1940" s="52">
        <f>IFERROR(_xll.qlIndexFixing(IndexON,D1940,TRUE,_xll.ohTrigger(RecalcTrigger,TriggerON)),NA())</f>
        <v>2.0123675800931551E-2</v>
      </c>
      <c r="H1940" s="49">
        <f>_xll.qlCalendarAdvance(IborCalendar,$H1939,B1940,"f",FALSE)</f>
        <v>53204</v>
      </c>
      <c r="I1940" s="49">
        <f>_xll.qlInterestRateIndexValueDate(Index1M,$H1940)</f>
        <v>53206</v>
      </c>
      <c r="J1940" s="52">
        <f>IFERROR(_xll.qlIndexFixing(Index1M,$H1940,TRUE,_xll.ohTrigger(RecalcTrigger,Trigger1M)),NA())</f>
        <v>2.1749844727905487E-2</v>
      </c>
      <c r="K1940" s="52">
        <f>IFERROR(_xll.qlIndexFixing(ONIndex1M,I1940,TRUE,_xll.ohTrigger(RecalcTrigger,Trigger1M)),NA())</f>
        <v>2.1734240740045596E-2</v>
      </c>
      <c r="L1940" s="52">
        <f>IFERROR(_xll.qlIndexFixing(Index3M,H1940,TRUE,_xll.ohTrigger(RecalcTrigger,Trigger3M)),NA())</f>
        <v>2.3721507257865863E-2</v>
      </c>
      <c r="M1940" s="52">
        <f>IFERROR(_xll.qlIndexFixing(ONIndex3M,I1940,TRUE,_xll.ohTrigger(RecalcTrigger,Trigger3M)),NA())</f>
        <v>2.3674943811491378E-2</v>
      </c>
      <c r="N1940" s="52">
        <f>IFERROR(_xll.qlIndexFixing(Index6M,$H1940,TRUE,_xll.ohTrigger(RecalcTrigger,Trigger6M)),NA())</f>
        <v>2.5331158301899168E-2</v>
      </c>
      <c r="O1940" s="52">
        <f>IFERROR(_xll.qlIndexFixing(ONIndex6M,I1940,TRUE,_xll.ohTrigger(RecalcTrigger,Trigger6M)),NA())</f>
        <v>2.5223696758320813E-2</v>
      </c>
      <c r="P1940" s="52">
        <f>IFERROR(_xll.qlIndexFixing(Index1Y,$H1940,TRUE,_xll.ohTrigger(RecalcTrigger,Trigger1Y)),NA())</f>
        <v>2.7538104833939134E-2</v>
      </c>
      <c r="Q1940" s="52">
        <f>IFERROR(_xll.qlIndexFixing(ONIndex1Y,I1940,TRUE,_xll.ohTrigger(RecalcTrigger,Trigger1Y)),NA())</f>
        <v>2.7338222774064835E-2</v>
      </c>
    </row>
    <row r="1941" spans="2:17" x14ac:dyDescent="0.2">
      <c r="B1941" s="46" t="s">
        <v>51</v>
      </c>
      <c r="D1941" s="49">
        <f>_xll.qlCalendarAdvance(LocalCalendar,$D1940,B1941,"f",FALSE)</f>
        <v>53225</v>
      </c>
      <c r="E1941" s="49">
        <f>_xll.qlInterestRateIndexValueDate(IndexON,D1941)</f>
        <v>53225</v>
      </c>
      <c r="F1941" s="52">
        <f>IFERROR(_xll.qlIndexFixing(IndexON,D1941,TRUE,_xll.ohTrigger(RecalcTrigger,TriggerON)),NA())</f>
        <v>2.012031824022209E-2</v>
      </c>
      <c r="H1941" s="49">
        <f>_xll.qlCalendarAdvance(IborCalendar,$H1940,B1941,"f",FALSE)</f>
        <v>53211</v>
      </c>
      <c r="I1941" s="49">
        <f>_xll.qlInterestRateIndexValueDate(Index1M,$H1941)</f>
        <v>53213</v>
      </c>
      <c r="J1941" s="52">
        <f>IFERROR(_xll.qlIndexFixing(Index1M,$H1941,TRUE,_xll.ohTrigger(RecalcTrigger,Trigger1M)),NA())</f>
        <v>2.174932237571342E-2</v>
      </c>
      <c r="K1941" s="52">
        <f>IFERROR(_xll.qlIndexFixing(ONIndex1M,I1941,TRUE,_xll.ohTrigger(RecalcTrigger,Trigger1M)),NA())</f>
        <v>2.173256793583711E-2</v>
      </c>
      <c r="L1941" s="52">
        <f>IFERROR(_xll.qlIndexFixing(Index3M,H1941,TRUE,_xll.ohTrigger(RecalcTrigger,Trigger3M)),NA())</f>
        <v>2.3718054042756835E-2</v>
      </c>
      <c r="M1941" s="52">
        <f>IFERROR(_xll.qlIndexFixing(ONIndex3M,I1941,TRUE,_xll.ohTrigger(RecalcTrigger,Trigger3M)),NA())</f>
        <v>2.3671041889752331E-2</v>
      </c>
      <c r="N1941" s="52">
        <f>IFERROR(_xll.qlIndexFixing(Index6M,$H1941,TRUE,_xll.ohTrigger(RecalcTrigger,Trigger6M)),NA())</f>
        <v>2.5327169965383312E-2</v>
      </c>
      <c r="O1941" s="52">
        <f>IFERROR(_xll.qlIndexFixing(ONIndex6M,I1941,TRUE,_xll.ohTrigger(RecalcTrigger,Trigger6M)),NA())</f>
        <v>2.5219323797021076E-2</v>
      </c>
      <c r="P1941" s="52">
        <f>IFERROR(_xll.qlIndexFixing(Index1Y,$H1941,TRUE,_xll.ohTrigger(RecalcTrigger,Trigger1Y)),NA())</f>
        <v>2.7530357518283512E-2</v>
      </c>
      <c r="Q1941" s="52">
        <f>IFERROR(_xll.qlIndexFixing(ONIndex1Y,I1941,TRUE,_xll.ohTrigger(RecalcTrigger,Trigger1Y)),NA())</f>
        <v>2.7331534254493306E-2</v>
      </c>
    </row>
    <row r="1942" spans="2:17" x14ac:dyDescent="0.2">
      <c r="B1942" s="46" t="s">
        <v>51</v>
      </c>
      <c r="D1942" s="49">
        <f>_xll.qlCalendarAdvance(LocalCalendar,$D1941,B1942,"f",FALSE)</f>
        <v>53232</v>
      </c>
      <c r="E1942" s="49">
        <f>_xll.qlInterestRateIndexValueDate(IndexON,D1942)</f>
        <v>53232</v>
      </c>
      <c r="F1942" s="52">
        <f>IFERROR(_xll.qlIndexFixing(IndexON,D1942,TRUE,_xll.ohTrigger(RecalcTrigger,TriggerON)),NA())</f>
        <v>2.011694908174988E-2</v>
      </c>
      <c r="H1942" s="49">
        <f>_xll.qlCalendarAdvance(IborCalendar,$H1941,B1942,"f",FALSE)</f>
        <v>53218</v>
      </c>
      <c r="I1942" s="49">
        <f>_xll.qlInterestRateIndexValueDate(Index1M,$H1942)</f>
        <v>53220</v>
      </c>
      <c r="J1942" s="52">
        <f>IFERROR(_xll.qlIndexFixing(Index1M,$H1942,TRUE,_xll.ohTrigger(RecalcTrigger,Trigger1M)),NA())</f>
        <v>2.1747642710766533E-2</v>
      </c>
      <c r="K1942" s="52">
        <f>IFERROR(_xll.qlIndexFixing(ONIndex1M,I1942,TRUE,_xll.ohTrigger(RecalcTrigger,Trigger1M)),NA())</f>
        <v>2.173147130230646E-2</v>
      </c>
      <c r="L1942" s="52">
        <f>IFERROR(_xll.qlIndexFixing(Index3M,H1942,TRUE,_xll.ohTrigger(RecalcTrigger,Trigger3M)),NA())</f>
        <v>2.371458965628595E-2</v>
      </c>
      <c r="M1942" s="52">
        <f>IFERROR(_xll.qlIndexFixing(ONIndex3M,I1942,TRUE,_xll.ohTrigger(RecalcTrigger,Trigger3M)),NA())</f>
        <v>2.3667667303195472E-2</v>
      </c>
      <c r="N1942" s="52">
        <f>IFERROR(_xll.qlIndexFixing(Index6M,$H1942,TRUE,_xll.ohTrigger(RecalcTrigger,Trigger6M)),NA())</f>
        <v>2.5323167174041171E-2</v>
      </c>
      <c r="O1942" s="52">
        <f>IFERROR(_xll.qlIndexFixing(ONIndex6M,I1942,TRUE,_xll.ohTrigger(RecalcTrigger,Trigger6M)),NA())</f>
        <v>2.5215552111177431E-2</v>
      </c>
      <c r="P1942" s="52">
        <f>IFERROR(_xll.qlIndexFixing(Index1Y,$H1942,TRUE,_xll.ohTrigger(RecalcTrigger,Trigger1Y)),NA())</f>
        <v>2.752309541682774E-2</v>
      </c>
      <c r="Q1942" s="52">
        <f>IFERROR(_xll.qlIndexFixing(ONIndex1Y,I1942,TRUE,_xll.ohTrigger(RecalcTrigger,Trigger1Y)),NA())</f>
        <v>2.7325406719747036E-2</v>
      </c>
    </row>
    <row r="1943" spans="2:17" x14ac:dyDescent="0.2">
      <c r="B1943" s="46" t="s">
        <v>51</v>
      </c>
      <c r="D1943" s="49">
        <f>_xll.qlCalendarAdvance(LocalCalendar,$D1942,B1943,"f",FALSE)</f>
        <v>53239</v>
      </c>
      <c r="E1943" s="49">
        <f>_xll.qlInterestRateIndexValueDate(IndexON,D1943)</f>
        <v>53239</v>
      </c>
      <c r="F1943" s="52">
        <f>IFERROR(_xll.qlIndexFixing(IndexON,D1943,TRUE,_xll.ohTrigger(RecalcTrigger,TriggerON)),NA())</f>
        <v>2.0113568325594855E-2</v>
      </c>
      <c r="H1943" s="49">
        <f>_xll.qlCalendarAdvance(IborCalendar,$H1942,B1943,"f",FALSE)</f>
        <v>53225</v>
      </c>
      <c r="I1943" s="49">
        <f>_xll.qlInterestRateIndexValueDate(Index1M,$H1943)</f>
        <v>53227</v>
      </c>
      <c r="J1943" s="52">
        <f>IFERROR(_xll.qlIndexFixing(Index1M,$H1943,TRUE,_xll.ohTrigger(RecalcTrigger,Trigger1M)),NA())</f>
        <v>2.1746539182168997E-2</v>
      </c>
      <c r="K1943" s="52">
        <f>IFERROR(_xll.qlIndexFixing(ONIndex1M,I1943,TRUE,_xll.ohTrigger(RecalcTrigger,Trigger1M)),NA())</f>
        <v>2.1730372991504154E-2</v>
      </c>
      <c r="L1943" s="52">
        <f>IFERROR(_xll.qlIndexFixing(Index3M,H1943,TRUE,_xll.ohTrigger(RecalcTrigger,Trigger3M)),NA())</f>
        <v>2.3711114098479563E-2</v>
      </c>
      <c r="M1943" s="52">
        <f>IFERROR(_xll.qlIndexFixing(ONIndex3M,I1943,TRUE,_xll.ohTrigger(RecalcTrigger,Trigger3M)),NA())</f>
        <v>2.3664281606725623E-2</v>
      </c>
      <c r="N1943" s="52">
        <f>IFERROR(_xll.qlIndexFixing(Index6M,$H1943,TRUE,_xll.ohTrigger(RecalcTrigger,Trigger6M)),NA())</f>
        <v>2.5319149927958865E-2</v>
      </c>
      <c r="O1943" s="52">
        <f>IFERROR(_xll.qlIndexFixing(ONIndex6M,I1943,TRUE,_xll.ohTrigger(RecalcTrigger,Trigger6M)),NA())</f>
        <v>2.5211766141506331E-2</v>
      </c>
      <c r="P1943" s="52">
        <f>IFERROR(_xll.qlIndexFixing(Index1Y,$H1943,TRUE,_xll.ohTrigger(RecalcTrigger,Trigger1Y)),NA())</f>
        <v>2.7515810901221651E-2</v>
      </c>
      <c r="Q1943" s="52">
        <f>IFERROR(_xll.qlIndexFixing(ONIndex1Y,I1943,TRUE,_xll.ohTrigger(RecalcTrigger,Trigger1Y)),NA())</f>
        <v>2.7319235663680885E-2</v>
      </c>
    </row>
    <row r="1944" spans="2:17" x14ac:dyDescent="0.2">
      <c r="B1944" s="46" t="s">
        <v>51</v>
      </c>
      <c r="D1944" s="49">
        <f>_xll.qlCalendarAdvance(LocalCalendar,$D1943,B1944,"f",FALSE)</f>
        <v>53246</v>
      </c>
      <c r="E1944" s="49">
        <f>_xll.qlInterestRateIndexValueDate(IndexON,D1944)</f>
        <v>53246</v>
      </c>
      <c r="F1944" s="52">
        <f>IFERROR(_xll.qlIndexFixing(IndexON,D1944,TRUE,_xll.ohTrigger(RecalcTrigger,TriggerON)),NA())</f>
        <v>2.011017597167708E-2</v>
      </c>
      <c r="H1944" s="49">
        <f>_xll.qlCalendarAdvance(IborCalendar,$H1943,B1944,"f",FALSE)</f>
        <v>53232</v>
      </c>
      <c r="I1944" s="49">
        <f>_xll.qlInterestRateIndexValueDate(Index1M,$H1944)</f>
        <v>53234</v>
      </c>
      <c r="J1944" s="52">
        <f>IFERROR(_xll.qlIndexFixing(Index1M,$H1944,TRUE,_xll.ohTrigger(RecalcTrigger,Trigger1M)),NA())</f>
        <v>2.1746011230090734E-2</v>
      </c>
      <c r="K1944" s="52">
        <f>IFERROR(_xll.qlIndexFixing(ONIndex1M,I1944,TRUE,_xll.ohTrigger(RecalcTrigger,Trigger1M)),NA())</f>
        <v>2.1729273003403549E-2</v>
      </c>
      <c r="L1944" s="52">
        <f>IFERROR(_xll.qlIndexFixing(Index3M,H1944,TRUE,_xll.ohTrigger(RecalcTrigger,Trigger3M)),NA())</f>
        <v>2.3707627369370168E-2</v>
      </c>
      <c r="M1944" s="52">
        <f>IFERROR(_xll.qlIndexFixing(ONIndex3M,I1944,TRUE,_xll.ohTrigger(RecalcTrigger,Trigger3M)),NA())</f>
        <v>2.3660884800396076E-2</v>
      </c>
      <c r="N1944" s="52">
        <f>IFERROR(_xll.qlIndexFixing(Index6M,$H1944,TRUE,_xll.ohTrigger(RecalcTrigger,Trigger6M)),NA())</f>
        <v>2.5315711555710243E-2</v>
      </c>
      <c r="O1944" s="52">
        <f>IFERROR(_xll.qlIndexFixing(ONIndex6M,I1944,TRUE,_xll.ohTrigger(RecalcTrigger,Trigger6M)),NA())</f>
        <v>2.5207965888087713E-2</v>
      </c>
      <c r="P1944" s="52">
        <f>IFERROR(_xll.qlIndexFixing(Index1Y,$H1944,TRUE,_xll.ohTrigger(RecalcTrigger,Trigger1Y)),NA())</f>
        <v>2.7506992238252221E-2</v>
      </c>
      <c r="Q1944" s="52">
        <f>IFERROR(_xll.qlIndexFixing(ONIndex1Y,I1944,TRUE,_xll.ohTrigger(RecalcTrigger,Trigger1Y)),NA())</f>
        <v>2.7313021086321498E-2</v>
      </c>
    </row>
    <row r="1945" spans="2:17" x14ac:dyDescent="0.2">
      <c r="B1945" s="46" t="s">
        <v>51</v>
      </c>
      <c r="D1945" s="49">
        <f>_xll.qlCalendarAdvance(LocalCalendar,$D1944,B1945,"f",FALSE)</f>
        <v>53253</v>
      </c>
      <c r="E1945" s="49">
        <f>_xll.qlInterestRateIndexValueDate(IndexON,D1945)</f>
        <v>53253</v>
      </c>
      <c r="F1945" s="52">
        <f>IFERROR(_xll.qlIndexFixing(IndexON,D1945,TRUE,_xll.ohTrigger(RecalcTrigger,TriggerON)),NA())</f>
        <v>2.0106772020076491E-2</v>
      </c>
      <c r="H1945" s="49">
        <f>_xll.qlCalendarAdvance(IborCalendar,$H1944,B1945,"f",FALSE)</f>
        <v>53239</v>
      </c>
      <c r="I1945" s="49">
        <f>_xll.qlInterestRateIndexValueDate(Index1M,$H1945)</f>
        <v>53241</v>
      </c>
      <c r="J1945" s="52">
        <f>IFERROR(_xll.qlIndexFixing(Index1M,$H1945,TRUE,_xll.ohTrigger(RecalcTrigger,Trigger1M)),NA())</f>
        <v>2.1744327084920394E-2</v>
      </c>
      <c r="K1945" s="52">
        <f>IFERROR(_xll.qlIndexFixing(ONIndex1M,I1945,TRUE,_xll.ohTrigger(RecalcTrigger,Trigger1M)),NA())</f>
        <v>2.1728748255458452E-2</v>
      </c>
      <c r="L1945" s="52">
        <f>IFERROR(_xll.qlIndexFixing(Index3M,H1945,TRUE,_xll.ohTrigger(RecalcTrigger,Trigger3M)),NA())</f>
        <v>2.3705709724977569E-2</v>
      </c>
      <c r="M1945" s="52">
        <f>IFERROR(_xll.qlIndexFixing(ONIndex3M,I1945,TRUE,_xll.ohTrigger(RecalcTrigger,Trigger3M)),NA())</f>
        <v>2.3658010248399641E-2</v>
      </c>
      <c r="N1945" s="52">
        <f>IFERROR(_xll.qlIndexFixing(Index6M,$H1945,TRUE,_xll.ohTrigger(RecalcTrigger,Trigger6M)),NA())</f>
        <v>2.531166408516471E-2</v>
      </c>
      <c r="O1945" s="52">
        <f>IFERROR(_xll.qlIndexFixing(ONIndex6M,I1945,TRUE,_xll.ohTrigger(RecalcTrigger,Trigger6M)),NA())</f>
        <v>2.5204760482673283E-2</v>
      </c>
      <c r="P1945" s="52">
        <f>IFERROR(_xll.qlIndexFixing(Index1Y,$H1945,TRUE,_xll.ohTrigger(RecalcTrigger,Trigger1Y)),NA())</f>
        <v>2.7501682779155889E-2</v>
      </c>
      <c r="Q1945" s="52">
        <f>IFERROR(_xll.qlIndexFixing(ONIndex1Y,I1945,TRUE,_xll.ohTrigger(RecalcTrigger,Trigger1Y)),NA())</f>
        <v>2.730734960772141E-2</v>
      </c>
    </row>
    <row r="1946" spans="2:17" x14ac:dyDescent="0.2">
      <c r="B1946" s="46" t="s">
        <v>51</v>
      </c>
      <c r="D1946" s="49">
        <f>_xll.qlCalendarAdvance(LocalCalendar,$D1945,B1946,"f",FALSE)</f>
        <v>53260</v>
      </c>
      <c r="E1946" s="49">
        <f>_xll.qlInterestRateIndexValueDate(IndexON,D1946)</f>
        <v>53260</v>
      </c>
      <c r="F1946" s="52">
        <f>IFERROR(_xll.qlIndexFixing(IndexON,D1946,TRUE,_xll.ohTrigger(RecalcTrigger,TriggerON)),NA())</f>
        <v>2.0103356470793088E-2</v>
      </c>
      <c r="H1946" s="49">
        <f>_xll.qlCalendarAdvance(IborCalendar,$H1945,B1946,"f",FALSE)</f>
        <v>53246</v>
      </c>
      <c r="I1946" s="49">
        <f>_xll.qlInterestRateIndexValueDate(Index1M,$H1946)</f>
        <v>53248</v>
      </c>
      <c r="J1946" s="52">
        <f>IFERROR(_xll.qlIndexFixing(Index1M,$H1946,TRUE,_xll.ohTrigger(RecalcTrigger,Trigger1M)),NA())</f>
        <v>2.1743218516269328E-2</v>
      </c>
      <c r="K1946" s="52">
        <f>IFERROR(_xll.qlIndexFixing(ONIndex1M,I1946,TRUE,_xll.ohTrigger(RecalcTrigger,Trigger1M)),NA())</f>
        <v>2.1727067995387372E-2</v>
      </c>
      <c r="L1946" s="52">
        <f>IFERROR(_xll.qlIndexFixing(Index3M,H1946,TRUE,_xll.ohTrigger(RecalcTrigger,Trigger3M)),NA())</f>
        <v>2.3702723141225797E-2</v>
      </c>
      <c r="M1946" s="52">
        <f>IFERROR(_xll.qlIndexFixing(ONIndex3M,I1946,TRUE,_xll.ohTrigger(RecalcTrigger,Trigger3M)),NA())</f>
        <v>2.365405785818453E-2</v>
      </c>
      <c r="N1946" s="52">
        <f>IFERROR(_xll.qlIndexFixing(Index6M,$H1946,TRUE,_xll.ohTrigger(RecalcTrigger,Trigger6M)),NA())</f>
        <v>2.5307602159181448E-2</v>
      </c>
      <c r="O1946" s="52">
        <f>IFERROR(_xll.qlIndexFixing(ONIndex6M,I1946,TRUE,_xll.ohTrigger(RecalcTrigger,Trigger6M)),NA())</f>
        <v>2.5200322529901342E-2</v>
      </c>
      <c r="P1946" s="52">
        <f>IFERROR(_xll.qlIndexFixing(Index1Y,$H1946,TRUE,_xll.ohTrigger(RecalcTrigger,Trigger1Y)),NA())</f>
        <v>2.7493834681738553E-2</v>
      </c>
      <c r="Q1946" s="52">
        <f>IFERROR(_xll.qlIndexFixing(ONIndex1Y,I1946,TRUE,_xll.ohTrigger(RecalcTrigger,Trigger1Y)),NA())</f>
        <v>2.7300461367723017E-2</v>
      </c>
    </row>
    <row r="1947" spans="2:17" x14ac:dyDescent="0.2">
      <c r="B1947" s="46" t="s">
        <v>51</v>
      </c>
      <c r="D1947" s="49">
        <f>_xll.qlCalendarAdvance(LocalCalendar,$D1946,B1947,"f",FALSE)</f>
        <v>53267</v>
      </c>
      <c r="E1947" s="49">
        <f>_xll.qlInterestRateIndexValueDate(IndexON,D1947)</f>
        <v>53267</v>
      </c>
      <c r="F1947" s="52">
        <f>IFERROR(_xll.qlIndexFixing(IndexON,D1947,TRUE,_xll.ohTrigger(RecalcTrigger,TriggerON)),NA())</f>
        <v>2.0099929323826871E-2</v>
      </c>
      <c r="H1947" s="49">
        <f>_xll.qlCalendarAdvance(IborCalendar,$H1946,B1947,"f",FALSE)</f>
        <v>53253</v>
      </c>
      <c r="I1947" s="49">
        <f>_xll.qlInterestRateIndexValueDate(Index1M,$H1947)</f>
        <v>53255</v>
      </c>
      <c r="J1947" s="52">
        <f>IFERROR(_xll.qlIndexFixing(Index1M,$H1947,TRUE,_xll.ohTrigger(RecalcTrigger,Trigger1M)),NA())</f>
        <v>2.1742108267602131E-2</v>
      </c>
      <c r="K1947" s="52">
        <f>IFERROR(_xll.qlIndexFixing(ONIndex1M,I1947,TRUE,_xll.ohTrigger(RecalcTrigger,Trigger1M)),NA())</f>
        <v>2.1725962975471802E-2</v>
      </c>
      <c r="L1947" s="52">
        <f>IFERROR(_xll.qlIndexFixing(Index3M,H1947,TRUE,_xll.ohTrigger(RecalcTrigger,Trigger3M)),NA())</f>
        <v>2.3698674237631671E-2</v>
      </c>
      <c r="M1947" s="52">
        <f>IFERROR(_xll.qlIndexFixing(ONIndex3M,I1947,TRUE,_xll.ohTrigger(RecalcTrigger,Trigger3M)),NA())</f>
        <v>2.3650627722275885E-2</v>
      </c>
      <c r="N1947" s="52">
        <f>IFERROR(_xll.qlIndexFixing(Index6M,$H1947,TRUE,_xll.ohTrigger(RecalcTrigger,Trigger6M)),NA())</f>
        <v>2.5303525777846989E-2</v>
      </c>
      <c r="O1947" s="52">
        <f>IFERROR(_xll.qlIndexFixing(ONIndex6M,I1947,TRUE,_xll.ohTrigger(RecalcTrigger,Trigger6M)),NA())</f>
        <v>2.5196479425133589E-2</v>
      </c>
      <c r="P1947" s="52">
        <f>IFERROR(_xll.qlIndexFixing(Index1Y,$H1947,TRUE,_xll.ohTrigger(RecalcTrigger,Trigger1Y)),NA())</f>
        <v>2.7486472321603821E-2</v>
      </c>
      <c r="Q1947" s="52">
        <f>IFERROR(_xll.qlIndexFixing(ONIndex1Y,I1947,TRUE,_xll.ohTrigger(RecalcTrigger,Trigger1Y)),NA())</f>
        <v>2.7294116226537213E-2</v>
      </c>
    </row>
    <row r="1948" spans="2:17" x14ac:dyDescent="0.2">
      <c r="B1948" s="46" t="s">
        <v>51</v>
      </c>
      <c r="D1948" s="49">
        <f>_xll.qlCalendarAdvance(LocalCalendar,$D1947,B1948,"f",FALSE)</f>
        <v>53274</v>
      </c>
      <c r="E1948" s="49">
        <f>_xll.qlInterestRateIndexValueDate(IndexON,D1948)</f>
        <v>53274</v>
      </c>
      <c r="F1948" s="52">
        <f>IFERROR(_xll.qlIndexFixing(IndexON,D1948,TRUE,_xll.ohTrigger(RecalcTrigger,TriggerON)),NA())</f>
        <v>2.0096490579177839E-2</v>
      </c>
      <c r="H1948" s="49">
        <f>_xll.qlCalendarAdvance(IborCalendar,$H1947,B1948,"f",FALSE)</f>
        <v>53260</v>
      </c>
      <c r="I1948" s="49">
        <f>_xll.qlInterestRateIndexValueDate(Index1M,$H1948)</f>
        <v>53262</v>
      </c>
      <c r="J1948" s="52">
        <f>IFERROR(_xll.qlIndexFixing(Index1M,$H1948,TRUE,_xll.ohTrigger(RecalcTrigger,Trigger1M)),NA())</f>
        <v>2.1740996338921386E-2</v>
      </c>
      <c r="K1948" s="52">
        <f>IFERROR(_xll.qlIndexFixing(ONIndex1M,I1948,TRUE,_xll.ohTrigger(RecalcTrigger,Trigger1M)),NA())</f>
        <v>2.1724856278257931E-2</v>
      </c>
      <c r="L1948" s="52">
        <f>IFERROR(_xll.qlIndexFixing(Index3M,H1948,TRUE,_xll.ohTrigger(RecalcTrigger,Trigger3M)),NA())</f>
        <v>2.3695139734028679E-2</v>
      </c>
      <c r="M1948" s="52">
        <f>IFERROR(_xll.qlIndexFixing(ONIndex3M,I1948,TRUE,_xll.ohTrigger(RecalcTrigger,Trigger3M)),NA())</f>
        <v>2.3647186476480897E-2</v>
      </c>
      <c r="N1948" s="52">
        <f>IFERROR(_xll.qlIndexFixing(Index6M,$H1948,TRUE,_xll.ohTrigger(RecalcTrigger,Trigger6M)),NA())</f>
        <v>2.5299434941251801E-2</v>
      </c>
      <c r="O1948" s="52">
        <f>IFERROR(_xll.qlIndexFixing(ONIndex6M,I1948,TRUE,_xll.ohTrigger(RecalcTrigger,Trigger6M)),NA())</f>
        <v>2.5192622036591672E-2</v>
      </c>
      <c r="P1948" s="52">
        <f>IFERROR(_xll.qlIndexFixing(Index1Y,$H1948,TRUE,_xll.ohTrigger(RecalcTrigger,Trigger1Y)),NA())</f>
        <v>2.7479093453189225E-2</v>
      </c>
      <c r="Q1948" s="52">
        <f>IFERROR(_xll.qlIndexFixing(ONIndex1Y,I1948,TRUE,_xll.ohTrigger(RecalcTrigger,Trigger1Y)),NA())</f>
        <v>2.7287727564058173E-2</v>
      </c>
    </row>
    <row r="1949" spans="2:17" x14ac:dyDescent="0.2">
      <c r="B1949" s="46" t="s">
        <v>51</v>
      </c>
      <c r="D1949" s="49">
        <f>_xll.qlCalendarAdvance(LocalCalendar,$D1948,B1949,"f",FALSE)</f>
        <v>53281</v>
      </c>
      <c r="E1949" s="49">
        <f>_xll.qlInterestRateIndexValueDate(IndexON,D1949)</f>
        <v>53281</v>
      </c>
      <c r="F1949" s="52">
        <f>IFERROR(_xll.qlIndexFixing(IndexON,D1949,TRUE,_xll.ohTrigger(RecalcTrigger,TriggerON)),NA())</f>
        <v>2.0093040236766058E-2</v>
      </c>
      <c r="H1949" s="49">
        <f>_xll.qlCalendarAdvance(IborCalendar,$H1948,B1949,"f",FALSE)</f>
        <v>53267</v>
      </c>
      <c r="I1949" s="49">
        <f>_xll.qlInterestRateIndexValueDate(Index1M,$H1949)</f>
        <v>53269</v>
      </c>
      <c r="J1949" s="52">
        <f>IFERROR(_xll.qlIndexFixing(Index1M,$H1949,TRUE,_xll.ohTrigger(RecalcTrigger,Trigger1M)),NA())</f>
        <v>2.1739882730224518E-2</v>
      </c>
      <c r="K1949" s="52">
        <f>IFERROR(_xll.qlIndexFixing(ONIndex1M,I1949,TRUE,_xll.ohTrigger(RecalcTrigger,Trigger1M)),NA())</f>
        <v>2.1723747903825696E-2</v>
      </c>
      <c r="L1949" s="52">
        <f>IFERROR(_xll.qlIndexFixing(Index3M,H1949,TRUE,_xll.ohTrigger(RecalcTrigger,Trigger3M)),NA())</f>
        <v>2.3691594057182085E-2</v>
      </c>
      <c r="M1949" s="52">
        <f>IFERROR(_xll.qlIndexFixing(ONIndex3M,I1949,TRUE,_xll.ohTrigger(RecalcTrigger,Trigger3M)),NA())</f>
        <v>2.36437341208795E-2</v>
      </c>
      <c r="N1949" s="52">
        <f>IFERROR(_xll.qlIndexFixing(Index6M,$H1949,TRUE,_xll.ohTrigger(RecalcTrigger,Trigger6M)),NA())</f>
        <v>2.5294742906786565E-2</v>
      </c>
      <c r="O1949" s="52">
        <f>IFERROR(_xll.qlIndexFixing(ONIndex6M,I1949,TRUE,_xll.ohTrigger(RecalcTrigger,Trigger6M)),NA())</f>
        <v>2.5188750364275592E-2</v>
      </c>
      <c r="P1949" s="52">
        <f>IFERROR(_xll.qlIndexFixing(Index1Y,$H1949,TRUE,_xll.ohTrigger(RecalcTrigger,Trigger1Y)),NA())</f>
        <v>2.7471699257568309E-2</v>
      </c>
      <c r="Q1949" s="52">
        <f>IFERROR(_xll.qlIndexFixing(ONIndex1Y,I1949,TRUE,_xll.ohTrigger(RecalcTrigger,Trigger1Y)),NA())</f>
        <v>2.7281295380312542E-2</v>
      </c>
    </row>
    <row r="1950" spans="2:17" x14ac:dyDescent="0.2">
      <c r="B1950" s="46" t="s">
        <v>51</v>
      </c>
      <c r="D1950" s="49">
        <f>_xll.qlCalendarAdvance(LocalCalendar,$D1949,B1950,"f",FALSE)</f>
        <v>53288</v>
      </c>
      <c r="E1950" s="49">
        <f>_xll.qlInterestRateIndexValueDate(IndexON,D1950)</f>
        <v>53288</v>
      </c>
      <c r="F1950" s="52">
        <f>IFERROR(_xll.qlIndexFixing(IndexON,D1950,TRUE,_xll.ohTrigger(RecalcTrigger,TriggerON)),NA())</f>
        <v>2.0089891071357613E-2</v>
      </c>
      <c r="H1950" s="49">
        <f>_xll.qlCalendarAdvance(IborCalendar,$H1949,B1950,"f",FALSE)</f>
        <v>53274</v>
      </c>
      <c r="I1950" s="49">
        <f>_xll.qlInterestRateIndexValueDate(Index1M,$H1950)</f>
        <v>53279</v>
      </c>
      <c r="J1950" s="52">
        <f>IFERROR(_xll.qlIndexFixing(Index1M,$H1950,TRUE,_xll.ohTrigger(RecalcTrigger,Trigger1M)),NA())</f>
        <v>2.1737712897736294E-2</v>
      </c>
      <c r="K1950" s="52">
        <f>IFERROR(_xll.qlIndexFixing(ONIndex1M,I1950,TRUE,_xll.ohTrigger(RecalcTrigger,Trigger1M)),NA())</f>
        <v>2.1721009809514413E-2</v>
      </c>
      <c r="L1950" s="52">
        <f>IFERROR(_xll.qlIndexFixing(Index3M,H1950,TRUE,_xll.ohTrigger(RecalcTrigger,Trigger3M)),NA())</f>
        <v>2.3685467176997335E-2</v>
      </c>
      <c r="M1950" s="52">
        <f>IFERROR(_xll.qlIndexFixing(ONIndex3M,I1950,TRUE,_xll.ohTrigger(RecalcTrigger,Trigger3M)),NA())</f>
        <v>2.3637727033252176E-2</v>
      </c>
      <c r="N1950" s="52">
        <f>IFERROR(_xll.qlIndexFixing(Index6M,$H1950,TRUE,_xll.ohTrigger(RecalcTrigger,Trigger6M)),NA())</f>
        <v>2.5289439931741646E-2</v>
      </c>
      <c r="O1950" s="52">
        <f>IFERROR(_xll.qlIndexFixing(ONIndex6M,I1950,TRUE,_xll.ohTrigger(RecalcTrigger,Trigger6M)),NA())</f>
        <v>2.5181990088043449E-2</v>
      </c>
      <c r="P1950" s="52">
        <f>IFERROR(_xll.qlIndexFixing(Index1Y,$H1950,TRUE,_xll.ohTrigger(RecalcTrigger,Trigger1Y)),NA())</f>
        <v>2.746011137842647E-2</v>
      </c>
      <c r="Q1950" s="52">
        <f>IFERROR(_xll.qlIndexFixing(ONIndex1Y,I1950,TRUE,_xll.ohTrigger(RecalcTrigger,Trigger1Y)),NA())</f>
        <v>2.7270895885900259E-2</v>
      </c>
    </row>
    <row r="1951" spans="2:17" x14ac:dyDescent="0.2">
      <c r="B1951" s="46" t="s">
        <v>51</v>
      </c>
      <c r="D1951" s="49">
        <f>_xll.qlCalendarAdvance(LocalCalendar,$D1950,B1951,"f",FALSE)</f>
        <v>53295</v>
      </c>
      <c r="E1951" s="49">
        <f>_xll.qlInterestRateIndexValueDate(IndexON,D1951)</f>
        <v>53295</v>
      </c>
      <c r="F1951" s="52">
        <f>IFERROR(_xll.qlIndexFixing(IndexON,D1951,TRUE,_xll.ohTrigger(RecalcTrigger,TriggerON)),NA())</f>
        <v>2.0086104758894052E-2</v>
      </c>
      <c r="H1951" s="49">
        <f>_xll.qlCalendarAdvance(IborCalendar,$H1950,B1951,"f",FALSE)</f>
        <v>53281</v>
      </c>
      <c r="I1951" s="49">
        <f>_xll.qlInterestRateIndexValueDate(Index1M,$H1951)</f>
        <v>53283</v>
      </c>
      <c r="J1951" s="52">
        <f>IFERROR(_xll.qlIndexFixing(Index1M,$H1951,TRUE,_xll.ohTrigger(RecalcTrigger,Trigger1M)),NA())</f>
        <v>2.1737650472782401E-2</v>
      </c>
      <c r="K1951" s="52">
        <f>IFERROR(_xll.qlIndexFixing(ONIndex1M,I1951,TRUE,_xll.ohTrigger(RecalcTrigger,Trigger1M)),NA())</f>
        <v>2.1721526123039681E-2</v>
      </c>
      <c r="L1951" s="52">
        <f>IFERROR(_xll.qlIndexFixing(Index3M,H1951,TRUE,_xll.ohTrigger(RecalcTrigger,Trigger3M)),NA())</f>
        <v>2.3684989603227742E-2</v>
      </c>
      <c r="M1951" s="52">
        <f>IFERROR(_xll.qlIndexFixing(ONIndex3M,I1951,TRUE,_xll.ohTrigger(RecalcTrigger,Trigger3M)),NA())</f>
        <v>2.3636796079964384E-2</v>
      </c>
      <c r="N1951" s="52">
        <f>IFERROR(_xll.qlIndexFixing(Index6M,$H1951,TRUE,_xll.ohTrigger(RecalcTrigger,Trigger6M)),NA())</f>
        <v>2.5286491802402958E-2</v>
      </c>
      <c r="O1951" s="52">
        <f>IFERROR(_xll.qlIndexFixing(ONIndex6M,I1951,TRUE,_xll.ohTrigger(RecalcTrigger,Trigger6M)),NA())</f>
        <v>2.5180964168347586E-2</v>
      </c>
      <c r="P1951" s="52">
        <f>IFERROR(_xll.qlIndexFixing(Index1Y,$H1951,TRUE,_xll.ohTrigger(RecalcTrigger,Trigger1Y)),NA())</f>
        <v>2.7456869608834453E-2</v>
      </c>
      <c r="Q1951" s="52">
        <f>IFERROR(_xll.qlIndexFixing(ONIndex1Y,I1951,TRUE,_xll.ohTrigger(RecalcTrigger,Trigger1Y)),NA())</f>
        <v>2.7268300449101446E-2</v>
      </c>
    </row>
    <row r="1952" spans="2:17" x14ac:dyDescent="0.2">
      <c r="B1952" s="46" t="s">
        <v>51</v>
      </c>
      <c r="D1952" s="49">
        <f>_xll.qlCalendarAdvance(LocalCalendar,$D1951,B1952,"f",FALSE)</f>
        <v>53302</v>
      </c>
      <c r="E1952" s="49">
        <f>_xll.qlInterestRateIndexValueDate(IndexON,D1952)</f>
        <v>53302</v>
      </c>
      <c r="F1952" s="52">
        <f>IFERROR(_xll.qlIndexFixing(IndexON,D1952,TRUE,_xll.ohTrigger(RecalcTrigger,TriggerON)),NA())</f>
        <v>2.0082619623353892E-2</v>
      </c>
      <c r="H1952" s="49">
        <f>_xll.qlCalendarAdvance(IborCalendar,$H1951,B1952,"f",FALSE)</f>
        <v>53288</v>
      </c>
      <c r="I1952" s="49">
        <f>_xll.qlInterestRateIndexValueDate(Index1M,$H1952)</f>
        <v>53290</v>
      </c>
      <c r="J1952" s="52">
        <f>IFERROR(_xll.qlIndexFixing(Index1M,$H1952,TRUE,_xll.ohTrigger(RecalcTrigger,Trigger1M)),NA())</f>
        <v>2.1737683348013386E-2</v>
      </c>
      <c r="K1952" s="52">
        <f>IFERROR(_xll.qlIndexFixing(ONIndex1M,I1952,TRUE,_xll.ohTrigger(RecalcTrigger,Trigger1M)),NA())</f>
        <v>2.172041271673919E-2</v>
      </c>
      <c r="L1952" s="52">
        <f>IFERROR(_xll.qlIndexFixing(Index3M,H1952,TRUE,_xll.ohTrigger(RecalcTrigger,Trigger3M)),NA())</f>
        <v>2.3680889987474887E-2</v>
      </c>
      <c r="M1952" s="52">
        <f>IFERROR(_xll.qlIndexFixing(ONIndex3M,I1952,TRUE,_xll.ohTrigger(RecalcTrigger,Trigger3M)),NA())</f>
        <v>2.36333103947306E-2</v>
      </c>
      <c r="N1952" s="52">
        <f>IFERROR(_xll.qlIndexFixing(Index6M,$H1952,TRUE,_xll.ohTrigger(RecalcTrigger,Trigger6M)),NA())</f>
        <v>2.5282345406576048E-2</v>
      </c>
      <c r="O1952" s="52">
        <f>IFERROR(_xll.qlIndexFixing(ONIndex6M,I1952,TRUE,_xll.ohTrigger(RecalcTrigger,Trigger6M)),NA())</f>
        <v>2.5177049644709015E-2</v>
      </c>
      <c r="P1952" s="52">
        <f>IFERROR(_xll.qlIndexFixing(Index1Y,$H1952,TRUE,_xll.ohTrigger(RecalcTrigger,Trigger1Y)),NA())</f>
        <v>2.7449436517698503E-2</v>
      </c>
      <c r="Q1952" s="52">
        <f>IFERROR(_xll.qlIndexFixing(ONIndex1Y,I1952,TRUE,_xll.ohTrigger(RecalcTrigger,Trigger1Y)),NA())</f>
        <v>2.7261737701582689E-2</v>
      </c>
    </row>
    <row r="1953" spans="2:17" x14ac:dyDescent="0.2">
      <c r="B1953" s="46" t="s">
        <v>51</v>
      </c>
      <c r="D1953" s="49">
        <f>_xll.qlCalendarAdvance(LocalCalendar,$D1952,B1953,"f",FALSE)</f>
        <v>53309</v>
      </c>
      <c r="E1953" s="49">
        <f>_xll.qlInterestRateIndexValueDate(IndexON,D1953)</f>
        <v>53309</v>
      </c>
      <c r="F1953" s="52">
        <f>IFERROR(_xll.qlIndexFixing(IndexON,D1953,TRUE,_xll.ohTrigger(RecalcTrigger,TriggerON)),NA())</f>
        <v>2.0079122890210854E-2</v>
      </c>
      <c r="H1953" s="49">
        <f>_xll.qlCalendarAdvance(IborCalendar,$H1952,B1953,"f",FALSE)</f>
        <v>53295</v>
      </c>
      <c r="I1953" s="49">
        <f>_xll.qlInterestRateIndexValueDate(Index1M,$H1953)</f>
        <v>53297</v>
      </c>
      <c r="J1953" s="52">
        <f>IFERROR(_xll.qlIndexFixing(Index1M,$H1953,TRUE,_xll.ohTrigger(RecalcTrigger,Trigger1M)),NA())</f>
        <v>2.1735987067041107E-2</v>
      </c>
      <c r="K1953" s="52">
        <f>IFERROR(_xll.qlIndexFixing(ONIndex1M,I1953,TRUE,_xll.ohTrigger(RecalcTrigger,Trigger1M)),NA())</f>
        <v>2.171929763319369E-2</v>
      </c>
      <c r="L1953" s="52">
        <f>IFERROR(_xll.qlIndexFixing(Index3M,H1953,TRUE,_xll.ohTrigger(RecalcTrigger,Trigger3M)),NA())</f>
        <v>2.3675225446970316E-2</v>
      </c>
      <c r="M1953" s="52">
        <f>IFERROR(_xll.qlIndexFixing(ONIndex3M,I1953,TRUE,_xll.ohTrigger(RecalcTrigger,Trigger3M)),NA())</f>
        <v>2.3629813599663763E-2</v>
      </c>
      <c r="N1953" s="52">
        <f>IFERROR(_xll.qlIndexFixing(Index6M,$H1953,TRUE,_xll.ohTrigger(RecalcTrigger,Trigger6M)),NA())</f>
        <v>2.5278767766760458E-2</v>
      </c>
      <c r="O1953" s="52">
        <f>IFERROR(_xll.qlIndexFixing(ONIndex6M,I1953,TRUE,_xll.ohTrigger(RecalcTrigger,Trigger6M)),NA())</f>
        <v>2.5173120837322926E-2</v>
      </c>
      <c r="P1953" s="52">
        <f>IFERROR(_xll.qlIndexFixing(Index1Y,$H1953,TRUE,_xll.ohTrigger(RecalcTrigger,Trigger1Y)),NA())</f>
        <v>2.744199282331174E-2</v>
      </c>
      <c r="Q1953" s="52">
        <f>IFERROR(_xll.qlIndexFixing(ONIndex1Y,I1953,TRUE,_xll.ohTrigger(RecalcTrigger,Trigger1Y)),NA())</f>
        <v>2.7255131432903923E-2</v>
      </c>
    </row>
    <row r="1954" spans="2:17" x14ac:dyDescent="0.2">
      <c r="B1954" s="46" t="s">
        <v>51</v>
      </c>
      <c r="D1954" s="49">
        <f>_xll.qlCalendarAdvance(LocalCalendar,$D1953,B1954,"f",FALSE)</f>
        <v>53316</v>
      </c>
      <c r="E1954" s="49">
        <f>_xll.qlInterestRateIndexValueDate(IndexON,D1954)</f>
        <v>53316</v>
      </c>
      <c r="F1954" s="52">
        <f>IFERROR(_xll.qlIndexFixing(IndexON,D1954,TRUE,_xll.ohTrigger(RecalcTrigger,TriggerON)),NA())</f>
        <v>2.0075614559385002E-2</v>
      </c>
      <c r="H1954" s="49">
        <f>_xll.qlCalendarAdvance(IborCalendar,$H1953,B1954,"f",FALSE)</f>
        <v>53302</v>
      </c>
      <c r="I1954" s="49">
        <f>_xll.qlInterestRateIndexValueDate(Index1M,$H1954)</f>
        <v>53304</v>
      </c>
      <c r="J1954" s="52">
        <f>IFERROR(_xll.qlIndexFixing(Index1M,$H1954,TRUE,_xll.ohTrigger(RecalcTrigger,Trigger1M)),NA())</f>
        <v>2.1734289486521483E-2</v>
      </c>
      <c r="K1954" s="52">
        <f>IFERROR(_xll.qlIndexFixing(ONIndex1M,I1954,TRUE,_xll.ohTrigger(RecalcTrigger,Trigger1M)),NA())</f>
        <v>2.171818087234989E-2</v>
      </c>
      <c r="L1954" s="52">
        <f>IFERROR(_xll.qlIndexFixing(Index3M,H1954,TRUE,_xll.ohTrigger(RecalcTrigger,Trigger3M)),NA())</f>
        <v>2.3671628040252024E-2</v>
      </c>
      <c r="M1954" s="52">
        <f>IFERROR(_xll.qlIndexFixing(ONIndex3M,I1954,TRUE,_xll.ohTrigger(RecalcTrigger,Trigger3M)),NA())</f>
        <v>2.3626305694710581E-2</v>
      </c>
      <c r="N1954" s="52">
        <f>IFERROR(_xll.qlIndexFixing(Index6M,$H1954,TRUE,_xll.ohTrigger(RecalcTrigger,Trigger6M)),NA())</f>
        <v>2.5274594629147402E-2</v>
      </c>
      <c r="O1954" s="52">
        <f>IFERROR(_xll.qlIndexFixing(ONIndex6M,I1954,TRUE,_xll.ohTrigger(RecalcTrigger,Trigger6M)),NA())</f>
        <v>2.5169177746162674E-2</v>
      </c>
      <c r="P1954" s="52">
        <f>IFERROR(_xll.qlIndexFixing(Index1Y,$H1954,TRUE,_xll.ohTrigger(RecalcTrigger,Trigger1Y)),NA())</f>
        <v>2.7434539706575865E-2</v>
      </c>
      <c r="Q1954" s="52">
        <f>IFERROR(_xll.qlIndexFixing(ONIndex1Y,I1954,TRUE,_xll.ohTrigger(RecalcTrigger,Trigger1Y)),NA())</f>
        <v>2.7248481642958566E-2</v>
      </c>
    </row>
    <row r="1955" spans="2:17" x14ac:dyDescent="0.2">
      <c r="B1955" s="46" t="s">
        <v>51</v>
      </c>
      <c r="D1955" s="49">
        <f>_xll.qlCalendarAdvance(LocalCalendar,$D1954,B1955,"f",FALSE)</f>
        <v>53323</v>
      </c>
      <c r="E1955" s="49">
        <f>_xll.qlInterestRateIndexValueDate(IndexON,D1955)</f>
        <v>53323</v>
      </c>
      <c r="F1955" s="52">
        <f>IFERROR(_xll.qlIndexFixing(IndexON,D1955,TRUE,_xll.ohTrigger(RecalcTrigger,TriggerON)),NA())</f>
        <v>2.00720946307964E-2</v>
      </c>
      <c r="H1955" s="49">
        <f>_xll.qlCalendarAdvance(IborCalendar,$H1954,B1955,"f",FALSE)</f>
        <v>53309</v>
      </c>
      <c r="I1955" s="49">
        <f>_xll.qlInterestRateIndexValueDate(Index1M,$H1955)</f>
        <v>53311</v>
      </c>
      <c r="J1955" s="52">
        <f>IFERROR(_xll.qlIndexFixing(Index1M,$H1955,TRUE,_xll.ohTrigger(RecalcTrigger,Trigger1M)),NA())</f>
        <v>2.1733740994018536E-2</v>
      </c>
      <c r="K1955" s="52">
        <f>IFERROR(_xll.qlIndexFixing(ONIndex1M,I1955,TRUE,_xll.ohTrigger(RecalcTrigger,Trigger1M)),NA())</f>
        <v>2.1717062434234435E-2</v>
      </c>
      <c r="L1955" s="52">
        <f>IFERROR(_xll.qlIndexFixing(Index3M,H1955,TRUE,_xll.ohTrigger(RecalcTrigger,Trigger3M)),NA())</f>
        <v>2.3668019463251255E-2</v>
      </c>
      <c r="M1955" s="52">
        <f>IFERROR(_xll.qlIndexFixing(ONIndex3M,I1955,TRUE,_xll.ohTrigger(RecalcTrigger,Trigger3M)),NA())</f>
        <v>2.3622786679924346E-2</v>
      </c>
      <c r="N1955" s="52">
        <f>IFERROR(_xll.qlIndexFixing(Index6M,$H1955,TRUE,_xll.ohTrigger(RecalcTrigger,Trigger6M)),NA())</f>
        <v>2.5270409564783332E-2</v>
      </c>
      <c r="O1955" s="52">
        <f>IFERROR(_xll.qlIndexFixing(ONIndex6M,I1955,TRUE,_xll.ohTrigger(RecalcTrigger,Trigger6M)),NA())</f>
        <v>2.5165220371228259E-2</v>
      </c>
      <c r="P1955" s="52">
        <f>IFERROR(_xll.qlIndexFixing(Index1Y,$H1955,TRUE,_xll.ohTrigger(RecalcTrigger,Trigger1Y)),NA())</f>
        <v>2.7427078348359901E-2</v>
      </c>
      <c r="Q1955" s="52">
        <f>IFERROR(_xll.qlIndexFixing(ONIndex1Y,I1955,TRUE,_xll.ohTrigger(RecalcTrigger,Trigger1Y)),NA())</f>
        <v>2.724178833179991E-2</v>
      </c>
    </row>
    <row r="1956" spans="2:17" x14ac:dyDescent="0.2">
      <c r="B1956" s="46" t="s">
        <v>51</v>
      </c>
      <c r="D1956" s="49">
        <f>_xll.qlCalendarAdvance(LocalCalendar,$D1955,B1956,"f",FALSE)</f>
        <v>53330</v>
      </c>
      <c r="E1956" s="49">
        <f>_xll.qlInterestRateIndexValueDate(IndexON,D1956)</f>
        <v>53330</v>
      </c>
      <c r="F1956" s="52">
        <f>IFERROR(_xll.qlIndexFixing(IndexON,D1956,TRUE,_xll.ohTrigger(RecalcTrigger,TriggerON)),NA())</f>
        <v>2.0068563104524983E-2</v>
      </c>
      <c r="H1956" s="49">
        <f>_xll.qlCalendarAdvance(IborCalendar,$H1955,B1956,"f",FALSE)</f>
        <v>53316</v>
      </c>
      <c r="I1956" s="49">
        <f>_xll.qlInterestRateIndexValueDate(Index1M,$H1956)</f>
        <v>53318</v>
      </c>
      <c r="J1956" s="52">
        <f>IFERROR(_xll.qlIndexFixing(Index1M,$H1956,TRUE,_xll.ohTrigger(RecalcTrigger,Trigger1M)),NA())</f>
        <v>2.173204042894647E-2</v>
      </c>
      <c r="K1956" s="52">
        <f>IFERROR(_xll.qlIndexFixing(ONIndex1M,I1956,TRUE,_xll.ohTrigger(RecalcTrigger,Trigger1M)),NA())</f>
        <v>2.1717092047367714E-2</v>
      </c>
      <c r="L1956" s="52">
        <f>IFERROR(_xll.qlIndexFixing(Index3M,H1956,TRUE,_xll.ohTrigger(RecalcTrigger,Trigger3M)),NA())</f>
        <v>2.3664399715999984E-2</v>
      </c>
      <c r="M1956" s="52">
        <f>IFERROR(_xll.qlIndexFixing(ONIndex3M,I1956,TRUE,_xll.ohTrigger(RecalcTrigger,Trigger3M)),NA())</f>
        <v>2.3620300730339494E-2</v>
      </c>
      <c r="N1956" s="52">
        <f>IFERROR(_xll.qlIndexFixing(Index6M,$H1956,TRUE,_xll.ohTrigger(RecalcTrigger,Trigger6M)),NA())</f>
        <v>2.5266213144557514E-2</v>
      </c>
      <c r="O1956" s="52">
        <f>IFERROR(_xll.qlIndexFixing(ONIndex6M,I1956,TRUE,_xll.ohTrigger(RecalcTrigger,Trigger6M)),NA())</f>
        <v>2.5162438430902156E-2</v>
      </c>
      <c r="P1956" s="52">
        <f>IFERROR(_xll.qlIndexFixing(Index1Y,$H1956,TRUE,_xll.ohTrigger(RecalcTrigger,Trigger1Y)),NA())</f>
        <v>2.741960992949672E-2</v>
      </c>
      <c r="Q1956" s="52">
        <f>IFERROR(_xll.qlIndexFixing(ONIndex1Y,I1956,TRUE,_xll.ohTrigger(RecalcTrigger,Trigger1Y)),NA())</f>
        <v>2.7236145162929049E-2</v>
      </c>
    </row>
    <row r="1957" spans="2:17" x14ac:dyDescent="0.2">
      <c r="B1957" s="46" t="s">
        <v>51</v>
      </c>
      <c r="D1957" s="49">
        <f>_xll.qlCalendarAdvance(LocalCalendar,$D1956,B1957,"f",FALSE)</f>
        <v>53337</v>
      </c>
      <c r="E1957" s="49">
        <f>_xll.qlInterestRateIndexValueDate(IndexON,D1957)</f>
        <v>53337</v>
      </c>
      <c r="F1957" s="52">
        <f>IFERROR(_xll.qlIndexFixing(IndexON,D1957,TRUE,_xll.ohTrigger(RecalcTrigger,TriggerON)),NA())</f>
        <v>2.0065019980570753E-2</v>
      </c>
      <c r="H1957" s="49">
        <f>_xll.qlCalendarAdvance(IborCalendar,$H1956,B1957,"f",FALSE)</f>
        <v>53323</v>
      </c>
      <c r="I1957" s="49">
        <f>_xll.qlInterestRateIndexValueDate(Index1M,$H1957)</f>
        <v>53325</v>
      </c>
      <c r="J1957" s="52">
        <f>IFERROR(_xll.qlIndexFixing(Index1M,$H1957,TRUE,_xll.ohTrigger(RecalcTrigger,Trigger1M)),NA())</f>
        <v>2.1732063026173941E-2</v>
      </c>
      <c r="K1957" s="52">
        <f>IFERROR(_xll.qlIndexFixing(ONIndex1M,I1957,TRUE,_xll.ohTrigger(RecalcTrigger,Trigger1M)),NA())</f>
        <v>2.1715395200316845E-2</v>
      </c>
      <c r="L1957" s="52">
        <f>IFERROR(_xll.qlIndexFixing(Index3M,H1957,TRUE,_xll.ohTrigger(RecalcTrigger,Trigger3M)),NA())</f>
        <v>2.3661283315769745E-2</v>
      </c>
      <c r="M1957" s="52">
        <f>IFERROR(_xll.qlIndexFixing(ONIndex3M,I1957,TRUE,_xll.ohTrigger(RecalcTrigger,Trigger3M)),NA())</f>
        <v>2.3616236419803371E-2</v>
      </c>
      <c r="N1957" s="52">
        <f>IFERROR(_xll.qlIndexFixing(Index6M,$H1957,TRUE,_xll.ohTrigger(RecalcTrigger,Trigger6M)),NA())</f>
        <v>2.5262005939356149E-2</v>
      </c>
      <c r="O1957" s="52">
        <f>IFERROR(_xll.qlIndexFixing(ONIndex6M,I1957,TRUE,_xll.ohTrigger(RecalcTrigger,Trigger6M)),NA())</f>
        <v>2.5157856378352772E-2</v>
      </c>
      <c r="P1957" s="52">
        <f>IFERROR(_xll.qlIndexFixing(Index1Y,$H1957,TRUE,_xll.ohTrigger(RecalcTrigger,Trigger1Y)),NA())</f>
        <v>2.7412135630785216E-2</v>
      </c>
      <c r="Q1957" s="52">
        <f>IFERROR(_xll.qlIndexFixing(ONIndex1Y,I1957,TRUE,_xll.ohTrigger(RecalcTrigger,Trigger1Y)),NA())</f>
        <v>2.7228814514492772E-2</v>
      </c>
    </row>
    <row r="1958" spans="2:17" x14ac:dyDescent="0.2">
      <c r="B1958" s="46" t="s">
        <v>51</v>
      </c>
      <c r="D1958" s="49">
        <f>_xll.qlCalendarAdvance(LocalCalendar,$D1957,B1958,"f",FALSE)</f>
        <v>53344</v>
      </c>
      <c r="E1958" s="49">
        <f>_xll.qlInterestRateIndexValueDate(IndexON,D1958)</f>
        <v>53344</v>
      </c>
      <c r="F1958" s="52">
        <f>IFERROR(_xll.qlIndexFixing(IndexON,D1958,TRUE,_xll.ohTrigger(RecalcTrigger,TriggerON)),NA())</f>
        <v>2.0061465258853772E-2</v>
      </c>
      <c r="H1958" s="49">
        <f>_xll.qlCalendarAdvance(IborCalendar,$H1957,B1958,"f",FALSE)</f>
        <v>53330</v>
      </c>
      <c r="I1958" s="49">
        <f>_xll.qlInterestRateIndexValueDate(Index1M,$H1958)</f>
        <v>53332</v>
      </c>
      <c r="J1958" s="52">
        <f>IFERROR(_xll.qlIndexFixing(Index1M,$H1958,TRUE,_xll.ohTrigger(RecalcTrigger,Trigger1M)),NA())</f>
        <v>2.1729784651327577E-2</v>
      </c>
      <c r="K1958" s="52">
        <f>IFERROR(_xll.qlIndexFixing(ONIndex1M,I1958,TRUE,_xll.ohTrigger(RecalcTrigger,Trigger1M)),NA())</f>
        <v>2.1713697056178205E-2</v>
      </c>
      <c r="L1958" s="52">
        <f>IFERROR(_xll.qlIndexFixing(Index3M,H1958,TRUE,_xll.ohTrigger(RecalcTrigger,Trigger3M)),NA())</f>
        <v>2.3657126710861398E-2</v>
      </c>
      <c r="M1958" s="52">
        <f>IFERROR(_xll.qlIndexFixing(ONIndex3M,I1958,TRUE,_xll.ohTrigger(RecalcTrigger,Trigger3M)),NA())</f>
        <v>2.3612162976354156E-2</v>
      </c>
      <c r="N1958" s="52">
        <f>IFERROR(_xll.qlIndexFixing(Index6M,$H1958,TRUE,_xll.ohTrigger(RecalcTrigger,Trigger6M)),NA())</f>
        <v>2.5257211139519464E-2</v>
      </c>
      <c r="O1958" s="52">
        <f>IFERROR(_xll.qlIndexFixing(ONIndex6M,I1958,TRUE,_xll.ohTrigger(RecalcTrigger,Trigger6M)),NA())</f>
        <v>2.5153262543886612E-2</v>
      </c>
      <c r="P1958" s="52">
        <f>IFERROR(_xll.qlIndexFixing(Index1Y,$H1958,TRUE,_xll.ohTrigger(RecalcTrigger,Trigger1Y)),NA())</f>
        <v>2.7404656632988775E-2</v>
      </c>
      <c r="Q1958" s="52">
        <f>IFERROR(_xll.qlIndexFixing(ONIndex1Y,I1958,TRUE,_xll.ohTrigger(RecalcTrigger,Trigger1Y)),NA())</f>
        <v>2.7221447271097432E-2</v>
      </c>
    </row>
    <row r="1959" spans="2:17" x14ac:dyDescent="0.2">
      <c r="B1959" s="46" t="s">
        <v>51</v>
      </c>
      <c r="D1959" s="49">
        <f>_xll.qlCalendarAdvance(LocalCalendar,$D1958,B1959,"f",FALSE)</f>
        <v>53351</v>
      </c>
      <c r="E1959" s="49">
        <f>_xll.qlInterestRateIndexValueDate(IndexON,D1959)</f>
        <v>53351</v>
      </c>
      <c r="F1959" s="52">
        <f>IFERROR(_xll.qlIndexFixing(IndexON,D1959,TRUE,_xll.ohTrigger(RecalcTrigger,TriggerON)),NA())</f>
        <v>2.0057898939533914E-2</v>
      </c>
      <c r="H1959" s="49">
        <f>_xll.qlCalendarAdvance(IborCalendar,$H1958,B1959,"f",FALSE)</f>
        <v>53337</v>
      </c>
      <c r="I1959" s="49">
        <f>_xll.qlInterestRateIndexValueDate(Index1M,$H1959)</f>
        <v>53339</v>
      </c>
      <c r="J1959" s="52">
        <f>IFERROR(_xll.qlIndexFixing(Index1M,$H1959,TRUE,_xll.ohTrigger(RecalcTrigger,Trigger1M)),NA())</f>
        <v>2.1728654242502966E-2</v>
      </c>
      <c r="K1959" s="52">
        <f>IFERROR(_xll.qlIndexFixing(ONIndex1M,I1959,TRUE,_xll.ohTrigger(RecalcTrigger,Trigger1M)),NA())</f>
        <v>2.1713146207904543E-2</v>
      </c>
      <c r="L1959" s="52">
        <f>IFERROR(_xll.qlIndexFixing(Index3M,H1959,TRUE,_xll.ohTrigger(RecalcTrigger,Trigger3M)),NA())</f>
        <v>2.3653473453037144E-2</v>
      </c>
      <c r="M1959" s="52">
        <f>IFERROR(_xll.qlIndexFixing(ONIndex3M,I1959,TRUE,_xll.ohTrigger(RecalcTrigger,Trigger3M)),NA())</f>
        <v>2.3609118567295972E-2</v>
      </c>
      <c r="N1959" s="52">
        <f>IFERROR(_xll.qlIndexFixing(Index6M,$H1959,TRUE,_xll.ohTrigger(RecalcTrigger,Trigger6M)),NA())</f>
        <v>2.5252984803675958E-2</v>
      </c>
      <c r="O1959" s="52">
        <f>IFERROR(_xll.qlIndexFixing(ONIndex6M,I1959,TRUE,_xll.ohTrigger(RecalcTrigger,Trigger6M)),NA())</f>
        <v>2.514983904155832E-2</v>
      </c>
      <c r="P1959" s="52">
        <f>IFERROR(_xll.qlIndexFixing(Index1Y,$H1959,TRUE,_xll.ohTrigger(RecalcTrigger,Trigger1Y)),NA())</f>
        <v>2.7397174116836811E-2</v>
      </c>
      <c r="Q1959" s="52">
        <f>IFERROR(_xll.qlIndexFixing(ONIndex1Y,I1959,TRUE,_xll.ohTrigger(RecalcTrigger,Trigger1Y)),NA())</f>
        <v>2.7215115990837369E-2</v>
      </c>
    </row>
    <row r="1960" spans="2:17" x14ac:dyDescent="0.2">
      <c r="B1960" s="46" t="s">
        <v>51</v>
      </c>
      <c r="D1960" s="49">
        <f>_xll.qlCalendarAdvance(LocalCalendar,$D1959,B1960,"f",FALSE)</f>
        <v>53358</v>
      </c>
      <c r="E1960" s="49">
        <f>_xll.qlInterestRateIndexValueDate(IndexON,D1960)</f>
        <v>53358</v>
      </c>
      <c r="F1960" s="52">
        <f>IFERROR(_xll.qlIndexFixing(IndexON,D1960,TRUE,_xll.ohTrigger(RecalcTrigger,TriggerON)),NA())</f>
        <v>2.0054321022451305E-2</v>
      </c>
      <c r="H1960" s="49">
        <f>_xll.qlCalendarAdvance(IborCalendar,$H1959,B1960,"f",FALSE)</f>
        <v>53344</v>
      </c>
      <c r="I1960" s="49">
        <f>_xll.qlInterestRateIndexValueDate(Index1M,$H1960)</f>
        <v>53346</v>
      </c>
      <c r="J1960" s="52">
        <f>IFERROR(_xll.qlIndexFixing(Index1M,$H1960,TRUE,_xll.ohTrigger(RecalcTrigger,Trigger1M)),NA())</f>
        <v>2.1728096409551201E-2</v>
      </c>
      <c r="K1960" s="52">
        <f>IFERROR(_xll.qlIndexFixing(ONIndex1M,I1960,TRUE,_xll.ohTrigger(RecalcTrigger,Trigger1M)),NA())</f>
        <v>2.1711445084475756E-2</v>
      </c>
      <c r="L1960" s="52">
        <f>IFERROR(_xll.qlIndexFixing(Index3M,H1960,TRUE,_xll.ohTrigger(RecalcTrigger,Trigger3M)),NA())</f>
        <v>2.3649809025082291E-2</v>
      </c>
      <c r="M1960" s="52">
        <f>IFERROR(_xll.qlIndexFixing(ONIndex3M,I1960,TRUE,_xll.ohTrigger(RecalcTrigger,Trigger3M)),NA())</f>
        <v>2.3605024958071041E-2</v>
      </c>
      <c r="N1960" s="52">
        <f>IFERROR(_xll.qlIndexFixing(Index6M,$H1960,TRUE,_xll.ohTrigger(RecalcTrigger,Trigger6M)),NA())</f>
        <v>2.524874934380893E-2</v>
      </c>
      <c r="O1960" s="52">
        <f>IFERROR(_xll.qlIndexFixing(ONIndex6M,I1960,TRUE,_xll.ohTrigger(RecalcTrigger,Trigger6M)),NA())</f>
        <v>2.5145219240156891E-2</v>
      </c>
      <c r="P1960" s="52">
        <f>IFERROR(_xll.qlIndexFixing(Index1Y,$H1960,TRUE,_xll.ohTrigger(RecalcTrigger,Trigger1Y)),NA())</f>
        <v>2.7390189505328663E-2</v>
      </c>
      <c r="Q1960" s="52">
        <f>IFERROR(_xll.qlIndexFixing(ONIndex1Y,I1960,TRUE,_xll.ohTrigger(RecalcTrigger,Trigger1Y)),NA())</f>
        <v>2.7207668957993647E-2</v>
      </c>
    </row>
    <row r="1961" spans="2:17" x14ac:dyDescent="0.2">
      <c r="B1961" s="46" t="s">
        <v>51</v>
      </c>
      <c r="D1961" s="49">
        <f>_xll.qlCalendarAdvance(LocalCalendar,$D1960,B1961,"f",FALSE)</f>
        <v>53365</v>
      </c>
      <c r="E1961" s="49">
        <f>_xll.qlInterestRateIndexValueDate(IndexON,D1961)</f>
        <v>53365</v>
      </c>
      <c r="F1961" s="52">
        <f>IFERROR(_xll.qlIndexFixing(IndexON,D1961,TRUE,_xll.ohTrigger(RecalcTrigger,TriggerON)),NA())</f>
        <v>2.0050731507685882E-2</v>
      </c>
      <c r="H1961" s="49">
        <f>_xll.qlCalendarAdvance(IborCalendar,$H1960,B1961,"f",FALSE)</f>
        <v>53351</v>
      </c>
      <c r="I1961" s="49">
        <f>_xll.qlInterestRateIndexValueDate(Index1M,$H1961)</f>
        <v>53353</v>
      </c>
      <c r="J1961" s="52">
        <f>IFERROR(_xll.qlIndexFixing(Index1M,$H1961,TRUE,_xll.ohTrigger(RecalcTrigger,Trigger1M)),NA())</f>
        <v>2.172638838481826E-2</v>
      </c>
      <c r="K1961" s="52">
        <f>IFERROR(_xll.qlIndexFixing(ONIndex1M,I1961,TRUE,_xll.ohTrigger(RecalcTrigger,Trigger1M)),NA())</f>
        <v>2.1710316582703726E-2</v>
      </c>
      <c r="L1961" s="52">
        <f>IFERROR(_xll.qlIndexFixing(Index3M,H1961,TRUE,_xll.ohTrigger(RecalcTrigger,Trigger3M)),NA())</f>
        <v>2.3646133427027927E-2</v>
      </c>
      <c r="M1961" s="52">
        <f>IFERROR(_xll.qlIndexFixing(ONIndex3M,I1961,TRUE,_xll.ohTrigger(RecalcTrigger,Trigger3M)),NA())</f>
        <v>2.3601439284153258E-2</v>
      </c>
      <c r="N1961" s="52">
        <f>IFERROR(_xll.qlIndexFixing(Index6M,$H1961,TRUE,_xll.ohTrigger(RecalcTrigger,Trigger6M)),NA())</f>
        <v>2.5244505333899016E-2</v>
      </c>
      <c r="O1961" s="52">
        <f>IFERROR(_xll.qlIndexFixing(ONIndex6M,I1961,TRUE,_xll.ohTrigger(RecalcTrigger,Trigger6M)),NA())</f>
        <v>2.5141176162684076E-2</v>
      </c>
      <c r="P1961" s="52">
        <f>IFERROR(_xll.qlIndexFixing(Index1Y,$H1961,TRUE,_xll.ohTrigger(RecalcTrigger,Trigger1Y)),NA())</f>
        <v>2.738220325220447E-2</v>
      </c>
      <c r="Q1961" s="52">
        <f>IFERROR(_xll.qlIndexFixing(ONIndex1Y,I1961,TRUE,_xll.ohTrigger(RecalcTrigger,Trigger1Y)),NA())</f>
        <v>2.7200714519661773E-2</v>
      </c>
    </row>
    <row r="1962" spans="2:17" x14ac:dyDescent="0.2">
      <c r="B1962" s="46" t="s">
        <v>51</v>
      </c>
      <c r="D1962" s="49">
        <f>_xll.qlCalendarAdvance(LocalCalendar,$D1961,B1962,"f",FALSE)</f>
        <v>53372</v>
      </c>
      <c r="E1962" s="49">
        <f>_xll.qlInterestRateIndexValueDate(IndexON,D1962)</f>
        <v>53372</v>
      </c>
      <c r="F1962" s="52">
        <f>IFERROR(_xll.qlIndexFixing(IndexON,D1962,TRUE,_xll.ohTrigger(RecalcTrigger,TriggerON)),NA())</f>
        <v>2.0047130395317581E-2</v>
      </c>
      <c r="H1962" s="49">
        <f>_xll.qlCalendarAdvance(IborCalendar,$H1961,B1962,"f",FALSE)</f>
        <v>53358</v>
      </c>
      <c r="I1962" s="49">
        <f>_xll.qlInterestRateIndexValueDate(Index1M,$H1962)</f>
        <v>53360</v>
      </c>
      <c r="J1962" s="52">
        <f>IFERROR(_xll.qlIndexFixing(Index1M,$H1962,TRUE,_xll.ohTrigger(RecalcTrigger,Trigger1M)),NA())</f>
        <v>2.1723531329501507E-2</v>
      </c>
      <c r="K1962" s="52">
        <f>IFERROR(_xll.qlIndexFixing(ONIndex1M,I1962,TRUE,_xll.ohTrigger(RecalcTrigger,Trigger1M)),NA())</f>
        <v>2.1709186403686687E-2</v>
      </c>
      <c r="L1962" s="52">
        <f>IFERROR(_xll.qlIndexFixing(Index3M,H1962,TRUE,_xll.ohTrigger(RecalcTrigger,Trigger3M)),NA())</f>
        <v>2.3641937254550063E-2</v>
      </c>
      <c r="M1962" s="52">
        <f>IFERROR(_xll.qlIndexFixing(ONIndex3M,I1962,TRUE,_xll.ohTrigger(RecalcTrigger,Trigger3M)),NA())</f>
        <v>2.3597842500375776E-2</v>
      </c>
      <c r="N1962" s="52">
        <f>IFERROR(_xll.qlIndexFixing(Index6M,$H1962,TRUE,_xll.ohTrigger(RecalcTrigger,Trigger6M)),NA())</f>
        <v>2.5240253347922004E-2</v>
      </c>
      <c r="O1962" s="52">
        <f>IFERROR(_xll.qlIndexFixing(ONIndex6M,I1962,TRUE,_xll.ohTrigger(RecalcTrigger,Trigger6M)),NA())</f>
        <v>2.5137118801437097E-2</v>
      </c>
      <c r="P1962" s="52">
        <f>IFERROR(_xll.qlIndexFixing(Index1Y,$H1962,TRUE,_xll.ohTrigger(RecalcTrigger,Trigger1Y)),NA())</f>
        <v>2.7374717265006929E-2</v>
      </c>
      <c r="Q1962" s="52">
        <f>IFERROR(_xll.qlIndexFixing(ONIndex1Y,I1962,TRUE,_xll.ohTrigger(RecalcTrigger,Trigger1Y)),NA())</f>
        <v>2.7193716560196535E-2</v>
      </c>
    </row>
    <row r="1963" spans="2:17" x14ac:dyDescent="0.2">
      <c r="B1963" s="46" t="s">
        <v>51</v>
      </c>
      <c r="D1963" s="49">
        <f>_xll.qlCalendarAdvance(LocalCalendar,$D1962,B1963,"f",FALSE)</f>
        <v>53379</v>
      </c>
      <c r="E1963" s="49">
        <f>_xll.qlInterestRateIndexValueDate(IndexON,D1963)</f>
        <v>53379</v>
      </c>
      <c r="F1963" s="52">
        <f>IFERROR(_xll.qlIndexFixing(IndexON,D1963,TRUE,_xll.ohTrigger(RecalcTrigger,TriggerON)),NA())</f>
        <v>2.0043517685106593E-2</v>
      </c>
      <c r="H1963" s="49">
        <f>_xll.qlCalendarAdvance(IborCalendar,$H1962,B1963,"f",FALSE)</f>
        <v>53365</v>
      </c>
      <c r="I1963" s="49">
        <f>_xll.qlInterestRateIndexValueDate(Index1M,$H1963)</f>
        <v>53367</v>
      </c>
      <c r="J1963" s="52">
        <f>IFERROR(_xll.qlIndexFixing(Index1M,$H1963,TRUE,_xll.ohTrigger(RecalcTrigger,Trigger1M)),NA())</f>
        <v>2.172239476622944E-2</v>
      </c>
      <c r="K1963" s="52">
        <f>IFERROR(_xll.qlIndexFixing(ONIndex1M,I1963,TRUE,_xll.ohTrigger(RecalcTrigger,Trigger1M)),NA())</f>
        <v>2.1708054547318056E-2</v>
      </c>
      <c r="L1963" s="52">
        <f>IFERROR(_xll.qlIndexFixing(Index3M,H1963,TRUE,_xll.ohTrigger(RecalcTrigger,Trigger3M)),NA())</f>
        <v>2.3638240356654835E-2</v>
      </c>
      <c r="M1963" s="52">
        <f>IFERROR(_xll.qlIndexFixing(ONIndex3M,I1963,TRUE,_xll.ohTrigger(RecalcTrigger,Trigger3M)),NA())</f>
        <v>2.3594234606765241E-2</v>
      </c>
      <c r="N1963" s="52">
        <f>IFERROR(_xll.qlIndexFixing(Index6M,$H1963,TRUE,_xll.ohTrigger(RecalcTrigger,Trigger6M)),NA())</f>
        <v>2.5235993959849701E-2</v>
      </c>
      <c r="O1963" s="52">
        <f>IFERROR(_xll.qlIndexFixing(ONIndex6M,I1963,TRUE,_xll.ohTrigger(RecalcTrigger,Trigger6M)),NA())</f>
        <v>2.5133047156415955E-2</v>
      </c>
      <c r="P1963" s="52">
        <f>IFERROR(_xll.qlIndexFixing(Index1Y,$H1963,TRUE,_xll.ohTrigger(RecalcTrigger,Trigger1Y)),NA())</f>
        <v>2.7367232482018215E-2</v>
      </c>
      <c r="Q1963" s="52">
        <f>IFERROR(_xll.qlIndexFixing(ONIndex1Y,I1963,TRUE,_xll.ohTrigger(RecalcTrigger,Trigger1Y)),NA())</f>
        <v>2.7186675079571287E-2</v>
      </c>
    </row>
    <row r="1964" spans="2:17" x14ac:dyDescent="0.2">
      <c r="B1964" s="46" t="s">
        <v>51</v>
      </c>
      <c r="D1964" s="49">
        <f>_xll.qlCalendarAdvance(LocalCalendar,$D1963,B1964,"f",FALSE)</f>
        <v>53386</v>
      </c>
      <c r="E1964" s="49">
        <f>_xll.qlInterestRateIndexValueDate(IndexON,D1964)</f>
        <v>53386</v>
      </c>
      <c r="F1964" s="52">
        <f>IFERROR(_xll.qlIndexFixing(IndexON,D1964,TRUE,_xll.ohTrigger(RecalcTrigger,TriggerON)),NA())</f>
        <v>2.0039893377292728E-2</v>
      </c>
      <c r="H1964" s="49">
        <f>_xll.qlCalendarAdvance(IborCalendar,$H1963,B1964,"f",FALSE)</f>
        <v>53372</v>
      </c>
      <c r="I1964" s="49">
        <f>_xll.qlInterestRateIndexValueDate(Index1M,$H1964)</f>
        <v>53374</v>
      </c>
      <c r="J1964" s="52">
        <f>IFERROR(_xll.qlIndexFixing(Index1M,$H1964,TRUE,_xll.ohTrigger(RecalcTrigger,Trigger1M)),NA())</f>
        <v>2.1721256523241004E-2</v>
      </c>
      <c r="K1964" s="52">
        <f>IFERROR(_xll.qlIndexFixing(ONIndex1M,I1964,TRUE,_xll.ohTrigger(RecalcTrigger,Trigger1M)),NA())</f>
        <v>2.1707494372824598E-2</v>
      </c>
      <c r="L1964" s="52">
        <f>IFERROR(_xll.qlIndexFixing(Index3M,H1964,TRUE,_xll.ohTrigger(RecalcTrigger,Trigger3M)),NA())</f>
        <v>2.3634532465978991E-2</v>
      </c>
      <c r="M1964" s="52">
        <f>IFERROR(_xll.qlIndexFixing(ONIndex3M,I1964,TRUE,_xll.ohTrigger(RecalcTrigger,Trigger3M)),NA())</f>
        <v>2.3591129501518981E-2</v>
      </c>
      <c r="N1964" s="52">
        <f>IFERROR(_xll.qlIndexFixing(Index6M,$H1964,TRUE,_xll.ohTrigger(RecalcTrigger,Trigger6M)),NA())</f>
        <v>2.5231727743648617E-2</v>
      </c>
      <c r="O1964" s="52">
        <f>IFERROR(_xll.qlIndexFixing(ONIndex6M,I1964,TRUE,_xll.ohTrigger(RecalcTrigger,Trigger6M)),NA())</f>
        <v>2.5129545717117452E-2</v>
      </c>
      <c r="P1964" s="52">
        <f>IFERROR(_xll.qlIndexFixing(Index1Y,$H1964,TRUE,_xll.ohTrigger(RecalcTrigger,Trigger1Y)),NA())</f>
        <v>2.7360251812343146E-2</v>
      </c>
      <c r="Q1964" s="52">
        <f>IFERROR(_xll.qlIndexFixing(ONIndex1Y,I1964,TRUE,_xll.ohTrigger(RecalcTrigger,Trigger1Y)),NA())</f>
        <v>2.7180108005886439E-2</v>
      </c>
    </row>
    <row r="1965" spans="2:17" x14ac:dyDescent="0.2">
      <c r="B1965" s="46" t="s">
        <v>51</v>
      </c>
      <c r="D1965" s="49">
        <f>_xll.qlCalendarAdvance(LocalCalendar,$D1964,B1965,"f",FALSE)</f>
        <v>53393</v>
      </c>
      <c r="E1965" s="49">
        <f>_xll.qlInterestRateIndexValueDate(IndexON,D1965)</f>
        <v>53393</v>
      </c>
      <c r="F1965" s="52">
        <f>IFERROR(_xll.qlIndexFixing(IndexON,D1965,TRUE,_xll.ohTrigger(RecalcTrigger,TriggerON)),NA())</f>
        <v>2.0036257471716112E-2</v>
      </c>
      <c r="H1965" s="49">
        <f>_xll.qlCalendarAdvance(IborCalendar,$H1964,B1965,"f",FALSE)</f>
        <v>53379</v>
      </c>
      <c r="I1965" s="49">
        <f>_xll.qlInterestRateIndexValueDate(Index1M,$H1965)</f>
        <v>53381</v>
      </c>
      <c r="J1965" s="52">
        <f>IFERROR(_xll.qlIndexFixing(Index1M,$H1965,TRUE,_xll.ohTrigger(RecalcTrigger,Trigger1M)),NA())</f>
        <v>2.1722409822405031E-2</v>
      </c>
      <c r="K1965" s="52">
        <f>IFERROR(_xll.qlIndexFixing(ONIndex1M,I1965,TRUE,_xll.ohTrigger(RecalcTrigger,Trigger1M)),NA())</f>
        <v>2.1705785802872413E-2</v>
      </c>
      <c r="L1965" s="52">
        <f>IFERROR(_xll.qlIndexFixing(Index3M,H1965,TRUE,_xll.ohTrigger(RecalcTrigger,Trigger3M)),NA())</f>
        <v>2.3630814220144618E-2</v>
      </c>
      <c r="M1965" s="52">
        <f>IFERROR(_xll.qlIndexFixing(ONIndex3M,I1965,TRUE,_xll.ohTrigger(RecalcTrigger,Trigger3M)),NA())</f>
        <v>2.3586985489965073E-2</v>
      </c>
      <c r="N1965" s="52">
        <f>IFERROR(_xll.qlIndexFixing(Index6M,$H1965,TRUE,_xll.ohTrigger(RecalcTrigger,Trigger6M)),NA())</f>
        <v>2.5227455273279964E-2</v>
      </c>
      <c r="O1965" s="52">
        <f>IFERROR(_xll.qlIndexFixing(ONIndex6M,I1965,TRUE,_xll.ohTrigger(RecalcTrigger,Trigger6M)),NA())</f>
        <v>2.5124861015184408E-2</v>
      </c>
      <c r="P1965" s="52">
        <f>IFERROR(_xll.qlIndexFixing(Index1Y,$H1965,TRUE,_xll.ohTrigger(RecalcTrigger,Trigger1Y)),NA())</f>
        <v>2.7352271250846771E-2</v>
      </c>
      <c r="Q1965" s="52">
        <f>IFERROR(_xll.qlIndexFixing(ONIndex1Y,I1965,TRUE,_xll.ohTrigger(RecalcTrigger,Trigger1Y)),NA())</f>
        <v>2.7172461554840766E-2</v>
      </c>
    </row>
    <row r="1966" spans="2:17" x14ac:dyDescent="0.2">
      <c r="B1966" s="46" t="s">
        <v>51</v>
      </c>
      <c r="D1966" s="49">
        <f>_xll.qlCalendarAdvance(LocalCalendar,$D1965,B1966,"f",FALSE)</f>
        <v>53400</v>
      </c>
      <c r="E1966" s="49">
        <f>_xll.qlInterestRateIndexValueDate(IndexON,D1966)</f>
        <v>53400</v>
      </c>
      <c r="F1966" s="52">
        <f>IFERROR(_xll.qlIndexFixing(IndexON,D1966,TRUE,_xll.ohTrigger(RecalcTrigger,TriggerON)),NA())</f>
        <v>2.0032609968616555E-2</v>
      </c>
      <c r="H1966" s="49">
        <f>_xll.qlCalendarAdvance(IborCalendar,$H1965,B1966,"f",FALSE)</f>
        <v>53386</v>
      </c>
      <c r="I1966" s="49">
        <f>_xll.qlInterestRateIndexValueDate(Index1M,$H1966)</f>
        <v>53388</v>
      </c>
      <c r="J1966" s="52">
        <f>IFERROR(_xll.qlIndexFixing(Index1M,$H1966,TRUE,_xll.ohTrigger(RecalcTrigger,Trigger1M)),NA())</f>
        <v>2.1720694340464822E-2</v>
      </c>
      <c r="K1966" s="52">
        <f>IFERROR(_xll.qlIndexFixing(ONIndex1M,I1966,TRUE,_xll.ohTrigger(RecalcTrigger,Trigger1M)),NA())</f>
        <v>2.1704648914715463E-2</v>
      </c>
      <c r="L1966" s="52">
        <f>IFERROR(_xll.qlIndexFixing(Index3M,H1966,TRUE,_xll.ohTrigger(RecalcTrigger,Trigger3M)),NA())</f>
        <v>2.3629614527337479E-2</v>
      </c>
      <c r="M1966" s="52">
        <f>IFERROR(_xll.qlIndexFixing(ONIndex3M,I1966,TRUE,_xll.ohTrigger(RecalcTrigger,Trigger3M)),NA())</f>
        <v>2.3583344266802087E-2</v>
      </c>
      <c r="N1966" s="52">
        <f>IFERROR(_xll.qlIndexFixing(Index6M,$H1966,TRUE,_xll.ohTrigger(RecalcTrigger,Trigger6M)),NA())</f>
        <v>2.5226041279286997E-2</v>
      </c>
      <c r="O1966" s="52">
        <f>IFERROR(_xll.qlIndexFixing(ONIndex6M,I1966,TRUE,_xll.ohTrigger(RecalcTrigger,Trigger6M)),NA())</f>
        <v>2.5120746518947357E-2</v>
      </c>
      <c r="P1966" s="52">
        <f>IFERROR(_xll.qlIndexFixing(Index1Y,$H1966,TRUE,_xll.ohTrigger(RecalcTrigger,Trigger1Y)),NA())</f>
        <v>2.7344797163666116E-2</v>
      </c>
      <c r="Q1966" s="52">
        <f>IFERROR(_xll.qlIndexFixing(ONIndex1Y,I1966,TRUE,_xll.ohTrigger(RecalcTrigger,Trigger1Y)),NA())</f>
        <v>2.7165289510762136E-2</v>
      </c>
    </row>
    <row r="1967" spans="2:17" x14ac:dyDescent="0.2">
      <c r="B1967" s="46" t="s">
        <v>51</v>
      </c>
      <c r="D1967" s="49">
        <f>_xll.qlCalendarAdvance(LocalCalendar,$D1966,B1967,"f",FALSE)</f>
        <v>53407</v>
      </c>
      <c r="E1967" s="49">
        <f>_xll.qlInterestRateIndexValueDate(IndexON,D1967)</f>
        <v>53407</v>
      </c>
      <c r="F1967" s="52">
        <f>IFERROR(_xll.qlIndexFixing(IndexON,D1967,TRUE,_xll.ohTrigger(RecalcTrigger,TriggerON)),NA())</f>
        <v>2.0028950867594375E-2</v>
      </c>
      <c r="H1967" s="49">
        <f>_xll.qlCalendarAdvance(IborCalendar,$H1966,B1967,"f",FALSE)</f>
        <v>53393</v>
      </c>
      <c r="I1967" s="49">
        <f>_xll.qlInterestRateIndexValueDate(Index1M,$H1967)</f>
        <v>53395</v>
      </c>
      <c r="J1967" s="52">
        <f>IFERROR(_xll.qlIndexFixing(Index1M,$H1967,TRUE,_xll.ohTrigger(RecalcTrigger,Trigger1M)),NA())</f>
        <v>2.1719550491573085E-2</v>
      </c>
      <c r="K1967" s="52">
        <f>IFERROR(_xll.qlIndexFixing(ONIndex1M,I1967,TRUE,_xll.ohTrigger(RecalcTrigger,Trigger1M)),NA())</f>
        <v>2.1703510349286859E-2</v>
      </c>
      <c r="L1967" s="52">
        <f>IFERROR(_xll.qlIndexFixing(Index3M,H1967,TRUE,_xll.ohTrigger(RecalcTrigger,Trigger3M)),NA())</f>
        <v>2.3625874169946857E-2</v>
      </c>
      <c r="M1967" s="52">
        <f>IFERROR(_xll.qlIndexFixing(ONIndex3M,I1967,TRUE,_xll.ohTrigger(RecalcTrigger,Trigger3M)),NA())</f>
        <v>2.3579691933779401E-2</v>
      </c>
      <c r="N1967" s="52">
        <f>IFERROR(_xll.qlIndexFixing(Index6M,$H1967,TRUE,_xll.ohTrigger(RecalcTrigger,Trigger6M)),NA())</f>
        <v>2.5221183605900376E-2</v>
      </c>
      <c r="O1967" s="52">
        <f>IFERROR(_xll.qlIndexFixing(ONIndex6M,I1967,TRUE,_xll.ohTrigger(RecalcTrigger,Trigger6M)),NA())</f>
        <v>2.5116617738936142E-2</v>
      </c>
      <c r="P1967" s="52">
        <f>IFERROR(_xll.qlIndexFixing(Index1Y,$H1967,TRUE,_xll.ohTrigger(RecalcTrigger,Trigger1Y)),NA())</f>
        <v>2.7337329002698654E-2</v>
      </c>
      <c r="Q1967" s="52">
        <f>IFERROR(_xll.qlIndexFixing(ONIndex1Y,I1967,TRUE,_xll.ohTrigger(RecalcTrigger,Trigger1Y)),NA())</f>
        <v>2.7158073945576788E-2</v>
      </c>
    </row>
    <row r="1968" spans="2:17" x14ac:dyDescent="0.2">
      <c r="B1968" s="46" t="s">
        <v>51</v>
      </c>
      <c r="D1968" s="49">
        <f>_xll.qlCalendarAdvance(LocalCalendar,$D1967,B1968,"f",FALSE)</f>
        <v>53414</v>
      </c>
      <c r="E1968" s="49">
        <f>_xll.qlInterestRateIndexValueDate(IndexON,D1968)</f>
        <v>53414</v>
      </c>
      <c r="F1968" s="52">
        <f>IFERROR(_xll.qlIndexFixing(IndexON,D1968,TRUE,_xll.ohTrigger(RecalcTrigger,TriggerON)),NA())</f>
        <v>2.0025280168969317E-2</v>
      </c>
      <c r="H1968" s="49">
        <f>_xll.qlCalendarAdvance(IborCalendar,$H1967,B1968,"f",FALSE)</f>
        <v>53400</v>
      </c>
      <c r="I1968" s="49">
        <f>_xll.qlInterestRateIndexValueDate(Index1M,$H1968)</f>
        <v>53402</v>
      </c>
      <c r="J1968" s="52">
        <f>IFERROR(_xll.qlIndexFixing(Index1M,$H1968,TRUE,_xll.ohTrigger(RecalcTrigger,Trigger1M)),NA())</f>
        <v>2.171840496267554E-2</v>
      </c>
      <c r="K1968" s="52">
        <f>IFERROR(_xll.qlIndexFixing(ONIndex1M,I1968,TRUE,_xll.ohTrigger(RecalcTrigger,Trigger1M)),NA())</f>
        <v>2.1702370106613245E-2</v>
      </c>
      <c r="L1968" s="52">
        <f>IFERROR(_xll.qlIndexFixing(Index3M,H1968,TRUE,_xll.ohTrigger(RecalcTrigger,Trigger3M)),NA())</f>
        <v>2.3622125916969921E-2</v>
      </c>
      <c r="M1968" s="52">
        <f>IFERROR(_xll.qlIndexFixing(ONIndex3M,I1968,TRUE,_xll.ohTrigger(RecalcTrigger,Trigger3M)),NA())</f>
        <v>2.3576028490950307E-2</v>
      </c>
      <c r="N1968" s="52">
        <f>IFERROR(_xll.qlIndexFixing(Index6M,$H1968,TRUE,_xll.ohTrigger(RecalcTrigger,Trigger6M)),NA())</f>
        <v>2.5216894328581322E-2</v>
      </c>
      <c r="O1968" s="52">
        <f>IFERROR(_xll.qlIndexFixing(ONIndex6M,I1968,TRUE,_xll.ohTrigger(RecalcTrigger,Trigger6M)),NA())</f>
        <v>2.5112474675204055E-2</v>
      </c>
      <c r="P1968" s="52">
        <f>IFERROR(_xll.qlIndexFixing(Index1Y,$H1968,TRUE,_xll.ohTrigger(RecalcTrigger,Trigger1Y)),NA())</f>
        <v>2.7329867948357983E-2</v>
      </c>
      <c r="Q1968" s="52">
        <f>IFERROR(_xll.qlIndexFixing(ONIndex1Y,I1968,TRUE,_xll.ohTrigger(RecalcTrigger,Trigger1Y)),NA())</f>
        <v>2.7150814859258077E-2</v>
      </c>
    </row>
    <row r="1969" spans="2:17" x14ac:dyDescent="0.2">
      <c r="B1969" s="46" t="s">
        <v>51</v>
      </c>
      <c r="D1969" s="49">
        <f>_xll.qlCalendarAdvance(LocalCalendar,$D1968,B1969,"f",FALSE)</f>
        <v>53421</v>
      </c>
      <c r="E1969" s="49">
        <f>_xll.qlInterestRateIndexValueDate(IndexON,D1969)</f>
        <v>53421</v>
      </c>
      <c r="F1969" s="52">
        <f>IFERROR(_xll.qlIndexFixing(IndexON,D1969,TRUE,_xll.ohTrigger(RecalcTrigger,TriggerON)),NA())</f>
        <v>2.0021597872741381E-2</v>
      </c>
      <c r="H1969" s="49">
        <f>_xll.qlCalendarAdvance(IborCalendar,$H1968,B1969,"f",FALSE)</f>
        <v>53407</v>
      </c>
      <c r="I1969" s="49">
        <f>_xll.qlInterestRateIndexValueDate(Index1M,$H1969)</f>
        <v>53413</v>
      </c>
      <c r="J1969" s="52">
        <f>IFERROR(_xll.qlIndexFixing(Index1M,$H1969,TRUE,_xll.ohTrigger(RecalcTrigger,Trigger1M)),NA())</f>
        <v>2.1716601451536401E-2</v>
      </c>
      <c r="K1969" s="52">
        <f>IFERROR(_xll.qlIndexFixing(ONIndex1M,I1969,TRUE,_xll.ohTrigger(RecalcTrigger,Trigger1M)),NA())</f>
        <v>2.1699430304851219E-2</v>
      </c>
      <c r="L1969" s="52">
        <f>IFERROR(_xll.qlIndexFixing(Index3M,H1969,TRUE,_xll.ohTrigger(RecalcTrigger,Trigger3M)),NA())</f>
        <v>2.361521476187468E-2</v>
      </c>
      <c r="M1969" s="52">
        <f>IFERROR(_xll.qlIndexFixing(ONIndex3M,I1969,TRUE,_xll.ohTrigger(RecalcTrigger,Trigger3M)),NA())</f>
        <v>2.3569232691054154E-2</v>
      </c>
      <c r="N1969" s="52">
        <f>IFERROR(_xll.qlIndexFixing(Index6M,$H1969,TRUE,_xll.ohTrigger(RecalcTrigger,Trigger6M)),NA())</f>
        <v>2.5209574919023741E-2</v>
      </c>
      <c r="O1969" s="52">
        <f>IFERROR(_xll.qlIndexFixing(ONIndex6M,I1969,TRUE,_xll.ohTrigger(RecalcTrigger,Trigger6M)),NA())</f>
        <v>2.5104780596763021E-2</v>
      </c>
      <c r="P1969" s="52">
        <f>IFERROR(_xll.qlIndexFixing(Index1Y,$H1969,TRUE,_xll.ohTrigger(RecalcTrigger,Trigger1Y)),NA())</f>
        <v>2.7317151389281348E-2</v>
      </c>
      <c r="Q1969" s="52">
        <f>IFERROR(_xll.qlIndexFixing(ONIndex1Y,I1969,TRUE,_xll.ohTrigger(RecalcTrigger,Trigger1Y)),NA())</f>
        <v>2.7138323683084664E-2</v>
      </c>
    </row>
    <row r="1970" spans="2:17" x14ac:dyDescent="0.2">
      <c r="B1970" s="46" t="s">
        <v>51</v>
      </c>
      <c r="D1970" s="49">
        <f>_xll.qlCalendarAdvance(LocalCalendar,$D1969,B1970,"f",FALSE)</f>
        <v>53428</v>
      </c>
      <c r="E1970" s="49">
        <f>_xll.qlInterestRateIndexValueDate(IndexON,D1970)</f>
        <v>53428</v>
      </c>
      <c r="F1970" s="52">
        <f>IFERROR(_xll.qlIndexFixing(IndexON,D1970,TRUE,_xll.ohTrigger(RecalcTrigger,TriggerON)),NA())</f>
        <v>2.0017903978750695E-2</v>
      </c>
      <c r="H1970" s="49">
        <f>_xll.qlCalendarAdvance(IborCalendar,$H1969,B1970,"f",FALSE)</f>
        <v>53414</v>
      </c>
      <c r="I1970" s="49">
        <f>_xll.qlInterestRateIndexValueDate(Index1M,$H1970)</f>
        <v>53416</v>
      </c>
      <c r="J1970" s="52">
        <f>IFERROR(_xll.qlIndexFixing(Index1M,$H1970,TRUE,_xll.ohTrigger(RecalcTrigger,Trigger1M)),NA())</f>
        <v>2.1716108864857857E-2</v>
      </c>
      <c r="K1970" s="52">
        <f>IFERROR(_xll.qlIndexFixing(ONIndex1M,I1970,TRUE,_xll.ohTrigger(RecalcTrigger,Trigger1M)),NA())</f>
        <v>2.1700084589371116E-2</v>
      </c>
      <c r="L1970" s="52">
        <f>IFERROR(_xll.qlIndexFixing(Index3M,H1970,TRUE,_xll.ohTrigger(RecalcTrigger,Trigger3M)),NA())</f>
        <v>2.361309898979088E-2</v>
      </c>
      <c r="M1970" s="52">
        <f>IFERROR(_xll.qlIndexFixing(ONIndex3M,I1970,TRUE,_xll.ohTrigger(RecalcTrigger,Trigger3M)),NA())</f>
        <v>2.3568668275713023E-2</v>
      </c>
      <c r="N1970" s="52">
        <f>IFERROR(_xll.qlIndexFixing(Index6M,$H1970,TRUE,_xll.ohTrigger(RecalcTrigger,Trigger6M)),NA())</f>
        <v>2.5206590583376133E-2</v>
      </c>
      <c r="O1970" s="52">
        <f>IFERROR(_xll.qlIndexFixing(ONIndex6M,I1970,TRUE,_xll.ohTrigger(RecalcTrigger,Trigger6M)),NA())</f>
        <v>2.5104145696470681E-2</v>
      </c>
      <c r="P1970" s="52">
        <f>IFERROR(_xll.qlIndexFixing(Index1Y,$H1970,TRUE,_xll.ohTrigger(RecalcTrigger,Trigger1Y)),NA())</f>
        <v>2.7313457355945956E-2</v>
      </c>
      <c r="Q1970" s="52">
        <f>IFERROR(_xll.qlIndexFixing(ONIndex1Y,I1970,TRUE,_xll.ohTrigger(RecalcTrigger,Trigger1Y)),NA())</f>
        <v>2.7136166123273853E-2</v>
      </c>
    </row>
    <row r="1971" spans="2:17" x14ac:dyDescent="0.2">
      <c r="B1971" s="46" t="s">
        <v>51</v>
      </c>
      <c r="D1971" s="49">
        <f>_xll.qlCalendarAdvance(LocalCalendar,$D1970,B1971,"f",FALSE)</f>
        <v>53435</v>
      </c>
      <c r="E1971" s="49">
        <f>_xll.qlInterestRateIndexValueDate(IndexON,D1971)</f>
        <v>53435</v>
      </c>
      <c r="F1971" s="52">
        <f>IFERROR(_xll.qlIndexFixing(IndexON,D1971,TRUE,_xll.ohTrigger(RecalcTrigger,TriggerON)),NA())</f>
        <v>2.0014198487077195E-2</v>
      </c>
      <c r="H1971" s="49">
        <f>_xll.qlCalendarAdvance(IborCalendar,$H1970,B1971,"f",FALSE)</f>
        <v>53421</v>
      </c>
      <c r="I1971" s="49">
        <f>_xll.qlInterestRateIndexValueDate(Index1M,$H1971)</f>
        <v>53423</v>
      </c>
      <c r="J1971" s="52">
        <f>IFERROR(_xll.qlIndexFixing(Index1M,$H1971,TRUE,_xll.ohTrigger(RecalcTrigger,Trigger1M)),NA())</f>
        <v>2.1715530474371303E-2</v>
      </c>
      <c r="K1971" s="52">
        <f>IFERROR(_xll.qlIndexFixing(ONIndex1M,I1971,TRUE,_xll.ohTrigger(RecalcTrigger,Trigger1M)),NA())</f>
        <v>2.1698939314829246E-2</v>
      </c>
      <c r="L1971" s="52">
        <f>IFERROR(_xll.qlIndexFixing(Index3M,H1971,TRUE,_xll.ohTrigger(RecalcTrigger,Trigger3M)),NA())</f>
        <v>2.3609332576889755E-2</v>
      </c>
      <c r="M1971" s="52">
        <f>IFERROR(_xll.qlIndexFixing(ONIndex3M,I1971,TRUE,_xll.ohTrigger(RecalcTrigger,Trigger3M)),NA())</f>
        <v>2.3564971503331478E-2</v>
      </c>
      <c r="N1971" s="52">
        <f>IFERROR(_xll.qlIndexFixing(Index6M,$H1971,TRUE,_xll.ohTrigger(RecalcTrigger,Trigger6M)),NA())</f>
        <v>2.5204576626107394E-2</v>
      </c>
      <c r="O1971" s="52">
        <f>IFERROR(_xll.qlIndexFixing(ONIndex6M,I1971,TRUE,_xll.ohTrigger(RecalcTrigger,Trigger6M)),NA())</f>
        <v>2.509995978149604E-2</v>
      </c>
      <c r="P1971" s="52">
        <f>IFERROR(_xll.qlIndexFixing(Index1Y,$H1971,TRUE,_xll.ohTrigger(RecalcTrigger,Trigger1Y)),NA())</f>
        <v>2.7307539228712638E-2</v>
      </c>
      <c r="Q1971" s="52">
        <f>IFERROR(_xll.qlIndexFixing(ONIndex1Y,I1971,TRUE,_xll.ohTrigger(RecalcTrigger,Trigger1Y)),NA())</f>
        <v>2.7128776473661631E-2</v>
      </c>
    </row>
    <row r="1972" spans="2:17" x14ac:dyDescent="0.2">
      <c r="B1972" s="46" t="s">
        <v>51</v>
      </c>
      <c r="D1972" s="49">
        <f>_xll.qlCalendarAdvance(LocalCalendar,$D1971,B1972,"f",FALSE)</f>
        <v>53442</v>
      </c>
      <c r="E1972" s="49">
        <f>_xll.qlInterestRateIndexValueDate(IndexON,D1972)</f>
        <v>53442</v>
      </c>
      <c r="F1972" s="52">
        <f>IFERROR(_xll.qlIndexFixing(IndexON,D1972,TRUE,_xll.ohTrigger(RecalcTrigger,TriggerON)),NA())</f>
        <v>2.0010481397640945E-2</v>
      </c>
      <c r="H1972" s="49">
        <f>_xll.qlCalendarAdvance(IborCalendar,$H1971,B1972,"f",FALSE)</f>
        <v>53428</v>
      </c>
      <c r="I1972" s="49">
        <f>_xll.qlInterestRateIndexValueDate(Index1M,$H1972)</f>
        <v>53430</v>
      </c>
      <c r="J1972" s="52">
        <f>IFERROR(_xll.qlIndexFixing(Index1M,$H1972,TRUE,_xll.ohTrigger(RecalcTrigger,Trigger1M)),NA())</f>
        <v>2.171380588757801E-2</v>
      </c>
      <c r="K1972" s="52">
        <f>IFERROR(_xll.qlIndexFixing(ONIndex1M,I1972,TRUE,_xll.ohTrigger(RecalcTrigger,Trigger1M)),NA())</f>
        <v>2.1697792363042367E-2</v>
      </c>
      <c r="L1972" s="52">
        <f>IFERROR(_xll.qlIndexFixing(Index3M,H1972,TRUE,_xll.ohTrigger(RecalcTrigger,Trigger3M)),NA())</f>
        <v>2.3605560866474119E-2</v>
      </c>
      <c r="M1972" s="52">
        <f>IFERROR(_xll.qlIndexFixing(ONIndex3M,I1972,TRUE,_xll.ohTrigger(RecalcTrigger,Trigger3M)),NA())</f>
        <v>2.3561263621090234E-2</v>
      </c>
      <c r="N1972" s="52">
        <f>IFERROR(_xll.qlIndexFixing(Index6M,$H1972,TRUE,_xll.ohTrigger(RecalcTrigger,Trigger6M)),NA())</f>
        <v>2.5199704183265899E-2</v>
      </c>
      <c r="O1972" s="52">
        <f>IFERROR(_xll.qlIndexFixing(ONIndex6M,I1972,TRUE,_xll.ohTrigger(RecalcTrigger,Trigger6M)),NA())</f>
        <v>2.509575958277388E-2</v>
      </c>
      <c r="P1972" s="52">
        <f>IFERROR(_xll.qlIndexFixing(Index1Y,$H1972,TRUE,_xll.ohTrigger(RecalcTrigger,Trigger1Y)),NA())</f>
        <v>2.7300624706863275E-2</v>
      </c>
      <c r="Q1972" s="52">
        <f>IFERROR(_xll.qlIndexFixing(ONIndex1Y,I1972,TRUE,_xll.ohTrigger(RecalcTrigger,Trigger1Y)),NA())</f>
        <v>2.7121343302916046E-2</v>
      </c>
    </row>
    <row r="1973" spans="2:17" x14ac:dyDescent="0.2">
      <c r="B1973" s="46" t="s">
        <v>51</v>
      </c>
      <c r="D1973" s="49">
        <f>_xll.qlCalendarAdvance(LocalCalendar,$D1972,B1973,"f",FALSE)</f>
        <v>53449</v>
      </c>
      <c r="E1973" s="49">
        <f>_xll.qlInterestRateIndexValueDate(IndexON,D1973)</f>
        <v>53449</v>
      </c>
      <c r="F1973" s="52">
        <f>IFERROR(_xll.qlIndexFixing(IndexON,D1973,TRUE,_xll.ohTrigger(RecalcTrigger,TriggerON)),NA())</f>
        <v>2.000675271052188E-2</v>
      </c>
      <c r="H1973" s="49">
        <f>_xll.qlCalendarAdvance(IborCalendar,$H1972,B1973,"f",FALSE)</f>
        <v>53435</v>
      </c>
      <c r="I1973" s="49">
        <f>_xll.qlInterestRateIndexValueDate(Index1M,$H1973)</f>
        <v>53437</v>
      </c>
      <c r="J1973" s="52">
        <f>IFERROR(_xll.qlIndexFixing(Index1M,$H1973,TRUE,_xll.ohTrigger(RecalcTrigger,Trigger1M)),NA())</f>
        <v>2.171265049632953E-2</v>
      </c>
      <c r="K1973" s="52">
        <f>IFERROR(_xll.qlIndexFixing(ONIndex1M,I1973,TRUE,_xll.ohTrigger(RecalcTrigger,Trigger1M)),NA())</f>
        <v>2.1696643733983834E-2</v>
      </c>
      <c r="L1973" s="52">
        <f>IFERROR(_xll.qlIndexFixing(Index3M,H1973,TRUE,_xll.ohTrigger(RecalcTrigger,Trigger3M)),NA())</f>
        <v>2.3601784555350971E-2</v>
      </c>
      <c r="M1973" s="52">
        <f>IFERROR(_xll.qlIndexFixing(ONIndex3M,I1973,TRUE,_xll.ohTrigger(RecalcTrigger,Trigger3M)),NA())</f>
        <v>2.3557544629042582E-2</v>
      </c>
      <c r="N1973" s="52">
        <f>IFERROR(_xll.qlIndexFixing(Index6M,$H1973,TRUE,_xll.ohTrigger(RecalcTrigger,Trigger6M)),NA())</f>
        <v>2.5195401196313635E-2</v>
      </c>
      <c r="O1973" s="52">
        <f>IFERROR(_xll.qlIndexFixing(ONIndex6M,I1973,TRUE,_xll.ohTrigger(RecalcTrigger,Trigger6M)),NA())</f>
        <v>2.5091545100330848E-2</v>
      </c>
      <c r="P1973" s="52">
        <f>IFERROR(_xll.qlIndexFixing(Index1Y,$H1973,TRUE,_xll.ohTrigger(RecalcTrigger,Trigger1Y)),NA())</f>
        <v>2.7292710588106204E-2</v>
      </c>
      <c r="Q1973" s="52">
        <f>IFERROR(_xll.qlIndexFixing(ONIndex1Y,I1973,TRUE,_xll.ohTrigger(RecalcTrigger,Trigger1Y)),NA())</f>
        <v>2.7113866611117032E-2</v>
      </c>
    </row>
    <row r="1974" spans="2:17" x14ac:dyDescent="0.2">
      <c r="B1974" s="46" t="s">
        <v>51</v>
      </c>
      <c r="D1974" s="49">
        <f>_xll.qlCalendarAdvance(LocalCalendar,$D1973,B1974,"f",FALSE)</f>
        <v>53456</v>
      </c>
      <c r="E1974" s="49">
        <f>_xll.qlInterestRateIndexValueDate(IndexON,D1974)</f>
        <v>53456</v>
      </c>
      <c r="F1974" s="52">
        <f>IFERROR(_xll.qlIndexFixing(IndexON,D1974,TRUE,_xll.ohTrigger(RecalcTrigger,TriggerON)),NA())</f>
        <v>2.0003013052898311E-2</v>
      </c>
      <c r="H1974" s="49">
        <f>_xll.qlCalendarAdvance(IborCalendar,$H1973,B1974,"f",FALSE)</f>
        <v>53442</v>
      </c>
      <c r="I1974" s="49">
        <f>_xll.qlInterestRateIndexValueDate(Index1M,$H1974)</f>
        <v>53444</v>
      </c>
      <c r="J1974" s="52">
        <f>IFERROR(_xll.qlIndexFixing(Index1M,$H1974,TRUE,_xll.ohTrigger(RecalcTrigger,Trigger1M)),NA())</f>
        <v>2.1712061495949286E-2</v>
      </c>
      <c r="K1974" s="52">
        <f>IFERROR(_xll.qlIndexFixing(ONIndex1M,I1974,TRUE,_xll.ohTrigger(RecalcTrigger,Trigger1M)),NA())</f>
        <v>2.1695493427600354E-2</v>
      </c>
      <c r="L1974" s="52">
        <f>IFERROR(_xll.qlIndexFixing(Index3M,H1974,TRUE,_xll.ohTrigger(RecalcTrigger,Trigger3M)),NA())</f>
        <v>2.359800434032645E-2</v>
      </c>
      <c r="M1974" s="52">
        <f>IFERROR(_xll.qlIndexFixing(ONIndex3M,I1974,TRUE,_xll.ohTrigger(RecalcTrigger,Trigger3M)),NA())</f>
        <v>2.3553814527108585E-2</v>
      </c>
      <c r="N1974" s="52">
        <f>IFERROR(_xll.qlIndexFixing(Index6M,$H1974,TRUE,_xll.ohTrigger(RecalcTrigger,Trigger6M)),NA())</f>
        <v>2.5191097152449833E-2</v>
      </c>
      <c r="O1974" s="52">
        <f>IFERROR(_xll.qlIndexFixing(ONIndex6M,I1974,TRUE,_xll.ohTrigger(RecalcTrigger,Trigger6M)),NA())</f>
        <v>2.5087316334140297E-2</v>
      </c>
      <c r="P1974" s="52">
        <f>IFERROR(_xll.qlIndexFixing(Index1Y,$H1974,TRUE,_xll.ohTrigger(RecalcTrigger,Trigger1Y)),NA())</f>
        <v>2.7285316960272418E-2</v>
      </c>
      <c r="Q1974" s="52">
        <f>IFERROR(_xll.qlIndexFixing(ONIndex1Y,I1974,TRUE,_xll.ohTrigger(RecalcTrigger,Trigger1Y)),NA())</f>
        <v>2.7106346398264591E-2</v>
      </c>
    </row>
    <row r="1975" spans="2:17" x14ac:dyDescent="0.2">
      <c r="B1975" s="46" t="s">
        <v>51</v>
      </c>
      <c r="D1975" s="49">
        <f>_xll.qlCalendarAdvance(LocalCalendar,$D1974,B1975,"f",FALSE)</f>
        <v>53463</v>
      </c>
      <c r="E1975" s="49">
        <f>_xll.qlInterestRateIndexValueDate(IndexON,D1975)</f>
        <v>53463</v>
      </c>
      <c r="F1975" s="52">
        <f>IFERROR(_xll.qlIndexFixing(IndexON,D1975,TRUE,_xll.ohTrigger(RecalcTrigger,TriggerON)),NA())</f>
        <v>1.9999269488000238E-2</v>
      </c>
      <c r="H1975" s="49">
        <f>_xll.qlCalendarAdvance(IborCalendar,$H1974,B1975,"f",FALSE)</f>
        <v>53449</v>
      </c>
      <c r="I1975" s="49">
        <f>_xll.qlInterestRateIndexValueDate(Index1M,$H1975)</f>
        <v>53451</v>
      </c>
      <c r="J1975" s="52">
        <f>IFERROR(_xll.qlIndexFixing(Index1M,$H1975,TRUE,_xll.ohTrigger(RecalcTrigger,Trigger1M)),NA())</f>
        <v>2.1710324690709177E-2</v>
      </c>
      <c r="K1975" s="52">
        <f>IFERROR(_xll.qlIndexFixing(ONIndex1M,I1975,TRUE,_xll.ohTrigger(RecalcTrigger,Trigger1M)),NA())</f>
        <v>2.169491272691948E-2</v>
      </c>
      <c r="L1975" s="52">
        <f>IFERROR(_xll.qlIndexFixing(Index3M,H1975,TRUE,_xll.ohTrigger(RecalcTrigger,Trigger3M)),NA())</f>
        <v>2.3595723745165349E-2</v>
      </c>
      <c r="M1975" s="52">
        <f>IFERROR(_xll.qlIndexFixing(ONIndex3M,I1975,TRUE,_xll.ohTrigger(RecalcTrigger,Trigger3M)),NA())</f>
        <v>2.3550575829678344E-2</v>
      </c>
      <c r="N1975" s="52">
        <f>IFERROR(_xll.qlIndexFixing(Index6M,$H1975,TRUE,_xll.ohTrigger(RecalcTrigger,Trigger6M)),NA())</f>
        <v>2.5186792613333332E-2</v>
      </c>
      <c r="O1975" s="52">
        <f>IFERROR(_xll.qlIndexFixing(ONIndex6M,I1975,TRUE,_xll.ohTrigger(RecalcTrigger,Trigger6M)),NA())</f>
        <v>2.5083643349990137E-2</v>
      </c>
      <c r="P1975" s="52">
        <f>IFERROR(_xll.qlIndexFixing(Index1Y,$H1975,TRUE,_xll.ohTrigger(RecalcTrigger,Trigger1Y)),NA())</f>
        <v>2.7278447011775061E-2</v>
      </c>
      <c r="Q1975" s="52">
        <f>IFERROR(_xll.qlIndexFixing(ONIndex1Y,I1975,TRUE,_xll.ohTrigger(RecalcTrigger,Trigger1Y)),NA())</f>
        <v>2.7099260303473649E-2</v>
      </c>
    </row>
    <row r="1976" spans="2:17" x14ac:dyDescent="0.2">
      <c r="B1976" s="46" t="s">
        <v>51</v>
      </c>
      <c r="D1976" s="49">
        <f>_xll.qlCalendarAdvance(LocalCalendar,$D1975,B1976,"f",FALSE)</f>
        <v>53470</v>
      </c>
      <c r="E1976" s="49">
        <f>_xll.qlInterestRateIndexValueDate(IndexON,D1976)</f>
        <v>53470</v>
      </c>
      <c r="F1976" s="52">
        <f>IFERROR(_xll.qlIndexFixing(IndexON,D1976,TRUE,_xll.ohTrigger(RecalcTrigger,TriggerON)),NA())</f>
        <v>1.9995524029017275E-2</v>
      </c>
      <c r="H1976" s="49">
        <f>_xll.qlCalendarAdvance(IborCalendar,$H1975,B1976,"f",FALSE)</f>
        <v>53456</v>
      </c>
      <c r="I1976" s="49">
        <f>_xll.qlInterestRateIndexValueDate(Index1M,$H1976)</f>
        <v>53458</v>
      </c>
      <c r="J1976" s="52">
        <f>IFERROR(_xll.qlIndexFixing(Index1M,$H1976,TRUE,_xll.ohTrigger(RecalcTrigger,Trigger1M)),NA())</f>
        <v>2.1709151257938868E-2</v>
      </c>
      <c r="K1976" s="52">
        <f>IFERROR(_xll.qlIndexFixing(ONIndex1M,I1976,TRUE,_xll.ohTrigger(RecalcTrigger,Trigger1M)),NA())</f>
        <v>2.1693186343876292E-2</v>
      </c>
      <c r="L1976" s="52">
        <f>IFERROR(_xll.qlIndexFixing(Index3M,H1976,TRUE,_xll.ohTrigger(RecalcTrigger,Trigger3M)),NA())</f>
        <v>2.3591936608059305E-2</v>
      </c>
      <c r="M1976" s="52">
        <f>IFERROR(_xll.qlIndexFixing(ONIndex3M,I1976,TRUE,_xll.ohTrigger(RecalcTrigger,Trigger3M)),NA())</f>
        <v>2.3546322923770902E-2</v>
      </c>
      <c r="N1976" s="52">
        <f>IFERROR(_xll.qlIndexFixing(Index6M,$H1976,TRUE,_xll.ohTrigger(RecalcTrigger,Trigger6M)),NA())</f>
        <v>2.5183057801796985E-2</v>
      </c>
      <c r="O1976" s="52">
        <f>IFERROR(_xll.qlIndexFixing(ONIndex6M,I1976,TRUE,_xll.ohTrigger(RecalcTrigger,Trigger6M)),NA())</f>
        <v>2.5078819091337579E-2</v>
      </c>
      <c r="P1976" s="52">
        <f>IFERROR(_xll.qlIndexFixing(Index1Y,$H1976,TRUE,_xll.ohTrigger(RecalcTrigger,Trigger1Y)),NA())</f>
        <v>2.7270576974918716E-2</v>
      </c>
      <c r="Q1976" s="52">
        <f>IFERROR(_xll.qlIndexFixing(ONIndex1Y,I1976,TRUE,_xll.ohTrigger(RecalcTrigger,Trigger1Y)),NA())</f>
        <v>2.7091188315795378E-2</v>
      </c>
    </row>
    <row r="1977" spans="2:17" x14ac:dyDescent="0.2">
      <c r="B1977" s="46" t="s">
        <v>51</v>
      </c>
      <c r="D1977" s="49">
        <f>_xll.qlCalendarAdvance(LocalCalendar,$D1976,B1977,"f",FALSE)</f>
        <v>53477</v>
      </c>
      <c r="E1977" s="49">
        <f>_xll.qlInterestRateIndexValueDate(IndexON,D1977)</f>
        <v>53477</v>
      </c>
      <c r="F1977" s="52">
        <f>IFERROR(_xll.qlIndexFixing(IndexON,D1977,TRUE,_xll.ohTrigger(RecalcTrigger,TriggerON)),NA())</f>
        <v>1.9991776676189232E-2</v>
      </c>
      <c r="H1977" s="49">
        <f>_xll.qlCalendarAdvance(IborCalendar,$H1976,B1977,"f",FALSE)</f>
        <v>53463</v>
      </c>
      <c r="I1977" s="49">
        <f>_xll.qlInterestRateIndexValueDate(Index1M,$H1977)</f>
        <v>53465</v>
      </c>
      <c r="J1977" s="52">
        <f>IFERROR(_xll.qlIndexFixing(Index1M,$H1977,TRUE,_xll.ohTrigger(RecalcTrigger,Trigger1M)),NA())</f>
        <v>2.1707969464664016E-2</v>
      </c>
      <c r="K1977" s="52">
        <f>IFERROR(_xll.qlIndexFixing(ONIndex1M,I1977,TRUE,_xll.ohTrigger(RecalcTrigger,Trigger1M)),NA())</f>
        <v>2.16920233298179E-2</v>
      </c>
      <c r="L1977" s="52">
        <f>IFERROR(_xll.qlIndexFixing(Index3M,H1977,TRUE,_xll.ohTrigger(RecalcTrigger,Trigger3M)),NA())</f>
        <v>2.3588147337555123E-2</v>
      </c>
      <c r="M1977" s="52">
        <f>IFERROR(_xll.qlIndexFixing(ONIndex3M,I1977,TRUE,_xll.ohTrigger(RecalcTrigger,Trigger3M)),NA())</f>
        <v>2.3542569785330869E-2</v>
      </c>
      <c r="N1977" s="52">
        <f>IFERROR(_xll.qlIndexFixing(Index6M,$H1977,TRUE,_xll.ohTrigger(RecalcTrigger,Trigger6M)),NA())</f>
        <v>2.5178184023049902E-2</v>
      </c>
      <c r="O1977" s="52">
        <f>IFERROR(_xll.qlIndexFixing(ONIndex6M,I1977,TRUE,_xll.ohTrigger(RecalcTrigger,Trigger6M)),NA())</f>
        <v>2.507456422490506E-2</v>
      </c>
      <c r="P1977" s="52">
        <f>IFERROR(_xll.qlIndexFixing(Index1Y,$H1977,TRUE,_xll.ohTrigger(RecalcTrigger,Trigger1Y)),NA())</f>
        <v>2.7263232435017992E-2</v>
      </c>
      <c r="Q1977" s="52">
        <f>IFERROR(_xll.qlIndexFixing(ONIndex1Y,I1977,TRUE,_xll.ohTrigger(RecalcTrigger,Trigger1Y)),NA())</f>
        <v>2.7083606374214142E-2</v>
      </c>
    </row>
    <row r="1978" spans="2:17" x14ac:dyDescent="0.2">
      <c r="B1978" s="46" t="s">
        <v>51</v>
      </c>
      <c r="D1978" s="49">
        <f>_xll.qlCalendarAdvance(LocalCalendar,$D1977,B1978,"f",FALSE)</f>
        <v>53484</v>
      </c>
      <c r="E1978" s="49">
        <f>_xll.qlInterestRateIndexValueDate(IndexON,D1978)</f>
        <v>53484</v>
      </c>
      <c r="F1978" s="52">
        <f>IFERROR(_xll.qlIndexFixing(IndexON,D1978,TRUE,_xll.ohTrigger(RecalcTrigger,TriggerON)),NA())</f>
        <v>1.9988027429356237E-2</v>
      </c>
      <c r="H1978" s="49">
        <f>_xll.qlCalendarAdvance(IborCalendar,$H1977,B1978,"f",FALSE)</f>
        <v>53470</v>
      </c>
      <c r="I1978" s="49">
        <f>_xll.qlInterestRateIndexValueDate(Index1M,$H1978)</f>
        <v>53472</v>
      </c>
      <c r="J1978" s="52">
        <f>IFERROR(_xll.qlIndexFixing(Index1M,$H1978,TRUE,_xll.ohTrigger(RecalcTrigger,Trigger1M)),NA())</f>
        <v>2.1706779263655298E-2</v>
      </c>
      <c r="K1978" s="52">
        <f>IFERROR(_xll.qlIndexFixing(ONIndex1M,I1978,TRUE,_xll.ohTrigger(RecalcTrigger,Trigger1M)),NA())</f>
        <v>2.1691421310243708E-2</v>
      </c>
      <c r="L1978" s="52">
        <f>IFERROR(_xll.qlIndexFixing(Index3M,H1978,TRUE,_xll.ohTrigger(RecalcTrigger,Trigger3M)),NA())</f>
        <v>2.3584855669145154E-2</v>
      </c>
      <c r="M1978" s="52">
        <f>IFERROR(_xll.qlIndexFixing(ONIndex3M,I1978,TRUE,_xll.ohTrigger(RecalcTrigger,Trigger3M)),NA())</f>
        <v>2.3539315717495679E-2</v>
      </c>
      <c r="N1978" s="52">
        <f>IFERROR(_xll.qlIndexFixing(Index6M,$H1978,TRUE,_xll.ohTrigger(RecalcTrigger,Trigger6M)),NA())</f>
        <v>2.5173880300191163E-2</v>
      </c>
      <c r="O1978" s="52">
        <f>IFERROR(_xll.qlIndexFixing(ONIndex6M,I1978,TRUE,_xll.ohTrigger(RecalcTrigger,Trigger6M)),NA())</f>
        <v>2.5070878739301694E-2</v>
      </c>
      <c r="P1978" s="52">
        <f>IFERROR(_xll.qlIndexFixing(Index1Y,$H1978,TRUE,_xll.ohTrigger(RecalcTrigger,Trigger1Y)),NA())</f>
        <v>2.7256415472811442E-2</v>
      </c>
      <c r="Q1978" s="52">
        <f>IFERROR(_xll.qlIndexFixing(ONIndex1Y,I1978,TRUE,_xll.ohTrigger(RecalcTrigger,Trigger1Y)),NA())</f>
        <v>2.7076519626272333E-2</v>
      </c>
    </row>
    <row r="1979" spans="2:17" x14ac:dyDescent="0.2">
      <c r="B1979" s="46" t="s">
        <v>51</v>
      </c>
      <c r="D1979" s="49">
        <f>_xll.qlCalendarAdvance(LocalCalendar,$D1978,B1979,"f",FALSE)</f>
        <v>53491</v>
      </c>
      <c r="E1979" s="49">
        <f>_xll.qlInterestRateIndexValueDate(IndexON,D1979)</f>
        <v>53491</v>
      </c>
      <c r="F1979" s="52">
        <f>IFERROR(_xll.qlIndexFixing(IndexON,D1979,TRUE,_xll.ohTrigger(RecalcTrigger,TriggerON)),NA())</f>
        <v>1.9984276288518288E-2</v>
      </c>
      <c r="H1979" s="49">
        <f>_xll.qlCalendarAdvance(IborCalendar,$H1978,B1979,"f",FALSE)</f>
        <v>53477</v>
      </c>
      <c r="I1979" s="49">
        <f>_xll.qlInterestRateIndexValueDate(Index1M,$H1979)</f>
        <v>53479</v>
      </c>
      <c r="J1979" s="52">
        <f>IFERROR(_xll.qlIndexFixing(Index1M,$H1979,TRUE,_xll.ohTrigger(RecalcTrigger,Trigger1M)),NA())</f>
        <v>2.1705580654902402E-2</v>
      </c>
      <c r="K1979" s="52">
        <f>IFERROR(_xll.qlIndexFixing(ONIndex1M,I1979,TRUE,_xll.ohTrigger(RecalcTrigger,Trigger1M)),NA())</f>
        <v>2.1689672120670522E-2</v>
      </c>
      <c r="L1979" s="52">
        <f>IFERROR(_xll.qlIndexFixing(Index3M,H1979,TRUE,_xll.ohTrigger(RecalcTrigger,Trigger3M)),NA())</f>
        <v>2.3581061775178169E-2</v>
      </c>
      <c r="M1979" s="52">
        <f>IFERROR(_xll.qlIndexFixing(ONIndex3M,I1979,TRUE,_xll.ohTrigger(RecalcTrigger,Trigger3M)),NA())</f>
        <v>2.3535057198005305E-2</v>
      </c>
      <c r="N1979" s="52">
        <f>IFERROR(_xll.qlIndexFixing(Index6M,$H1979,TRUE,_xll.ohTrigger(RecalcTrigger,Trigger6M)),NA())</f>
        <v>2.5169576964673611E-2</v>
      </c>
      <c r="O1979" s="52">
        <f>IFERROR(_xll.qlIndexFixing(ONIndex6M,I1979,TRUE,_xll.ohTrigger(RecalcTrigger,Trigger6M)),NA())</f>
        <v>2.506605561202413E-2</v>
      </c>
      <c r="P1979" s="52">
        <f>IFERROR(_xll.qlIndexFixing(Index1Y,$H1979,TRUE,_xll.ohTrigger(RecalcTrigger,Trigger1Y)),NA())</f>
        <v>2.7248595022367102E-2</v>
      </c>
      <c r="Q1979" s="52">
        <f>IFERROR(_xll.qlIndexFixing(ONIndex1Y,I1979,TRUE,_xll.ohTrigger(RecalcTrigger,Trigger1Y)),NA())</f>
        <v>2.7068492618287365E-2</v>
      </c>
    </row>
    <row r="1980" spans="2:17" x14ac:dyDescent="0.2">
      <c r="B1980" s="46" t="s">
        <v>51</v>
      </c>
      <c r="D1980" s="49">
        <f>_xll.qlCalendarAdvance(LocalCalendar,$D1979,B1980,"f",FALSE)</f>
        <v>53498</v>
      </c>
      <c r="E1980" s="49">
        <f>_xll.qlInterestRateIndexValueDate(IndexON,D1980)</f>
        <v>53498</v>
      </c>
      <c r="F1980" s="52">
        <f>IFERROR(_xll.qlIndexFixing(IndexON,D1980,TRUE,_xll.ohTrigger(RecalcTrigger,TriggerON)),NA())</f>
        <v>1.9980523253755322E-2</v>
      </c>
      <c r="H1980" s="49">
        <f>_xll.qlCalendarAdvance(IborCalendar,$H1979,B1980,"f",FALSE)</f>
        <v>53484</v>
      </c>
      <c r="I1980" s="49">
        <f>_xll.qlInterestRateIndexValueDate(Index1M,$H1980)</f>
        <v>53486</v>
      </c>
      <c r="J1980" s="52">
        <f>IFERROR(_xll.qlIndexFixing(Index1M,$H1980,TRUE,_xll.ohTrigger(RecalcTrigger,Trigger1M)),NA())</f>
        <v>2.1704373638415642E-2</v>
      </c>
      <c r="K1980" s="52">
        <f>IFERROR(_xll.qlIndexFixing(ONIndex1M,I1980,TRUE,_xll.ohTrigger(RecalcTrigger,Trigger1M)),NA())</f>
        <v>2.1688483925581536E-2</v>
      </c>
      <c r="L1980" s="52">
        <f>IFERROR(_xll.qlIndexFixing(Index3M,H1980,TRUE,_xll.ohTrigger(RecalcTrigger,Trigger3M)),NA())</f>
        <v>2.3576766851578546E-2</v>
      </c>
      <c r="M1980" s="52">
        <f>IFERROR(_xll.qlIndexFixing(ONIndex3M,I1980,TRUE,_xll.ohTrigger(RecalcTrigger,Trigger3M)),NA())</f>
        <v>2.3531297749119773E-2</v>
      </c>
      <c r="N1980" s="52">
        <f>IFERROR(_xll.qlIndexFixing(Index6M,$H1980,TRUE,_xll.ohTrigger(RecalcTrigger,Trigger6M)),NA())</f>
        <v>2.5165274016495084E-2</v>
      </c>
      <c r="O1980" s="52">
        <f>IFERROR(_xll.qlIndexFixing(ONIndex6M,I1980,TRUE,_xll.ohTrigger(RecalcTrigger,Trigger6M)),NA())</f>
        <v>2.5061801865629008E-2</v>
      </c>
      <c r="P1980" s="52">
        <f>IFERROR(_xll.qlIndexFixing(Index1Y,$H1980,TRUE,_xll.ohTrigger(RecalcTrigger,Trigger1Y)),NA())</f>
        <v>2.7241302148868322E-2</v>
      </c>
      <c r="Q1980" s="52">
        <f>IFERROR(_xll.qlIndexFixing(ONIndex1Y,I1980,TRUE,_xll.ohTrigger(RecalcTrigger,Trigger1Y)),NA())</f>
        <v>2.7060960803995115E-2</v>
      </c>
    </row>
    <row r="1981" spans="2:17" x14ac:dyDescent="0.2">
      <c r="B1981" s="46" t="s">
        <v>51</v>
      </c>
      <c r="D1981" s="49">
        <f>_xll.qlCalendarAdvance(LocalCalendar,$D1980,B1981,"f",FALSE)</f>
        <v>53505</v>
      </c>
      <c r="E1981" s="49">
        <f>_xll.qlInterestRateIndexValueDate(IndexON,D1981)</f>
        <v>53505</v>
      </c>
      <c r="F1981" s="52">
        <f>IFERROR(_xll.qlIndexFixing(IndexON,D1981,TRUE,_xll.ohTrigger(RecalcTrigger,TriggerON)),NA())</f>
        <v>1.997676832506734E-2</v>
      </c>
      <c r="H1981" s="49">
        <f>_xll.qlCalendarAdvance(IborCalendar,$H1980,B1981,"f",FALSE)</f>
        <v>53491</v>
      </c>
      <c r="I1981" s="49">
        <f>_xll.qlInterestRateIndexValueDate(Index1M,$H1981)</f>
        <v>53493</v>
      </c>
      <c r="J1981" s="52">
        <f>IFERROR(_xll.qlIndexFixing(Index1M,$H1981,TRUE,_xll.ohTrigger(RecalcTrigger,Trigger1M)),NA())</f>
        <v>2.170315821419502E-2</v>
      </c>
      <c r="K1981" s="52">
        <f>IFERROR(_xll.qlIndexFixing(ONIndex1M,I1981,TRUE,_xll.ohTrigger(RecalcTrigger,Trigger1M)),NA())</f>
        <v>2.1687287336780159E-2</v>
      </c>
      <c r="L1981" s="52">
        <f>IFERROR(_xll.qlIndexFixing(Index3M,H1981,TRUE,_xll.ohTrigger(RecalcTrigger,Trigger3M)),NA())</f>
        <v>2.3572969131456338E-2</v>
      </c>
      <c r="M1981" s="52">
        <f>IFERROR(_xll.qlIndexFixing(ONIndex3M,I1981,TRUE,_xll.ohTrigger(RecalcTrigger,Trigger3M)),NA())</f>
        <v>2.3527536196770171E-2</v>
      </c>
      <c r="N1981" s="52">
        <f>IFERROR(_xll.qlIndexFixing(Index6M,$H1981,TRUE,_xll.ohTrigger(RecalcTrigger,Trigger6M)),NA())</f>
        <v>2.5160971455652128E-2</v>
      </c>
      <c r="O1981" s="52">
        <f>IFERROR(_xll.qlIndexFixing(ONIndex6M,I1981,TRUE,_xll.ohTrigger(RecalcTrigger,Trigger6M)),NA())</f>
        <v>2.5057548492561921E-2</v>
      </c>
      <c r="P1981" s="52">
        <f>IFERROR(_xll.qlIndexFixing(Index1Y,$H1981,TRUE,_xll.ohTrigger(RecalcTrigger,Trigger1Y)),NA())</f>
        <v>2.7234026496756589E-2</v>
      </c>
      <c r="Q1981" s="52">
        <f>IFERROR(_xll.qlIndexFixing(ONIndex1Y,I1981,TRUE,_xll.ohTrigger(RecalcTrigger,Trigger1Y)),NA())</f>
        <v>2.7053445698763667E-2</v>
      </c>
    </row>
    <row r="1982" spans="2:17" x14ac:dyDescent="0.2">
      <c r="B1982" s="46" t="s">
        <v>51</v>
      </c>
      <c r="D1982" s="49">
        <f>_xll.qlCalendarAdvance(LocalCalendar,$D1981,B1982,"f",FALSE)</f>
        <v>53513</v>
      </c>
      <c r="E1982" s="49">
        <f>_xll.qlInterestRateIndexValueDate(IndexON,D1982)</f>
        <v>53513</v>
      </c>
      <c r="F1982" s="52">
        <f>IFERROR(_xll.qlIndexFixing(IndexON,D1982,TRUE,_xll.ohTrigger(RecalcTrigger,TriggerON)),NA())</f>
        <v>1.9972474658764838E-2</v>
      </c>
      <c r="H1982" s="49">
        <f>_xll.qlCalendarAdvance(IborCalendar,$H1981,B1982,"f",FALSE)</f>
        <v>53498</v>
      </c>
      <c r="I1982" s="49">
        <f>_xll.qlInterestRateIndexValueDate(Index1M,$H1982)</f>
        <v>53500</v>
      </c>
      <c r="J1982" s="52">
        <f>IFERROR(_xll.qlIndexFixing(Index1M,$H1982,TRUE,_xll.ohTrigger(RecalcTrigger,Trigger1M)),NA())</f>
        <v>2.1701934382243111E-2</v>
      </c>
      <c r="K1982" s="52">
        <f>IFERROR(_xll.qlIndexFixing(ONIndex1M,I1982,TRUE,_xll.ohTrigger(RecalcTrigger,Trigger1M)),NA())</f>
        <v>2.168608235431968E-2</v>
      </c>
      <c r="L1982" s="52">
        <f>IFERROR(_xll.qlIndexFixing(Index3M,H1982,TRUE,_xll.ohTrigger(RecalcTrigger,Trigger3M)),NA())</f>
        <v>2.3569169298945567E-2</v>
      </c>
      <c r="M1982" s="52">
        <f>IFERROR(_xll.qlIndexFixing(ONIndex3M,I1982,TRUE,_xll.ohTrigger(RecalcTrigger,Trigger3M)),NA())</f>
        <v>2.3523772540929855E-2</v>
      </c>
      <c r="N1982" s="52">
        <f>IFERROR(_xll.qlIndexFixing(Index6M,$H1982,TRUE,_xll.ohTrigger(RecalcTrigger,Trigger6M)),NA())</f>
        <v>2.515666928214301E-2</v>
      </c>
      <c r="O1982" s="52">
        <f>IFERROR(_xll.qlIndexFixing(ONIndex6M,I1982,TRUE,_xll.ohTrigger(RecalcTrigger,Trigger6M)),NA())</f>
        <v>2.505329549287616E-2</v>
      </c>
      <c r="P1982" s="52">
        <f>IFERROR(_xll.qlIndexFixing(Index1Y,$H1982,TRUE,_xll.ohTrigger(RecalcTrigger,Trigger1Y)),NA())</f>
        <v>2.7226768065659875E-2</v>
      </c>
      <c r="Q1982" s="52">
        <f>IFERROR(_xll.qlIndexFixing(ONIndex1Y,I1982,TRUE,_xll.ohTrigger(RecalcTrigger,Trigger1Y)),NA())</f>
        <v>2.7045947302619666E-2</v>
      </c>
    </row>
    <row r="1983" spans="2:17" x14ac:dyDescent="0.2">
      <c r="B1983" s="46" t="s">
        <v>51</v>
      </c>
      <c r="D1983" s="49">
        <f>_xll.qlCalendarAdvance(LocalCalendar,$D1982,B1983,"f",FALSE)</f>
        <v>53520</v>
      </c>
      <c r="E1983" s="49">
        <f>_xll.qlInterestRateIndexValueDate(IndexON,D1983)</f>
        <v>53520</v>
      </c>
      <c r="F1983" s="52">
        <f>IFERROR(_xll.qlIndexFixing(IndexON,D1983,TRUE,_xll.ohTrigger(RecalcTrigger,TriggerON)),NA())</f>
        <v>1.9968715671643267E-2</v>
      </c>
      <c r="H1983" s="49">
        <f>_xll.qlCalendarAdvance(IborCalendar,$H1982,B1983,"f",FALSE)</f>
        <v>53505</v>
      </c>
      <c r="I1983" s="49">
        <f>_xll.qlInterestRateIndexValueDate(Index1M,$H1983)</f>
        <v>53507</v>
      </c>
      <c r="J1983" s="52">
        <f>IFERROR(_xll.qlIndexFixing(Index1M,$H1983,TRUE,_xll.ohTrigger(RecalcTrigger,Trigger1M)),NA())</f>
        <v>2.1701267010258984E-2</v>
      </c>
      <c r="K1983" s="52">
        <f>IFERROR(_xll.qlIndexFixing(ONIndex1M,I1983,TRUE,_xll.ohTrigger(RecalcTrigger,Trigger1M)),NA())</f>
        <v>2.168486897814681E-2</v>
      </c>
      <c r="L1983" s="52">
        <f>IFERROR(_xll.qlIndexFixing(Index3M,H1983,TRUE,_xll.ohTrigger(RecalcTrigger,Trigger3M)),NA())</f>
        <v>2.3563874094825434E-2</v>
      </c>
      <c r="M1983" s="52">
        <f>IFERROR(_xll.qlIndexFixing(ONIndex3M,I1983,TRUE,_xll.ohTrigger(RecalcTrigger,Trigger3M)),NA())</f>
        <v>2.3520006781572178E-2</v>
      </c>
      <c r="N1983" s="52">
        <f>IFERROR(_xll.qlIndexFixing(Index6M,$H1983,TRUE,_xll.ohTrigger(RecalcTrigger,Trigger6M)),NA())</f>
        <v>2.5152367495964709E-2</v>
      </c>
      <c r="O1983" s="52">
        <f>IFERROR(_xll.qlIndexFixing(ONIndex6M,I1983,TRUE,_xll.ohTrigger(RecalcTrigger,Trigger6M)),NA())</f>
        <v>2.5049042866491789E-2</v>
      </c>
      <c r="P1983" s="52">
        <f>IFERROR(_xll.qlIndexFixing(Index1Y,$H1983,TRUE,_xll.ohTrigger(RecalcTrigger,Trigger1Y)),NA())</f>
        <v>2.7217986037224074E-2</v>
      </c>
      <c r="Q1983" s="52">
        <f>IFERROR(_xll.qlIndexFixing(ONIndex1Y,I1983,TRUE,_xll.ohTrigger(RecalcTrigger,Trigger1Y)),NA())</f>
        <v>2.7038465615536467E-2</v>
      </c>
    </row>
    <row r="1984" spans="2:17" x14ac:dyDescent="0.2">
      <c r="B1984" s="46" t="s">
        <v>51</v>
      </c>
      <c r="D1984" s="49">
        <f>_xll.qlCalendarAdvance(LocalCalendar,$D1983,B1984,"f",FALSE)</f>
        <v>53527</v>
      </c>
      <c r="E1984" s="49">
        <f>_xll.qlInterestRateIndexValueDate(IndexON,D1984)</f>
        <v>53527</v>
      </c>
      <c r="F1984" s="52">
        <f>IFERROR(_xll.qlIndexFixing(IndexON,D1984,TRUE,_xll.ohTrigger(RecalcTrigger,TriggerON)),NA())</f>
        <v>1.9964954790596678E-2</v>
      </c>
      <c r="H1984" s="49">
        <f>_xll.qlCalendarAdvance(IborCalendar,$H1983,B1984,"f",FALSE)</f>
        <v>53512</v>
      </c>
      <c r="I1984" s="49">
        <f>_xll.qlInterestRateIndexValueDate(Index1M,$H1984)</f>
        <v>53514</v>
      </c>
      <c r="J1984" s="52">
        <f>IFERROR(_xll.qlIndexFixing(Index1M,$H1984,TRUE,_xll.ohTrigger(RecalcTrigger,Trigger1M)),NA())</f>
        <v>2.1699461495158331E-2</v>
      </c>
      <c r="K1984" s="52">
        <f>IFERROR(_xll.qlIndexFixing(ONIndex1M,I1984,TRUE,_xll.ohTrigger(RecalcTrigger,Trigger1M)),NA())</f>
        <v>2.1683647208341483E-2</v>
      </c>
      <c r="L1984" s="52">
        <f>IFERROR(_xll.qlIndexFixing(Index3M,H1984,TRUE,_xll.ohTrigger(RecalcTrigger,Trigger3M)),NA())</f>
        <v>2.3562060617994915E-2</v>
      </c>
      <c r="M1984" s="52">
        <f>IFERROR(_xll.qlIndexFixing(ONIndex3M,I1984,TRUE,_xll.ohTrigger(RecalcTrigger,Trigger3M)),NA())</f>
        <v>2.3516238918777077E-2</v>
      </c>
      <c r="N1984" s="52">
        <f>IFERROR(_xll.qlIndexFixing(Index6M,$H1984,TRUE,_xll.ohTrigger(RecalcTrigger,Trigger6M)),NA())</f>
        <v>2.5148066097115066E-2</v>
      </c>
      <c r="O1984" s="52">
        <f>IFERROR(_xll.qlIndexFixing(ONIndex6M,I1984,TRUE,_xll.ohTrigger(RecalcTrigger,Trigger6M)),NA())</f>
        <v>2.5044790613488743E-2</v>
      </c>
      <c r="P1984" s="52">
        <f>IFERROR(_xll.qlIndexFixing(Index1Y,$H1984,TRUE,_xll.ohTrigger(RecalcTrigger,Trigger1Y)),NA())</f>
        <v>2.7212302865026926E-2</v>
      </c>
      <c r="Q1984" s="52">
        <f>IFERROR(_xll.qlIndexFixing(ONIndex1Y,I1984,TRUE,_xll.ohTrigger(RecalcTrigger,Trigger1Y)),NA())</f>
        <v>2.7031000637567359E-2</v>
      </c>
    </row>
    <row r="1985" spans="2:17" x14ac:dyDescent="0.2">
      <c r="B1985" s="46" t="s">
        <v>51</v>
      </c>
      <c r="D1985" s="49">
        <f>_xll.qlCalendarAdvance(LocalCalendar,$D1984,B1985,"f",FALSE)</f>
        <v>53534</v>
      </c>
      <c r="E1985" s="49">
        <f>_xll.qlInterestRateIndexValueDate(IndexON,D1985)</f>
        <v>53534</v>
      </c>
      <c r="F1985" s="52">
        <f>IFERROR(_xll.qlIndexFixing(IndexON,D1985,TRUE,_xll.ohTrigger(RecalcTrigger,TriggerON)),NA())</f>
        <v>1.9961192015465201E-2</v>
      </c>
      <c r="H1985" s="49">
        <f>_xll.qlCalendarAdvance(IborCalendar,$H1984,B1985,"f",FALSE)</f>
        <v>53519</v>
      </c>
      <c r="I1985" s="49">
        <f>_xll.qlInterestRateIndexValueDate(Index1M,$H1985)</f>
        <v>53521</v>
      </c>
      <c r="J1985" s="52">
        <f>IFERROR(_xll.qlIndexFixing(Index1M,$H1985,TRUE,_xll.ohTrigger(RecalcTrigger,Trigger1M)),NA())</f>
        <v>2.1698212440028036E-2</v>
      </c>
      <c r="K1985" s="52">
        <f>IFERROR(_xll.qlIndexFixing(ONIndex1M,I1985,TRUE,_xll.ohTrigger(RecalcTrigger,Trigger1M)),NA())</f>
        <v>2.1682417044850411E-2</v>
      </c>
      <c r="L1985" s="52">
        <f>IFERROR(_xll.qlIndexFixing(Index3M,H1985,TRUE,_xll.ohTrigger(RecalcTrigger,Trigger3M)),NA())</f>
        <v>2.3557757127142264E-2</v>
      </c>
      <c r="M1985" s="52">
        <f>IFERROR(_xll.qlIndexFixing(ONIndex3M,I1985,TRUE,_xll.ohTrigger(RecalcTrigger,Trigger3M)),NA())</f>
        <v>2.3512468952464616E-2</v>
      </c>
      <c r="N1985" s="52">
        <f>IFERROR(_xll.qlIndexFixing(Index6M,$H1985,TRUE,_xll.ohTrigger(RecalcTrigger,Trigger6M)),NA())</f>
        <v>2.5143765085591484E-2</v>
      </c>
      <c r="O1985" s="52">
        <f>IFERROR(_xll.qlIndexFixing(ONIndex6M,I1985,TRUE,_xll.ohTrigger(RecalcTrigger,Trigger6M)),NA())</f>
        <v>2.5040538733813733E-2</v>
      </c>
      <c r="P1985" s="52">
        <f>IFERROR(_xll.qlIndexFixing(Index1Y,$H1985,TRUE,_xll.ohTrigger(RecalcTrigger,Trigger1Y)),NA())</f>
        <v>2.7205096094750792E-2</v>
      </c>
      <c r="Q1985" s="52">
        <f>IFERROR(_xll.qlIndexFixing(ONIndex1Y,I1985,TRUE,_xll.ohTrigger(RecalcTrigger,Trigger1Y)),NA())</f>
        <v>2.7023552368632409E-2</v>
      </c>
    </row>
    <row r="1986" spans="2:17" x14ac:dyDescent="0.2">
      <c r="B1986" s="46" t="s">
        <v>51</v>
      </c>
      <c r="D1986" s="49">
        <f>_xll.qlCalendarAdvance(LocalCalendar,$D1985,B1986,"f",FALSE)</f>
        <v>53541</v>
      </c>
      <c r="E1986" s="49">
        <f>_xll.qlInterestRateIndexValueDate(IndexON,D1986)</f>
        <v>53541</v>
      </c>
      <c r="F1986" s="52">
        <f>IFERROR(_xll.qlIndexFixing(IndexON,D1986,TRUE,_xll.ohTrigger(RecalcTrigger,TriggerON)),NA())</f>
        <v>1.9957427346408707E-2</v>
      </c>
      <c r="H1986" s="49">
        <f>_xll.qlCalendarAdvance(IborCalendar,$H1985,B1986,"f",FALSE)</f>
        <v>53526</v>
      </c>
      <c r="I1986" s="49">
        <f>_xll.qlInterestRateIndexValueDate(Index1M,$H1986)</f>
        <v>53528</v>
      </c>
      <c r="J1986" s="52">
        <f>IFERROR(_xll.qlIndexFixing(Index1M,$H1986,TRUE,_xll.ohTrigger(RecalcTrigger,Trigger1M)),NA())</f>
        <v>2.1696954977179352E-2</v>
      </c>
      <c r="K1986" s="52">
        <f>IFERROR(_xll.qlIndexFixing(ONIndex1M,I1986,TRUE,_xll.ohTrigger(RecalcTrigger,Trigger1M)),NA())</f>
        <v>2.1681178487673591E-2</v>
      </c>
      <c r="L1986" s="52">
        <f>IFERROR(_xll.qlIndexFixing(Index3M,H1986,TRUE,_xll.ohTrigger(RecalcTrigger,Trigger3M)),NA())</f>
        <v>2.3553948845140175E-2</v>
      </c>
      <c r="M1986" s="52">
        <f>IFERROR(_xll.qlIndexFixing(ONIndex3M,I1986,TRUE,_xll.ohTrigger(RecalcTrigger,Trigger3M)),NA())</f>
        <v>2.350869688271473E-2</v>
      </c>
      <c r="N1986" s="52">
        <f>IFERROR(_xll.qlIndexFixing(Index6M,$H1986,TRUE,_xll.ohTrigger(RecalcTrigger,Trigger6M)),NA())</f>
        <v>2.5140031418833822E-2</v>
      </c>
      <c r="O1986" s="52">
        <f>IFERROR(_xll.qlIndexFixing(ONIndex6M,I1986,TRUE,_xll.ohTrigger(RecalcTrigger,Trigger6M)),NA())</f>
        <v>2.5036287227493403E-2</v>
      </c>
      <c r="P1986" s="52">
        <f>IFERROR(_xll.qlIndexFixing(Index1Y,$H1986,TRUE,_xll.ohTrigger(RecalcTrigger,Trigger1Y)),NA())</f>
        <v>2.719790654401032E-2</v>
      </c>
      <c r="Q1986" s="52">
        <f>IFERROR(_xll.qlIndexFixing(ONIndex1Y,I1986,TRUE,_xll.ohTrigger(RecalcTrigger,Trigger1Y)),NA())</f>
        <v>2.7016120808784905E-2</v>
      </c>
    </row>
    <row r="1987" spans="2:17" x14ac:dyDescent="0.2">
      <c r="B1987" s="46" t="s">
        <v>51</v>
      </c>
      <c r="D1987" s="49">
        <f>_xll.qlCalendarAdvance(LocalCalendar,$D1986,B1987,"f",FALSE)</f>
        <v>53548</v>
      </c>
      <c r="E1987" s="49">
        <f>_xll.qlInterestRateIndexValueDate(IndexON,D1987)</f>
        <v>53548</v>
      </c>
      <c r="F1987" s="52">
        <f>IFERROR(_xll.qlIndexFixing(IndexON,D1987,TRUE,_xll.ohTrigger(RecalcTrigger,TriggerON)),NA())</f>
        <v>1.9953660783427196E-2</v>
      </c>
      <c r="H1987" s="49">
        <f>_xll.qlCalendarAdvance(IborCalendar,$H1986,B1987,"f",FALSE)</f>
        <v>53533</v>
      </c>
      <c r="I1987" s="49">
        <f>_xll.qlInterestRateIndexValueDate(Index1M,$H1987)</f>
        <v>53535</v>
      </c>
      <c r="J1987" s="52">
        <f>IFERROR(_xll.qlIndexFixing(Index1M,$H1987,TRUE,_xll.ohTrigger(RecalcTrigger,Trigger1M)),NA())</f>
        <v>2.1696251270085787E-2</v>
      </c>
      <c r="K1987" s="52">
        <f>IFERROR(_xll.qlIndexFixing(ONIndex1M,I1987,TRUE,_xll.ohTrigger(RecalcTrigger,Trigger1M)),NA())</f>
        <v>2.1679931536811026E-2</v>
      </c>
      <c r="L1987" s="52">
        <f>IFERROR(_xll.qlIndexFixing(Index3M,H1987,TRUE,_xll.ohTrigger(RecalcTrigger,Trigger3M)),NA())</f>
        <v>2.3550138450779287E-2</v>
      </c>
      <c r="M1987" s="52">
        <f>IFERROR(_xll.qlIndexFixing(ONIndex3M,I1987,TRUE,_xll.ohTrigger(RecalcTrigger,Trigger3M)),NA())</f>
        <v>2.3504922709447484E-2</v>
      </c>
      <c r="N1987" s="52">
        <f>IFERROR(_xll.qlIndexFixing(Index6M,$H1987,TRUE,_xll.ohTrigger(RecalcTrigger,Trigger6M)),NA())</f>
        <v>2.5135164224513003E-2</v>
      </c>
      <c r="O1987" s="52">
        <f>IFERROR(_xll.qlIndexFixing(ONIndex6M,I1987,TRUE,_xll.ohTrigger(RecalcTrigger,Trigger6M)),NA())</f>
        <v>2.5032036094501109E-2</v>
      </c>
      <c r="P1987" s="52">
        <f>IFERROR(_xll.qlIndexFixing(Index1Y,$H1987,TRUE,_xll.ohTrigger(RecalcTrigger,Trigger1Y)),NA())</f>
        <v>2.7190734212437197E-2</v>
      </c>
      <c r="Q1987" s="52">
        <f>IFERROR(_xll.qlIndexFixing(ONIndex1Y,I1987,TRUE,_xll.ohTrigger(RecalcTrigger,Trigger1Y)),NA())</f>
        <v>2.7008705957971557E-2</v>
      </c>
    </row>
    <row r="1988" spans="2:17" x14ac:dyDescent="0.2">
      <c r="B1988" s="46" t="s">
        <v>51</v>
      </c>
      <c r="D1988" s="49">
        <f>_xll.qlCalendarAdvance(LocalCalendar,$D1987,B1988,"f",FALSE)</f>
        <v>53555</v>
      </c>
      <c r="E1988" s="49">
        <f>_xll.qlInterestRateIndexValueDate(IndexON,D1988)</f>
        <v>53555</v>
      </c>
      <c r="F1988" s="52">
        <f>IFERROR(_xll.qlIndexFixing(IndexON,D1988,TRUE,_xll.ohTrigger(RecalcTrigger,TriggerON)),NA())</f>
        <v>1.9949892326440732E-2</v>
      </c>
      <c r="H1988" s="49">
        <f>_xll.qlCalendarAdvance(IborCalendar,$H1987,B1988,"f",FALSE)</f>
        <v>53540</v>
      </c>
      <c r="I1988" s="49">
        <f>_xll.qlInterestRateIndexValueDate(Index1M,$H1988)</f>
        <v>53542</v>
      </c>
      <c r="J1988" s="52">
        <f>IFERROR(_xll.qlIndexFixing(Index1M,$H1988,TRUE,_xll.ohTrigger(RecalcTrigger,Trigger1M)),NA())</f>
        <v>2.1694976314492187E-2</v>
      </c>
      <c r="K1988" s="52">
        <f>IFERROR(_xll.qlIndexFixing(ONIndex1M,I1988,TRUE,_xll.ohTrigger(RecalcTrigger,Trigger1M)),NA())</f>
        <v>2.1678676192262714E-2</v>
      </c>
      <c r="L1988" s="52">
        <f>IFERROR(_xll.qlIndexFixing(Index3M,H1988,TRUE,_xll.ohTrigger(RecalcTrigger,Trigger3M)),NA())</f>
        <v>2.3546325944068105E-2</v>
      </c>
      <c r="M1988" s="52">
        <f>IFERROR(_xll.qlIndexFixing(ONIndex3M,I1988,TRUE,_xll.ohTrigger(RecalcTrigger,Trigger3M)),NA())</f>
        <v>2.3501146432689524E-2</v>
      </c>
      <c r="N1988" s="52">
        <f>IFERROR(_xll.qlIndexFixing(Index6M,$H1988,TRUE,_xll.ohTrigger(RecalcTrigger,Trigger6M)),NA())</f>
        <v>2.5130864374952488E-2</v>
      </c>
      <c r="O1988" s="52">
        <f>IFERROR(_xll.qlIndexFixing(ONIndex6M,I1988,TRUE,_xll.ohTrigger(RecalcTrigger,Trigger6M)),NA())</f>
        <v>2.5027785334863495E-2</v>
      </c>
      <c r="P1988" s="52">
        <f>IFERROR(_xll.qlIndexFixing(Index1Y,$H1988,TRUE,_xll.ohTrigger(RecalcTrigger,Trigger1Y)),NA())</f>
        <v>2.7183579099665279E-2</v>
      </c>
      <c r="Q1988" s="52">
        <f>IFERROR(_xll.qlIndexFixing(ONIndex1Y,I1988,TRUE,_xll.ohTrigger(RecalcTrigger,Trigger1Y)),NA())</f>
        <v>2.7001307816245657E-2</v>
      </c>
    </row>
    <row r="1989" spans="2:17" x14ac:dyDescent="0.2">
      <c r="B1989" s="46" t="s">
        <v>51</v>
      </c>
      <c r="D1989" s="49">
        <f>_xll.qlCalendarAdvance(LocalCalendar,$D1988,B1989,"f",FALSE)</f>
        <v>53562</v>
      </c>
      <c r="E1989" s="49">
        <f>_xll.qlInterestRateIndexValueDate(IndexON,D1989)</f>
        <v>53562</v>
      </c>
      <c r="F1989" s="52">
        <f>IFERROR(_xll.qlIndexFixing(IndexON,D1989,TRUE,_xll.ohTrigger(RecalcTrigger,TriggerON)),NA())</f>
        <v>1.9946121975529252E-2</v>
      </c>
      <c r="H1989" s="49">
        <f>_xll.qlCalendarAdvance(IborCalendar,$H1988,B1989,"f",FALSE)</f>
        <v>53547</v>
      </c>
      <c r="I1989" s="49">
        <f>_xll.qlInterestRateIndexValueDate(Index1M,$H1989)</f>
        <v>53549</v>
      </c>
      <c r="J1989" s="52">
        <f>IFERROR(_xll.qlIndexFixing(Index1M,$H1989,TRUE,_xll.ohTrigger(RecalcTrigger,Trigger1M)),NA())</f>
        <v>2.1693132142338409E-2</v>
      </c>
      <c r="K1989" s="52">
        <f>IFERROR(_xll.qlIndexFixing(ONIndex1M,I1989,TRUE,_xll.ohTrigger(RecalcTrigger,Trigger1M)),NA())</f>
        <v>2.1677412454081946E-2</v>
      </c>
      <c r="L1989" s="52">
        <f>IFERROR(_xll.qlIndexFixing(Index3M,H1989,TRUE,_xll.ohTrigger(RecalcTrigger,Trigger3M)),NA())</f>
        <v>2.3543006649133266E-2</v>
      </c>
      <c r="M1989" s="52">
        <f>IFERROR(_xll.qlIndexFixing(ONIndex3M,I1989,TRUE,_xll.ohTrigger(RecalcTrigger,Trigger3M)),NA())</f>
        <v>2.3497368052494139E-2</v>
      </c>
      <c r="N1989" s="52">
        <f>IFERROR(_xll.qlIndexFixing(Index6M,$H1989,TRUE,_xll.ohTrigger(RecalcTrigger,Trigger6M)),NA())</f>
        <v>2.5126564912708531E-2</v>
      </c>
      <c r="O1989" s="52">
        <f>IFERROR(_xll.qlIndexFixing(ONIndex6M,I1989,TRUE,_xll.ohTrigger(RecalcTrigger,Trigger6M)),NA())</f>
        <v>2.5023534948607207E-2</v>
      </c>
      <c r="P1989" s="52">
        <f>IFERROR(_xll.qlIndexFixing(Index1Y,$H1989,TRUE,_xll.ohTrigger(RecalcTrigger,Trigger1Y)),NA())</f>
        <v>2.717644120532843E-2</v>
      </c>
      <c r="Q1989" s="52">
        <f>IFERROR(_xll.qlIndexFixing(ONIndex1Y,I1989,TRUE,_xll.ohTrigger(RecalcTrigger,Trigger1Y)),NA())</f>
        <v>2.6993926383580558E-2</v>
      </c>
    </row>
    <row r="1990" spans="2:17" x14ac:dyDescent="0.2">
      <c r="B1990" s="46" t="s">
        <v>51</v>
      </c>
      <c r="D1990" s="49">
        <f>_xll.qlCalendarAdvance(LocalCalendar,$D1989,B1990,"f",FALSE)</f>
        <v>53569</v>
      </c>
      <c r="E1990" s="49">
        <f>_xll.qlInterestRateIndexValueDate(IndexON,D1990)</f>
        <v>53569</v>
      </c>
      <c r="F1990" s="52">
        <f>IFERROR(_xll.qlIndexFixing(IndexON,D1990,TRUE,_xll.ohTrigger(RecalcTrigger,TriggerON)),NA())</f>
        <v>1.9942349730612818E-2</v>
      </c>
      <c r="H1990" s="49">
        <f>_xll.qlCalendarAdvance(IborCalendar,$H1989,B1990,"f",FALSE)</f>
        <v>53554</v>
      </c>
      <c r="I1990" s="49">
        <f>_xll.qlInterestRateIndexValueDate(Index1M,$H1990)</f>
        <v>53556</v>
      </c>
      <c r="J1990" s="52">
        <f>IFERROR(_xll.qlIndexFixing(Index1M,$H1990,TRUE,_xll.ohTrigger(RecalcTrigger,Trigger1M)),NA())</f>
        <v>2.1691841048636782E-2</v>
      </c>
      <c r="K1990" s="52">
        <f>IFERROR(_xll.qlIndexFixing(ONIndex1M,I1990,TRUE,_xll.ohTrigger(RecalcTrigger,Trigger1M)),NA())</f>
        <v>2.1676140322162141E-2</v>
      </c>
      <c r="L1990" s="52">
        <f>IFERROR(_xll.qlIndexFixing(Index3M,H1990,TRUE,_xll.ohTrigger(RecalcTrigger,Trigger3M)),NA())</f>
        <v>2.3538694593619517E-2</v>
      </c>
      <c r="M1990" s="52">
        <f>IFERROR(_xll.qlIndexFixing(ONIndex3M,I1990,TRUE,_xll.ohTrigger(RecalcTrigger,Trigger3M)),NA())</f>
        <v>2.3493587568808039E-2</v>
      </c>
      <c r="N1990" s="52">
        <f>IFERROR(_xll.qlIndexFixing(Index6M,$H1990,TRUE,_xll.ohTrigger(RecalcTrigger,Trigger6M)),NA())</f>
        <v>2.5122831712947189E-2</v>
      </c>
      <c r="O1990" s="52">
        <f>IFERROR(_xll.qlIndexFixing(ONIndex6M,I1990,TRUE,_xll.ohTrigger(RecalcTrigger,Trigger6M)),NA())</f>
        <v>2.5019284935652308E-2</v>
      </c>
      <c r="P1990" s="52">
        <f>IFERROR(_xll.qlIndexFixing(Index1Y,$H1990,TRUE,_xll.ohTrigger(RecalcTrigger,Trigger1Y)),NA())</f>
        <v>2.7169320529061167E-2</v>
      </c>
      <c r="Q1990" s="52">
        <f>IFERROR(_xll.qlIndexFixing(ONIndex1Y,I1990,TRUE,_xll.ohTrigger(RecalcTrigger,Trigger1Y)),NA())</f>
        <v>2.698656165997626E-2</v>
      </c>
    </row>
    <row r="1991" spans="2:17" x14ac:dyDescent="0.2">
      <c r="B1991" s="46" t="s">
        <v>51</v>
      </c>
      <c r="D1991" s="49">
        <f>_xll.qlCalendarAdvance(LocalCalendar,$D1990,B1991,"f",FALSE)</f>
        <v>53576</v>
      </c>
      <c r="E1991" s="49">
        <f>_xll.qlInterestRateIndexValueDate(IndexON,D1991)</f>
        <v>53576</v>
      </c>
      <c r="F1991" s="52">
        <f>IFERROR(_xll.qlIndexFixing(IndexON,D1991,TRUE,_xll.ohTrigger(RecalcTrigger,TriggerON)),NA())</f>
        <v>1.9938575591771368E-2</v>
      </c>
      <c r="H1991" s="49">
        <f>_xll.qlCalendarAdvance(IborCalendar,$H1990,B1991,"f",FALSE)</f>
        <v>53561</v>
      </c>
      <c r="I1991" s="49">
        <f>_xll.qlInterestRateIndexValueDate(Index1M,$H1991)</f>
        <v>53563</v>
      </c>
      <c r="J1991" s="52">
        <f>IFERROR(_xll.qlIndexFixing(Index1M,$H1991,TRUE,_xll.ohTrigger(RecalcTrigger,Trigger1M)),NA())</f>
        <v>2.1690541547227077E-2</v>
      </c>
      <c r="K1991" s="52">
        <f>IFERROR(_xll.qlIndexFixing(ONIndex1M,I1991,TRUE,_xll.ohTrigger(RecalcTrigger,Trigger1M)),NA())</f>
        <v>2.1675420427005321E-2</v>
      </c>
      <c r="L1991" s="52">
        <f>IFERROR(_xll.qlIndexFixing(Index3M,H1991,TRUE,_xll.ohTrigger(RecalcTrigger,Trigger3M)),NA())</f>
        <v>2.3534875749894015E-2</v>
      </c>
      <c r="M1991" s="52">
        <f>IFERROR(_xll.qlIndexFixing(ONIndex3M,I1991,TRUE,_xll.ohTrigger(RecalcTrigger,Trigger3M)),NA())</f>
        <v>2.3490301001389824E-2</v>
      </c>
      <c r="N1991" s="52">
        <f>IFERROR(_xll.qlIndexFixing(Index6M,$H1991,TRUE,_xll.ohTrigger(RecalcTrigger,Trigger6M)),NA())</f>
        <v>2.5117967150158186E-2</v>
      </c>
      <c r="O1991" s="52">
        <f>IFERROR(_xll.qlIndexFixing(ONIndex6M,I1991,TRUE,_xll.ohTrigger(RecalcTrigger,Trigger6M)),NA())</f>
        <v>2.5015600805511351E-2</v>
      </c>
      <c r="P1991" s="52">
        <f>IFERROR(_xll.qlIndexFixing(Index1Y,$H1991,TRUE,_xll.ohTrigger(RecalcTrigger,Trigger1Y)),NA())</f>
        <v>2.7162736430898386E-2</v>
      </c>
      <c r="Q1991" s="52">
        <f>IFERROR(_xll.qlIndexFixing(ONIndex1Y,I1991,TRUE,_xll.ohTrigger(RecalcTrigger,Trigger1Y)),NA())</f>
        <v>2.6979700377913751E-2</v>
      </c>
    </row>
    <row r="1992" spans="2:17" x14ac:dyDescent="0.2">
      <c r="B1992" s="46" t="s">
        <v>51</v>
      </c>
      <c r="D1992" s="49">
        <f>_xll.qlCalendarAdvance(LocalCalendar,$D1991,B1992,"f",FALSE)</f>
        <v>53583</v>
      </c>
      <c r="E1992" s="49">
        <f>_xll.qlInterestRateIndexValueDate(IndexON,D1992)</f>
        <v>53583</v>
      </c>
      <c r="F1992" s="52">
        <f>IFERROR(_xll.qlIndexFixing(IndexON,D1992,TRUE,_xll.ohTrigger(RecalcTrigger,TriggerON)),NA())</f>
        <v>1.9934799558924965E-2</v>
      </c>
      <c r="H1992" s="49">
        <f>_xll.qlCalendarAdvance(IborCalendar,$H1991,B1992,"f",FALSE)</f>
        <v>53568</v>
      </c>
      <c r="I1992" s="49">
        <f>_xll.qlInterestRateIndexValueDate(Index1M,$H1992)</f>
        <v>53570</v>
      </c>
      <c r="J1992" s="52">
        <f>IFERROR(_xll.qlIndexFixing(Index1M,$H1992,TRUE,_xll.ohTrigger(RecalcTrigger,Trigger1M)),NA())</f>
        <v>2.1687557068479992E-2</v>
      </c>
      <c r="K1992" s="52">
        <f>IFERROR(_xll.qlIndexFixing(ONIndex1M,I1992,TRUE,_xll.ohTrigger(RecalcTrigger,Trigger1M)),NA())</f>
        <v>2.1674130830575677E-2</v>
      </c>
      <c r="L1992" s="52">
        <f>IFERROR(_xll.qlIndexFixing(Index3M,H1992,TRUE,_xll.ohTrigger(RecalcTrigger,Trigger3M)),NA())</f>
        <v>2.3529572319912203E-2</v>
      </c>
      <c r="M1992" s="52">
        <f>IFERROR(_xll.qlIndexFixing(ONIndex3M,I1992,TRUE,_xll.ohTrigger(RecalcTrigger,Trigger3M)),NA())</f>
        <v>2.3486515913526684E-2</v>
      </c>
      <c r="N1992" s="52">
        <f>IFERROR(_xll.qlIndexFixing(Index6M,$H1992,TRUE,_xll.ohTrigger(RecalcTrigger,Trigger6M)),NA())</f>
        <v>2.5111407516102049E-2</v>
      </c>
      <c r="O1992" s="52">
        <f>IFERROR(_xll.qlIndexFixing(ONIndex6M,I1992,TRUE,_xll.ohTrigger(RecalcTrigger,Trigger6M)),NA())</f>
        <v>2.5011351270727289E-2</v>
      </c>
      <c r="P1992" s="52">
        <f>IFERROR(_xll.qlIndexFixing(Index1Y,$H1992,TRUE,_xll.ohTrigger(RecalcTrigger,Trigger1Y)),NA())</f>
        <v>2.7153571203634996E-2</v>
      </c>
      <c r="Q1992" s="52">
        <f>IFERROR(_xll.qlIndexFixing(ONIndex1Y,I1992,TRUE,_xll.ohTrigger(RecalcTrigger,Trigger1Y)),NA())</f>
        <v>2.6972369716715683E-2</v>
      </c>
    </row>
    <row r="1993" spans="2:17" x14ac:dyDescent="0.2">
      <c r="B1993" s="46" t="s">
        <v>51</v>
      </c>
      <c r="D1993" s="49">
        <f>_xll.qlCalendarAdvance(LocalCalendar,$D1992,B1993,"f",FALSE)</f>
        <v>53590</v>
      </c>
      <c r="E1993" s="49">
        <f>_xll.qlInterestRateIndexValueDate(IndexON,D1993)</f>
        <v>53590</v>
      </c>
      <c r="F1993" s="52">
        <f>IFERROR(_xll.qlIndexFixing(IndexON,D1993,TRUE,_xll.ohTrigger(RecalcTrigger,TriggerON)),NA())</f>
        <v>1.9931021632233481E-2</v>
      </c>
      <c r="H1993" s="49">
        <f>_xll.qlCalendarAdvance(IborCalendar,$H1992,B1993,"f",FALSE)</f>
        <v>53575</v>
      </c>
      <c r="I1993" s="49">
        <f>_xll.qlInterestRateIndexValueDate(Index1M,$H1993)</f>
        <v>53577</v>
      </c>
      <c r="J1993" s="52">
        <f>IFERROR(_xll.qlIndexFixing(Index1M,$H1993,TRUE,_xll.ohTrigger(RecalcTrigger,Trigger1M)),NA())</f>
        <v>2.168847541339225E-2</v>
      </c>
      <c r="K1993" s="52">
        <f>IFERROR(_xll.qlIndexFixing(ONIndex1M,I1993,TRUE,_xll.ohTrigger(RecalcTrigger,Trigger1M)),NA())</f>
        <v>2.1672273564474764E-2</v>
      </c>
      <c r="L1993" s="52">
        <f>IFERROR(_xll.qlIndexFixing(Index3M,H1993,TRUE,_xll.ohTrigger(RecalcTrigger,Trigger3M)),NA())</f>
        <v>2.3525750451363972E-2</v>
      </c>
      <c r="M1993" s="52">
        <f>IFERROR(_xll.qlIndexFixing(ONIndex3M,I1993,TRUE,_xll.ohTrigger(RecalcTrigger,Trigger3M)),NA())</f>
        <v>2.3482233496805449E-2</v>
      </c>
      <c r="N1993" s="52">
        <f>IFERROR(_xll.qlIndexFixing(Index6M,$H1993,TRUE,_xll.ohTrigger(RecalcTrigger,Trigger6M)),NA())</f>
        <v>2.5107110683882074E-2</v>
      </c>
      <c r="O1993" s="52">
        <f>IFERROR(_xll.qlIndexFixing(ONIndex6M,I1993,TRUE,_xll.ohTrigger(RecalcTrigger,Trigger6M)),NA())</f>
        <v>2.5006537136889051E-2</v>
      </c>
      <c r="P1993" s="52">
        <f>IFERROR(_xll.qlIndexFixing(Index1Y,$H1993,TRUE,_xll.ohTrigger(RecalcTrigger,Trigger1Y)),NA())</f>
        <v>2.7148061805042745E-2</v>
      </c>
      <c r="Q1993" s="52">
        <f>IFERROR(_xll.qlIndexFixing(ONIndex1Y,I1993,TRUE,_xll.ohTrigger(RecalcTrigger,Trigger1Y)),NA())</f>
        <v>2.6964567743474888E-2</v>
      </c>
    </row>
    <row r="1994" spans="2:17" x14ac:dyDescent="0.2">
      <c r="B1994" s="46" t="s">
        <v>51</v>
      </c>
      <c r="D1994" s="49">
        <f>_xll.qlCalendarAdvance(LocalCalendar,$D1993,B1994,"f",FALSE)</f>
        <v>53597</v>
      </c>
      <c r="E1994" s="49">
        <f>_xll.qlInterestRateIndexValueDate(IndexON,D1994)</f>
        <v>53597</v>
      </c>
      <c r="F1994" s="52">
        <f>IFERROR(_xll.qlIndexFixing(IndexON,D1994,TRUE,_xll.ohTrigger(RecalcTrigger,TriggerON)),NA())</f>
        <v>1.9927241811537044E-2</v>
      </c>
      <c r="H1994" s="49">
        <f>_xll.qlCalendarAdvance(IborCalendar,$H1993,B1994,"f",FALSE)</f>
        <v>53582</v>
      </c>
      <c r="I1994" s="49">
        <f>_xll.qlInterestRateIndexValueDate(Index1M,$H1994)</f>
        <v>53584</v>
      </c>
      <c r="J1994" s="52">
        <f>IFERROR(_xll.qlIndexFixing(Index1M,$H1994,TRUE,_xll.ohTrigger(RecalcTrigger,Trigger1M)),NA())</f>
        <v>2.168659259679075E-2</v>
      </c>
      <c r="K1994" s="52">
        <f>IFERROR(_xll.qlIndexFixing(ONIndex1M,I1994,TRUE,_xll.ohTrigger(RecalcTrigger,Trigger1M)),NA())</f>
        <v>2.1670967857865264E-2</v>
      </c>
      <c r="L1994" s="52">
        <f>IFERROR(_xll.qlIndexFixing(Index3M,H1994,TRUE,_xll.ohTrigger(RecalcTrigger,Trigger3M)),NA())</f>
        <v>2.3521926470791779E-2</v>
      </c>
      <c r="M1994" s="52">
        <f>IFERROR(_xll.qlIndexFixing(ONIndex3M,I1994,TRUE,_xll.ohTrigger(RecalcTrigger,Trigger3M)),NA())</f>
        <v>2.3478444599183135E-2</v>
      </c>
      <c r="N1994" s="52">
        <f>IFERROR(_xll.qlIndexFixing(Index6M,$H1994,TRUE,_xll.ohTrigger(RecalcTrigger,Trigger6M)),NA())</f>
        <v>2.5102814238655961E-2</v>
      </c>
      <c r="O1994" s="52">
        <f>IFERROR(_xll.qlIndexFixing(ONIndex6M,I1994,TRUE,_xll.ohTrigger(RecalcTrigger,Trigger6M)),NA())</f>
        <v>2.5002288617352875E-2</v>
      </c>
      <c r="P1994" s="52">
        <f>IFERROR(_xll.qlIndexFixing(Index1Y,$H1994,TRUE,_xll.ohTrigger(RecalcTrigger,Trigger1Y)),NA())</f>
        <v>2.7141009997422725E-2</v>
      </c>
      <c r="Q1994" s="52">
        <f>IFERROR(_xll.qlIndexFixing(ONIndex1Y,I1994,TRUE,_xll.ohTrigger(RecalcTrigger,Trigger1Y)),NA())</f>
        <v>2.6957269856060506E-2</v>
      </c>
    </row>
    <row r="1995" spans="2:17" x14ac:dyDescent="0.2">
      <c r="B1995" s="46" t="s">
        <v>51</v>
      </c>
      <c r="D1995" s="49">
        <f>_xll.qlCalendarAdvance(LocalCalendar,$D1994,B1995,"f",FALSE)</f>
        <v>53604</v>
      </c>
      <c r="E1995" s="49">
        <f>_xll.qlInterestRateIndexValueDate(IndexON,D1995)</f>
        <v>53604</v>
      </c>
      <c r="F1995" s="52">
        <f>IFERROR(_xll.qlIndexFixing(IndexON,D1995,TRUE,_xll.ohTrigger(RecalcTrigger,TriggerON)),NA())</f>
        <v>1.9923460096915591E-2</v>
      </c>
      <c r="H1995" s="49">
        <f>_xll.qlCalendarAdvance(IborCalendar,$H1994,B1995,"f",FALSE)</f>
        <v>53589</v>
      </c>
      <c r="I1995" s="49">
        <f>_xll.qlInterestRateIndexValueDate(Index1M,$H1995)</f>
        <v>53591</v>
      </c>
      <c r="J1995" s="52">
        <f>IFERROR(_xll.qlIndexFixing(Index1M,$H1995,TRUE,_xll.ohTrigger(RecalcTrigger,Trigger1M)),NA())</f>
        <v>2.1685259464584834E-2</v>
      </c>
      <c r="K1995" s="52">
        <f>IFERROR(_xll.qlIndexFixing(ONIndex1M,I1995,TRUE,_xll.ohTrigger(RecalcTrigger,Trigger1M)),NA())</f>
        <v>2.1669653757596663E-2</v>
      </c>
      <c r="L1995" s="52">
        <f>IFERROR(_xll.qlIndexFixing(Index3M,H1995,TRUE,_xll.ohTrigger(RecalcTrigger,Trigger3M)),NA())</f>
        <v>2.3518100378204409E-2</v>
      </c>
      <c r="M1995" s="52">
        <f>IFERROR(_xll.qlIndexFixing(ONIndex3M,I1995,TRUE,_xll.ohTrigger(RecalcTrigger,Trigger3M)),NA())</f>
        <v>2.3474653598096751E-2</v>
      </c>
      <c r="N1995" s="52">
        <f>IFERROR(_xll.qlIndexFixing(Index6M,$H1995,TRUE,_xll.ohTrigger(RecalcTrigger,Trigger6M)),NA())</f>
        <v>2.5098518180422386E-2</v>
      </c>
      <c r="O1995" s="52">
        <f>IFERROR(_xll.qlIndexFixing(ONIndex6M,I1995,TRUE,_xll.ohTrigger(RecalcTrigger,Trigger6M)),NA())</f>
        <v>2.4998040471171379E-2</v>
      </c>
      <c r="P1995" s="52">
        <f>IFERROR(_xll.qlIndexFixing(Index1Y,$H1995,TRUE,_xll.ohTrigger(RecalcTrigger,Trigger1Y)),NA())</f>
        <v>2.7133975406060988E-2</v>
      </c>
      <c r="Q1995" s="52">
        <f>IFERROR(_xll.qlIndexFixing(ONIndex1Y,I1995,TRUE,_xll.ohTrigger(RecalcTrigger,Trigger1Y)),NA())</f>
        <v>2.6949988677706926E-2</v>
      </c>
    </row>
    <row r="1996" spans="2:17" x14ac:dyDescent="0.2">
      <c r="B1996" s="46" t="s">
        <v>51</v>
      </c>
      <c r="D1996" s="49">
        <f>_xll.qlCalendarAdvance(LocalCalendar,$D1995,B1996,"f",FALSE)</f>
        <v>53611</v>
      </c>
      <c r="E1996" s="49">
        <f>_xll.qlInterestRateIndexValueDate(IndexON,D1996)</f>
        <v>53611</v>
      </c>
      <c r="F1996" s="52">
        <f>IFERROR(_xll.qlIndexFixing(IndexON,D1996,TRUE,_xll.ohTrigger(RecalcTrigger,TriggerON)),NA())</f>
        <v>1.9919676488289184E-2</v>
      </c>
      <c r="H1996" s="49">
        <f>_xll.qlCalendarAdvance(IborCalendar,$H1995,B1996,"f",FALSE)</f>
        <v>53596</v>
      </c>
      <c r="I1996" s="49">
        <f>_xll.qlInterestRateIndexValueDate(Index1M,$H1996)</f>
        <v>53598</v>
      </c>
      <c r="J1996" s="52">
        <f>IFERROR(_xll.qlIndexFixing(Index1M,$H1996,TRUE,_xll.ohTrigger(RecalcTrigger,Trigger1M)),NA())</f>
        <v>2.1685029981311551E-2</v>
      </c>
      <c r="K1996" s="52">
        <f>IFERROR(_xll.qlIndexFixing(ONIndex1M,I1996,TRUE,_xll.ohTrigger(RecalcTrigger,Trigger1M)),NA())</f>
        <v>2.1668331263642315E-2</v>
      </c>
      <c r="L1996" s="52">
        <f>IFERROR(_xll.qlIndexFixing(Index3M,H1996,TRUE,_xll.ohTrigger(RecalcTrigger,Trigger3M)),NA())</f>
        <v>2.3515749846502766E-2</v>
      </c>
      <c r="M1996" s="52">
        <f>IFERROR(_xll.qlIndexFixing(ONIndex3M,I1996,TRUE,_xll.ohTrigger(RecalcTrigger,Trigger3M)),NA())</f>
        <v>2.3470860493493007E-2</v>
      </c>
      <c r="N1996" s="52">
        <f>IFERROR(_xll.qlIndexFixing(Index6M,$H1996,TRUE,_xll.ohTrigger(RecalcTrigger,Trigger6M)),NA())</f>
        <v>2.5094786761712517E-2</v>
      </c>
      <c r="O1996" s="52">
        <f>IFERROR(_xll.qlIndexFixing(ONIndex6M,I1996,TRUE,_xll.ohTrigger(RecalcTrigger,Trigger6M)),NA())</f>
        <v>2.4993792698317918E-2</v>
      </c>
      <c r="P1996" s="52">
        <f>IFERROR(_xll.qlIndexFixing(Index1Y,$H1996,TRUE,_xll.ohTrigger(RecalcTrigger,Trigger1Y)),NA())</f>
        <v>2.7126958030597278E-2</v>
      </c>
      <c r="Q1996" s="52">
        <f>IFERROR(_xll.qlIndexFixing(ONIndex1Y,I1996,TRUE,_xll.ohTrigger(RecalcTrigger,Trigger1Y)),NA())</f>
        <v>2.6942724208360858E-2</v>
      </c>
    </row>
    <row r="1997" spans="2:17" x14ac:dyDescent="0.2">
      <c r="B1997" s="46" t="s">
        <v>51</v>
      </c>
      <c r="D1997" s="49">
        <f>_xll.qlCalendarAdvance(LocalCalendar,$D1996,B1997,"f",FALSE)</f>
        <v>53618</v>
      </c>
      <c r="E1997" s="49">
        <f>_xll.qlInterestRateIndexValueDate(IndexON,D1997)</f>
        <v>53618</v>
      </c>
      <c r="F1997" s="52">
        <f>IFERROR(_xll.qlIndexFixing(IndexON,D1997,TRUE,_xll.ohTrigger(RecalcTrigger,TriggerON)),NA())</f>
        <v>1.9915890985737761E-2</v>
      </c>
      <c r="H1997" s="49">
        <f>_xll.qlCalendarAdvance(IborCalendar,$H1996,B1997,"f",FALSE)</f>
        <v>53603</v>
      </c>
      <c r="I1997" s="49">
        <f>_xll.qlInterestRateIndexValueDate(Index1M,$H1997)</f>
        <v>53605</v>
      </c>
      <c r="J1997" s="52">
        <f>IFERROR(_xll.qlIndexFixing(Index1M,$H1997,TRUE,_xll.ohTrigger(RecalcTrigger,Trigger1M)),NA())</f>
        <v>2.1682567977097757E-2</v>
      </c>
      <c r="K1997" s="52">
        <f>IFERROR(_xll.qlIndexFixing(ONIndex1M,I1997,TRUE,_xll.ohTrigger(RecalcTrigger,Trigger1M)),NA())</f>
        <v>2.1667556935787147E-2</v>
      </c>
      <c r="L1997" s="52">
        <f>IFERROR(_xll.qlIndexFixing(Index3M,H1997,TRUE,_xll.ohTrigger(RecalcTrigger,Trigger3M)),NA())</f>
        <v>2.3511918328916154E-2</v>
      </c>
      <c r="M1997" s="52">
        <f>IFERROR(_xll.qlIndexFixing(ONIndex3M,I1997,TRUE,_xll.ohTrigger(RecalcTrigger,Trigger3M)),NA())</f>
        <v>2.3467558920711173E-2</v>
      </c>
      <c r="N1997" s="52">
        <f>IFERROR(_xll.qlIndexFixing(Index6M,$H1997,TRUE,_xll.ohTrigger(RecalcTrigger,Trigger6M)),NA())</f>
        <v>2.5090491207582541E-2</v>
      </c>
      <c r="O1997" s="52">
        <f>IFERROR(_xll.qlIndexFixing(ONIndex6M,I1997,TRUE,_xll.ohTrigger(RecalcTrigger,Trigger6M)),NA())</f>
        <v>2.4990109198086419E-2</v>
      </c>
      <c r="P1997" s="52">
        <f>IFERROR(_xll.qlIndexFixing(Index1Y,$H1997,TRUE,_xll.ohTrigger(RecalcTrigger,Trigger1Y)),NA())</f>
        <v>2.7119957870673294E-2</v>
      </c>
      <c r="Q1997" s="52">
        <f>IFERROR(_xll.qlIndexFixing(ONIndex1Y,I1997,TRUE,_xll.ohTrigger(RecalcTrigger,Trigger1Y)),NA())</f>
        <v>2.6935967067300837E-2</v>
      </c>
    </row>
    <row r="1998" spans="2:17" x14ac:dyDescent="0.2">
      <c r="B1998" s="46" t="s">
        <v>51</v>
      </c>
      <c r="D1998" s="49">
        <f>_xll.qlCalendarAdvance(LocalCalendar,$D1997,B1998,"f",FALSE)</f>
        <v>53625</v>
      </c>
      <c r="E1998" s="49">
        <f>_xll.qlInterestRateIndexValueDate(IndexON,D1998)</f>
        <v>53625</v>
      </c>
      <c r="F1998" s="52">
        <f>IFERROR(_xll.qlIndexFixing(IndexON,D1998,TRUE,_xll.ohTrigger(RecalcTrigger,TriggerON)),NA())</f>
        <v>1.9912103589261321E-2</v>
      </c>
      <c r="H1998" s="49">
        <f>_xll.qlCalendarAdvance(IborCalendar,$H1997,B1998,"f",FALSE)</f>
        <v>53610</v>
      </c>
      <c r="I1998" s="49">
        <f>_xll.qlInterestRateIndexValueDate(Index1M,$H1998)</f>
        <v>53612</v>
      </c>
      <c r="J1998" s="52">
        <f>IFERROR(_xll.qlIndexFixing(Index1M,$H1998,TRUE,_xll.ohTrigger(RecalcTrigger,Trigger1M)),NA())</f>
        <v>2.1681764307318885E-2</v>
      </c>
      <c r="K1998" s="52">
        <f>IFERROR(_xll.qlIndexFixing(ONIndex1M,I1998,TRUE,_xll.ohTrigger(RecalcTrigger,Trigger1M)),NA())</f>
        <v>2.1665661094729671E-2</v>
      </c>
      <c r="L1998" s="52">
        <f>IFERROR(_xll.qlIndexFixing(Index3M,H1998,TRUE,_xll.ohTrigger(RecalcTrigger,Trigger3M)),NA())</f>
        <v>2.350808469904218E-2</v>
      </c>
      <c r="M1998" s="52">
        <f>IFERROR(_xll.qlIndexFixing(ONIndex3M,I1998,TRUE,_xll.ohTrigger(RecalcTrigger,Trigger3M)),NA())</f>
        <v>2.3463267973893309E-2</v>
      </c>
      <c r="N1998" s="52">
        <f>IFERROR(_xll.qlIndexFixing(Index6M,$H1998,TRUE,_xll.ohTrigger(RecalcTrigger,Trigger6M)),NA())</f>
        <v>2.5088450895659007E-2</v>
      </c>
      <c r="O1998" s="52">
        <f>IFERROR(_xll.qlIndexFixing(ONIndex6M,I1998,TRUE,_xll.ohTrigger(RecalcTrigger,Trigger6M)),NA())</f>
        <v>2.4985298272621748E-2</v>
      </c>
      <c r="P1998" s="52">
        <f>IFERROR(_xll.qlIndexFixing(Index1Y,$H1998,TRUE,_xll.ohTrigger(RecalcTrigger,Trigger1Y)),NA())</f>
        <v>2.71134992328451E-2</v>
      </c>
      <c r="Q1998" s="52">
        <f>IFERROR(_xll.qlIndexFixing(ONIndex1Y,I1998,TRUE,_xll.ohTrigger(RecalcTrigger,Trigger1Y)),NA())</f>
        <v>2.6928245396771189E-2</v>
      </c>
    </row>
    <row r="1999" spans="2:17" x14ac:dyDescent="0.2">
      <c r="B1999" s="46" t="s">
        <v>51</v>
      </c>
      <c r="D1999" s="49">
        <f>_xll.qlCalendarAdvance(LocalCalendar,$D1998,B1999,"f",FALSE)</f>
        <v>53632</v>
      </c>
      <c r="E1999" s="49">
        <f>_xll.qlInterestRateIndexValueDate(IndexON,D1999)</f>
        <v>53632</v>
      </c>
      <c r="F1999" s="52">
        <f>IFERROR(_xll.qlIndexFixing(IndexON,D1999,TRUE,_xll.ohTrigger(RecalcTrigger,TriggerON)),NA())</f>
        <v>1.9908314298779928E-2</v>
      </c>
      <c r="H1999" s="49">
        <f>_xll.qlCalendarAdvance(IborCalendar,$H1998,B1999,"f",FALSE)</f>
        <v>53617</v>
      </c>
      <c r="I1999" s="49">
        <f>_xll.qlInterestRateIndexValueDate(Index1M,$H1999)</f>
        <v>53619</v>
      </c>
      <c r="J1999" s="52">
        <f>IFERROR(_xll.qlIndexFixing(Index1M,$H1999,TRUE,_xll.ohTrigger(RecalcTrigger,Trigger1M)),NA())</f>
        <v>2.1679842858868616E-2</v>
      </c>
      <c r="K1999" s="52">
        <f>IFERROR(_xll.qlIndexFixing(ONIndex1M,I1999,TRUE,_xll.ohTrigger(RecalcTrigger,Trigger1M)),NA())</f>
        <v>2.166431341974473E-2</v>
      </c>
      <c r="L1999" s="52">
        <f>IFERROR(_xll.qlIndexFixing(Index3M,H1999,TRUE,_xll.ohTrigger(RecalcTrigger,Trigger3M)),NA())</f>
        <v>2.3504740279547805E-2</v>
      </c>
      <c r="M1999" s="52">
        <f>IFERROR(_xll.qlIndexFixing(ONIndex3M,I1999,TRUE,_xll.ohTrigger(RecalcTrigger,Trigger3M)),NA())</f>
        <v>2.3459468558897356E-2</v>
      </c>
      <c r="N1999" s="52">
        <f>IFERROR(_xll.qlIndexFixing(Index6M,$H1999,TRUE,_xll.ohTrigger(RecalcTrigger,Trigger6M)),NA())</f>
        <v>2.5081901260506259E-2</v>
      </c>
      <c r="O1999" s="52">
        <f>IFERROR(_xll.qlIndexFixing(ONIndex6M,I1999,TRUE,_xll.ohTrigger(RecalcTrigger,Trigger6M)),NA())</f>
        <v>2.4981051619779038E-2</v>
      </c>
      <c r="P1999" s="52">
        <f>IFERROR(_xll.qlIndexFixing(Index1Y,$H1999,TRUE,_xll.ohTrigger(RecalcTrigger,Trigger1Y)),NA())</f>
        <v>2.710600919601264E-2</v>
      </c>
      <c r="Q1999" s="52">
        <f>IFERROR(_xll.qlIndexFixing(ONIndex1Y,I1999,TRUE,_xll.ohTrigger(RecalcTrigger,Trigger1Y)),NA())</f>
        <v>2.6921031054527589E-2</v>
      </c>
    </row>
    <row r="2000" spans="2:17" x14ac:dyDescent="0.2">
      <c r="B2000" s="46" t="s">
        <v>51</v>
      </c>
      <c r="D2000" s="49">
        <f>_xll.qlCalendarAdvance(LocalCalendar,$D1999,B2000,"f",FALSE)</f>
        <v>53639</v>
      </c>
      <c r="E2000" s="49">
        <f>_xll.qlInterestRateIndexValueDate(IndexON,D2000)</f>
        <v>53639</v>
      </c>
      <c r="F2000" s="52">
        <f>IFERROR(_xll.qlIndexFixing(IndexON,D2000,TRUE,_xll.ohTrigger(RecalcTrigger,TriggerON)),NA())</f>
        <v>1.9904523114213646E-2</v>
      </c>
      <c r="H2000" s="49">
        <f>_xll.qlCalendarAdvance(IborCalendar,$H1999,B2000,"f",FALSE)</f>
        <v>53624</v>
      </c>
      <c r="I2000" s="49">
        <f>_xll.qlInterestRateIndexValueDate(Index1M,$H2000)</f>
        <v>53626</v>
      </c>
      <c r="J2000" s="52">
        <f>IFERROR(_xll.qlIndexFixing(Index1M,$H2000,TRUE,_xll.ohTrigger(RecalcTrigger,Trigger1M)),NA())</f>
        <v>2.1678467688230608E-2</v>
      </c>
      <c r="K2000" s="52">
        <f>IFERROR(_xll.qlIndexFixing(ONIndex1M,I2000,TRUE,_xll.ohTrigger(RecalcTrigger,Trigger1M)),NA())</f>
        <v>2.1662957351100687E-2</v>
      </c>
      <c r="L2000" s="52">
        <f>IFERROR(_xll.qlIndexFixing(Index3M,H2000,TRUE,_xll.ohTrigger(RecalcTrigger,Trigger3M)),NA())</f>
        <v>2.3500411102454238E-2</v>
      </c>
      <c r="M2000" s="52">
        <f>IFERROR(_xll.qlIndexFixing(ONIndex3M,I2000,TRUE,_xll.ohTrigger(RecalcTrigger,Trigger3M)),NA())</f>
        <v>2.3455667040384043E-2</v>
      </c>
      <c r="N2000" s="52">
        <f>IFERROR(_xll.qlIndexFixing(Index6M,$H2000,TRUE,_xll.ohTrigger(RecalcTrigger,Trigger6M)),NA())</f>
        <v>2.5077606867555127E-2</v>
      </c>
      <c r="O2000" s="52">
        <f>IFERROR(_xll.qlIndexFixing(ONIndex6M,I2000,TRUE,_xll.ohTrigger(RecalcTrigger,Trigger6M)),NA())</f>
        <v>2.4976805340317654E-2</v>
      </c>
      <c r="P2000" s="52">
        <f>IFERROR(_xll.qlIndexFixing(Index1Y,$H2000,TRUE,_xll.ohTrigger(RecalcTrigger,Trigger1Y)),NA())</f>
        <v>2.7099060680562861E-2</v>
      </c>
      <c r="Q2000" s="52">
        <f>IFERROR(_xll.qlIndexFixing(ONIndex1Y,I2000,TRUE,_xll.ohTrigger(RecalcTrigger,Trigger1Y)),NA())</f>
        <v>2.6913833421344791E-2</v>
      </c>
    </row>
    <row r="2001" spans="2:17" x14ac:dyDescent="0.2">
      <c r="B2001" s="46" t="s">
        <v>51</v>
      </c>
      <c r="D2001" s="49">
        <f>_xll.qlCalendarAdvance(LocalCalendar,$D2000,B2001,"f",FALSE)</f>
        <v>53646</v>
      </c>
      <c r="E2001" s="49">
        <f>_xll.qlInterestRateIndexValueDate(IndexON,D2001)</f>
        <v>53646</v>
      </c>
      <c r="F2001" s="52">
        <f>IFERROR(_xll.qlIndexFixing(IndexON,D2001,TRUE,_xll.ohTrigger(RecalcTrigger,TriggerON)),NA())</f>
        <v>1.9900730035962155E-2</v>
      </c>
      <c r="H2001" s="49">
        <f>_xll.qlCalendarAdvance(IborCalendar,$H2000,B2001,"f",FALSE)</f>
        <v>53631</v>
      </c>
      <c r="I2001" s="49">
        <f>_xll.qlInterestRateIndexValueDate(Index1M,$H2001)</f>
        <v>53633</v>
      </c>
      <c r="J2001" s="52">
        <f>IFERROR(_xll.qlIndexFixing(Index1M,$H2001,TRUE,_xll.ohTrigger(RecalcTrigger,Trigger1M)),NA())</f>
        <v>2.1677084109918046E-2</v>
      </c>
      <c r="K2001" s="52">
        <f>IFERROR(_xll.qlIndexFixing(ONIndex1M,I2001,TRUE,_xll.ohTrigger(RecalcTrigger,Trigger1M)),NA())</f>
        <v>2.1661592888770898E-2</v>
      </c>
      <c r="L2001" s="52">
        <f>IFERROR(_xll.qlIndexFixing(Index3M,H2001,TRUE,_xll.ohTrigger(RecalcTrigger,Trigger3M)),NA())</f>
        <v>2.3496571135754731E-2</v>
      </c>
      <c r="M2001" s="52">
        <f>IFERROR(_xll.qlIndexFixing(ONIndex3M,I2001,TRUE,_xll.ohTrigger(RecalcTrigger,Trigger3M)),NA())</f>
        <v>2.345186341840666E-2</v>
      </c>
      <c r="N2001" s="52">
        <f>IFERROR(_xll.qlIndexFixing(Index6M,$H2001,TRUE,_xll.ohTrigger(RecalcTrigger,Trigger6M)),NA())</f>
        <v>2.507274995771451E-2</v>
      </c>
      <c r="O2001" s="52">
        <f>IFERROR(_xll.qlIndexFixing(ONIndex6M,I2001,TRUE,_xll.ohTrigger(RecalcTrigger,Trigger6M)),NA())</f>
        <v>2.4972559434184305E-2</v>
      </c>
      <c r="P2001" s="52">
        <f>IFERROR(_xll.qlIndexFixing(Index1Y,$H2001,TRUE,_xll.ohTrigger(RecalcTrigger,Trigger1Y)),NA())</f>
        <v>2.7092129379225723E-2</v>
      </c>
      <c r="Q2001" s="52">
        <f>IFERROR(_xll.qlIndexFixing(ONIndex1Y,I2001,TRUE,_xll.ohTrigger(RecalcTrigger,Trigger1Y)),NA())</f>
        <v>2.6906652497169503E-2</v>
      </c>
    </row>
    <row r="2002" spans="2:17" x14ac:dyDescent="0.2">
      <c r="B2002" s="46" t="s">
        <v>51</v>
      </c>
      <c r="D2002" s="49">
        <f>_xll.qlCalendarAdvance(LocalCalendar,$D2001,B2002,"f",FALSE)</f>
        <v>53654</v>
      </c>
      <c r="E2002" s="49">
        <f>_xll.qlInterestRateIndexValueDate(IndexON,D2002)</f>
        <v>53654</v>
      </c>
      <c r="F2002" s="52">
        <f>IFERROR(_xll.qlIndexFixing(IndexON,D2002,TRUE,_xll.ohTrigger(RecalcTrigger,TriggerON)),NA())</f>
        <v>1.9896950014279824E-2</v>
      </c>
      <c r="H2002" s="49">
        <f>_xll.qlCalendarAdvance(IborCalendar,$H2001,B2002,"f",FALSE)</f>
        <v>53638</v>
      </c>
      <c r="I2002" s="49">
        <f>_xll.qlInterestRateIndexValueDate(Index1M,$H2002)</f>
        <v>53640</v>
      </c>
      <c r="J2002" s="52">
        <f>IFERROR(_xll.qlIndexFixing(Index1M,$H2002,TRUE,_xll.ohTrigger(RecalcTrigger,Trigger1M)),NA())</f>
        <v>2.1675692123928347E-2</v>
      </c>
      <c r="K2002" s="52">
        <f>IFERROR(_xll.qlIndexFixing(ONIndex1M,I2002,TRUE,_xll.ohTrigger(RecalcTrigger,Trigger1M)),NA())</f>
        <v>2.166077318668469E-2</v>
      </c>
      <c r="L2002" s="52">
        <f>IFERROR(_xll.qlIndexFixing(Index3M,H2002,TRUE,_xll.ohTrigger(RecalcTrigger,Trigger3M)),NA())</f>
        <v>2.3492729056791666E-2</v>
      </c>
      <c r="M2002" s="52">
        <f>IFERROR(_xll.qlIndexFixing(ONIndex3M,I2002,TRUE,_xll.ohTrigger(RecalcTrigger,Trigger3M)),NA())</f>
        <v>2.3448549338502822E-2</v>
      </c>
      <c r="N2002" s="52">
        <f>IFERROR(_xll.qlIndexFixing(Index6M,$H2002,TRUE,_xll.ohTrigger(RecalcTrigger,Trigger6M)),NA())</f>
        <v>2.5068456608355827E-2</v>
      </c>
      <c r="O2002" s="52">
        <f>IFERROR(_xll.qlIndexFixing(ONIndex6M,I2002,TRUE,_xll.ohTrigger(RecalcTrigger,Trigger6M)),NA())</f>
        <v>2.4968876461037848E-2</v>
      </c>
      <c r="P2002" s="52">
        <f>IFERROR(_xll.qlIndexFixing(Index1Y,$H2002,TRUE,_xll.ohTrigger(RecalcTrigger,Trigger1Y)),NA())</f>
        <v>2.7085742455635164E-2</v>
      </c>
      <c r="Q2002" s="52">
        <f>IFERROR(_xll.qlIndexFixing(ONIndex1Y,I2002,TRUE,_xll.ohTrigger(RecalcTrigger,Trigger1Y)),NA())</f>
        <v>2.6899982178592019E-2</v>
      </c>
    </row>
    <row r="2003" spans="2:17" x14ac:dyDescent="0.2">
      <c r="B2003" s="46" t="s">
        <v>51</v>
      </c>
      <c r="D2003" s="49">
        <f>_xll.qlCalendarAdvance(LocalCalendar,$D2002,B2003,"f",FALSE)</f>
        <v>53661</v>
      </c>
      <c r="E2003" s="49">
        <f>_xll.qlInterestRateIndexValueDate(IndexON,D2003)</f>
        <v>53661</v>
      </c>
      <c r="F2003" s="52">
        <f>IFERROR(_xll.qlIndexFixing(IndexON,D2003,TRUE,_xll.ohTrigger(RecalcTrigger,TriggerON)),NA())</f>
        <v>1.9893152187160368E-2</v>
      </c>
      <c r="H2003" s="49">
        <f>_xll.qlCalendarAdvance(IborCalendar,$H2002,B2003,"f",FALSE)</f>
        <v>53645</v>
      </c>
      <c r="I2003" s="49">
        <f>_xll.qlInterestRateIndexValueDate(Index1M,$H2003)</f>
        <v>53647</v>
      </c>
      <c r="J2003" s="52">
        <f>IFERROR(_xll.qlIndexFixing(Index1M,$H2003,TRUE,_xll.ohTrigger(RecalcTrigger,Trigger1M)),NA())</f>
        <v>2.1674291730269246E-2</v>
      </c>
      <c r="K2003" s="52">
        <f>IFERROR(_xll.qlIndexFixing(ONIndex1M,I2003,TRUE,_xll.ohTrigger(RecalcTrigger,Trigger1M)),NA())</f>
        <v>2.165883878310737E-2</v>
      </c>
      <c r="L2003" s="52">
        <f>IFERROR(_xll.qlIndexFixing(Index3M,H2003,TRUE,_xll.ohTrigger(RecalcTrigger,Trigger3M)),NA())</f>
        <v>2.3489374584947317E-2</v>
      </c>
      <c r="M2003" s="52">
        <f>IFERROR(_xll.qlIndexFixing(ONIndex3M,I2003,TRUE,_xll.ohTrigger(RecalcTrigger,Trigger3M)),NA())</f>
        <v>2.344424986403304E-2</v>
      </c>
      <c r="N2003" s="52">
        <f>IFERROR(_xll.qlIndexFixing(Index6M,$H2003,TRUE,_xll.ohTrigger(RecalcTrigger,Trigger6M)),NA())</f>
        <v>2.506416364597025E-2</v>
      </c>
      <c r="O2003" s="52">
        <f>IFERROR(_xll.qlIndexFixing(ONIndex6M,I2003,TRUE,_xll.ohTrigger(RecalcTrigger,Trigger6M)),NA())</f>
        <v>2.4964068741955003E-2</v>
      </c>
      <c r="P2003" s="52">
        <f>IFERROR(_xll.qlIndexFixing(Index1Y,$H2003,TRUE,_xll.ohTrigger(RecalcTrigger,Trigger1Y)),NA())</f>
        <v>2.7078318417473612E-2</v>
      </c>
      <c r="Q2003" s="52">
        <f>IFERROR(_xll.qlIndexFixing(ONIndex1Y,I2003,TRUE,_xll.ohTrigger(RecalcTrigger,Trigger1Y)),NA())</f>
        <v>2.6892340775841461E-2</v>
      </c>
    </row>
    <row r="2004" spans="2:17" x14ac:dyDescent="0.2">
      <c r="B2004" s="46" t="s">
        <v>51</v>
      </c>
      <c r="D2004" s="49">
        <f>_xll.qlCalendarAdvance(LocalCalendar,$D2003,B2004,"f",FALSE)</f>
        <v>53668</v>
      </c>
      <c r="E2004" s="49">
        <f>_xll.qlInterestRateIndexValueDate(IndexON,D2004)</f>
        <v>53668</v>
      </c>
      <c r="F2004" s="52">
        <f>IFERROR(_xll.qlIndexFixing(IndexON,D2004,TRUE,_xll.ohTrigger(RecalcTrigger,TriggerON)),NA())</f>
        <v>1.9889352465929377E-2</v>
      </c>
      <c r="H2004" s="49">
        <f>_xll.qlCalendarAdvance(IborCalendar,$H2003,B2004,"f",FALSE)</f>
        <v>53652</v>
      </c>
      <c r="I2004" s="49">
        <f>_xll.qlInterestRateIndexValueDate(Index1M,$H2004)</f>
        <v>53654</v>
      </c>
      <c r="J2004" s="52">
        <f>IFERROR(_xll.qlIndexFixing(Index1M,$H2004,TRUE,_xll.ohTrigger(RecalcTrigger,Trigger1M)),NA())</f>
        <v>2.167288292893817E-2</v>
      </c>
      <c r="K2004" s="52">
        <f>IFERROR(_xll.qlIndexFixing(ONIndex1M,I2004,TRUE,_xll.ohTrigger(RecalcTrigger,Trigger1M)),NA())</f>
        <v>2.1657449139746987E-2</v>
      </c>
      <c r="L2004" s="52">
        <f>IFERROR(_xll.qlIndexFixing(Index3M,H2004,TRUE,_xll.ohTrigger(RecalcTrigger,Trigger3M)),NA())</f>
        <v>2.3485038562102933E-2</v>
      </c>
      <c r="M2004" s="52">
        <f>IFERROR(_xll.qlIndexFixing(ONIndex3M,I2004,TRUE,_xll.ohTrigger(RecalcTrigger,Trigger3M)),NA())</f>
        <v>2.3440439931610157E-2</v>
      </c>
      <c r="N2004" s="52">
        <f>IFERROR(_xll.qlIndexFixing(Index6M,$H2004,TRUE,_xll.ohTrigger(RecalcTrigger,Trigger6M)),NA())</f>
        <v>2.5059871070554688E-2</v>
      </c>
      <c r="O2004" s="52">
        <f>IFERROR(_xll.qlIndexFixing(ONIndex6M,I2004,TRUE,_xll.ohTrigger(RecalcTrigger,Trigger6M)),NA())</f>
        <v>2.4959823955885696E-2</v>
      </c>
      <c r="P2004" s="52">
        <f>IFERROR(_xll.qlIndexFixing(Index1Y,$H2004,TRUE,_xll.ohTrigger(RecalcTrigger,Trigger1Y)),NA())</f>
        <v>2.7071438756352283E-2</v>
      </c>
      <c r="Q2004" s="52">
        <f>IFERROR(_xll.qlIndexFixing(ONIndex1Y,I2004,TRUE,_xll.ohTrigger(RecalcTrigger,Trigger1Y)),NA())</f>
        <v>2.6885209978715352E-2</v>
      </c>
    </row>
    <row r="2005" spans="2:17" x14ac:dyDescent="0.2">
      <c r="B2005" s="46" t="s">
        <v>51</v>
      </c>
      <c r="D2005" s="49">
        <f>_xll.qlCalendarAdvance(LocalCalendar,$D2004,B2005,"f",FALSE)</f>
        <v>53675</v>
      </c>
      <c r="E2005" s="49">
        <f>_xll.qlInterestRateIndexValueDate(IndexON,D2005)</f>
        <v>53675</v>
      </c>
      <c r="F2005" s="52">
        <f>IFERROR(_xll.qlIndexFixing(IndexON,D2005,TRUE,_xll.ohTrigger(RecalcTrigger,TriggerON)),NA())</f>
        <v>1.9885550850640143E-2</v>
      </c>
      <c r="H2005" s="49">
        <f>_xll.qlCalendarAdvance(IborCalendar,$H2004,B2005,"f",FALSE)</f>
        <v>53659</v>
      </c>
      <c r="I2005" s="49">
        <f>_xll.qlInterestRateIndexValueDate(Index1M,$H2005)</f>
        <v>53661</v>
      </c>
      <c r="J2005" s="52">
        <f>IFERROR(_xll.qlIndexFixing(Index1M,$H2005,TRUE,_xll.ohTrigger(RecalcTrigger,Trigger1M)),NA())</f>
        <v>2.1671465719945427E-2</v>
      </c>
      <c r="K2005" s="52">
        <f>IFERROR(_xll.qlIndexFixing(ONIndex1M,I2005,TRUE,_xll.ohTrigger(RecalcTrigger,Trigger1M)),NA())</f>
        <v>2.1656051102754148E-2</v>
      </c>
      <c r="L2005" s="52">
        <f>IFERROR(_xll.qlIndexFixing(Index3M,H2005,TRUE,_xll.ohTrigger(RecalcTrigger,Trigger3M)),NA())</f>
        <v>2.3479234307484553E-2</v>
      </c>
      <c r="M2005" s="52">
        <f>IFERROR(_xll.qlIndexFixing(ONIndex3M,I2005,TRUE,_xll.ohTrigger(RecalcTrigger,Trigger3M)),NA())</f>
        <v>2.3436627895749851E-2</v>
      </c>
      <c r="N2005" s="52">
        <f>IFERROR(_xll.qlIndexFixing(Index6M,$H2005,TRUE,_xll.ohTrigger(RecalcTrigger,Trigger6M)),NA())</f>
        <v>2.5056140708566755E-2</v>
      </c>
      <c r="O2005" s="52">
        <f>IFERROR(_xll.qlIndexFixing(ONIndex6M,I2005,TRUE,_xll.ohTrigger(RecalcTrigger,Trigger6M)),NA())</f>
        <v>2.4955579543144424E-2</v>
      </c>
      <c r="P2005" s="52">
        <f>IFERROR(_xll.qlIndexFixing(Index1Y,$H2005,TRUE,_xll.ohTrigger(RecalcTrigger,Trigger1Y)),NA())</f>
        <v>2.7062988919536412E-2</v>
      </c>
      <c r="Q2005" s="52">
        <f>IFERROR(_xll.qlIndexFixing(ONIndex1Y,I2005,TRUE,_xll.ohTrigger(RecalcTrigger,Trigger1Y)),NA())</f>
        <v>2.6878095890596754E-2</v>
      </c>
    </row>
    <row r="2006" spans="2:17" x14ac:dyDescent="0.2">
      <c r="B2006" s="46" t="s">
        <v>51</v>
      </c>
      <c r="D2006" s="49">
        <f>_xll.qlCalendarAdvance(LocalCalendar,$D2005,B2006,"f",FALSE)</f>
        <v>53682</v>
      </c>
      <c r="E2006" s="49">
        <f>_xll.qlInterestRateIndexValueDate(IndexON,D2006)</f>
        <v>53682</v>
      </c>
      <c r="F2006" s="52">
        <f>IFERROR(_xll.qlIndexFixing(IndexON,D2006,TRUE,_xll.ohTrigger(RecalcTrigger,TriggerON)),NA())</f>
        <v>1.9881747341239375E-2</v>
      </c>
      <c r="H2006" s="49">
        <f>_xll.qlCalendarAdvance(IborCalendar,$H2005,B2006,"f",FALSE)</f>
        <v>53666</v>
      </c>
      <c r="I2006" s="49">
        <f>_xll.qlInterestRateIndexValueDate(Index1M,$H2006)</f>
        <v>53668</v>
      </c>
      <c r="J2006" s="52">
        <f>IFERROR(_xll.qlIndexFixing(Index1M,$H2006,TRUE,_xll.ohTrigger(RecalcTrigger,Trigger1M)),NA())</f>
        <v>2.1670040103291023E-2</v>
      </c>
      <c r="K2006" s="52">
        <f>IFERROR(_xll.qlIndexFixing(ONIndex1M,I2006,TRUE,_xll.ohTrigger(RecalcTrigger,Trigger1M)),NA())</f>
        <v>2.1654644672048917E-2</v>
      </c>
      <c r="L2006" s="52">
        <f>IFERROR(_xll.qlIndexFixing(Index3M,H2006,TRUE,_xll.ohTrigger(RecalcTrigger,Trigger3M)),NA())</f>
        <v>2.3475385384249314E-2</v>
      </c>
      <c r="M2006" s="52">
        <f>IFERROR(_xll.qlIndexFixing(ONIndex3M,I2006,TRUE,_xll.ohTrigger(RecalcTrigger,Trigger3M)),NA())</f>
        <v>2.3432813756398829E-2</v>
      </c>
      <c r="N2006" s="52">
        <f>IFERROR(_xll.qlIndexFixing(Index6M,$H2006,TRUE,_xll.ohTrigger(RecalcTrigger,Trigger6M)),NA())</f>
        <v>2.5051848637906115E-2</v>
      </c>
      <c r="O2006" s="52">
        <f>IFERROR(_xll.qlIndexFixing(ONIndex6M,I2006,TRUE,_xll.ohTrigger(RecalcTrigger,Trigger6M)),NA())</f>
        <v>2.4951335503757832E-2</v>
      </c>
      <c r="P2006" s="52">
        <f>IFERROR(_xll.qlIndexFixing(Index1Y,$H2006,TRUE,_xll.ohTrigger(RecalcTrigger,Trigger1Y)),NA())</f>
        <v>2.7057731071859832E-2</v>
      </c>
      <c r="Q2006" s="52">
        <f>IFERROR(_xll.qlIndexFixing(ONIndex1Y,I2006,TRUE,_xll.ohTrigger(RecalcTrigger,Trigger1Y)),NA())</f>
        <v>2.6870998511485666E-2</v>
      </c>
    </row>
    <row r="2007" spans="2:17" x14ac:dyDescent="0.2">
      <c r="B2007" s="46" t="s">
        <v>51</v>
      </c>
      <c r="D2007" s="49">
        <f>_xll.qlCalendarAdvance(LocalCalendar,$D2006,B2007,"f",FALSE)</f>
        <v>53689</v>
      </c>
      <c r="E2007" s="49">
        <f>_xll.qlInterestRateIndexValueDate(IndexON,D2007)</f>
        <v>53689</v>
      </c>
      <c r="F2007" s="52">
        <f>IFERROR(_xll.qlIndexFixing(IndexON,D2007,TRUE,_xll.ohTrigger(RecalcTrigger,TriggerON)),NA())</f>
        <v>1.9877941937753718E-2</v>
      </c>
      <c r="H2007" s="49">
        <f>_xll.qlCalendarAdvance(IborCalendar,$H2006,B2007,"f",FALSE)</f>
        <v>53673</v>
      </c>
      <c r="I2007" s="49">
        <f>_xll.qlInterestRateIndexValueDate(Index1M,$H2007)</f>
        <v>53675</v>
      </c>
      <c r="J2007" s="52">
        <f>IFERROR(_xll.qlIndexFixing(Index1M,$H2007,TRUE,_xll.ohTrigger(RecalcTrigger,Trigger1M)),NA())</f>
        <v>2.1668606078974955E-2</v>
      </c>
      <c r="K2007" s="52">
        <f>IFERROR(_xll.qlIndexFixing(ONIndex1M,I2007,TRUE,_xll.ohTrigger(RecalcTrigger,Trigger1M)),NA())</f>
        <v>2.1653229847711231E-2</v>
      </c>
      <c r="L2007" s="52">
        <f>IFERROR(_xll.qlIndexFixing(Index3M,H2007,TRUE,_xll.ohTrigger(RecalcTrigger,Trigger3M)),NA())</f>
        <v>2.3471534349167378E-2</v>
      </c>
      <c r="M2007" s="52">
        <f>IFERROR(_xll.qlIndexFixing(ONIndex3M,I2007,TRUE,_xll.ohTrigger(RecalcTrigger,Trigger3M)),NA())</f>
        <v>2.3428997513530447E-2</v>
      </c>
      <c r="N2007" s="52">
        <f>IFERROR(_xll.qlIndexFixing(Index6M,$H2007,TRUE,_xll.ohTrigger(RecalcTrigger,Trigger6M)),NA())</f>
        <v>2.5047556954284886E-2</v>
      </c>
      <c r="O2007" s="52">
        <f>IFERROR(_xll.qlIndexFixing(ONIndex6M,I2007,TRUE,_xll.ohTrigger(RecalcTrigger,Trigger6M)),NA())</f>
        <v>2.4947091837699276E-2</v>
      </c>
      <c r="P2007" s="52">
        <f>IFERROR(_xll.qlIndexFixing(Index1Y,$H2007,TRUE,_xll.ohTrigger(RecalcTrigger,Trigger1Y)),NA())</f>
        <v>2.7050903047787799E-2</v>
      </c>
      <c r="Q2007" s="52">
        <f>IFERROR(_xll.qlIndexFixing(ONIndex1Y,I2007,TRUE,_xll.ohTrigger(RecalcTrigger,Trigger1Y)),NA())</f>
        <v>2.686391784138209E-2</v>
      </c>
    </row>
    <row r="2008" spans="2:17" x14ac:dyDescent="0.2">
      <c r="B2008" s="46" t="s">
        <v>51</v>
      </c>
      <c r="D2008" s="49">
        <f>_xll.qlCalendarAdvance(LocalCalendar,$D2007,B2008,"f",FALSE)</f>
        <v>53696</v>
      </c>
      <c r="E2008" s="49">
        <f>_xll.qlInterestRateIndexValueDate(IndexON,D2008)</f>
        <v>53696</v>
      </c>
      <c r="F2008" s="52">
        <f>IFERROR(_xll.qlIndexFixing(IndexON,D2008,TRUE,_xll.ohTrigger(RecalcTrigger,TriggerON)),NA())</f>
        <v>1.9874134640183172E-2</v>
      </c>
      <c r="H2008" s="49">
        <f>_xll.qlCalendarAdvance(IborCalendar,$H2007,B2008,"f",FALSE)</f>
        <v>53680</v>
      </c>
      <c r="I2008" s="49">
        <f>_xll.qlInterestRateIndexValueDate(Index1M,$H2008)</f>
        <v>53682</v>
      </c>
      <c r="J2008" s="52">
        <f>IFERROR(_xll.qlIndexFixing(Index1M,$H2008,TRUE,_xll.ohTrigger(RecalcTrigger,Trigger1M)),NA())</f>
        <v>2.1667711481770657E-2</v>
      </c>
      <c r="K2008" s="52">
        <f>IFERROR(_xll.qlIndexFixing(ONIndex1M,I2008,TRUE,_xll.ohTrigger(RecalcTrigger,Trigger1M)),NA())</f>
        <v>2.1651806629661152E-2</v>
      </c>
      <c r="L2008" s="52">
        <f>IFERROR(_xll.qlIndexFixing(Index3M,H2008,TRUE,_xll.ohTrigger(RecalcTrigger,Trigger3M)),NA())</f>
        <v>2.3467681202244073E-2</v>
      </c>
      <c r="M2008" s="52">
        <f>IFERROR(_xll.qlIndexFixing(ONIndex3M,I2008,TRUE,_xll.ohTrigger(RecalcTrigger,Trigger3M)),NA())</f>
        <v>2.3425179167171351E-2</v>
      </c>
      <c r="N2008" s="52">
        <f>IFERROR(_xll.qlIndexFixing(Index6M,$H2008,TRUE,_xll.ohTrigger(RecalcTrigger,Trigger6M)),NA())</f>
        <v>2.5043265657701309E-2</v>
      </c>
      <c r="O2008" s="52">
        <f>IFERROR(_xll.qlIndexFixing(ONIndex6M,I2008,TRUE,_xll.ohTrigger(RecalcTrigger,Trigger6M)),NA())</f>
        <v>2.4942848544968754E-2</v>
      </c>
      <c r="P2008" s="52">
        <f>IFERROR(_xll.qlIndexFixing(Index1Y,$H2008,TRUE,_xll.ohTrigger(RecalcTrigger,Trigger1Y)),NA())</f>
        <v>2.7044092235365854E-2</v>
      </c>
      <c r="Q2008" s="52">
        <f>IFERROR(_xll.qlIndexFixing(ONIndex1Y,I2008,TRUE,_xll.ohTrigger(RecalcTrigger,Trigger1Y)),NA())</f>
        <v>2.6856853880259379E-2</v>
      </c>
    </row>
    <row r="2009" spans="2:17" x14ac:dyDescent="0.2">
      <c r="B2009" s="46" t="s">
        <v>51</v>
      </c>
      <c r="D2009" s="49">
        <f>_xll.qlCalendarAdvance(LocalCalendar,$D2008,B2009,"f",FALSE)</f>
        <v>53703</v>
      </c>
      <c r="E2009" s="49">
        <f>_xll.qlInterestRateIndexValueDate(IndexON,D2009)</f>
        <v>53703</v>
      </c>
      <c r="F2009" s="52">
        <f>IFERROR(_xll.qlIndexFixing(IndexON,D2009,TRUE,_xll.ohTrigger(RecalcTrigger,TriggerON)),NA())</f>
        <v>1.9870325448554382E-2</v>
      </c>
      <c r="H2009" s="49">
        <f>_xll.qlCalendarAdvance(IborCalendar,$H2008,B2009,"f",FALSE)</f>
        <v>53688</v>
      </c>
      <c r="I2009" s="49">
        <f>_xll.qlInterestRateIndexValueDate(Index1M,$H2009)</f>
        <v>53692</v>
      </c>
      <c r="J2009" s="52">
        <f>IFERROR(_xll.qlIndexFixing(Index1M,$H2009,TRUE,_xll.ohTrigger(RecalcTrigger,Trigger1M)),NA())</f>
        <v>2.1665088445195858E-2</v>
      </c>
      <c r="K2009" s="52">
        <f>IFERROR(_xll.qlIndexFixing(ONIndex1M,I2009,TRUE,_xll.ohTrigger(RecalcTrigger,Trigger1M)),NA())</f>
        <v>2.1649210786627293E-2</v>
      </c>
      <c r="L2009" s="52">
        <f>IFERROR(_xll.qlIndexFixing(Index3M,H2009,TRUE,_xll.ohTrigger(RecalcTrigger,Trigger3M)),NA())</f>
        <v>2.3461198575646002E-2</v>
      </c>
      <c r="M2009" s="52">
        <f>IFERROR(_xll.qlIndexFixing(ONIndex3M,I2009,TRUE,_xll.ohTrigger(RecalcTrigger,Trigger3M)),NA())</f>
        <v>2.3419232036117066E-2</v>
      </c>
      <c r="N2009" s="52">
        <f>IFERROR(_xll.qlIndexFixing(Index6M,$H2009,TRUE,_xll.ohTrigger(RecalcTrigger,Trigger6M)),NA())</f>
        <v>2.5035454001267211E-2</v>
      </c>
      <c r="O2009" s="52">
        <f>IFERROR(_xll.qlIndexFixing(ONIndex6M,I2009,TRUE,_xll.ohTrigger(RecalcTrigger,Trigger6M)),NA())</f>
        <v>2.4936226773584202E-2</v>
      </c>
      <c r="P2009" s="52">
        <f>IFERROR(_xll.qlIndexFixing(Index1Y,$H2009,TRUE,_xll.ohTrigger(RecalcTrigger,Trigger1Y)),NA())</f>
        <v>2.7033327592346945E-2</v>
      </c>
      <c r="Q2009" s="52">
        <f>IFERROR(_xll.qlIndexFixing(ONIndex1Y,I2009,TRUE,_xll.ohTrigger(RecalcTrigger,Trigger1Y)),NA())</f>
        <v>2.6846292750848377E-2</v>
      </c>
    </row>
    <row r="2010" spans="2:17" x14ac:dyDescent="0.2">
      <c r="B2010" s="46" t="s">
        <v>51</v>
      </c>
      <c r="D2010" s="49">
        <f>_xll.qlCalendarAdvance(LocalCalendar,$D2009,B2010,"f",FALSE)</f>
        <v>53710</v>
      </c>
      <c r="E2010" s="49">
        <f>_xll.qlInterestRateIndexValueDate(IndexON,D2010)</f>
        <v>53710</v>
      </c>
      <c r="F2010" s="52">
        <f>IFERROR(_xll.qlIndexFixing(IndexON,D2010,TRUE,_xll.ohTrigger(RecalcTrigger,TriggerON)),NA())</f>
        <v>1.9866790187910155E-2</v>
      </c>
      <c r="H2010" s="49">
        <f>_xll.qlCalendarAdvance(IborCalendar,$H2009,B2010,"f",FALSE)</f>
        <v>53695</v>
      </c>
      <c r="I2010" s="49">
        <f>_xll.qlInterestRateIndexValueDate(Index1M,$H2010)</f>
        <v>53699</v>
      </c>
      <c r="J2010" s="52">
        <f>IFERROR(_xll.qlIndexFixing(Index1M,$H2010,TRUE,_xll.ohTrigger(RecalcTrigger,Trigger1M)),NA())</f>
        <v>2.1663625594645488E-2</v>
      </c>
      <c r="K2010" s="52">
        <f>IFERROR(_xll.qlIndexFixing(ONIndex1M,I2010,TRUE,_xll.ohTrigger(RecalcTrigger,Trigger1M)),NA())</f>
        <v>2.164722039917244E-2</v>
      </c>
      <c r="L2010" s="52">
        <f>IFERROR(_xll.qlIndexFixing(Index3M,H2010,TRUE,_xll.ohTrigger(RecalcTrigger,Trigger3M)),NA())</f>
        <v>2.3458801574122841E-2</v>
      </c>
      <c r="M2010" s="52">
        <f>IFERROR(_xll.qlIndexFixing(ONIndex3M,I2010,TRUE,_xll.ohTrigger(RecalcTrigger,Trigger3M)),NA())</f>
        <v>2.3414920660780325E-2</v>
      </c>
      <c r="N2010" s="52">
        <f>IFERROR(_xll.qlIndexFixing(Index6M,$H2010,TRUE,_xll.ohTrigger(RecalcTrigger,Trigger6M)),NA())</f>
        <v>2.5032845548751549E-2</v>
      </c>
      <c r="O2010" s="52">
        <f>IFERROR(_xll.qlIndexFixing(ONIndex6M,I2010,TRUE,_xll.ohTrigger(RecalcTrigger,Trigger6M)),NA())</f>
        <v>2.4931424350045361E-2</v>
      </c>
      <c r="P2010" s="52">
        <f>IFERROR(_xll.qlIndexFixing(Index1Y,$H2010,TRUE,_xll.ohTrigger(RecalcTrigger,Trigger1Y)),NA())</f>
        <v>2.7026557122766463E-2</v>
      </c>
      <c r="Q2010" s="52">
        <f>IFERROR(_xll.qlIndexFixing(ONIndex1Y,I2010,TRUE,_xll.ohTrigger(RecalcTrigger,Trigger1Y)),NA())</f>
        <v>2.6838769376524851E-2</v>
      </c>
    </row>
    <row r="2011" spans="2:17" x14ac:dyDescent="0.2">
      <c r="B2011" s="46" t="s">
        <v>51</v>
      </c>
      <c r="D2011" s="49">
        <f>_xll.qlCalendarAdvance(LocalCalendar,$D2010,B2011,"f",FALSE)</f>
        <v>53717</v>
      </c>
      <c r="E2011" s="49">
        <f>_xll.qlInterestRateIndexValueDate(IndexON,D2011)</f>
        <v>53717</v>
      </c>
      <c r="F2011" s="52">
        <f>IFERROR(_xll.qlIndexFixing(IndexON,D2011,TRUE,_xll.ohTrigger(RecalcTrigger,TriggerON)),NA())</f>
        <v>1.9862701383015491E-2</v>
      </c>
      <c r="H2011" s="49">
        <f>_xll.qlCalendarAdvance(IborCalendar,$H2010,B2011,"f",FALSE)</f>
        <v>53702</v>
      </c>
      <c r="I2011" s="49">
        <f>_xll.qlInterestRateIndexValueDate(Index1M,$H2011)</f>
        <v>53706</v>
      </c>
      <c r="J2011" s="52">
        <f>IFERROR(_xll.qlIndexFixing(Index1M,$H2011,TRUE,_xll.ohTrigger(RecalcTrigger,Trigger1M)),NA())</f>
        <v>2.1662154336451502E-2</v>
      </c>
      <c r="K2011" s="52">
        <f>IFERROR(_xll.qlIndexFixing(ONIndex1M,I2011,TRUE,_xll.ohTrigger(RecalcTrigger,Trigger1M)),NA())</f>
        <v>2.164576977627064E-2</v>
      </c>
      <c r="L2011" s="52">
        <f>IFERROR(_xll.qlIndexFixing(Index3M,H2011,TRUE,_xll.ohTrigger(RecalcTrigger,Trigger3M)),NA())</f>
        <v>2.3455427172648514E-2</v>
      </c>
      <c r="M2011" s="52">
        <f>IFERROR(_xll.qlIndexFixing(ONIndex3M,I2011,TRUE,_xll.ohTrigger(RecalcTrigger,Trigger3M)),NA())</f>
        <v>2.3411095900431889E-2</v>
      </c>
      <c r="N2011" s="52">
        <f>IFERROR(_xll.qlIndexFixing(Index6M,$H2011,TRUE,_xll.ohTrigger(RecalcTrigger,Trigger6M)),NA())</f>
        <v>2.5028555579134644E-2</v>
      </c>
      <c r="O2011" s="52">
        <f>IFERROR(_xll.qlIndexFixing(ONIndex6M,I2011,TRUE,_xll.ohTrigger(RecalcTrigger,Trigger6M)),NA())</f>
        <v>2.4927182871437026E-2</v>
      </c>
      <c r="P2011" s="52">
        <f>IFERROR(_xll.qlIndexFixing(Index1Y,$H2011,TRUE,_xll.ohTrigger(RecalcTrigger,Trigger1Y)),NA())</f>
        <v>2.7019803860898278E-2</v>
      </c>
      <c r="Q2011" s="52">
        <f>IFERROR(_xll.qlIndexFixing(ONIndex1Y,I2011,TRUE,_xll.ohTrigger(RecalcTrigger,Trigger1Y)),NA())</f>
        <v>2.6831761361156836E-2</v>
      </c>
    </row>
    <row r="2012" spans="2:17" x14ac:dyDescent="0.2">
      <c r="B2012" s="46" t="s">
        <v>51</v>
      </c>
      <c r="D2012" s="49">
        <f>_xll.qlCalendarAdvance(LocalCalendar,$D2011,B2012,"f",FALSE)</f>
        <v>53724</v>
      </c>
      <c r="E2012" s="49">
        <f>_xll.qlInterestRateIndexValueDate(IndexON,D2012)</f>
        <v>53724</v>
      </c>
      <c r="F2012" s="52">
        <f>IFERROR(_xll.qlIndexFixing(IndexON,D2012,TRUE,_xll.ohTrigger(RecalcTrigger,TriggerON)),NA())</f>
        <v>1.9858886509132034E-2</v>
      </c>
      <c r="H2012" s="49">
        <f>_xll.qlCalendarAdvance(IborCalendar,$H2011,B2012,"f",FALSE)</f>
        <v>53709</v>
      </c>
      <c r="I2012" s="49">
        <f>_xll.qlInterestRateIndexValueDate(Index1M,$H2012)</f>
        <v>53714</v>
      </c>
      <c r="J2012" s="52">
        <f>IFERROR(_xll.qlIndexFixing(Index1M,$H2012,TRUE,_xll.ohTrigger(RecalcTrigger,Trigger1M)),NA())</f>
        <v>2.1660462603439762E-2</v>
      </c>
      <c r="K2012" s="52">
        <f>IFERROR(_xll.qlIndexFixing(ONIndex1M,I2012,TRUE,_xll.ohTrigger(RecalcTrigger,Trigger1M)),NA())</f>
        <v>2.1644101644957559E-2</v>
      </c>
      <c r="L2012" s="52">
        <f>IFERROR(_xll.qlIndexFixing(Index3M,H2012,TRUE,_xll.ohTrigger(RecalcTrigger,Trigger3M)),NA())</f>
        <v>2.3450039922826349E-2</v>
      </c>
      <c r="M2012" s="52">
        <f>IFERROR(_xll.qlIndexFixing(ONIndex3M,I2012,TRUE,_xll.ohTrigger(RecalcTrigger,Trigger3M)),NA())</f>
        <v>2.3406722170493666E-2</v>
      </c>
      <c r="N2012" s="52">
        <f>IFERROR(_xll.qlIndexFixing(Index6M,$H2012,TRUE,_xll.ohTrigger(RecalcTrigger,Trigger6M)),NA())</f>
        <v>2.5023093440309587E-2</v>
      </c>
      <c r="O2012" s="52">
        <f>IFERROR(_xll.qlIndexFixing(ONIndex6M,I2012,TRUE,_xll.ohTrigger(RecalcTrigger,Trigger6M)),NA())</f>
        <v>2.4922335924353334E-2</v>
      </c>
      <c r="P2012" s="52">
        <f>IFERROR(_xll.qlIndexFixing(Index1Y,$H2012,TRUE,_xll.ohTrigger(RecalcTrigger,Trigger1Y)),NA())</f>
        <v>2.7012106917562877E-2</v>
      </c>
      <c r="Q2012" s="52">
        <f>IFERROR(_xll.qlIndexFixing(ONIndex1Y,I2012,TRUE,_xll.ohTrigger(RecalcTrigger,Trigger1Y)),NA())</f>
        <v>2.6823772657378342E-2</v>
      </c>
    </row>
    <row r="2013" spans="2:17" x14ac:dyDescent="0.2">
      <c r="B2013" s="46" t="s">
        <v>51</v>
      </c>
      <c r="D2013" s="49">
        <f>_xll.qlCalendarAdvance(LocalCalendar,$D2012,B2013,"f",FALSE)</f>
        <v>53731</v>
      </c>
      <c r="E2013" s="49">
        <f>_xll.qlInterestRateIndexValueDate(IndexON,D2013)</f>
        <v>53731</v>
      </c>
      <c r="F2013" s="52">
        <f>IFERROR(_xll.qlIndexFixing(IndexON,D2013,TRUE,_xll.ohTrigger(RecalcTrigger,TriggerON)),NA())</f>
        <v>1.9855069741137044E-2</v>
      </c>
      <c r="H2013" s="49">
        <f>_xll.qlCalendarAdvance(IborCalendar,$H2012,B2013,"f",FALSE)</f>
        <v>53716</v>
      </c>
      <c r="I2013" s="49">
        <f>_xll.qlInterestRateIndexValueDate(Index1M,$H2013)</f>
        <v>53720</v>
      </c>
      <c r="J2013" s="52">
        <f>IFERROR(_xll.qlIndexFixing(Index1M,$H2013,TRUE,_xll.ohTrigger(RecalcTrigger,Trigger1M)),NA())</f>
        <v>2.1659186597130113E-2</v>
      </c>
      <c r="K2013" s="52">
        <f>IFERROR(_xll.qlIndexFixing(ONIndex1M,I2013,TRUE,_xll.ohTrigger(RecalcTrigger,Trigger1M)),NA())</f>
        <v>2.1642843352767116E-2</v>
      </c>
      <c r="L2013" s="52">
        <f>IFERROR(_xll.qlIndexFixing(Index3M,H2013,TRUE,_xll.ohTrigger(RecalcTrigger,Trigger3M)),NA())</f>
        <v>2.3447212871008347E-2</v>
      </c>
      <c r="M2013" s="52">
        <f>IFERROR(_xll.qlIndexFixing(ONIndex3M,I2013,TRUE,_xll.ohTrigger(RecalcTrigger,Trigger3M)),NA())</f>
        <v>2.3403440070062231E-2</v>
      </c>
      <c r="N2013" s="52">
        <f>IFERROR(_xll.qlIndexFixing(Index6M,$H2013,TRUE,_xll.ohTrigger(RecalcTrigger,Trigger6M)),NA())</f>
        <v>2.501997680097778E-2</v>
      </c>
      <c r="O2013" s="52">
        <f>IFERROR(_xll.qlIndexFixing(ONIndex6M,I2013,TRUE,_xll.ohTrigger(RecalcTrigger,Trigger6M)),NA())</f>
        <v>2.4918701033884716E-2</v>
      </c>
      <c r="P2013" s="52">
        <f>IFERROR(_xll.qlIndexFixing(Index1Y,$H2013,TRUE,_xll.ohTrigger(RecalcTrigger,Trigger1Y)),NA())</f>
        <v>2.700634895892718E-2</v>
      </c>
      <c r="Q2013" s="52">
        <f>IFERROR(_xll.qlIndexFixing(ONIndex1Y,I2013,TRUE,_xll.ohTrigger(RecalcTrigger,Trigger1Y)),NA())</f>
        <v>2.6817795449209925E-2</v>
      </c>
    </row>
    <row r="2014" spans="2:17" x14ac:dyDescent="0.2">
      <c r="B2014" s="46" t="s">
        <v>51</v>
      </c>
      <c r="D2014" s="49">
        <f>_xll.qlCalendarAdvance(LocalCalendar,$D2013,B2014,"f",FALSE)</f>
        <v>53738</v>
      </c>
      <c r="E2014" s="49">
        <f>_xll.qlInterestRateIndexValueDate(IndexON,D2014)</f>
        <v>53738</v>
      </c>
      <c r="F2014" s="52">
        <f>IFERROR(_xll.qlIndexFixing(IndexON,D2014,TRUE,_xll.ohTrigger(RecalcTrigger,TriggerON)),NA())</f>
        <v>1.9851525521079605E-2</v>
      </c>
      <c r="H2014" s="49">
        <f>_xll.qlCalendarAdvance(IborCalendar,$H2013,B2014,"f",FALSE)</f>
        <v>53723</v>
      </c>
      <c r="I2014" s="49">
        <f>_xll.qlInterestRateIndexValueDate(Index1M,$H2014)</f>
        <v>53727</v>
      </c>
      <c r="J2014" s="52">
        <f>IFERROR(_xll.qlIndexFixing(Index1M,$H2014,TRUE,_xll.ohTrigger(RecalcTrigger,Trigger1M)),NA())</f>
        <v>2.1656059638772707E-2</v>
      </c>
      <c r="K2014" s="52">
        <f>IFERROR(_xll.qlIndexFixing(ONIndex1M,I2014,TRUE,_xll.ohTrigger(RecalcTrigger,Trigger1M)),NA())</f>
        <v>2.1641367552005519E-2</v>
      </c>
      <c r="L2014" s="52">
        <f>IFERROR(_xll.qlIndexFixing(Index3M,H2014,TRUE,_xll.ohTrigger(RecalcTrigger,Trigger3M)),NA())</f>
        <v>2.3443830928199481E-2</v>
      </c>
      <c r="M2014" s="52">
        <f>IFERROR(_xll.qlIndexFixing(ONIndex3M,I2014,TRUE,_xll.ohTrigger(RecalcTrigger,Trigger3M)),NA())</f>
        <v>2.3399609000041011E-2</v>
      </c>
      <c r="N2014" s="52">
        <f>IFERROR(_xll.qlIndexFixing(Index6M,$H2014,TRUE,_xll.ohTrigger(RecalcTrigger,Trigger6M)),NA())</f>
        <v>2.5015687992433869E-2</v>
      </c>
      <c r="O2014" s="52">
        <f>IFERROR(_xll.qlIndexFixing(ONIndex6M,I2014,TRUE,_xll.ohTrigger(RecalcTrigger,Trigger6M)),NA())</f>
        <v>2.4914460674940742E-2</v>
      </c>
      <c r="P2014" s="52">
        <f>IFERROR(_xll.qlIndexFixing(Index1Y,$H2014,TRUE,_xll.ohTrigger(RecalcTrigger,Trigger1Y)),NA())</f>
        <v>2.6999647318139884E-2</v>
      </c>
      <c r="Q2014" s="52">
        <f>IFERROR(_xll.qlIndexFixing(ONIndex1Y,I2014,TRUE,_xll.ohTrigger(RecalcTrigger,Trigger1Y)),NA())</f>
        <v>2.6810837552631028E-2</v>
      </c>
    </row>
    <row r="2015" spans="2:17" x14ac:dyDescent="0.2">
      <c r="B2015" s="46" t="s">
        <v>51</v>
      </c>
      <c r="D2015" s="49">
        <f>_xll.qlCalendarAdvance(LocalCalendar,$D2014,B2015,"f",FALSE)</f>
        <v>53745</v>
      </c>
      <c r="E2015" s="49">
        <f>_xll.qlInterestRateIndexValueDate(IndexON,D2015)</f>
        <v>53745</v>
      </c>
      <c r="F2015" s="52">
        <f>IFERROR(_xll.qlIndexFixing(IndexON,D2015,TRUE,_xll.ohTrigger(RecalcTrigger,TriggerON)),NA())</f>
        <v>1.9847430522945686E-2</v>
      </c>
      <c r="H2015" s="49">
        <f>_xll.qlCalendarAdvance(IborCalendar,$H2014,B2015,"f",FALSE)</f>
        <v>53730</v>
      </c>
      <c r="I2015" s="49">
        <f>_xll.qlInterestRateIndexValueDate(Index1M,$H2015)</f>
        <v>53734</v>
      </c>
      <c r="J2015" s="52">
        <f>IFERROR(_xll.qlIndexFixing(Index1M,$H2015,TRUE,_xll.ohTrigger(RecalcTrigger,Trigger1M)),NA())</f>
        <v>2.1654556822658298E-2</v>
      </c>
      <c r="K2015" s="52">
        <f>IFERROR(_xll.qlIndexFixing(ONIndex1M,I2015,TRUE,_xll.ohTrigger(RecalcTrigger,Trigger1M)),NA())</f>
        <v>2.1639883358437473E-2</v>
      </c>
      <c r="L2015" s="52">
        <f>IFERROR(_xll.qlIndexFixing(Index3M,H2015,TRUE,_xll.ohTrigger(RecalcTrigger,Trigger3M)),NA())</f>
        <v>2.3439476509435009E-2</v>
      </c>
      <c r="M2015" s="52">
        <f>IFERROR(_xll.qlIndexFixing(ONIndex3M,I2015,TRUE,_xll.ohTrigger(RecalcTrigger,Trigger3M)),NA())</f>
        <v>2.3395775826582366E-2</v>
      </c>
      <c r="N2015" s="52">
        <f>IFERROR(_xll.qlIndexFixing(Index6M,$H2015,TRUE,_xll.ohTrigger(RecalcTrigger,Trigger6M)),NA())</f>
        <v>2.5011399570908727E-2</v>
      </c>
      <c r="O2015" s="52">
        <f>IFERROR(_xll.qlIndexFixing(ONIndex6M,I2015,TRUE,_xll.ohTrigger(RecalcTrigger,Trigger6M)),NA())</f>
        <v>2.4910220689138285E-2</v>
      </c>
      <c r="P2015" s="52">
        <f>IFERROR(_xll.qlIndexFixing(Index1Y,$H2015,TRUE,_xll.ohTrigger(RecalcTrigger,Trigger1Y)),NA())</f>
        <v>2.6992962883696556E-2</v>
      </c>
      <c r="Q2015" s="52">
        <f>IFERROR(_xll.qlIndexFixing(ONIndex1Y,I2015,TRUE,_xll.ohTrigger(RecalcTrigger,Trigger1Y)),NA())</f>
        <v>2.680389636220859E-2</v>
      </c>
    </row>
    <row r="2016" spans="2:17" x14ac:dyDescent="0.2">
      <c r="B2016" s="46" t="s">
        <v>51</v>
      </c>
      <c r="D2016" s="49">
        <f>_xll.qlCalendarAdvance(LocalCalendar,$D2015,B2016,"f",FALSE)</f>
        <v>53752</v>
      </c>
      <c r="E2016" s="49">
        <f>_xll.qlInterestRateIndexValueDate(IndexON,D2016)</f>
        <v>53752</v>
      </c>
      <c r="F2016" s="52">
        <f>IFERROR(_xll.qlIndexFixing(IndexON,D2016,TRUE,_xll.ohTrigger(RecalcTrigger,TriggerON)),NA())</f>
        <v>1.9843608072696028E-2</v>
      </c>
      <c r="H2016" s="49">
        <f>_xll.qlCalendarAdvance(IborCalendar,$H2015,B2016,"f",FALSE)</f>
        <v>53737</v>
      </c>
      <c r="I2016" s="49">
        <f>_xll.qlInterestRateIndexValueDate(Index1M,$H2016)</f>
        <v>53742</v>
      </c>
      <c r="J2016" s="52">
        <f>IFERROR(_xll.qlIndexFixing(Index1M,$H2016,TRUE,_xll.ohTrigger(RecalcTrigger,Trigger1M)),NA())</f>
        <v>2.1652829025301683E-2</v>
      </c>
      <c r="K2016" s="52">
        <f>IFERROR(_xll.qlIndexFixing(ONIndex1M,I2016,TRUE,_xll.ohTrigger(RecalcTrigger,Trigger1M)),NA())</f>
        <v>2.1638176860614422E-2</v>
      </c>
      <c r="L2016" s="52">
        <f>IFERROR(_xll.qlIndexFixing(Index3M,H2016,TRUE,_xll.ohTrigger(RecalcTrigger,Trigger3M)),NA())</f>
        <v>2.343456760090401E-2</v>
      </c>
      <c r="M2016" s="52">
        <f>IFERROR(_xll.qlIndexFixing(ONIndex3M,I2016,TRUE,_xll.ohTrigger(RecalcTrigger,Trigger3M)),NA())</f>
        <v>2.3391392481695306E-2</v>
      </c>
      <c r="N2016" s="52">
        <f>IFERROR(_xll.qlIndexFixing(Index6M,$H2016,TRUE,_xll.ohTrigger(RecalcTrigger,Trigger6M)),NA())</f>
        <v>2.5005940275235176E-2</v>
      </c>
      <c r="O2016" s="52">
        <f>IFERROR(_xll.qlIndexFixing(ONIndex6M,I2016,TRUE,_xll.ohTrigger(RecalcTrigger,Trigger6M)),NA())</f>
        <v>2.4905375448049938E-2</v>
      </c>
      <c r="P2016" s="52">
        <f>IFERROR(_xll.qlIndexFixing(Index1Y,$H2016,TRUE,_xll.ohTrigger(RecalcTrigger,Trigger1Y)),NA())</f>
        <v>2.6985344598603592E-2</v>
      </c>
      <c r="Q2016" s="52">
        <f>IFERROR(_xll.qlIndexFixing(ONIndex1Y,I2016,TRUE,_xll.ohTrigger(RecalcTrigger,Trigger1Y)),NA())</f>
        <v>2.6795984029819309E-2</v>
      </c>
    </row>
    <row r="2017" spans="2:17" x14ac:dyDescent="0.2">
      <c r="B2017" s="46" t="s">
        <v>51</v>
      </c>
      <c r="D2017" s="49">
        <f>_xll.qlCalendarAdvance(LocalCalendar,$D2016,B2017,"f",FALSE)</f>
        <v>53759</v>
      </c>
      <c r="E2017" s="49">
        <f>_xll.qlInterestRateIndexValueDate(IndexON,D2017)</f>
        <v>53759</v>
      </c>
      <c r="F2017" s="52">
        <f>IFERROR(_xll.qlIndexFixing(IndexON,D2017,TRUE,_xll.ohTrigger(RecalcTrigger,TriggerON)),NA())</f>
        <v>1.9839783728414773E-2</v>
      </c>
      <c r="H2017" s="49">
        <f>_xll.qlCalendarAdvance(IborCalendar,$H2016,B2017,"f",FALSE)</f>
        <v>53744</v>
      </c>
      <c r="I2017" s="49">
        <f>_xll.qlInterestRateIndexValueDate(Index1M,$H2017)</f>
        <v>53748</v>
      </c>
      <c r="J2017" s="52">
        <f>IFERROR(_xll.qlIndexFixing(Index1M,$H2017,TRUE,_xll.ohTrigger(RecalcTrigger,Trigger1M)),NA())</f>
        <v>2.1651525972033538E-2</v>
      </c>
      <c r="K2017" s="52">
        <f>IFERROR(_xll.qlIndexFixing(ONIndex1M,I2017,TRUE,_xll.ohTrigger(RecalcTrigger,Trigger1M)),NA())</f>
        <v>2.1636889793521519E-2</v>
      </c>
      <c r="L2017" s="52">
        <f>IFERROR(_xll.qlIndexFixing(Index3M,H2017,TRUE,_xll.ohTrigger(RecalcTrigger,Trigger3M)),NA())</f>
        <v>2.343221567586996E-2</v>
      </c>
      <c r="M2017" s="52">
        <f>IFERROR(_xll.qlIndexFixing(ONIndex3M,I2017,TRUE,_xll.ohTrigger(RecalcTrigger,Trigger3M)),NA())</f>
        <v>2.3388103170072227E-2</v>
      </c>
      <c r="N2017" s="52">
        <f>IFERROR(_xll.qlIndexFixing(Index6M,$H2017,TRUE,_xll.ohTrigger(RecalcTrigger,Trigger6M)),NA())</f>
        <v>2.5003382375525868E-2</v>
      </c>
      <c r="O2017" s="52">
        <f>IFERROR(_xll.qlIndexFixing(ONIndex6M,I2017,TRUE,_xll.ohTrigger(RecalcTrigger,Trigger6M)),NA())</f>
        <v>2.4901741837197733E-2</v>
      </c>
      <c r="P2017" s="52">
        <f>IFERROR(_xll.qlIndexFixing(Index1Y,$H2017,TRUE,_xll.ohTrigger(RecalcTrigger,Trigger1Y)),NA())</f>
        <v>2.6979645632483097E-2</v>
      </c>
      <c r="Q2017" s="52">
        <f>IFERROR(_xll.qlIndexFixing(ONIndex1Y,I2017,TRUE,_xll.ohTrigger(RecalcTrigger,Trigger1Y)),NA())</f>
        <v>2.6790064100152833E-2</v>
      </c>
    </row>
    <row r="2018" spans="2:17" x14ac:dyDescent="0.2">
      <c r="B2018" s="46" t="s">
        <v>51</v>
      </c>
      <c r="D2018" s="49">
        <f>_xll.qlCalendarAdvance(LocalCalendar,$D2017,B2018,"f",FALSE)</f>
        <v>53766</v>
      </c>
      <c r="E2018" s="49">
        <f>_xll.qlInterestRateIndexValueDate(IndexON,D2018)</f>
        <v>53766</v>
      </c>
      <c r="F2018" s="52">
        <f>IFERROR(_xll.qlIndexFixing(IndexON,D2018,TRUE,_xll.ohTrigger(RecalcTrigger,TriggerON)),NA())</f>
        <v>1.9835957490048628E-2</v>
      </c>
      <c r="H2018" s="49">
        <f>_xll.qlCalendarAdvance(IborCalendar,$H2017,B2018,"f",FALSE)</f>
        <v>53751</v>
      </c>
      <c r="I2018" s="49">
        <f>_xll.qlInterestRateIndexValueDate(Index1M,$H2018)</f>
        <v>53755</v>
      </c>
      <c r="J2018" s="52">
        <f>IFERROR(_xll.qlIndexFixing(Index1M,$H2018,TRUE,_xll.ohTrigger(RecalcTrigger,Trigger1M)),NA())</f>
        <v>2.165162011527872E-2</v>
      </c>
      <c r="K2018" s="52">
        <f>IFERROR(_xll.qlIndexFixing(ONIndex1M,I2018,TRUE,_xll.ohTrigger(RecalcTrigger,Trigger1M)),NA())</f>
        <v>2.1635380422013739E-2</v>
      </c>
      <c r="L2018" s="52">
        <f>IFERROR(_xll.qlIndexFixing(Index3M,H2018,TRUE,_xll.ohTrigger(RecalcTrigger,Trigger3M)),NA())</f>
        <v>2.3428339701147913E-2</v>
      </c>
      <c r="M2018" s="52">
        <f>IFERROR(_xll.qlIndexFixing(ONIndex3M,I2018,TRUE,_xll.ohTrigger(RecalcTrigger,Trigger3M)),NA())</f>
        <v>2.3384263686860862E-2</v>
      </c>
      <c r="N2018" s="52">
        <f>IFERROR(_xll.qlIndexFixing(Index6M,$H2018,TRUE,_xll.ohTrigger(RecalcTrigger,Trigger6M)),NA())</f>
        <v>2.4999653065377665E-2</v>
      </c>
      <c r="O2018" s="52">
        <f>IFERROR(_xll.qlIndexFixing(ONIndex6M,I2018,TRUE,_xll.ohTrigger(RecalcTrigger,Trigger6M)),NA())</f>
        <v>2.4897502971059637E-2</v>
      </c>
      <c r="P2018" s="52">
        <f>IFERROR(_xll.qlIndexFixing(Index1Y,$H2018,TRUE,_xll.ohTrigger(RecalcTrigger,Trigger1Y)),NA())</f>
        <v>2.6973551748450689E-2</v>
      </c>
      <c r="Q2018" s="52">
        <f>IFERROR(_xll.qlIndexFixing(ONIndex1Y,I2018,TRUE,_xll.ohTrigger(RecalcTrigger,Trigger1Y)),NA())</f>
        <v>2.6783173028439577E-2</v>
      </c>
    </row>
    <row r="2019" spans="2:17" x14ac:dyDescent="0.2">
      <c r="B2019" s="46" t="s">
        <v>51</v>
      </c>
      <c r="D2019" s="49">
        <f>_xll.qlCalendarAdvance(LocalCalendar,$D2018,B2019,"f",FALSE)</f>
        <v>53773</v>
      </c>
      <c r="E2019" s="49">
        <f>_xll.qlInterestRateIndexValueDate(IndexON,D2019)</f>
        <v>53773</v>
      </c>
      <c r="F2019" s="52">
        <f>IFERROR(_xll.qlIndexFixing(IndexON,D2019,TRUE,_xll.ohTrigger(RecalcTrigger,TriggerON)),NA())</f>
        <v>1.9832129357570949E-2</v>
      </c>
      <c r="H2019" s="49">
        <f>_xll.qlCalendarAdvance(IborCalendar,$H2018,B2019,"f",FALSE)</f>
        <v>53758</v>
      </c>
      <c r="I2019" s="49">
        <f>_xll.qlInterestRateIndexValueDate(Index1M,$H2019)</f>
        <v>53762</v>
      </c>
      <c r="J2019" s="52">
        <f>IFERROR(_xll.qlIndexFixing(Index1M,$H2019,TRUE,_xll.ohTrigger(RecalcTrigger,Trigger1M)),NA())</f>
        <v>2.1650081596033811E-2</v>
      </c>
      <c r="K2019" s="52">
        <f>IFERROR(_xll.qlIndexFixing(ONIndex1M,I2019,TRUE,_xll.ohTrigger(RecalcTrigger,Trigger1M)),NA())</f>
        <v>2.1633862657859382E-2</v>
      </c>
      <c r="L2019" s="52">
        <f>IFERROR(_xll.qlIndexFixing(Index3M,H2019,TRUE,_xll.ohTrigger(RecalcTrigger,Trigger3M)),NA())</f>
        <v>2.3424461614465694E-2</v>
      </c>
      <c r="M2019" s="52">
        <f>IFERROR(_xll.qlIndexFixing(ONIndex3M,I2019,TRUE,_xll.ohTrigger(RecalcTrigger,Trigger3M)),NA())</f>
        <v>2.3380422100371945E-2</v>
      </c>
      <c r="N2019" s="52">
        <f>IFERROR(_xll.qlIndexFixing(Index6M,$H2019,TRUE,_xll.ohTrigger(RecalcTrigger,Trigger6M)),NA())</f>
        <v>2.4995365655589165E-2</v>
      </c>
      <c r="O2019" s="52">
        <f>IFERROR(_xll.qlIndexFixing(ONIndex6M,I2019,TRUE,_xll.ohTrigger(RecalcTrigger,Trigger6M)),NA())</f>
        <v>2.4893264477983124E-2</v>
      </c>
      <c r="P2019" s="52">
        <f>IFERROR(_xll.qlIndexFixing(Index1Y,$H2019,TRUE,_xll.ohTrigger(RecalcTrigger,Trigger1Y)),NA())</f>
        <v>2.6966936875960489E-2</v>
      </c>
      <c r="Q2019" s="52">
        <f>IFERROR(_xll.qlIndexFixing(ONIndex1Y,I2019,TRUE,_xll.ohTrigger(RecalcTrigger,Trigger1Y)),NA())</f>
        <v>2.6776298662962716E-2</v>
      </c>
    </row>
    <row r="2020" spans="2:17" x14ac:dyDescent="0.2">
      <c r="B2020" s="46" t="s">
        <v>51</v>
      </c>
      <c r="D2020" s="49">
        <f>_xll.qlCalendarAdvance(LocalCalendar,$D2019,B2020,"f",FALSE)</f>
        <v>53780</v>
      </c>
      <c r="E2020" s="49">
        <f>_xll.qlInterestRateIndexValueDate(IndexON,D2020)</f>
        <v>53780</v>
      </c>
      <c r="F2020" s="52">
        <f>IFERROR(_xll.qlIndexFixing(IndexON,D2020,TRUE,_xll.ohTrigger(RecalcTrigger,TriggerON)),NA())</f>
        <v>1.9828299331008381E-2</v>
      </c>
      <c r="H2020" s="49">
        <f>_xll.qlCalendarAdvance(IborCalendar,$H2019,B2020,"f",FALSE)</f>
        <v>53765</v>
      </c>
      <c r="I2020" s="49">
        <f>_xll.qlInterestRateIndexValueDate(Index1M,$H2020)</f>
        <v>53769</v>
      </c>
      <c r="J2020" s="52">
        <f>IFERROR(_xll.qlIndexFixing(Index1M,$H2020,TRUE,_xll.ohTrigger(RecalcTrigger,Trigger1M)),NA())</f>
        <v>2.1648534669181391E-2</v>
      </c>
      <c r="K2020" s="52">
        <f>IFERROR(_xll.qlIndexFixing(ONIndex1M,I2020,TRUE,_xll.ohTrigger(RecalcTrigger,Trigger1M)),NA())</f>
        <v>2.1632336500978511E-2</v>
      </c>
      <c r="L2020" s="52">
        <f>IFERROR(_xll.qlIndexFixing(Index3M,H2020,TRUE,_xll.ohTrigger(RecalcTrigger,Trigger3M)),NA())</f>
        <v>2.3420581415826775E-2</v>
      </c>
      <c r="M2020" s="52">
        <f>IFERROR(_xll.qlIndexFixing(ONIndex3M,I2020,TRUE,_xll.ohTrigger(RecalcTrigger,Trigger3M)),NA())</f>
        <v>2.3376578410605475E-2</v>
      </c>
      <c r="N2020" s="52">
        <f>IFERROR(_xll.qlIndexFixing(Index6M,$H2020,TRUE,_xll.ohTrigger(RecalcTrigger,Trigger6M)),NA())</f>
        <v>2.4991078632961839E-2</v>
      </c>
      <c r="O2020" s="52">
        <f>IFERROR(_xll.qlIndexFixing(ONIndex6M,I2020,TRUE,_xll.ohTrigger(RecalcTrigger,Trigger6M)),NA())</f>
        <v>2.4889026358208E-2</v>
      </c>
      <c r="P2020" s="52">
        <f>IFERROR(_xll.qlIndexFixing(Index1Y,$H2020,TRUE,_xll.ohTrigger(RecalcTrigger,Trigger1Y)),NA())</f>
        <v>2.6960339209488541E-2</v>
      </c>
      <c r="Q2020" s="52">
        <f>IFERROR(_xll.qlIndexFixing(ONIndex1Y,I2020,TRUE,_xll.ohTrigger(RecalcTrigger,Trigger1Y)),NA())</f>
        <v>2.6769441003642314E-2</v>
      </c>
    </row>
    <row r="2021" spans="2:17" x14ac:dyDescent="0.2">
      <c r="B2021" s="46" t="s">
        <v>51</v>
      </c>
      <c r="D2021" s="49">
        <f>_xll.qlCalendarAdvance(LocalCalendar,$D2020,B2021,"f",FALSE)</f>
        <v>53787</v>
      </c>
      <c r="E2021" s="49">
        <f>_xll.qlInterestRateIndexValueDate(IndexON,D2021)</f>
        <v>53787</v>
      </c>
      <c r="F2021" s="52">
        <f>IFERROR(_xll.qlIndexFixing(IndexON,D2021,TRUE,_xll.ohTrigger(RecalcTrigger,TriggerON)),NA())</f>
        <v>1.982446741038757E-2</v>
      </c>
      <c r="H2021" s="49">
        <f>_xll.qlCalendarAdvance(IborCalendar,$H2020,B2021,"f",FALSE)</f>
        <v>53772</v>
      </c>
      <c r="I2021" s="49">
        <f>_xll.qlInterestRateIndexValueDate(Index1M,$H2021)</f>
        <v>53776</v>
      </c>
      <c r="J2021" s="52">
        <f>IFERROR(_xll.qlIndexFixing(Index1M,$H2021,TRUE,_xll.ohTrigger(RecalcTrigger,Trigger1M)),NA())</f>
        <v>2.1646979334705985E-2</v>
      </c>
      <c r="K2021" s="52">
        <f>IFERROR(_xll.qlIndexFixing(ONIndex1M,I2021,TRUE,_xll.ohTrigger(RecalcTrigger,Trigger1M)),NA())</f>
        <v>2.1630801951451062E-2</v>
      </c>
      <c r="L2021" s="52">
        <f>IFERROR(_xll.qlIndexFixing(Index3M,H2021,TRUE,_xll.ohTrigger(RecalcTrigger,Trigger3M)),NA())</f>
        <v>2.3416699105239851E-2</v>
      </c>
      <c r="M2021" s="52">
        <f>IFERROR(_xll.qlIndexFixing(ONIndex3M,I2021,TRUE,_xll.ohTrigger(RecalcTrigger,Trigger3M)),NA())</f>
        <v>2.3372732617481518E-2</v>
      </c>
      <c r="N2021" s="52">
        <f>IFERROR(_xll.qlIndexFixing(Index6M,$H2021,TRUE,_xll.ohTrigger(RecalcTrigger,Trigger6M)),NA())</f>
        <v>2.4986791997493079E-2</v>
      </c>
      <c r="O2021" s="52">
        <f>IFERROR(_xll.qlIndexFixing(ONIndex6M,I2021,TRUE,_xll.ohTrigger(RecalcTrigger,Trigger6M)),NA())</f>
        <v>2.4884788611654329E-2</v>
      </c>
      <c r="P2021" s="52">
        <f>IFERROR(_xll.qlIndexFixing(Index1Y,$H2021,TRUE,_xll.ohTrigger(RecalcTrigger,Trigger1Y)),NA())</f>
        <v>2.695375874869959E-2</v>
      </c>
      <c r="Q2021" s="52">
        <f>IFERROR(_xll.qlIndexFixing(ONIndex1Y,I2021,TRUE,_xll.ohTrigger(RecalcTrigger,Trigger1Y)),NA())</f>
        <v>2.6762600050638241E-2</v>
      </c>
    </row>
    <row r="2022" spans="2:17" x14ac:dyDescent="0.2">
      <c r="B2022" s="46" t="s">
        <v>51</v>
      </c>
      <c r="D2022" s="49">
        <f>_xll.qlCalendarAdvance(LocalCalendar,$D2021,B2022,"f",FALSE)</f>
        <v>53794</v>
      </c>
      <c r="E2022" s="49">
        <f>_xll.qlInterestRateIndexValueDate(IndexON,D2022)</f>
        <v>53794</v>
      </c>
      <c r="F2022" s="52">
        <f>IFERROR(_xll.qlIndexFixing(IndexON,D2022,TRUE,_xll.ohTrigger(RecalcTrigger,TriggerON)),NA())</f>
        <v>1.9820633595681869E-2</v>
      </c>
      <c r="H2022" s="49">
        <f>_xll.qlCalendarAdvance(IborCalendar,$H2021,B2022,"f",FALSE)</f>
        <v>53779</v>
      </c>
      <c r="I2022" s="49">
        <f>_xll.qlInterestRateIndexValueDate(Index1M,$H2022)</f>
        <v>53783</v>
      </c>
      <c r="J2022" s="52">
        <f>IFERROR(_xll.qlIndexFixing(Index1M,$H2022,TRUE,_xll.ohTrigger(RecalcTrigger,Trigger1M)),NA())</f>
        <v>2.1644877685829123E-2</v>
      </c>
      <c r="K2022" s="52">
        <f>IFERROR(_xll.qlIndexFixing(ONIndex1M,I2022,TRUE,_xll.ohTrigger(RecalcTrigger,Trigger1M)),NA())</f>
        <v>2.1629259009277035E-2</v>
      </c>
      <c r="L2022" s="52">
        <f>IFERROR(_xll.qlIndexFixing(Index3M,H2022,TRUE,_xll.ohTrigger(RecalcTrigger,Trigger3M)),NA())</f>
        <v>2.341233271986733E-2</v>
      </c>
      <c r="M2022" s="52">
        <f>IFERROR(_xll.qlIndexFixing(ONIndex3M,I2022,TRUE,_xll.ohTrigger(RecalcTrigger,Trigger3M)),NA())</f>
        <v>2.3368884721159944E-2</v>
      </c>
      <c r="N2022" s="52">
        <f>IFERROR(_xll.qlIndexFixing(Index6M,$H2022,TRUE,_xll.ohTrigger(RecalcTrigger,Trigger6M)),NA())</f>
        <v>2.4981948602804598E-2</v>
      </c>
      <c r="O2022" s="52">
        <f>IFERROR(_xll.qlIndexFixing(ONIndex6M,I2022,TRUE,_xll.ohTrigger(RecalcTrigger,Trigger6M)),NA())</f>
        <v>2.4880551238242177E-2</v>
      </c>
      <c r="P2022" s="52">
        <f>IFERROR(_xll.qlIndexFixing(Index1Y,$H2022,TRUE,_xll.ohTrigger(RecalcTrigger,Trigger1Y)),NA())</f>
        <v>2.6947195493257074E-2</v>
      </c>
      <c r="Q2022" s="52">
        <f>IFERROR(_xll.qlIndexFixing(ONIndex1Y,I2022,TRUE,_xll.ohTrigger(RecalcTrigger,Trigger1Y)),NA())</f>
        <v>2.6755775803710691E-2</v>
      </c>
    </row>
    <row r="2023" spans="2:17" x14ac:dyDescent="0.2">
      <c r="B2023" s="46" t="s">
        <v>51</v>
      </c>
      <c r="D2023" s="49">
        <f>_xll.qlCalendarAdvance(LocalCalendar,$D2022,B2023,"f",FALSE)</f>
        <v>53801</v>
      </c>
      <c r="E2023" s="49">
        <f>_xll.qlInterestRateIndexValueDate(IndexON,D2023)</f>
        <v>53801</v>
      </c>
      <c r="F2023" s="52">
        <f>IFERROR(_xll.qlIndexFixing(IndexON,D2023,TRUE,_xll.ohTrigger(RecalcTrigger,TriggerON)),NA())</f>
        <v>1.981679788689128E-2</v>
      </c>
      <c r="H2023" s="49">
        <f>_xll.qlCalendarAdvance(IborCalendar,$H2022,B2023,"f",FALSE)</f>
        <v>53786</v>
      </c>
      <c r="I2023" s="49">
        <f>_xll.qlInterestRateIndexValueDate(Index1M,$H2023)</f>
        <v>53790</v>
      </c>
      <c r="J2023" s="52">
        <f>IFERROR(_xll.qlIndexFixing(Index1M,$H2023,TRUE,_xll.ohTrigger(RecalcTrigger,Trigger1M)),NA())</f>
        <v>2.1643306231081461E-2</v>
      </c>
      <c r="K2023" s="52">
        <f>IFERROR(_xll.qlIndexFixing(ONIndex1M,I2023,TRUE,_xll.ohTrigger(RecalcTrigger,Trigger1M)),NA())</f>
        <v>2.1627707674376495E-2</v>
      </c>
      <c r="L2023" s="52">
        <f>IFERROR(_xll.qlIndexFixing(Index3M,H2023,TRUE,_xll.ohTrigger(RecalcTrigger,Trigger3M)),NA())</f>
        <v>2.3408446588224913E-2</v>
      </c>
      <c r="M2023" s="52">
        <f>IFERROR(_xll.qlIndexFixing(ONIndex3M,I2023,TRUE,_xll.ohTrigger(RecalcTrigger,Trigger3M)),NA())</f>
        <v>2.3365034721400946E-2</v>
      </c>
      <c r="N2023" s="52">
        <f>IFERROR(_xll.qlIndexFixing(Index6M,$H2023,TRUE,_xll.ohTrigger(RecalcTrigger,Trigger6M)),NA())</f>
        <v>2.4977663009500106E-2</v>
      </c>
      <c r="O2023" s="52">
        <f>IFERROR(_xll.qlIndexFixing(ONIndex6M,I2023,TRUE,_xll.ohTrigger(RecalcTrigger,Trigger6M)),NA())</f>
        <v>2.4876314237891606E-2</v>
      </c>
      <c r="P2023" s="52">
        <f>IFERROR(_xll.qlIndexFixing(Index1Y,$H2023,TRUE,_xll.ohTrigger(RecalcTrigger,Trigger1Y)),NA())</f>
        <v>2.6940649442826838E-2</v>
      </c>
      <c r="Q2023" s="52">
        <f>IFERROR(_xll.qlIndexFixing(ONIndex1Y,I2023,TRUE,_xll.ohTrigger(RecalcTrigger,Trigger1Y)),NA())</f>
        <v>2.6748968263099471E-2</v>
      </c>
    </row>
    <row r="2024" spans="2:17" x14ac:dyDescent="0.2">
      <c r="B2024" s="46" t="s">
        <v>51</v>
      </c>
      <c r="D2024" s="49">
        <f>_xll.qlCalendarAdvance(LocalCalendar,$D2023,B2024,"f",FALSE)</f>
        <v>53808</v>
      </c>
      <c r="E2024" s="49">
        <f>_xll.qlInterestRateIndexValueDate(IndexON,D2024)</f>
        <v>53808</v>
      </c>
      <c r="F2024" s="52">
        <f>IFERROR(_xll.qlIndexFixing(IndexON,D2024,TRUE,_xll.ohTrigger(RecalcTrigger,TriggerON)),NA())</f>
        <v>1.9812960283989156E-2</v>
      </c>
      <c r="H2024" s="49">
        <f>_xll.qlCalendarAdvance(IborCalendar,$H2023,B2024,"f",FALSE)</f>
        <v>53793</v>
      </c>
      <c r="I2024" s="49">
        <f>_xll.qlInterestRateIndexValueDate(Index1M,$H2024)</f>
        <v>53799</v>
      </c>
      <c r="J2024" s="52">
        <f>IFERROR(_xll.qlIndexFixing(Index1M,$H2024,TRUE,_xll.ohTrigger(RecalcTrigger,Trigger1M)),NA())</f>
        <v>2.1641273435970554E-2</v>
      </c>
      <c r="K2024" s="52">
        <f>IFERROR(_xll.qlIndexFixing(ONIndex1M,I2024,TRUE,_xll.ohTrigger(RecalcTrigger,Trigger1M)),NA())</f>
        <v>2.1625700768934664E-2</v>
      </c>
      <c r="L2024" s="52">
        <f>IFERROR(_xll.qlIndexFixing(Index3M,H2024,TRUE,_xll.ohTrigger(RecalcTrigger,Trigger3M)),NA())</f>
        <v>2.3403447030153637E-2</v>
      </c>
      <c r="M2024" s="52">
        <f>IFERROR(_xll.qlIndexFixing(ONIndex3M,I2024,TRUE,_xll.ohTrigger(RecalcTrigger,Trigger3M)),NA())</f>
        <v>2.3360081631462748E-2</v>
      </c>
      <c r="N2024" s="52">
        <f>IFERROR(_xll.qlIndexFixing(Index6M,$H2024,TRUE,_xll.ohTrigger(RecalcTrigger,Trigger6M)),NA())</f>
        <v>2.4972153529726721E-2</v>
      </c>
      <c r="O2024" s="52">
        <f>IFERROR(_xll.qlIndexFixing(ONIndex6M,I2024,TRUE,_xll.ohTrigger(RecalcTrigger,Trigger6M)),NA())</f>
        <v>2.4870867214659143E-2</v>
      </c>
      <c r="P2024" s="52">
        <f>IFERROR(_xll.qlIndexFixing(Index1Y,$H2024,TRUE,_xll.ohTrigger(RecalcTrigger,Trigger1Y)),NA())</f>
        <v>2.693225837257094E-2</v>
      </c>
      <c r="Q2024" s="52">
        <f>IFERROR(_xll.qlIndexFixing(ONIndex1Y,I2024,TRUE,_xll.ohTrigger(RecalcTrigger,Trigger1Y)),NA())</f>
        <v>2.6740240258700254E-2</v>
      </c>
    </row>
    <row r="2025" spans="2:17" x14ac:dyDescent="0.2">
      <c r="B2025" s="46" t="s">
        <v>51</v>
      </c>
      <c r="D2025" s="49">
        <f>_xll.qlCalendarAdvance(LocalCalendar,$D2024,B2025,"f",FALSE)</f>
        <v>53815</v>
      </c>
      <c r="E2025" s="49">
        <f>_xll.qlInterestRateIndexValueDate(IndexON,D2025)</f>
        <v>53815</v>
      </c>
      <c r="F2025" s="52">
        <f>IFERROR(_xll.qlIndexFixing(IndexON,D2025,TRUE,_xll.ohTrigger(RecalcTrigger,TriggerON)),NA())</f>
        <v>1.9809120787055434E-2</v>
      </c>
      <c r="H2025" s="49">
        <f>_xll.qlCalendarAdvance(IborCalendar,$H2024,B2025,"f",FALSE)</f>
        <v>53800</v>
      </c>
      <c r="I2025" s="49">
        <f>_xll.qlInterestRateIndexValueDate(Index1M,$H2025)</f>
        <v>53804</v>
      </c>
      <c r="J2025" s="52">
        <f>IFERROR(_xll.qlIndexFixing(Index1M,$H2025,TRUE,_xll.ohTrigger(RecalcTrigger,Trigger1M)),NA())</f>
        <v>2.1640138100281092E-2</v>
      </c>
      <c r="K2025" s="52">
        <f>IFERROR(_xll.qlIndexFixing(ONIndex1M,I2025,TRUE,_xll.ohTrigger(RecalcTrigger,Trigger1M)),NA())</f>
        <v>2.1624579826635681E-2</v>
      </c>
      <c r="L2025" s="52">
        <f>IFERROR(_xll.qlIndexFixing(Index3M,H2025,TRUE,_xll.ohTrigger(RecalcTrigger,Trigger3M)),NA())</f>
        <v>2.3400667989441796E-2</v>
      </c>
      <c r="M2025" s="52">
        <f>IFERROR(_xll.qlIndexFixing(ONIndex3M,I2025,TRUE,_xll.ohTrigger(RecalcTrigger,Trigger3M)),NA())</f>
        <v>2.3357328412370038E-2</v>
      </c>
      <c r="N2025" s="52">
        <f>IFERROR(_xll.qlIndexFixing(Index6M,$H2025,TRUE,_xll.ohTrigger(RecalcTrigger,Trigger6M)),NA())</f>
        <v>2.4969092984110434E-2</v>
      </c>
      <c r="O2025" s="52">
        <f>IFERROR(_xll.qlIndexFixing(ONIndex6M,I2025,TRUE,_xll.ohTrigger(RecalcTrigger,Trigger6M)),NA())</f>
        <v>2.4867841357174569E-2</v>
      </c>
      <c r="P2025" s="52">
        <f>IFERROR(_xll.qlIndexFixing(Index1Y,$H2025,TRUE,_xll.ohTrigger(RecalcTrigger,Trigger1Y)),NA())</f>
        <v>2.6927608955668748E-2</v>
      </c>
      <c r="Q2025" s="52">
        <f>IFERROR(_xll.qlIndexFixing(ONIndex1Y,I2025,TRUE,_xll.ohTrigger(RecalcTrigger,Trigger1Y)),NA())</f>
        <v>2.6735403300506277E-2</v>
      </c>
    </row>
    <row r="2026" spans="2:17" x14ac:dyDescent="0.2">
      <c r="B2026" s="46" t="s">
        <v>51</v>
      </c>
      <c r="D2026" s="49">
        <f>_xll.qlCalendarAdvance(LocalCalendar,$D2025,B2026,"f",FALSE)</f>
        <v>53822</v>
      </c>
      <c r="E2026" s="49">
        <f>_xll.qlInterestRateIndexValueDate(IndexON,D2026)</f>
        <v>53822</v>
      </c>
      <c r="F2026" s="52">
        <f>IFERROR(_xll.qlIndexFixing(IndexON,D2026,TRUE,_xll.ohTrigger(RecalcTrigger,TriggerON)),NA())</f>
        <v>1.9805279395983533E-2</v>
      </c>
      <c r="H2026" s="49">
        <f>_xll.qlCalendarAdvance(IborCalendar,$H2025,B2026,"f",FALSE)</f>
        <v>53807</v>
      </c>
      <c r="I2026" s="49">
        <f>_xll.qlInterestRateIndexValueDate(Index1M,$H2026)</f>
        <v>53811</v>
      </c>
      <c r="J2026" s="52">
        <f>IFERROR(_xll.qlIndexFixing(Index1M,$H2026,TRUE,_xll.ohTrigger(RecalcTrigger,Trigger1M)),NA())</f>
        <v>2.1638541424236379E-2</v>
      </c>
      <c r="K2026" s="52">
        <f>IFERROR(_xll.qlIndexFixing(ONIndex1M,I2026,TRUE,_xll.ohTrigger(RecalcTrigger,Trigger1M)),NA())</f>
        <v>2.1623003313795408E-2</v>
      </c>
      <c r="L2026" s="52">
        <f>IFERROR(_xll.qlIndexFixing(Index3M,H2026,TRUE,_xll.ohTrigger(RecalcTrigger,Trigger3M)),NA())</f>
        <v>2.339677552231164E-2</v>
      </c>
      <c r="M2026" s="52">
        <f>IFERROR(_xll.qlIndexFixing(ONIndex3M,I2026,TRUE,_xll.ohTrigger(RecalcTrigger,Trigger3M)),NA())</f>
        <v>2.3353472102938255E-2</v>
      </c>
      <c r="N2026" s="52">
        <f>IFERROR(_xll.qlIndexFixing(Index6M,$H2026,TRUE,_xll.ohTrigger(RecalcTrigger,Trigger6M)),NA())</f>
        <v>2.4964808552020892E-2</v>
      </c>
      <c r="O2026" s="52">
        <f>IFERROR(_xll.qlIndexFixing(ONIndex6M,I2026,TRUE,_xll.ohTrigger(RecalcTrigger,Trigger6M)),NA())</f>
        <v>2.486360547648836E-2</v>
      </c>
      <c r="P2026" s="52">
        <f>IFERROR(_xll.qlIndexFixing(Index1Y,$H2026,TRUE,_xll.ohTrigger(RecalcTrigger,Trigger1Y)),NA())</f>
        <v>2.6921114518275852E-2</v>
      </c>
      <c r="Q2026" s="52">
        <f>IFERROR(_xll.qlIndexFixing(ONIndex1Y,I2026,TRUE,_xll.ohTrigger(RecalcTrigger,Trigger1Y)),NA())</f>
        <v>2.6728645878524304E-2</v>
      </c>
    </row>
    <row r="2027" spans="2:17" x14ac:dyDescent="0.2">
      <c r="B2027" s="46" t="s">
        <v>51</v>
      </c>
      <c r="D2027" s="49">
        <f>_xll.qlCalendarAdvance(LocalCalendar,$D2026,B2027,"f",FALSE)</f>
        <v>53829</v>
      </c>
      <c r="E2027" s="49">
        <f>_xll.qlInterestRateIndexValueDate(IndexON,D2027)</f>
        <v>53829</v>
      </c>
      <c r="F2027" s="52">
        <f>IFERROR(_xll.qlIndexFixing(IndexON,D2027,TRUE,_xll.ohTrigger(RecalcTrigger,TriggerON)),NA())</f>
        <v>1.9801436110906678E-2</v>
      </c>
      <c r="H2027" s="49">
        <f>_xll.qlCalendarAdvance(IborCalendar,$H2026,B2027,"f",FALSE)</f>
        <v>53814</v>
      </c>
      <c r="I2027" s="49">
        <f>_xll.qlInterestRateIndexValueDate(Index1M,$H2027)</f>
        <v>53819</v>
      </c>
      <c r="J2027" s="52">
        <f>IFERROR(_xll.qlIndexFixing(Index1M,$H2027,TRUE,_xll.ohTrigger(RecalcTrigger,Trigger1M)),NA())</f>
        <v>2.1637240684724064E-2</v>
      </c>
      <c r="K2027" s="52">
        <f>IFERROR(_xll.qlIndexFixing(ONIndex1M,I2027,TRUE,_xll.ohTrigger(RecalcTrigger,Trigger1M)),NA())</f>
        <v>2.1621191307970022E-2</v>
      </c>
      <c r="L2027" s="52">
        <f>IFERROR(_xll.qlIndexFixing(Index3M,H2027,TRUE,_xll.ohTrigger(RecalcTrigger,Trigger3M)),NA())</f>
        <v>2.3392804292705145E-2</v>
      </c>
      <c r="M2027" s="52">
        <f>IFERROR(_xll.qlIndexFixing(ONIndex3M,I2027,TRUE,_xll.ohTrigger(RecalcTrigger,Trigger3M)),NA())</f>
        <v>2.3349062316642133E-2</v>
      </c>
      <c r="N2027" s="52">
        <f>IFERROR(_xll.qlIndexFixing(Index6M,$H2027,TRUE,_xll.ohTrigger(RecalcTrigger,Trigger6M)),NA())</f>
        <v>2.4960468301818105E-2</v>
      </c>
      <c r="O2027" s="52">
        <f>IFERROR(_xll.qlIndexFixing(ONIndex6M,I2027,TRUE,_xll.ohTrigger(RecalcTrigger,Trigger6M)),NA())</f>
        <v>2.4858764927007115E-2</v>
      </c>
      <c r="P2027" s="52">
        <f>IFERROR(_xll.qlIndexFixing(Index1Y,$H2027,TRUE,_xll.ohTrigger(RecalcTrigger,Trigger1Y)),NA())</f>
        <v>2.6913713369826557E-2</v>
      </c>
      <c r="Q2027" s="52">
        <f>IFERROR(_xll.qlIndexFixing(ONIndex1Y,I2027,TRUE,_xll.ohTrigger(RecalcTrigger,Trigger1Y)),NA())</f>
        <v>2.6720943567095645E-2</v>
      </c>
    </row>
    <row r="2028" spans="2:17" x14ac:dyDescent="0.2">
      <c r="B2028" s="46" t="s">
        <v>51</v>
      </c>
      <c r="D2028" s="49">
        <f>_xll.qlCalendarAdvance(LocalCalendar,$D2027,B2028,"f",FALSE)</f>
        <v>53836</v>
      </c>
      <c r="E2028" s="49">
        <f>_xll.qlInterestRateIndexValueDate(IndexON,D2028)</f>
        <v>53836</v>
      </c>
      <c r="F2028" s="52">
        <f>IFERROR(_xll.qlIndexFixing(IndexON,D2028,TRUE,_xll.ohTrigger(RecalcTrigger,TriggerON)),NA())</f>
        <v>1.9797860524752853E-2</v>
      </c>
      <c r="H2028" s="49">
        <f>_xll.qlCalendarAdvance(IborCalendar,$H2027,B2028,"f",FALSE)</f>
        <v>53821</v>
      </c>
      <c r="I2028" s="49">
        <f>_xll.qlInterestRateIndexValueDate(Index1M,$H2028)</f>
        <v>53825</v>
      </c>
      <c r="J2028" s="52">
        <f>IFERROR(_xll.qlIndexFixing(Index1M,$H2028,TRUE,_xll.ohTrigger(RecalcTrigger,Trigger1M)),NA())</f>
        <v>2.1635856580550856E-2</v>
      </c>
      <c r="K2028" s="52">
        <f>IFERROR(_xll.qlIndexFixing(ONIndex1M,I2028,TRUE,_xll.ohTrigger(RecalcTrigger,Trigger1M)),NA())</f>
        <v>2.1619825110015256E-2</v>
      </c>
      <c r="L2028" s="52">
        <f>IFERROR(_xll.qlIndexFixing(Index3M,H2028,TRUE,_xll.ohTrigger(RecalcTrigger,Trigger3M)),NA())</f>
        <v>2.3389463797070256E-2</v>
      </c>
      <c r="M2028" s="52">
        <f>IFERROR(_xll.qlIndexFixing(ONIndex3M,I2028,TRUE,_xll.ohTrigger(RecalcTrigger,Trigger3M)),NA())</f>
        <v>2.3345753174162098E-2</v>
      </c>
      <c r="N2028" s="52">
        <f>IFERROR(_xll.qlIndexFixing(Index6M,$H2028,TRUE,_xll.ohTrigger(RecalcTrigger,Trigger6M)),NA())</f>
        <v>2.4956796389438735E-2</v>
      </c>
      <c r="O2028" s="52">
        <f>IFERROR(_xll.qlIndexFixing(ONIndex6M,I2028,TRUE,_xll.ohTrigger(RecalcTrigger,Trigger6M)),NA())</f>
        <v>2.4855134834860237E-2</v>
      </c>
      <c r="P2028" s="52">
        <f>IFERROR(_xll.qlIndexFixing(Index1Y,$H2028,TRUE,_xll.ohTrigger(RecalcTrigger,Trigger1Y)),NA())</f>
        <v>2.6908177254206637E-2</v>
      </c>
      <c r="Q2028" s="52">
        <f>IFERROR(_xll.qlIndexFixing(ONIndex1Y,I2028,TRUE,_xll.ohTrigger(RecalcTrigger,Trigger1Y)),NA())</f>
        <v>2.6715181153189604E-2</v>
      </c>
    </row>
    <row r="2029" spans="2:17" x14ac:dyDescent="0.2">
      <c r="B2029" s="46" t="s">
        <v>51</v>
      </c>
      <c r="D2029" s="49">
        <f>_xll.qlCalendarAdvance(LocalCalendar,$D2028,B2029,"f",FALSE)</f>
        <v>53843</v>
      </c>
      <c r="E2029" s="49">
        <f>_xll.qlInterestRateIndexValueDate(IndexON,D2029)</f>
        <v>53843</v>
      </c>
      <c r="F2029" s="52">
        <f>IFERROR(_xll.qlIndexFixing(IndexON,D2029,TRUE,_xll.ohTrigger(RecalcTrigger,TriggerON)),NA())</f>
        <v>1.9793743858445012E-2</v>
      </c>
      <c r="H2029" s="49">
        <f>_xll.qlCalendarAdvance(IborCalendar,$H2028,B2029,"f",FALSE)</f>
        <v>53828</v>
      </c>
      <c r="I2029" s="49">
        <f>_xll.qlInterestRateIndexValueDate(Index1M,$H2029)</f>
        <v>53832</v>
      </c>
      <c r="J2029" s="52">
        <f>IFERROR(_xll.qlIndexFixing(Index1M,$H2029,TRUE,_xll.ohTrigger(RecalcTrigger,Trigger1M)),NA())</f>
        <v>2.1634233985303016E-2</v>
      </c>
      <c r="K2029" s="52">
        <f>IFERROR(_xll.qlIndexFixing(ONIndex1M,I2029,TRUE,_xll.ohTrigger(RecalcTrigger,Trigger1M)),NA())</f>
        <v>2.1618223419155314E-2</v>
      </c>
      <c r="L2029" s="52">
        <f>IFERROR(_xll.qlIndexFixing(Index3M,H2029,TRUE,_xll.ohTrigger(RecalcTrigger,Trigger3M)),NA())</f>
        <v>2.338556459111301E-2</v>
      </c>
      <c r="M2029" s="52">
        <f>IFERROR(_xll.qlIndexFixing(ONIndex3M,I2029,TRUE,_xll.ohTrigger(RecalcTrigger,Trigger3M)),NA())</f>
        <v>2.3341890554737788E-2</v>
      </c>
      <c r="N2029" s="52">
        <f>IFERROR(_xll.qlIndexFixing(Index6M,$H2029,TRUE,_xll.ohTrigger(RecalcTrigger,Trigger6M)),NA())</f>
        <v>2.4952512851148138E-2</v>
      </c>
      <c r="O2029" s="52">
        <f>IFERROR(_xll.qlIndexFixing(ONIndex6M,I2029,TRUE,_xll.ohTrigger(RecalcTrigger,Trigger6M)),NA())</f>
        <v>2.4850900073678517E-2</v>
      </c>
      <c r="P2029" s="52">
        <f>IFERROR(_xll.qlIndexFixing(Index1Y,$H2029,TRUE,_xll.ohTrigger(RecalcTrigger,Trigger1Y)),NA())</f>
        <v>2.69017344268703E-2</v>
      </c>
      <c r="Q2029" s="52">
        <f>IFERROR(_xll.qlIndexFixing(ONIndex1Y,I2029,TRUE,_xll.ohTrigger(RecalcTrigger,Trigger1Y)),NA())</f>
        <v>2.6708473849756942E-2</v>
      </c>
    </row>
    <row r="2030" spans="2:17" x14ac:dyDescent="0.2">
      <c r="B2030" s="46" t="s">
        <v>51</v>
      </c>
      <c r="D2030" s="49">
        <f>_xll.qlCalendarAdvance(LocalCalendar,$D2029,B2030,"f",FALSE)</f>
        <v>53850</v>
      </c>
      <c r="E2030" s="49">
        <f>_xll.qlInterestRateIndexValueDate(IndexON,D2030)</f>
        <v>53850</v>
      </c>
      <c r="F2030" s="52">
        <f>IFERROR(_xll.qlIndexFixing(IndexON,D2030,TRUE,_xll.ohTrigger(RecalcTrigger,TriggerON)),NA())</f>
        <v>1.9789894891086846E-2</v>
      </c>
      <c r="H2030" s="49">
        <f>_xll.qlCalendarAdvance(IborCalendar,$H2029,B2030,"f",FALSE)</f>
        <v>53835</v>
      </c>
      <c r="I2030" s="49">
        <f>_xll.qlInterestRateIndexValueDate(Index1M,$H2030)</f>
        <v>53840</v>
      </c>
      <c r="J2030" s="52">
        <f>IFERROR(_xll.qlIndexFixing(Index1M,$H2030,TRUE,_xll.ohTrigger(RecalcTrigger,Trigger1M)),NA())</f>
        <v>2.1632369295736389E-2</v>
      </c>
      <c r="K2030" s="52">
        <f>IFERROR(_xll.qlIndexFixing(ONIndex1M,I2030,TRUE,_xll.ohTrigger(RecalcTrigger,Trigger1M)),NA())</f>
        <v>2.1616382638507403E-2</v>
      </c>
      <c r="L2030" s="52">
        <f>IFERROR(_xll.qlIndexFixing(Index3M,H2030,TRUE,_xll.ohTrigger(RecalcTrigger,Trigger3M)),NA())</f>
        <v>2.3381105769742627E-2</v>
      </c>
      <c r="M2030" s="52">
        <f>IFERROR(_xll.qlIndexFixing(ONIndex3M,I2030,TRUE,_xll.ohTrigger(RecalcTrigger,Trigger3M)),NA())</f>
        <v>2.3337473557170085E-2</v>
      </c>
      <c r="N2030" s="52">
        <f>IFERROR(_xll.qlIndexFixing(Index6M,$H2030,TRUE,_xll.ohTrigger(RecalcTrigger,Trigger6M)),NA())</f>
        <v>2.4948172820426752E-2</v>
      </c>
      <c r="O2030" s="52">
        <f>IFERROR(_xll.qlIndexFixing(ONIndex6M,I2030,TRUE,_xll.ohTrigger(RecalcTrigger,Trigger6M)),NA())</f>
        <v>2.4846060803733749E-2</v>
      </c>
      <c r="P2030" s="52">
        <f>IFERROR(_xll.qlIndexFixing(Index1Y,$H2030,TRUE,_xll.ohTrigger(RecalcTrigger,Trigger1Y)),NA())</f>
        <v>2.6894392260133414E-2</v>
      </c>
      <c r="Q2030" s="52">
        <f>IFERROR(_xll.qlIndexFixing(ONIndex1Y,I2030,TRUE,_xll.ohTrigger(RecalcTrigger,Trigger1Y)),NA())</f>
        <v>2.6700828816830224E-2</v>
      </c>
    </row>
    <row r="2031" spans="2:17" x14ac:dyDescent="0.2">
      <c r="B2031" s="46" t="s">
        <v>51</v>
      </c>
      <c r="D2031" s="49">
        <f>_xll.qlCalendarAdvance(LocalCalendar,$D2030,B2031,"f",FALSE)</f>
        <v>53857</v>
      </c>
      <c r="E2031" s="49">
        <f>_xll.qlInterestRateIndexValueDate(IndexON,D2031)</f>
        <v>53857</v>
      </c>
      <c r="F2031" s="52">
        <f>IFERROR(_xll.qlIndexFixing(IndexON,D2031,TRUE,_xll.ohTrigger(RecalcTrigger,TriggerON)),NA())</f>
        <v>1.978604402964379E-2</v>
      </c>
      <c r="H2031" s="49">
        <f>_xll.qlCalendarAdvance(IborCalendar,$H2030,B2031,"f",FALSE)</f>
        <v>53842</v>
      </c>
      <c r="I2031" s="49">
        <f>_xll.qlInterestRateIndexValueDate(Index1M,$H2031)</f>
        <v>53846</v>
      </c>
      <c r="J2031" s="52">
        <f>IFERROR(_xll.qlIndexFixing(Index1M,$H2031,TRUE,_xll.ohTrigger(RecalcTrigger,Trigger1M)),NA())</f>
        <v>2.1630431937647465E-2</v>
      </c>
      <c r="K2031" s="52">
        <f>IFERROR(_xll.qlIndexFixing(ONIndex1M,I2031,TRUE,_xll.ohTrigger(RecalcTrigger,Trigger1M)),NA())</f>
        <v>2.1614994859335823E-2</v>
      </c>
      <c r="L2031" s="52">
        <f>IFERROR(_xll.qlIndexFixing(Index3M,H2031,TRUE,_xll.ohTrigger(RecalcTrigger,Trigger3M)),NA())</f>
        <v>2.3377759843526535E-2</v>
      </c>
      <c r="M2031" s="52">
        <f>IFERROR(_xll.qlIndexFixing(ONIndex3M,I2031,TRUE,_xll.ohTrigger(RecalcTrigger,Trigger3M)),NA())</f>
        <v>2.3334159006216382E-2</v>
      </c>
      <c r="N2031" s="52">
        <f>IFERROR(_xll.qlIndexFixing(Index6M,$H2031,TRUE,_xll.ohTrigger(RecalcTrigger,Trigger6M)),NA())</f>
        <v>2.494339219752386E-2</v>
      </c>
      <c r="O2031" s="52">
        <f>IFERROR(_xll.qlIndexFixing(ONIndex6M,I2031,TRUE,_xll.ohTrigger(RecalcTrigger,Trigger6M)),NA())</f>
        <v>2.4842431671219245E-2</v>
      </c>
      <c r="P2031" s="52">
        <f>IFERROR(_xll.qlIndexFixing(Index1Y,$H2031,TRUE,_xll.ohTrigger(RecalcTrigger,Trigger1Y)),NA())</f>
        <v>2.6888900379952851E-2</v>
      </c>
      <c r="Q2031" s="52">
        <f>IFERROR(_xll.qlIndexFixing(ONIndex1Y,I2031,TRUE,_xll.ohTrigger(RecalcTrigger,Trigger1Y)),NA())</f>
        <v>2.6695109361760672E-2</v>
      </c>
    </row>
    <row r="2032" spans="2:17" x14ac:dyDescent="0.2">
      <c r="B2032" s="46" t="s">
        <v>51</v>
      </c>
      <c r="D2032" s="49">
        <f>_xll.qlCalendarAdvance(LocalCalendar,$D2031,B2032,"f",FALSE)</f>
        <v>53864</v>
      </c>
      <c r="E2032" s="49">
        <f>_xll.qlInterestRateIndexValueDate(IndexON,D2032)</f>
        <v>53864</v>
      </c>
      <c r="F2032" s="52">
        <f>IFERROR(_xll.qlIndexFixing(IndexON,D2032,TRUE,_xll.ohTrigger(RecalcTrigger,TriggerON)),NA())</f>
        <v>1.9782191274115846E-2</v>
      </c>
      <c r="H2032" s="49">
        <f>_xll.qlCalendarAdvance(IborCalendar,$H2031,B2032,"f",FALSE)</f>
        <v>53849</v>
      </c>
      <c r="I2032" s="49">
        <f>_xll.qlInterestRateIndexValueDate(Index1M,$H2032)</f>
        <v>53853</v>
      </c>
      <c r="J2032" s="52">
        <f>IFERROR(_xll.qlIndexFixing(Index1M,$H2032,TRUE,_xll.ohTrigger(RecalcTrigger,Trigger1M)),NA())</f>
        <v>2.1628784819080593E-2</v>
      </c>
      <c r="K2032" s="52">
        <f>IFERROR(_xll.qlIndexFixing(ONIndex1M,I2032,TRUE,_xll.ohTrigger(RecalcTrigger,Trigger1M)),NA())</f>
        <v>2.1613367990456211E-2</v>
      </c>
      <c r="L2032" s="52">
        <f>IFERROR(_xll.qlIndexFixing(Index3M,H2032,TRUE,_xll.ohTrigger(RecalcTrigger,Trigger3M)),NA())</f>
        <v>2.3373854301910336E-2</v>
      </c>
      <c r="M2032" s="52">
        <f>IFERROR(_xll.qlIndexFixing(ONIndex3M,I2032,TRUE,_xll.ohTrigger(RecalcTrigger,Trigger3M)),NA())</f>
        <v>2.3330290077039351E-2</v>
      </c>
      <c r="N2032" s="52">
        <f>IFERROR(_xll.qlIndexFixing(Index6M,$H2032,TRUE,_xll.ohTrigger(RecalcTrigger,Trigger6M)),NA())</f>
        <v>2.4939110087797384E-2</v>
      </c>
      <c r="O2032" s="52">
        <f>IFERROR(_xll.qlIndexFixing(ONIndex6M,I2032,TRUE,_xll.ohTrigger(RecalcTrigger,Trigger6M)),NA())</f>
        <v>2.4838198029701886E-2</v>
      </c>
      <c r="P2032" s="52">
        <f>IFERROR(_xll.qlIndexFixing(Index1Y,$H2032,TRUE,_xll.ohTrigger(RecalcTrigger,Trigger1Y)),NA())</f>
        <v>2.6882509159716742E-2</v>
      </c>
      <c r="Q2032" s="52">
        <f>IFERROR(_xll.qlIndexFixing(ONIndex1Y,I2032,TRUE,_xll.ohTrigger(RecalcTrigger,Trigger1Y)),NA())</f>
        <v>2.6688452176957256E-2</v>
      </c>
    </row>
    <row r="2033" spans="2:17" x14ac:dyDescent="0.2">
      <c r="B2033" s="46" t="s">
        <v>51</v>
      </c>
      <c r="D2033" s="49">
        <f>_xll.qlCalendarAdvance(LocalCalendar,$D2032,B2033,"f",FALSE)</f>
        <v>53871</v>
      </c>
      <c r="E2033" s="49">
        <f>_xll.qlInterestRateIndexValueDate(IndexON,D2033)</f>
        <v>53871</v>
      </c>
      <c r="F2033" s="52">
        <f>IFERROR(_xll.qlIndexFixing(IndexON,D2033,TRUE,_xll.ohTrigger(RecalcTrigger,TriggerON)),NA())</f>
        <v>1.9778336624556303E-2</v>
      </c>
      <c r="H2033" s="49">
        <f>_xll.qlCalendarAdvance(IborCalendar,$H2032,B2033,"f",FALSE)</f>
        <v>53856</v>
      </c>
      <c r="I2033" s="49">
        <f>_xll.qlInterestRateIndexValueDate(Index1M,$H2033)</f>
        <v>53860</v>
      </c>
      <c r="J2033" s="52">
        <f>IFERROR(_xll.qlIndexFixing(Index1M,$H2033,TRUE,_xll.ohTrigger(RecalcTrigger,Trigger1M)),NA())</f>
        <v>2.1627129293444014E-2</v>
      </c>
      <c r="K2033" s="52">
        <f>IFERROR(_xll.qlIndexFixing(ONIndex1M,I2033,TRUE,_xll.ohTrigger(RecalcTrigger,Trigger1M)),NA())</f>
        <v>2.161173272877015E-2</v>
      </c>
      <c r="L2033" s="52">
        <f>IFERROR(_xll.qlIndexFixing(Index3M,H2033,TRUE,_xll.ohTrigger(RecalcTrigger,Trigger3M)),NA())</f>
        <v>2.3369946648419983E-2</v>
      </c>
      <c r="M2033" s="52">
        <f>IFERROR(_xll.qlIndexFixing(ONIndex3M,I2033,TRUE,_xll.ohTrigger(RecalcTrigger,Trigger3M)),NA())</f>
        <v>2.3326419044504831E-2</v>
      </c>
      <c r="N2033" s="52">
        <f>IFERROR(_xll.qlIndexFixing(Index6M,$H2033,TRUE,_xll.ohTrigger(RecalcTrigger,Trigger6M)),NA())</f>
        <v>2.4934828365123483E-2</v>
      </c>
      <c r="O2033" s="52">
        <f>IFERROR(_xll.qlIndexFixing(ONIndex6M,I2033,TRUE,_xll.ohTrigger(RecalcTrigger,Trigger6M)),NA())</f>
        <v>2.483396476140598E-2</v>
      </c>
      <c r="P2033" s="52">
        <f>IFERROR(_xll.qlIndexFixing(Index1Y,$H2033,TRUE,_xll.ohTrigger(RecalcTrigger,Trigger1Y)),NA())</f>
        <v>2.6876135141194569E-2</v>
      </c>
      <c r="Q2033" s="52">
        <f>IFERROR(_xll.qlIndexFixing(ONIndex1Y,I2033,TRUE,_xll.ohTrigger(RecalcTrigger,Trigger1Y)),NA())</f>
        <v>2.6681811698550106E-2</v>
      </c>
    </row>
    <row r="2034" spans="2:17" x14ac:dyDescent="0.2">
      <c r="B2034" s="46" t="s">
        <v>51</v>
      </c>
      <c r="D2034" s="49">
        <f>_xll.qlCalendarAdvance(LocalCalendar,$D2033,B2034,"f",FALSE)</f>
        <v>53878</v>
      </c>
      <c r="E2034" s="49">
        <f>_xll.qlInterestRateIndexValueDate(IndexON,D2034)</f>
        <v>53878</v>
      </c>
      <c r="F2034" s="52">
        <f>IFERROR(_xll.qlIndexFixing(IndexON,D2034,TRUE,_xll.ohTrigger(RecalcTrigger,TriggerON)),NA())</f>
        <v>1.9774480080858581E-2</v>
      </c>
      <c r="H2034" s="49">
        <f>_xll.qlCalendarAdvance(IborCalendar,$H2033,B2034,"f",FALSE)</f>
        <v>53863</v>
      </c>
      <c r="I2034" s="49">
        <f>_xll.qlInterestRateIndexValueDate(Index1M,$H2034)</f>
        <v>53867</v>
      </c>
      <c r="J2034" s="52">
        <f>IFERROR(_xll.qlIndexFixing(Index1M,$H2034,TRUE,_xll.ohTrigger(RecalcTrigger,Trigger1M)),NA())</f>
        <v>2.1625465360737728E-2</v>
      </c>
      <c r="K2034" s="52">
        <f>IFERROR(_xll.qlIndexFixing(ONIndex1M,I2034,TRUE,_xll.ohTrigger(RecalcTrigger,Trigger1M)),NA())</f>
        <v>2.1610089074677319E-2</v>
      </c>
      <c r="L2034" s="52">
        <f>IFERROR(_xll.qlIndexFixing(Index3M,H2034,TRUE,_xll.ohTrigger(RecalcTrigger,Trigger3M)),NA())</f>
        <v>2.3366036883061561E-2</v>
      </c>
      <c r="M2034" s="52">
        <f>IFERROR(_xll.qlIndexFixing(ONIndex3M,I2034,TRUE,_xll.ohTrigger(RecalcTrigger,Trigger3M)),NA())</f>
        <v>2.3322545908772696E-2</v>
      </c>
      <c r="N2034" s="52">
        <f>IFERROR(_xll.qlIndexFixing(Index6M,$H2034,TRUE,_xll.ohTrigger(RecalcTrigger,Trigger6M)),NA())</f>
        <v>2.4930547029498224E-2</v>
      </c>
      <c r="O2034" s="52">
        <f>IFERROR(_xll.qlIndexFixing(ONIndex6M,I2034,TRUE,_xll.ohTrigger(RecalcTrigger,Trigger6M)),NA())</f>
        <v>2.4829731866331528E-2</v>
      </c>
      <c r="P2034" s="52">
        <f>IFERROR(_xll.qlIndexFixing(Index1Y,$H2034,TRUE,_xll.ohTrigger(RecalcTrigger,Trigger1Y)),NA())</f>
        <v>2.6869778324061126E-2</v>
      </c>
      <c r="Q2034" s="52">
        <f>IFERROR(_xll.qlIndexFixing(ONIndex1Y,I2034,TRUE,_xll.ohTrigger(RecalcTrigger,Trigger1Y)),NA())</f>
        <v>2.6675187926219479E-2</v>
      </c>
    </row>
    <row r="2035" spans="2:17" x14ac:dyDescent="0.2">
      <c r="B2035" s="46" t="s">
        <v>51</v>
      </c>
      <c r="D2035" s="49">
        <f>_xll.qlCalendarAdvance(LocalCalendar,$D2034,B2035,"f",FALSE)</f>
        <v>53885</v>
      </c>
      <c r="E2035" s="49">
        <f>_xll.qlInterestRateIndexValueDate(IndexON,D2035)</f>
        <v>53885</v>
      </c>
      <c r="F2035" s="52">
        <f>IFERROR(_xll.qlIndexFixing(IndexON,D2035,TRUE,_xll.ohTrigger(RecalcTrigger,TriggerON)),NA())</f>
        <v>1.977062164312926E-2</v>
      </c>
      <c r="H2035" s="49">
        <f>_xll.qlCalendarAdvance(IborCalendar,$H2034,B2035,"f",FALSE)</f>
        <v>53870</v>
      </c>
      <c r="I2035" s="49">
        <f>_xll.qlInterestRateIndexValueDate(Index1M,$H2035)</f>
        <v>53874</v>
      </c>
      <c r="J2035" s="52">
        <f>IFERROR(_xll.qlIndexFixing(Index1M,$H2035,TRUE,_xll.ohTrigger(RecalcTrigger,Trigger1M)),NA())</f>
        <v>2.1624321854731197E-2</v>
      </c>
      <c r="K2035" s="52">
        <f>IFERROR(_xll.qlIndexFixing(ONIndex1M,I2035,TRUE,_xll.ohTrigger(RecalcTrigger,Trigger1M)),NA())</f>
        <v>2.1608437027618166E-2</v>
      </c>
      <c r="L2035" s="52">
        <f>IFERROR(_xll.qlIndexFixing(Index3M,H2035,TRUE,_xll.ohTrigger(RecalcTrigger,Trigger3M)),NA())</f>
        <v>2.3362125005842015E-2</v>
      </c>
      <c r="M2035" s="52">
        <f>IFERROR(_xll.qlIndexFixing(ONIndex3M,I2035,TRUE,_xll.ohTrigger(RecalcTrigger,Trigger3M)),NA())</f>
        <v>2.3318670669763009E-2</v>
      </c>
      <c r="N2035" s="52">
        <f>IFERROR(_xll.qlIndexFixing(Index6M,$H2035,TRUE,_xll.ohTrigger(RecalcTrigger,Trigger6M)),NA())</f>
        <v>2.4927373421448691E-2</v>
      </c>
      <c r="O2035" s="52">
        <f>IFERROR(_xll.qlIndexFixing(ONIndex6M,I2035,TRUE,_xll.ohTrigger(RecalcTrigger,Trigger6M)),NA())</f>
        <v>2.482549934447853E-2</v>
      </c>
      <c r="P2035" s="52">
        <f>IFERROR(_xll.qlIndexFixing(Index1Y,$H2035,TRUE,_xll.ohTrigger(RecalcTrigger,Trigger1Y)),NA())</f>
        <v>2.6863438707992297E-2</v>
      </c>
      <c r="Q2035" s="52">
        <f>IFERROR(_xll.qlIndexFixing(ONIndex1Y,I2035,TRUE,_xll.ohTrigger(RecalcTrigger,Trigger1Y)),NA())</f>
        <v>2.6668580860125246E-2</v>
      </c>
    </row>
    <row r="2036" spans="2:17" x14ac:dyDescent="0.2">
      <c r="B2036" s="46" t="s">
        <v>51</v>
      </c>
      <c r="D2036" s="49">
        <f>_xll.qlCalendarAdvance(LocalCalendar,$D2035,B2036,"f",FALSE)</f>
        <v>53892</v>
      </c>
      <c r="E2036" s="49">
        <f>_xll.qlInterestRateIndexValueDate(IndexON,D2036)</f>
        <v>53892</v>
      </c>
      <c r="F2036" s="52">
        <f>IFERROR(_xll.qlIndexFixing(IndexON,D2036,TRUE,_xll.ohTrigger(RecalcTrigger,TriggerON)),NA())</f>
        <v>1.976676131126176E-2</v>
      </c>
      <c r="H2036" s="49">
        <f>_xll.qlCalendarAdvance(IborCalendar,$H2035,B2036,"f",FALSE)</f>
        <v>53877</v>
      </c>
      <c r="I2036" s="49">
        <f>_xll.qlInterestRateIndexValueDate(Index1M,$H2036)</f>
        <v>53881</v>
      </c>
      <c r="J2036" s="52">
        <f>IFERROR(_xll.qlIndexFixing(Index1M,$H2036,TRUE,_xll.ohTrigger(RecalcTrigger,Trigger1M)),NA())</f>
        <v>2.1622640406488623E-2</v>
      </c>
      <c r="K2036" s="52">
        <f>IFERROR(_xll.qlIndexFixing(ONIndex1M,I2036,TRUE,_xll.ohTrigger(RecalcTrigger,Trigger1M)),NA())</f>
        <v>2.1606776588152243E-2</v>
      </c>
      <c r="L2036" s="52">
        <f>IFERROR(_xll.qlIndexFixing(Index3M,H2036,TRUE,_xll.ohTrigger(RecalcTrigger,Trigger3M)),NA())</f>
        <v>2.3358211016766564E-2</v>
      </c>
      <c r="M2036" s="52">
        <f>IFERROR(_xll.qlIndexFixing(ONIndex3M,I2036,TRUE,_xll.ohTrigger(RecalcTrigger,Trigger3M)),NA())</f>
        <v>2.3314793327475769E-2</v>
      </c>
      <c r="N2036" s="52">
        <f>IFERROR(_xll.qlIndexFixing(Index6M,$H2036,TRUE,_xll.ohTrigger(RecalcTrigger,Trigger6M)),NA())</f>
        <v>2.4922538922788354E-2</v>
      </c>
      <c r="O2036" s="52">
        <f>IFERROR(_xll.qlIndexFixing(ONIndex6M,I2036,TRUE,_xll.ohTrigger(RecalcTrigger,Trigger6M)),NA())</f>
        <v>2.4821267195687113E-2</v>
      </c>
      <c r="P2036" s="52">
        <f>IFERROR(_xll.qlIndexFixing(Index1Y,$H2036,TRUE,_xll.ohTrigger(RecalcTrigger,Trigger1Y)),NA())</f>
        <v>2.6857116292664848E-2</v>
      </c>
      <c r="Q2036" s="52">
        <f>IFERROR(_xll.qlIndexFixing(ONIndex1Y,I2036,TRUE,_xll.ohTrigger(RecalcTrigger,Trigger1Y)),NA())</f>
        <v>2.6661990500187471E-2</v>
      </c>
    </row>
    <row r="2037" spans="2:17" x14ac:dyDescent="0.2">
      <c r="B2037" s="46" t="s">
        <v>51</v>
      </c>
      <c r="D2037" s="49">
        <f>_xll.qlCalendarAdvance(LocalCalendar,$D2036,B2037,"f",FALSE)</f>
        <v>53899</v>
      </c>
      <c r="E2037" s="49">
        <f>_xll.qlInterestRateIndexValueDate(IndexON,D2037)</f>
        <v>53899</v>
      </c>
      <c r="F2037" s="52">
        <f>IFERROR(_xll.qlIndexFixing(IndexON,D2037,TRUE,_xll.ohTrigger(RecalcTrigger,TriggerON)),NA())</f>
        <v>1.9762899085389307E-2</v>
      </c>
      <c r="H2037" s="49">
        <f>_xll.qlCalendarAdvance(IborCalendar,$H2036,B2037,"f",FALSE)</f>
        <v>53884</v>
      </c>
      <c r="I2037" s="49">
        <f>_xll.qlInterestRateIndexValueDate(Index1M,$H2037)</f>
        <v>53888</v>
      </c>
      <c r="J2037" s="52">
        <f>IFERROR(_xll.qlIndexFixing(Index1M,$H2037,TRUE,_xll.ohTrigger(RecalcTrigger,Trigger1M)),NA())</f>
        <v>2.1620950550687527E-2</v>
      </c>
      <c r="K2037" s="52">
        <f>IFERROR(_xll.qlIndexFixing(ONIndex1M,I2037,TRUE,_xll.ohTrigger(RecalcTrigger,Trigger1M)),NA())</f>
        <v>2.1605107755799935E-2</v>
      </c>
      <c r="L2037" s="52">
        <f>IFERROR(_xll.qlIndexFixing(Index3M,H2037,TRUE,_xll.ohTrigger(RecalcTrigger,Trigger3M)),NA())</f>
        <v>2.3354294915843024E-2</v>
      </c>
      <c r="M2037" s="52">
        <f>IFERROR(_xll.qlIndexFixing(ONIndex3M,I2037,TRUE,_xll.ohTrigger(RecalcTrigger,Trigger3M)),NA())</f>
        <v>2.3310913881831041E-2</v>
      </c>
      <c r="N2037" s="52">
        <f>IFERROR(_xll.qlIndexFixing(Index6M,$H2037,TRUE,_xll.ohTrigger(RecalcTrigger,Trigger6M)),NA())</f>
        <v>2.491825848151779E-2</v>
      </c>
      <c r="O2037" s="52">
        <f>IFERROR(_xll.qlIndexFixing(ONIndex6M,I2037,TRUE,_xll.ohTrigger(RecalcTrigger,Trigger6M)),NA())</f>
        <v>2.4817035420277023E-2</v>
      </c>
      <c r="P2037" s="52">
        <f>IFERROR(_xll.qlIndexFixing(Index1Y,$H2037,TRUE,_xll.ohTrigger(RecalcTrigger,Trigger1Y)),NA())</f>
        <v>2.6850811077756626E-2</v>
      </c>
      <c r="Q2037" s="52">
        <f>IFERROR(_xll.qlIndexFixing(ONIndex1Y,I2037,TRUE,_xll.ohTrigger(RecalcTrigger,Trigger1Y)),NA())</f>
        <v>2.6655416846566027E-2</v>
      </c>
    </row>
    <row r="2038" spans="2:17" x14ac:dyDescent="0.2">
      <c r="B2038" s="46" t="s">
        <v>51</v>
      </c>
      <c r="D2038" s="49">
        <f>_xll.qlCalendarAdvance(LocalCalendar,$D2037,B2038,"f",FALSE)</f>
        <v>53906</v>
      </c>
      <c r="E2038" s="49">
        <f>_xll.qlInterestRateIndexValueDate(IndexON,D2038)</f>
        <v>53906</v>
      </c>
      <c r="F2038" s="52">
        <f>IFERROR(_xll.qlIndexFixing(IndexON,D2038,TRUE,_xll.ohTrigger(RecalcTrigger,TriggerON)),NA())</f>
        <v>1.9759034965378675E-2</v>
      </c>
      <c r="H2038" s="49">
        <f>_xll.qlCalendarAdvance(IborCalendar,$H2037,B2038,"f",FALSE)</f>
        <v>53891</v>
      </c>
      <c r="I2038" s="49">
        <f>_xll.qlInterestRateIndexValueDate(Index1M,$H2038)</f>
        <v>53895</v>
      </c>
      <c r="J2038" s="52">
        <f>IFERROR(_xll.qlIndexFixing(Index1M,$H2038,TRUE,_xll.ohTrigger(RecalcTrigger,Trigger1M)),NA())</f>
        <v>2.1619252287338221E-2</v>
      </c>
      <c r="K2038" s="52">
        <f>IFERROR(_xll.qlIndexFixing(ONIndex1M,I2038,TRUE,_xll.ohTrigger(RecalcTrigger,Trigger1M)),NA())</f>
        <v>2.1603430530880985E-2</v>
      </c>
      <c r="L2038" s="52">
        <f>IFERROR(_xll.qlIndexFixing(Index3M,H2038,TRUE,_xll.ohTrigger(RecalcTrigger,Trigger3M)),NA())</f>
        <v>2.335037670307661E-2</v>
      </c>
      <c r="M2038" s="52">
        <f>IFERROR(_xll.qlIndexFixing(ONIndex3M,I2038,TRUE,_xll.ohTrigger(RecalcTrigger,Trigger3M)),NA())</f>
        <v>2.3307032332988697E-2</v>
      </c>
      <c r="N2038" s="52">
        <f>IFERROR(_xll.qlIndexFixing(Index6M,$H2038,TRUE,_xll.ohTrigger(RecalcTrigger,Trigger6M)),NA())</f>
        <v>2.4913978427363655E-2</v>
      </c>
      <c r="O2038" s="52">
        <f>IFERROR(_xll.qlIndexFixing(ONIndex6M,I2038,TRUE,_xll.ohTrigger(RecalcTrigger,Trigger6M)),NA())</f>
        <v>2.4812804017928514E-2</v>
      </c>
      <c r="P2038" s="52">
        <f>IFERROR(_xll.qlIndexFixing(Index1Y,$H2038,TRUE,_xll.ohTrigger(RecalcTrigger,Trigger1Y)),NA())</f>
        <v>2.684452306294571E-2</v>
      </c>
      <c r="Q2038" s="52">
        <f>IFERROR(_xll.qlIndexFixing(ONIndex1Y,I2038,TRUE,_xll.ohTrigger(RecalcTrigger,Trigger1Y)),NA())</f>
        <v>2.6648859899021105E-2</v>
      </c>
    </row>
    <row r="2039" spans="2:17" x14ac:dyDescent="0.2">
      <c r="B2039" s="46" t="s">
        <v>51</v>
      </c>
      <c r="D2039" s="49">
        <f>_xll.qlCalendarAdvance(LocalCalendar,$D2038,B2039,"f",FALSE)</f>
        <v>53913</v>
      </c>
      <c r="E2039" s="49">
        <f>_xll.qlInterestRateIndexValueDate(IndexON,D2039)</f>
        <v>53913</v>
      </c>
      <c r="F2039" s="52">
        <f>IFERROR(_xll.qlIndexFixing(IndexON,D2039,TRUE,_xll.ohTrigger(RecalcTrigger,TriggerON)),NA())</f>
        <v>1.9755168951363089E-2</v>
      </c>
      <c r="H2039" s="49">
        <f>_xll.qlCalendarAdvance(IborCalendar,$H2038,B2039,"f",FALSE)</f>
        <v>53898</v>
      </c>
      <c r="I2039" s="49">
        <f>_xll.qlInterestRateIndexValueDate(Index1M,$H2039)</f>
        <v>53902</v>
      </c>
      <c r="J2039" s="52">
        <f>IFERROR(_xll.qlIndexFixing(Index1M,$H2039,TRUE,_xll.ohTrigger(RecalcTrigger,Trigger1M)),NA())</f>
        <v>2.1617545616435557E-2</v>
      </c>
      <c r="K2039" s="52">
        <f>IFERROR(_xll.qlIndexFixing(ONIndex1M,I2039,TRUE,_xll.ohTrigger(RecalcTrigger,Trigger1M)),NA())</f>
        <v>2.1601744913315457E-2</v>
      </c>
      <c r="L2039" s="52">
        <f>IFERROR(_xll.qlIndexFixing(Index3M,H2039,TRUE,_xll.ohTrigger(RecalcTrigger,Trigger3M)),NA())</f>
        <v>2.3346456378475142E-2</v>
      </c>
      <c r="M2039" s="52">
        <f>IFERROR(_xll.qlIndexFixing(ONIndex3M,I2039,TRUE,_xll.ohTrigger(RecalcTrigger,Trigger3M)),NA())</f>
        <v>2.3303148680868802E-2</v>
      </c>
      <c r="N2039" s="52">
        <f>IFERROR(_xll.qlIndexFixing(Index6M,$H2039,TRUE,_xll.ohTrigger(RecalcTrigger,Trigger6M)),NA())</f>
        <v>2.4909698760324207E-2</v>
      </c>
      <c r="O2039" s="52">
        <f>IFERROR(_xll.qlIndexFixing(ONIndex6M,I2039,TRUE,_xll.ohTrigger(RecalcTrigger,Trigger6M)),NA())</f>
        <v>2.4808572988881394E-2</v>
      </c>
      <c r="P2039" s="52">
        <f>IFERROR(_xll.qlIndexFixing(Index1Y,$H2039,TRUE,_xll.ohTrigger(RecalcTrigger,Trigger1Y)),NA())</f>
        <v>2.6838252247911698E-2</v>
      </c>
      <c r="Q2039" s="52">
        <f>IFERROR(_xll.qlIndexFixing(ONIndex1Y,I2039,TRUE,_xll.ohTrigger(RecalcTrigger,Trigger1Y)),NA())</f>
        <v>2.6642319657792513E-2</v>
      </c>
    </row>
    <row r="2040" spans="2:17" x14ac:dyDescent="0.2">
      <c r="B2040" s="46" t="s">
        <v>51</v>
      </c>
      <c r="D2040" s="49">
        <f>_xll.qlCalendarAdvance(LocalCalendar,$D2039,B2040,"f",FALSE)</f>
        <v>53920</v>
      </c>
      <c r="E2040" s="49">
        <f>_xll.qlInterestRateIndexValueDate(IndexON,D2040)</f>
        <v>53920</v>
      </c>
      <c r="F2040" s="52">
        <f>IFERROR(_xll.qlIndexFixing(IndexON,D2040,TRUE,_xll.ohTrigger(RecalcTrigger,TriggerON)),NA())</f>
        <v>1.9751301043182679E-2</v>
      </c>
      <c r="H2040" s="49">
        <f>_xll.qlCalendarAdvance(IborCalendar,$H2039,B2040,"f",FALSE)</f>
        <v>53905</v>
      </c>
      <c r="I2040" s="49">
        <f>_xll.qlInterestRateIndexValueDate(Index1M,$H2040)</f>
        <v>53909</v>
      </c>
      <c r="J2040" s="52">
        <f>IFERROR(_xll.qlIndexFixing(Index1M,$H2040,TRUE,_xll.ohTrigger(RecalcTrigger,Trigger1M)),NA())</f>
        <v>2.1615830537989843E-2</v>
      </c>
      <c r="K2040" s="52">
        <f>IFERROR(_xll.qlIndexFixing(ONIndex1M,I2040,TRUE,_xll.ohTrigger(RecalcTrigger,Trigger1M)),NA())</f>
        <v>2.1600050903023416E-2</v>
      </c>
      <c r="L2040" s="52">
        <f>IFERROR(_xll.qlIndexFixing(Index3M,H2040,TRUE,_xll.ohTrigger(RecalcTrigger,Trigger3M)),NA())</f>
        <v>2.3342533942042092E-2</v>
      </c>
      <c r="M2040" s="52">
        <f>IFERROR(_xll.qlIndexFixing(ONIndex3M,I2040,TRUE,_xll.ohTrigger(RecalcTrigger,Trigger3M)),NA())</f>
        <v>2.3299262925391417E-2</v>
      </c>
      <c r="N2040" s="52">
        <f>IFERROR(_xll.qlIndexFixing(Index6M,$H2040,TRUE,_xll.ohTrigger(RecalcTrigger,Trigger6M)),NA())</f>
        <v>2.49054194803951E-2</v>
      </c>
      <c r="O2040" s="52">
        <f>IFERROR(_xll.qlIndexFixing(ONIndex6M,I2040,TRUE,_xll.ohTrigger(RecalcTrigger,Trigger6M)),NA())</f>
        <v>2.4804342332895857E-2</v>
      </c>
      <c r="P2040" s="52">
        <f>IFERROR(_xll.qlIndexFixing(Index1Y,$H2040,TRUE,_xll.ohTrigger(RecalcTrigger,Trigger1Y)),NA())</f>
        <v>2.6831998632334625E-2</v>
      </c>
      <c r="Q2040" s="52">
        <f>IFERROR(_xll.qlIndexFixing(ONIndex1Y,I2040,TRUE,_xll.ohTrigger(RecalcTrigger,Trigger1Y)),NA())</f>
        <v>2.6635796122640443E-2</v>
      </c>
    </row>
    <row r="2041" spans="2:17" x14ac:dyDescent="0.2">
      <c r="B2041" s="46" t="s">
        <v>51</v>
      </c>
      <c r="D2041" s="49">
        <f>_xll.qlCalendarAdvance(LocalCalendar,$D2040,B2041,"f",FALSE)</f>
        <v>53927</v>
      </c>
      <c r="E2041" s="49">
        <f>_xll.qlInterestRateIndexValueDate(IndexON,D2041)</f>
        <v>53927</v>
      </c>
      <c r="F2041" s="52">
        <f>IFERROR(_xll.qlIndexFixing(IndexON,D2041,TRUE,_xll.ohTrigger(RecalcTrigger,TriggerON)),NA())</f>
        <v>1.974743124097067E-2</v>
      </c>
      <c r="H2041" s="49">
        <f>_xll.qlCalendarAdvance(IborCalendar,$H2040,B2041,"f",FALSE)</f>
        <v>53912</v>
      </c>
      <c r="I2041" s="49">
        <f>_xll.qlInterestRateIndexValueDate(Index1M,$H2041)</f>
        <v>53916</v>
      </c>
      <c r="J2041" s="52">
        <f>IFERROR(_xll.qlIndexFixing(Index1M,$H2041,TRUE,_xll.ohTrigger(RecalcTrigger,Trigger1M)),NA())</f>
        <v>2.16141070519985E-2</v>
      </c>
      <c r="K2041" s="52">
        <f>IFERROR(_xll.qlIndexFixing(ONIndex1M,I2041,TRUE,_xll.ohTrigger(RecalcTrigger,Trigger1M)),NA())</f>
        <v>2.1598348500084796E-2</v>
      </c>
      <c r="L2041" s="52">
        <f>IFERROR(_xll.qlIndexFixing(Index3M,H2041,TRUE,_xll.ohTrigger(RecalcTrigger,Trigger3M)),NA())</f>
        <v>2.3338609393787024E-2</v>
      </c>
      <c r="M2041" s="52">
        <f>IFERROR(_xll.qlIndexFixing(ONIndex3M,I2041,TRUE,_xll.ohTrigger(RecalcTrigger,Trigger3M)),NA())</f>
        <v>2.3295375066636481E-2</v>
      </c>
      <c r="N2041" s="52">
        <f>IFERROR(_xll.qlIndexFixing(Index6M,$H2041,TRUE,_xll.ohTrigger(RecalcTrigger,Trigger6M)),NA())</f>
        <v>2.490114058757547E-2</v>
      </c>
      <c r="O2041" s="52">
        <f>IFERROR(_xll.qlIndexFixing(ONIndex6M,I2041,TRUE,_xll.ohTrigger(RecalcTrigger,Trigger6M)),NA())</f>
        <v>2.4800112050131773E-2</v>
      </c>
      <c r="P2041" s="52">
        <f>IFERROR(_xll.qlIndexFixing(Index1Y,$H2041,TRUE,_xll.ohTrigger(RecalcTrigger,Trigger1Y)),NA())</f>
        <v>2.6825762215896057E-2</v>
      </c>
      <c r="Q2041" s="52">
        <f>IFERROR(_xll.qlIndexFixing(ONIndex1Y,I2041,TRUE,_xll.ohTrigger(RecalcTrigger,Trigger1Y)),NA())</f>
        <v>2.6629289293804703E-2</v>
      </c>
    </row>
    <row r="2042" spans="2:17" x14ac:dyDescent="0.2">
      <c r="B2042" s="46" t="s">
        <v>51</v>
      </c>
      <c r="D2042" s="49">
        <f>_xll.qlCalendarAdvance(LocalCalendar,$D2041,B2042,"f",FALSE)</f>
        <v>53934</v>
      </c>
      <c r="E2042" s="49">
        <f>_xll.qlInterestRateIndexValueDate(IndexON,D2042)</f>
        <v>53934</v>
      </c>
      <c r="F2042" s="52">
        <f>IFERROR(_xll.qlIndexFixing(IndexON,D2042,TRUE,_xll.ohTrigger(RecalcTrigger,TriggerON)),NA())</f>
        <v>1.9743824276416966E-2</v>
      </c>
      <c r="H2042" s="49">
        <f>_xll.qlCalendarAdvance(IborCalendar,$H2041,B2042,"f",FALSE)</f>
        <v>53919</v>
      </c>
      <c r="I2042" s="49">
        <f>_xll.qlInterestRateIndexValueDate(Index1M,$H2042)</f>
        <v>53923</v>
      </c>
      <c r="J2042" s="52">
        <f>IFERROR(_xll.qlIndexFixing(Index1M,$H2042,TRUE,_xll.ohTrigger(RecalcTrigger,Trigger1M)),NA())</f>
        <v>2.1612375158477002E-2</v>
      </c>
      <c r="K2042" s="52">
        <f>IFERROR(_xll.qlIndexFixing(ONIndex1M,I2042,TRUE,_xll.ohTrigger(RecalcTrigger,Trigger1M)),NA())</f>
        <v>2.1596637704419663E-2</v>
      </c>
      <c r="L2042" s="52">
        <f>IFERROR(_xll.qlIndexFixing(Index3M,H2042,TRUE,_xll.ohTrigger(RecalcTrigger,Trigger3M)),NA())</f>
        <v>2.3334682733713405E-2</v>
      </c>
      <c r="M2042" s="52">
        <f>IFERROR(_xll.qlIndexFixing(ONIndex3M,I2042,TRUE,_xll.ohTrigger(RecalcTrigger,Trigger3M)),NA())</f>
        <v>2.3291485104683929E-2</v>
      </c>
      <c r="N2042" s="52">
        <f>IFERROR(_xll.qlIndexFixing(Index6M,$H2042,TRUE,_xll.ohTrigger(RecalcTrigger,Trigger6M)),NA())</f>
        <v>2.489686208186271E-2</v>
      </c>
      <c r="O2042" s="52">
        <f>IFERROR(_xll.qlIndexFixing(ONIndex6M,I2042,TRUE,_xll.ohTrigger(RecalcTrigger,Trigger6M)),NA())</f>
        <v>2.4795882140589143E-2</v>
      </c>
      <c r="P2042" s="52">
        <f>IFERROR(_xll.qlIndexFixing(Index1Y,$H2042,TRUE,_xll.ohTrigger(RecalcTrigger,Trigger1Y)),NA())</f>
        <v>2.6819542998278004E-2</v>
      </c>
      <c r="Q2042" s="52">
        <f>IFERROR(_xll.qlIndexFixing(ONIndex1Y,I2042,TRUE,_xll.ohTrigger(RecalcTrigger,Trigger1Y)),NA())</f>
        <v>2.6622799171125422E-2</v>
      </c>
    </row>
    <row r="2043" spans="2:17" x14ac:dyDescent="0.2">
      <c r="B2043" s="46" t="s">
        <v>51</v>
      </c>
      <c r="D2043" s="49">
        <f>_xll.qlCalendarAdvance(LocalCalendar,$D2042,B2043,"f",FALSE)</f>
        <v>53941</v>
      </c>
      <c r="E2043" s="49">
        <f>_xll.qlInterestRateIndexValueDate(IndexON,D2043)</f>
        <v>53941</v>
      </c>
      <c r="F2043" s="52">
        <f>IFERROR(_xll.qlIndexFixing(IndexON,D2043,TRUE,_xll.ohTrigger(RecalcTrigger,TriggerON)),NA())</f>
        <v>1.9739685954291986E-2</v>
      </c>
      <c r="H2043" s="49">
        <f>_xll.qlCalendarAdvance(IborCalendar,$H2042,B2043,"f",FALSE)</f>
        <v>53926</v>
      </c>
      <c r="I2043" s="49">
        <f>_xll.qlInterestRateIndexValueDate(Index1M,$H2043)</f>
        <v>53931</v>
      </c>
      <c r="J2043" s="52">
        <f>IFERROR(_xll.qlIndexFixing(Index1M,$H2043,TRUE,_xll.ohTrigger(RecalcTrigger,Trigger1M)),NA())</f>
        <v>2.1610385556649195E-2</v>
      </c>
      <c r="K2043" s="52">
        <f>IFERROR(_xll.qlIndexFixing(ONIndex1M,I2043,TRUE,_xll.ohTrigger(RecalcTrigger,Trigger1M)),NA())</f>
        <v>2.1594672232634338E-2</v>
      </c>
      <c r="L2043" s="52">
        <f>IFERROR(_xll.qlIndexFixing(Index3M,H2043,TRUE,_xll.ohTrigger(RecalcTrigger,Trigger3M)),NA())</f>
        <v>2.3330192536311682E-2</v>
      </c>
      <c r="M2043" s="52">
        <f>IFERROR(_xll.qlIndexFixing(ONIndex3M,I2043,TRUE,_xll.ohTrigger(RecalcTrigger,Trigger3M)),NA())</f>
        <v>2.328703685835265E-2</v>
      </c>
      <c r="N2043" s="52">
        <f>IFERROR(_xll.qlIndexFixing(Index6M,$H2043,TRUE,_xll.ohTrigger(RecalcTrigger,Trigger6M)),NA())</f>
        <v>2.4891972835052689E-2</v>
      </c>
      <c r="O2043" s="52">
        <f>IFERROR(_xll.qlIndexFixing(ONIndex6M,I2043,TRUE,_xll.ohTrigger(RecalcTrigger,Trigger6M)),NA())</f>
        <v>2.4791048415249151E-2</v>
      </c>
      <c r="P2043" s="52">
        <f>IFERROR(_xll.qlIndexFixing(Index1Y,$H2043,TRUE,_xll.ohTrigger(RecalcTrigger,Trigger1Y)),NA())</f>
        <v>2.6812456380373051E-2</v>
      </c>
      <c r="Q2043" s="52">
        <f>IFERROR(_xll.qlIndexFixing(ONIndex1Y,I2043,TRUE,_xll.ohTrigger(RecalcTrigger,Trigger1Y)),NA())</f>
        <v>2.6615402344534189E-2</v>
      </c>
    </row>
    <row r="2044" spans="2:17" x14ac:dyDescent="0.2">
      <c r="B2044" s="46" t="s">
        <v>51</v>
      </c>
      <c r="D2044" s="49">
        <f>_xll.qlCalendarAdvance(LocalCalendar,$D2043,B2044,"f",FALSE)</f>
        <v>53948</v>
      </c>
      <c r="E2044" s="49">
        <f>_xll.qlInterestRateIndexValueDate(IndexON,D2044)</f>
        <v>53948</v>
      </c>
      <c r="F2044" s="52">
        <f>IFERROR(_xll.qlIndexFixing(IndexON,D2044,TRUE,_xll.ohTrigger(RecalcTrigger,TriggerON)),NA())</f>
        <v>1.9735810469851955E-2</v>
      </c>
      <c r="H2044" s="49">
        <f>_xll.qlCalendarAdvance(IborCalendar,$H2043,B2044,"f",FALSE)</f>
        <v>53933</v>
      </c>
      <c r="I2044" s="49">
        <f>_xll.qlInterestRateIndexValueDate(Index1M,$H2044)</f>
        <v>53938</v>
      </c>
      <c r="J2044" s="52">
        <f>IFERROR(_xll.qlIndexFixing(Index1M,$H2044,TRUE,_xll.ohTrigger(RecalcTrigger,Trigger1M)),NA())</f>
        <v>2.1608113244516503E-2</v>
      </c>
      <c r="K2044" s="52">
        <f>IFERROR(_xll.qlIndexFixing(ONIndex1M,I2044,TRUE,_xll.ohTrigger(RecalcTrigger,Trigger1M)),NA())</f>
        <v>2.1592943452874991E-2</v>
      </c>
      <c r="L2044" s="52">
        <f>IFERROR(_xll.qlIndexFixing(Index3M,H2044,TRUE,_xll.ohTrigger(RecalcTrigger,Trigger3M)),NA())</f>
        <v>2.3325788329887596E-2</v>
      </c>
      <c r="M2044" s="52">
        <f>IFERROR(_xll.qlIndexFixing(ONIndex3M,I2044,TRUE,_xll.ohTrigger(RecalcTrigger,Trigger3M)),NA())</f>
        <v>2.3283142389365352E-2</v>
      </c>
      <c r="N2044" s="52">
        <f>IFERROR(_xll.qlIndexFixing(Index6M,$H2044,TRUE,_xll.ohTrigger(RecalcTrigger,Trigger6M)),NA())</f>
        <v>2.4886592692211364E-2</v>
      </c>
      <c r="O2044" s="52">
        <f>IFERROR(_xll.qlIndexFixing(ONIndex6M,I2044,TRUE,_xll.ohTrigger(RecalcTrigger,Trigger6M)),NA())</f>
        <v>2.4786819305466778E-2</v>
      </c>
      <c r="P2044" s="52">
        <f>IFERROR(_xll.qlIndexFixing(Index1Y,$H2044,TRUE,_xll.ohTrigger(RecalcTrigger,Trigger1Y)),NA())</f>
        <v>2.6806274016303186E-2</v>
      </c>
      <c r="Q2044" s="52">
        <f>IFERROR(_xll.qlIndexFixing(ONIndex1Y,I2044,TRUE,_xll.ohTrigger(RecalcTrigger,Trigger1Y)),NA())</f>
        <v>2.6608948020898637E-2</v>
      </c>
    </row>
    <row r="2045" spans="2:17" x14ac:dyDescent="0.2">
      <c r="B2045" s="46" t="s">
        <v>51</v>
      </c>
      <c r="D2045" s="49">
        <f>_xll.qlCalendarAdvance(LocalCalendar,$D2044,B2045,"f",FALSE)</f>
        <v>53955</v>
      </c>
      <c r="E2045" s="49">
        <f>_xll.qlInterestRateIndexValueDate(IndexON,D2045)</f>
        <v>53955</v>
      </c>
      <c r="F2045" s="52">
        <f>IFERROR(_xll.qlIndexFixing(IndexON,D2045,TRUE,_xll.ohTrigger(RecalcTrigger,TriggerON)),NA())</f>
        <v>1.9731933091327036E-2</v>
      </c>
      <c r="H2045" s="49">
        <f>_xll.qlCalendarAdvance(IborCalendar,$H2044,B2045,"f",FALSE)</f>
        <v>53940</v>
      </c>
      <c r="I2045" s="49">
        <f>_xll.qlInterestRateIndexValueDate(Index1M,$H2045)</f>
        <v>53944</v>
      </c>
      <c r="J2045" s="52">
        <f>IFERROR(_xll.qlIndexFixing(Index1M,$H2045,TRUE,_xll.ohTrigger(RecalcTrigger,Trigger1M)),NA())</f>
        <v>2.1606607235300501E-2</v>
      </c>
      <c r="K2045" s="52">
        <f>IFERROR(_xll.qlIndexFixing(ONIndex1M,I2045,TRUE,_xll.ohTrigger(RecalcTrigger,Trigger1M)),NA())</f>
        <v>2.1591454961624734E-2</v>
      </c>
      <c r="L2045" s="52">
        <f>IFERROR(_xll.qlIndexFixing(Index3M,H2045,TRUE,_xll.ohTrigger(RecalcTrigger,Trigger3M)),NA())</f>
        <v>2.3322417408663681E-2</v>
      </c>
      <c r="M2045" s="52">
        <f>IFERROR(_xll.qlIndexFixing(ONIndex3M,I2045,TRUE,_xll.ohTrigger(RecalcTrigger,Trigger3M)),NA())</f>
        <v>2.3279802598921151E-2</v>
      </c>
      <c r="N2045" s="52">
        <f>IFERROR(_xll.qlIndexFixing(Index6M,$H2045,TRUE,_xll.ohTrigger(RecalcTrigger,Trigger6M)),NA())</f>
        <v>2.488292687697187E-2</v>
      </c>
      <c r="O2045" s="52">
        <f>IFERROR(_xll.qlIndexFixing(ONIndex6M,I2045,TRUE,_xll.ohTrigger(RecalcTrigger,Trigger6M)),NA())</f>
        <v>2.4783194651130103E-2</v>
      </c>
      <c r="P2045" s="52">
        <f>IFERROR(_xll.qlIndexFixing(Index1Y,$H2045,TRUE,_xll.ohTrigger(RecalcTrigger,Trigger1Y)),NA())</f>
        <v>2.6800988535178281E-2</v>
      </c>
      <c r="Q2045" s="52">
        <f>IFERROR(_xll.qlIndexFixing(ONIndex1Y,I2045,TRUE,_xll.ohTrigger(RecalcTrigger,Trigger1Y)),NA())</f>
        <v>2.6603429040186199E-2</v>
      </c>
    </row>
    <row r="2046" spans="2:17" x14ac:dyDescent="0.2">
      <c r="B2046" s="46" t="s">
        <v>51</v>
      </c>
      <c r="D2046" s="49">
        <f>_xll.qlCalendarAdvance(LocalCalendar,$D2045,B2046,"f",FALSE)</f>
        <v>53962</v>
      </c>
      <c r="E2046" s="49">
        <f>_xll.qlInterestRateIndexValueDate(IndexON,D2046)</f>
        <v>53962</v>
      </c>
      <c r="F2046" s="52">
        <f>IFERROR(_xll.qlIndexFixing(IndexON,D2046,TRUE,_xll.ohTrigger(RecalcTrigger,TriggerON)),NA())</f>
        <v>1.9728053818717228E-2</v>
      </c>
      <c r="H2046" s="49">
        <f>_xll.qlCalendarAdvance(IborCalendar,$H2045,B2046,"f",FALSE)</f>
        <v>53947</v>
      </c>
      <c r="I2046" s="49">
        <f>_xll.qlInterestRateIndexValueDate(Index1M,$H2046)</f>
        <v>53951</v>
      </c>
      <c r="J2046" s="52">
        <f>IFERROR(_xll.qlIndexFixing(Index1M,$H2046,TRUE,_xll.ohTrigger(RecalcTrigger,Trigger1M)),NA())</f>
        <v>2.1604842418021519E-2</v>
      </c>
      <c r="K2046" s="52">
        <f>IFERROR(_xll.qlIndexFixing(ONIndex1M,I2046,TRUE,_xll.ohTrigger(RecalcTrigger,Trigger1M)),NA())</f>
        <v>2.1589710595213418E-2</v>
      </c>
      <c r="L2046" s="52">
        <f>IFERROR(_xll.qlIndexFixing(Index3M,H2046,TRUE,_xll.ohTrigger(RecalcTrigger,Trigger3M)),NA())</f>
        <v>2.3318482706372223E-2</v>
      </c>
      <c r="M2046" s="52">
        <f>IFERROR(_xll.qlIndexFixing(ONIndex3M,I2046,TRUE,_xll.ohTrigger(RecalcTrigger,Trigger3M)),NA())</f>
        <v>2.3275904223778454E-2</v>
      </c>
      <c r="N2046" s="52">
        <f>IFERROR(_xll.qlIndexFixing(Index6M,$H2046,TRUE,_xll.ohTrigger(RecalcTrigger,Trigger6M)),NA())</f>
        <v>2.4878650451831272E-2</v>
      </c>
      <c r="O2046" s="52">
        <f>IFERROR(_xll.qlIndexFixing(ONIndex6M,I2046,TRUE,_xll.ohTrigger(RecalcTrigger,Trigger6M)),NA())</f>
        <v>2.4778966234473287E-2</v>
      </c>
      <c r="P2046" s="52">
        <f>IFERROR(_xll.qlIndexFixing(Index1Y,$H2046,TRUE,_xll.ohTrigger(RecalcTrigger,Trigger1Y)),NA())</f>
        <v>2.6794838109679111E-2</v>
      </c>
      <c r="Q2046" s="52">
        <f>IFERROR(_xll.qlIndexFixing(ONIndex1Y,I2046,TRUE,_xll.ohTrigger(RecalcTrigger,Trigger1Y)),NA())</f>
        <v>2.6597005742292623E-2</v>
      </c>
    </row>
    <row r="2047" spans="2:17" x14ac:dyDescent="0.2">
      <c r="B2047" s="46" t="s">
        <v>51</v>
      </c>
      <c r="D2047" s="49">
        <f>_xll.qlCalendarAdvance(LocalCalendar,$D2046,B2047,"f",FALSE)</f>
        <v>53969</v>
      </c>
      <c r="E2047" s="49">
        <f>_xll.qlInterestRateIndexValueDate(IndexON,D2047)</f>
        <v>53969</v>
      </c>
      <c r="F2047" s="52">
        <f>IFERROR(_xll.qlIndexFixing(IndexON,D2047,TRUE,_xll.ohTrigger(RecalcTrigger,TriggerON)),NA())</f>
        <v>1.9724172652022531E-2</v>
      </c>
      <c r="H2047" s="49">
        <f>_xll.qlCalendarAdvance(IborCalendar,$H2046,B2047,"f",FALSE)</f>
        <v>53954</v>
      </c>
      <c r="I2047" s="49">
        <f>_xll.qlInterestRateIndexValueDate(Index1M,$H2047)</f>
        <v>53958</v>
      </c>
      <c r="J2047" s="52">
        <f>IFERROR(_xll.qlIndexFixing(Index1M,$H2047,TRUE,_xll.ohTrigger(RecalcTrigger,Trigger1M)),NA())</f>
        <v>2.1603069193718127E-2</v>
      </c>
      <c r="K2047" s="52">
        <f>IFERROR(_xll.qlIndexFixing(ONIndex1M,I2047,TRUE,_xll.ohTrigger(RecalcTrigger,Trigger1M)),NA())</f>
        <v>2.1587957836235461E-2</v>
      </c>
      <c r="L2047" s="52">
        <f>IFERROR(_xll.qlIndexFixing(Index3M,H2047,TRUE,_xll.ohTrigger(RecalcTrigger,Trigger3M)),NA())</f>
        <v>2.3314545892389724E-2</v>
      </c>
      <c r="M2047" s="52">
        <f>IFERROR(_xll.qlIndexFixing(ONIndex3M,I2047,TRUE,_xll.ohTrigger(RecalcTrigger,Trigger3M)),NA())</f>
        <v>2.3272003745358205E-2</v>
      </c>
      <c r="N2047" s="52">
        <f>IFERROR(_xll.qlIndexFixing(Index6M,$H2047,TRUE,_xll.ohTrigger(RecalcTrigger,Trigger6M)),NA())</f>
        <v>2.4874374413630385E-2</v>
      </c>
      <c r="O2047" s="52">
        <f>IFERROR(_xll.qlIndexFixing(ONIndex6M,I2047,TRUE,_xll.ohTrigger(RecalcTrigger,Trigger6M)),NA())</f>
        <v>2.4774738190798118E-2</v>
      </c>
      <c r="P2047" s="52">
        <f>IFERROR(_xll.qlIndexFixing(Index1Y,$H2047,TRUE,_xll.ohTrigger(RecalcTrigger,Trigger1Y)),NA())</f>
        <v>2.6788704881423354E-2</v>
      </c>
      <c r="Q2047" s="52">
        <f>IFERROR(_xll.qlIndexFixing(ONIndex1Y,I2047,TRUE,_xll.ohTrigger(RecalcTrigger,Trigger1Y)),NA())</f>
        <v>2.6590599150555505E-2</v>
      </c>
    </row>
    <row r="2048" spans="2:17" x14ac:dyDescent="0.2">
      <c r="B2048" s="46" t="s">
        <v>51</v>
      </c>
      <c r="D2048" s="49">
        <f>_xll.qlCalendarAdvance(LocalCalendar,$D2047,B2048,"f",FALSE)</f>
        <v>53976</v>
      </c>
      <c r="E2048" s="49">
        <f>_xll.qlInterestRateIndexValueDate(IndexON,D2048)</f>
        <v>53976</v>
      </c>
      <c r="F2048" s="52">
        <f>IFERROR(_xll.qlIndexFixing(IndexON,D2048,TRUE,_xll.ohTrigger(RecalcTrigger,TriggerON)),NA())</f>
        <v>1.9720552235882316E-2</v>
      </c>
      <c r="H2048" s="49">
        <f>_xll.qlCalendarAdvance(IborCalendar,$H2047,B2048,"f",FALSE)</f>
        <v>53961</v>
      </c>
      <c r="I2048" s="49">
        <f>_xll.qlInterestRateIndexValueDate(Index1M,$H2048)</f>
        <v>53965</v>
      </c>
      <c r="J2048" s="52">
        <f>IFERROR(_xll.qlIndexFixing(Index1M,$H2048,TRUE,_xll.ohTrigger(RecalcTrigger,Trigger1M)),NA())</f>
        <v>2.1601807239237946E-2</v>
      </c>
      <c r="K2048" s="52">
        <f>IFERROR(_xll.qlIndexFixing(ONIndex1M,I2048,TRUE,_xll.ohTrigger(RecalcTrigger,Trigger1M)),NA())</f>
        <v>2.1586196684770798E-2</v>
      </c>
      <c r="L2048" s="52">
        <f>IFERROR(_xll.qlIndexFixing(Index3M,H2048,TRUE,_xll.ohTrigger(RecalcTrigger,Trigger3M)),NA())</f>
        <v>2.3311078425468888E-2</v>
      </c>
      <c r="M2048" s="52">
        <f>IFERROR(_xll.qlIndexFixing(ONIndex3M,I2048,TRUE,_xll.ohTrigger(RecalcTrigger,Trigger3M)),NA())</f>
        <v>2.326810116374034E-2</v>
      </c>
      <c r="N2048" s="52">
        <f>IFERROR(_xll.qlIndexFixing(Index6M,$H2048,TRUE,_xll.ohTrigger(RecalcTrigger,Trigger6M)),NA())</f>
        <v>2.4870648969578558E-2</v>
      </c>
      <c r="O2048" s="52">
        <f>IFERROR(_xll.qlIndexFixing(ONIndex6M,I2048,TRUE,_xll.ohTrigger(RecalcTrigger,Trigger6M)),NA())</f>
        <v>2.4770510520424338E-2</v>
      </c>
      <c r="P2048" s="52">
        <f>IFERROR(_xll.qlIndexFixing(Index1Y,$H2048,TRUE,_xll.ohTrigger(RecalcTrigger,Trigger1Y)),NA())</f>
        <v>2.6782588850098467E-2</v>
      </c>
      <c r="Q2048" s="52">
        <f>IFERROR(_xll.qlIndexFixing(ONIndex1Y,I2048,TRUE,_xll.ohTrigger(RecalcTrigger,Trigger1Y)),NA())</f>
        <v>2.6584209265134717E-2</v>
      </c>
    </row>
    <row r="2049" spans="2:17" x14ac:dyDescent="0.2">
      <c r="B2049" s="46" t="s">
        <v>51</v>
      </c>
      <c r="D2049" s="49">
        <f>_xll.qlCalendarAdvance(LocalCalendar,$D2048,B2049,"f",FALSE)</f>
        <v>53983</v>
      </c>
      <c r="E2049" s="49">
        <f>_xll.qlInterestRateIndexValueDate(IndexON,D2049)</f>
        <v>53983</v>
      </c>
      <c r="F2049" s="52">
        <f>IFERROR(_xll.qlIndexFixing(IndexON,D2049,TRUE,_xll.ohTrigger(RecalcTrigger,TriggerON)),NA())</f>
        <v>1.9716404636431761E-2</v>
      </c>
      <c r="H2049" s="49">
        <f>_xll.qlCalendarAdvance(IborCalendar,$H2048,B2049,"f",FALSE)</f>
        <v>53968</v>
      </c>
      <c r="I2049" s="49">
        <f>_xll.qlInterestRateIndexValueDate(Index1M,$H2049)</f>
        <v>53972</v>
      </c>
      <c r="J2049" s="52">
        <f>IFERROR(_xll.qlIndexFixing(Index1M,$H2049,TRUE,_xll.ohTrigger(RecalcTrigger,Trigger1M)),NA())</f>
        <v>2.1600016493051769E-2</v>
      </c>
      <c r="K2049" s="52">
        <f>IFERROR(_xll.qlIndexFixing(ONIndex1M,I2049,TRUE,_xll.ohTrigger(RecalcTrigger,Trigger1M)),NA())</f>
        <v>2.1584427140419749E-2</v>
      </c>
      <c r="L2049" s="52">
        <f>IFERROR(_xll.qlIndexFixing(Index3M,H2049,TRUE,_xll.ohTrigger(RecalcTrigger,Trigger3M)),NA())</f>
        <v>2.3307136982852257E-2</v>
      </c>
      <c r="M2049" s="52">
        <f>IFERROR(_xll.qlIndexFixing(ONIndex3M,I2049,TRUE,_xll.ohTrigger(RecalcTrigger,Trigger3M)),NA())</f>
        <v>2.3264196478685051E-2</v>
      </c>
      <c r="N2049" s="52">
        <f>IFERROR(_xll.qlIndexFixing(Index6M,$H2049,TRUE,_xll.ohTrigger(RecalcTrigger,Trigger6M)),NA())</f>
        <v>2.4866373439402536E-2</v>
      </c>
      <c r="O2049" s="52">
        <f>IFERROR(_xll.qlIndexFixing(ONIndex6M,I2049,TRUE,_xll.ohTrigger(RecalcTrigger,Trigger6M)),NA())</f>
        <v>2.4766283223272012E-2</v>
      </c>
      <c r="P2049" s="52">
        <f>IFERROR(_xll.qlIndexFixing(Index1Y,$H2049,TRUE,_xll.ohTrigger(RecalcTrigger,Trigger1Y)),NA())</f>
        <v>2.6776490015392795E-2</v>
      </c>
      <c r="Q2049" s="52">
        <f>IFERROR(_xll.qlIndexFixing(ONIndex1Y,I2049,TRUE,_xll.ohTrigger(RecalcTrigger,Trigger1Y)),NA())</f>
        <v>2.6577836085710516E-2</v>
      </c>
    </row>
    <row r="2050" spans="2:17" x14ac:dyDescent="0.2">
      <c r="B2050" s="46" t="s">
        <v>51</v>
      </c>
      <c r="D2050" s="49">
        <f>_xll.qlCalendarAdvance(LocalCalendar,$D2049,B2050,"f",FALSE)</f>
        <v>53990</v>
      </c>
      <c r="E2050" s="49">
        <f>_xll.qlInterestRateIndexValueDate(IndexON,D2050)</f>
        <v>53990</v>
      </c>
      <c r="F2050" s="52">
        <f>IFERROR(_xll.qlIndexFixing(IndexON,D2050,TRUE,_xll.ohTrigger(RecalcTrigger,TriggerON)),NA())</f>
        <v>1.9712517787535688E-2</v>
      </c>
      <c r="H2050" s="49">
        <f>_xll.qlCalendarAdvance(IborCalendar,$H2049,B2050,"f",FALSE)</f>
        <v>53975</v>
      </c>
      <c r="I2050" s="49">
        <f>_xll.qlInterestRateIndexValueDate(Index1M,$H2050)</f>
        <v>53980</v>
      </c>
      <c r="J2050" s="52">
        <f>IFERROR(_xll.qlIndexFixing(Index1M,$H2050,TRUE,_xll.ohTrigger(RecalcTrigger,Trigger1M)),NA())</f>
        <v>2.1597959631078124E-2</v>
      </c>
      <c r="K2050" s="52">
        <f>IFERROR(_xll.qlIndexFixing(ONIndex1M,I2050,TRUE,_xll.ohTrigger(RecalcTrigger,Trigger1M)),NA())</f>
        <v>2.1582394527381865E-2</v>
      </c>
      <c r="L2050" s="52">
        <f>IFERROR(_xll.qlIndexFixing(Index3M,H2050,TRUE,_xll.ohTrigger(RecalcTrigger,Trigger3M)),NA())</f>
        <v>2.3302629891168908E-2</v>
      </c>
      <c r="M2050" s="52">
        <f>IFERROR(_xll.qlIndexFixing(ONIndex3M,I2050,TRUE,_xll.ohTrigger(RecalcTrigger,Trigger3M)),NA())</f>
        <v>2.3259731406133355E-2</v>
      </c>
      <c r="N2050" s="52">
        <f>IFERROR(_xll.qlIndexFixing(Index6M,$H2050,TRUE,_xll.ohTrigger(RecalcTrigger,Trigger6M)),NA())</f>
        <v>2.486148759309096E-2</v>
      </c>
      <c r="O2050" s="52">
        <f>IFERROR(_xll.qlIndexFixing(ONIndex6M,I2050,TRUE,_xll.ohTrigger(RecalcTrigger,Trigger6M)),NA())</f>
        <v>2.4761452483463842E-2</v>
      </c>
      <c r="P2050" s="52">
        <f>IFERROR(_xll.qlIndexFixing(Index1Y,$H2050,TRUE,_xll.ohTrigger(RecalcTrigger,Trigger1Y)),NA())</f>
        <v>2.6769540975271761E-2</v>
      </c>
      <c r="Q2050" s="52">
        <f>IFERROR(_xll.qlIndexFixing(ONIndex1Y,I2050,TRUE,_xll.ohTrigger(RecalcTrigger,Trigger1Y)),NA())</f>
        <v>2.6570572908850565E-2</v>
      </c>
    </row>
    <row r="2051" spans="2:17" x14ac:dyDescent="0.2">
      <c r="B2051" s="46" t="s">
        <v>51</v>
      </c>
      <c r="D2051" s="49">
        <f>_xll.qlCalendarAdvance(LocalCalendar,$D2050,B2051,"f",FALSE)</f>
        <v>53997</v>
      </c>
      <c r="E2051" s="49">
        <f>_xll.qlInterestRateIndexValueDate(IndexON,D2051)</f>
        <v>53997</v>
      </c>
      <c r="F2051" s="52">
        <f>IFERROR(_xll.qlIndexFixing(IndexON,D2051,TRUE,_xll.ohTrigger(RecalcTrigger,TriggerON)),NA())</f>
        <v>1.9708629044554726E-2</v>
      </c>
      <c r="H2051" s="49">
        <f>_xll.qlCalendarAdvance(IborCalendar,$H2050,B2051,"f",FALSE)</f>
        <v>53982</v>
      </c>
      <c r="I2051" s="49">
        <f>_xll.qlInterestRateIndexValueDate(Index1M,$H2051)</f>
        <v>53986</v>
      </c>
      <c r="J2051" s="52">
        <f>IFERROR(_xll.qlIndexFixing(Index1M,$H2051,TRUE,_xll.ohTrigger(RecalcTrigger,Trigger1M)),NA())</f>
        <v>2.1596409778163728E-2</v>
      </c>
      <c r="K2051" s="52">
        <f>IFERROR(_xll.qlIndexFixing(ONIndex1M,I2051,TRUE,_xll.ohTrigger(RecalcTrigger,Trigger1M)),NA())</f>
        <v>2.1580862873697981E-2</v>
      </c>
      <c r="L2051" s="52">
        <f>IFERROR(_xll.qlIndexFixing(Index3M,H2051,TRUE,_xll.ohTrigger(RecalcTrigger,Trigger3M)),NA())</f>
        <v>2.3299247762326704E-2</v>
      </c>
      <c r="M2051" s="52">
        <f>IFERROR(_xll.qlIndexFixing(ONIndex3M,I2051,TRUE,_xll.ohTrigger(RecalcTrigger,Trigger3M)),NA())</f>
        <v>2.3256380798821752E-2</v>
      </c>
      <c r="N2051" s="52">
        <f>IFERROR(_xll.qlIndexFixing(Index6M,$H2051,TRUE,_xll.ohTrigger(RecalcTrigger,Trigger6M)),NA())</f>
        <v>2.4857823540078053E-2</v>
      </c>
      <c r="O2051" s="52">
        <f>IFERROR(_xll.qlIndexFixing(ONIndex6M,I2051,TRUE,_xll.ohTrigger(RecalcTrigger,Trigger6M)),NA())</f>
        <v>2.4757829748471849E-2</v>
      </c>
      <c r="P2051" s="52">
        <f>IFERROR(_xll.qlIndexFixing(Index1Y,$H2051,TRUE,_xll.ohTrigger(RecalcTrigger,Trigger1Y)),NA())</f>
        <v>2.6764343934595262E-2</v>
      </c>
      <c r="Q2051" s="52">
        <f>IFERROR(_xll.qlIndexFixing(ONIndex1Y,I2051,TRUE,_xll.ohTrigger(RecalcTrigger,Trigger1Y)),NA())</f>
        <v>2.6565139845651231E-2</v>
      </c>
    </row>
    <row r="2052" spans="2:17" x14ac:dyDescent="0.2">
      <c r="B2052" s="46" t="s">
        <v>51</v>
      </c>
      <c r="D2052" s="49">
        <f>_xll.qlCalendarAdvance(LocalCalendar,$D2051,B2052,"f",FALSE)</f>
        <v>54004</v>
      </c>
      <c r="E2052" s="49">
        <f>_xll.qlInterestRateIndexValueDate(IndexON,D2052)</f>
        <v>54004</v>
      </c>
      <c r="F2052" s="52">
        <f>IFERROR(_xll.qlIndexFixing(IndexON,D2052,TRUE,_xll.ohTrigger(RecalcTrigger,TriggerON)),NA())</f>
        <v>1.9704999659415634E-2</v>
      </c>
      <c r="H2052" s="49">
        <f>_xll.qlCalendarAdvance(IborCalendar,$H2051,B2052,"f",FALSE)</f>
        <v>53989</v>
      </c>
      <c r="I2052" s="49">
        <f>_xll.qlInterestRateIndexValueDate(Index1M,$H2052)</f>
        <v>53993</v>
      </c>
      <c r="J2052" s="52">
        <f>IFERROR(_xll.qlIndexFixing(Index1M,$H2052,TRUE,_xll.ohTrigger(RecalcTrigger,Trigger1M)),NA())</f>
        <v>2.1595110604982759E-2</v>
      </c>
      <c r="K2052" s="52">
        <f>IFERROR(_xll.qlIndexFixing(ONIndex1M,I2052,TRUE,_xll.ohTrigger(RecalcTrigger,Trigger1M)),NA())</f>
        <v>2.1579068151407199E-2</v>
      </c>
      <c r="L2052" s="52">
        <f>IFERROR(_xll.qlIndexFixing(Index3M,H2052,TRUE,_xll.ohTrigger(RecalcTrigger,Trigger3M)),NA())</f>
        <v>2.3295299984430813E-2</v>
      </c>
      <c r="M2052" s="52">
        <f>IFERROR(_xll.qlIndexFixing(ONIndex3M,I2052,TRUE,_xll.ohTrigger(RecalcTrigger,Trigger3M)),NA())</f>
        <v>2.3252469804013742E-2</v>
      </c>
      <c r="N2052" s="52">
        <f>IFERROR(_xll.qlIndexFixing(Index6M,$H2052,TRUE,_xll.ohTrigger(RecalcTrigger,Trigger6M)),NA())</f>
        <v>2.4853549170925658E-2</v>
      </c>
      <c r="O2052" s="52">
        <f>IFERROR(_xll.qlIndexFixing(ONIndex6M,I2052,TRUE,_xll.ohTrigger(RecalcTrigger,Trigger6M)),NA())</f>
        <v>2.4753603570903948E-2</v>
      </c>
      <c r="P2052" s="52">
        <f>IFERROR(_xll.qlIndexFixing(Index1Y,$H2052,TRUE,_xll.ohTrigger(RecalcTrigger,Trigger1Y)),NA())</f>
        <v>2.6758296687884011E-2</v>
      </c>
      <c r="Q2052" s="52">
        <f>IFERROR(_xll.qlIndexFixing(ONIndex1Y,I2052,TRUE,_xll.ohTrigger(RecalcTrigger,Trigger1Y)),NA())</f>
        <v>2.6558816784936212E-2</v>
      </c>
    </row>
    <row r="2053" spans="2:17" x14ac:dyDescent="0.2">
      <c r="B2053" s="46" t="s">
        <v>51</v>
      </c>
      <c r="D2053" s="49">
        <f>_xll.qlCalendarAdvance(LocalCalendar,$D2052,B2053,"f",FALSE)</f>
        <v>54011</v>
      </c>
      <c r="E2053" s="49">
        <f>_xll.qlInterestRateIndexValueDate(IndexON,D2053)</f>
        <v>54011</v>
      </c>
      <c r="F2053" s="52">
        <f>IFERROR(_xll.qlIndexFixing(IndexON,D2053,TRUE,_xll.ohTrigger(RecalcTrigger,TriggerON)),NA())</f>
        <v>1.9700845876364781E-2</v>
      </c>
      <c r="H2053" s="49">
        <f>_xll.qlCalendarAdvance(IborCalendar,$H2052,B2053,"f",FALSE)</f>
        <v>53996</v>
      </c>
      <c r="I2053" s="49">
        <f>_xll.qlInterestRateIndexValueDate(Index1M,$H2053)</f>
        <v>54000</v>
      </c>
      <c r="J2053" s="52">
        <f>IFERROR(_xll.qlIndexFixing(Index1M,$H2053,TRUE,_xll.ohTrigger(RecalcTrigger,Trigger1M)),NA())</f>
        <v>2.1592253300622311E-2</v>
      </c>
      <c r="K2053" s="52">
        <f>IFERROR(_xll.qlIndexFixing(ONIndex1M,I2053,TRUE,_xll.ohTrigger(RecalcTrigger,Trigger1M)),NA())</f>
        <v>2.1577265036389903E-2</v>
      </c>
      <c r="L2053" s="52">
        <f>IFERROR(_xll.qlIndexFixing(Index3M,H2053,TRUE,_xll.ohTrigger(RecalcTrigger,Trigger3M)),NA())</f>
        <v>2.3291350094786757E-2</v>
      </c>
      <c r="M2053" s="52">
        <f>IFERROR(_xll.qlIndexFixing(ONIndex3M,I2053,TRUE,_xll.ohTrigger(RecalcTrigger,Trigger3M)),NA())</f>
        <v>2.3248556705928181E-2</v>
      </c>
      <c r="N2053" s="52">
        <f>IFERROR(_xll.qlIndexFixing(Index6M,$H2053,TRUE,_xll.ohTrigger(RecalcTrigger,Trigger6M)),NA())</f>
        <v>2.4849275188775607E-2</v>
      </c>
      <c r="O2053" s="52">
        <f>IFERROR(_xll.qlIndexFixing(ONIndex6M,I2053,TRUE,_xll.ohTrigger(RecalcTrigger,Trigger6M)),NA())</f>
        <v>2.4749377766397629E-2</v>
      </c>
      <c r="P2053" s="52">
        <f>IFERROR(_xll.qlIndexFixing(Index1Y,$H2053,TRUE,_xll.ohTrigger(RecalcTrigger,Trigger1Y)),NA())</f>
        <v>2.6752266636554053E-2</v>
      </c>
      <c r="Q2053" s="52">
        <f>IFERROR(_xll.qlIndexFixing(ONIndex1Y,I2053,TRUE,_xll.ohTrigger(RecalcTrigger,Trigger1Y)),NA())</f>
        <v>2.6552510430457588E-2</v>
      </c>
    </row>
    <row r="2054" spans="2:17" x14ac:dyDescent="0.2">
      <c r="B2054" s="46" t="s">
        <v>51</v>
      </c>
      <c r="D2054" s="49">
        <f>_xll.qlCalendarAdvance(LocalCalendar,$D2053,B2054,"f",FALSE)</f>
        <v>54018</v>
      </c>
      <c r="E2054" s="49">
        <f>_xll.qlInterestRateIndexValueDate(IndexON,D2054)</f>
        <v>54018</v>
      </c>
      <c r="F2054" s="52">
        <f>IFERROR(_xll.qlIndexFixing(IndexON,D2054,TRUE,_xll.ohTrigger(RecalcTrigger,TriggerON)),NA())</f>
        <v>1.9696951451129152E-2</v>
      </c>
      <c r="H2054" s="49">
        <f>_xll.qlCalendarAdvance(IborCalendar,$H2053,B2054,"f",FALSE)</f>
        <v>54003</v>
      </c>
      <c r="I2054" s="49">
        <f>_xll.qlInterestRateIndexValueDate(Index1M,$H2054)</f>
        <v>54008</v>
      </c>
      <c r="J2054" s="52">
        <f>IFERROR(_xll.qlIndexFixing(Index1M,$H2054,TRUE,_xll.ohTrigger(RecalcTrigger,Trigger1M)),NA())</f>
        <v>2.1590158816209737E-2</v>
      </c>
      <c r="K2054" s="52">
        <f>IFERROR(_xll.qlIndexFixing(ONIndex1M,I2054,TRUE,_xll.ohTrigger(RecalcTrigger,Trigger1M)),NA())</f>
        <v>2.1575194056921987E-2</v>
      </c>
      <c r="L2054" s="52">
        <f>IFERROR(_xll.qlIndexFixing(Index3M,H2054,TRUE,_xll.ohTrigger(RecalcTrigger,Trigger3M)),NA())</f>
        <v>2.3286833349387321E-2</v>
      </c>
      <c r="M2054" s="52">
        <f>IFERROR(_xll.qlIndexFixing(ONIndex3M,I2054,TRUE,_xll.ohTrigger(RecalcTrigger,Trigger3M)),NA())</f>
        <v>2.3244082018347711E-2</v>
      </c>
      <c r="N2054" s="52">
        <f>IFERROR(_xll.qlIndexFixing(Index6M,$H2054,TRUE,_xll.ohTrigger(RecalcTrigger,Trigger6M)),NA())</f>
        <v>2.4843842536290611E-2</v>
      </c>
      <c r="O2054" s="52">
        <f>IFERROR(_xll.qlIndexFixing(ONIndex6M,I2054,TRUE,_xll.ohTrigger(RecalcTrigger,Trigger6M)),NA())</f>
        <v>2.474454873266474E-2</v>
      </c>
      <c r="P2054" s="52">
        <f>IFERROR(_xll.qlIndexFixing(Index1Y,$H2054,TRUE,_xll.ohTrigger(RecalcTrigger,Trigger1Y)),NA())</f>
        <v>2.6745396204492754E-2</v>
      </c>
      <c r="Q2054" s="52">
        <f>IFERROR(_xll.qlIndexFixing(ONIndex1Y,I2054,TRUE,_xll.ohTrigger(RecalcTrigger,Trigger1Y)),NA())</f>
        <v>2.6545323624587169E-2</v>
      </c>
    </row>
    <row r="2055" spans="2:17" x14ac:dyDescent="0.2">
      <c r="B2055" s="46" t="s">
        <v>51</v>
      </c>
      <c r="D2055" s="49">
        <f>_xll.qlCalendarAdvance(LocalCalendar,$D2054,B2055,"f",FALSE)</f>
        <v>54025</v>
      </c>
      <c r="E2055" s="49">
        <f>_xll.qlInterestRateIndexValueDate(IndexON,D2055)</f>
        <v>54025</v>
      </c>
      <c r="F2055" s="52">
        <f>IFERROR(_xll.qlIndexFixing(IndexON,D2055,TRUE,_xll.ohTrigger(RecalcTrigger,TriggerON)),NA())</f>
        <v>1.9693055131861925E-2</v>
      </c>
      <c r="H2055" s="49">
        <f>_xll.qlCalendarAdvance(IborCalendar,$H2054,B2055,"f",FALSE)</f>
        <v>54010</v>
      </c>
      <c r="I2055" s="49">
        <f>_xll.qlInterestRateIndexValueDate(Index1M,$H2055)</f>
        <v>54014</v>
      </c>
      <c r="J2055" s="52">
        <f>IFERROR(_xll.qlIndexFixing(Index1M,$H2055,TRUE,_xll.ohTrigger(RecalcTrigger,Trigger1M)),NA())</f>
        <v>2.1588580746905173E-2</v>
      </c>
      <c r="K2055" s="52">
        <f>IFERROR(_xll.qlIndexFixing(ONIndex1M,I2055,TRUE,_xll.ohTrigger(RecalcTrigger,Trigger1M)),NA())</f>
        <v>2.1573633628495514E-2</v>
      </c>
      <c r="L2055" s="52">
        <f>IFERROR(_xll.qlIndexFixing(Index3M,H2055,TRUE,_xll.ohTrigger(RecalcTrigger,Trigger3M)),NA())</f>
        <v>2.3283443980281943E-2</v>
      </c>
      <c r="M2055" s="52">
        <f>IFERROR(_xll.qlIndexFixing(ONIndex3M,I2055,TRUE,_xll.ohTrigger(RecalcTrigger,Trigger3M)),NA())</f>
        <v>2.3240724199924401E-2</v>
      </c>
      <c r="N2055" s="52">
        <f>IFERROR(_xll.qlIndexFixing(Index6M,$H2055,TRUE,_xll.ohTrigger(RecalcTrigger,Trigger6M)),NA())</f>
        <v>2.4840180037615282E-2</v>
      </c>
      <c r="O2055" s="52">
        <f>IFERROR(_xll.qlIndexFixing(ONIndex6M,I2055,TRUE,_xll.ohTrigger(RecalcTrigger,Trigger6M)),NA())</f>
        <v>2.4740927277209224E-2</v>
      </c>
      <c r="P2055" s="52">
        <f>IFERROR(_xll.qlIndexFixing(Index1Y,$H2055,TRUE,_xll.ohTrigger(RecalcTrigger,Trigger1Y)),NA())</f>
        <v>2.6740258118805343E-2</v>
      </c>
      <c r="Q2055" s="52">
        <f>IFERROR(_xll.qlIndexFixing(ONIndex1Y,I2055,TRUE,_xll.ohTrigger(RecalcTrigger,Trigger1Y)),NA())</f>
        <v>2.6539947839809841E-2</v>
      </c>
    </row>
    <row r="2056" spans="2:17" x14ac:dyDescent="0.2">
      <c r="B2056" s="46" t="s">
        <v>51</v>
      </c>
      <c r="D2056" s="49">
        <f>_xll.qlCalendarAdvance(LocalCalendar,$D2055,B2056,"f",FALSE)</f>
        <v>54032</v>
      </c>
      <c r="E2056" s="49">
        <f>_xll.qlInterestRateIndexValueDate(IndexON,D2056)</f>
        <v>54032</v>
      </c>
      <c r="F2056" s="52">
        <f>IFERROR(_xll.qlIndexFixing(IndexON,D2056,TRUE,_xll.ohTrigger(RecalcTrigger,TriggerON)),NA())</f>
        <v>1.9689156918509809E-2</v>
      </c>
      <c r="H2056" s="49">
        <f>_xll.qlCalendarAdvance(IborCalendar,$H2055,B2056,"f",FALSE)</f>
        <v>54017</v>
      </c>
      <c r="I2056" s="49">
        <f>_xll.qlInterestRateIndexValueDate(Index1M,$H2056)</f>
        <v>54021</v>
      </c>
      <c r="J2056" s="52">
        <f>IFERROR(_xll.qlIndexFixing(Index1M,$H2056,TRUE,_xll.ohTrigger(RecalcTrigger,Trigger1M)),NA())</f>
        <v>2.1587759812712881E-2</v>
      </c>
      <c r="K2056" s="52">
        <f>IFERROR(_xll.qlIndexFixing(ONIndex1M,I2056,TRUE,_xll.ohTrigger(RecalcTrigger,Trigger1M)),NA())</f>
        <v>2.1571805335538485E-2</v>
      </c>
      <c r="L2056" s="52">
        <f>IFERROR(_xll.qlIndexFixing(Index3M,H2056,TRUE,_xll.ohTrigger(RecalcTrigger,Trigger3M)),NA())</f>
        <v>2.3279487755433349E-2</v>
      </c>
      <c r="M2056" s="52">
        <f>IFERROR(_xll.qlIndexFixing(ONIndex3M,I2056,TRUE,_xll.ohTrigger(RecalcTrigger,Trigger3M)),NA())</f>
        <v>2.3236804791926247E-2</v>
      </c>
      <c r="N2056" s="52">
        <f>IFERROR(_xll.qlIndexFixing(Index6M,$H2056,TRUE,_xll.ohTrigger(RecalcTrigger,Trigger6M)),NA())</f>
        <v>2.4836455564318977E-2</v>
      </c>
      <c r="O2056" s="52">
        <f>IFERROR(_xll.qlIndexFixing(ONIndex6M,I2056,TRUE,_xll.ohTrigger(RecalcTrigger,Trigger6M)),NA())</f>
        <v>2.4736702592367266E-2</v>
      </c>
      <c r="P2056" s="52">
        <f>IFERROR(_xll.qlIndexFixing(Index1Y,$H2056,TRUE,_xll.ohTrigger(RecalcTrigger,Trigger1Y)),NA())</f>
        <v>2.6734279651775279E-2</v>
      </c>
      <c r="Q2056" s="52">
        <f>IFERROR(_xll.qlIndexFixing(ONIndex1Y,I2056,TRUE,_xll.ohTrigger(RecalcTrigger,Trigger1Y)),NA())</f>
        <v>2.6533691603800591E-2</v>
      </c>
    </row>
    <row r="2057" spans="2:17" x14ac:dyDescent="0.2">
      <c r="B2057" s="46" t="s">
        <v>51</v>
      </c>
      <c r="D2057" s="49">
        <f>_xll.qlCalendarAdvance(LocalCalendar,$D2056,B2057,"f",FALSE)</f>
        <v>54039</v>
      </c>
      <c r="E2057" s="49">
        <f>_xll.qlInterestRateIndexValueDate(IndexON,D2057)</f>
        <v>54039</v>
      </c>
      <c r="F2057" s="52">
        <f>IFERROR(_xll.qlIndexFixing(IndexON,D2057,TRUE,_xll.ohTrigger(RecalcTrigger,TriggerON)),NA())</f>
        <v>1.9685256811046159E-2</v>
      </c>
      <c r="H2057" s="49">
        <f>_xll.qlCalendarAdvance(IborCalendar,$H2056,B2057,"f",FALSE)</f>
        <v>54024</v>
      </c>
      <c r="I2057" s="49">
        <f>_xll.qlInterestRateIndexValueDate(Index1M,$H2057)</f>
        <v>54028</v>
      </c>
      <c r="J2057" s="52">
        <f>IFERROR(_xll.qlIndexFixing(Index1M,$H2057,TRUE,_xll.ohTrigger(RecalcTrigger,Trigger1M)),NA())</f>
        <v>2.1585387853639695E-2</v>
      </c>
      <c r="K2057" s="52">
        <f>IFERROR(_xll.qlIndexFixing(ONIndex1M,I2057,TRUE,_xll.ohTrigger(RecalcTrigger,Trigger1M)),NA())</f>
        <v>2.1569968649934879E-2</v>
      </c>
      <c r="L2057" s="52">
        <f>IFERROR(_xll.qlIndexFixing(Index3M,H2057,TRUE,_xll.ohTrigger(RecalcTrigger,Trigger3M)),NA())</f>
        <v>2.3275061610858357E-2</v>
      </c>
      <c r="M2057" s="52">
        <f>IFERROR(_xll.qlIndexFixing(ONIndex3M,I2057,TRUE,_xll.ohTrigger(RecalcTrigger,Trigger3M)),NA())</f>
        <v>2.3232883280730476E-2</v>
      </c>
      <c r="N2057" s="52">
        <f>IFERROR(_xll.qlIndexFixing(Index6M,$H2057,TRUE,_xll.ohTrigger(RecalcTrigger,Trigger6M)),NA())</f>
        <v>2.4832183130156019E-2</v>
      </c>
      <c r="O2057" s="52">
        <f>IFERROR(_xll.qlIndexFixing(ONIndex6M,I2057,TRUE,_xll.ohTrigger(RecalcTrigger,Trigger6M)),NA())</f>
        <v>2.4732478280746761E-2</v>
      </c>
      <c r="P2057" s="52">
        <f>IFERROR(_xll.qlIndexFixing(Index1Y,$H2057,TRUE,_xll.ohTrigger(RecalcTrigger,Trigger1Y)),NA())</f>
        <v>2.672831837890104E-2</v>
      </c>
      <c r="Q2057" s="52">
        <f>IFERROR(_xll.qlIndexFixing(ONIndex1Y,I2057,TRUE,_xll.ohTrigger(RecalcTrigger,Trigger1Y)),NA())</f>
        <v>2.6527452074107671E-2</v>
      </c>
    </row>
    <row r="2058" spans="2:17" x14ac:dyDescent="0.2">
      <c r="B2058" s="46" t="s">
        <v>51</v>
      </c>
      <c r="D2058" s="49">
        <f>_xll.qlCalendarAdvance(LocalCalendar,$D2057,B2058,"f",FALSE)</f>
        <v>54046</v>
      </c>
      <c r="E2058" s="49">
        <f>_xll.qlInterestRateIndexValueDate(IndexON,D2058)</f>
        <v>54046</v>
      </c>
      <c r="F2058" s="52">
        <f>IFERROR(_xll.qlIndexFixing(IndexON,D2058,TRUE,_xll.ohTrigger(RecalcTrigger,TriggerON)),NA())</f>
        <v>1.9681354809550911E-2</v>
      </c>
      <c r="H2058" s="49">
        <f>_xll.qlCalendarAdvance(IborCalendar,$H2057,B2058,"f",FALSE)</f>
        <v>54031</v>
      </c>
      <c r="I2058" s="49">
        <f>_xll.qlInterestRateIndexValueDate(Index1M,$H2058)</f>
        <v>54035</v>
      </c>
      <c r="J2058" s="52">
        <f>IFERROR(_xll.qlIndexFixing(Index1M,$H2058,TRUE,_xll.ohTrigger(RecalcTrigger,Trigger1M)),NA())</f>
        <v>2.1583521440030222E-2</v>
      </c>
      <c r="K2058" s="52">
        <f>IFERROR(_xll.qlIndexFixing(ONIndex1M,I2058,TRUE,_xll.ohTrigger(RecalcTrigger,Trigger1M)),NA())</f>
        <v>2.1568123571604758E-2</v>
      </c>
      <c r="L2058" s="52">
        <f>IFERROR(_xll.qlIndexFixing(Index3M,H2058,TRUE,_xll.ohTrigger(RecalcTrigger,Trigger3M)),NA())</f>
        <v>2.3271101568673201E-2</v>
      </c>
      <c r="M2058" s="52">
        <f>IFERROR(_xll.qlIndexFixing(ONIndex3M,I2058,TRUE,_xll.ohTrigger(RecalcTrigger,Trigger3M)),NA())</f>
        <v>2.3228959666177218E-2</v>
      </c>
      <c r="N2058" s="52">
        <f>IFERROR(_xll.qlIndexFixing(Index6M,$H2058,TRUE,_xll.ohTrigger(RecalcTrigger,Trigger6M)),NA())</f>
        <v>2.4827911082983611E-2</v>
      </c>
      <c r="O2058" s="52">
        <f>IFERROR(_xll.qlIndexFixing(ONIndex6M,I2058,TRUE,_xll.ohTrigger(RecalcTrigger,Trigger6M)),NA())</f>
        <v>2.4728254342347711E-2</v>
      </c>
      <c r="P2058" s="52">
        <f>IFERROR(_xll.qlIndexFixing(Index1Y,$H2058,TRUE,_xll.ohTrigger(RecalcTrigger,Trigger1Y)),NA())</f>
        <v>2.6722374299878605E-2</v>
      </c>
      <c r="Q2058" s="52">
        <f>IFERROR(_xll.qlIndexFixing(ONIndex1Y,I2058,TRUE,_xll.ohTrigger(RecalcTrigger,Trigger1Y)),NA())</f>
        <v>2.6521229250331402E-2</v>
      </c>
    </row>
    <row r="2059" spans="2:17" x14ac:dyDescent="0.2">
      <c r="B2059" s="46" t="s">
        <v>51</v>
      </c>
      <c r="D2059" s="49">
        <f>_xll.qlCalendarAdvance(LocalCalendar,$D2058,B2059,"f",FALSE)</f>
        <v>54053</v>
      </c>
      <c r="E2059" s="49">
        <f>_xll.qlInterestRateIndexValueDate(IndexON,D2059)</f>
        <v>54053</v>
      </c>
      <c r="F2059" s="52">
        <f>IFERROR(_xll.qlIndexFixing(IndexON,D2059,TRUE,_xll.ohTrigger(RecalcTrigger,TriggerON)),NA())</f>
        <v>1.9677450913970773E-2</v>
      </c>
      <c r="H2059" s="49">
        <f>_xll.qlCalendarAdvance(IborCalendar,$H2058,B2059,"f",FALSE)</f>
        <v>54038</v>
      </c>
      <c r="I2059" s="49">
        <f>_xll.qlInterestRateIndexValueDate(Index1M,$H2059)</f>
        <v>54042</v>
      </c>
      <c r="J2059" s="52">
        <f>IFERROR(_xll.qlIndexFixing(Index1M,$H2059,TRUE,_xll.ohTrigger(RecalcTrigger,Trigger1M)),NA())</f>
        <v>2.1581646618952482E-2</v>
      </c>
      <c r="K2059" s="52">
        <f>IFERROR(_xll.qlIndexFixing(ONIndex1M,I2059,TRUE,_xll.ohTrigger(RecalcTrigger,Trigger1M)),NA())</f>
        <v>2.156627010062806E-2</v>
      </c>
      <c r="L2059" s="52">
        <f>IFERROR(_xll.qlIndexFixing(Index3M,H2059,TRUE,_xll.ohTrigger(RecalcTrigger,Trigger3M)),NA())</f>
        <v>2.3267139414872542E-2</v>
      </c>
      <c r="M2059" s="52">
        <f>IFERROR(_xll.qlIndexFixing(ONIndex3M,I2059,TRUE,_xll.ohTrigger(RecalcTrigger,Trigger3M)),NA())</f>
        <v>2.3225033948426343E-2</v>
      </c>
      <c r="N2059" s="52">
        <f>IFERROR(_xll.qlIndexFixing(Index6M,$H2059,TRUE,_xll.ohTrigger(RecalcTrigger,Trigger6M)),NA())</f>
        <v>2.4823639422800001E-2</v>
      </c>
      <c r="O2059" s="52">
        <f>IFERROR(_xll.qlIndexFixing(ONIndex6M,I2059,TRUE,_xll.ohTrigger(RecalcTrigger,Trigger6M)),NA())</f>
        <v>2.4724030777170114E-2</v>
      </c>
      <c r="P2059" s="52">
        <f>IFERROR(_xll.qlIndexFixing(Index1Y,$H2059,TRUE,_xll.ohTrigger(RecalcTrigger,Trigger1Y)),NA())</f>
        <v>2.6716447414405268E-2</v>
      </c>
      <c r="Q2059" s="52">
        <f>IFERROR(_xll.qlIndexFixing(ONIndex1Y,I2059,TRUE,_xll.ohTrigger(RecalcTrigger,Trigger1Y)),NA())</f>
        <v>2.6515023132951399E-2</v>
      </c>
    </row>
    <row r="2060" spans="2:17" x14ac:dyDescent="0.2">
      <c r="B2060" s="46" t="s">
        <v>51</v>
      </c>
      <c r="D2060" s="49">
        <f>_xll.qlCalendarAdvance(LocalCalendar,$D2059,B2060,"f",FALSE)</f>
        <v>54060</v>
      </c>
      <c r="E2060" s="49">
        <f>_xll.qlInterestRateIndexValueDate(IndexON,D2060)</f>
        <v>54060</v>
      </c>
      <c r="F2060" s="52">
        <f>IFERROR(_xll.qlIndexFixing(IndexON,D2060,TRUE,_xll.ohTrigger(RecalcTrigger,TriggerON)),NA())</f>
        <v>1.9673545124305747E-2</v>
      </c>
      <c r="H2060" s="49">
        <f>_xll.qlCalendarAdvance(IborCalendar,$H2059,B2060,"f",FALSE)</f>
        <v>54045</v>
      </c>
      <c r="I2060" s="49">
        <f>_xll.qlInterestRateIndexValueDate(Index1M,$H2060)</f>
        <v>54049</v>
      </c>
      <c r="J2060" s="52">
        <f>IFERROR(_xll.qlIndexFixing(Index1M,$H2060,TRUE,_xll.ohTrigger(RecalcTrigger,Trigger1M)),NA())</f>
        <v>2.1579763390403895E-2</v>
      </c>
      <c r="K2060" s="52">
        <f>IFERROR(_xll.qlIndexFixing(ONIndex1M,I2060,TRUE,_xll.ohTrigger(RecalcTrigger,Trigger1M)),NA())</f>
        <v>2.1564408236924848E-2</v>
      </c>
      <c r="L2060" s="52">
        <f>IFERROR(_xll.qlIndexFixing(Index3M,H2060,TRUE,_xll.ohTrigger(RecalcTrigger,Trigger3M)),NA())</f>
        <v>2.3263175149460781E-2</v>
      </c>
      <c r="M2060" s="52">
        <f>IFERROR(_xll.qlIndexFixing(ONIndex3M,I2060,TRUE,_xll.ohTrigger(RecalcTrigger,Trigger3M)),NA())</f>
        <v>2.3221106127317981E-2</v>
      </c>
      <c r="N2060" s="52">
        <f>IFERROR(_xll.qlIndexFixing(Index6M,$H2060,TRUE,_xll.ohTrigger(RecalcTrigger,Trigger6M)),NA())</f>
        <v>2.4819368149601704E-2</v>
      </c>
      <c r="O2060" s="52">
        <f>IFERROR(_xll.qlIndexFixing(ONIndex6M,I2060,TRUE,_xll.ohTrigger(RecalcTrigger,Trigger6M)),NA())</f>
        <v>2.4719807585054099E-2</v>
      </c>
      <c r="P2060" s="52">
        <f>IFERROR(_xll.qlIndexFixing(Index1Y,$H2060,TRUE,_xll.ohTrigger(RecalcTrigger,Trigger1Y)),NA())</f>
        <v>2.6710537722179198E-2</v>
      </c>
      <c r="Q2060" s="52">
        <f>IFERROR(_xll.qlIndexFixing(ONIndex1Y,I2060,TRUE,_xll.ohTrigger(RecalcTrigger,Trigger1Y)),NA())</f>
        <v>2.6508833721727854E-2</v>
      </c>
    </row>
    <row r="2061" spans="2:17" x14ac:dyDescent="0.2">
      <c r="B2061" s="46" t="s">
        <v>51</v>
      </c>
      <c r="D2061" s="49">
        <f>_xll.qlCalendarAdvance(LocalCalendar,$D2060,B2061,"f",FALSE)</f>
        <v>54067</v>
      </c>
      <c r="E2061" s="49">
        <f>_xll.qlInterestRateIndexValueDate(IndexON,D2061)</f>
        <v>54067</v>
      </c>
      <c r="F2061" s="52">
        <f>IFERROR(_xll.qlIndexFixing(IndexON,D2061,TRUE,_xll.ohTrigger(RecalcTrigger,TriggerON)),NA())</f>
        <v>1.9669637440555832E-2</v>
      </c>
      <c r="H2061" s="49">
        <f>_xll.qlCalendarAdvance(IborCalendar,$H2060,B2061,"f",FALSE)</f>
        <v>54053</v>
      </c>
      <c r="I2061" s="49">
        <f>_xll.qlInterestRateIndexValueDate(Index1M,$H2061)</f>
        <v>54057</v>
      </c>
      <c r="J2061" s="52">
        <f>IFERROR(_xll.qlIndexFixing(Index1M,$H2061,TRUE,_xll.ohTrigger(RecalcTrigger,Trigger1M)),NA())</f>
        <v>2.157760083435482E-2</v>
      </c>
      <c r="K2061" s="52">
        <f>IFERROR(_xll.qlIndexFixing(ONIndex1M,I2061,TRUE,_xll.ohTrigger(RecalcTrigger,Trigger1M)),NA())</f>
        <v>2.1562781828197153E-2</v>
      </c>
      <c r="L2061" s="52">
        <f>IFERROR(_xll.qlIndexFixing(Index3M,H2061,TRUE,_xll.ohTrigger(RecalcTrigger,Trigger3M)),NA())</f>
        <v>2.3258641974780316E-2</v>
      </c>
      <c r="M2061" s="52">
        <f>IFERROR(_xll.qlIndexFixing(ONIndex3M,I2061,TRUE,_xll.ohTrigger(RecalcTrigger,Trigger3M)),NA())</f>
        <v>2.3217082405841971E-2</v>
      </c>
      <c r="N2061" s="52">
        <f>IFERROR(_xll.qlIndexFixing(Index6M,$H2061,TRUE,_xll.ohTrigger(RecalcTrigger,Trigger6M)),NA())</f>
        <v>2.4813940449103612E-2</v>
      </c>
      <c r="O2061" s="52">
        <f>IFERROR(_xll.qlIndexFixing(ONIndex6M,I2061,TRUE,_xll.ohTrigger(RecalcTrigger,Trigger6M)),NA())</f>
        <v>2.4715528280663257E-2</v>
      </c>
      <c r="P2061" s="52">
        <f>IFERROR(_xll.qlIndexFixing(Index1Y,$H2061,TRUE,_xll.ohTrigger(RecalcTrigger,Trigger1Y)),NA())</f>
        <v>2.6703804840774881E-2</v>
      </c>
      <c r="Q2061" s="52">
        <f>IFERROR(_xll.qlIndexFixing(ONIndex1Y,I2061,TRUE,_xll.ohTrigger(RecalcTrigger,Trigger1Y)),NA())</f>
        <v>2.6502315956160594E-2</v>
      </c>
    </row>
    <row r="2062" spans="2:17" x14ac:dyDescent="0.2">
      <c r="B2062" s="46" t="s">
        <v>51</v>
      </c>
      <c r="D2062" s="49">
        <f>_xll.qlCalendarAdvance(LocalCalendar,$D2061,B2062,"f",FALSE)</f>
        <v>54074</v>
      </c>
      <c r="E2062" s="49">
        <f>_xll.qlInterestRateIndexValueDate(IndexON,D2062)</f>
        <v>54074</v>
      </c>
      <c r="F2062" s="52">
        <f>IFERROR(_xll.qlIndexFixing(IndexON,D2062,TRUE,_xll.ohTrigger(RecalcTrigger,TriggerON)),NA())</f>
        <v>1.9665985628709581E-2</v>
      </c>
      <c r="H2062" s="49">
        <f>_xll.qlCalendarAdvance(IborCalendar,$H2061,B2062,"f",FALSE)</f>
        <v>54060</v>
      </c>
      <c r="I2062" s="49">
        <f>_xll.qlInterestRateIndexValueDate(Index1M,$H2062)</f>
        <v>54064</v>
      </c>
      <c r="J2062" s="52">
        <f>IFERROR(_xll.qlIndexFixing(Index1M,$H2062,TRUE,_xll.ohTrigger(RecalcTrigger,Trigger1M)),NA())</f>
        <v>2.1575699589814954E-2</v>
      </c>
      <c r="K2062" s="52">
        <f>IFERROR(_xll.qlIndexFixing(ONIndex1M,I2062,TRUE,_xll.ohTrigger(RecalcTrigger,Trigger1M)),NA())</f>
        <v>2.1560390268007268E-2</v>
      </c>
      <c r="L2062" s="52">
        <f>IFERROR(_xll.qlIndexFixing(Index3M,H2062,TRUE,_xll.ohTrigger(RecalcTrigger,Trigger3M)),NA())</f>
        <v>2.3254673184510702E-2</v>
      </c>
      <c r="M2062" s="52">
        <f>IFERROR(_xll.qlIndexFixing(ONIndex3M,I2062,TRUE,_xll.ohTrigger(RecalcTrigger,Trigger3M)),NA())</f>
        <v>2.3212682285453923E-2</v>
      </c>
      <c r="N2062" s="52">
        <f>IFERROR(_xll.qlIndexFixing(Index6M,$H2062,TRUE,_xll.ohTrigger(RecalcTrigger,Trigger6M)),NA())</f>
        <v>2.4809670269998793E-2</v>
      </c>
      <c r="O2062" s="52">
        <f>IFERROR(_xll.qlIndexFixing(ONIndex6M,I2062,TRUE,_xll.ohTrigger(RecalcTrigger,Trigger6M)),NA())</f>
        <v>2.4710759144417338E-2</v>
      </c>
      <c r="P2062" s="52">
        <f>IFERROR(_xll.qlIndexFixing(Index1Y,$H2062,TRUE,_xll.ohTrigger(RecalcTrigger,Trigger1Y)),NA())</f>
        <v>2.6697931990206623E-2</v>
      </c>
      <c r="Q2062" s="52">
        <f>IFERROR(_xll.qlIndexFixing(ONIndex1Y,I2062,TRUE,_xll.ohTrigger(RecalcTrigger,Trigger1Y)),NA())</f>
        <v>2.6495626953169094E-2</v>
      </c>
    </row>
    <row r="2063" spans="2:17" x14ac:dyDescent="0.2">
      <c r="B2063" s="46" t="s">
        <v>51</v>
      </c>
      <c r="D2063" s="49">
        <f>_xll.qlCalendarAdvance(LocalCalendar,$D2062,B2063,"f",FALSE)</f>
        <v>54081</v>
      </c>
      <c r="E2063" s="49">
        <f>_xll.qlInterestRateIndexValueDate(IndexON,D2063)</f>
        <v>54081</v>
      </c>
      <c r="F2063" s="52">
        <f>IFERROR(_xll.qlIndexFixing(IndexON,D2063,TRUE,_xll.ohTrigger(RecalcTrigger,TriggerON)),NA())</f>
        <v>1.9661816390907916E-2</v>
      </c>
      <c r="H2063" s="49">
        <f>_xll.qlCalendarAdvance(IborCalendar,$H2062,B2063,"f",FALSE)</f>
        <v>54067</v>
      </c>
      <c r="I2063" s="49">
        <f>_xll.qlInterestRateIndexValueDate(Index1M,$H2063)</f>
        <v>54071</v>
      </c>
      <c r="J2063" s="52">
        <f>IFERROR(_xll.qlIndexFixing(Index1M,$H2063,TRUE,_xll.ohTrigger(RecalcTrigger,Trigger1M)),NA())</f>
        <v>2.1573789937827444E-2</v>
      </c>
      <c r="K2063" s="52">
        <f>IFERROR(_xll.qlIndexFixing(ONIndex1M,I2063,TRUE,_xll.ohTrigger(RecalcTrigger,Trigger1M)),NA())</f>
        <v>2.1558502027403392E-2</v>
      </c>
      <c r="L2063" s="52">
        <f>IFERROR(_xll.qlIndexFixing(Index3M,H2063,TRUE,_xll.ohTrigger(RecalcTrigger,Trigger3M)),NA())</f>
        <v>2.3250702282648431E-2</v>
      </c>
      <c r="M2063" s="52">
        <f>IFERROR(_xll.qlIndexFixing(ONIndex3M,I2063,TRUE,_xll.ohTrigger(RecalcTrigger,Trigger3M)),NA())</f>
        <v>2.3208747853953327E-2</v>
      </c>
      <c r="N2063" s="52">
        <f>IFERROR(_xll.qlIndexFixing(Index6M,$H2063,TRUE,_xll.ohTrigger(RecalcTrigger,Trigger6M)),NA())</f>
        <v>2.4805400477795472E-2</v>
      </c>
      <c r="O2063" s="52">
        <f>IFERROR(_xll.qlIndexFixing(ONIndex6M,I2063,TRUE,_xll.ohTrigger(RecalcTrigger,Trigger6M)),NA())</f>
        <v>2.4706537125283035E-2</v>
      </c>
      <c r="P2063" s="52">
        <f>IFERROR(_xll.qlIndexFixing(Index1Y,$H2063,TRUE,_xll.ohTrigger(RecalcTrigger,Trigger1Y)),NA())</f>
        <v>2.6692076331941025E-2</v>
      </c>
      <c r="Q2063" s="52">
        <f>IFERROR(_xll.qlIndexFixing(ONIndex1Y,I2063,TRUE,_xll.ohTrigger(RecalcTrigger,Trigger1Y)),NA())</f>
        <v>2.6489490046905928E-2</v>
      </c>
    </row>
    <row r="2064" spans="2:17" x14ac:dyDescent="0.2">
      <c r="B2064" s="46" t="s">
        <v>51</v>
      </c>
      <c r="D2064" s="49">
        <f>_xll.qlCalendarAdvance(LocalCalendar,$D2063,B2064,"f",FALSE)</f>
        <v>54088</v>
      </c>
      <c r="E2064" s="49">
        <f>_xll.qlInterestRateIndexValueDate(IndexON,D2064)</f>
        <v>54088</v>
      </c>
      <c r="F2064" s="52">
        <f>IFERROR(_xll.qlIndexFixing(IndexON,D2064,TRUE,_xll.ohTrigger(RecalcTrigger,TriggerON)),NA())</f>
        <v>1.9657903024929979E-2</v>
      </c>
      <c r="H2064" s="49">
        <f>_xll.qlCalendarAdvance(IborCalendar,$H2063,B2064,"f",FALSE)</f>
        <v>54074</v>
      </c>
      <c r="I2064" s="49">
        <f>_xll.qlInterestRateIndexValueDate(Index1M,$H2064)</f>
        <v>54078</v>
      </c>
      <c r="J2064" s="52">
        <f>IFERROR(_xll.qlIndexFixing(Index1M,$H2064,TRUE,_xll.ohTrigger(RecalcTrigger,Trigger1M)),NA())</f>
        <v>2.1571871878387137E-2</v>
      </c>
      <c r="K2064" s="52">
        <f>IFERROR(_xll.qlIndexFixing(ONIndex1M,I2064,TRUE,_xll.ohTrigger(RecalcTrigger,Trigger1M)),NA())</f>
        <v>2.1556605394232875E-2</v>
      </c>
      <c r="L2064" s="52">
        <f>IFERROR(_xll.qlIndexFixing(Index3M,H2064,TRUE,_xll.ohTrigger(RecalcTrigger,Trigger3M)),NA())</f>
        <v>2.3246729269204038E-2</v>
      </c>
      <c r="M2064" s="52">
        <f>IFERROR(_xll.qlIndexFixing(ONIndex3M,I2064,TRUE,_xll.ohTrigger(RecalcTrigger,Trigger3M)),NA())</f>
        <v>2.3204811319414986E-2</v>
      </c>
      <c r="N2064" s="52">
        <f>IFERROR(_xll.qlIndexFixing(Index6M,$H2064,TRUE,_xll.ohTrigger(RecalcTrigger,Trigger6M)),NA())</f>
        <v>2.4801131072491454E-2</v>
      </c>
      <c r="O2064" s="52">
        <f>IFERROR(_xll.qlIndexFixing(ONIndex6M,I2064,TRUE,_xll.ohTrigger(RecalcTrigger,Trigger6M)),NA())</f>
        <v>2.4702315479290249E-2</v>
      </c>
      <c r="P2064" s="52">
        <f>IFERROR(_xll.qlIndexFixing(Index1Y,$H2064,TRUE,_xll.ohTrigger(RecalcTrigger,Trigger1Y)),NA())</f>
        <v>2.668623786567997E-2</v>
      </c>
      <c r="Q2064" s="52">
        <f>IFERROR(_xll.qlIndexFixing(ONIndex1Y,I2064,TRUE,_xll.ohTrigger(RecalcTrigger,Trigger1Y)),NA())</f>
        <v>2.6483369847039029E-2</v>
      </c>
    </row>
    <row r="2065" spans="2:17" x14ac:dyDescent="0.2">
      <c r="B2065" s="46" t="s">
        <v>51</v>
      </c>
      <c r="D2065" s="49">
        <f>_xll.qlCalendarAdvance(LocalCalendar,$D2064,B2065,"f",FALSE)</f>
        <v>54095</v>
      </c>
      <c r="E2065" s="49">
        <f>_xll.qlInterestRateIndexValueDate(IndexON,D2065)</f>
        <v>54095</v>
      </c>
      <c r="F2065" s="52">
        <f>IFERROR(_xll.qlIndexFixing(IndexON,D2065,TRUE,_xll.ohTrigger(RecalcTrigger,TriggerON)),NA())</f>
        <v>1.9653987764867153E-2</v>
      </c>
      <c r="H2065" s="49">
        <f>_xll.qlCalendarAdvance(IborCalendar,$H2064,B2065,"f",FALSE)</f>
        <v>54081</v>
      </c>
      <c r="I2065" s="49">
        <f>_xll.qlInterestRateIndexValueDate(Index1M,$H2065)</f>
        <v>54085</v>
      </c>
      <c r="J2065" s="52">
        <f>IFERROR(_xll.qlIndexFixing(Index1M,$H2065,TRUE,_xll.ohTrigger(RecalcTrigger,Trigger1M)),NA())</f>
        <v>2.1569945411499186E-2</v>
      </c>
      <c r="K2065" s="52">
        <f>IFERROR(_xll.qlIndexFixing(ONIndex1M,I2065,TRUE,_xll.ohTrigger(RecalcTrigger,Trigger1M)),NA())</f>
        <v>2.1554700368175972E-2</v>
      </c>
      <c r="L2065" s="52">
        <f>IFERROR(_xll.qlIndexFixing(Index3M,H2065,TRUE,_xll.ohTrigger(RecalcTrigger,Trigger3M)),NA())</f>
        <v>2.3242754144179287E-2</v>
      </c>
      <c r="M2065" s="52">
        <f>IFERROR(_xll.qlIndexFixing(ONIndex3M,I2065,TRUE,_xll.ohTrigger(RecalcTrigger,Trigger3M)),NA())</f>
        <v>2.3200872681359286E-2</v>
      </c>
      <c r="N2065" s="52">
        <f>IFERROR(_xll.qlIndexFixing(Index6M,$H2065,TRUE,_xll.ohTrigger(RecalcTrigger,Trigger6M)),NA())</f>
        <v>2.4796862054084108E-2</v>
      </c>
      <c r="O2065" s="52">
        <f>IFERROR(_xll.qlIndexFixing(ONIndex6M,I2065,TRUE,_xll.ohTrigger(RecalcTrigger,Trigger6M)),NA())</f>
        <v>2.4698094206598853E-2</v>
      </c>
      <c r="P2065" s="52">
        <f>IFERROR(_xll.qlIndexFixing(Index1Y,$H2065,TRUE,_xll.ohTrigger(RecalcTrigger,Trigger1Y)),NA())</f>
        <v>2.6680416591125331E-2</v>
      </c>
      <c r="Q2065" s="52">
        <f>IFERROR(_xll.qlIndexFixing(ONIndex1Y,I2065,TRUE,_xll.ohTrigger(RecalcTrigger,Trigger1Y)),NA())</f>
        <v>2.6477266353248652E-2</v>
      </c>
    </row>
    <row r="2066" spans="2:17" x14ac:dyDescent="0.2">
      <c r="B2066" s="46" t="s">
        <v>51</v>
      </c>
      <c r="D2066" s="49">
        <f>_xll.qlCalendarAdvance(LocalCalendar,$D2065,B2066,"f",FALSE)</f>
        <v>54102</v>
      </c>
      <c r="E2066" s="49">
        <f>_xll.qlInterestRateIndexValueDate(IndexON,D2066)</f>
        <v>54102</v>
      </c>
      <c r="F2066" s="52">
        <f>IFERROR(_xll.qlIndexFixing(IndexON,D2066,TRUE,_xll.ohTrigger(RecalcTrigger,TriggerON)),NA())</f>
        <v>1.9650326980651389E-2</v>
      </c>
      <c r="H2066" s="49">
        <f>_xll.qlCalendarAdvance(IborCalendar,$H2065,B2066,"f",FALSE)</f>
        <v>54088</v>
      </c>
      <c r="I2066" s="49">
        <f>_xll.qlInterestRateIndexValueDate(Index1M,$H2066)</f>
        <v>54092</v>
      </c>
      <c r="J2066" s="52">
        <f>IFERROR(_xll.qlIndexFixing(Index1M,$H2066,TRUE,_xll.ohTrigger(RecalcTrigger,Trigger1M)),NA())</f>
        <v>2.1566996973854495E-2</v>
      </c>
      <c r="K2066" s="52">
        <f>IFERROR(_xll.qlIndexFixing(ONIndex1M,I2066,TRUE,_xll.ohTrigger(RecalcTrigger,Trigger1M)),NA())</f>
        <v>2.1552786949552427E-2</v>
      </c>
      <c r="L2066" s="52">
        <f>IFERROR(_xll.qlIndexFixing(Index3M,H2066,TRUE,_xll.ohTrigger(RecalcTrigger,Trigger3M)),NA())</f>
        <v>2.3238776907583837E-2</v>
      </c>
      <c r="M2066" s="52">
        <f>IFERROR(_xll.qlIndexFixing(ONIndex3M,I2066,TRUE,_xll.ohTrigger(RecalcTrigger,Trigger3M)),NA())</f>
        <v>2.3196931940185905E-2</v>
      </c>
      <c r="N2066" s="52">
        <f>IFERROR(_xll.qlIndexFixing(Index6M,$H2066,TRUE,_xll.ohTrigger(RecalcTrigger,Trigger6M)),NA())</f>
        <v>2.4792593422570793E-2</v>
      </c>
      <c r="O2066" s="52">
        <f>IFERROR(_xll.qlIndexFixing(ONIndex6M,I2066,TRUE,_xll.ohTrigger(RecalcTrigger,Trigger6M)),NA())</f>
        <v>2.4693873306889103E-2</v>
      </c>
      <c r="P2066" s="52">
        <f>IFERROR(_xll.qlIndexFixing(Index1Y,$H2066,TRUE,_xll.ohTrigger(RecalcTrigger,Trigger1Y)),NA())</f>
        <v>2.6674612507980523E-2</v>
      </c>
      <c r="Q2066" s="52">
        <f>IFERROR(_xll.qlIndexFixing(ONIndex1Y,I2066,TRUE,_xll.ohTrigger(RecalcTrigger,Trigger1Y)),NA())</f>
        <v>2.6471179565694669E-2</v>
      </c>
    </row>
    <row r="2067" spans="2:17" x14ac:dyDescent="0.2">
      <c r="B2067" s="46" t="s">
        <v>51</v>
      </c>
      <c r="D2067" s="49">
        <f>_xll.qlCalendarAdvance(LocalCalendar,$D2066,B2067,"f",FALSE)</f>
        <v>54109</v>
      </c>
      <c r="E2067" s="49">
        <f>_xll.qlInterestRateIndexValueDate(IndexON,D2067)</f>
        <v>54109</v>
      </c>
      <c r="F2067" s="52">
        <f>IFERROR(_xll.qlIndexFixing(IndexON,D2067,TRUE,_xll.ohTrigger(RecalcTrigger,TriggerON)),NA())</f>
        <v>1.9646151562646708E-2</v>
      </c>
      <c r="H2067" s="49">
        <f>_xll.qlCalendarAdvance(IborCalendar,$H2066,B2067,"f",FALSE)</f>
        <v>54095</v>
      </c>
      <c r="I2067" s="49">
        <f>_xll.qlInterestRateIndexValueDate(Index1M,$H2067)</f>
        <v>54099</v>
      </c>
      <c r="J2067" s="52">
        <f>IFERROR(_xll.qlIndexFixing(Index1M,$H2067,TRUE,_xll.ohTrigger(RecalcTrigger,Trigger1M)),NA())</f>
        <v>2.1565055125619181E-2</v>
      </c>
      <c r="K2067" s="52">
        <f>IFERROR(_xll.qlIndexFixing(ONIndex1M,I2067,TRUE,_xll.ohTrigger(RecalcTrigger,Trigger1M)),NA())</f>
        <v>2.1550865138282305E-2</v>
      </c>
      <c r="L2067" s="52">
        <f>IFERROR(_xll.qlIndexFixing(Index3M,H2067,TRUE,_xll.ohTrigger(RecalcTrigger,Trigger3M)),NA())</f>
        <v>2.3234333855829625E-2</v>
      </c>
      <c r="M2067" s="52">
        <f>IFERROR(_xll.qlIndexFixing(ONIndex3M,I2067,TRUE,_xll.ohTrigger(RecalcTrigger,Trigger3M)),NA())</f>
        <v>2.3192989095655037E-2</v>
      </c>
      <c r="N2067" s="52">
        <f>IFERROR(_xll.qlIndexFixing(Index6M,$H2067,TRUE,_xll.ohTrigger(RecalcTrigger,Trigger6M)),NA())</f>
        <v>2.478832517795063E-2</v>
      </c>
      <c r="O2067" s="52">
        <f>IFERROR(_xll.qlIndexFixing(ONIndex6M,I2067,TRUE,_xll.ohTrigger(RecalcTrigger,Trigger6M)),NA())</f>
        <v>2.4689652780560678E-2</v>
      </c>
      <c r="P2067" s="52">
        <f>IFERROR(_xll.qlIndexFixing(Index1Y,$H2067,TRUE,_xll.ohTrigger(RecalcTrigger,Trigger1Y)),NA())</f>
        <v>2.6668825615950034E-2</v>
      </c>
      <c r="Q2067" s="52">
        <f>IFERROR(_xll.qlIndexFixing(ONIndex1Y,I2067,TRUE,_xll.ohTrigger(RecalcTrigger,Trigger1Y)),NA())</f>
        <v>2.6465109484297145E-2</v>
      </c>
    </row>
    <row r="2068" spans="2:17" x14ac:dyDescent="0.2">
      <c r="B2068" s="46" t="s">
        <v>51</v>
      </c>
      <c r="D2068" s="49">
        <f>_xll.qlCalendarAdvance(LocalCalendar,$D2067,B2068,"f",FALSE)</f>
        <v>54116</v>
      </c>
      <c r="E2068" s="49">
        <f>_xll.qlInterestRateIndexValueDate(IndexON,D2068)</f>
        <v>54116</v>
      </c>
      <c r="F2068" s="52">
        <f>IFERROR(_xll.qlIndexFixing(IndexON,D2068,TRUE,_xll.ohTrigger(RecalcTrigger,TriggerON)),NA())</f>
        <v>1.9642230620382506E-2</v>
      </c>
      <c r="H2068" s="49">
        <f>_xll.qlCalendarAdvance(IborCalendar,$H2067,B2068,"f",FALSE)</f>
        <v>54102</v>
      </c>
      <c r="I2068" s="49">
        <f>_xll.qlInterestRateIndexValueDate(Index1M,$H2068)</f>
        <v>54106</v>
      </c>
      <c r="J2068" s="52">
        <f>IFERROR(_xll.qlIndexFixing(Index1M,$H2068,TRUE,_xll.ohTrigger(RecalcTrigger,Trigger1M)),NA())</f>
        <v>2.1563104870930404E-2</v>
      </c>
      <c r="K2068" s="52">
        <f>IFERROR(_xll.qlIndexFixing(ONIndex1M,I2068,TRUE,_xll.ohTrigger(RecalcTrigger,Trigger1M)),NA())</f>
        <v>2.1548934934365604E-2</v>
      </c>
      <c r="L2068" s="52">
        <f>IFERROR(_xll.qlIndexFixing(Index3M,H2068,TRUE,_xll.ohTrigger(RecalcTrigger,Trigger3M)),NA())</f>
        <v>2.3230352803114585E-2</v>
      </c>
      <c r="M2068" s="52">
        <f>IFERROR(_xll.qlIndexFixing(ONIndex3M,I2068,TRUE,_xll.ohTrigger(RecalcTrigger,Trigger3M)),NA())</f>
        <v>2.3189044147846616E-2</v>
      </c>
      <c r="N2068" s="52">
        <f>IFERROR(_xll.qlIndexFixing(Index6M,$H2068,TRUE,_xll.ohTrigger(RecalcTrigger,Trigger6M)),NA())</f>
        <v>2.4784057320219235E-2</v>
      </c>
      <c r="O2068" s="52">
        <f>IFERROR(_xll.qlIndexFixing(ONIndex6M,I2068,TRUE,_xll.ohTrigger(RecalcTrigger,Trigger6M)),NA())</f>
        <v>2.4685432627373771E-2</v>
      </c>
      <c r="P2068" s="52">
        <f>IFERROR(_xll.qlIndexFixing(Index1Y,$H2068,TRUE,_xll.ohTrigger(RecalcTrigger,Trigger1Y)),NA())</f>
        <v>2.6663055914737718E-2</v>
      </c>
      <c r="Q2068" s="52">
        <f>IFERROR(_xll.qlIndexFixing(ONIndex1Y,I2068,TRUE,_xll.ohTrigger(RecalcTrigger,Trigger1Y)),NA())</f>
        <v>2.6459056108976142E-2</v>
      </c>
    </row>
    <row r="2069" spans="2:17" x14ac:dyDescent="0.2">
      <c r="B2069" s="46" t="s">
        <v>51</v>
      </c>
      <c r="D2069" s="49">
        <f>_xll.qlCalendarAdvance(LocalCalendar,$D2068,B2069,"f",FALSE)</f>
        <v>54123</v>
      </c>
      <c r="E2069" s="49">
        <f>_xll.qlInterestRateIndexValueDate(IndexON,D2069)</f>
        <v>54123</v>
      </c>
      <c r="F2069" s="52">
        <f>IFERROR(_xll.qlIndexFixing(IndexON,D2069,TRUE,_xll.ohTrigger(RecalcTrigger,TriggerON)),NA())</f>
        <v>1.9638307784086706E-2</v>
      </c>
      <c r="H2069" s="49">
        <f>_xll.qlCalendarAdvance(IborCalendar,$H2068,B2069,"f",FALSE)</f>
        <v>54109</v>
      </c>
      <c r="I2069" s="49">
        <f>_xll.qlInterestRateIndexValueDate(Index1M,$H2069)</f>
        <v>54113</v>
      </c>
      <c r="J2069" s="52">
        <f>IFERROR(_xll.qlIndexFixing(Index1M,$H2069,TRUE,_xll.ohTrigger(RecalcTrigger,Trigger1M)),NA())</f>
        <v>2.1561146209799188E-2</v>
      </c>
      <c r="K2069" s="52">
        <f>IFERROR(_xll.qlIndexFixing(ONIndex1M,I2069,TRUE,_xll.ohTrigger(RecalcTrigger,Trigger1M)),NA())</f>
        <v>2.1546996337722391E-2</v>
      </c>
      <c r="L2069" s="52">
        <f>IFERROR(_xll.qlIndexFixing(Index3M,H2069,TRUE,_xll.ohTrigger(RecalcTrigger,Trigger3M)),NA())</f>
        <v>2.3226832528431274E-2</v>
      </c>
      <c r="M2069" s="52">
        <f>IFERROR(_xll.qlIndexFixing(ONIndex3M,I2069,TRUE,_xll.ohTrigger(RecalcTrigger,Trigger3M)),NA())</f>
        <v>2.3185097096760643E-2</v>
      </c>
      <c r="N2069" s="52">
        <f>IFERROR(_xll.qlIndexFixing(Index6M,$H2069,TRUE,_xll.ohTrigger(RecalcTrigger,Trigger6M)),NA())</f>
        <v>2.4779789849374841E-2</v>
      </c>
      <c r="O2069" s="52">
        <f>IFERROR(_xll.qlIndexFixing(ONIndex6M,I2069,TRUE,_xll.ohTrigger(RecalcTrigger,Trigger6M)),NA())</f>
        <v>2.4681212847328382E-2</v>
      </c>
      <c r="P2069" s="52">
        <f>IFERROR(_xll.qlIndexFixing(Index1Y,$H2069,TRUE,_xll.ohTrigger(RecalcTrigger,Trigger1Y)),NA())</f>
        <v>2.6657303404050686E-2</v>
      </c>
      <c r="Q2069" s="52">
        <f>IFERROR(_xll.qlIndexFixing(ONIndex1Y,I2069,TRUE,_xll.ohTrigger(RecalcTrigger,Trigger1Y)),NA())</f>
        <v>2.6453019440051406E-2</v>
      </c>
    </row>
    <row r="2070" spans="2:17" x14ac:dyDescent="0.2">
      <c r="B2070" s="46" t="s">
        <v>51</v>
      </c>
      <c r="D2070" s="49">
        <f>_xll.qlCalendarAdvance(LocalCalendar,$D2069,B2070,"f",FALSE)</f>
        <v>54130</v>
      </c>
      <c r="E2070" s="49">
        <f>_xll.qlInterestRateIndexValueDate(IndexON,D2070)</f>
        <v>54130</v>
      </c>
      <c r="F2070" s="52">
        <f>IFERROR(_xll.qlIndexFixing(IndexON,D2070,TRUE,_xll.ohTrigger(RecalcTrigger,TriggerON)),NA())</f>
        <v>1.9634383053679372E-2</v>
      </c>
      <c r="H2070" s="49">
        <f>_xll.qlCalendarAdvance(IborCalendar,$H2069,B2070,"f",FALSE)</f>
        <v>54116</v>
      </c>
      <c r="I2070" s="49">
        <f>_xll.qlInterestRateIndexValueDate(Index1M,$H2070)</f>
        <v>54120</v>
      </c>
      <c r="J2070" s="52">
        <f>IFERROR(_xll.qlIndexFixing(Index1M,$H2070,TRUE,_xll.ohTrigger(RecalcTrigger,Trigger1M)),NA())</f>
        <v>2.156220203159899E-2</v>
      </c>
      <c r="K2070" s="52">
        <f>IFERROR(_xll.qlIndexFixing(ONIndex1M,I2070,TRUE,_xll.ohTrigger(RecalcTrigger,Trigger1M)),NA())</f>
        <v>2.1545049348432599E-2</v>
      </c>
      <c r="L2070" s="52">
        <f>IFERROR(_xll.qlIndexFixing(Index3M,H2070,TRUE,_xll.ohTrigger(RecalcTrigger,Trigger3M)),NA())</f>
        <v>2.3223309308944683E-2</v>
      </c>
      <c r="M2070" s="52">
        <f>IFERROR(_xll.qlIndexFixing(ONIndex3M,I2070,TRUE,_xll.ohTrigger(RecalcTrigger,Trigger3M)),NA())</f>
        <v>2.3181147942477054E-2</v>
      </c>
      <c r="N2070" s="52">
        <f>IFERROR(_xll.qlIndexFixing(Index6M,$H2070,TRUE,_xll.ohTrigger(RecalcTrigger,Trigger6M)),NA())</f>
        <v>2.4776611441913215E-2</v>
      </c>
      <c r="O2070" s="52">
        <f>IFERROR(_xll.qlIndexFixing(ONIndex6M,I2070,TRUE,_xll.ohTrigger(RecalcTrigger,Trigger6M)),NA())</f>
        <v>2.4676993440584383E-2</v>
      </c>
      <c r="P2070" s="52">
        <f>IFERROR(_xll.qlIndexFixing(Index1Y,$H2070,TRUE,_xll.ohTrigger(RecalcTrigger,Trigger1Y)),NA())</f>
        <v>2.6650988764255996E-2</v>
      </c>
      <c r="Q2070" s="52">
        <f>IFERROR(_xll.qlIndexFixing(ONIndex1Y,I2070,TRUE,_xll.ohTrigger(RecalcTrigger,Trigger1Y)),NA())</f>
        <v>2.6446999477123256E-2</v>
      </c>
    </row>
    <row r="2071" spans="2:17" x14ac:dyDescent="0.2">
      <c r="B2071" s="46" t="s">
        <v>51</v>
      </c>
      <c r="D2071" s="49">
        <f>_xll.qlCalendarAdvance(LocalCalendar,$D2070,B2071,"f",FALSE)</f>
        <v>54137</v>
      </c>
      <c r="E2071" s="49">
        <f>_xll.qlInterestRateIndexValueDate(IndexON,D2071)</f>
        <v>54137</v>
      </c>
      <c r="F2071" s="52">
        <f>IFERROR(_xll.qlIndexFixing(IndexON,D2071,TRUE,_xll.ohTrigger(RecalcTrigger,TriggerON)),NA())</f>
        <v>1.9630456429213794E-2</v>
      </c>
      <c r="H2071" s="49">
        <f>_xll.qlCalendarAdvance(IborCalendar,$H2070,B2071,"f",FALSE)</f>
        <v>54123</v>
      </c>
      <c r="I2071" s="49">
        <f>_xll.qlInterestRateIndexValueDate(Index1M,$H2071)</f>
        <v>54127</v>
      </c>
      <c r="J2071" s="52">
        <f>IFERROR(_xll.qlIndexFixing(Index1M,$H2071,TRUE,_xll.ohTrigger(RecalcTrigger,Trigger1M)),NA())</f>
        <v>2.1558210054039198E-2</v>
      </c>
      <c r="K2071" s="52">
        <f>IFERROR(_xll.qlIndexFixing(ONIndex1M,I2071,TRUE,_xll.ohTrigger(RecalcTrigger,Trigger1M)),NA())</f>
        <v>2.1543093966576166E-2</v>
      </c>
      <c r="L2071" s="52">
        <f>IFERROR(_xll.qlIndexFixing(Index3M,H2071,TRUE,_xll.ohTrigger(RecalcTrigger,Trigger3M)),NA())</f>
        <v>2.3219321107277507E-2</v>
      </c>
      <c r="M2071" s="52">
        <f>IFERROR(_xll.qlIndexFixing(ONIndex3M,I2071,TRUE,_xll.ohTrigger(RecalcTrigger,Trigger3M)),NA())</f>
        <v>2.3177196684835977E-2</v>
      </c>
      <c r="N2071" s="52">
        <f>IFERROR(_xll.qlIndexFixing(Index6M,$H2071,TRUE,_xll.ohTrigger(RecalcTrigger,Trigger6M)),NA())</f>
        <v>2.4772344216508011E-2</v>
      </c>
      <c r="O2071" s="52">
        <f>IFERROR(_xll.qlIndexFixing(ONIndex6M,I2071,TRUE,_xll.ohTrigger(RecalcTrigger,Trigger6M)),NA())</f>
        <v>2.4672774406981901E-2</v>
      </c>
      <c r="P2071" s="52">
        <f>IFERROR(_xll.qlIndexFixing(Index1Y,$H2071,TRUE,_xll.ohTrigger(RecalcTrigger,Trigger1Y)),NA())</f>
        <v>2.6645269823684915E-2</v>
      </c>
      <c r="Q2071" s="52">
        <f>IFERROR(_xll.qlIndexFixing(ONIndex1Y,I2071,TRUE,_xll.ohTrigger(RecalcTrigger,Trigger1Y)),NA())</f>
        <v>2.6440996220511437E-2</v>
      </c>
    </row>
    <row r="2072" spans="2:17" x14ac:dyDescent="0.2">
      <c r="B2072" s="46" t="s">
        <v>51</v>
      </c>
      <c r="D2072" s="49">
        <f>_xll.qlCalendarAdvance(LocalCalendar,$D2071,B2072,"f",FALSE)</f>
        <v>54144</v>
      </c>
      <c r="E2072" s="49">
        <f>_xll.qlInterestRateIndexValueDate(IndexON,D2072)</f>
        <v>54144</v>
      </c>
      <c r="F2072" s="52">
        <f>IFERROR(_xll.qlIndexFixing(IndexON,D2072,TRUE,_xll.ohTrigger(RecalcTrigger,TriggerON)),NA())</f>
        <v>1.9626527910689973E-2</v>
      </c>
      <c r="H2072" s="49">
        <f>_xll.qlCalendarAdvance(IborCalendar,$H2071,B2072,"f",FALSE)</f>
        <v>54130</v>
      </c>
      <c r="I2072" s="49">
        <f>_xll.qlInterestRateIndexValueDate(Index1M,$H2072)</f>
        <v>54134</v>
      </c>
      <c r="J2072" s="52">
        <f>IFERROR(_xll.qlIndexFixing(Index1M,$H2072,TRUE,_xll.ohTrigger(RecalcTrigger,Trigger1M)),NA())</f>
        <v>2.1556224735149267E-2</v>
      </c>
      <c r="K2072" s="52">
        <f>IFERROR(_xll.qlIndexFixing(ONIndex1M,I2072,TRUE,_xll.ohTrigger(RecalcTrigger,Trigger1M)),NA())</f>
        <v>2.1541130191913282E-2</v>
      </c>
      <c r="L2072" s="52">
        <f>IFERROR(_xll.qlIndexFixing(Index3M,H2072,TRUE,_xll.ohTrigger(RecalcTrigger,Trigger3M)),NA())</f>
        <v>2.3215330793984676E-2</v>
      </c>
      <c r="M2072" s="52">
        <f>IFERROR(_xll.qlIndexFixing(ONIndex3M,I2072,TRUE,_xll.ohTrigger(RecalcTrigger,Trigger3M)),NA())</f>
        <v>2.3173243323837411E-2</v>
      </c>
      <c r="N2072" s="52">
        <f>IFERROR(_xll.qlIndexFixing(Index6M,$H2072,TRUE,_xll.ohTrigger(RecalcTrigger,Trigger6M)),NA())</f>
        <v>2.4768077378134516E-2</v>
      </c>
      <c r="O2072" s="52">
        <f>IFERROR(_xll.qlIndexFixing(ONIndex6M,I2072,TRUE,_xll.ohTrigger(RecalcTrigger,Trigger6M)),NA())</f>
        <v>2.4668555746520937E-2</v>
      </c>
      <c r="P2072" s="52">
        <f>IFERROR(_xll.qlIndexFixing(Index1Y,$H2072,TRUE,_xll.ohTrigger(RecalcTrigger,Trigger1Y)),NA())</f>
        <v>2.663956807143824E-2</v>
      </c>
      <c r="Q2072" s="52">
        <f>IFERROR(_xll.qlIndexFixing(ONIndex1Y,I2072,TRUE,_xll.ohTrigger(RecalcTrigger,Trigger1Y)),NA())</f>
        <v>2.6435009669896203E-2</v>
      </c>
    </row>
    <row r="2073" spans="2:17" x14ac:dyDescent="0.2">
      <c r="B2073" s="46" t="s">
        <v>51</v>
      </c>
      <c r="D2073" s="49">
        <f>_xll.qlCalendarAdvance(LocalCalendar,$D2072,B2073,"f",FALSE)</f>
        <v>54151</v>
      </c>
      <c r="E2073" s="49">
        <f>_xll.qlInterestRateIndexValueDate(IndexON,D2073)</f>
        <v>54151</v>
      </c>
      <c r="F2073" s="52">
        <f>IFERROR(_xll.qlIndexFixing(IndexON,D2073,TRUE,_xll.ohTrigger(RecalcTrigger,TriggerON)),NA())</f>
        <v>1.9622597498081262E-2</v>
      </c>
      <c r="H2073" s="49">
        <f>_xll.qlCalendarAdvance(IborCalendar,$H2072,B2073,"f",FALSE)</f>
        <v>54137</v>
      </c>
      <c r="I2073" s="49">
        <f>_xll.qlInterestRateIndexValueDate(Index1M,$H2073)</f>
        <v>54141</v>
      </c>
      <c r="J2073" s="52">
        <f>IFERROR(_xll.qlIndexFixing(Index1M,$H2073,TRUE,_xll.ohTrigger(RecalcTrigger,Trigger1M)),NA())</f>
        <v>2.1554231008842639E-2</v>
      </c>
      <c r="K2073" s="52">
        <f>IFERROR(_xll.qlIndexFixing(ONIndex1M,I2073,TRUE,_xll.ohTrigger(RecalcTrigger,Trigger1M)),NA())</f>
        <v>2.1539158024603822E-2</v>
      </c>
      <c r="L2073" s="52">
        <f>IFERROR(_xll.qlIndexFixing(Index3M,H2073,TRUE,_xll.ohTrigger(RecalcTrigger,Trigger3M)),NA())</f>
        <v>2.3211338369074005E-2</v>
      </c>
      <c r="M2073" s="52">
        <f>IFERROR(_xll.qlIndexFixing(ONIndex3M,I2073,TRUE,_xll.ohTrigger(RecalcTrigger,Trigger3M)),NA())</f>
        <v>2.3169287859801102E-2</v>
      </c>
      <c r="N2073" s="52">
        <f>IFERROR(_xll.qlIndexFixing(Index6M,$H2073,TRUE,_xll.ohTrigger(RecalcTrigger,Trigger6M)),NA())</f>
        <v>2.4763810926790999E-2</v>
      </c>
      <c r="O2073" s="52">
        <f>IFERROR(_xll.qlIndexFixing(ONIndex6M,I2073,TRUE,_xll.ohTrigger(RecalcTrigger,Trigger6M)),NA())</f>
        <v>2.4664337459361363E-2</v>
      </c>
      <c r="P2073" s="52">
        <f>IFERROR(_xll.qlIndexFixing(Index1Y,$H2073,TRUE,_xll.ohTrigger(RecalcTrigger,Trigger1Y)),NA())</f>
        <v>2.6633883507226015E-2</v>
      </c>
      <c r="Q2073" s="52">
        <f>IFERROR(_xll.qlIndexFixing(ONIndex1Y,I2073,TRUE,_xll.ohTrigger(RecalcTrigger,Trigger1Y)),NA())</f>
        <v>2.6429039825517364E-2</v>
      </c>
    </row>
    <row r="2074" spans="2:17" x14ac:dyDescent="0.2">
      <c r="B2074" s="46" t="s">
        <v>51</v>
      </c>
      <c r="D2074" s="49">
        <f>_xll.qlCalendarAdvance(LocalCalendar,$D2073,B2074,"f",FALSE)</f>
        <v>54158</v>
      </c>
      <c r="E2074" s="49">
        <f>_xll.qlInterestRateIndexValueDate(IndexON,D2074)</f>
        <v>54158</v>
      </c>
      <c r="F2074" s="52">
        <f>IFERROR(_xll.qlIndexFixing(IndexON,D2074,TRUE,_xll.ohTrigger(RecalcTrigger,TriggerON)),NA())</f>
        <v>1.9618665191387663E-2</v>
      </c>
      <c r="H2074" s="49">
        <f>_xll.qlCalendarAdvance(IborCalendar,$H2073,B2074,"f",FALSE)</f>
        <v>54144</v>
      </c>
      <c r="I2074" s="49">
        <f>_xll.qlInterestRateIndexValueDate(Index1M,$H2074)</f>
        <v>54148</v>
      </c>
      <c r="J2074" s="52">
        <f>IFERROR(_xll.qlIndexFixing(Index1M,$H2074,TRUE,_xll.ohTrigger(RecalcTrigger,Trigger1M)),NA())</f>
        <v>2.155172786569981E-2</v>
      </c>
      <c r="K2074" s="52">
        <f>IFERROR(_xll.qlIndexFixing(ONIndex1M,I2074,TRUE,_xll.ohTrigger(RecalcTrigger,Trigger1M)),NA())</f>
        <v>2.1537177464647783E-2</v>
      </c>
      <c r="L2074" s="52">
        <f>IFERROR(_xll.qlIndexFixing(Index3M,H2074,TRUE,_xll.ohTrigger(RecalcTrigger,Trigger3M)),NA())</f>
        <v>2.3206882999002428E-2</v>
      </c>
      <c r="M2074" s="52">
        <f>IFERROR(_xll.qlIndexFixing(ONIndex3M,I2074,TRUE,_xll.ohTrigger(RecalcTrigger,Trigger3M)),NA())</f>
        <v>2.3165330292247432E-2</v>
      </c>
      <c r="N2074" s="52">
        <f>IFERROR(_xll.qlIndexFixing(Index6M,$H2074,TRUE,_xll.ohTrigger(RecalcTrigger,Trigger6M)),NA())</f>
        <v>2.4759001580596955E-2</v>
      </c>
      <c r="O2074" s="52">
        <f>IFERROR(_xll.qlIndexFixing(ONIndex6M,I2074,TRUE,_xll.ohTrigger(RecalcTrigger,Trigger6M)),NA())</f>
        <v>2.466011954526337E-2</v>
      </c>
      <c r="P2074" s="52">
        <f>IFERROR(_xll.qlIndexFixing(Index1Y,$H2074,TRUE,_xll.ohTrigger(RecalcTrigger,Trigger1Y)),NA())</f>
        <v>2.6628216130759809E-2</v>
      </c>
      <c r="Q2074" s="52">
        <f>IFERROR(_xll.qlIndexFixing(ONIndex1Y,I2074,TRUE,_xll.ohTrigger(RecalcTrigger,Trigger1Y)),NA())</f>
        <v>2.6423086687374919E-2</v>
      </c>
    </row>
    <row r="2075" spans="2:17" x14ac:dyDescent="0.2">
      <c r="B2075" s="46" t="s">
        <v>51</v>
      </c>
      <c r="D2075" s="49">
        <f>_xll.qlCalendarAdvance(LocalCalendar,$D2074,B2075,"f",FALSE)</f>
        <v>54165</v>
      </c>
      <c r="E2075" s="49">
        <f>_xll.qlInterestRateIndexValueDate(IndexON,D2075)</f>
        <v>54165</v>
      </c>
      <c r="F2075" s="52">
        <f>IFERROR(_xll.qlIndexFixing(IndexON,D2075,TRUE,_xll.ohTrigger(RecalcTrigger,TriggerON)),NA())</f>
        <v>1.9614730990662466E-2</v>
      </c>
      <c r="H2075" s="49">
        <f>_xll.qlCalendarAdvance(IborCalendar,$H2074,B2075,"f",FALSE)</f>
        <v>54155</v>
      </c>
      <c r="I2075" s="49">
        <f>_xll.qlInterestRateIndexValueDate(Index1M,$H2075)</f>
        <v>54157</v>
      </c>
      <c r="J2075" s="52">
        <f>IFERROR(_xll.qlIndexFixing(Index1M,$H2075,TRUE,_xll.ohTrigger(RecalcTrigger,Trigger1M)),NA())</f>
        <v>2.1550142383373883E-2</v>
      </c>
      <c r="K2075" s="52">
        <f>IFERROR(_xll.qlIndexFixing(ONIndex1M,I2075,TRUE,_xll.ohTrigger(RecalcTrigger,Trigger1M)),NA())</f>
        <v>2.1534618698328956E-2</v>
      </c>
      <c r="L2075" s="52">
        <f>IFERROR(_xll.qlIndexFixing(Index3M,H2075,TRUE,_xll.ohTrigger(RecalcTrigger,Trigger3M)),NA())</f>
        <v>2.3201744587732321E-2</v>
      </c>
      <c r="M2075" s="52">
        <f>IFERROR(_xll.qlIndexFixing(ONIndex3M,I2075,TRUE,_xll.ohTrigger(RecalcTrigger,Trigger3M)),NA())</f>
        <v>2.3160238900619134E-2</v>
      </c>
      <c r="N2075" s="52">
        <f>IFERROR(_xll.qlIndexFixing(Index6M,$H2075,TRUE,_xll.ohTrigger(RecalcTrigger,Trigger6M)),NA())</f>
        <v>2.4753517548690773E-2</v>
      </c>
      <c r="O2075" s="52">
        <f>IFERROR(_xll.qlIndexFixing(ONIndex6M,I2075,TRUE,_xll.ohTrigger(RecalcTrigger,Trigger6M)),NA())</f>
        <v>2.4654697061281539E-2</v>
      </c>
      <c r="P2075" s="52">
        <f>IFERROR(_xll.qlIndexFixing(Index1Y,$H2075,TRUE,_xll.ohTrigger(RecalcTrigger,Trigger1Y)),NA())</f>
        <v>2.6620954758873782E-2</v>
      </c>
      <c r="Q2075" s="52">
        <f>IFERROR(_xll.qlIndexFixing(ONIndex1Y,I2075,TRUE,_xll.ohTrigger(RecalcTrigger,Trigger1Y)),NA())</f>
        <v>2.6415457200332781E-2</v>
      </c>
    </row>
    <row r="2076" spans="2:17" x14ac:dyDescent="0.2">
      <c r="B2076" s="46" t="s">
        <v>51</v>
      </c>
      <c r="D2076" s="49">
        <f>_xll.qlCalendarAdvance(LocalCalendar,$D2075,B2076,"f",FALSE)</f>
        <v>54172</v>
      </c>
      <c r="E2076" s="49">
        <f>_xll.qlInterestRateIndexValueDate(IndexON,D2076)</f>
        <v>54172</v>
      </c>
      <c r="F2076" s="52">
        <f>IFERROR(_xll.qlIndexFixing(IndexON,D2076,TRUE,_xll.ohTrigger(RecalcTrigger,TriggerON)),NA())</f>
        <v>1.9610794895825734E-2</v>
      </c>
      <c r="H2076" s="49">
        <f>_xll.qlCalendarAdvance(IborCalendar,$H2075,B2076,"f",FALSE)</f>
        <v>54162</v>
      </c>
      <c r="I2076" s="49">
        <f>_xll.qlInterestRateIndexValueDate(Index1M,$H2076)</f>
        <v>54164</v>
      </c>
      <c r="J2076" s="52">
        <f>IFERROR(_xll.qlIndexFixing(Index1M,$H2076,TRUE,_xll.ohTrigger(RecalcTrigger,Trigger1M)),NA())</f>
        <v>2.1548120311294106E-2</v>
      </c>
      <c r="K2076" s="52">
        <f>IFERROR(_xll.qlIndexFixing(ONIndex1M,I2076,TRUE,_xll.ohTrigger(RecalcTrigger,Trigger1M)),NA())</f>
        <v>2.1532618955157901E-2</v>
      </c>
      <c r="L2076" s="52">
        <f>IFERROR(_xll.qlIndexFixing(Index3M,H2076,TRUE,_xll.ohTrigger(RecalcTrigger,Trigger3M)),NA())</f>
        <v>2.3197745632482746E-2</v>
      </c>
      <c r="M2076" s="52">
        <f>IFERROR(_xll.qlIndexFixing(ONIndex3M,I2076,TRUE,_xll.ohTrigger(RecalcTrigger,Trigger3M)),NA())</f>
        <v>2.315627652571095E-2</v>
      </c>
      <c r="N2076" s="52">
        <f>IFERROR(_xll.qlIndexFixing(Index6M,$H2076,TRUE,_xll.ohTrigger(RecalcTrigger,Trigger6M)),NA())</f>
        <v>2.4749252632765211E-2</v>
      </c>
      <c r="O2076" s="52">
        <f>IFERROR(_xll.qlIndexFixing(ONIndex6M,I2076,TRUE,_xll.ohTrigger(RecalcTrigger,Trigger6M)),NA())</f>
        <v>2.4650480000341091E-2</v>
      </c>
      <c r="P2076" s="52">
        <f>IFERROR(_xll.qlIndexFixing(Index1Y,$H2076,TRUE,_xll.ohTrigger(RecalcTrigger,Trigger1Y)),NA())</f>
        <v>2.6617665044359855E-2</v>
      </c>
      <c r="Q2076" s="52">
        <f>IFERROR(_xll.qlIndexFixing(ONIndex1Y,I2076,TRUE,_xll.ohTrigger(RecalcTrigger,Trigger1Y)),NA())</f>
        <v>2.6409542247725071E-2</v>
      </c>
    </row>
    <row r="2077" spans="2:17" x14ac:dyDescent="0.2">
      <c r="B2077" s="46" t="s">
        <v>51</v>
      </c>
      <c r="D2077" s="49">
        <f>_xll.qlCalendarAdvance(LocalCalendar,$D2076,B2077,"f",FALSE)</f>
        <v>54179</v>
      </c>
      <c r="E2077" s="49">
        <f>_xll.qlInterestRateIndexValueDate(IndexON,D2077)</f>
        <v>54179</v>
      </c>
      <c r="F2077" s="52">
        <f>IFERROR(_xll.qlIndexFixing(IndexON,D2077,TRUE,_xll.ohTrigger(RecalcTrigger,TriggerON)),NA())</f>
        <v>1.9606856906930759E-2</v>
      </c>
      <c r="H2077" s="49">
        <f>_xll.qlCalendarAdvance(IborCalendar,$H2076,B2077,"f",FALSE)</f>
        <v>54169</v>
      </c>
      <c r="I2077" s="49">
        <f>_xll.qlInterestRateIndexValueDate(Index1M,$H2077)</f>
        <v>54171</v>
      </c>
      <c r="J2077" s="52">
        <f>IFERROR(_xll.qlIndexFixing(Index1M,$H2077,TRUE,_xll.ohTrigger(RecalcTrigger,Trigger1M)),NA())</f>
        <v>2.154658837290168E-2</v>
      </c>
      <c r="K2077" s="52">
        <f>IFERROR(_xll.qlIndexFixing(ONIndex1M,I2077,TRUE,_xll.ohTrigger(RecalcTrigger,Trigger1M)),NA())</f>
        <v>2.1530610819340268E-2</v>
      </c>
      <c r="L2077" s="52">
        <f>IFERROR(_xll.qlIndexFixing(Index3M,H2077,TRUE,_xll.ohTrigger(RecalcTrigger,Trigger3M)),NA())</f>
        <v>2.3193744565732741E-2</v>
      </c>
      <c r="M2077" s="52">
        <f>IFERROR(_xll.qlIndexFixing(ONIndex3M,I2077,TRUE,_xll.ohTrigger(RecalcTrigger,Trigger3M)),NA())</f>
        <v>2.3152312047445278E-2</v>
      </c>
      <c r="N2077" s="52">
        <f>IFERROR(_xll.qlIndexFixing(Index6M,$H2077,TRUE,_xll.ohTrigger(RecalcTrigger,Trigger6M)),NA())</f>
        <v>2.4744988103782152E-2</v>
      </c>
      <c r="O2077" s="52">
        <f>IFERROR(_xll.qlIndexFixing(ONIndex6M,I2077,TRUE,_xll.ohTrigger(RecalcTrigger,Trigger6M)),NA())</f>
        <v>2.4646263312462224E-2</v>
      </c>
      <c r="P2077" s="52">
        <f>IFERROR(_xll.qlIndexFixing(Index1Y,$H2077,TRUE,_xll.ohTrigger(RecalcTrigger,Trigger1Y)),NA())</f>
        <v>2.6609715763134013E-2</v>
      </c>
      <c r="Q2077" s="52">
        <f>IFERROR(_xll.qlIndexFixing(ONIndex1Y,I2077,TRUE,_xll.ohTrigger(RecalcTrigger,Trigger1Y)),NA())</f>
        <v>2.6403644001193882E-2</v>
      </c>
    </row>
    <row r="2078" spans="2:17" x14ac:dyDescent="0.2">
      <c r="B2078" s="46" t="s">
        <v>51</v>
      </c>
      <c r="D2078" s="49">
        <f>_xll.qlCalendarAdvance(LocalCalendar,$D2077,B2078,"f",FALSE)</f>
        <v>54186</v>
      </c>
      <c r="E2078" s="49">
        <f>_xll.qlInterestRateIndexValueDate(IndexON,D2078)</f>
        <v>54186</v>
      </c>
      <c r="F2078" s="52">
        <f>IFERROR(_xll.qlIndexFixing(IndexON,D2078,TRUE,_xll.ohTrigger(RecalcTrigger,TriggerON)),NA())</f>
        <v>1.9602917023950894E-2</v>
      </c>
      <c r="H2078" s="49">
        <f>_xll.qlCalendarAdvance(IborCalendar,$H2077,B2078,"f",FALSE)</f>
        <v>54176</v>
      </c>
      <c r="I2078" s="49">
        <f>_xll.qlInterestRateIndexValueDate(Index1M,$H2078)</f>
        <v>54178</v>
      </c>
      <c r="J2078" s="52">
        <f>IFERROR(_xll.qlIndexFixing(Index1M,$H2078,TRUE,_xll.ohTrigger(RecalcTrigger,Trigger1M)),NA())</f>
        <v>2.1542557192232571E-2</v>
      </c>
      <c r="K2078" s="52">
        <f>IFERROR(_xll.qlIndexFixing(ONIndex1M,I2078,TRUE,_xll.ohTrigger(RecalcTrigger,Trigger1M)),NA())</f>
        <v>2.1528594290876057E-2</v>
      </c>
      <c r="L2078" s="52">
        <f>IFERROR(_xll.qlIndexFixing(Index3M,H2078,TRUE,_xll.ohTrigger(RecalcTrigger,Trigger3M)),NA())</f>
        <v>2.3190200473222938E-2</v>
      </c>
      <c r="M2078" s="52">
        <f>IFERROR(_xll.qlIndexFixing(ONIndex3M,I2078,TRUE,_xll.ohTrigger(RecalcTrigger,Trigger3M)),NA())</f>
        <v>2.3148345465902054E-2</v>
      </c>
      <c r="N2078" s="52">
        <f>IFERROR(_xll.qlIndexFixing(Index6M,$H2078,TRUE,_xll.ohTrigger(RecalcTrigger,Trigger6M)),NA())</f>
        <v>2.4740723961740721E-2</v>
      </c>
      <c r="O2078" s="52">
        <f>IFERROR(_xll.qlIndexFixing(ONIndex6M,I2078,TRUE,_xll.ohTrigger(RecalcTrigger,Trigger6M)),NA())</f>
        <v>2.4642046997804812E-2</v>
      </c>
      <c r="P2078" s="52">
        <f>IFERROR(_xll.qlIndexFixing(Index1Y,$H2078,TRUE,_xll.ohTrigger(RecalcTrigger,Trigger1Y)),NA())</f>
        <v>2.6604122045182057E-2</v>
      </c>
      <c r="Q2078" s="52">
        <f>IFERROR(_xll.qlIndexFixing(ONIndex1Y,I2078,TRUE,_xll.ohTrigger(RecalcTrigger,Trigger1Y)),NA())</f>
        <v>2.6397762460899088E-2</v>
      </c>
    </row>
    <row r="2079" spans="2:17" x14ac:dyDescent="0.2">
      <c r="B2079" s="46" t="s">
        <v>51</v>
      </c>
      <c r="D2079" s="49">
        <f>_xll.qlCalendarAdvance(LocalCalendar,$D2078,B2079,"f",FALSE)</f>
        <v>54193</v>
      </c>
      <c r="E2079" s="49">
        <f>_xll.qlInterestRateIndexValueDate(IndexON,D2079)</f>
        <v>54193</v>
      </c>
      <c r="F2079" s="52">
        <f>IFERROR(_xll.qlIndexFixing(IndexON,D2079,TRUE,_xll.ohTrigger(RecalcTrigger,TriggerON)),NA())</f>
        <v>1.9598975246939432E-2</v>
      </c>
      <c r="H2079" s="49">
        <f>_xll.qlCalendarAdvance(IborCalendar,$H2078,B2079,"f",FALSE)</f>
        <v>54183</v>
      </c>
      <c r="I2079" s="49">
        <f>_xll.qlInterestRateIndexValueDate(Index1M,$H2079)</f>
        <v>54185</v>
      </c>
      <c r="J2079" s="52">
        <f>IFERROR(_xll.qlIndexFixing(Index1M,$H2079,TRUE,_xll.ohTrigger(RecalcTrigger,Trigger1M)),NA())</f>
        <v>2.1542003647773422E-2</v>
      </c>
      <c r="K2079" s="52">
        <f>IFERROR(_xll.qlIndexFixing(ONIndex1M,I2079,TRUE,_xll.ohTrigger(RecalcTrigger,Trigger1M)),NA())</f>
        <v>2.1526569369685333E-2</v>
      </c>
      <c r="L2079" s="52">
        <f>IFERROR(_xll.qlIndexFixing(Index3M,H2079,TRUE,_xll.ohTrigger(RecalcTrigger,Trigger3M)),NA())</f>
        <v>2.3186194775427736E-2</v>
      </c>
      <c r="M2079" s="52">
        <f>IFERROR(_xll.qlIndexFixing(ONIndex3M,I2079,TRUE,_xll.ohTrigger(RecalcTrigger,Trigger3M)),NA())</f>
        <v>2.3144376781161213E-2</v>
      </c>
      <c r="N2079" s="52">
        <f>IFERROR(_xll.qlIndexFixing(Index6M,$H2079,TRUE,_xll.ohTrigger(RecalcTrigger,Trigger6M)),NA())</f>
        <v>2.4738085869553821E-2</v>
      </c>
      <c r="O2079" s="52">
        <f>IFERROR(_xll.qlIndexFixing(ONIndex6M,I2079,TRUE,_xll.ohTrigger(RecalcTrigger,Trigger6M)),NA())</f>
        <v>2.4637831056368853E-2</v>
      </c>
      <c r="P2079" s="52">
        <f>IFERROR(_xll.qlIndexFixing(Index1Y,$H2079,TRUE,_xll.ohTrigger(RecalcTrigger,Trigger1Y)),NA())</f>
        <v>2.6598545513462808E-2</v>
      </c>
      <c r="Q2079" s="52">
        <f>IFERROR(_xll.qlIndexFixing(ONIndex1Y,I2079,TRUE,_xll.ohTrigger(RecalcTrigger,Trigger1Y)),NA())</f>
        <v>2.6391897626760752E-2</v>
      </c>
    </row>
    <row r="2080" spans="2:17" x14ac:dyDescent="0.2">
      <c r="B2080" s="46" t="s">
        <v>51</v>
      </c>
      <c r="D2080" s="49">
        <f>_xll.qlCalendarAdvance(LocalCalendar,$D2079,B2080,"f",FALSE)</f>
        <v>54200</v>
      </c>
      <c r="E2080" s="49">
        <f>_xll.qlInterestRateIndexValueDate(IndexON,D2080)</f>
        <v>54200</v>
      </c>
      <c r="F2080" s="52">
        <f>IFERROR(_xll.qlIndexFixing(IndexON,D2080,TRUE,_xll.ohTrigger(RecalcTrigger,TriggerON)),NA())</f>
        <v>1.9595283051716539E-2</v>
      </c>
      <c r="H2080" s="49">
        <f>_xll.qlCalendarAdvance(IborCalendar,$H2079,B2080,"f",FALSE)</f>
        <v>54190</v>
      </c>
      <c r="I2080" s="49">
        <f>_xll.qlInterestRateIndexValueDate(Index1M,$H2080)</f>
        <v>54192</v>
      </c>
      <c r="J2080" s="52">
        <f>IFERROR(_xll.qlIndexFixing(Index1M,$H2080,TRUE,_xll.ohTrigger(RecalcTrigger,Trigger1M)),NA())</f>
        <v>2.1539947944183568E-2</v>
      </c>
      <c r="K2080" s="52">
        <f>IFERROR(_xll.qlIndexFixing(ONIndex1M,I2080,TRUE,_xll.ohTrigger(RecalcTrigger,Trigger1M)),NA())</f>
        <v>2.1524536055768095E-2</v>
      </c>
      <c r="L2080" s="52">
        <f>IFERROR(_xll.qlIndexFixing(Index3M,H2080,TRUE,_xll.ohTrigger(RecalcTrigger,Trigger3M)),NA())</f>
        <v>2.3182186966063355E-2</v>
      </c>
      <c r="M2080" s="52">
        <f>IFERROR(_xll.qlIndexFixing(ONIndex3M,I2080,TRUE,_xll.ohTrigger(RecalcTrigger,Trigger3M)),NA())</f>
        <v>2.3140405993142821E-2</v>
      </c>
      <c r="N2080" s="52">
        <f>IFERROR(_xll.qlIndexFixing(Index6M,$H2080,TRUE,_xll.ohTrigger(RecalcTrigger,Trigger6M)),NA())</f>
        <v>2.4733821710974897E-2</v>
      </c>
      <c r="O2080" s="52">
        <f>IFERROR(_xll.qlIndexFixing(ONIndex6M,I2080,TRUE,_xll.ohTrigger(RecalcTrigger,Trigger6M)),NA())</f>
        <v>2.4633615488154348E-2</v>
      </c>
      <c r="P2080" s="52">
        <f>IFERROR(_xll.qlIndexFixing(Index1Y,$H2080,TRUE,_xll.ohTrigger(RecalcTrigger,Trigger1Y)),NA())</f>
        <v>2.6592986167692442E-2</v>
      </c>
      <c r="Q2080" s="52">
        <f>IFERROR(_xll.qlIndexFixing(ONIndex1Y,I2080,TRUE,_xll.ohTrigger(RecalcTrigger,Trigger1Y)),NA())</f>
        <v>2.638604949885881E-2</v>
      </c>
    </row>
    <row r="2081" spans="2:17" x14ac:dyDescent="0.2">
      <c r="B2081" s="46" t="s">
        <v>51</v>
      </c>
      <c r="D2081" s="49">
        <f>_xll.qlCalendarAdvance(LocalCalendar,$D2080,B2081,"f",FALSE)</f>
        <v>54207</v>
      </c>
      <c r="E2081" s="49">
        <f>_xll.qlInterestRateIndexValueDate(IndexON,D2081)</f>
        <v>54207</v>
      </c>
      <c r="F2081" s="52">
        <f>IFERROR(_xll.qlIndexFixing(IndexON,D2081,TRUE,_xll.ohTrigger(RecalcTrigger,TriggerON)),NA())</f>
        <v>1.959108601066184E-2</v>
      </c>
      <c r="H2081" s="49">
        <f>_xll.qlCalendarAdvance(IborCalendar,$H2080,B2081,"f",FALSE)</f>
        <v>54197</v>
      </c>
      <c r="I2081" s="49">
        <f>_xll.qlInterestRateIndexValueDate(Index1M,$H2081)</f>
        <v>54199</v>
      </c>
      <c r="J2081" s="52">
        <f>IFERROR(_xll.qlIndexFixing(Index1M,$H2081,TRUE,_xll.ohTrigger(RecalcTrigger,Trigger1M)),NA())</f>
        <v>2.1537883832726812E-2</v>
      </c>
      <c r="K2081" s="52">
        <f>IFERROR(_xll.qlIndexFixing(ONIndex1M,I2081,TRUE,_xll.ohTrigger(RecalcTrigger,Trigger1M)),NA())</f>
        <v>2.1522494349284216E-2</v>
      </c>
      <c r="L2081" s="52">
        <f>IFERROR(_xll.qlIndexFixing(Index3M,H2081,TRUE,_xll.ohTrigger(RecalcTrigger,Trigger3M)),NA())</f>
        <v>2.3178177045131532E-2</v>
      </c>
      <c r="M2081" s="52">
        <f>IFERROR(_xll.qlIndexFixing(ONIndex3M,I2081,TRUE,_xll.ohTrigger(RecalcTrigger,Trigger3M)),NA())</f>
        <v>2.3136433101687004E-2</v>
      </c>
      <c r="N2081" s="52">
        <f>IFERROR(_xll.qlIndexFixing(Index6M,$H2081,TRUE,_xll.ohTrigger(RecalcTrigger,Trigger6M)),NA())</f>
        <v>2.472955793955724E-2</v>
      </c>
      <c r="O2081" s="52">
        <f>IFERROR(_xll.qlIndexFixing(ONIndex6M,I2081,TRUE,_xll.ohTrigger(RecalcTrigger,Trigger6M)),NA())</f>
        <v>2.462940029308136E-2</v>
      </c>
      <c r="P2081" s="52">
        <f>IFERROR(_xll.qlIndexFixing(Index1Y,$H2081,TRUE,_xll.ohTrigger(RecalcTrigger,Trigger1Y)),NA())</f>
        <v>2.6587444007588449E-2</v>
      </c>
      <c r="Q2081" s="52">
        <f>IFERROR(_xll.qlIndexFixing(ONIndex1Y,I2081,TRUE,_xll.ohTrigger(RecalcTrigger,Trigger1Y)),NA())</f>
        <v>2.6380218076873518E-2</v>
      </c>
    </row>
    <row r="2082" spans="2:17" x14ac:dyDescent="0.2">
      <c r="B2082" s="46" t="s">
        <v>51</v>
      </c>
      <c r="D2082" s="49">
        <f>_xll.qlCalendarAdvance(LocalCalendar,$D2081,B2082,"f",FALSE)</f>
        <v>54214</v>
      </c>
      <c r="E2082" s="49">
        <f>_xll.qlInterestRateIndexValueDate(IndexON,D2082)</f>
        <v>54214</v>
      </c>
      <c r="F2082" s="52">
        <f>IFERROR(_xll.qlIndexFixing(IndexON,D2082,TRUE,_xll.ohTrigger(RecalcTrigger,TriggerON)),NA())</f>
        <v>1.9587138551422356E-2</v>
      </c>
      <c r="H2082" s="49">
        <f>_xll.qlCalendarAdvance(IborCalendar,$H2081,B2082,"f",FALSE)</f>
        <v>54204</v>
      </c>
      <c r="I2082" s="49">
        <f>_xll.qlInterestRateIndexValueDate(Index1M,$H2082)</f>
        <v>54206</v>
      </c>
      <c r="J2082" s="52">
        <f>IFERROR(_xll.qlIndexFixing(Index1M,$H2082,TRUE,_xll.ohTrigger(RecalcTrigger,Trigger1M)),NA())</f>
        <v>2.1535811313408149E-2</v>
      </c>
      <c r="K2082" s="52">
        <f>IFERROR(_xll.qlIndexFixing(ONIndex1M,I2082,TRUE,_xll.ohTrigger(RecalcTrigger,Trigger1M)),NA())</f>
        <v>2.1520444250153759E-2</v>
      </c>
      <c r="L2082" s="52">
        <f>IFERROR(_xll.qlIndexFixing(Index3M,H2082,TRUE,_xll.ohTrigger(RecalcTrigger,Trigger3M)),NA())</f>
        <v>2.3174165012641822E-2</v>
      </c>
      <c r="M2082" s="52">
        <f>IFERROR(_xll.qlIndexFixing(ONIndex3M,I2082,TRUE,_xll.ohTrigger(RecalcTrigger,Trigger3M)),NA())</f>
        <v>2.3132458107113507E-2</v>
      </c>
      <c r="N2082" s="52">
        <f>IFERROR(_xll.qlIndexFixing(Index6M,$H2082,TRUE,_xll.ohTrigger(RecalcTrigger,Trigger6M)),NA())</f>
        <v>2.4725294555299138E-2</v>
      </c>
      <c r="O2082" s="52">
        <f>IFERROR(_xll.qlIndexFixing(ONIndex6M,I2082,TRUE,_xll.ohTrigger(RecalcTrigger,Trigger6M)),NA())</f>
        <v>2.4625185471229827E-2</v>
      </c>
      <c r="P2082" s="52">
        <f>IFERROR(_xll.qlIndexFixing(Index1Y,$H2082,TRUE,_xll.ohTrigger(RecalcTrigger,Trigger1Y)),NA())</f>
        <v>2.6581919032869404E-2</v>
      </c>
      <c r="Q2082" s="52">
        <f>IFERROR(_xll.qlIndexFixing(ONIndex1Y,I2082,TRUE,_xll.ohTrigger(RecalcTrigger,Trigger1Y)),NA())</f>
        <v>2.6374403361284493E-2</v>
      </c>
    </row>
    <row r="2083" spans="2:17" x14ac:dyDescent="0.2">
      <c r="B2083" s="46" t="s">
        <v>51</v>
      </c>
      <c r="D2083" s="49">
        <f>_xll.qlCalendarAdvance(LocalCalendar,$D2082,B2083,"f",FALSE)</f>
        <v>54221</v>
      </c>
      <c r="E2083" s="49">
        <f>_xll.qlInterestRateIndexValueDate(IndexON,D2083)</f>
        <v>54221</v>
      </c>
      <c r="F2083" s="52">
        <f>IFERROR(_xll.qlIndexFixing(IndexON,D2083,TRUE,_xll.ohTrigger(RecalcTrigger,TriggerON)),NA())</f>
        <v>1.9583189198124629E-2</v>
      </c>
      <c r="H2083" s="49">
        <f>_xll.qlCalendarAdvance(IborCalendar,$H2082,B2083,"f",FALSE)</f>
        <v>54211</v>
      </c>
      <c r="I2083" s="49">
        <f>_xll.qlInterestRateIndexValueDate(Index1M,$H2083)</f>
        <v>54213</v>
      </c>
      <c r="J2083" s="52">
        <f>IFERROR(_xll.qlIndexFixing(Index1M,$H2083,TRUE,_xll.ohTrigger(RecalcTrigger,Trigger1M)),NA())</f>
        <v>2.1533730386235073E-2</v>
      </c>
      <c r="K2083" s="52">
        <f>IFERROR(_xll.qlIndexFixing(ONIndex1M,I2083,TRUE,_xll.ohTrigger(RecalcTrigger,Trigger1M)),NA())</f>
        <v>2.1518385758216851E-2</v>
      </c>
      <c r="L2083" s="52">
        <f>IFERROR(_xll.qlIndexFixing(Index3M,H2083,TRUE,_xll.ohTrigger(RecalcTrigger,Trigger3M)),NA())</f>
        <v>2.3170150868599439E-2</v>
      </c>
      <c r="M2083" s="52">
        <f>IFERROR(_xll.qlIndexFixing(ONIndex3M,I2083,TRUE,_xll.ohTrigger(RecalcTrigger,Trigger3M)),NA())</f>
        <v>2.3128481009182522E-2</v>
      </c>
      <c r="N2083" s="52">
        <f>IFERROR(_xll.qlIndexFixing(Index6M,$H2083,TRUE,_xll.ohTrigger(RecalcTrigger,Trigger6M)),NA())</f>
        <v>2.4719409055555301E-2</v>
      </c>
      <c r="O2083" s="52">
        <f>IFERROR(_xll.qlIndexFixing(ONIndex6M,I2083,TRUE,_xll.ohTrigger(RecalcTrigger,Trigger6M)),NA())</f>
        <v>2.4620971022599747E-2</v>
      </c>
      <c r="P2083" s="52">
        <f>IFERROR(_xll.qlIndexFixing(Index1Y,$H2083,TRUE,_xll.ohTrigger(RecalcTrigger,Trigger1Y)),NA())</f>
        <v>2.6576411243253894E-2</v>
      </c>
      <c r="Q2083" s="52">
        <f>IFERROR(_xll.qlIndexFixing(ONIndex1Y,I2083,TRUE,_xll.ohTrigger(RecalcTrigger,Trigger1Y)),NA())</f>
        <v>2.636860535177199E-2</v>
      </c>
    </row>
    <row r="2084" spans="2:17" x14ac:dyDescent="0.2">
      <c r="B2084" s="46" t="s">
        <v>51</v>
      </c>
      <c r="D2084" s="49">
        <f>_xll.qlCalendarAdvance(LocalCalendar,$D2083,B2084,"f",FALSE)</f>
        <v>54228</v>
      </c>
      <c r="E2084" s="49">
        <f>_xll.qlInterestRateIndexValueDate(IndexON,D2084)</f>
        <v>54228</v>
      </c>
      <c r="F2084" s="52">
        <f>IFERROR(_xll.qlIndexFixing(IndexON,D2084,TRUE,_xll.ohTrigger(RecalcTrigger,TriggerON)),NA())</f>
        <v>1.9579237950715367E-2</v>
      </c>
      <c r="H2084" s="49">
        <f>_xll.qlCalendarAdvance(IborCalendar,$H2083,B2084,"f",FALSE)</f>
        <v>54218</v>
      </c>
      <c r="I2084" s="49">
        <f>_xll.qlInterestRateIndexValueDate(Index1M,$H2084)</f>
        <v>54220</v>
      </c>
      <c r="J2084" s="52">
        <f>IFERROR(_xll.qlIndexFixing(Index1M,$H2084,TRUE,_xll.ohTrigger(RecalcTrigger,Trigger1M)),NA())</f>
        <v>2.1531641051207584E-2</v>
      </c>
      <c r="K2084" s="52">
        <f>IFERROR(_xll.qlIndexFixing(ONIndex1M,I2084,TRUE,_xll.ohTrigger(RecalcTrigger,Trigger1M)),NA())</f>
        <v>2.1516318873793239E-2</v>
      </c>
      <c r="L2084" s="52">
        <f>IFERROR(_xll.qlIndexFixing(Index3M,H2084,TRUE,_xll.ohTrigger(RecalcTrigger,Trigger3M)),NA())</f>
        <v>2.3166134613012208E-2</v>
      </c>
      <c r="M2084" s="52">
        <f>IFERROR(_xll.qlIndexFixing(ONIndex3M,I2084,TRUE,_xll.ohTrigger(RecalcTrigger,Trigger3M)),NA())</f>
        <v>2.3124501807973985E-2</v>
      </c>
      <c r="N2084" s="52">
        <f>IFERROR(_xll.qlIndexFixing(Index6M,$H2084,TRUE,_xll.ohTrigger(RecalcTrigger,Trigger6M)),NA())</f>
        <v>2.4715147235105529E-2</v>
      </c>
      <c r="O2084" s="52">
        <f>IFERROR(_xll.qlIndexFixing(ONIndex6M,I2084,TRUE,_xll.ohTrigger(RecalcTrigger,Trigger6M)),NA())</f>
        <v>2.4616756947111185E-2</v>
      </c>
      <c r="P2084" s="52">
        <f>IFERROR(_xll.qlIndexFixing(Index1Y,$H2084,TRUE,_xll.ohTrigger(RecalcTrigger,Trigger1Y)),NA())</f>
        <v>2.6570920638462246E-2</v>
      </c>
      <c r="Q2084" s="52">
        <f>IFERROR(_xll.qlIndexFixing(ONIndex1Y,I2084,TRUE,_xll.ohTrigger(RecalcTrigger,Trigger1Y)),NA())</f>
        <v>2.6362824048495881E-2</v>
      </c>
    </row>
    <row r="2085" spans="2:17" x14ac:dyDescent="0.2">
      <c r="B2085" s="46" t="s">
        <v>51</v>
      </c>
      <c r="D2085" s="49">
        <f>_xll.qlCalendarAdvance(LocalCalendar,$D2084,B2085,"f",FALSE)</f>
        <v>54235</v>
      </c>
      <c r="E2085" s="49">
        <f>_xll.qlInterestRateIndexValueDate(IndexON,D2085)</f>
        <v>54235</v>
      </c>
      <c r="F2085" s="52">
        <f>IFERROR(_xll.qlIndexFixing(IndexON,D2085,TRUE,_xll.ohTrigger(RecalcTrigger,TriggerON)),NA())</f>
        <v>1.9575284809274507E-2</v>
      </c>
      <c r="H2085" s="49">
        <f>_xll.qlCalendarAdvance(IborCalendar,$H2084,B2085,"f",FALSE)</f>
        <v>54225</v>
      </c>
      <c r="I2085" s="49">
        <f>_xll.qlInterestRateIndexValueDate(Index1M,$H2085)</f>
        <v>54227</v>
      </c>
      <c r="J2085" s="52">
        <f>IFERROR(_xll.qlIndexFixing(Index1M,$H2085,TRUE,_xll.ohTrigger(RecalcTrigger,Trigger1M)),NA())</f>
        <v>2.1529543308333177E-2</v>
      </c>
      <c r="K2085" s="52">
        <f>IFERROR(_xll.qlIndexFixing(ONIndex1M,I2085,TRUE,_xll.ohTrigger(RecalcTrigger,Trigger1M)),NA())</f>
        <v>2.1514243596563176E-2</v>
      </c>
      <c r="L2085" s="52">
        <f>IFERROR(_xll.qlIndexFixing(Index3M,H2085,TRUE,_xll.ohTrigger(RecalcTrigger,Trigger3M)),NA())</f>
        <v>2.3162116245884469E-2</v>
      </c>
      <c r="M2085" s="52">
        <f>IFERROR(_xll.qlIndexFixing(ONIndex3M,I2085,TRUE,_xll.ohTrigger(RecalcTrigger,Trigger3M)),NA())</f>
        <v>2.312052050340796E-2</v>
      </c>
      <c r="N2085" s="52">
        <f>IFERROR(_xll.qlIndexFixing(Index6M,$H2085,TRUE,_xll.ohTrigger(RecalcTrigger,Trigger6M)),NA())</f>
        <v>2.4710885801579475E-2</v>
      </c>
      <c r="O2085" s="52">
        <f>IFERROR(_xll.qlIndexFixing(ONIndex6M,I2085,TRUE,_xll.ohTrigger(RecalcTrigger,Trigger6M)),NA())</f>
        <v>2.461254324476414E-2</v>
      </c>
      <c r="P2085" s="52">
        <f>IFERROR(_xll.qlIndexFixing(Index1Y,$H2085,TRUE,_xll.ohTrigger(RecalcTrigger,Trigger1Y)),NA())</f>
        <v>2.6565447218215018E-2</v>
      </c>
      <c r="Q2085" s="52">
        <f>IFERROR(_xll.qlIndexFixing(ONIndex1Y,I2085,TRUE,_xll.ohTrigger(RecalcTrigger,Trigger1Y)),NA())</f>
        <v>2.6357059451296294E-2</v>
      </c>
    </row>
    <row r="2086" spans="2:17" x14ac:dyDescent="0.2">
      <c r="B2086" s="46" t="s">
        <v>51</v>
      </c>
      <c r="D2086" s="49">
        <f>_xll.qlCalendarAdvance(LocalCalendar,$D2085,B2086,"f",FALSE)</f>
        <v>54245</v>
      </c>
      <c r="E2086" s="49">
        <f>_xll.qlInterestRateIndexValueDate(IndexON,D2086)</f>
        <v>54245</v>
      </c>
      <c r="F2086" s="52">
        <f>IFERROR(_xll.qlIndexFixing(IndexON,D2086,TRUE,_xll.ohTrigger(RecalcTrigger,TriggerON)),NA())</f>
        <v>1.956913565640761E-2</v>
      </c>
      <c r="H2086" s="49">
        <f>_xll.qlCalendarAdvance(IborCalendar,$H2085,B2086,"f",FALSE)</f>
        <v>54232</v>
      </c>
      <c r="I2086" s="49">
        <f>_xll.qlInterestRateIndexValueDate(Index1M,$H2086)</f>
        <v>54234</v>
      </c>
      <c r="J2086" s="52">
        <f>IFERROR(_xll.qlIndexFixing(Index1M,$H2086,TRUE,_xll.ohTrigger(RecalcTrigger,Trigger1M)),NA())</f>
        <v>2.1527437157614349E-2</v>
      </c>
      <c r="K2086" s="52">
        <f>IFERROR(_xll.qlIndexFixing(ONIndex1M,I2086,TRUE,_xll.ohTrigger(RecalcTrigger,Trigger1M)),NA())</f>
        <v>2.1512159926846408E-2</v>
      </c>
      <c r="L2086" s="52">
        <f>IFERROR(_xll.qlIndexFixing(Index3M,H2086,TRUE,_xll.ohTrigger(RecalcTrigger,Trigger3M)),NA())</f>
        <v>2.3158095767224038E-2</v>
      </c>
      <c r="M2086" s="52">
        <f>IFERROR(_xll.qlIndexFixing(ONIndex3M,I2086,TRUE,_xll.ohTrigger(RecalcTrigger,Trigger3M)),NA())</f>
        <v>2.3116537095724254E-2</v>
      </c>
      <c r="N2086" s="52">
        <f>IFERROR(_xll.qlIndexFixing(Index6M,$H2086,TRUE,_xll.ohTrigger(RecalcTrigger,Trigger6M)),NA())</f>
        <v>2.4708784933840076E-2</v>
      </c>
      <c r="O2086" s="52">
        <f>IFERROR(_xll.qlIndexFixing(ONIndex6M,I2086,TRUE,_xll.ohTrigger(RecalcTrigger,Trigger6M)),NA())</f>
        <v>2.4608329915798421E-2</v>
      </c>
      <c r="P2086" s="52">
        <f>IFERROR(_xll.qlIndexFixing(Index1Y,$H2086,TRUE,_xll.ohTrigger(RecalcTrigger,Trigger1Y)),NA())</f>
        <v>2.6559990982234293E-2</v>
      </c>
      <c r="Q2086" s="52">
        <f>IFERROR(_xll.qlIndexFixing(ONIndex1Y,I2086,TRUE,_xll.ohTrigger(RecalcTrigger,Trigger1Y)),NA())</f>
        <v>2.6351311560253166E-2</v>
      </c>
    </row>
    <row r="2087" spans="2:17" x14ac:dyDescent="0.2">
      <c r="B2087" s="46" t="s">
        <v>51</v>
      </c>
      <c r="D2087" s="49">
        <f>_xll.qlCalendarAdvance(LocalCalendar,$D2086,B2087,"f",FALSE)</f>
        <v>54252</v>
      </c>
      <c r="E2087" s="49">
        <f>_xll.qlInterestRateIndexValueDate(IndexON,D2087)</f>
        <v>54252</v>
      </c>
      <c r="F2087" s="52">
        <f>IFERROR(_xll.qlIndexFixing(IndexON,D2087,TRUE,_xll.ohTrigger(RecalcTrigger,TriggerON)),NA())</f>
        <v>1.9565178615792433E-2</v>
      </c>
      <c r="H2087" s="49">
        <f>_xll.qlCalendarAdvance(IborCalendar,$H2086,B2087,"f",FALSE)</f>
        <v>54239</v>
      </c>
      <c r="I2087" s="49">
        <f>_xll.qlInterestRateIndexValueDate(Index1M,$H2087)</f>
        <v>54241</v>
      </c>
      <c r="J2087" s="52">
        <f>IFERROR(_xll.qlIndexFixing(Index1M,$H2087,TRUE,_xll.ohTrigger(RecalcTrigger,Trigger1M)),NA())</f>
        <v>2.1525322599058594E-2</v>
      </c>
      <c r="K2087" s="52">
        <f>IFERROR(_xll.qlIndexFixing(ONIndex1M,I2087,TRUE,_xll.ohTrigger(RecalcTrigger,Trigger1M)),NA())</f>
        <v>2.1511546208370369E-2</v>
      </c>
      <c r="L2087" s="52">
        <f>IFERROR(_xll.qlIndexFixing(Index3M,H2087,TRUE,_xll.ohTrigger(RecalcTrigger,Trigger3M)),NA())</f>
        <v>2.3154073177037875E-2</v>
      </c>
      <c r="M2087" s="52">
        <f>IFERROR(_xll.qlIndexFixing(ONIndex3M,I2087,TRUE,_xll.ohTrigger(RecalcTrigger,Trigger3M)),NA())</f>
        <v>2.3113922968669431E-2</v>
      </c>
      <c r="N2087" s="52">
        <f>IFERROR(_xll.qlIndexFixing(Index6M,$H2087,TRUE,_xll.ohTrigger(RecalcTrigger,Trigger6M)),NA())</f>
        <v>2.4703983441308641E-2</v>
      </c>
      <c r="O2087" s="52">
        <f>IFERROR(_xll.qlIndexFixing(ONIndex6M,I2087,TRUE,_xll.ohTrigger(RecalcTrigger,Trigger6M)),NA())</f>
        <v>2.4605736510767695E-2</v>
      </c>
      <c r="P2087" s="52">
        <f>IFERROR(_xll.qlIndexFixing(Index1Y,$H2087,TRUE,_xll.ohTrigger(RecalcTrigger,Trigger1Y)),NA())</f>
        <v>2.6554551930242372E-2</v>
      </c>
      <c r="Q2087" s="52">
        <f>IFERROR(_xll.qlIndexFixing(ONIndex1Y,I2087,TRUE,_xll.ohTrigger(RecalcTrigger,Trigger1Y)),NA())</f>
        <v>2.634724656297438E-2</v>
      </c>
    </row>
    <row r="2088" spans="2:17" x14ac:dyDescent="0.2">
      <c r="B2088" s="46" t="s">
        <v>51</v>
      </c>
      <c r="D2088" s="49">
        <f>_xll.qlCalendarAdvance(LocalCalendar,$D2087,B2088,"f",FALSE)</f>
        <v>54259</v>
      </c>
      <c r="E2088" s="49">
        <f>_xll.qlInterestRateIndexValueDate(IndexON,D2088)</f>
        <v>54259</v>
      </c>
      <c r="F2088" s="52">
        <f>IFERROR(_xll.qlIndexFixing(IndexON,D2088,TRUE,_xll.ohTrigger(RecalcTrigger,TriggerON)),NA())</f>
        <v>1.9561219681092368E-2</v>
      </c>
      <c r="H2088" s="49">
        <f>_xll.qlCalendarAdvance(IborCalendar,$H2087,B2088,"f",FALSE)</f>
        <v>54246</v>
      </c>
      <c r="I2088" s="49">
        <f>_xll.qlInterestRateIndexValueDate(Index1M,$H2088)</f>
        <v>54248</v>
      </c>
      <c r="J2088" s="52">
        <f>IFERROR(_xll.qlIndexFixing(Index1M,$H2088,TRUE,_xll.ohTrigger(RecalcTrigger,Trigger1M)),NA())</f>
        <v>2.1523199632668411E-2</v>
      </c>
      <c r="K2088" s="52">
        <f>IFERROR(_xll.qlIndexFixing(ONIndex1M,I2088,TRUE,_xll.ohTrigger(RecalcTrigger,Trigger1M)),NA())</f>
        <v>2.1507967409073458E-2</v>
      </c>
      <c r="L2088" s="52">
        <f>IFERROR(_xll.qlIndexFixing(Index3M,H2088,TRUE,_xll.ohTrigger(RecalcTrigger,Trigger3M)),NA())</f>
        <v>2.3150048475332054E-2</v>
      </c>
      <c r="M2088" s="52">
        <f>IFERROR(_xll.qlIndexFixing(ONIndex3M,I2088,TRUE,_xll.ohTrigger(RecalcTrigger,Trigger3M)),NA())</f>
        <v>2.3108563970364315E-2</v>
      </c>
      <c r="N2088" s="52">
        <f>IFERROR(_xll.qlIndexFixing(Index6M,$H2088,TRUE,_xll.ohTrigger(RecalcTrigger,Trigger6M)),NA())</f>
        <v>2.469972237995284E-2</v>
      </c>
      <c r="O2088" s="52">
        <f>IFERROR(_xll.qlIndexFixing(ONIndex6M,I2088,TRUE,_xll.ohTrigger(RecalcTrigger,Trigger6M)),NA())</f>
        <v>2.4599904377131665E-2</v>
      </c>
      <c r="P2088" s="52">
        <f>IFERROR(_xll.qlIndexFixing(Index1Y,$H2088,TRUE,_xll.ohTrigger(RecalcTrigger,Trigger1Y)),NA())</f>
        <v>2.654913006196288E-2</v>
      </c>
      <c r="Q2088" s="52">
        <f>IFERROR(_xll.qlIndexFixing(ONIndex1Y,I2088,TRUE,_xll.ohTrigger(RecalcTrigger,Trigger1Y)),NA())</f>
        <v>2.6339865896716219E-2</v>
      </c>
    </row>
    <row r="2089" spans="2:17" x14ac:dyDescent="0.2">
      <c r="B2089" s="46" t="s">
        <v>51</v>
      </c>
      <c r="D2089" s="49">
        <f>_xll.qlCalendarAdvance(LocalCalendar,$D2088,B2089,"f",FALSE)</f>
        <v>54266</v>
      </c>
      <c r="E2089" s="49">
        <f>_xll.qlInterestRateIndexValueDate(IndexON,D2089)</f>
        <v>54266</v>
      </c>
      <c r="F2089" s="52">
        <f>IFERROR(_xll.qlIndexFixing(IndexON,D2089,TRUE,_xll.ohTrigger(RecalcTrigger,TriggerON)),NA())</f>
        <v>1.9557258852707093E-2</v>
      </c>
      <c r="H2089" s="49">
        <f>_xll.qlCalendarAdvance(IborCalendar,$H2088,B2089,"f",FALSE)</f>
        <v>54253</v>
      </c>
      <c r="I2089" s="49">
        <f>_xll.qlInterestRateIndexValueDate(Index1M,$H2089)</f>
        <v>54255</v>
      </c>
      <c r="J2089" s="52">
        <f>IFERROR(_xll.qlIndexFixing(Index1M,$H2089,TRUE,_xll.ohTrigger(RecalcTrigger,Trigger1M)),NA())</f>
        <v>2.1521068258446296E-2</v>
      </c>
      <c r="K2089" s="52">
        <f>IFERROR(_xll.qlIndexFixing(ONIndex1M,I2089,TRUE,_xll.ohTrigger(RecalcTrigger,Trigger1M)),NA())</f>
        <v>2.1505858561257085E-2</v>
      </c>
      <c r="L2089" s="52">
        <f>IFERROR(_xll.qlIndexFixing(Index3M,H2089,TRUE,_xll.ohTrigger(RecalcTrigger,Trigger3M)),NA())</f>
        <v>2.3146021662111792E-2</v>
      </c>
      <c r="M2089" s="52">
        <f>IFERROR(_xll.qlIndexFixing(ONIndex3M,I2089,TRUE,_xll.ohTrigger(RecalcTrigger,Trigger3M)),NA())</f>
        <v>2.3104574252688082E-2</v>
      </c>
      <c r="N2089" s="52">
        <f>IFERROR(_xll.qlIndexFixing(Index6M,$H2089,TRUE,_xll.ohTrigger(RecalcTrigger,Trigger6M)),NA())</f>
        <v>2.4696000961131837E-2</v>
      </c>
      <c r="O2089" s="52">
        <f>IFERROR(_xll.qlIndexFixing(ONIndex6M,I2089,TRUE,_xll.ohTrigger(RecalcTrigger,Trigger6M)),NA())</f>
        <v>2.4595692167590499E-2</v>
      </c>
      <c r="P2089" s="52">
        <f>IFERROR(_xll.qlIndexFixing(Index1Y,$H2089,TRUE,_xll.ohTrigger(RecalcTrigger,Trigger1Y)),NA())</f>
        <v>2.6543725377120304E-2</v>
      </c>
      <c r="Q2089" s="52">
        <f>IFERROR(_xll.qlIndexFixing(ONIndex1Y,I2089,TRUE,_xll.ohTrigger(RecalcTrigger,Trigger1Y)),NA())</f>
        <v>2.6334168124142465E-2</v>
      </c>
    </row>
    <row r="2090" spans="2:17" x14ac:dyDescent="0.2">
      <c r="B2090" s="46" t="s">
        <v>51</v>
      </c>
      <c r="D2090" s="49">
        <f>_xll.qlCalendarAdvance(LocalCalendar,$D2089,B2090,"f",FALSE)</f>
        <v>54273</v>
      </c>
      <c r="E2090" s="49">
        <f>_xll.qlInterestRateIndexValueDate(IndexON,D2090)</f>
        <v>54273</v>
      </c>
      <c r="F2090" s="52">
        <f>IFERROR(_xll.qlIndexFixing(IndexON,D2090,TRUE,_xll.ohTrigger(RecalcTrigger,TriggerON)),NA())</f>
        <v>1.955329613023693E-2</v>
      </c>
      <c r="H2090" s="49">
        <f>_xll.qlCalendarAdvance(IborCalendar,$H2089,B2090,"f",FALSE)</f>
        <v>54260</v>
      </c>
      <c r="I2090" s="49">
        <f>_xll.qlInterestRateIndexValueDate(Index1M,$H2090)</f>
        <v>54262</v>
      </c>
      <c r="J2090" s="52">
        <f>IFERROR(_xll.qlIndexFixing(Index1M,$H2090,TRUE,_xll.ohTrigger(RecalcTrigger,Trigger1M)),NA())</f>
        <v>2.1518928476404742E-2</v>
      </c>
      <c r="K2090" s="52">
        <f>IFERROR(_xll.qlIndexFixing(ONIndex1M,I2090,TRUE,_xll.ohTrigger(RecalcTrigger,Trigger1M)),NA())</f>
        <v>2.150374132087407E-2</v>
      </c>
      <c r="L2090" s="52">
        <f>IFERROR(_xll.qlIndexFixing(Index3M,H2090,TRUE,_xll.ohTrigger(RecalcTrigger,Trigger3M)),NA())</f>
        <v>2.3141992737385778E-2</v>
      </c>
      <c r="M2090" s="52">
        <f>IFERROR(_xll.qlIndexFixing(ONIndex3M,I2090,TRUE,_xll.ohTrigger(RecalcTrigger,Trigger3M)),NA())</f>
        <v>2.3100582431894168E-2</v>
      </c>
      <c r="N2090" s="52">
        <f>IFERROR(_xll.qlIndexFixing(Index6M,$H2090,TRUE,_xll.ohTrigger(RecalcTrigger,Trigger6M)),NA())</f>
        <v>2.469120141866531E-2</v>
      </c>
      <c r="O2090" s="52">
        <f>IFERROR(_xll.qlIndexFixing(ONIndex6M,I2090,TRUE,_xll.ohTrigger(RecalcTrigger,Trigger6M)),NA())</f>
        <v>2.4591480331350724E-2</v>
      </c>
      <c r="P2090" s="52">
        <f>IFERROR(_xll.qlIndexFixing(Index1Y,$H2090,TRUE,_xll.ohTrigger(RecalcTrigger,Trigger1Y)),NA())</f>
        <v>2.6538337875439584E-2</v>
      </c>
      <c r="Q2090" s="52">
        <f>IFERROR(_xll.qlIndexFixing(ONIndex1Y,I2090,TRUE,_xll.ohTrigger(RecalcTrigger,Trigger1Y)),NA())</f>
        <v>2.6328487057885042E-2</v>
      </c>
    </row>
    <row r="2091" spans="2:17" x14ac:dyDescent="0.2">
      <c r="B2091" s="46" t="s">
        <v>51</v>
      </c>
      <c r="D2091" s="49">
        <f>_xll.qlCalendarAdvance(LocalCalendar,$D2090,B2091,"f",FALSE)</f>
        <v>54280</v>
      </c>
      <c r="E2091" s="49">
        <f>_xll.qlInterestRateIndexValueDate(IndexON,D2091)</f>
        <v>54280</v>
      </c>
      <c r="F2091" s="52">
        <f>IFERROR(_xll.qlIndexFixing(IndexON,D2091,TRUE,_xll.ohTrigger(RecalcTrigger,TriggerON)),NA())</f>
        <v>1.9549331514001622E-2</v>
      </c>
      <c r="H2091" s="49">
        <f>_xll.qlCalendarAdvance(IborCalendar,$H2090,B2091,"f",FALSE)</f>
        <v>54267</v>
      </c>
      <c r="I2091" s="49">
        <f>_xll.qlInterestRateIndexValueDate(Index1M,$H2091)</f>
        <v>54269</v>
      </c>
      <c r="J2091" s="52">
        <f>IFERROR(_xll.qlIndexFixing(Index1M,$H2091,TRUE,_xll.ohTrigger(RecalcTrigger,Trigger1M)),NA())</f>
        <v>2.1515314840826125E-2</v>
      </c>
      <c r="K2091" s="52">
        <f>IFERROR(_xll.qlIndexFixing(ONIndex1M,I2091,TRUE,_xll.ohTrigger(RecalcTrigger,Trigger1M)),NA())</f>
        <v>2.1501615687684605E-2</v>
      </c>
      <c r="L2091" s="52">
        <f>IFERROR(_xll.qlIndexFixing(Index3M,H2091,TRUE,_xll.ohTrigger(RecalcTrigger,Trigger3M)),NA())</f>
        <v>2.3137961701160094E-2</v>
      </c>
      <c r="M2091" s="52">
        <f>IFERROR(_xll.qlIndexFixing(ONIndex3M,I2091,TRUE,_xll.ohTrigger(RecalcTrigger,Trigger3M)),NA())</f>
        <v>2.3096588507742766E-2</v>
      </c>
      <c r="N2091" s="52">
        <f>IFERROR(_xll.qlIndexFixing(Index6M,$H2091,TRUE,_xll.ohTrigger(RecalcTrigger,Trigger6M)),NA())</f>
        <v>2.4685325325681431E-2</v>
      </c>
      <c r="O2091" s="52">
        <f>IFERROR(_xll.qlIndexFixing(ONIndex6M,I2091,TRUE,_xll.ohTrigger(RecalcTrigger,Trigger6M)),NA())</f>
        <v>2.4587268868172529E-2</v>
      </c>
      <c r="P2091" s="52">
        <f>IFERROR(_xll.qlIndexFixing(Index1Y,$H2091,TRUE,_xll.ohTrigger(RecalcTrigger,Trigger1Y)),NA())</f>
        <v>2.6532967556646962E-2</v>
      </c>
      <c r="Q2091" s="52">
        <f>IFERROR(_xll.qlIndexFixing(ONIndex1Y,I2091,TRUE,_xll.ohTrigger(RecalcTrigger,Trigger1Y)),NA())</f>
        <v>2.6322822697624204E-2</v>
      </c>
    </row>
    <row r="2092" spans="2:17" x14ac:dyDescent="0.2">
      <c r="B2092" s="46" t="s">
        <v>51</v>
      </c>
      <c r="D2092" s="49">
        <f>_xll.qlCalendarAdvance(LocalCalendar,$D2091,B2092,"f",FALSE)</f>
        <v>54287</v>
      </c>
      <c r="E2092" s="49">
        <f>_xll.qlInterestRateIndexValueDate(IndexON,D2092)</f>
        <v>54287</v>
      </c>
      <c r="F2092" s="52">
        <f>IFERROR(_xll.qlIndexFixing(IndexON,D2092,TRUE,_xll.ohTrigger(RecalcTrigger,TriggerON)),NA())</f>
        <v>1.9545365003521553E-2</v>
      </c>
      <c r="H2092" s="49">
        <f>_xll.qlCalendarAdvance(IborCalendar,$H2091,B2092,"f",FALSE)</f>
        <v>54274</v>
      </c>
      <c r="I2092" s="49">
        <f>_xll.qlInterestRateIndexValueDate(Index1M,$H2092)</f>
        <v>54276</v>
      </c>
      <c r="J2092" s="52">
        <f>IFERROR(_xll.qlIndexFixing(Index1M,$H2092,TRUE,_xll.ohTrigger(RecalcTrigger,Trigger1M)),NA())</f>
        <v>2.1515111341360409E-2</v>
      </c>
      <c r="K2092" s="52">
        <f>IFERROR(_xll.qlIndexFixing(ONIndex1M,I2092,TRUE,_xll.ohTrigger(RecalcTrigger,Trigger1M)),NA())</f>
        <v>2.1499481661768627E-2</v>
      </c>
      <c r="L2092" s="52">
        <f>IFERROR(_xll.qlIndexFixing(Index3M,H2092,TRUE,_xll.ohTrigger(RecalcTrigger,Trigger3M)),NA())</f>
        <v>2.3133928553439081E-2</v>
      </c>
      <c r="M2092" s="52">
        <f>IFERROR(_xll.qlIndexFixing(ONIndex3M,I2092,TRUE,_xll.ohTrigger(RecalcTrigger,Trigger3M)),NA())</f>
        <v>2.3092592480233876E-2</v>
      </c>
      <c r="N2092" s="52">
        <f>IFERROR(_xll.qlIndexFixing(Index6M,$H2092,TRUE,_xll.ohTrigger(RecalcTrigger,Trigger6M)),NA())</f>
        <v>2.4682682005923589E-2</v>
      </c>
      <c r="O2092" s="52">
        <f>IFERROR(_xll.qlIndexFixing(ONIndex6M,I2092,TRUE,_xll.ohTrigger(RecalcTrigger,Trigger6M)),NA())</f>
        <v>2.4583057778215789E-2</v>
      </c>
      <c r="P2092" s="52">
        <f>IFERROR(_xll.qlIndexFixing(Index1Y,$H2092,TRUE,_xll.ohTrigger(RecalcTrigger,Trigger1Y)),NA())</f>
        <v>2.652761442046956E-2</v>
      </c>
      <c r="Q2092" s="52">
        <f>IFERROR(_xll.qlIndexFixing(ONIndex1Y,I2092,TRUE,_xll.ohTrigger(RecalcTrigger,Trigger1Y)),NA())</f>
        <v>2.6317175043519825E-2</v>
      </c>
    </row>
    <row r="2093" spans="2:17" x14ac:dyDescent="0.2">
      <c r="B2093" s="46" t="s">
        <v>51</v>
      </c>
      <c r="D2093" s="49">
        <f>_xll.qlCalendarAdvance(LocalCalendar,$D2092,B2093,"f",FALSE)</f>
        <v>54294</v>
      </c>
      <c r="E2093" s="49">
        <f>_xll.qlInterestRateIndexValueDate(IndexON,D2093)</f>
        <v>54294</v>
      </c>
      <c r="F2093" s="52">
        <f>IFERROR(_xll.qlIndexFixing(IndexON,D2093,TRUE,_xll.ohTrigger(RecalcTrigger,TriggerON)),NA())</f>
        <v>1.9541396599276339E-2</v>
      </c>
      <c r="H2093" s="49">
        <f>_xll.qlCalendarAdvance(IborCalendar,$H2092,B2093,"f",FALSE)</f>
        <v>54281</v>
      </c>
      <c r="I2093" s="49">
        <f>_xll.qlInterestRateIndexValueDate(Index1M,$H2093)</f>
        <v>54283</v>
      </c>
      <c r="J2093" s="52">
        <f>IFERROR(_xll.qlIndexFixing(Index1M,$H2093,TRUE,_xll.ohTrigger(RecalcTrigger,Trigger1M)),NA())</f>
        <v>2.1512458683375923E-2</v>
      </c>
      <c r="K2093" s="52">
        <f>IFERROR(_xll.qlIndexFixing(ONIndex1M,I2093,TRUE,_xll.ohTrigger(RecalcTrigger,Trigger1M)),NA())</f>
        <v>2.1497339243365943E-2</v>
      </c>
      <c r="L2093" s="52">
        <f>IFERROR(_xll.qlIndexFixing(Index3M,H2093,TRUE,_xll.ohTrigger(RecalcTrigger,Trigger3M)),NA())</f>
        <v>2.3129893294230562E-2</v>
      </c>
      <c r="M2093" s="52">
        <f>IFERROR(_xll.qlIndexFixing(ONIndex3M,I2093,TRUE,_xll.ohTrigger(RecalcTrigger,Trigger3M)),NA())</f>
        <v>2.3088594349607305E-2</v>
      </c>
      <c r="N2093" s="52">
        <f>IFERROR(_xll.qlIndexFixing(Index6M,$H2093,TRUE,_xll.ohTrigger(RecalcTrigger,Trigger6M)),NA())</f>
        <v>2.467896108518992E-2</v>
      </c>
      <c r="O2093" s="52">
        <f>IFERROR(_xll.qlIndexFixing(ONIndex6M,I2093,TRUE,_xll.ohTrigger(RecalcTrigger,Trigger6M)),NA())</f>
        <v>2.4578847061560438E-2</v>
      </c>
      <c r="P2093" s="52">
        <f>IFERROR(_xll.qlIndexFixing(Index1Y,$H2093,TRUE,_xll.ohTrigger(RecalcTrigger,Trigger1Y)),NA())</f>
        <v>2.6522278466634942E-2</v>
      </c>
      <c r="Q2093" s="52">
        <f>IFERROR(_xll.qlIndexFixing(ONIndex1Y,I2093,TRUE,_xll.ohTrigger(RecalcTrigger,Trigger1Y)),NA())</f>
        <v>2.631154409565184E-2</v>
      </c>
    </row>
    <row r="2094" spans="2:17" x14ac:dyDescent="0.2">
      <c r="B2094" s="46" t="s">
        <v>51</v>
      </c>
      <c r="D2094" s="49">
        <f>_xll.qlCalendarAdvance(LocalCalendar,$D2093,B2094,"f",FALSE)</f>
        <v>54301</v>
      </c>
      <c r="E2094" s="49">
        <f>_xll.qlInterestRateIndexValueDate(IndexON,D2094)</f>
        <v>54301</v>
      </c>
      <c r="F2094" s="52">
        <f>IFERROR(_xll.qlIndexFixing(IndexON,D2094,TRUE,_xll.ohTrigger(RecalcTrigger,TriggerON)),NA())</f>
        <v>1.9537426301106109E-2</v>
      </c>
      <c r="H2094" s="49">
        <f>_xll.qlCalendarAdvance(IborCalendar,$H2093,B2094,"f",FALSE)</f>
        <v>54288</v>
      </c>
      <c r="I2094" s="49">
        <f>_xll.qlInterestRateIndexValueDate(Index1M,$H2094)</f>
        <v>54290</v>
      </c>
      <c r="J2094" s="52">
        <f>IFERROR(_xll.qlIndexFixing(Index1M,$H2094,TRUE,_xll.ohTrigger(RecalcTrigger,Trigger1M)),NA())</f>
        <v>2.1510285270081586E-2</v>
      </c>
      <c r="K2094" s="52">
        <f>IFERROR(_xll.qlIndexFixing(ONIndex1M,I2094,TRUE,_xll.ohTrigger(RecalcTrigger,Trigger1M)),NA())</f>
        <v>2.1495188432316681E-2</v>
      </c>
      <c r="L2094" s="52">
        <f>IFERROR(_xll.qlIndexFixing(Index3M,H2094,TRUE,_xll.ohTrigger(RecalcTrigger,Trigger3M)),NA())</f>
        <v>2.3125855923541487E-2</v>
      </c>
      <c r="M2094" s="52">
        <f>IFERROR(_xll.qlIndexFixing(ONIndex3M,I2094,TRUE,_xll.ohTrigger(RecalcTrigger,Trigger3M)),NA())</f>
        <v>2.3084594115623247E-2</v>
      </c>
      <c r="N2094" s="52">
        <f>IFERROR(_xll.qlIndexFixing(Index6M,$H2094,TRUE,_xll.ohTrigger(RecalcTrigger,Trigger6M)),NA())</f>
        <v>2.4674164141710055E-2</v>
      </c>
      <c r="O2094" s="52">
        <f>IFERROR(_xll.qlIndexFixing(ONIndex6M,I2094,TRUE,_xll.ohTrigger(RecalcTrigger,Trigger6M)),NA())</f>
        <v>2.4574636718046605E-2</v>
      </c>
      <c r="P2094" s="52">
        <f>IFERROR(_xll.qlIndexFixing(Index1Y,$H2094,TRUE,_xll.ohTrigger(RecalcTrigger,Trigger1Y)),NA())</f>
        <v>2.6516959694871976E-2</v>
      </c>
      <c r="Q2094" s="52">
        <f>IFERROR(_xll.qlIndexFixing(ONIndex1Y,I2094,TRUE,_xll.ohTrigger(RecalcTrigger,Trigger1Y)),NA())</f>
        <v>2.6305929853940313E-2</v>
      </c>
    </row>
    <row r="2095" spans="2:17" x14ac:dyDescent="0.2">
      <c r="B2095" s="46" t="s">
        <v>51</v>
      </c>
      <c r="D2095" s="49">
        <f>_xll.qlCalendarAdvance(LocalCalendar,$D2094,B2095,"f",FALSE)</f>
        <v>54309</v>
      </c>
      <c r="E2095" s="49">
        <f>_xll.qlInterestRateIndexValueDate(IndexON,D2095)</f>
        <v>54309</v>
      </c>
      <c r="F2095" s="52">
        <f>IFERROR(_xll.qlIndexFixing(IndexON,D2095,TRUE,_xll.ohTrigger(RecalcTrigger,TriggerON)),NA())</f>
        <v>1.9532886498252466E-2</v>
      </c>
      <c r="H2095" s="49">
        <f>_xll.qlCalendarAdvance(IborCalendar,$H2094,B2095,"f",FALSE)</f>
        <v>54295</v>
      </c>
      <c r="I2095" s="49">
        <f>_xll.qlInterestRateIndexValueDate(Index1M,$H2095)</f>
        <v>54297</v>
      </c>
      <c r="J2095" s="52">
        <f>IFERROR(_xll.qlIndexFixing(Index1M,$H2095,TRUE,_xll.ohTrigger(RecalcTrigger,Trigger1M)),NA())</f>
        <v>2.1508103448987792E-2</v>
      </c>
      <c r="K2095" s="52">
        <f>IFERROR(_xll.qlIndexFixing(ONIndex1M,I2095,TRUE,_xll.ohTrigger(RecalcTrigger,Trigger1M)),NA())</f>
        <v>2.1493029228381033E-2</v>
      </c>
      <c r="L2095" s="52">
        <f>IFERROR(_xll.qlIndexFixing(Index3M,H2095,TRUE,_xll.ohTrigger(RecalcTrigger,Trigger3M)),NA())</f>
        <v>2.3121816441378808E-2</v>
      </c>
      <c r="M2095" s="52">
        <f>IFERROR(_xll.qlIndexFixing(ONIndex3M,I2095,TRUE,_xll.ohTrigger(RecalcTrigger,Trigger3M)),NA())</f>
        <v>2.30805917782817E-2</v>
      </c>
      <c r="N2095" s="52">
        <f>IFERROR(_xll.qlIndexFixing(Index6M,$H2095,TRUE,_xll.ohTrigger(RecalcTrigger,Trigger6M)),NA())</f>
        <v>2.4668292746576493E-2</v>
      </c>
      <c r="O2095" s="52">
        <f>IFERROR(_xll.qlIndexFixing(ONIndex6M,I2095,TRUE,_xll.ohTrigger(RecalcTrigger,Trigger6M)),NA())</f>
        <v>2.4570426747594354E-2</v>
      </c>
      <c r="P2095" s="52">
        <f>IFERROR(_xll.qlIndexFixing(Index1Y,$H2095,TRUE,_xll.ohTrigger(RecalcTrigger,Trigger1Y)),NA())</f>
        <v>2.651165810491064E-2</v>
      </c>
      <c r="Q2095" s="52">
        <f>IFERROR(_xll.qlIndexFixing(ONIndex1Y,I2095,TRUE,_xll.ohTrigger(RecalcTrigger,Trigger1Y)),NA())</f>
        <v>2.6300332318305308E-2</v>
      </c>
    </row>
    <row r="2096" spans="2:17" x14ac:dyDescent="0.2">
      <c r="B2096" s="46" t="s">
        <v>51</v>
      </c>
      <c r="D2096" s="49">
        <f>_xll.qlCalendarAdvance(LocalCalendar,$D2095,B2096,"f",FALSE)</f>
        <v>54316</v>
      </c>
      <c r="E2096" s="49">
        <f>_xll.qlInterestRateIndexValueDate(IndexON,D2096)</f>
        <v>54316</v>
      </c>
      <c r="F2096" s="52">
        <f>IFERROR(_xll.qlIndexFixing(IndexON,D2096,TRUE,_xll.ohTrigger(RecalcTrigger,TriggerON)),NA())</f>
        <v>1.9528912141568711E-2</v>
      </c>
      <c r="H2096" s="49">
        <f>_xll.qlCalendarAdvance(IborCalendar,$H2095,B2096,"f",FALSE)</f>
        <v>54302</v>
      </c>
      <c r="I2096" s="49">
        <f>_xll.qlInterestRateIndexValueDate(Index1M,$H2096)</f>
        <v>54304</v>
      </c>
      <c r="J2096" s="52">
        <f>IFERROR(_xll.qlIndexFixing(Index1M,$H2096,TRUE,_xll.ohTrigger(RecalcTrigger,Trigger1M)),NA())</f>
        <v>2.1505913220097039E-2</v>
      </c>
      <c r="K2096" s="52">
        <f>IFERROR(_xll.qlIndexFixing(ONIndex1M,I2096,TRUE,_xll.ohTrigger(RecalcTrigger,Trigger1M)),NA())</f>
        <v>2.1490861631878744E-2</v>
      </c>
      <c r="L2096" s="52">
        <f>IFERROR(_xll.qlIndexFixing(Index3M,H2096,TRUE,_xll.ohTrigger(RecalcTrigger,Trigger3M)),NA())</f>
        <v>2.3117323120998134E-2</v>
      </c>
      <c r="M2096" s="52">
        <f>IFERROR(_xll.qlIndexFixing(ONIndex3M,I2096,TRUE,_xll.ohTrigger(RecalcTrigger,Trigger3M)),NA())</f>
        <v>2.3076587337822474E-2</v>
      </c>
      <c r="N2096" s="52">
        <f>IFERROR(_xll.qlIndexFixing(Index6M,$H2096,TRUE,_xll.ohTrigger(RecalcTrigger,Trigger6M)),NA())</f>
        <v>2.4662960728359898E-2</v>
      </c>
      <c r="O2096" s="52">
        <f>IFERROR(_xll.qlIndexFixing(ONIndex6M,I2096,TRUE,_xll.ohTrigger(RecalcTrigger,Trigger6M)),NA())</f>
        <v>2.4566217150443492E-2</v>
      </c>
      <c r="P2096" s="52">
        <f>IFERROR(_xll.qlIndexFixing(Index1Y,$H2096,TRUE,_xll.ohTrigger(RecalcTrigger,Trigger1Y)),NA())</f>
        <v>2.6506373696480675E-2</v>
      </c>
      <c r="Q2096" s="52">
        <f>IFERROR(_xll.qlIndexFixing(ONIndex1Y,I2096,TRUE,_xll.ohTrigger(RecalcTrigger,Trigger1Y)),NA())</f>
        <v>2.6294751488826762E-2</v>
      </c>
    </row>
    <row r="2097" spans="2:17" x14ac:dyDescent="0.2">
      <c r="B2097" s="46" t="s">
        <v>51</v>
      </c>
      <c r="D2097" s="49">
        <f>_xll.qlCalendarAdvance(LocalCalendar,$D2096,B2097,"f",FALSE)</f>
        <v>54323</v>
      </c>
      <c r="E2097" s="49">
        <f>_xll.qlInterestRateIndexValueDate(IndexON,D2097)</f>
        <v>54323</v>
      </c>
      <c r="F2097" s="52">
        <f>IFERROR(_xll.qlIndexFixing(IndexON,D2097,TRUE,_xll.ohTrigger(RecalcTrigger,TriggerON)),NA())</f>
        <v>1.9524935890800066E-2</v>
      </c>
      <c r="H2097" s="49">
        <f>_xll.qlCalendarAdvance(IborCalendar,$H2096,B2097,"f",FALSE)</f>
        <v>54309</v>
      </c>
      <c r="I2097" s="49">
        <f>_xll.qlInterestRateIndexValueDate(Index1M,$H2097)</f>
        <v>54311</v>
      </c>
      <c r="J2097" s="52">
        <f>IFERROR(_xll.qlIndexFixing(Index1M,$H2097,TRUE,_xll.ohTrigger(RecalcTrigger,Trigger1M)),NA())</f>
        <v>2.1504198581769884E-2</v>
      </c>
      <c r="K2097" s="52">
        <f>IFERROR(_xll.qlIndexFixing(ONIndex1M,I2097,TRUE,_xll.ohTrigger(RecalcTrigger,Trigger1M)),NA())</f>
        <v>2.1488685642809813E-2</v>
      </c>
      <c r="L2097" s="52">
        <f>IFERROR(_xll.qlIndexFixing(Index3M,H2097,TRUE,_xll.ohTrigger(RecalcTrigger,Trigger3M)),NA())</f>
        <v>2.3113279825594153E-2</v>
      </c>
      <c r="M2097" s="52">
        <f>IFERROR(_xll.qlIndexFixing(ONIndex3M,I2097,TRUE,_xll.ohTrigger(RecalcTrigger,Trigger3M)),NA())</f>
        <v>2.3072580794005759E-2</v>
      </c>
      <c r="N2097" s="52">
        <f>IFERROR(_xll.qlIndexFixing(Index6M,$H2097,TRUE,_xll.ohTrigger(RecalcTrigger,Trigger6M)),NA())</f>
        <v>2.4658704462037967E-2</v>
      </c>
      <c r="O2097" s="52">
        <f>IFERROR(_xll.qlIndexFixing(ONIndex6M,I2097,TRUE,_xll.ohTrigger(RecalcTrigger,Trigger6M)),NA())</f>
        <v>2.4562007926514084E-2</v>
      </c>
      <c r="P2097" s="52">
        <f>IFERROR(_xll.qlIndexFixing(Index1Y,$H2097,TRUE,_xll.ohTrigger(RecalcTrigger,Trigger1Y)),NA())</f>
        <v>2.650110646931381E-2</v>
      </c>
      <c r="Q2097" s="52">
        <f>IFERROR(_xll.qlIndexFixing(ONIndex1Y,I2097,TRUE,_xll.ohTrigger(RecalcTrigger,Trigger1Y)),NA())</f>
        <v>2.628918736558461E-2</v>
      </c>
    </row>
    <row r="2098" spans="2:17" x14ac:dyDescent="0.2">
      <c r="B2098" s="46" t="s">
        <v>51</v>
      </c>
      <c r="D2098" s="49">
        <f>_xll.qlCalendarAdvance(LocalCalendar,$D2097,B2098,"f",FALSE)</f>
        <v>54330</v>
      </c>
      <c r="E2098" s="49">
        <f>_xll.qlInterestRateIndexValueDate(IndexON,D2098)</f>
        <v>54330</v>
      </c>
      <c r="F2098" s="52">
        <f>IFERROR(_xll.qlIndexFixing(IndexON,D2098,TRUE,_xll.ohTrigger(RecalcTrigger,TriggerON)),NA())</f>
        <v>1.9520957746346213E-2</v>
      </c>
      <c r="H2098" s="49">
        <f>_xll.qlCalendarAdvance(IborCalendar,$H2097,B2098,"f",FALSE)</f>
        <v>54316</v>
      </c>
      <c r="I2098" s="49">
        <f>_xll.qlInterestRateIndexValueDate(Index1M,$H2098)</f>
        <v>54318</v>
      </c>
      <c r="J2098" s="52">
        <f>IFERROR(_xll.qlIndexFixing(Index1M,$H2098,TRUE,_xll.ohTrigger(RecalcTrigger,Trigger1M)),NA())</f>
        <v>2.1501507538957132E-2</v>
      </c>
      <c r="K2098" s="52">
        <f>IFERROR(_xll.qlIndexFixing(ONIndex1M,I2098,TRUE,_xll.ohTrigger(RecalcTrigger,Trigger1M)),NA())</f>
        <v>2.1486501261014368E-2</v>
      </c>
      <c r="L2098" s="52">
        <f>IFERROR(_xll.qlIndexFixing(Index3M,H2098,TRUE,_xll.ohTrigger(RecalcTrigger,Trigger3M)),NA())</f>
        <v>2.3109234418823264E-2</v>
      </c>
      <c r="M2098" s="52">
        <f>IFERROR(_xll.qlIndexFixing(ONIndex3M,I2098,TRUE,_xll.ohTrigger(RecalcTrigger,Trigger3M)),NA())</f>
        <v>2.3068572146911492E-2</v>
      </c>
      <c r="N2098" s="52">
        <f>IFERROR(_xll.qlIndexFixing(Index6M,$H2098,TRUE,_xll.ohTrigger(RecalcTrigger,Trigger6M)),NA())</f>
        <v>2.4654448582455957E-2</v>
      </c>
      <c r="O2098" s="52">
        <f>IFERROR(_xll.qlIndexFixing(ONIndex6M,I2098,TRUE,_xll.ohTrigger(RecalcTrigger,Trigger6M)),NA())</f>
        <v>2.4557799075726194E-2</v>
      </c>
      <c r="P2098" s="52">
        <f>IFERROR(_xll.qlIndexFixing(Index1Y,$H2098,TRUE,_xll.ohTrigger(RecalcTrigger,Trigger1Y)),NA())</f>
        <v>2.6495856423142419E-2</v>
      </c>
      <c r="Q2098" s="52">
        <f>IFERROR(_xll.qlIndexFixing(ONIndex1Y,I2098,TRUE,_xll.ohTrigger(RecalcTrigger,Trigger1Y)),NA())</f>
        <v>2.628363994841898E-2</v>
      </c>
    </row>
    <row r="2099" spans="2:17" x14ac:dyDescent="0.2">
      <c r="B2099" s="46" t="s">
        <v>51</v>
      </c>
      <c r="D2099" s="49">
        <f>_xll.qlCalendarAdvance(LocalCalendar,$D2098,B2099,"f",FALSE)</f>
        <v>54337</v>
      </c>
      <c r="E2099" s="49">
        <f>_xll.qlInterestRateIndexValueDate(IndexON,D2099)</f>
        <v>54337</v>
      </c>
      <c r="F2099" s="52">
        <f>IFERROR(_xll.qlIndexFixing(IndexON,D2099,TRUE,_xll.ohTrigger(RecalcTrigger,TriggerON)),NA())</f>
        <v>1.951697770780747E-2</v>
      </c>
      <c r="H2099" s="49">
        <f>_xll.qlCalendarAdvance(IborCalendar,$H2098,B2099,"f",FALSE)</f>
        <v>54323</v>
      </c>
      <c r="I2099" s="49">
        <f>_xll.qlInterestRateIndexValueDate(Index1M,$H2099)</f>
        <v>54325</v>
      </c>
      <c r="J2099" s="52">
        <f>IFERROR(_xll.qlIndexFixing(Index1M,$H2099,TRUE,_xll.ohTrigger(RecalcTrigger,Trigger1M)),NA())</f>
        <v>2.1499292086710475E-2</v>
      </c>
      <c r="K2099" s="52">
        <f>IFERROR(_xll.qlIndexFixing(ONIndex1M,I2099,TRUE,_xll.ohTrigger(RecalcTrigger,Trigger1M)),NA())</f>
        <v>2.1484308486492409E-2</v>
      </c>
      <c r="L2099" s="52">
        <f>IFERROR(_xll.qlIndexFixing(Index3M,H2099,TRUE,_xll.ohTrigger(RecalcTrigger,Trigger3M)),NA())</f>
        <v>2.3105186900693377E-2</v>
      </c>
      <c r="M2099" s="52">
        <f>IFERROR(_xll.qlIndexFixing(ONIndex3M,I2099,TRUE,_xll.ohTrigger(RecalcTrigger,Trigger3M)),NA())</f>
        <v>2.3064561396459737E-2</v>
      </c>
      <c r="N2099" s="52">
        <f>IFERROR(_xll.qlIndexFixing(Index6M,$H2099,TRUE,_xll.ohTrigger(RecalcTrigger,Trigger6M)),NA())</f>
        <v>2.4650193089611663E-2</v>
      </c>
      <c r="O2099" s="52">
        <f>IFERROR(_xll.qlIndexFixing(ONIndex6M,I2099,TRUE,_xll.ohTrigger(RecalcTrigger,Trigger6M)),NA())</f>
        <v>2.4553590598159758E-2</v>
      </c>
      <c r="P2099" s="52">
        <f>IFERROR(_xll.qlIndexFixing(Index1Y,$H2099,TRUE,_xll.ohTrigger(RecalcTrigger,Trigger1Y)),NA())</f>
        <v>2.6490623557699322E-2</v>
      </c>
      <c r="Q2099" s="52">
        <f>IFERROR(_xll.qlIndexFixing(ONIndex1Y,I2099,TRUE,_xll.ohTrigger(RecalcTrigger,Trigger1Y)),NA())</f>
        <v>2.6278109237409808E-2</v>
      </c>
    </row>
    <row r="2100" spans="2:17" x14ac:dyDescent="0.2">
      <c r="B2100" s="46" t="s">
        <v>51</v>
      </c>
      <c r="D2100" s="49">
        <f>_xll.qlCalendarAdvance(LocalCalendar,$D2099,B2100,"f",FALSE)</f>
        <v>54344</v>
      </c>
      <c r="E2100" s="49">
        <f>_xll.qlInterestRateIndexValueDate(IndexON,D2100)</f>
        <v>54344</v>
      </c>
      <c r="F2100" s="52">
        <f>IFERROR(_xll.qlIndexFixing(IndexON,D2100,TRUE,_xll.ohTrigger(RecalcTrigger,TriggerON)),NA())</f>
        <v>1.9512995775183839E-2</v>
      </c>
      <c r="H2100" s="49">
        <f>_xll.qlCalendarAdvance(IborCalendar,$H2099,B2100,"f",FALSE)</f>
        <v>54330</v>
      </c>
      <c r="I2100" s="49">
        <f>_xll.qlInterestRateIndexValueDate(Index1M,$H2100)</f>
        <v>54332</v>
      </c>
      <c r="J2100" s="52">
        <f>IFERROR(_xll.qlIndexFixing(Index1M,$H2100,TRUE,_xll.ohTrigger(RecalcTrigger,Trigger1M)),NA())</f>
        <v>2.149706822669184E-2</v>
      </c>
      <c r="K2100" s="52">
        <f>IFERROR(_xll.qlIndexFixing(ONIndex1M,I2100,TRUE,_xll.ohTrigger(RecalcTrigger,Trigger1M)),NA())</f>
        <v>2.1482107319483745E-2</v>
      </c>
      <c r="L2100" s="52">
        <f>IFERROR(_xll.qlIndexFixing(Index3M,H2100,TRUE,_xll.ohTrigger(RecalcTrigger,Trigger3M)),NA())</f>
        <v>2.3102937501817664E-2</v>
      </c>
      <c r="M2100" s="52">
        <f>IFERROR(_xll.qlIndexFixing(ONIndex3M,I2100,TRUE,_xll.ohTrigger(RecalcTrigger,Trigger3M)),NA())</f>
        <v>2.3060548542810366E-2</v>
      </c>
      <c r="N2100" s="52">
        <f>IFERROR(_xll.qlIndexFixing(Index6M,$H2100,TRUE,_xll.ohTrigger(RecalcTrigger,Trigger6M)),NA())</f>
        <v>2.4646474355966216E-2</v>
      </c>
      <c r="O2100" s="52">
        <f>IFERROR(_xll.qlIndexFixing(ONIndex6M,I2100,TRUE,_xll.ohTrigger(RecalcTrigger,Trigger6M)),NA())</f>
        <v>2.4549382493814775E-2</v>
      </c>
      <c r="P2100" s="52">
        <f>IFERROR(_xll.qlIndexFixing(Index1Y,$H2100,TRUE,_xll.ohTrigger(RecalcTrigger,Trigger1Y)),NA())</f>
        <v>2.6485407872718865E-2</v>
      </c>
      <c r="Q2100" s="52">
        <f>IFERROR(_xll.qlIndexFixing(ONIndex1Y,I2100,TRUE,_xll.ohTrigger(RecalcTrigger,Trigger1Y)),NA())</f>
        <v>2.627259523263703E-2</v>
      </c>
    </row>
    <row r="2101" spans="2:17" x14ac:dyDescent="0.2">
      <c r="B2101" s="46" t="s">
        <v>51</v>
      </c>
      <c r="D2101" s="49">
        <f>_xll.qlCalendarAdvance(LocalCalendar,$D2100,B2101,"f",FALSE)</f>
        <v>54351</v>
      </c>
      <c r="E2101" s="49">
        <f>_xll.qlInterestRateIndexValueDate(IndexON,D2101)</f>
        <v>54351</v>
      </c>
      <c r="F2101" s="52">
        <f>IFERROR(_xll.qlIndexFixing(IndexON,D2101,TRUE,_xll.ohTrigger(RecalcTrigger,TriggerON)),NA())</f>
        <v>1.9509011948795063E-2</v>
      </c>
      <c r="H2101" s="49">
        <f>_xll.qlCalendarAdvance(IborCalendar,$H2100,B2101,"f",FALSE)</f>
        <v>54337</v>
      </c>
      <c r="I2101" s="49">
        <f>_xll.qlInterestRateIndexValueDate(Index1M,$H2101)</f>
        <v>54339</v>
      </c>
      <c r="J2101" s="52">
        <f>IFERROR(_xll.qlIndexFixing(Index1M,$H2101,TRUE,_xll.ohTrigger(RecalcTrigger,Trigger1M)),NA())</f>
        <v>2.1494835958903724E-2</v>
      </c>
      <c r="K2101" s="52">
        <f>IFERROR(_xll.qlIndexFixing(ONIndex1M,I2101,TRUE,_xll.ohTrigger(RecalcTrigger,Trigger1M)),NA())</f>
        <v>2.1479897759748567E-2</v>
      </c>
      <c r="L2101" s="52">
        <f>IFERROR(_xll.qlIndexFixing(Index3M,H2101,TRUE,_xll.ohTrigger(RecalcTrigger,Trigger3M)),NA())</f>
        <v>2.3097535207801115E-2</v>
      </c>
      <c r="M2101" s="52">
        <f>IFERROR(_xll.qlIndexFixing(ONIndex3M,I2101,TRUE,_xll.ohTrigger(RecalcTrigger,Trigger3M)),NA())</f>
        <v>2.3056533585883443E-2</v>
      </c>
      <c r="N2101" s="52">
        <f>IFERROR(_xll.qlIndexFixing(Index6M,$H2101,TRUE,_xll.ohTrigger(RecalcTrigger,Trigger6M)),NA())</f>
        <v>2.4642219374741273E-2</v>
      </c>
      <c r="O2101" s="52">
        <f>IFERROR(_xll.qlIndexFixing(ONIndex6M,I2101,TRUE,_xll.ohTrigger(RecalcTrigger,Trigger6M)),NA())</f>
        <v>2.4545174762531374E-2</v>
      </c>
      <c r="P2101" s="52">
        <f>IFERROR(_xll.qlIndexFixing(Index1Y,$H2101,TRUE,_xll.ohTrigger(RecalcTrigger,Trigger1Y)),NA())</f>
        <v>2.6480209367935399E-2</v>
      </c>
      <c r="Q2101" s="52">
        <f>IFERROR(_xll.qlIndexFixing(ONIndex1Y,I2101,TRUE,_xll.ohTrigger(RecalcTrigger,Trigger1Y)),NA())</f>
        <v>2.6267097933940775E-2</v>
      </c>
    </row>
    <row r="2102" spans="2:17" x14ac:dyDescent="0.2">
      <c r="B2102" s="46" t="s">
        <v>51</v>
      </c>
      <c r="D2102" s="49">
        <f>_xll.qlCalendarAdvance(LocalCalendar,$D2101,B2102,"f",FALSE)</f>
        <v>54358</v>
      </c>
      <c r="E2102" s="49">
        <f>_xll.qlInterestRateIndexValueDate(IndexON,D2102)</f>
        <v>54358</v>
      </c>
      <c r="F2102" s="52">
        <f>IFERROR(_xll.qlIndexFixing(IndexON,D2102,TRUE,_xll.ohTrigger(RecalcTrigger,TriggerON)),NA())</f>
        <v>1.950502622848127E-2</v>
      </c>
      <c r="H2102" s="49">
        <f>_xll.qlCalendarAdvance(IborCalendar,$H2101,B2102,"f",FALSE)</f>
        <v>54344</v>
      </c>
      <c r="I2102" s="49">
        <f>_xll.qlInterestRateIndexValueDate(Index1M,$H2102)</f>
        <v>54346</v>
      </c>
      <c r="J2102" s="52">
        <f>IFERROR(_xll.qlIndexFixing(Index1M,$H2102,TRUE,_xll.ohTrigger(RecalcTrigger,Trigger1M)),NA())</f>
        <v>2.149259528334363E-2</v>
      </c>
      <c r="K2102" s="52">
        <f>IFERROR(_xll.qlIndexFixing(ONIndex1M,I2102,TRUE,_xll.ohTrigger(RecalcTrigger,Trigger1M)),NA())</f>
        <v>2.147767980720694E-2</v>
      </c>
      <c r="L2102" s="52">
        <f>IFERROR(_xll.qlIndexFixing(Index3M,H2102,TRUE,_xll.ohTrigger(RecalcTrigger,Trigger3M)),NA())</f>
        <v>2.3093480945499584E-2</v>
      </c>
      <c r="M2102" s="52">
        <f>IFERROR(_xll.qlIndexFixing(ONIndex3M,I2102,TRUE,_xll.ohTrigger(RecalcTrigger,Trigger3M)),NA())</f>
        <v>2.3052516525678968E-2</v>
      </c>
      <c r="N2102" s="52">
        <f>IFERROR(_xll.qlIndexFixing(Index6M,$H2102,TRUE,_xll.ohTrigger(RecalcTrigger,Trigger6M)),NA())</f>
        <v>2.4637964780323401E-2</v>
      </c>
      <c r="O2102" s="52">
        <f>IFERROR(_xll.qlIndexFixing(ONIndex6M,I2102,TRUE,_xll.ohTrigger(RecalcTrigger,Trigger6M)),NA())</f>
        <v>2.4540967404629299E-2</v>
      </c>
      <c r="P2102" s="52">
        <f>IFERROR(_xll.qlIndexFixing(Index1Y,$H2102,TRUE,_xll.ohTrigger(RecalcTrigger,Trigger1Y)),NA())</f>
        <v>2.6475028043085245E-2</v>
      </c>
      <c r="Q2102" s="52">
        <f>IFERROR(_xll.qlIndexFixing(ONIndex1Y,I2102,TRUE,_xll.ohTrigger(RecalcTrigger,Trigger1Y)),NA())</f>
        <v>2.6261617341400978E-2</v>
      </c>
    </row>
    <row r="2103" spans="2:17" x14ac:dyDescent="0.2">
      <c r="B2103" s="46" t="s">
        <v>51</v>
      </c>
      <c r="D2103" s="49">
        <f>_xll.qlCalendarAdvance(LocalCalendar,$D2102,B2103,"f",FALSE)</f>
        <v>54365</v>
      </c>
      <c r="E2103" s="49">
        <f>_xll.qlInterestRateIndexValueDate(IndexON,D2103)</f>
        <v>54365</v>
      </c>
      <c r="F2103" s="52">
        <f>IFERROR(_xll.qlIndexFixing(IndexON,D2103,TRUE,_xll.ohTrigger(RecalcTrigger,TriggerON)),NA())</f>
        <v>1.9501038614002653E-2</v>
      </c>
      <c r="H2103" s="49">
        <f>_xll.qlCalendarAdvance(IborCalendar,$H2102,B2103,"f",FALSE)</f>
        <v>54351</v>
      </c>
      <c r="I2103" s="49">
        <f>_xll.qlInterestRateIndexValueDate(Index1M,$H2103)</f>
        <v>54353</v>
      </c>
      <c r="J2103" s="52">
        <f>IFERROR(_xll.qlIndexFixing(Index1M,$H2103,TRUE,_xll.ohTrigger(RecalcTrigger,Trigger1M)),NA())</f>
        <v>2.1490346200026544E-2</v>
      </c>
      <c r="K2103" s="52">
        <f>IFERROR(_xll.qlIndexFixing(ONIndex1M,I2103,TRUE,_xll.ohTrigger(RecalcTrigger,Trigger1M)),NA())</f>
        <v>2.147545346209867E-2</v>
      </c>
      <c r="L2103" s="52">
        <f>IFERROR(_xll.qlIndexFixing(Index3M,H2103,TRUE,_xll.ohTrigger(RecalcTrigger,Trigger3M)),NA())</f>
        <v>2.3089424571775711E-2</v>
      </c>
      <c r="M2103" s="52">
        <f>IFERROR(_xll.qlIndexFixing(ONIndex3M,I2103,TRUE,_xll.ohTrigger(RecalcTrigger,Trigger3M)),NA())</f>
        <v>2.3048497362117004E-2</v>
      </c>
      <c r="N2103" s="52">
        <f>IFERROR(_xll.qlIndexFixing(Index6M,$H2103,TRUE,_xll.ohTrigger(RecalcTrigger,Trigger6M)),NA())</f>
        <v>2.4633710572708644E-2</v>
      </c>
      <c r="O2103" s="52">
        <f>IFERROR(_xll.qlIndexFixing(ONIndex6M,I2103,TRUE,_xll.ohTrigger(RecalcTrigger,Trigger6M)),NA())</f>
        <v>2.453676041970887E-2</v>
      </c>
      <c r="P2103" s="52">
        <f>IFERROR(_xll.qlIndexFixing(Index1Y,$H2103,TRUE,_xll.ohTrigger(RecalcTrigger,Trigger1Y)),NA())</f>
        <v>2.6469863897904504E-2</v>
      </c>
      <c r="Q2103" s="52">
        <f>IFERROR(_xll.qlIndexFixing(ONIndex1Y,I2103,TRUE,_xll.ohTrigger(RecalcTrigger,Trigger1Y)),NA())</f>
        <v>2.6256153454937703E-2</v>
      </c>
    </row>
    <row r="2104" spans="2:17" x14ac:dyDescent="0.2">
      <c r="B2104" s="46" t="s">
        <v>51</v>
      </c>
      <c r="D2104" s="49">
        <f>_xll.qlCalendarAdvance(LocalCalendar,$D2103,B2104,"f",FALSE)</f>
        <v>54372</v>
      </c>
      <c r="E2104" s="49">
        <f>_xll.qlInterestRateIndexValueDate(IndexON,D2104)</f>
        <v>54372</v>
      </c>
      <c r="F2104" s="52">
        <f>IFERROR(_xll.qlIndexFixing(IndexON,D2104,TRUE,_xll.ohTrigger(RecalcTrigger,TriggerON)),NA())</f>
        <v>1.9497292013332945E-2</v>
      </c>
      <c r="H2104" s="49">
        <f>_xll.qlCalendarAdvance(IborCalendar,$H2103,B2104,"f",FALSE)</f>
        <v>54358</v>
      </c>
      <c r="I2104" s="49">
        <f>_xll.qlInterestRateIndexValueDate(Index1M,$H2104)</f>
        <v>54360</v>
      </c>
      <c r="J2104" s="52">
        <f>IFERROR(_xll.qlIndexFixing(Index1M,$H2104,TRUE,_xll.ohTrigger(RecalcTrigger,Trigger1M)),NA())</f>
        <v>2.1488088708954967E-2</v>
      </c>
      <c r="K2104" s="52">
        <f>IFERROR(_xll.qlIndexFixing(ONIndex1M,I2104,TRUE,_xll.ohTrigger(RecalcTrigger,Trigger1M)),NA())</f>
        <v>2.1473218724423759E-2</v>
      </c>
      <c r="L2104" s="52">
        <f>IFERROR(_xll.qlIndexFixing(Index3M,H2104,TRUE,_xll.ohTrigger(RecalcTrigger,Trigger3M)),NA())</f>
        <v>2.308536608663558E-2</v>
      </c>
      <c r="M2104" s="52">
        <f>IFERROR(_xll.qlIndexFixing(ONIndex3M,I2104,TRUE,_xll.ohTrigger(RecalcTrigger,Trigger3M)),NA())</f>
        <v>2.3044476095437361E-2</v>
      </c>
      <c r="N2104" s="52">
        <f>IFERROR(_xll.qlIndexFixing(Index6M,$H2104,TRUE,_xll.ohTrigger(RecalcTrigger,Trigger6M)),NA())</f>
        <v>2.4629456751895248E-2</v>
      </c>
      <c r="O2104" s="52">
        <f>IFERROR(_xll.qlIndexFixing(ONIndex6M,I2104,TRUE,_xll.ohTrigger(RecalcTrigger,Trigger6M)),NA())</f>
        <v>2.4532553808169766E-2</v>
      </c>
      <c r="P2104" s="52">
        <f>IFERROR(_xll.qlIndexFixing(Index1Y,$H2104,TRUE,_xll.ohTrigger(RecalcTrigger,Trigger1Y)),NA())</f>
        <v>2.6464716932130813E-2</v>
      </c>
      <c r="Q2104" s="52">
        <f>IFERROR(_xll.qlIndexFixing(ONIndex1Y,I2104,TRUE,_xll.ohTrigger(RecalcTrigger,Trigger1Y)),NA())</f>
        <v>2.6250706274790758E-2</v>
      </c>
    </row>
    <row r="2105" spans="2:17" x14ac:dyDescent="0.2">
      <c r="B2105" s="46" t="s">
        <v>51</v>
      </c>
      <c r="D2105" s="49">
        <f>_xll.qlCalendarAdvance(LocalCalendar,$D2104,B2105,"f",FALSE)</f>
        <v>54379</v>
      </c>
      <c r="E2105" s="49">
        <f>_xll.qlInterestRateIndexValueDate(IndexON,D2105)</f>
        <v>54379</v>
      </c>
      <c r="F2105" s="52">
        <f>IFERROR(_xll.qlIndexFixing(IndexON,D2105,TRUE,_xll.ohTrigger(RecalcTrigger,TriggerON)),NA())</f>
        <v>1.9493057703510175E-2</v>
      </c>
      <c r="H2105" s="49">
        <f>_xll.qlCalendarAdvance(IborCalendar,$H2104,B2105,"f",FALSE)</f>
        <v>54365</v>
      </c>
      <c r="I2105" s="49">
        <f>_xll.qlInterestRateIndexValueDate(Index1M,$H2105)</f>
        <v>54367</v>
      </c>
      <c r="J2105" s="52">
        <f>IFERROR(_xll.qlIndexFixing(Index1M,$H2105,TRUE,_xll.ohTrigger(RecalcTrigger,Trigger1M)),NA())</f>
        <v>2.1485822810133892E-2</v>
      </c>
      <c r="K2105" s="52">
        <f>IFERROR(_xll.qlIndexFixing(ONIndex1M,I2105,TRUE,_xll.ohTrigger(RecalcTrigger,Trigger1M)),NA())</f>
        <v>2.1470975593862462E-2</v>
      </c>
      <c r="L2105" s="52">
        <f>IFERROR(_xll.qlIndexFixing(Index3M,H2105,TRUE,_xll.ohTrigger(RecalcTrigger,Trigger3M)),NA())</f>
        <v>2.3081305490088747E-2</v>
      </c>
      <c r="M2105" s="52">
        <f>IFERROR(_xll.qlIndexFixing(ONIndex3M,I2105,TRUE,_xll.ohTrigger(RecalcTrigger,Trigger3M)),NA())</f>
        <v>2.3040452725400229E-2</v>
      </c>
      <c r="N2105" s="52">
        <f>IFERROR(_xll.qlIndexFixing(Index6M,$H2105,TRUE,_xll.ohTrigger(RecalcTrigger,Trigger6M)),NA())</f>
        <v>2.4624668253900972E-2</v>
      </c>
      <c r="O2105" s="52">
        <f>IFERROR(_xll.qlIndexFixing(ONIndex6M,I2105,TRUE,_xll.ohTrigger(RecalcTrigger,Trigger6M)),NA())</f>
        <v>2.452834756977218E-2</v>
      </c>
      <c r="P2105" s="52">
        <f>IFERROR(_xll.qlIndexFixing(Index1Y,$H2105,TRUE,_xll.ohTrigger(RecalcTrigger,Trigger1Y)),NA())</f>
        <v>2.6459587145502238E-2</v>
      </c>
      <c r="Q2105" s="52">
        <f>IFERROR(_xll.qlIndexFixing(ONIndex1Y,I2105,TRUE,_xll.ohTrigger(RecalcTrigger,Trigger1Y)),NA())</f>
        <v>2.62452758006404E-2</v>
      </c>
    </row>
    <row r="2106" spans="2:17" x14ac:dyDescent="0.2">
      <c r="B2106" s="46" t="s">
        <v>51</v>
      </c>
      <c r="D2106" s="49">
        <f>_xll.qlCalendarAdvance(LocalCalendar,$D2105,B2106,"f",FALSE)</f>
        <v>54386</v>
      </c>
      <c r="E2106" s="49">
        <f>_xll.qlInterestRateIndexValueDate(IndexON,D2106)</f>
        <v>54386</v>
      </c>
      <c r="F2106" s="52">
        <f>IFERROR(_xll.qlIndexFixing(IndexON,D2106,TRUE,_xll.ohTrigger(RecalcTrigger,TriggerON)),NA())</f>
        <v>1.9489064407336443E-2</v>
      </c>
      <c r="H2106" s="49">
        <f>_xll.qlCalendarAdvance(IborCalendar,$H2105,B2106,"f",FALSE)</f>
        <v>54372</v>
      </c>
      <c r="I2106" s="49">
        <f>_xll.qlInterestRateIndexValueDate(Index1M,$H2106)</f>
        <v>54374</v>
      </c>
      <c r="J2106" s="52">
        <f>IFERROR(_xll.qlIndexFixing(Index1M,$H2106,TRUE,_xll.ohTrigger(RecalcTrigger,Trigger1M)),NA())</f>
        <v>2.1483548503565819E-2</v>
      </c>
      <c r="K2106" s="52">
        <f>IFERROR(_xll.qlIndexFixing(ONIndex1M,I2106,TRUE,_xll.ohTrigger(RecalcTrigger,Trigger1M)),NA())</f>
        <v>2.1468724070894396E-2</v>
      </c>
      <c r="L2106" s="52">
        <f>IFERROR(_xll.qlIndexFixing(Index3M,H2106,TRUE,_xll.ohTrigger(RecalcTrigger,Trigger3M)),NA())</f>
        <v>2.3077242782136083E-2</v>
      </c>
      <c r="M2106" s="52">
        <f>IFERROR(_xll.qlIndexFixing(ONIndex3M,I2106,TRUE,_xll.ohTrigger(RecalcTrigger,Trigger3M)),NA())</f>
        <v>2.3036427252005609E-2</v>
      </c>
      <c r="N2106" s="52">
        <f>IFERROR(_xll.qlIndexFixing(Index6M,$H2106,TRUE,_xll.ohTrigger(RecalcTrigger,Trigger6M)),NA())</f>
        <v>2.4620415468151777E-2</v>
      </c>
      <c r="O2106" s="52">
        <f>IFERROR(_xll.qlIndexFixing(ONIndex6M,I2106,TRUE,_xll.ohTrigger(RecalcTrigger,Trigger6M)),NA())</f>
        <v>2.4524141704436175E-2</v>
      </c>
      <c r="P2106" s="52">
        <f>IFERROR(_xll.qlIndexFixing(Index1Y,$H2106,TRUE,_xll.ohTrigger(RecalcTrigger,Trigger1Y)),NA())</f>
        <v>2.6454474537758829E-2</v>
      </c>
      <c r="Q2106" s="52">
        <f>IFERROR(_xll.qlIndexFixing(ONIndex1Y,I2106,TRUE,_xll.ohTrigger(RecalcTrigger,Trigger1Y)),NA())</f>
        <v>2.6239862032726435E-2</v>
      </c>
    </row>
    <row r="2107" spans="2:17" x14ac:dyDescent="0.2">
      <c r="B2107" s="46" t="s">
        <v>51</v>
      </c>
      <c r="D2107" s="49">
        <f>_xll.qlCalendarAdvance(LocalCalendar,$D2106,B2107,"f",FALSE)</f>
        <v>54393</v>
      </c>
      <c r="E2107" s="49">
        <f>_xll.qlInterestRateIndexValueDate(IndexON,D2107)</f>
        <v>54393</v>
      </c>
      <c r="F2107" s="52">
        <f>IFERROR(_xll.qlIndexFixing(IndexON,D2107,TRUE,_xll.ohTrigger(RecalcTrigger,TriggerON)),NA())</f>
        <v>1.9485069217237694E-2</v>
      </c>
      <c r="H2107" s="49">
        <f>_xll.qlCalendarAdvance(IborCalendar,$H2106,B2107,"f",FALSE)</f>
        <v>54379</v>
      </c>
      <c r="I2107" s="49">
        <f>_xll.qlInterestRateIndexValueDate(Index1M,$H2107)</f>
        <v>54381</v>
      </c>
      <c r="J2107" s="52">
        <f>IFERROR(_xll.qlIndexFixing(Index1M,$H2107,TRUE,_xll.ohTrigger(RecalcTrigger,Trigger1M)),NA())</f>
        <v>2.1481265789255743E-2</v>
      </c>
      <c r="K2107" s="52">
        <f>IFERROR(_xll.qlIndexFixing(ONIndex1M,I2107,TRUE,_xll.ohTrigger(RecalcTrigger,Trigger1M)),NA())</f>
        <v>2.146646415511988E-2</v>
      </c>
      <c r="L2107" s="52">
        <f>IFERROR(_xll.qlIndexFixing(Index3M,H2107,TRUE,_xll.ohTrigger(RecalcTrigger,Trigger3M)),NA())</f>
        <v>2.307317796278888E-2</v>
      </c>
      <c r="M2107" s="52">
        <f>IFERROR(_xll.qlIndexFixing(ONIndex3M,I2107,TRUE,_xll.ohTrigger(RecalcTrigger,Trigger3M)),NA())</f>
        <v>2.3032399675333437E-2</v>
      </c>
      <c r="N2107" s="52">
        <f>IFERROR(_xll.qlIndexFixing(Index6M,$H2107,TRUE,_xll.ohTrigger(RecalcTrigger,Trigger6M)),NA())</f>
        <v>2.4616163069121746E-2</v>
      </c>
      <c r="O2107" s="52">
        <f>IFERROR(_xll.qlIndexFixing(ONIndex6M,I2107,TRUE,_xll.ohTrigger(RecalcTrigger,Trigger6M)),NA())</f>
        <v>2.4519936212401561E-2</v>
      </c>
      <c r="P2107" s="52">
        <f>IFERROR(_xll.qlIndexFixing(Index1Y,$H2107,TRUE,_xll.ohTrigger(RecalcTrigger,Trigger1Y)),NA())</f>
        <v>2.6449379108639752E-2</v>
      </c>
      <c r="Q2107" s="52">
        <f>IFERROR(_xll.qlIndexFixing(ONIndex1Y,I2107,TRUE,_xll.ohTrigger(RecalcTrigger,Trigger1Y)),NA())</f>
        <v>2.6234464970888993E-2</v>
      </c>
    </row>
    <row r="2108" spans="2:17" x14ac:dyDescent="0.2">
      <c r="B2108" s="46" t="s">
        <v>51</v>
      </c>
      <c r="D2108" s="49">
        <f>_xll.qlCalendarAdvance(LocalCalendar,$D2107,B2108,"f",FALSE)</f>
        <v>54400</v>
      </c>
      <c r="E2108" s="49">
        <f>_xll.qlInterestRateIndexValueDate(IndexON,D2108)</f>
        <v>54400</v>
      </c>
      <c r="F2108" s="52">
        <f>IFERROR(_xll.qlIndexFixing(IndexON,D2108,TRUE,_xll.ohTrigger(RecalcTrigger,TriggerON)),NA())</f>
        <v>1.9481072133133992E-2</v>
      </c>
      <c r="H2108" s="49">
        <f>_xll.qlCalendarAdvance(IborCalendar,$H2107,B2108,"f",FALSE)</f>
        <v>54386</v>
      </c>
      <c r="I2108" s="49">
        <f>_xll.qlInterestRateIndexValueDate(Index1M,$H2108)</f>
        <v>54389</v>
      </c>
      <c r="J2108" s="52">
        <f>IFERROR(_xll.qlIndexFixing(Index1M,$H2108,TRUE,_xll.ohTrigger(RecalcTrigger,Trigger1M)),NA())</f>
        <v>2.1478646677718094E-2</v>
      </c>
      <c r="K2108" s="52">
        <f>IFERROR(_xll.qlIndexFixing(ONIndex1M,I2108,TRUE,_xll.ohTrigger(RecalcTrigger,Trigger1M)),NA())</f>
        <v>2.1464825862684833E-2</v>
      </c>
      <c r="L2108" s="52">
        <f>IFERROR(_xll.qlIndexFixing(Index3M,H2108,TRUE,_xll.ohTrigger(RecalcTrigger,Trigger3M)),NA())</f>
        <v>2.3068083123657074E-2</v>
      </c>
      <c r="M2108" s="52">
        <f>IFERROR(_xll.qlIndexFixing(ONIndex3M,I2108,TRUE,_xll.ohTrigger(RecalcTrigger,Trigger3M)),NA())</f>
        <v>2.3028691213609065E-2</v>
      </c>
      <c r="N2108" s="52">
        <f>IFERROR(_xll.qlIndexFixing(Index6M,$H2108,TRUE,_xll.ohTrigger(RecalcTrigger,Trigger6M)),NA())</f>
        <v>2.4611303658045345E-2</v>
      </c>
      <c r="O2108" s="52">
        <f>IFERROR(_xll.qlIndexFixing(ONIndex6M,I2108,TRUE,_xll.ohTrigger(RecalcTrigger,Trigger6M)),NA())</f>
        <v>2.4516199079425149E-2</v>
      </c>
      <c r="P2108" s="52">
        <f>IFERROR(_xll.qlIndexFixing(Index1Y,$H2108,TRUE,_xll.ohTrigger(RecalcTrigger,Trigger1Y)),NA())</f>
        <v>2.644479969552431E-2</v>
      </c>
      <c r="Q2108" s="52">
        <f>IFERROR(_xll.qlIndexFixing(ONIndex1Y,I2108,TRUE,_xll.ohTrigger(RecalcTrigger,Trigger1Y)),NA())</f>
        <v>2.6229461389313258E-2</v>
      </c>
    </row>
    <row r="2109" spans="2:17" x14ac:dyDescent="0.2">
      <c r="B2109" s="46" t="s">
        <v>51</v>
      </c>
      <c r="D2109" s="49">
        <f>_xll.qlCalendarAdvance(LocalCalendar,$D2108,B2109,"f",FALSE)</f>
        <v>54407</v>
      </c>
      <c r="E2109" s="49">
        <f>_xll.qlInterestRateIndexValueDate(IndexON,D2109)</f>
        <v>54407</v>
      </c>
      <c r="F2109" s="52">
        <f>IFERROR(_xll.qlIndexFixing(IndexON,D2109,TRUE,_xll.ohTrigger(RecalcTrigger,TriggerON)),NA())</f>
        <v>1.9477073155105273E-2</v>
      </c>
      <c r="H2109" s="49">
        <f>_xll.qlCalendarAdvance(IborCalendar,$H2108,B2109,"f",FALSE)</f>
        <v>54393</v>
      </c>
      <c r="I2109" s="49">
        <f>_xll.qlInterestRateIndexValueDate(Index1M,$H2109)</f>
        <v>54395</v>
      </c>
      <c r="J2109" s="52">
        <f>IFERROR(_xll.qlIndexFixing(Index1M,$H2109,TRUE,_xll.ohTrigger(RecalcTrigger,Trigger1M)),NA())</f>
        <v>2.1476675137442058E-2</v>
      </c>
      <c r="K2109" s="52">
        <f>IFERROR(_xll.qlIndexFixing(ONIndex1M,I2109,TRUE,_xll.ohTrigger(RecalcTrigger,Trigger1M)),NA())</f>
        <v>2.1461919145631114E-2</v>
      </c>
      <c r="L2109" s="52">
        <f>IFERROR(_xll.qlIndexFixing(Index3M,H2109,TRUE,_xll.ohTrigger(RecalcTrigger,Trigger3M)),NA())</f>
        <v>2.3064149182105531E-2</v>
      </c>
      <c r="M2109" s="52">
        <f>IFERROR(_xll.qlIndexFixing(ONIndex3M,I2109,TRUE,_xll.ohTrigger(RecalcTrigger,Trigger3M)),NA())</f>
        <v>2.3024338212396245E-2</v>
      </c>
      <c r="N2109" s="52">
        <f>IFERROR(_xll.qlIndexFixing(Index6M,$H2109,TRUE,_xll.ohTrigger(RecalcTrigger,Trigger6M)),NA())</f>
        <v>2.4608193449764344E-2</v>
      </c>
      <c r="O2109" s="52">
        <f>IFERROR(_xll.qlIndexFixing(ONIndex6M,I2109,TRUE,_xll.ohTrigger(RecalcTrigger,Trigger6M)),NA())</f>
        <v>2.4511526348076629E-2</v>
      </c>
      <c r="P2109" s="52">
        <f>IFERROR(_xll.qlIndexFixing(Index1Y,$H2109,TRUE,_xll.ohTrigger(RecalcTrigger,Trigger1Y)),NA())</f>
        <v>2.6439239785240896E-2</v>
      </c>
      <c r="Q2109" s="52">
        <f>IFERROR(_xll.qlIndexFixing(ONIndex1Y,I2109,TRUE,_xll.ohTrigger(RecalcTrigger,Trigger1Y)),NA())</f>
        <v>2.622372096576342E-2</v>
      </c>
    </row>
    <row r="2110" spans="2:17" x14ac:dyDescent="0.2">
      <c r="B2110" s="46" t="s">
        <v>51</v>
      </c>
      <c r="D2110" s="49">
        <f>_xll.qlCalendarAdvance(LocalCalendar,$D2109,B2110,"f",FALSE)</f>
        <v>54414</v>
      </c>
      <c r="E2110" s="49">
        <f>_xll.qlInterestRateIndexValueDate(IndexON,D2110)</f>
        <v>54414</v>
      </c>
      <c r="F2110" s="52">
        <f>IFERROR(_xll.qlIndexFixing(IndexON,D2110,TRUE,_xll.ohTrigger(RecalcTrigger,TriggerON)),NA())</f>
        <v>1.9473072283071602E-2</v>
      </c>
      <c r="H2110" s="49">
        <f>_xll.qlCalendarAdvance(IborCalendar,$H2109,B2110,"f",FALSE)</f>
        <v>54400</v>
      </c>
      <c r="I2110" s="49">
        <f>_xll.qlInterestRateIndexValueDate(Index1M,$H2110)</f>
        <v>54402</v>
      </c>
      <c r="J2110" s="52">
        <f>IFERROR(_xll.qlIndexFixing(Index1M,$H2110,TRUE,_xll.ohTrigger(RecalcTrigger,Trigger1M)),NA())</f>
        <v>2.1474367199940947E-2</v>
      </c>
      <c r="K2110" s="52">
        <f>IFERROR(_xll.qlIndexFixing(ONIndex1M,I2110,TRUE,_xll.ohTrigger(RecalcTrigger,Trigger1M)),NA())</f>
        <v>2.1459634051836929E-2</v>
      </c>
      <c r="L2110" s="52">
        <f>IFERROR(_xll.qlIndexFixing(Index3M,H2110,TRUE,_xll.ohTrigger(RecalcTrigger,Trigger3M)),NA())</f>
        <v>2.3060078850271282E-2</v>
      </c>
      <c r="M2110" s="52">
        <f>IFERROR(_xll.qlIndexFixing(ONIndex3M,I2110,TRUE,_xll.ohTrigger(RecalcTrigger,Trigger3M)),NA())</f>
        <v>2.3020304325891416E-2</v>
      </c>
      <c r="N2110" s="52">
        <f>IFERROR(_xll.qlIndexFixing(Index6M,$H2110,TRUE,_xll.ohTrigger(RecalcTrigger,Trigger6M)),NA())</f>
        <v>2.4603941949707723E-2</v>
      </c>
      <c r="O2110" s="52">
        <f>IFERROR(_xll.qlIndexFixing(ONIndex6M,I2110,TRUE,_xll.ohTrigger(RecalcTrigger,Trigger6M)),NA())</f>
        <v>2.4507321975546503E-2</v>
      </c>
      <c r="P2110" s="52">
        <f>IFERROR(_xll.qlIndexFixing(Index1Y,$H2110,TRUE,_xll.ohTrigger(RecalcTrigger,Trigger1Y)),NA())</f>
        <v>2.6434195890445364E-2</v>
      </c>
      <c r="Q2110" s="52">
        <f>IFERROR(_xll.qlIndexFixing(ONIndex1Y,I2110,TRUE,_xll.ohTrigger(RecalcTrigger,Trigger1Y)),NA())</f>
        <v>2.6218374022315416E-2</v>
      </c>
    </row>
    <row r="2111" spans="2:17" x14ac:dyDescent="0.2">
      <c r="B2111" s="46" t="s">
        <v>51</v>
      </c>
      <c r="D2111" s="49">
        <f>_xll.qlCalendarAdvance(LocalCalendar,$D2110,B2111,"f",FALSE)</f>
        <v>54421</v>
      </c>
      <c r="E2111" s="49">
        <f>_xll.qlInterestRateIndexValueDate(IndexON,D2111)</f>
        <v>54421</v>
      </c>
      <c r="F2111" s="52">
        <f>IFERROR(_xll.qlIndexFixing(IndexON,D2111,TRUE,_xll.ohTrigger(RecalcTrigger,TriggerON)),NA())</f>
        <v>1.9469069517112914E-2</v>
      </c>
      <c r="H2111" s="49">
        <f>_xll.qlCalendarAdvance(IborCalendar,$H2110,B2111,"f",FALSE)</f>
        <v>54407</v>
      </c>
      <c r="I2111" s="49">
        <f>_xll.qlInterestRateIndexValueDate(Index1M,$H2111)</f>
        <v>54409</v>
      </c>
      <c r="J2111" s="52">
        <f>IFERROR(_xll.qlIndexFixing(Index1M,$H2111,TRUE,_xll.ohTrigger(RecalcTrigger,Trigger1M)),NA())</f>
        <v>2.1472524556621735E-2</v>
      </c>
      <c r="K2111" s="52">
        <f>IFERROR(_xll.qlIndexFixing(ONIndex1M,I2111,TRUE,_xll.ohTrigger(RecalcTrigger,Trigger1M)),NA())</f>
        <v>2.1457340565556038E-2</v>
      </c>
      <c r="L2111" s="52">
        <f>IFERROR(_xll.qlIndexFixing(Index3M,H2111,TRUE,_xll.ohTrigger(RecalcTrigger,Trigger3M)),NA())</f>
        <v>2.305600640724581E-2</v>
      </c>
      <c r="M2111" s="52">
        <f>IFERROR(_xll.qlIndexFixing(ONIndex3M,I2111,TRUE,_xll.ohTrigger(RecalcTrigger,Trigger3M)),NA())</f>
        <v>2.3016268336268908E-2</v>
      </c>
      <c r="N2111" s="52">
        <f>IFERROR(_xll.qlIndexFixing(Index6M,$H2111,TRUE,_xll.ohTrigger(RecalcTrigger,Trigger6M)),NA())</f>
        <v>2.4599690836435772E-2</v>
      </c>
      <c r="O2111" s="52">
        <f>IFERROR(_xll.qlIndexFixing(ONIndex6M,I2111,TRUE,_xll.ohTrigger(RecalcTrigger,Trigger6M)),NA())</f>
        <v>2.4503117976317768E-2</v>
      </c>
      <c r="P2111" s="52">
        <f>IFERROR(_xll.qlIndexFixing(Index1Y,$H2111,TRUE,_xll.ohTrigger(RecalcTrigger,Trigger1Y)),NA())</f>
        <v>2.642916917324354E-2</v>
      </c>
      <c r="Q2111" s="52">
        <f>IFERROR(_xll.qlIndexFixing(ONIndex1Y,I2111,TRUE,_xll.ohTrigger(RecalcTrigger,Trigger1Y)),NA())</f>
        <v>2.6213043785103807E-2</v>
      </c>
    </row>
    <row r="2112" spans="2:17" x14ac:dyDescent="0.2">
      <c r="B2112" s="46" t="s">
        <v>51</v>
      </c>
      <c r="D2112" s="49">
        <f>_xll.qlCalendarAdvance(LocalCalendar,$D2111,B2112,"f",FALSE)</f>
        <v>54428</v>
      </c>
      <c r="E2112" s="49">
        <f>_xll.qlInterestRateIndexValueDate(IndexON,D2112)</f>
        <v>54428</v>
      </c>
      <c r="F2112" s="52">
        <f>IFERROR(_xll.qlIndexFixing(IndexON,D2112,TRUE,_xll.ohTrigger(RecalcTrigger,TriggerON)),NA())</f>
        <v>1.9465064857229208E-2</v>
      </c>
      <c r="H2112" s="49">
        <f>_xll.qlCalendarAdvance(IborCalendar,$H2111,B2112,"f",FALSE)</f>
        <v>54414</v>
      </c>
      <c r="I2112" s="49">
        <f>_xll.qlInterestRateIndexValueDate(Index1M,$H2112)</f>
        <v>54416</v>
      </c>
      <c r="J2112" s="52">
        <f>IFERROR(_xll.qlIndexFixing(Index1M,$H2112,TRUE,_xll.ohTrigger(RecalcTrigger,Trigger1M)),NA())</f>
        <v>2.1469726101790154E-2</v>
      </c>
      <c r="K2112" s="52">
        <f>IFERROR(_xll.qlIndexFixing(ONIndex1M,I2112,TRUE,_xll.ohTrigger(RecalcTrigger,Trigger1M)),NA())</f>
        <v>2.1456936615162903E-2</v>
      </c>
      <c r="L2112" s="52">
        <f>IFERROR(_xll.qlIndexFixing(Index3M,H2112,TRUE,_xll.ohTrigger(RecalcTrigger,Trigger3M)),NA())</f>
        <v>2.305193185303267E-2</v>
      </c>
      <c r="M2112" s="52">
        <f>IFERROR(_xll.qlIndexFixing(ONIndex3M,I2112,TRUE,_xll.ohTrigger(RecalcTrigger,Trigger3M)),NA())</f>
        <v>2.3014017981310531E-2</v>
      </c>
      <c r="N2112" s="52">
        <f>IFERROR(_xll.qlIndexFixing(Index6M,$H2112,TRUE,_xll.ohTrigger(RecalcTrigger,Trigger6M)),NA())</f>
        <v>2.4595440109945414E-2</v>
      </c>
      <c r="O2112" s="52">
        <f>IFERROR(_xll.qlIndexFixing(ONIndex6M,I2112,TRUE,_xll.ohTrigger(RecalcTrigger,Trigger6M)),NA())</f>
        <v>2.4501047716993796E-2</v>
      </c>
      <c r="P2112" s="52">
        <f>IFERROR(_xll.qlIndexFixing(Index1Y,$H2112,TRUE,_xll.ohTrigger(RecalcTrigger,Trigger1Y)),NA())</f>
        <v>2.6427234361611852E-2</v>
      </c>
      <c r="Q2112" s="52">
        <f>IFERROR(_xll.qlIndexFixing(ONIndex1Y,I2112,TRUE,_xll.ohTrigger(RecalcTrigger,Trigger1Y)),NA())</f>
        <v>2.6210031154606739E-2</v>
      </c>
    </row>
    <row r="2113" spans="2:17" x14ac:dyDescent="0.2">
      <c r="B2113" s="46" t="s">
        <v>51</v>
      </c>
      <c r="D2113" s="49">
        <f>_xll.qlCalendarAdvance(LocalCalendar,$D2112,B2113,"f",FALSE)</f>
        <v>54435</v>
      </c>
      <c r="E2113" s="49">
        <f>_xll.qlInterestRateIndexValueDate(IndexON,D2113)</f>
        <v>54435</v>
      </c>
      <c r="F2113" s="52">
        <f>IFERROR(_xll.qlIndexFixing(IndexON,D2113,TRUE,_xll.ohTrigger(RecalcTrigger,TriggerON)),NA())</f>
        <v>1.9461058303420486E-2</v>
      </c>
      <c r="H2113" s="49">
        <f>_xll.qlCalendarAdvance(IborCalendar,$H2112,B2113,"f",FALSE)</f>
        <v>54421</v>
      </c>
      <c r="I2113" s="49">
        <f>_xll.qlInterestRateIndexValueDate(Index1M,$H2113)</f>
        <v>54423</v>
      </c>
      <c r="J2113" s="52">
        <f>IFERROR(_xll.qlIndexFixing(Index1M,$H2113,TRUE,_xll.ohTrigger(RecalcTrigger,Trigger1M)),NA())</f>
        <v>2.1465975961198727E-2</v>
      </c>
      <c r="K2113" s="52">
        <f>IFERROR(_xll.qlIndexFixing(ONIndex1M,I2113,TRUE,_xll.ohTrigger(RecalcTrigger,Trigger1M)),NA())</f>
        <v>2.1454149726503058E-2</v>
      </c>
      <c r="L2113" s="52">
        <f>IFERROR(_xll.qlIndexFixing(Index3M,H2113,TRUE,_xll.ohTrigger(RecalcTrigger,Trigger3M)),NA())</f>
        <v>2.3047855187639854E-2</v>
      </c>
      <c r="M2113" s="52">
        <f>IFERROR(_xll.qlIndexFixing(ONIndex3M,I2113,TRUE,_xll.ohTrigger(RecalcTrigger,Trigger3M)),NA())</f>
        <v>2.3009529654796079E-2</v>
      </c>
      <c r="N2113" s="52">
        <f>IFERROR(_xll.qlIndexFixing(Index6M,$H2113,TRUE,_xll.ohTrigger(RecalcTrigger,Trigger6M)),NA())</f>
        <v>2.4590656795890346E-2</v>
      </c>
      <c r="O2113" s="52">
        <f>IFERROR(_xll.qlIndexFixing(ONIndex6M,I2113,TRUE,_xll.ohTrigger(RecalcTrigger,Trigger6M)),NA())</f>
        <v>2.4496310345079042E-2</v>
      </c>
      <c r="P2113" s="52">
        <f>IFERROR(_xll.qlIndexFixing(Index1Y,$H2113,TRUE,_xll.ohTrigger(RecalcTrigger,Trigger1Y)),NA())</f>
        <v>2.6418551799183142E-2</v>
      </c>
      <c r="Q2113" s="52">
        <f>IFERROR(_xll.qlIndexFixing(ONIndex1Y,I2113,TRUE,_xll.ohTrigger(RecalcTrigger,Trigger1Y)),NA())</f>
        <v>2.6204161371199408E-2</v>
      </c>
    </row>
    <row r="2114" spans="2:17" x14ac:dyDescent="0.2">
      <c r="B2114" s="46" t="s">
        <v>51</v>
      </c>
      <c r="D2114" s="49">
        <f>_xll.qlCalendarAdvance(LocalCalendar,$D2113,B2114,"f",FALSE)</f>
        <v>54442</v>
      </c>
      <c r="E2114" s="49">
        <f>_xll.qlInterestRateIndexValueDate(IndexON,D2114)</f>
        <v>54442</v>
      </c>
      <c r="F2114" s="52">
        <f>IFERROR(_xll.qlIndexFixing(IndexON,D2114,TRUE,_xll.ohTrigger(RecalcTrigger,TriggerON)),NA())</f>
        <v>1.9457049855606812E-2</v>
      </c>
      <c r="H2114" s="49">
        <f>_xll.qlCalendarAdvance(IborCalendar,$H2113,B2114,"f",FALSE)</f>
        <v>54428</v>
      </c>
      <c r="I2114" s="49">
        <f>_xll.qlInterestRateIndexValueDate(Index1M,$H2114)</f>
        <v>54430</v>
      </c>
      <c r="J2114" s="52">
        <f>IFERROR(_xll.qlIndexFixing(Index1M,$H2114,TRUE,_xll.ohTrigger(RecalcTrigger,Trigger1M)),NA())</f>
        <v>2.1465051372798749E-2</v>
      </c>
      <c r="K2114" s="52">
        <f>IFERROR(_xll.qlIndexFixing(ONIndex1M,I2114,TRUE,_xll.ohTrigger(RecalcTrigger,Trigger1M)),NA())</f>
        <v>2.1450409750354282E-2</v>
      </c>
      <c r="L2114" s="52">
        <f>IFERROR(_xll.qlIndexFixing(Index3M,H2114,TRUE,_xll.ohTrigger(RecalcTrigger,Trigger3M)),NA())</f>
        <v>2.304377641107358E-2</v>
      </c>
      <c r="M2114" s="52">
        <f>IFERROR(_xll.qlIndexFixing(ONIndex3M,I2114,TRUE,_xll.ohTrigger(RecalcTrigger,Trigger3M)),NA())</f>
        <v>2.3004147747416326E-2</v>
      </c>
      <c r="N2114" s="52">
        <f>IFERROR(_xll.qlIndexFixing(Index6M,$H2114,TRUE,_xll.ohTrigger(RecalcTrigger,Trigger6M)),NA())</f>
        <v>2.4586407103820717E-2</v>
      </c>
      <c r="O2114" s="52">
        <f>IFERROR(_xll.qlIndexFixing(ONIndex6M,I2114,TRUE,_xll.ohTrigger(RecalcTrigger,Trigger6M)),NA())</f>
        <v>2.4490508217560603E-2</v>
      </c>
      <c r="P2114" s="52">
        <f>IFERROR(_xll.qlIndexFixing(Index1Y,$H2114,TRUE,_xll.ohTrigger(RecalcTrigger,Trigger1Y)),NA())</f>
        <v>2.6414192084650651E-2</v>
      </c>
      <c r="Q2114" s="52">
        <f>IFERROR(_xll.qlIndexFixing(ONIndex1Y,I2114,TRUE,_xll.ohTrigger(RecalcTrigger,Trigger1Y)),NA())</f>
        <v>2.619715331016792E-2</v>
      </c>
    </row>
    <row r="2115" spans="2:17" x14ac:dyDescent="0.2">
      <c r="B2115" s="46" t="s">
        <v>51</v>
      </c>
      <c r="D2115" s="49">
        <f>_xll.qlCalendarAdvance(LocalCalendar,$D2114,B2115,"f",FALSE)</f>
        <v>54449</v>
      </c>
      <c r="E2115" s="49">
        <f>_xll.qlInterestRateIndexValueDate(IndexON,D2115)</f>
        <v>54449</v>
      </c>
      <c r="F2115" s="52">
        <f>IFERROR(_xll.qlIndexFixing(IndexON,D2115,TRUE,_xll.ohTrigger(RecalcTrigger,TriggerON)),NA())</f>
        <v>1.945303951386812E-2</v>
      </c>
      <c r="H2115" s="49">
        <f>_xll.qlCalendarAdvance(IborCalendar,$H2114,B2115,"f",FALSE)</f>
        <v>54435</v>
      </c>
      <c r="I2115" s="49">
        <f>_xll.qlInterestRateIndexValueDate(Index1M,$H2115)</f>
        <v>54437</v>
      </c>
      <c r="J2115" s="52">
        <f>IFERROR(_xll.qlIndexFixing(Index1M,$H2115,TRUE,_xll.ohTrigger(RecalcTrigger,Trigger1M)),NA())</f>
        <v>2.1463172139308415E-2</v>
      </c>
      <c r="K2115" s="52">
        <f>IFERROR(_xll.qlIndexFixing(ONIndex1M,I2115,TRUE,_xll.ohTrigger(RecalcTrigger,Trigger1M)),NA())</f>
        <v>2.1448082693407144E-2</v>
      </c>
      <c r="L2115" s="52">
        <f>IFERROR(_xll.qlIndexFixing(Index3M,H2115,TRUE,_xll.ohTrigger(RecalcTrigger,Trigger3M)),NA())</f>
        <v>2.3039695523341841E-2</v>
      </c>
      <c r="M2115" s="52">
        <f>IFERROR(_xll.qlIndexFixing(ONIndex3M,I2115,TRUE,_xll.ohTrigger(RecalcTrigger,Trigger3M)),NA())</f>
        <v>2.3000103344683609E-2</v>
      </c>
      <c r="N2115" s="52">
        <f>IFERROR(_xll.qlIndexFixing(Index6M,$H2115,TRUE,_xll.ohTrigger(RecalcTrigger,Trigger6M)),NA())</f>
        <v>2.4582157798450823E-2</v>
      </c>
      <c r="O2115" s="52">
        <f>IFERROR(_xll.qlIndexFixing(ONIndex6M,I2115,TRUE,_xll.ohTrigger(RecalcTrigger,Trigger6M)),NA())</f>
        <v>2.4486305711217682E-2</v>
      </c>
      <c r="P2115" s="52">
        <f>IFERROR(_xll.qlIndexFixing(Index1Y,$H2115,TRUE,_xll.ohTrigger(RecalcTrigger,Trigger1Y)),NA())</f>
        <v>2.6409234075277729E-2</v>
      </c>
      <c r="Q2115" s="52">
        <f>IFERROR(_xll.qlIndexFixing(ONIndex1Y,I2115,TRUE,_xll.ohTrigger(RecalcTrigger,Trigger1Y)),NA())</f>
        <v>2.6191889897582143E-2</v>
      </c>
    </row>
    <row r="2116" spans="2:17" x14ac:dyDescent="0.2">
      <c r="B2116" s="46" t="s">
        <v>51</v>
      </c>
      <c r="D2116" s="49">
        <f>_xll.qlCalendarAdvance(LocalCalendar,$D2115,B2116,"f",FALSE)</f>
        <v>54456</v>
      </c>
      <c r="E2116" s="49">
        <f>_xll.qlInterestRateIndexValueDate(IndexON,D2116)</f>
        <v>54456</v>
      </c>
      <c r="F2116" s="52">
        <f>IFERROR(_xll.qlIndexFixing(IndexON,D2116,TRUE,_xll.ohTrigger(RecalcTrigger,TriggerON)),NA())</f>
        <v>1.9449027278284348E-2</v>
      </c>
      <c r="H2116" s="49">
        <f>_xll.qlCalendarAdvance(IborCalendar,$H2115,B2116,"f",FALSE)</f>
        <v>54442</v>
      </c>
      <c r="I2116" s="49">
        <f>_xll.qlInterestRateIndexValueDate(Index1M,$H2116)</f>
        <v>54444</v>
      </c>
      <c r="J2116" s="52">
        <f>IFERROR(_xll.qlIndexFixing(Index1M,$H2116,TRUE,_xll.ohTrigger(RecalcTrigger,Trigger1M)),NA())</f>
        <v>2.146034301301919E-2</v>
      </c>
      <c r="K2116" s="52">
        <f>IFERROR(_xll.qlIndexFixing(ONIndex1M,I2116,TRUE,_xll.ohTrigger(RecalcTrigger,Trigger1M)),NA())</f>
        <v>2.1445747243653557E-2</v>
      </c>
      <c r="L2116" s="52">
        <f>IFERROR(_xll.qlIndexFixing(Index3M,H2116,TRUE,_xll.ohTrigger(RecalcTrigger,Trigger3M)),NA())</f>
        <v>2.3035612524447302E-2</v>
      </c>
      <c r="M2116" s="52">
        <f>IFERROR(_xll.qlIndexFixing(ONIndex3M,I2116,TRUE,_xll.ohTrigger(RecalcTrigger,Trigger3M)),NA())</f>
        <v>2.2996056838513468E-2</v>
      </c>
      <c r="N2116" s="52">
        <f>IFERROR(_xll.qlIndexFixing(Index6M,$H2116,TRUE,_xll.ohTrigger(RecalcTrigger,Trigger6M)),NA())</f>
        <v>2.4577908879776688E-2</v>
      </c>
      <c r="O2116" s="52">
        <f>IFERROR(_xll.qlIndexFixing(ONIndex6M,I2116,TRUE,_xll.ohTrigger(RecalcTrigger,Trigger6M)),NA())</f>
        <v>2.4482103577856407E-2</v>
      </c>
      <c r="P2116" s="52">
        <f>IFERROR(_xll.qlIndexFixing(Index1Y,$H2116,TRUE,_xll.ohTrigger(RecalcTrigger,Trigger1Y)),NA())</f>
        <v>2.640429324222961E-2</v>
      </c>
      <c r="Q2116" s="52">
        <f>IFERROR(_xll.qlIndexFixing(ONIndex1Y,I2116,TRUE,_xll.ohTrigger(RecalcTrigger,Trigger1Y)),NA())</f>
        <v>2.6186643191072889E-2</v>
      </c>
    </row>
    <row r="2117" spans="2:17" x14ac:dyDescent="0.2">
      <c r="B2117" s="46" t="s">
        <v>51</v>
      </c>
      <c r="D2117" s="49">
        <f>_xll.qlCalendarAdvance(LocalCalendar,$D2116,B2117,"f",FALSE)</f>
        <v>54463</v>
      </c>
      <c r="E2117" s="49">
        <f>_xll.qlInterestRateIndexValueDate(IndexON,D2117)</f>
        <v>54463</v>
      </c>
      <c r="F2117" s="52">
        <f>IFERROR(_xll.qlIndexFixing(IndexON,D2117,TRUE,_xll.ohTrigger(RecalcTrigger,TriggerON)),NA())</f>
        <v>1.9445013148615686E-2</v>
      </c>
      <c r="H2117" s="49">
        <f>_xll.qlCalendarAdvance(IborCalendar,$H2116,B2117,"f",FALSE)</f>
        <v>54449</v>
      </c>
      <c r="I2117" s="49">
        <f>_xll.qlInterestRateIndexValueDate(Index1M,$H2117)</f>
        <v>54451</v>
      </c>
      <c r="J2117" s="52">
        <f>IFERROR(_xll.qlIndexFixing(Index1M,$H2117,TRUE,_xll.ohTrigger(RecalcTrigger,Trigger1M)),NA())</f>
        <v>2.1456568129468528E-2</v>
      </c>
      <c r="K2117" s="52">
        <f>IFERROR(_xll.qlIndexFixing(ONIndex1M,I2117,TRUE,_xll.ohTrigger(RecalcTrigger,Trigger1M)),NA())</f>
        <v>2.1443403401253391E-2</v>
      </c>
      <c r="L2117" s="52">
        <f>IFERROR(_xll.qlIndexFixing(Index3M,H2117,TRUE,_xll.ohTrigger(RecalcTrigger,Trigger3M)),NA())</f>
        <v>2.3031527414400621E-2</v>
      </c>
      <c r="M2117" s="52">
        <f>IFERROR(_xll.qlIndexFixing(ONIndex3M,I2117,TRUE,_xll.ohTrigger(RecalcTrigger,Trigger3M)),NA())</f>
        <v>2.2992008229065775E-2</v>
      </c>
      <c r="N2117" s="52">
        <f>IFERROR(_xll.qlIndexFixing(Index6M,$H2117,TRUE,_xll.ohTrigger(RecalcTrigger,Trigger6M)),NA())</f>
        <v>2.4573660347796983E-2</v>
      </c>
      <c r="O2117" s="52">
        <f>IFERROR(_xll.qlIndexFixing(ONIndex6M,I2117,TRUE,_xll.ohTrigger(RecalcTrigger,Trigger6M)),NA())</f>
        <v>2.4477901817716585E-2</v>
      </c>
      <c r="P2117" s="52">
        <f>IFERROR(_xll.qlIndexFixing(Index1Y,$H2117,TRUE,_xll.ohTrigger(RecalcTrigger,Trigger1Y)),NA())</f>
        <v>2.6399369585255315E-2</v>
      </c>
      <c r="Q2117" s="52">
        <f>IFERROR(_xll.qlIndexFixing(ONIndex1Y,I2117,TRUE,_xll.ohTrigger(RecalcTrigger,Trigger1Y)),NA())</f>
        <v>2.6181413190640157E-2</v>
      </c>
    </row>
    <row r="2118" spans="2:17" x14ac:dyDescent="0.2">
      <c r="B2118" s="46" t="s">
        <v>51</v>
      </c>
      <c r="D2118" s="49">
        <f>_xll.qlCalendarAdvance(LocalCalendar,$D2117,B2118,"f",FALSE)</f>
        <v>54470</v>
      </c>
      <c r="E2118" s="49">
        <f>_xll.qlInterestRateIndexValueDate(IndexON,D2118)</f>
        <v>54470</v>
      </c>
      <c r="F2118" s="52">
        <f>IFERROR(_xll.qlIndexFixing(IndexON,D2118,TRUE,_xll.ohTrigger(RecalcTrigger,TriggerON)),NA())</f>
        <v>1.9440997125022008E-2</v>
      </c>
      <c r="H2118" s="49">
        <f>_xll.qlCalendarAdvance(IborCalendar,$H2117,B2118,"f",FALSE)</f>
        <v>54456</v>
      </c>
      <c r="I2118" s="49">
        <f>_xll.qlInterestRateIndexValueDate(Index1M,$H2118)</f>
        <v>54458</v>
      </c>
      <c r="J2118" s="52">
        <f>IFERROR(_xll.qlIndexFixing(Index1M,$H2118,TRUE,_xll.ohTrigger(RecalcTrigger,Trigger1M)),NA())</f>
        <v>2.1453726429582685E-2</v>
      </c>
      <c r="K2118" s="52">
        <f>IFERROR(_xll.qlIndexFixing(ONIndex1M,I2118,TRUE,_xll.ohTrigger(RecalcTrigger,Trigger1M)),NA())</f>
        <v>2.144105116636652E-2</v>
      </c>
      <c r="L2118" s="52">
        <f>IFERROR(_xll.qlIndexFixing(Index3M,H2118,TRUE,_xll.ohTrigger(RecalcTrigger,Trigger3M)),NA())</f>
        <v>2.3026997459368082E-2</v>
      </c>
      <c r="M2118" s="52">
        <f>IFERROR(_xll.qlIndexFixing(ONIndex3M,I2118,TRUE,_xll.ohTrigger(RecalcTrigger,Trigger3M)),NA())</f>
        <v>2.2987957516500401E-2</v>
      </c>
      <c r="N2118" s="52">
        <f>IFERROR(_xll.qlIndexFixing(Index6M,$H2118,TRUE,_xll.ohTrigger(RecalcTrigger,Trigger6M)),NA())</f>
        <v>2.4569412202509064E-2</v>
      </c>
      <c r="O2118" s="52">
        <f>IFERROR(_xll.qlIndexFixing(ONIndex6M,I2118,TRUE,_xll.ohTrigger(RecalcTrigger,Trigger6M)),NA())</f>
        <v>2.4473700430798218E-2</v>
      </c>
      <c r="P2118" s="52">
        <f>IFERROR(_xll.qlIndexFixing(Index1Y,$H2118,TRUE,_xll.ohTrigger(RecalcTrigger,Trigger1Y)),NA())</f>
        <v>2.6394463104104742E-2</v>
      </c>
      <c r="Q2118" s="52">
        <f>IFERROR(_xll.qlIndexFixing(ONIndex1Y,I2118,TRUE,_xll.ohTrigger(RecalcTrigger,Trigger1Y)),NA())</f>
        <v>2.6176199896363883E-2</v>
      </c>
    </row>
    <row r="2119" spans="2:17" x14ac:dyDescent="0.2">
      <c r="B2119" s="46" t="s">
        <v>51</v>
      </c>
      <c r="D2119" s="49">
        <f>_xll.qlCalendarAdvance(LocalCalendar,$D2118,B2119,"f",FALSE)</f>
        <v>54477</v>
      </c>
      <c r="E2119" s="49">
        <f>_xll.qlInterestRateIndexValueDate(IndexON,D2119)</f>
        <v>54477</v>
      </c>
      <c r="F2119" s="52">
        <f>IFERROR(_xll.qlIndexFixing(IndexON,D2119,TRUE,_xll.ohTrigger(RecalcTrigger,TriggerON)),NA())</f>
        <v>1.9436979207423377E-2</v>
      </c>
      <c r="H2119" s="49">
        <f>_xll.qlCalendarAdvance(IborCalendar,$H2118,B2119,"f",FALSE)</f>
        <v>54463</v>
      </c>
      <c r="I2119" s="49">
        <f>_xll.qlInterestRateIndexValueDate(Index1M,$H2119)</f>
        <v>54465</v>
      </c>
      <c r="J2119" s="52">
        <f>IFERROR(_xll.qlIndexFixing(Index1M,$H2119,TRUE,_xll.ohTrigger(RecalcTrigger,Trigger1M)),NA())</f>
        <v>2.145134579203559E-2</v>
      </c>
      <c r="K2119" s="52">
        <f>IFERROR(_xll.qlIndexFixing(ONIndex1M,I2119,TRUE,_xll.ohTrigger(RecalcTrigger,Trigger1M)),NA())</f>
        <v>2.14386905386732E-2</v>
      </c>
      <c r="L2119" s="52">
        <f>IFERROR(_xll.qlIndexFixing(Index3M,H2119,TRUE,_xll.ohTrigger(RecalcTrigger,Trigger3M)),NA())</f>
        <v>2.3022908538614637E-2</v>
      </c>
      <c r="M2119" s="52">
        <f>IFERROR(_xll.qlIndexFixing(ONIndex3M,I2119,TRUE,_xll.ohTrigger(RecalcTrigger,Trigger3M)),NA())</f>
        <v>2.298390470057754E-2</v>
      </c>
      <c r="N2119" s="52">
        <f>IFERROR(_xll.qlIndexFixing(Index6M,$H2119,TRUE,_xll.ohTrigger(RecalcTrigger,Trigger6M)),NA())</f>
        <v>2.4565164443911162E-2</v>
      </c>
      <c r="O2119" s="52">
        <f>IFERROR(_xll.qlIndexFixing(ONIndex6M,I2119,TRUE,_xll.ohTrigger(RecalcTrigger,Trigger6M)),NA())</f>
        <v>2.4469499417101304E-2</v>
      </c>
      <c r="P2119" s="52">
        <f>IFERROR(_xll.qlIndexFixing(Index1Y,$H2119,TRUE,_xll.ohTrigger(RecalcTrigger,Trigger1Y)),NA())</f>
        <v>2.6389573798527789E-2</v>
      </c>
      <c r="Q2119" s="52">
        <f>IFERROR(_xll.qlIndexFixing(ONIndex1Y,I2119,TRUE,_xll.ohTrigger(RecalcTrigger,Trigger1Y)),NA())</f>
        <v>2.6171003308244067E-2</v>
      </c>
    </row>
    <row r="2120" spans="2:17" x14ac:dyDescent="0.2">
      <c r="B2120" s="46" t="s">
        <v>51</v>
      </c>
      <c r="D2120" s="49">
        <f>_xll.qlCalendarAdvance(LocalCalendar,$D2119,B2120,"f",FALSE)</f>
        <v>54484</v>
      </c>
      <c r="E2120" s="49">
        <f>_xll.qlInterestRateIndexValueDate(IndexON,D2120)</f>
        <v>54484</v>
      </c>
      <c r="F2120" s="52">
        <f>IFERROR(_xll.qlIndexFixing(IndexON,D2120,TRUE,_xll.ohTrigger(RecalcTrigger,TriggerON)),NA())</f>
        <v>1.9432959396139537E-2</v>
      </c>
      <c r="H2120" s="49">
        <f>_xll.qlCalendarAdvance(IborCalendar,$H2119,B2120,"f",FALSE)</f>
        <v>54470</v>
      </c>
      <c r="I2120" s="49">
        <f>_xll.qlInterestRateIndexValueDate(Index1M,$H2120)</f>
        <v>54472</v>
      </c>
      <c r="J2120" s="52">
        <f>IFERROR(_xll.qlIndexFixing(Index1M,$H2120,TRUE,_xll.ohTrigger(RecalcTrigger,Trigger1M)),NA())</f>
        <v>2.1448956748752388E-2</v>
      </c>
      <c r="K2120" s="52">
        <f>IFERROR(_xll.qlIndexFixing(ONIndex1M,I2120,TRUE,_xll.ohTrigger(RecalcTrigger,Trigger1M)),NA())</f>
        <v>2.1436321518333301E-2</v>
      </c>
      <c r="L2120" s="52">
        <f>IFERROR(_xll.qlIndexFixing(Index3M,H2120,TRUE,_xll.ohTrigger(RecalcTrigger,Trigger3M)),NA())</f>
        <v>2.3018817506813671E-2</v>
      </c>
      <c r="M2120" s="52">
        <f>IFERROR(_xll.qlIndexFixing(ONIndex3M,I2120,TRUE,_xll.ohTrigger(RecalcTrigger,Trigger3M)),NA())</f>
        <v>2.2979849781377126E-2</v>
      </c>
      <c r="N2120" s="52">
        <f>IFERROR(_xll.qlIndexFixing(Index6M,$H2120,TRUE,_xll.ohTrigger(RecalcTrigger,Trigger6M)),NA())</f>
        <v>2.4560917071999741E-2</v>
      </c>
      <c r="O2120" s="52">
        <f>IFERROR(_xll.qlIndexFixing(ONIndex6M,I2120,TRUE,_xll.ohTrigger(RecalcTrigger,Trigger6M)),NA())</f>
        <v>2.4465298776545907E-2</v>
      </c>
      <c r="P2120" s="52">
        <f>IFERROR(_xll.qlIndexFixing(Index1Y,$H2120,TRUE,_xll.ohTrigger(RecalcTrigger,Trigger1Y)),NA())</f>
        <v>2.6384701668276545E-2</v>
      </c>
      <c r="Q2120" s="52">
        <f>IFERROR(_xll.qlIndexFixing(ONIndex1Y,I2120,TRUE,_xll.ohTrigger(RecalcTrigger,Trigger1Y)),NA())</f>
        <v>2.616582342628071E-2</v>
      </c>
    </row>
    <row r="2121" spans="2:17" x14ac:dyDescent="0.2">
      <c r="B2121" s="46" t="s">
        <v>51</v>
      </c>
      <c r="D2121" s="49">
        <f>_xll.qlCalendarAdvance(LocalCalendar,$D2120,B2121,"f",FALSE)</f>
        <v>54491</v>
      </c>
      <c r="E2121" s="49">
        <f>_xll.qlInterestRateIndexValueDate(IndexON,D2121)</f>
        <v>54491</v>
      </c>
      <c r="F2121" s="52">
        <f>IFERROR(_xll.qlIndexFixing(IndexON,D2121,TRUE,_xll.ohTrigger(RecalcTrigger,TriggerON)),NA())</f>
        <v>1.9428937690610937E-2</v>
      </c>
      <c r="H2121" s="49">
        <f>_xll.qlCalendarAdvance(IborCalendar,$H2120,B2121,"f",FALSE)</f>
        <v>54477</v>
      </c>
      <c r="I2121" s="49">
        <f>_xll.qlInterestRateIndexValueDate(Index1M,$H2121)</f>
        <v>54479</v>
      </c>
      <c r="J2121" s="52">
        <f>IFERROR(_xll.qlIndexFixing(Index1M,$H2121,TRUE,_xll.ohTrigger(RecalcTrigger,Trigger1M)),NA())</f>
        <v>2.1446559299735934E-2</v>
      </c>
      <c r="K2121" s="52">
        <f>IFERROR(_xll.qlIndexFixing(ONIndex1M,I2121,TRUE,_xll.ohTrigger(RecalcTrigger,Trigger1M)),NA())</f>
        <v>2.1433944105266889E-2</v>
      </c>
      <c r="L2121" s="52">
        <f>IFERROR(_xll.qlIndexFixing(Index3M,H2121,TRUE,_xll.ohTrigger(RecalcTrigger,Trigger3M)),NA())</f>
        <v>2.3014724363972377E-2</v>
      </c>
      <c r="M2121" s="52">
        <f>IFERROR(_xll.qlIndexFixing(ONIndex3M,I2121,TRUE,_xll.ohTrigger(RecalcTrigger,Trigger3M)),NA())</f>
        <v>2.2975792758899161E-2</v>
      </c>
      <c r="N2121" s="52">
        <f>IFERROR(_xll.qlIndexFixing(Index6M,$H2121,TRUE,_xll.ohTrigger(RecalcTrigger,Trigger6M)),NA())</f>
        <v>2.4556670086772599E-2</v>
      </c>
      <c r="O2121" s="52">
        <f>IFERROR(_xll.qlIndexFixing(ONIndex6M,I2121,TRUE,_xll.ohTrigger(RecalcTrigger,Trigger6M)),NA())</f>
        <v>2.4461098509211965E-2</v>
      </c>
      <c r="P2121" s="52">
        <f>IFERROR(_xll.qlIndexFixing(Index1Y,$H2121,TRUE,_xll.ohTrigger(RecalcTrigger,Trigger1Y)),NA())</f>
        <v>2.6379846713103099E-2</v>
      </c>
      <c r="Q2121" s="52">
        <f>IFERROR(_xll.qlIndexFixing(ONIndex1Y,I2121,TRUE,_xll.ohTrigger(RecalcTrigger,Trigger1Y)),NA())</f>
        <v>2.6160660250393875E-2</v>
      </c>
    </row>
    <row r="2122" spans="2:17" x14ac:dyDescent="0.2">
      <c r="B2122" s="46" t="s">
        <v>51</v>
      </c>
      <c r="D2122" s="49">
        <f>_xll.qlCalendarAdvance(LocalCalendar,$D2121,B2122,"f",FALSE)</f>
        <v>54498</v>
      </c>
      <c r="E2122" s="49">
        <f>_xll.qlInterestRateIndexValueDate(IndexON,D2122)</f>
        <v>54498</v>
      </c>
      <c r="F2122" s="52">
        <f>IFERROR(_xll.qlIndexFixing(IndexON,D2122,TRUE,_xll.ohTrigger(RecalcTrigger,TriggerON)),NA())</f>
        <v>1.9424914091317191E-2</v>
      </c>
      <c r="H2122" s="49">
        <f>_xll.qlCalendarAdvance(IborCalendar,$H2121,B2122,"f",FALSE)</f>
        <v>54484</v>
      </c>
      <c r="I2122" s="49">
        <f>_xll.qlInterestRateIndexValueDate(Index1M,$H2122)</f>
        <v>54486</v>
      </c>
      <c r="J2122" s="52">
        <f>IFERROR(_xll.qlIndexFixing(Index1M,$H2122,TRUE,_xll.ohTrigger(RecalcTrigger,Trigger1M)),NA())</f>
        <v>2.1446016149316294E-2</v>
      </c>
      <c r="K2122" s="52">
        <f>IFERROR(_xll.qlIndexFixing(ONIndex1M,I2122,TRUE,_xll.ohTrigger(RecalcTrigger,Trigger1M)),NA())</f>
        <v>2.1431558299633835E-2</v>
      </c>
      <c r="L2122" s="52">
        <f>IFERROR(_xll.qlIndexFixing(Index3M,H2122,TRUE,_xll.ohTrigger(RecalcTrigger,Trigger3M)),NA())</f>
        <v>2.3011952309515527E-2</v>
      </c>
      <c r="M2122" s="52">
        <f>IFERROR(_xll.qlIndexFixing(ONIndex3M,I2122,TRUE,_xll.ohTrigger(RecalcTrigger,Trigger3M)),NA())</f>
        <v>2.2971733633143643E-2</v>
      </c>
      <c r="N2122" s="52">
        <f>IFERROR(_xll.qlIndexFixing(Index6M,$H2122,TRUE,_xll.ohTrigger(RecalcTrigger,Trigger6M)),NA())</f>
        <v>2.455560725238775E-2</v>
      </c>
      <c r="O2122" s="52">
        <f>IFERROR(_xll.qlIndexFixing(ONIndex6M,I2122,TRUE,_xll.ohTrigger(RecalcTrigger,Trigger6M)),NA())</f>
        <v>2.4456898615099476E-2</v>
      </c>
      <c r="P2122" s="52">
        <f>IFERROR(_xll.qlIndexFixing(Index1Y,$H2122,TRUE,_xll.ohTrigger(RecalcTrigger,Trigger1Y)),NA())</f>
        <v>2.6375008932760638E-2</v>
      </c>
      <c r="Q2122" s="52">
        <f>IFERROR(_xll.qlIndexFixing(ONIndex1Y,I2122,TRUE,_xll.ohTrigger(RecalcTrigger,Trigger1Y)),NA())</f>
        <v>2.6155513780663497E-2</v>
      </c>
    </row>
    <row r="2123" spans="2:17" x14ac:dyDescent="0.2">
      <c r="B2123" s="46" t="s">
        <v>51</v>
      </c>
      <c r="D2123" s="49">
        <f>_xll.qlCalendarAdvance(LocalCalendar,$D2122,B2123,"f",FALSE)</f>
        <v>54505</v>
      </c>
      <c r="E2123" s="49">
        <f>_xll.qlInterestRateIndexValueDate(IndexON,D2123)</f>
        <v>54505</v>
      </c>
      <c r="F2123" s="52">
        <f>IFERROR(_xll.qlIndexFixing(IndexON,D2123,TRUE,_xll.ohTrigger(RecalcTrigger,TriggerON)),NA())</f>
        <v>1.9420888597858621E-2</v>
      </c>
      <c r="H2123" s="49">
        <f>_xll.qlCalendarAdvance(IborCalendar,$H2122,B2123,"f",FALSE)</f>
        <v>54491</v>
      </c>
      <c r="I2123" s="49">
        <f>_xll.qlInterestRateIndexValueDate(Index1M,$H2123)</f>
        <v>54493</v>
      </c>
      <c r="J2123" s="52">
        <f>IFERROR(_xll.qlIndexFixing(Index1M,$H2123,TRUE,_xll.ohTrigger(RecalcTrigger,Trigger1M)),NA())</f>
        <v>2.1443598911871087E-2</v>
      </c>
      <c r="K2123" s="52">
        <f>IFERROR(_xll.qlIndexFixing(ONIndex1M,I2123,TRUE,_xll.ohTrigger(RecalcTrigger,Trigger1M)),NA())</f>
        <v>2.1429164101354203E-2</v>
      </c>
      <c r="L2123" s="52">
        <f>IFERROR(_xll.qlIndexFixing(Index3M,H2123,TRUE,_xll.ohTrigger(RecalcTrigger,Trigger3M)),NA())</f>
        <v>2.3007853708724595E-2</v>
      </c>
      <c r="M2123" s="52">
        <f>IFERROR(_xll.qlIndexFixing(ONIndex3M,I2123,TRUE,_xll.ohTrigger(RecalcTrigger,Trigger3M)),NA())</f>
        <v>2.2967672404030637E-2</v>
      </c>
      <c r="N2123" s="52">
        <f>IFERROR(_xll.qlIndexFixing(Index6M,$H2123,TRUE,_xll.ohTrigger(RecalcTrigger,Trigger6M)),NA())</f>
        <v>2.4550829114091673E-2</v>
      </c>
      <c r="O2123" s="52">
        <f>IFERROR(_xll.qlIndexFixing(ONIndex6M,I2123,TRUE,_xll.ohTrigger(RecalcTrigger,Trigger6M)),NA())</f>
        <v>2.4452699094128505E-2</v>
      </c>
      <c r="P2123" s="52">
        <f>IFERROR(_xll.qlIndexFixing(Index1Y,$H2123,TRUE,_xll.ohTrigger(RecalcTrigger,Trigger1Y)),NA())</f>
        <v>2.6370188327003215E-2</v>
      </c>
      <c r="Q2123" s="52">
        <f>IFERROR(_xll.qlIndexFixing(ONIndex1Y,I2123,TRUE,_xll.ohTrigger(RecalcTrigger,Trigger1Y)),NA())</f>
        <v>2.6150384017089578E-2</v>
      </c>
    </row>
    <row r="2124" spans="2:17" x14ac:dyDescent="0.2">
      <c r="B2124" s="46" t="s">
        <v>51</v>
      </c>
      <c r="D2124" s="49">
        <f>_xll.qlCalendarAdvance(LocalCalendar,$D2123,B2124,"f",FALSE)</f>
        <v>54512</v>
      </c>
      <c r="E2124" s="49">
        <f>_xll.qlInterestRateIndexValueDate(IndexON,D2124)</f>
        <v>54512</v>
      </c>
      <c r="F2124" s="52">
        <f>IFERROR(_xll.qlIndexFixing(IndexON,D2124,TRUE,_xll.ohTrigger(RecalcTrigger,TriggerON)),NA())</f>
        <v>1.9416861210714842E-2</v>
      </c>
      <c r="H2124" s="49">
        <f>_xll.qlCalendarAdvance(IborCalendar,$H2123,B2124,"f",FALSE)</f>
        <v>54498</v>
      </c>
      <c r="I2124" s="49">
        <f>_xll.qlInterestRateIndexValueDate(Index1M,$H2124)</f>
        <v>54500</v>
      </c>
      <c r="J2124" s="52">
        <f>IFERROR(_xll.qlIndexFixing(Index1M,$H2124,TRUE,_xll.ohTrigger(RecalcTrigger,Trigger1M)),NA())</f>
        <v>2.1441637322433236E-2</v>
      </c>
      <c r="K2124" s="52">
        <f>IFERROR(_xll.qlIndexFixing(ONIndex1M,I2124,TRUE,_xll.ohTrigger(RecalcTrigger,Trigger1M)),NA())</f>
        <v>2.1426761510348058E-2</v>
      </c>
      <c r="L2124" s="52">
        <f>IFERROR(_xll.qlIndexFixing(Index3M,H2124,TRUE,_xll.ohTrigger(RecalcTrigger,Trigger3M)),NA())</f>
        <v>2.3003752996650341E-2</v>
      </c>
      <c r="M2124" s="52">
        <f>IFERROR(_xll.qlIndexFixing(ONIndex3M,I2124,TRUE,_xll.ohTrigger(RecalcTrigger,Trigger3M)),NA())</f>
        <v>2.2963609071720015E-2</v>
      </c>
      <c r="N2124" s="52">
        <f>IFERROR(_xll.qlIndexFixing(Index6M,$H2124,TRUE,_xll.ohTrigger(RecalcTrigger,Trigger6M)),NA())</f>
        <v>2.4546581988275477E-2</v>
      </c>
      <c r="O2124" s="52">
        <f>IFERROR(_xll.qlIndexFixing(ONIndex6M,I2124,TRUE,_xll.ohTrigger(RecalcTrigger,Trigger6M)),NA())</f>
        <v>2.4448499946299052E-2</v>
      </c>
      <c r="P2124" s="52">
        <f>IFERROR(_xll.qlIndexFixing(Index1Y,$H2124,TRUE,_xll.ohTrigger(RecalcTrigger,Trigger1Y)),NA())</f>
        <v>2.6365384895585989E-2</v>
      </c>
      <c r="Q2124" s="52">
        <f>IFERROR(_xll.qlIndexFixing(ONIndex1Y,I2124,TRUE,_xll.ohTrigger(RecalcTrigger,Trigger1Y)),NA())</f>
        <v>2.6145270959512246E-2</v>
      </c>
    </row>
    <row r="2125" spans="2:17" x14ac:dyDescent="0.2">
      <c r="B2125" s="46" t="s">
        <v>51</v>
      </c>
      <c r="D2125" s="49">
        <f>_xll.qlCalendarAdvance(LocalCalendar,$D2124,B2125,"f",FALSE)</f>
        <v>54519</v>
      </c>
      <c r="E2125" s="49">
        <f>_xll.qlInterestRateIndexValueDate(IndexON,D2125)</f>
        <v>54519</v>
      </c>
      <c r="F2125" s="52">
        <f>IFERROR(_xll.qlIndexFixing(IndexON,D2125,TRUE,_xll.ohTrigger(RecalcTrigger,TriggerON)),NA())</f>
        <v>1.9412831929486174E-2</v>
      </c>
      <c r="H2125" s="49">
        <f>_xll.qlCalendarAdvance(IborCalendar,$H2124,B2125,"f",FALSE)</f>
        <v>54505</v>
      </c>
      <c r="I2125" s="49">
        <f>_xll.qlInterestRateIndexValueDate(Index1M,$H2125)</f>
        <v>54507</v>
      </c>
      <c r="J2125" s="52">
        <f>IFERROR(_xll.qlIndexFixing(Index1M,$H2125,TRUE,_xll.ohTrigger(RecalcTrigger,Trigger1M)),NA())</f>
        <v>2.1438739214031943E-2</v>
      </c>
      <c r="K2125" s="52">
        <f>IFERROR(_xll.qlIndexFixing(ONIndex1M,I2125,TRUE,_xll.ohTrigger(RecalcTrigger,Trigger1M)),NA())</f>
        <v>2.1424350526775271E-2</v>
      </c>
      <c r="L2125" s="52">
        <f>IFERROR(_xll.qlIndexFixing(Index3M,H2125,TRUE,_xll.ohTrigger(RecalcTrigger,Trigger3M)),NA())</f>
        <v>2.2999650173296238E-2</v>
      </c>
      <c r="M2125" s="52">
        <f>IFERROR(_xll.qlIndexFixing(ONIndex3M,I2125,TRUE,_xll.ohTrigger(RecalcTrigger,Trigger3M)),NA())</f>
        <v>2.2959543636131841E-2</v>
      </c>
      <c r="N2125" s="52">
        <f>IFERROR(_xll.qlIndexFixing(Index6M,$H2125,TRUE,_xll.ohTrigger(RecalcTrigger,Trigger6M)),NA())</f>
        <v>2.454233524951225E-2</v>
      </c>
      <c r="O2125" s="52">
        <f>IFERROR(_xll.qlIndexFixing(ONIndex6M,I2125,TRUE,_xll.ohTrigger(RecalcTrigger,Trigger6M)),NA())</f>
        <v>2.4444301171770988E-2</v>
      </c>
      <c r="P2125" s="52">
        <f>IFERROR(_xll.qlIndexFixing(Index1Y,$H2125,TRUE,_xll.ohTrigger(RecalcTrigger,Trigger1Y)),NA())</f>
        <v>2.6360598638264555E-2</v>
      </c>
      <c r="Q2125" s="52">
        <f>IFERROR(_xll.qlIndexFixing(ONIndex1Y,I2125,TRUE,_xll.ohTrigger(RecalcTrigger,Trigger1Y)),NA())</f>
        <v>2.6140174608251243E-2</v>
      </c>
    </row>
    <row r="2126" spans="2:17" x14ac:dyDescent="0.2">
      <c r="B2126" s="46" t="s">
        <v>51</v>
      </c>
      <c r="D2126" s="49">
        <f>_xll.qlCalendarAdvance(LocalCalendar,$D2125,B2126,"f",FALSE)</f>
        <v>54526</v>
      </c>
      <c r="E2126" s="49">
        <f>_xll.qlInterestRateIndexValueDate(IndexON,D2126)</f>
        <v>54526</v>
      </c>
      <c r="F2126" s="52">
        <f>IFERROR(_xll.qlIndexFixing(IndexON,D2126,TRUE,_xll.ohTrigger(RecalcTrigger,TriggerON)),NA())</f>
        <v>1.9408800754332489E-2</v>
      </c>
      <c r="H2126" s="49">
        <f>_xll.qlCalendarAdvance(IborCalendar,$H2125,B2126,"f",FALSE)</f>
        <v>54512</v>
      </c>
      <c r="I2126" s="49">
        <f>_xll.qlInterestRateIndexValueDate(Index1M,$H2126)</f>
        <v>54514</v>
      </c>
      <c r="J2126" s="52">
        <f>IFERROR(_xll.qlIndexFixing(Index1M,$H2126,TRUE,_xll.ohTrigger(RecalcTrigger,Trigger1M)),NA())</f>
        <v>2.1436759318008602E-2</v>
      </c>
      <c r="K2126" s="52">
        <f>IFERROR(_xll.qlIndexFixing(ONIndex1M,I2126,TRUE,_xll.ohTrigger(RecalcTrigger,Trigger1M)),NA())</f>
        <v>2.142193115047597E-2</v>
      </c>
      <c r="L2126" s="52">
        <f>IFERROR(_xll.qlIndexFixing(Index3M,H2126,TRUE,_xll.ohTrigger(RecalcTrigger,Trigger3M)),NA())</f>
        <v>2.2995105841202679E-2</v>
      </c>
      <c r="M2126" s="52">
        <f>IFERROR(_xll.qlIndexFixing(ONIndex3M,I2126,TRUE,_xll.ohTrigger(RecalcTrigger,Trigger3M)),NA())</f>
        <v>2.295547609734605E-2</v>
      </c>
      <c r="N2126" s="52">
        <f>IFERROR(_xll.qlIndexFixing(Index6M,$H2126,TRUE,_xll.ohTrigger(RecalcTrigger,Trigger6M)),NA())</f>
        <v>2.4536500138035062E-2</v>
      </c>
      <c r="O2126" s="52">
        <f>IFERROR(_xll.qlIndexFixing(ONIndex6M,I2126,TRUE,_xll.ohTrigger(RecalcTrigger,Trigger6M)),NA())</f>
        <v>2.4440102770384442E-2</v>
      </c>
      <c r="P2126" s="52">
        <f>IFERROR(_xll.qlIndexFixing(Index1Y,$H2126,TRUE,_xll.ohTrigger(RecalcTrigger,Trigger1Y)),NA())</f>
        <v>2.6355829554796036E-2</v>
      </c>
      <c r="Q2126" s="52">
        <f>IFERROR(_xll.qlIndexFixing(ONIndex1Y,I2126,TRUE,_xll.ohTrigger(RecalcTrigger,Trigger1Y)),NA())</f>
        <v>2.6135094963146699E-2</v>
      </c>
    </row>
    <row r="2127" spans="2:17" x14ac:dyDescent="0.2">
      <c r="B2127" s="46" t="s">
        <v>51</v>
      </c>
      <c r="D2127" s="49">
        <f>_xll.qlCalendarAdvance(LocalCalendar,$D2126,B2127,"f",FALSE)</f>
        <v>54533</v>
      </c>
      <c r="E2127" s="49">
        <f>_xll.qlInterestRateIndexValueDate(IndexON,D2127)</f>
        <v>54533</v>
      </c>
      <c r="F2127" s="52">
        <f>IFERROR(_xll.qlIndexFixing(IndexON,D2127,TRUE,_xll.ohTrigger(RecalcTrigger,TriggerON)),NA())</f>
        <v>1.9404767685253788E-2</v>
      </c>
      <c r="H2127" s="49">
        <f>_xll.qlCalendarAdvance(IborCalendar,$H2126,B2127,"f",FALSE)</f>
        <v>54519</v>
      </c>
      <c r="I2127" s="49">
        <f>_xll.qlInterestRateIndexValueDate(Index1M,$H2127)</f>
        <v>54521</v>
      </c>
      <c r="J2127" s="52">
        <f>IFERROR(_xll.qlIndexFixing(Index1M,$H2127,TRUE,_xll.ohTrigger(RecalcTrigger,Trigger1M)),NA())</f>
        <v>2.1433845885634462E-2</v>
      </c>
      <c r="K2127" s="52">
        <f>IFERROR(_xll.qlIndexFixing(ONIndex1M,I2127,TRUE,_xll.ohTrigger(RecalcTrigger,Trigger1M)),NA())</f>
        <v>2.1419503381610028E-2</v>
      </c>
      <c r="L2127" s="52">
        <f>IFERROR(_xll.qlIndexFixing(Index3M,H2127,TRUE,_xll.ohTrigger(RecalcTrigger,Trigger3M)),NA())</f>
        <v>2.2990999207656931E-2</v>
      </c>
      <c r="M2127" s="52">
        <f>IFERROR(_xll.qlIndexFixing(ONIndex3M,I2127,TRUE,_xll.ohTrigger(RecalcTrigger,Trigger3M)),NA())</f>
        <v>2.2951406455202772E-2</v>
      </c>
      <c r="N2127" s="52">
        <f>IFERROR(_xll.qlIndexFixing(Index6M,$H2127,TRUE,_xll.ohTrigger(RecalcTrigger,Trigger6M)),NA())</f>
        <v>2.4532254953092688E-2</v>
      </c>
      <c r="O2127" s="52">
        <f>IFERROR(_xll.qlIndexFixing(ONIndex6M,I2127,TRUE,_xll.ohTrigger(RecalcTrigger,Trigger6M)),NA())</f>
        <v>2.4435904742299286E-2</v>
      </c>
      <c r="P2127" s="52">
        <f>IFERROR(_xll.qlIndexFixing(Index1Y,$H2127,TRUE,_xll.ohTrigger(RecalcTrigger,Trigger1Y)),NA())</f>
        <v>2.6353589679556123E-2</v>
      </c>
      <c r="Q2127" s="52">
        <f>IFERROR(_xll.qlIndexFixing(ONIndex1Y,I2127,TRUE,_xll.ohTrigger(RecalcTrigger,Trigger1Y)),NA())</f>
        <v>2.6130032024038741E-2</v>
      </c>
    </row>
    <row r="2128" spans="2:17" x14ac:dyDescent="0.2">
      <c r="B2128" s="46" t="s">
        <v>51</v>
      </c>
      <c r="D2128" s="49">
        <f>_xll.qlCalendarAdvance(LocalCalendar,$D2127,B2128,"f",FALSE)</f>
        <v>54540</v>
      </c>
      <c r="E2128" s="49">
        <f>_xll.qlInterestRateIndexValueDate(IndexON,D2128)</f>
        <v>54540</v>
      </c>
      <c r="F2128" s="52">
        <f>IFERROR(_xll.qlIndexFixing(IndexON,D2128,TRUE,_xll.ohTrigger(RecalcTrigger,TriggerON)),NA())</f>
        <v>1.9400732722170133E-2</v>
      </c>
      <c r="H2128" s="49">
        <f>_xll.qlCalendarAdvance(IborCalendar,$H2127,B2128,"f",FALSE)</f>
        <v>54526</v>
      </c>
      <c r="I2128" s="49">
        <f>_xll.qlInterestRateIndexValueDate(Index1M,$H2128)</f>
        <v>54528</v>
      </c>
      <c r="J2128" s="52">
        <f>IFERROR(_xll.qlIndexFixing(Index1M,$H2128,TRUE,_xll.ohTrigger(RecalcTrigger,Trigger1M)),NA())</f>
        <v>2.1431386609988834E-2</v>
      </c>
      <c r="K2128" s="52">
        <f>IFERROR(_xll.qlIndexFixing(ONIndex1M,I2128,TRUE,_xll.ohTrigger(RecalcTrigger,Trigger1M)),NA())</f>
        <v>2.1418917728627918E-2</v>
      </c>
      <c r="L2128" s="52">
        <f>IFERROR(_xll.qlIndexFixing(Index3M,H2128,TRUE,_xll.ohTrigger(RecalcTrigger,Trigger3M)),NA())</f>
        <v>2.2986890462940165E-2</v>
      </c>
      <c r="M2128" s="52">
        <f>IFERROR(_xll.qlIndexFixing(ONIndex3M,I2128,TRUE,_xll.ohTrigger(RecalcTrigger,Trigger3M)),NA())</f>
        <v>2.2949096259823776E-2</v>
      </c>
      <c r="N2128" s="52">
        <f>IFERROR(_xll.qlIndexFixing(Index6M,$H2128,TRUE,_xll.ohTrigger(RecalcTrigger,Trigger6M)),NA())</f>
        <v>2.4528010154968763E-2</v>
      </c>
      <c r="O2128" s="52">
        <f>IFERROR(_xll.qlIndexFixing(ONIndex6M,I2128,TRUE,_xll.ohTrigger(RecalcTrigger,Trigger6M)),NA())</f>
        <v>2.4433823890184669E-2</v>
      </c>
      <c r="P2128" s="52">
        <f>IFERROR(_xll.qlIndexFixing(Index1Y,$H2128,TRUE,_xll.ohTrigger(RecalcTrigger,Trigger1Y)),NA())</f>
        <v>2.6346342908447121E-2</v>
      </c>
      <c r="Q2128" s="52">
        <f>IFERROR(_xll.qlIndexFixing(ONIndex1Y,I2128,TRUE,_xll.ohTrigger(RecalcTrigger,Trigger1Y)),NA())</f>
        <v>2.612733902662967E-2</v>
      </c>
    </row>
    <row r="2129" spans="2:17" x14ac:dyDescent="0.2">
      <c r="B2129" s="46" t="s">
        <v>51</v>
      </c>
      <c r="D2129" s="49">
        <f>_xll.qlCalendarAdvance(LocalCalendar,$D2128,B2129,"f",FALSE)</f>
        <v>54547</v>
      </c>
      <c r="E2129" s="49">
        <f>_xll.qlInterestRateIndexValueDate(IndexON,D2129)</f>
        <v>54547</v>
      </c>
      <c r="F2129" s="52">
        <f>IFERROR(_xll.qlIndexFixing(IndexON,D2129,TRUE,_xll.ohTrigger(RecalcTrigger,TriggerON)),NA())</f>
        <v>1.9396695865161462E-2</v>
      </c>
      <c r="H2129" s="49">
        <f>_xll.qlCalendarAdvance(IborCalendar,$H2128,B2129,"f",FALSE)</f>
        <v>54533</v>
      </c>
      <c r="I2129" s="49">
        <f>_xll.qlInterestRateIndexValueDate(Index1M,$H2129)</f>
        <v>54535</v>
      </c>
      <c r="J2129" s="52">
        <f>IFERROR(_xll.qlIndexFixing(Index1M,$H2129,TRUE,_xll.ohTrigger(RecalcTrigger,Trigger1M)),NA())</f>
        <v>2.142891892671861E-2</v>
      </c>
      <c r="K2129" s="52">
        <f>IFERROR(_xll.qlIndexFixing(ONIndex1M,I2129,TRUE,_xll.ohTrigger(RecalcTrigger,Trigger1M)),NA())</f>
        <v>2.1414622665698602E-2</v>
      </c>
      <c r="L2129" s="52">
        <f>IFERROR(_xll.qlIndexFixing(Index3M,H2129,TRUE,_xll.ohTrigger(RecalcTrigger,Trigger3M)),NA())</f>
        <v>2.2982779607059411E-2</v>
      </c>
      <c r="M2129" s="52">
        <f>IFERROR(_xll.qlIndexFixing(ONIndex3M,I2129,TRUE,_xll.ohTrigger(RecalcTrigger,Trigger3M)),NA())</f>
        <v>2.2943260861083559E-2</v>
      </c>
      <c r="N2129" s="52">
        <f>IFERROR(_xll.qlIndexFixing(Index6M,$H2129,TRUE,_xll.ohTrigger(RecalcTrigger,Trigger6M)),NA())</f>
        <v>2.4523765743661535E-2</v>
      </c>
      <c r="O2129" s="52">
        <f>IFERROR(_xll.qlIndexFixing(ONIndex6M,I2129,TRUE,_xll.ohTrigger(RecalcTrigger,Trigger6M)),NA())</f>
        <v>2.4427509805473591E-2</v>
      </c>
      <c r="P2129" s="52">
        <f>IFERROR(_xll.qlIndexFixing(Index1Y,$H2129,TRUE,_xll.ohTrigger(RecalcTrigger,Trigger1Y)),NA())</f>
        <v>2.6341625345085138E-2</v>
      </c>
      <c r="Q2129" s="52">
        <f>IFERROR(_xll.qlIndexFixing(ONIndex1Y,I2129,TRUE,_xll.ohTrigger(RecalcTrigger,Trigger1Y)),NA())</f>
        <v>2.6119956264292199E-2</v>
      </c>
    </row>
    <row r="2130" spans="2:17" x14ac:dyDescent="0.2">
      <c r="B2130" s="46" t="s">
        <v>51</v>
      </c>
      <c r="D2130" s="49">
        <f>_xll.qlCalendarAdvance(LocalCalendar,$D2129,B2130,"f",FALSE)</f>
        <v>54554</v>
      </c>
      <c r="E2130" s="49">
        <f>_xll.qlInterestRateIndexValueDate(IndexON,D2130)</f>
        <v>54554</v>
      </c>
      <c r="F2130" s="52">
        <f>IFERROR(_xll.qlIndexFixing(IndexON,D2130,TRUE,_xll.ohTrigger(RecalcTrigger,TriggerON)),NA())</f>
        <v>1.9392657114227774E-2</v>
      </c>
      <c r="H2130" s="49">
        <f>_xll.qlCalendarAdvance(IborCalendar,$H2129,B2130,"f",FALSE)</f>
        <v>54540</v>
      </c>
      <c r="I2130" s="49">
        <f>_xll.qlInterestRateIndexValueDate(Index1M,$H2130)</f>
        <v>54542</v>
      </c>
      <c r="J2130" s="52">
        <f>IFERROR(_xll.qlIndexFixing(Index1M,$H2130,TRUE,_xll.ohTrigger(RecalcTrigger,Trigger1M)),NA())</f>
        <v>2.1425063789652997E-2</v>
      </c>
      <c r="K2130" s="52">
        <f>IFERROR(_xll.qlIndexFixing(ONIndex1M,I2130,TRUE,_xll.ohTrigger(RecalcTrigger,Trigger1M)),NA())</f>
        <v>2.141216971881299E-2</v>
      </c>
      <c r="L2130" s="52">
        <f>IFERROR(_xll.qlIndexFixing(Index3M,H2130,TRUE,_xll.ohTrigger(RecalcTrigger,Trigger3M)),NA())</f>
        <v>2.297866664002169E-2</v>
      </c>
      <c r="M2130" s="52">
        <f>IFERROR(_xll.qlIndexFixing(ONIndex3M,I2130,TRUE,_xll.ohTrigger(RecalcTrigger,Trigger3M)),NA())</f>
        <v>2.2939184909107624E-2</v>
      </c>
      <c r="N2130" s="52">
        <f>IFERROR(_xll.qlIndexFixing(Index6M,$H2130,TRUE,_xll.ohTrigger(RecalcTrigger,Trigger6M)),NA())</f>
        <v>2.4519521719167509E-2</v>
      </c>
      <c r="O2130" s="52">
        <f>IFERROR(_xll.qlIndexFixing(ONIndex6M,I2130,TRUE,_xll.ohTrigger(RecalcTrigger,Trigger6M)),NA())</f>
        <v>2.4423312896892924E-2</v>
      </c>
      <c r="P2130" s="52">
        <f>IFERROR(_xll.qlIndexFixing(Index1Y,$H2130,TRUE,_xll.ohTrigger(RecalcTrigger,Trigger1Y)),NA())</f>
        <v>2.6336924954611141E-2</v>
      </c>
      <c r="Q2130" s="52">
        <f>IFERROR(_xll.qlIndexFixing(ONIndex1Y,I2130,TRUE,_xll.ohTrigger(RecalcTrigger,Trigger1Y)),NA())</f>
        <v>2.6114943443573679E-2</v>
      </c>
    </row>
    <row r="2131" spans="2:17" x14ac:dyDescent="0.2">
      <c r="B2131" s="46" t="s">
        <v>51</v>
      </c>
      <c r="D2131" s="49">
        <f>_xll.qlCalendarAdvance(LocalCalendar,$D2130,B2131,"f",FALSE)</f>
        <v>54561</v>
      </c>
      <c r="E2131" s="49">
        <f>_xll.qlInterestRateIndexValueDate(IndexON,D2131)</f>
        <v>54561</v>
      </c>
      <c r="F2131" s="52">
        <f>IFERROR(_xll.qlIndexFixing(IndexON,D2131,TRUE,_xll.ohTrigger(RecalcTrigger,TriggerON)),NA())</f>
        <v>1.9388616469289133E-2</v>
      </c>
      <c r="H2131" s="49">
        <f>_xll.qlCalendarAdvance(IborCalendar,$H2130,B2131,"f",FALSE)</f>
        <v>54547</v>
      </c>
      <c r="I2131" s="49">
        <f>_xll.qlInterestRateIndexValueDate(Index1M,$H2131)</f>
        <v>54549</v>
      </c>
      <c r="J2131" s="52">
        <f>IFERROR(_xll.qlIndexFixing(Index1M,$H2131,TRUE,_xll.ohTrigger(RecalcTrigger,Trigger1M)),NA())</f>
        <v>2.1423958337334348E-2</v>
      </c>
      <c r="K2131" s="52">
        <f>IFERROR(_xll.qlIndexFixing(ONIndex1M,I2131,TRUE,_xll.ohTrigger(RecalcTrigger,Trigger1M)),NA())</f>
        <v>2.1409708379280801E-2</v>
      </c>
      <c r="L2131" s="52">
        <f>IFERROR(_xll.qlIndexFixing(Index3M,H2131,TRUE,_xll.ohTrigger(RecalcTrigger,Trigger3M)),NA())</f>
        <v>2.2974988896720602E-2</v>
      </c>
      <c r="M2131" s="52">
        <f>IFERROR(_xll.qlIndexFixing(ONIndex3M,I2131,TRUE,_xll.ohTrigger(RecalcTrigger,Trigger3M)),NA())</f>
        <v>2.2935106853854137E-2</v>
      </c>
      <c r="N2131" s="52">
        <f>IFERROR(_xll.qlIndexFixing(Index6M,$H2131,TRUE,_xll.ohTrigger(RecalcTrigger,Trigger6M)),NA())</f>
        <v>2.45168629448957E-2</v>
      </c>
      <c r="O2131" s="52">
        <f>IFERROR(_xll.qlIndexFixing(ONIndex6M,I2131,TRUE,_xll.ohTrigger(RecalcTrigger,Trigger6M)),NA())</f>
        <v>2.4419116361453774E-2</v>
      </c>
      <c r="P2131" s="52">
        <f>IFERROR(_xll.qlIndexFixing(Index1Y,$H2131,TRUE,_xll.ohTrigger(RecalcTrigger,Trigger1Y)),NA())</f>
        <v>2.6332241736786641E-2</v>
      </c>
      <c r="Q2131" s="52">
        <f>IFERROR(_xll.qlIndexFixing(ONIndex1Y,I2131,TRUE,_xll.ohTrigger(RecalcTrigger,Trigger1Y)),NA())</f>
        <v>2.6109947329091554E-2</v>
      </c>
    </row>
    <row r="2132" spans="2:17" x14ac:dyDescent="0.2">
      <c r="B2132" s="46" t="s">
        <v>51</v>
      </c>
      <c r="D2132" s="49">
        <f>_xll.qlCalendarAdvance(LocalCalendar,$D2131,B2132,"f",FALSE)</f>
        <v>54568</v>
      </c>
      <c r="E2132" s="49">
        <f>_xll.qlInterestRateIndexValueDate(IndexON,D2132)</f>
        <v>54568</v>
      </c>
      <c r="F2132" s="52">
        <f>IFERROR(_xll.qlIndexFixing(IndexON,D2132,TRUE,_xll.ohTrigger(RecalcTrigger,TriggerON)),NA())</f>
        <v>1.9384573930505411E-2</v>
      </c>
      <c r="H2132" s="49">
        <f>_xll.qlCalendarAdvance(IborCalendar,$H2131,B2132,"f",FALSE)</f>
        <v>54554</v>
      </c>
      <c r="I2132" s="49">
        <f>_xll.qlInterestRateIndexValueDate(Index1M,$H2132)</f>
        <v>54556</v>
      </c>
      <c r="J2132" s="52">
        <f>IFERROR(_xll.qlIndexFixing(Index1M,$H2132,TRUE,_xll.ohTrigger(RecalcTrigger,Trigger1M)),NA())</f>
        <v>2.1421465431227804E-2</v>
      </c>
      <c r="K2132" s="52">
        <f>IFERROR(_xll.qlIndexFixing(ONIndex1M,I2132,TRUE,_xll.ohTrigger(RecalcTrigger,Trigger1M)),NA())</f>
        <v>2.1407238646942162E-2</v>
      </c>
      <c r="L2132" s="52">
        <f>IFERROR(_xll.qlIndexFixing(Index3M,H2132,TRUE,_xll.ohTrigger(RecalcTrigger,Trigger3M)),NA())</f>
        <v>2.2970871294609153E-2</v>
      </c>
      <c r="M2132" s="52">
        <f>IFERROR(_xll.qlIndexFixing(ONIndex3M,I2132,TRUE,_xll.ohTrigger(RecalcTrigger,Trigger3M)),NA())</f>
        <v>2.2931026695323098E-2</v>
      </c>
      <c r="N2132" s="52">
        <f>IFERROR(_xll.qlIndexFixing(Index6M,$H2132,TRUE,_xll.ohTrigger(RecalcTrigger,Trigger6M)),NA())</f>
        <v>2.4512618915429774E-2</v>
      </c>
      <c r="O2132" s="52">
        <f>IFERROR(_xll.qlIndexFixing(ONIndex6M,I2132,TRUE,_xll.ohTrigger(RecalcTrigger,Trigger6M)),NA())</f>
        <v>2.4414920199156143E-2</v>
      </c>
      <c r="P2132" s="52">
        <f>IFERROR(_xll.qlIndexFixing(Index1Y,$H2132,TRUE,_xll.ohTrigger(RecalcTrigger,Trigger1Y)),NA())</f>
        <v>2.6327575691372923E-2</v>
      </c>
      <c r="Q2132" s="52">
        <f>IFERROR(_xll.qlIndexFixing(ONIndex1Y,I2132,TRUE,_xll.ohTrigger(RecalcTrigger,Trigger1Y)),NA())</f>
        <v>2.6104967920606015E-2</v>
      </c>
    </row>
    <row r="2133" spans="2:17" x14ac:dyDescent="0.2">
      <c r="B2133" s="46" t="s">
        <v>51</v>
      </c>
      <c r="D2133" s="49">
        <f>_xll.qlCalendarAdvance(LocalCalendar,$D2132,B2133,"f",FALSE)</f>
        <v>54575</v>
      </c>
      <c r="E2133" s="49">
        <f>_xll.qlInterestRateIndexValueDate(IndexON,D2133)</f>
        <v>54575</v>
      </c>
      <c r="F2133" s="52">
        <f>IFERROR(_xll.qlIndexFixing(IndexON,D2133,TRUE,_xll.ohTrigger(RecalcTrigger,TriggerON)),NA())</f>
        <v>1.9380529497716736E-2</v>
      </c>
      <c r="H2133" s="49">
        <f>_xll.qlCalendarAdvance(IborCalendar,$H2132,B2133,"f",FALSE)</f>
        <v>54561</v>
      </c>
      <c r="I2133" s="49">
        <f>_xll.qlInterestRateIndexValueDate(Index1M,$H2133)</f>
        <v>54563</v>
      </c>
      <c r="J2133" s="52">
        <f>IFERROR(_xll.qlIndexFixing(Index1M,$H2133,TRUE,_xll.ohTrigger(RecalcTrigger,Trigger1M)),NA())</f>
        <v>2.1418964117519146E-2</v>
      </c>
      <c r="K2133" s="52">
        <f>IFERROR(_xll.qlIndexFixing(ONIndex1M,I2133,TRUE,_xll.ohTrigger(RecalcTrigger,Trigger1M)),NA())</f>
        <v>2.1404760522116817E-2</v>
      </c>
      <c r="L2133" s="52">
        <f>IFERROR(_xll.qlIndexFixing(Index3M,H2133,TRUE,_xll.ohTrigger(RecalcTrigger,Trigger3M)),NA())</f>
        <v>2.2966751581273464E-2</v>
      </c>
      <c r="M2133" s="52">
        <f>IFERROR(_xll.qlIndexFixing(ONIndex3M,I2133,TRUE,_xll.ohTrigger(RecalcTrigger,Trigger3M)),NA())</f>
        <v>2.2926944433594443E-2</v>
      </c>
      <c r="N2133" s="52">
        <f>IFERROR(_xll.qlIndexFixing(Index6M,$H2133,TRUE,_xll.ohTrigger(RecalcTrigger,Trigger6M)),NA())</f>
        <v>2.4508375272997481E-2</v>
      </c>
      <c r="O2133" s="52">
        <f>IFERROR(_xll.qlIndexFixing(ONIndex6M,I2133,TRUE,_xll.ohTrigger(RecalcTrigger,Trigger6M)),NA())</f>
        <v>2.4410724410239837E-2</v>
      </c>
      <c r="P2133" s="52">
        <f>IFERROR(_xll.qlIndexFixing(Index1Y,$H2133,TRUE,_xll.ohTrigger(RecalcTrigger,Trigger1Y)),NA())</f>
        <v>2.6322926818133242E-2</v>
      </c>
      <c r="Q2133" s="52">
        <f>IFERROR(_xll.qlIndexFixing(ONIndex1Y,I2133,TRUE,_xll.ohTrigger(RecalcTrigger,Trigger1Y)),NA())</f>
        <v>2.610000521835687E-2</v>
      </c>
    </row>
    <row r="2134" spans="2:17" x14ac:dyDescent="0.2">
      <c r="B2134" s="46" t="s">
        <v>51</v>
      </c>
      <c r="D2134" s="49">
        <f>_xll.qlCalendarAdvance(LocalCalendar,$D2133,B2134,"f",FALSE)</f>
        <v>54582</v>
      </c>
      <c r="E2134" s="49">
        <f>_xll.qlInterestRateIndexValueDate(IndexON,D2134)</f>
        <v>54582</v>
      </c>
      <c r="F2134" s="52">
        <f>IFERROR(_xll.qlIndexFixing(IndexON,D2134,TRUE,_xll.ohTrigger(RecalcTrigger,TriggerON)),NA())</f>
        <v>1.9376483171003045E-2</v>
      </c>
      <c r="H2134" s="49">
        <f>_xll.qlCalendarAdvance(IborCalendar,$H2133,B2134,"f",FALSE)</f>
        <v>54568</v>
      </c>
      <c r="I2134" s="49">
        <f>_xll.qlInterestRateIndexValueDate(Index1M,$H2134)</f>
        <v>54570</v>
      </c>
      <c r="J2134" s="52">
        <f>IFERROR(_xll.qlIndexFixing(Index1M,$H2134,TRUE,_xll.ohTrigger(RecalcTrigger,Trigger1M)),NA())</f>
        <v>2.1416454396215867E-2</v>
      </c>
      <c r="K2134" s="52">
        <f>IFERROR(_xll.qlIndexFixing(ONIndex1M,I2134,TRUE,_xll.ohTrigger(RecalcTrigger,Trigger1M)),NA())</f>
        <v>2.1402274004644894E-2</v>
      </c>
      <c r="L2134" s="52">
        <f>IFERROR(_xll.qlIndexFixing(Index3M,H2134,TRUE,_xll.ohTrigger(RecalcTrigger,Trigger3M)),NA())</f>
        <v>2.2962629756720487E-2</v>
      </c>
      <c r="M2134" s="52">
        <f>IFERROR(_xll.qlIndexFixing(ONIndex3M,I2134,TRUE,_xll.ohTrigger(RecalcTrigger,Trigger3M)),NA())</f>
        <v>2.2922860068508299E-2</v>
      </c>
      <c r="N2134" s="52">
        <f>IFERROR(_xll.qlIndexFixing(Index6M,$H2134,TRUE,_xll.ohTrigger(RecalcTrigger,Trigger6M)),NA())</f>
        <v>2.4504132017594948E-2</v>
      </c>
      <c r="O2134" s="52">
        <f>IFERROR(_xll.qlIndexFixing(ONIndex6M,I2134,TRUE,_xll.ohTrigger(RecalcTrigger,Trigger6M)),NA())</f>
        <v>2.4406528994385113E-2</v>
      </c>
      <c r="P2134" s="52">
        <f>IFERROR(_xll.qlIndexFixing(Index1Y,$H2134,TRUE,_xll.ohTrigger(RecalcTrigger,Trigger1Y)),NA())</f>
        <v>2.6318295116831515E-2</v>
      </c>
      <c r="Q2134" s="52">
        <f>IFERROR(_xll.qlIndexFixing(ONIndex1Y,I2134,TRUE,_xll.ohTrigger(RecalcTrigger,Trigger1Y)),NA())</f>
        <v>2.6095059222184247E-2</v>
      </c>
    </row>
    <row r="2135" spans="2:17" x14ac:dyDescent="0.2">
      <c r="B2135" s="46" t="s">
        <v>51</v>
      </c>
      <c r="D2135" s="49">
        <f>_xll.qlCalendarAdvance(LocalCalendar,$D2134,B2135,"f",FALSE)</f>
        <v>54589</v>
      </c>
      <c r="E2135" s="49">
        <f>_xll.qlInterestRateIndexValueDate(IndexON,D2135)</f>
        <v>54589</v>
      </c>
      <c r="F2135" s="52">
        <f>IFERROR(_xll.qlIndexFixing(IndexON,D2135,TRUE,_xll.ohTrigger(RecalcTrigger,TriggerON)),NA())</f>
        <v>1.9372434950364337E-2</v>
      </c>
      <c r="H2135" s="49">
        <f>_xll.qlCalendarAdvance(IborCalendar,$H2134,B2135,"f",FALSE)</f>
        <v>54575</v>
      </c>
      <c r="I2135" s="49">
        <f>_xll.qlInterestRateIndexValueDate(Index1M,$H2135)</f>
        <v>54577</v>
      </c>
      <c r="J2135" s="52">
        <f>IFERROR(_xll.qlIndexFixing(Index1M,$H2135,TRUE,_xll.ohTrigger(RecalcTrigger,Trigger1M)),NA())</f>
        <v>2.1414392096941789E-2</v>
      </c>
      <c r="K2135" s="52">
        <f>IFERROR(_xll.qlIndexFixing(ONIndex1M,I2135,TRUE,_xll.ohTrigger(RecalcTrigger,Trigger1M)),NA())</f>
        <v>2.1399779094446458E-2</v>
      </c>
      <c r="L2135" s="52">
        <f>IFERROR(_xll.qlIndexFixing(Index3M,H2135,TRUE,_xll.ohTrigger(RecalcTrigger,Trigger3M)),NA())</f>
        <v>2.2958505820954569E-2</v>
      </c>
      <c r="M2135" s="52">
        <f>IFERROR(_xll.qlIndexFixing(ONIndex3M,I2135,TRUE,_xll.ohTrigger(RecalcTrigger,Trigger3M)),NA())</f>
        <v>2.2918773600064668E-2</v>
      </c>
      <c r="N2135" s="52">
        <f>IFERROR(_xll.qlIndexFixing(Index6M,$H2135,TRUE,_xll.ohTrigger(RecalcTrigger,Trigger6M)),NA())</f>
        <v>2.4498307398819891E-2</v>
      </c>
      <c r="O2135" s="52">
        <f>IFERROR(_xll.qlIndexFixing(ONIndex6M,I2135,TRUE,_xll.ohTrigger(RecalcTrigger,Trigger6M)),NA())</f>
        <v>2.4402333951671906E-2</v>
      </c>
      <c r="P2135" s="52">
        <f>IFERROR(_xll.qlIndexFixing(Index1Y,$H2135,TRUE,_xll.ohTrigger(RecalcTrigger,Trigger1Y)),NA())</f>
        <v>2.631368058723144E-2</v>
      </c>
      <c r="Q2135" s="52">
        <f>IFERROR(_xll.qlIndexFixing(ONIndex1Y,I2135,TRUE,_xll.ohTrigger(RecalcTrigger,Trigger1Y)),NA())</f>
        <v>2.6090129932088146E-2</v>
      </c>
    </row>
    <row r="2136" spans="2:17" x14ac:dyDescent="0.2">
      <c r="B2136" s="46" t="s">
        <v>51</v>
      </c>
      <c r="D2136" s="49">
        <f>_xll.qlCalendarAdvance(LocalCalendar,$D2135,B2136,"f",FALSE)</f>
        <v>54596</v>
      </c>
      <c r="E2136" s="49">
        <f>_xll.qlInterestRateIndexValueDate(IndexON,D2136)</f>
        <v>54596</v>
      </c>
      <c r="F2136" s="52">
        <f>IFERROR(_xll.qlIndexFixing(IndexON,D2136,TRUE,_xll.ohTrigger(RecalcTrigger,TriggerON)),NA())</f>
        <v>1.936838483564074E-2</v>
      </c>
      <c r="H2136" s="49">
        <f>_xll.qlCalendarAdvance(IborCalendar,$H2135,B2136,"f",FALSE)</f>
        <v>54582</v>
      </c>
      <c r="I2136" s="49">
        <f>_xll.qlInterestRateIndexValueDate(Index1M,$H2136)</f>
        <v>54584</v>
      </c>
      <c r="J2136" s="52">
        <f>IFERROR(_xll.qlIndexFixing(Index1M,$H2136,TRUE,_xll.ohTrigger(RecalcTrigger,Trigger1M)),NA())</f>
        <v>2.1411409730842934E-2</v>
      </c>
      <c r="K2136" s="52">
        <f>IFERROR(_xll.qlIndexFixing(ONIndex1M,I2136,TRUE,_xll.ohTrigger(RecalcTrigger,Trigger1M)),NA())</f>
        <v>2.1397275791521508E-2</v>
      </c>
      <c r="L2136" s="52">
        <f>IFERROR(_xll.qlIndexFixing(Index3M,H2136,TRUE,_xll.ohTrigger(RecalcTrigger,Trigger3M)),NA())</f>
        <v>2.2954379773985262E-2</v>
      </c>
      <c r="M2136" s="52">
        <f>IFERROR(_xll.qlIndexFixing(ONIndex3M,I2136,TRUE,_xll.ohTrigger(RecalcTrigger,Trigger3M)),NA())</f>
        <v>2.2914685028503357E-2</v>
      </c>
      <c r="N2136" s="52">
        <f>IFERROR(_xll.qlIndexFixing(Index6M,$H2136,TRUE,_xll.ohTrigger(RecalcTrigger,Trigger6M)),NA())</f>
        <v>2.4494065695157916E-2</v>
      </c>
      <c r="O2136" s="52">
        <f>IFERROR(_xll.qlIndexFixing(ONIndex6M,I2136,TRUE,_xll.ohTrigger(RecalcTrigger,Trigger6M)),NA())</f>
        <v>2.439813928226009E-2</v>
      </c>
      <c r="P2136" s="52">
        <f>IFERROR(_xll.qlIndexFixing(Index1Y,$H2136,TRUE,_xll.ohTrigger(RecalcTrigger,Trigger1Y)),NA())</f>
        <v>2.6309083229099552E-2</v>
      </c>
      <c r="Q2136" s="52">
        <f>IFERROR(_xll.qlIndexFixing(ONIndex1Y,I2136,TRUE,_xll.ohTrigger(RecalcTrigger,Trigger1Y)),NA())</f>
        <v>2.6085217348148504E-2</v>
      </c>
    </row>
    <row r="2137" spans="2:17" x14ac:dyDescent="0.2">
      <c r="B2137" s="46" t="s">
        <v>51</v>
      </c>
      <c r="D2137" s="49">
        <f>_xll.qlCalendarAdvance(LocalCalendar,$D2136,B2137,"f",FALSE)</f>
        <v>54603</v>
      </c>
      <c r="E2137" s="49">
        <f>_xll.qlInterestRateIndexValueDate(IndexON,D2137)</f>
        <v>54603</v>
      </c>
      <c r="F2137" s="52">
        <f>IFERROR(_xll.qlIndexFixing(IndexON,D2137,TRUE,_xll.ohTrigger(RecalcTrigger,TriggerON)),NA())</f>
        <v>1.9364332826992126E-2</v>
      </c>
      <c r="H2137" s="49">
        <f>_xll.qlCalendarAdvance(IborCalendar,$H2136,B2137,"f",FALSE)</f>
        <v>54589</v>
      </c>
      <c r="I2137" s="49">
        <f>_xll.qlInterestRateIndexValueDate(Index1M,$H2137)</f>
        <v>54591</v>
      </c>
      <c r="J2137" s="52">
        <f>IFERROR(_xll.qlIndexFixing(Index1M,$H2137,TRUE,_xll.ohTrigger(RecalcTrigger,Trigger1M)),NA())</f>
        <v>2.1408874786788268E-2</v>
      </c>
      <c r="K2137" s="52">
        <f>IFERROR(_xll.qlIndexFixing(ONIndex1M,I2137,TRUE,_xll.ohTrigger(RecalcTrigger,Trigger1M)),NA())</f>
        <v>2.1394764096029917E-2</v>
      </c>
      <c r="L2137" s="52">
        <f>IFERROR(_xll.qlIndexFixing(Index3M,H2137,TRUE,_xll.ohTrigger(RecalcTrigger,Trigger3M)),NA())</f>
        <v>2.2950251615817784E-2</v>
      </c>
      <c r="M2137" s="52">
        <f>IFERROR(_xll.qlIndexFixing(ONIndex3M,I2137,TRUE,_xll.ohTrigger(RecalcTrigger,Trigger3M)),NA())</f>
        <v>2.2910594353744429E-2</v>
      </c>
      <c r="N2137" s="52">
        <f>IFERROR(_xll.qlIndexFixing(Index6M,$H2137,TRUE,_xll.ohTrigger(RecalcTrigger,Trigger6M)),NA())</f>
        <v>2.448982437829255E-2</v>
      </c>
      <c r="O2137" s="52">
        <f>IFERROR(_xll.qlIndexFixing(ONIndex6M,I2137,TRUE,_xll.ohTrigger(RecalcTrigger,Trigger6M)),NA())</f>
        <v>2.4393944985989791E-2</v>
      </c>
      <c r="P2137" s="52">
        <f>IFERROR(_xll.qlIndexFixing(Index1Y,$H2137,TRUE,_xll.ohTrigger(RecalcTrigger,Trigger1Y)),NA())</f>
        <v>2.6304503042201308E-2</v>
      </c>
      <c r="Q2137" s="52">
        <f>IFERROR(_xll.qlIndexFixing(ONIndex1Y,I2137,TRUE,_xll.ohTrigger(RecalcTrigger,Trigger1Y)),NA())</f>
        <v>2.6080321470445256E-2</v>
      </c>
    </row>
    <row r="2138" spans="2:17" x14ac:dyDescent="0.2">
      <c r="B2138" s="46" t="s">
        <v>51</v>
      </c>
      <c r="D2138" s="49">
        <f>_xll.qlCalendarAdvance(LocalCalendar,$D2137,B2138,"f",FALSE)</f>
        <v>54610</v>
      </c>
      <c r="E2138" s="49">
        <f>_xll.qlInterestRateIndexValueDate(IndexON,D2138)</f>
        <v>54610</v>
      </c>
      <c r="F2138" s="52">
        <f>IFERROR(_xll.qlIndexFixing(IndexON,D2138,TRUE,_xll.ohTrigger(RecalcTrigger,TriggerON)),NA())</f>
        <v>1.9360278924578367E-2</v>
      </c>
      <c r="H2138" s="49">
        <f>_xll.qlCalendarAdvance(IborCalendar,$H2137,B2138,"f",FALSE)</f>
        <v>54596</v>
      </c>
      <c r="I2138" s="49">
        <f>_xll.qlInterestRateIndexValueDate(Index1M,$H2138)</f>
        <v>54598</v>
      </c>
      <c r="J2138" s="52">
        <f>IFERROR(_xll.qlIndexFixing(Index1M,$H2138,TRUE,_xll.ohTrigger(RecalcTrigger,Trigger1M)),NA())</f>
        <v>2.1406331435158965E-2</v>
      </c>
      <c r="K2138" s="52">
        <f>IFERROR(_xll.qlIndexFixing(ONIndex1M,I2138,TRUE,_xll.ohTrigger(RecalcTrigger,Trigger1M)),NA())</f>
        <v>2.1392244007891748E-2</v>
      </c>
      <c r="L2138" s="52">
        <f>IFERROR(_xll.qlIndexFixing(Index3M,H2138,TRUE,_xll.ohTrigger(RecalcTrigger,Trigger3M)),NA())</f>
        <v>2.2946121346459084E-2</v>
      </c>
      <c r="M2138" s="52">
        <f>IFERROR(_xll.qlIndexFixing(ONIndex3M,I2138,TRUE,_xll.ohTrigger(RecalcTrigger,Trigger3M)),NA())</f>
        <v>2.2906501575468141E-2</v>
      </c>
      <c r="N2138" s="52">
        <f>IFERROR(_xll.qlIndexFixing(Index6M,$H2138,TRUE,_xll.ohTrigger(RecalcTrigger,Trigger6M)),NA())</f>
        <v>2.4488215807014956E-2</v>
      </c>
      <c r="O2138" s="52">
        <f>IFERROR(_xll.qlIndexFixing(ONIndex6M,I2138,TRUE,_xll.ohTrigger(RecalcTrigger,Trigger6M)),NA())</f>
        <v>2.4389751063020881E-2</v>
      </c>
      <c r="P2138" s="52">
        <f>IFERROR(_xll.qlIndexFixing(Index1Y,$H2138,TRUE,_xll.ohTrigger(RecalcTrigger,Trigger1Y)),NA())</f>
        <v>2.6299940026304345E-2</v>
      </c>
      <c r="Q2138" s="52">
        <f>IFERROR(_xll.qlIndexFixing(ONIndex1Y,I2138,TRUE,_xll.ohTrigger(RecalcTrigger,Trigger1Y)),NA())</f>
        <v>2.6075442298738594E-2</v>
      </c>
    </row>
    <row r="2139" spans="2:17" x14ac:dyDescent="0.2">
      <c r="B2139" s="46" t="s">
        <v>51</v>
      </c>
      <c r="D2139" s="49">
        <f>_xll.qlCalendarAdvance(LocalCalendar,$D2138,B2139,"f",FALSE)</f>
        <v>54617</v>
      </c>
      <c r="E2139" s="49">
        <f>_xll.qlInterestRateIndexValueDate(IndexON,D2139)</f>
        <v>54617</v>
      </c>
      <c r="F2139" s="52">
        <f>IFERROR(_xll.qlIndexFixing(IndexON,D2139,TRUE,_xll.ohTrigger(RecalcTrigger,TriggerON)),NA())</f>
        <v>1.9356223128159655E-2</v>
      </c>
      <c r="H2139" s="49">
        <f>_xll.qlCalendarAdvance(IborCalendar,$H2138,B2139,"f",FALSE)</f>
        <v>54603</v>
      </c>
      <c r="I2139" s="49">
        <f>_xll.qlInterestRateIndexValueDate(Index1M,$H2139)</f>
        <v>54605</v>
      </c>
      <c r="J2139" s="52">
        <f>IFERROR(_xll.qlIndexFixing(Index1M,$H2139,TRUE,_xll.ohTrigger(RecalcTrigger,Trigger1M)),NA())</f>
        <v>2.1403779675960022E-2</v>
      </c>
      <c r="K2139" s="52">
        <f>IFERROR(_xll.qlIndexFixing(ONIndex1M,I2139,TRUE,_xll.ohTrigger(RecalcTrigger,Trigger1M)),NA())</f>
        <v>2.1389715527027064E-2</v>
      </c>
      <c r="L2139" s="52">
        <f>IFERROR(_xll.qlIndexFixing(Index3M,H2139,TRUE,_xll.ohTrigger(RecalcTrigger,Trigger3M)),NA())</f>
        <v>2.2941988965914376E-2</v>
      </c>
      <c r="M2139" s="52">
        <f>IFERROR(_xll.qlIndexFixing(ONIndex3M,I2139,TRUE,_xll.ohTrigger(RecalcTrigger,Trigger3M)),NA())</f>
        <v>2.2902406693994237E-2</v>
      </c>
      <c r="N2139" s="52">
        <f>IFERROR(_xll.qlIndexFixing(Index6M,$H2139,TRUE,_xll.ohTrigger(RecalcTrigger,Trigger6M)),NA())</f>
        <v>2.4483447757774578E-2</v>
      </c>
      <c r="O2139" s="52">
        <f>IFERROR(_xll.qlIndexFixing(ONIndex6M,I2139,TRUE,_xll.ohTrigger(RecalcTrigger,Trigger6M)),NA())</f>
        <v>2.4385557513033618E-2</v>
      </c>
      <c r="P2139" s="52">
        <f>IFERROR(_xll.qlIndexFixing(Index1Y,$H2139,TRUE,_xll.ohTrigger(RecalcTrigger,Trigger1Y)),NA())</f>
        <v>2.6295394181176514E-2</v>
      </c>
      <c r="Q2139" s="52">
        <f>IFERROR(_xll.qlIndexFixing(ONIndex1Y,I2139,TRUE,_xll.ohTrigger(RecalcTrigger,Trigger1Y)),NA())</f>
        <v>2.6070579833108454E-2</v>
      </c>
    </row>
    <row r="2140" spans="2:17" x14ac:dyDescent="0.2">
      <c r="B2140" s="46" t="s">
        <v>51</v>
      </c>
      <c r="D2140" s="49">
        <f>_xll.qlCalendarAdvance(LocalCalendar,$D2139,B2140,"f",FALSE)</f>
        <v>54624</v>
      </c>
      <c r="E2140" s="49">
        <f>_xll.qlInterestRateIndexValueDate(IndexON,D2140)</f>
        <v>54624</v>
      </c>
      <c r="F2140" s="52">
        <f>IFERROR(_xll.qlIndexFixing(IndexON,D2140,TRUE,_xll.ohTrigger(RecalcTrigger,TriggerON)),NA())</f>
        <v>1.9352165437576119E-2</v>
      </c>
      <c r="H2140" s="49">
        <f>_xll.qlCalendarAdvance(IborCalendar,$H2139,B2140,"f",FALSE)</f>
        <v>54610</v>
      </c>
      <c r="I2140" s="49">
        <f>_xll.qlInterestRateIndexValueDate(Index1M,$H2140)</f>
        <v>54612</v>
      </c>
      <c r="J2140" s="52">
        <f>IFERROR(_xll.qlIndexFixing(Index1M,$H2140,TRUE,_xll.ohTrigger(RecalcTrigger,Trigger1M)),NA())</f>
        <v>2.140121950920143E-2</v>
      </c>
      <c r="K2140" s="52">
        <f>IFERROR(_xll.qlIndexFixing(ONIndex1M,I2140,TRUE,_xll.ohTrigger(RecalcTrigger,Trigger1M)),NA())</f>
        <v>2.138717865359574E-2</v>
      </c>
      <c r="L2140" s="52">
        <f>IFERROR(_xll.qlIndexFixing(Index3M,H2140,TRUE,_xll.ohTrigger(RecalcTrigger,Trigger3M)),NA())</f>
        <v>2.2937854474192346E-2</v>
      </c>
      <c r="M2140" s="52">
        <f>IFERROR(_xll.qlIndexFixing(ONIndex3M,I2140,TRUE,_xll.ohTrigger(RecalcTrigger,Trigger3M)),NA())</f>
        <v>2.2898309709322717E-2</v>
      </c>
      <c r="N2140" s="52">
        <f>IFERROR(_xll.qlIndexFixing(Index6M,$H2140,TRUE,_xll.ohTrigger(RecalcTrigger,Trigger6M)),NA())</f>
        <v>2.4478680612675427E-2</v>
      </c>
      <c r="O2140" s="52">
        <f>IFERROR(_xll.qlIndexFixing(ONIndex6M,I2140,TRUE,_xll.ohTrigger(RecalcTrigger,Trigger6M)),NA())</f>
        <v>2.438136433642768E-2</v>
      </c>
      <c r="P2140" s="52">
        <f>IFERROR(_xll.qlIndexFixing(Index1Y,$H2140,TRUE,_xll.ohTrigger(RecalcTrigger,Trigger1Y)),NA())</f>
        <v>2.6290865506586769E-2</v>
      </c>
      <c r="Q2140" s="52">
        <f>IFERROR(_xll.qlIndexFixing(ONIndex1Y,I2140,TRUE,_xll.ohTrigger(RecalcTrigger,Trigger1Y)),NA())</f>
        <v>2.6065734073794644E-2</v>
      </c>
    </row>
    <row r="2141" spans="2:17" x14ac:dyDescent="0.2">
      <c r="B2141" s="46" t="s">
        <v>51</v>
      </c>
      <c r="D2141" s="49">
        <f>_xll.qlCalendarAdvance(LocalCalendar,$D2140,B2141,"f",FALSE)</f>
        <v>54631</v>
      </c>
      <c r="E2141" s="49">
        <f>_xll.qlInterestRateIndexValueDate(IndexON,D2141)</f>
        <v>54631</v>
      </c>
      <c r="F2141" s="52">
        <f>IFERROR(_xll.qlIndexFixing(IndexON,D2141,TRUE,_xll.ohTrigger(RecalcTrigger,TriggerON)),NA())</f>
        <v>1.9348105853227437E-2</v>
      </c>
      <c r="H2141" s="49">
        <f>_xll.qlCalendarAdvance(IborCalendar,$H2140,B2141,"f",FALSE)</f>
        <v>54617</v>
      </c>
      <c r="I2141" s="49">
        <f>_xll.qlInterestRateIndexValueDate(Index1M,$H2141)</f>
        <v>54619</v>
      </c>
      <c r="J2141" s="52">
        <f>IFERROR(_xll.qlIndexFixing(Index1M,$H2141,TRUE,_xll.ohTrigger(RecalcTrigger,Trigger1M)),NA())</f>
        <v>2.1398650934885688E-2</v>
      </c>
      <c r="K2141" s="52">
        <f>IFERROR(_xll.qlIndexFixing(ONIndex1M,I2141,TRUE,_xll.ohTrigger(RecalcTrigger,Trigger1M)),NA())</f>
        <v>2.1384633387437901E-2</v>
      </c>
      <c r="L2141" s="52">
        <f>IFERROR(_xll.qlIndexFixing(Index3M,H2141,TRUE,_xll.ohTrigger(RecalcTrigger,Trigger3M)),NA())</f>
        <v>2.293371787129821E-2</v>
      </c>
      <c r="M2141" s="52">
        <f>IFERROR(_xll.qlIndexFixing(ONIndex3M,I2141,TRUE,_xll.ohTrigger(RecalcTrigger,Trigger3M)),NA())</f>
        <v>2.2894210621293709E-2</v>
      </c>
      <c r="N2141" s="52">
        <f>IFERROR(_xll.qlIndexFixing(Index6M,$H2141,TRUE,_xll.ohTrigger(RecalcTrigger,Trigger6M)),NA())</f>
        <v>2.4474965760426244E-2</v>
      </c>
      <c r="O2141" s="52">
        <f>IFERROR(_xll.qlIndexFixing(ONIndex6M,I2141,TRUE,_xll.ohTrigger(RecalcTrigger,Trigger6M)),NA())</f>
        <v>2.437717153296326E-2</v>
      </c>
      <c r="P2141" s="52">
        <f>IFERROR(_xll.qlIndexFixing(Index1Y,$H2141,TRUE,_xll.ohTrigger(RecalcTrigger,Trigger1Y)),NA())</f>
        <v>2.6286354002305161E-2</v>
      </c>
      <c r="Q2141" s="52">
        <f>IFERROR(_xll.qlIndexFixing(ONIndex1Y,I2141,TRUE,_xll.ohTrigger(RecalcTrigger,Trigger1Y)),NA())</f>
        <v>2.6060905020477421E-2</v>
      </c>
    </row>
    <row r="2142" spans="2:17" x14ac:dyDescent="0.2">
      <c r="B2142" s="46" t="s">
        <v>51</v>
      </c>
      <c r="D2142" s="49">
        <f>_xll.qlCalendarAdvance(LocalCalendar,$D2141,B2142,"f",FALSE)</f>
        <v>54638</v>
      </c>
      <c r="E2142" s="49">
        <f>_xll.qlInterestRateIndexValueDate(IndexON,D2142)</f>
        <v>54638</v>
      </c>
      <c r="F2142" s="52">
        <f>IFERROR(_xll.qlIndexFixing(IndexON,D2142,TRUE,_xll.ohTrigger(RecalcTrigger,TriggerON)),NA())</f>
        <v>1.9344044375033675E-2</v>
      </c>
      <c r="H2142" s="49">
        <f>_xll.qlCalendarAdvance(IborCalendar,$H2141,B2142,"f",FALSE)</f>
        <v>54624</v>
      </c>
      <c r="I2142" s="49">
        <f>_xll.qlInterestRateIndexValueDate(Index1M,$H2142)</f>
        <v>54626</v>
      </c>
      <c r="J2142" s="52">
        <f>IFERROR(_xll.qlIndexFixing(Index1M,$H2142,TRUE,_xll.ohTrigger(RecalcTrigger,Trigger1M)),NA())</f>
        <v>2.1396073953020289E-2</v>
      </c>
      <c r="K2142" s="52">
        <f>IFERROR(_xll.qlIndexFixing(ONIndex1M,I2142,TRUE,_xll.ohTrigger(RecalcTrigger,Trigger1M)),NA())</f>
        <v>2.1382079728713421E-2</v>
      </c>
      <c r="L2142" s="52">
        <f>IFERROR(_xll.qlIndexFixing(Index3M,H2142,TRUE,_xll.ohTrigger(RecalcTrigger,Trigger3M)),NA())</f>
        <v>2.2929579157241524E-2</v>
      </c>
      <c r="M2142" s="52">
        <f>IFERROR(_xll.qlIndexFixing(ONIndex3M,I2142,TRUE,_xll.ohTrigger(RecalcTrigger,Trigger3M)),NA())</f>
        <v>2.2890109429987149E-2</v>
      </c>
      <c r="N2142" s="52">
        <f>IFERROR(_xll.qlIndexFixing(Index6M,$H2142,TRUE,_xll.ohTrigger(RecalcTrigger,Trigger6M)),NA())</f>
        <v>2.4470199907164675E-2</v>
      </c>
      <c r="O2142" s="52">
        <f>IFERROR(_xll.qlIndexFixing(ONIndex6M,I2142,TRUE,_xll.ohTrigger(RecalcTrigger,Trigger6M)),NA())</f>
        <v>2.4372979102560421E-2</v>
      </c>
      <c r="P2142" s="52">
        <f>IFERROR(_xll.qlIndexFixing(Index1Y,$H2142,TRUE,_xll.ohTrigger(RecalcTrigger,Trigger1Y)),NA())</f>
        <v>2.6281859668101735E-2</v>
      </c>
      <c r="Q2142" s="52">
        <f>IFERROR(_xll.qlIndexFixing(ONIndex1Y,I2142,TRUE,_xll.ohTrigger(RecalcTrigger,Trigger1Y)),NA())</f>
        <v>2.6056092673156783E-2</v>
      </c>
    </row>
    <row r="2143" spans="2:17" x14ac:dyDescent="0.2">
      <c r="B2143" s="46" t="s">
        <v>51</v>
      </c>
      <c r="D2143" s="49">
        <f>_xll.qlCalendarAdvance(LocalCalendar,$D2142,B2143,"f",FALSE)</f>
        <v>54645</v>
      </c>
      <c r="E2143" s="49">
        <f>_xll.qlInterestRateIndexValueDate(IndexON,D2143)</f>
        <v>54645</v>
      </c>
      <c r="F2143" s="52">
        <f>IFERROR(_xll.qlIndexFixing(IndexON,D2143,TRUE,_xll.ohTrigger(RecalcTrigger,TriggerON)),NA())</f>
        <v>1.9339981002755025E-2</v>
      </c>
      <c r="H2143" s="49">
        <f>_xll.qlCalendarAdvance(IborCalendar,$H2142,B2143,"f",FALSE)</f>
        <v>54631</v>
      </c>
      <c r="I2143" s="49">
        <f>_xll.qlInterestRateIndexValueDate(Index1M,$H2143)</f>
        <v>54633</v>
      </c>
      <c r="J2143" s="52">
        <f>IFERROR(_xll.qlIndexFixing(Index1M,$H2143,TRUE,_xll.ohTrigger(RecalcTrigger,Trigger1M)),NA())</f>
        <v>2.139393837403732E-2</v>
      </c>
      <c r="K2143" s="52">
        <f>IFERROR(_xll.qlIndexFixing(ONIndex1M,I2143,TRUE,_xll.ohTrigger(RecalcTrigger,Trigger1M)),NA())</f>
        <v>2.1379517677182491E-2</v>
      </c>
      <c r="L2143" s="52">
        <f>IFERROR(_xll.qlIndexFixing(Index3M,H2143,TRUE,_xll.ohTrigger(RecalcTrigger,Trigger3M)),NA())</f>
        <v>2.2925438332024029E-2</v>
      </c>
      <c r="M2143" s="52">
        <f>IFERROR(_xll.qlIndexFixing(ONIndex3M,I2143,TRUE,_xll.ohTrigger(RecalcTrigger,Trigger3M)),NA())</f>
        <v>2.2886006135403036E-2</v>
      </c>
      <c r="N2143" s="52">
        <f>IFERROR(_xll.qlIndexFixing(Index6M,$H2143,TRUE,_xll.ohTrigger(RecalcTrigger,Trigger6M)),NA())</f>
        <v>2.4465960134922141E-2</v>
      </c>
      <c r="O2143" s="52">
        <f>IFERROR(_xll.qlIndexFixing(ONIndex6M,I2143,TRUE,_xll.ohTrigger(RecalcTrigger,Trigger6M)),NA())</f>
        <v>2.4368787045458973E-2</v>
      </c>
      <c r="P2143" s="52">
        <f>IFERROR(_xll.qlIndexFixing(Index1Y,$H2143,TRUE,_xll.ohTrigger(RecalcTrigger,Trigger1Y)),NA())</f>
        <v>2.6277382503748944E-2</v>
      </c>
      <c r="Q2143" s="52">
        <f>IFERROR(_xll.qlIndexFixing(ONIndex1Y,I2143,TRUE,_xll.ohTrigger(RecalcTrigger,Trigger1Y)),NA())</f>
        <v>2.6051297032152476E-2</v>
      </c>
    </row>
    <row r="2144" spans="2:17" x14ac:dyDescent="0.2">
      <c r="B2144" s="46" t="s">
        <v>51</v>
      </c>
      <c r="D2144" s="49">
        <f>_xll.qlCalendarAdvance(LocalCalendar,$D2143,B2144,"f",FALSE)</f>
        <v>54652</v>
      </c>
      <c r="E2144" s="49">
        <f>_xll.qlInterestRateIndexValueDate(IndexON,D2144)</f>
        <v>54652</v>
      </c>
      <c r="F2144" s="52">
        <f>IFERROR(_xll.qlIndexFixing(IndexON,D2144,TRUE,_xll.ohTrigger(RecalcTrigger,TriggerON)),NA())</f>
        <v>1.9335915736471421E-2</v>
      </c>
      <c r="H2144" s="49">
        <f>_xll.qlCalendarAdvance(IborCalendar,$H2143,B2144,"f",FALSE)</f>
        <v>54638</v>
      </c>
      <c r="I2144" s="49">
        <f>_xll.qlInterestRateIndexValueDate(Index1M,$H2144)</f>
        <v>54640</v>
      </c>
      <c r="J2144" s="52">
        <f>IFERROR(_xll.qlIndexFixing(Index1M,$H2144,TRUE,_xll.ohTrigger(RecalcTrigger,Trigger1M)),NA())</f>
        <v>2.1391343822527924E-2</v>
      </c>
      <c r="K2144" s="52">
        <f>IFERROR(_xll.qlIndexFixing(ONIndex1M,I2144,TRUE,_xll.ohTrigger(RecalcTrigger,Trigger1M)),NA())</f>
        <v>2.1376947233164856E-2</v>
      </c>
      <c r="L2144" s="52">
        <f>IFERROR(_xll.qlIndexFixing(Index3M,H2144,TRUE,_xll.ohTrigger(RecalcTrigger,Trigger3M)),NA())</f>
        <v>2.2921295395656148E-2</v>
      </c>
      <c r="M2144" s="52">
        <f>IFERROR(_xll.qlIndexFixing(ONIndex3M,I2144,TRUE,_xll.ohTrigger(RecalcTrigger,Trigger3M)),NA())</f>
        <v>2.2881900737701244E-2</v>
      </c>
      <c r="N2144" s="52">
        <f>IFERROR(_xll.qlIndexFixing(Index6M,$H2144,TRUE,_xll.ohTrigger(RecalcTrigger,Trigger6M)),NA())</f>
        <v>2.4461720749686163E-2</v>
      </c>
      <c r="O2144" s="52">
        <f>IFERROR(_xll.qlIndexFixing(ONIndex6M,I2144,TRUE,_xll.ohTrigger(RecalcTrigger,Trigger6M)),NA())</f>
        <v>2.4364595361658914E-2</v>
      </c>
      <c r="P2144" s="52">
        <f>IFERROR(_xll.qlIndexFixing(Index1Y,$H2144,TRUE,_xll.ohTrigger(RecalcTrigger,Trigger1Y)),NA())</f>
        <v>2.627292250901837E-2</v>
      </c>
      <c r="Q2144" s="52">
        <f>IFERROR(_xll.qlIndexFixing(ONIndex1Y,I2144,TRUE,_xll.ohTrigger(RecalcTrigger,Trigger1Y)),NA())</f>
        <v>2.6046518097224691E-2</v>
      </c>
    </row>
    <row r="2145" spans="2:17" x14ac:dyDescent="0.2">
      <c r="B2145" s="46" t="s">
        <v>51</v>
      </c>
      <c r="D2145" s="49">
        <f>_xll.qlCalendarAdvance(LocalCalendar,$D2144,B2145,"f",FALSE)</f>
        <v>54659</v>
      </c>
      <c r="E2145" s="49">
        <f>_xll.qlInterestRateIndexValueDate(IndexON,D2145)</f>
        <v>54659</v>
      </c>
      <c r="F2145" s="52">
        <f>IFERROR(_xll.qlIndexFixing(IndexON,D2145,TRUE,_xll.ohTrigger(RecalcTrigger,TriggerON)),NA())</f>
        <v>1.9331848576422672E-2</v>
      </c>
      <c r="H2145" s="49">
        <f>_xll.qlCalendarAdvance(IborCalendar,$H2144,B2145,"f",FALSE)</f>
        <v>54645</v>
      </c>
      <c r="I2145" s="49">
        <f>_xll.qlInterestRateIndexValueDate(Index1M,$H2145)</f>
        <v>54647</v>
      </c>
      <c r="J2145" s="52">
        <f>IFERROR(_xll.qlIndexFixing(Index1M,$H2145,TRUE,_xll.ohTrigger(RecalcTrigger,Trigger1M)),NA())</f>
        <v>2.1388292562178612E-2</v>
      </c>
      <c r="K2145" s="52">
        <f>IFERROR(_xll.qlIndexFixing(ONIndex1M,I2145,TRUE,_xll.ohTrigger(RecalcTrigger,Trigger1M)),NA())</f>
        <v>2.1374368396420707E-2</v>
      </c>
      <c r="L2145" s="52">
        <f>IFERROR(_xll.qlIndexFixing(Index3M,H2145,TRUE,_xll.ohTrigger(RecalcTrigger,Trigger3M)),NA())</f>
        <v>2.2917150348143966E-2</v>
      </c>
      <c r="M2145" s="52">
        <f>IFERROR(_xll.qlIndexFixing(ONIndex3M,I2145,TRUE,_xll.ohTrigger(RecalcTrigger,Trigger3M)),NA())</f>
        <v>2.2877793236641963E-2</v>
      </c>
      <c r="N2145" s="52">
        <f>IFERROR(_xll.qlIndexFixing(Index6M,$H2145,TRUE,_xll.ohTrigger(RecalcTrigger,Trigger6M)),NA())</f>
        <v>2.4457481751452442E-2</v>
      </c>
      <c r="O2145" s="52">
        <f>IFERROR(_xll.qlIndexFixing(ONIndex6M,I2145,TRUE,_xll.ohTrigger(RecalcTrigger,Trigger6M)),NA())</f>
        <v>2.4360404050920437E-2</v>
      </c>
      <c r="P2145" s="52">
        <f>IFERROR(_xll.qlIndexFixing(Index1Y,$H2145,TRUE,_xll.ohTrigger(RecalcTrigger,Trigger1Y)),NA())</f>
        <v>2.6268479683684003E-2</v>
      </c>
      <c r="Q2145" s="52">
        <f>IFERROR(_xll.qlIndexFixing(ONIndex1Y,I2145,TRUE,_xll.ohTrigger(RecalcTrigger,Trigger1Y)),NA())</f>
        <v>2.6041755868373428E-2</v>
      </c>
    </row>
    <row r="2146" spans="2:17" x14ac:dyDescent="0.2">
      <c r="B2146" s="46" t="s">
        <v>51</v>
      </c>
      <c r="D2146" s="49">
        <f>_xll.qlCalendarAdvance(LocalCalendar,$D2145,B2146,"f",FALSE)</f>
        <v>54666</v>
      </c>
      <c r="E2146" s="49">
        <f>_xll.qlInterestRateIndexValueDate(IndexON,D2146)</f>
        <v>54666</v>
      </c>
      <c r="F2146" s="52">
        <f>IFERROR(_xll.qlIndexFixing(IndexON,D2146,TRUE,_xll.ohTrigger(RecalcTrigger,TriggerON)),NA())</f>
        <v>1.9327779522289035E-2</v>
      </c>
      <c r="H2146" s="49">
        <f>_xll.qlCalendarAdvance(IborCalendar,$H2145,B2146,"f",FALSE)</f>
        <v>54652</v>
      </c>
      <c r="I2146" s="49">
        <f>_xll.qlInterestRateIndexValueDate(Index1M,$H2146)</f>
        <v>54654</v>
      </c>
      <c r="J2146" s="52">
        <f>IFERROR(_xll.qlIndexFixing(Index1M,$H2146,TRUE,_xll.ohTrigger(RecalcTrigger,Trigger1M)),NA())</f>
        <v>2.1385681950169544E-2</v>
      </c>
      <c r="K2146" s="52">
        <f>IFERROR(_xll.qlIndexFixing(ONIndex1M,I2146,TRUE,_xll.ohTrigger(RecalcTrigger,Trigger1M)),NA())</f>
        <v>2.1371781166950043E-2</v>
      </c>
      <c r="L2146" s="52">
        <f>IFERROR(_xll.qlIndexFixing(Index3M,H2146,TRUE,_xll.ohTrigger(RecalcTrigger,Trigger3M)),NA())</f>
        <v>2.291300318949269E-2</v>
      </c>
      <c r="M2146" s="52">
        <f>IFERROR(_xll.qlIndexFixing(ONIndex3M,I2146,TRUE,_xll.ohTrigger(RecalcTrigger,Trigger3M)),NA())</f>
        <v>2.2873683632145259E-2</v>
      </c>
      <c r="N2146" s="52">
        <f>IFERROR(_xll.qlIndexFixing(Index6M,$H2146,TRUE,_xll.ohTrigger(RecalcTrigger,Trigger6M)),NA())</f>
        <v>2.445376754101113E-2</v>
      </c>
      <c r="O2146" s="52">
        <f>IFERROR(_xll.qlIndexFixing(ONIndex6M,I2146,TRUE,_xll.ohTrigger(RecalcTrigger,Trigger6M)),NA())</f>
        <v>2.4356213113323477E-2</v>
      </c>
      <c r="P2146" s="52">
        <f>IFERROR(_xll.qlIndexFixing(Index1Y,$H2146,TRUE,_xll.ohTrigger(RecalcTrigger,Trigger1Y)),NA())</f>
        <v>2.626405402751961E-2</v>
      </c>
      <c r="Q2146" s="52">
        <f>IFERROR(_xll.qlIndexFixing(ONIndex1Y,I2146,TRUE,_xll.ohTrigger(RecalcTrigger,Trigger1Y)),NA())</f>
        <v>2.6037010345598688E-2</v>
      </c>
    </row>
    <row r="2147" spans="2:17" x14ac:dyDescent="0.2">
      <c r="B2147" s="46" t="s">
        <v>51</v>
      </c>
      <c r="D2147" s="49">
        <f>_xll.qlCalendarAdvance(LocalCalendar,$D2146,B2147,"f",FALSE)</f>
        <v>54673</v>
      </c>
      <c r="E2147" s="49">
        <f>_xll.qlInterestRateIndexValueDate(IndexON,D2147)</f>
        <v>54673</v>
      </c>
      <c r="F2147" s="52">
        <f>IFERROR(_xll.qlIndexFixing(IndexON,D2147,TRUE,_xll.ohTrigger(RecalcTrigger,TriggerON)),NA())</f>
        <v>1.9323708574310317E-2</v>
      </c>
      <c r="H2147" s="49">
        <f>_xll.qlCalendarAdvance(IborCalendar,$H2146,B2147,"f",FALSE)</f>
        <v>54659</v>
      </c>
      <c r="I2147" s="49">
        <f>_xll.qlInterestRateIndexValueDate(Index1M,$H2147)</f>
        <v>54661</v>
      </c>
      <c r="J2147" s="52">
        <f>IFERROR(_xll.qlIndexFixing(Index1M,$H2147,TRUE,_xll.ohTrigger(RecalcTrigger,Trigger1M)),NA())</f>
        <v>2.1383062930638297E-2</v>
      </c>
      <c r="K2147" s="52">
        <f>IFERROR(_xll.qlIndexFixing(ONIndex1M,I2147,TRUE,_xll.ohTrigger(RecalcTrigger,Trigger1M)),NA())</f>
        <v>2.1369185544992675E-2</v>
      </c>
      <c r="L2147" s="52">
        <f>IFERROR(_xll.qlIndexFixing(Index3M,H2147,TRUE,_xll.ohTrigger(RecalcTrigger,Trigger3M)),NA())</f>
        <v>2.2908853919711016E-2</v>
      </c>
      <c r="M2147" s="52">
        <f>IFERROR(_xll.qlIndexFixing(ONIndex3M,I2147,TRUE,_xll.ohTrigger(RecalcTrigger,Trigger3M)),NA())</f>
        <v>2.2869571924530874E-2</v>
      </c>
      <c r="N2147" s="52">
        <f>IFERROR(_xll.qlIndexFixing(Index6M,$H2147,TRUE,_xll.ohTrigger(RecalcTrigger,Trigger6M)),NA())</f>
        <v>2.4449004915984042E-2</v>
      </c>
      <c r="O2147" s="52">
        <f>IFERROR(_xll.qlIndexFixing(ONIndex6M,I2147,TRUE,_xll.ohTrigger(RecalcTrigger,Trigger6M)),NA())</f>
        <v>2.4352022549107843E-2</v>
      </c>
      <c r="P2147" s="52">
        <f>IFERROR(_xll.qlIndexFixing(Index1Y,$H2147,TRUE,_xll.ohTrigger(RecalcTrigger,Trigger1Y)),NA())</f>
        <v>2.62596455403005E-2</v>
      </c>
      <c r="Q2147" s="52">
        <f>IFERROR(_xll.qlIndexFixing(ONIndex1Y,I2147,TRUE,_xll.ohTrigger(RecalcTrigger,Trigger1Y)),NA())</f>
        <v>2.6032281529060342E-2</v>
      </c>
    </row>
    <row r="2148" spans="2:17" x14ac:dyDescent="0.2">
      <c r="B2148" s="46" t="s">
        <v>51</v>
      </c>
      <c r="D2148" s="49">
        <f>_xll.qlCalendarAdvance(LocalCalendar,$D2147,B2148,"f",FALSE)</f>
        <v>54680</v>
      </c>
      <c r="E2148" s="49">
        <f>_xll.qlInterestRateIndexValueDate(IndexON,D2148)</f>
        <v>54680</v>
      </c>
      <c r="F2148" s="52">
        <f>IFERROR(_xll.qlIndexFixing(IndexON,D2148,TRUE,_xll.ohTrigger(RecalcTrigger,TriggerON)),NA())</f>
        <v>1.9319635732246709E-2</v>
      </c>
      <c r="H2148" s="49">
        <f>_xll.qlCalendarAdvance(IborCalendar,$H2147,B2148,"f",FALSE)</f>
        <v>54666</v>
      </c>
      <c r="I2148" s="49">
        <f>_xll.qlInterestRateIndexValueDate(Index1M,$H2148)</f>
        <v>54668</v>
      </c>
      <c r="J2148" s="52">
        <f>IFERROR(_xll.qlIndexFixing(Index1M,$H2148,TRUE,_xll.ohTrigger(RecalcTrigger,Trigger1M)),NA())</f>
        <v>2.1380435503594863E-2</v>
      </c>
      <c r="K2148" s="52">
        <f>IFERROR(_xll.qlIndexFixing(ONIndex1M,I2148,TRUE,_xll.ohTrigger(RecalcTrigger,Trigger1M)),NA())</f>
        <v>2.1366581530228856E-2</v>
      </c>
      <c r="L2148" s="52">
        <f>IFERROR(_xll.qlIndexFixing(Index3M,H2148,TRUE,_xll.ohTrigger(RecalcTrigger,Trigger3M)),NA())</f>
        <v>2.2904272232929877E-2</v>
      </c>
      <c r="M2148" s="52">
        <f>IFERROR(_xll.qlIndexFixing(ONIndex3M,I2148,TRUE,_xll.ohTrigger(RecalcTrigger,Trigger3M)),NA())</f>
        <v>2.2865458113638937E-2</v>
      </c>
      <c r="N2148" s="52">
        <f>IFERROR(_xll.qlIndexFixing(Index6M,$H2148,TRUE,_xll.ohTrigger(RecalcTrigger,Trigger6M)),NA())</f>
        <v>2.4442147643618278E-2</v>
      </c>
      <c r="O2148" s="52">
        <f>IFERROR(_xll.qlIndexFixing(ONIndex6M,I2148,TRUE,_xll.ohTrigger(RecalcTrigger,Trigger6M)),NA())</f>
        <v>2.4347832357953791E-2</v>
      </c>
      <c r="P2148" s="52">
        <f>IFERROR(_xll.qlIndexFixing(Index1Y,$H2148,TRUE,_xll.ohTrigger(RecalcTrigger,Trigger1Y)),NA())</f>
        <v>2.625525422180219E-2</v>
      </c>
      <c r="Q2148" s="52">
        <f>IFERROR(_xll.qlIndexFixing(ONIndex1Y,I2148,TRUE,_xll.ohTrigger(RecalcTrigger,Trigger1Y)),NA())</f>
        <v>2.6027569418598517E-2</v>
      </c>
    </row>
    <row r="2149" spans="2:17" x14ac:dyDescent="0.2">
      <c r="B2149" s="46" t="s">
        <v>51</v>
      </c>
      <c r="D2149" s="49">
        <f>_xll.qlCalendarAdvance(LocalCalendar,$D2148,B2149,"f",FALSE)</f>
        <v>54687</v>
      </c>
      <c r="E2149" s="49">
        <f>_xll.qlInterestRateIndexValueDate(IndexON,D2149)</f>
        <v>54687</v>
      </c>
      <c r="F2149" s="52">
        <f>IFERROR(_xll.qlIndexFixing(IndexON,D2149,TRUE,_xll.ohTrigger(RecalcTrigger,TriggerON)),NA())</f>
        <v>1.9315560996338021E-2</v>
      </c>
      <c r="H2149" s="49">
        <f>_xll.qlCalendarAdvance(IborCalendar,$H2148,B2149,"f",FALSE)</f>
        <v>54673</v>
      </c>
      <c r="I2149" s="49">
        <f>_xll.qlInterestRateIndexValueDate(Index1M,$H2149)</f>
        <v>54675</v>
      </c>
      <c r="J2149" s="52">
        <f>IFERROR(_xll.qlIndexFixing(Index1M,$H2149,TRUE,_xll.ohTrigger(RecalcTrigger,Trigger1M)),NA())</f>
        <v>2.1378244944904139E-2</v>
      </c>
      <c r="K2149" s="52">
        <f>IFERROR(_xll.qlIndexFixing(ONIndex1M,I2149,TRUE,_xll.ohTrigger(RecalcTrigger,Trigger1M)),NA())</f>
        <v>2.1363969122898396E-2</v>
      </c>
      <c r="L2149" s="52">
        <f>IFERROR(_xll.qlIndexFixing(Index3M,H2149,TRUE,_xll.ohTrigger(RecalcTrigger,Trigger3M)),NA())</f>
        <v>2.2900119155151933E-2</v>
      </c>
      <c r="M2149" s="52">
        <f>IFERROR(_xll.qlIndexFixing(ONIndex3M,I2149,TRUE,_xll.ohTrigger(RecalcTrigger,Trigger3M)),NA())</f>
        <v>2.2861342199389512E-2</v>
      </c>
      <c r="N2149" s="52">
        <f>IFERROR(_xll.qlIndexFixing(Index6M,$H2149,TRUE,_xll.ohTrigger(RecalcTrigger,Trigger6M)),NA())</f>
        <v>2.4437911484581909E-2</v>
      </c>
      <c r="O2149" s="52">
        <f>IFERROR(_xll.qlIndexFixing(ONIndex6M,I2149,TRUE,_xll.ohTrigger(RecalcTrigger,Trigger6M)),NA())</f>
        <v>2.4343642539941257E-2</v>
      </c>
      <c r="P2149" s="52">
        <f>IFERROR(_xll.qlIndexFixing(Index1Y,$H2149,TRUE,_xll.ohTrigger(RecalcTrigger,Trigger1Y)),NA())</f>
        <v>2.6250880071801735E-2</v>
      </c>
      <c r="Q2149" s="52">
        <f>IFERROR(_xll.qlIndexFixing(ONIndex1Y,I2149,TRUE,_xll.ohTrigger(RecalcTrigger,Trigger1Y)),NA())</f>
        <v>2.6022874014213215E-2</v>
      </c>
    </row>
    <row r="2150" spans="2:17" x14ac:dyDescent="0.2">
      <c r="B2150" s="46" t="s">
        <v>51</v>
      </c>
      <c r="D2150" s="49">
        <f>_xll.qlCalendarAdvance(LocalCalendar,$D2149,B2150,"f",FALSE)</f>
        <v>54694</v>
      </c>
      <c r="E2150" s="49">
        <f>_xll.qlInterestRateIndexValueDate(IndexON,D2150)</f>
        <v>54694</v>
      </c>
      <c r="F2150" s="52">
        <f>IFERROR(_xll.qlIndexFixing(IndexON,D2150,TRUE,_xll.ohTrigger(RecalcTrigger,TriggerON)),NA())</f>
        <v>1.9311484366424381E-2</v>
      </c>
      <c r="H2150" s="49">
        <f>_xll.qlCalendarAdvance(IborCalendar,$H2149,B2150,"f",FALSE)</f>
        <v>54680</v>
      </c>
      <c r="I2150" s="49">
        <f>_xll.qlInterestRateIndexValueDate(Index1M,$H2150)</f>
        <v>54682</v>
      </c>
      <c r="J2150" s="52">
        <f>IFERROR(_xll.qlIndexFixing(Index1M,$H2150,TRUE,_xll.ohTrigger(RecalcTrigger,Trigger1M)),NA())</f>
        <v>2.1375155426978931E-2</v>
      </c>
      <c r="K2150" s="52">
        <f>IFERROR(_xll.qlIndexFixing(ONIndex1M,I2150,TRUE,_xll.ohTrigger(RecalcTrigger,Trigger1M)),NA())</f>
        <v>2.1361348322841422E-2</v>
      </c>
      <c r="L2150" s="52">
        <f>IFERROR(_xll.qlIndexFixing(Index3M,H2150,TRUE,_xll.ohTrigger(RecalcTrigger,Trigger3M)),NA())</f>
        <v>2.289596396634791E-2</v>
      </c>
      <c r="M2150" s="52">
        <f>IFERROR(_xll.qlIndexFixing(ONIndex3M,I2150,TRUE,_xll.ohTrigger(RecalcTrigger,Trigger3M)),NA())</f>
        <v>2.285722418194247E-2</v>
      </c>
      <c r="N2150" s="52">
        <f>IFERROR(_xll.qlIndexFixing(Index6M,$H2150,TRUE,_xll.ohTrigger(RecalcTrigger,Trigger6M)),NA())</f>
        <v>2.4433675712160034E-2</v>
      </c>
      <c r="O2150" s="52">
        <f>IFERROR(_xll.qlIndexFixing(ONIndex6M,I2150,TRUE,_xll.ohTrigger(RecalcTrigger,Trigger6M)),NA())</f>
        <v>2.4339453095150176E-2</v>
      </c>
      <c r="P2150" s="52">
        <f>IFERROR(_xll.qlIndexFixing(Index1Y,$H2150,TRUE,_xll.ohTrigger(RecalcTrigger,Trigger1Y)),NA())</f>
        <v>2.6246523090076627E-2</v>
      </c>
      <c r="Q2150" s="52">
        <f>IFERROR(_xll.qlIndexFixing(ONIndex1Y,I2150,TRUE,_xll.ohTrigger(RecalcTrigger,Trigger1Y)),NA())</f>
        <v>2.6018195315904435E-2</v>
      </c>
    </row>
    <row r="2151" spans="2:17" x14ac:dyDescent="0.2">
      <c r="B2151" s="46" t="s">
        <v>51</v>
      </c>
      <c r="D2151" s="49">
        <f>_xll.qlCalendarAdvance(LocalCalendar,$D2150,B2151,"f",FALSE)</f>
        <v>54701</v>
      </c>
      <c r="E2151" s="49">
        <f>_xll.qlInterestRateIndexValueDate(IndexON,D2151)</f>
        <v>54701</v>
      </c>
      <c r="F2151" s="52">
        <f>IFERROR(_xll.qlIndexFixing(IndexON,D2151,TRUE,_xll.ohTrigger(RecalcTrigger,TriggerON)),NA())</f>
        <v>1.9307405842585723E-2</v>
      </c>
      <c r="H2151" s="49">
        <f>_xll.qlCalendarAdvance(IborCalendar,$H2150,B2151,"f",FALSE)</f>
        <v>54687</v>
      </c>
      <c r="I2151" s="49">
        <f>_xll.qlInterestRateIndexValueDate(Index1M,$H2151)</f>
        <v>54689</v>
      </c>
      <c r="J2151" s="52">
        <f>IFERROR(_xll.qlIndexFixing(Index1M,$H2151,TRUE,_xll.ohTrigger(RecalcTrigger,Trigger1M)),NA())</f>
        <v>2.1372502777423918E-2</v>
      </c>
      <c r="K2151" s="52">
        <f>IFERROR(_xll.qlIndexFixing(ONIndex1M,I2151,TRUE,_xll.ohTrigger(RecalcTrigger,Trigger1M)),NA())</f>
        <v>2.1358719130217807E-2</v>
      </c>
      <c r="L2151" s="52">
        <f>IFERROR(_xll.qlIndexFixing(Index3M,H2151,TRUE,_xll.ohTrigger(RecalcTrigger,Trigger3M)),NA())</f>
        <v>2.2891806666526592E-2</v>
      </c>
      <c r="M2151" s="52">
        <f>IFERROR(_xll.qlIndexFixing(ONIndex3M,I2151,TRUE,_xll.ohTrigger(RecalcTrigger,Trigger3M)),NA())</f>
        <v>2.2853104061217877E-2</v>
      </c>
      <c r="N2151" s="52">
        <f>IFERROR(_xll.qlIndexFixing(Index6M,$H2151,TRUE,_xll.ohTrigger(RecalcTrigger,Trigger6M)),NA())</f>
        <v>2.4429440326351335E-2</v>
      </c>
      <c r="O2151" s="52">
        <f>IFERROR(_xll.qlIndexFixing(ONIndex6M,I2151,TRUE,_xll.ohTrigger(RecalcTrigger,Trigger6M)),NA())</f>
        <v>2.4335264023660486E-2</v>
      </c>
      <c r="P2151" s="52">
        <f>IFERROR(_xll.qlIndexFixing(Index1Y,$H2151,TRUE,_xll.ohTrigger(RecalcTrigger,Trigger1Y)),NA())</f>
        <v>2.62421832764059E-2</v>
      </c>
      <c r="Q2151" s="52">
        <f>IFERROR(_xll.qlIndexFixing(ONIndex1Y,I2151,TRUE,_xll.ohTrigger(RecalcTrigger,Trigger1Y)),NA())</f>
        <v>2.601353332383205E-2</v>
      </c>
    </row>
    <row r="2152" spans="2:17" x14ac:dyDescent="0.2">
      <c r="B2152" s="46" t="s">
        <v>51</v>
      </c>
      <c r="D2152" s="49">
        <f>_xll.qlCalendarAdvance(LocalCalendar,$D2151,B2152,"f",FALSE)</f>
        <v>54708</v>
      </c>
      <c r="E2152" s="49">
        <f>_xll.qlInterestRateIndexValueDate(IndexON,D2152)</f>
        <v>54708</v>
      </c>
      <c r="F2152" s="52">
        <f>IFERROR(_xll.qlIndexFixing(IndexON,D2152,TRUE,_xll.ohTrigger(RecalcTrigger,TriggerON)),NA())</f>
        <v>1.9303325424901985E-2</v>
      </c>
      <c r="H2152" s="49">
        <f>_xll.qlCalendarAdvance(IborCalendar,$H2151,B2152,"f",FALSE)</f>
        <v>54694</v>
      </c>
      <c r="I2152" s="49">
        <f>_xll.qlInterestRateIndexValueDate(Index1M,$H2152)</f>
        <v>54696</v>
      </c>
      <c r="J2152" s="52">
        <f>IFERROR(_xll.qlIndexFixing(Index1M,$H2152,TRUE,_xll.ohTrigger(RecalcTrigger,Trigger1M)),NA())</f>
        <v>2.1368512385486604E-2</v>
      </c>
      <c r="K2152" s="52">
        <f>IFERROR(_xll.qlIndexFixing(ONIndex1M,I2152,TRUE,_xll.ohTrigger(RecalcTrigger,Trigger1M)),NA())</f>
        <v>2.1356081544867678E-2</v>
      </c>
      <c r="L2152" s="52">
        <f>IFERROR(_xll.qlIndexFixing(Index3M,H2152,TRUE,_xll.ohTrigger(RecalcTrigger,Trigger3M)),NA())</f>
        <v>2.2887647255692371E-2</v>
      </c>
      <c r="M2152" s="52">
        <f>IFERROR(_xll.qlIndexFixing(ONIndex3M,I2152,TRUE,_xll.ohTrigger(RecalcTrigger,Trigger3M)),NA())</f>
        <v>2.2848981837215732E-2</v>
      </c>
      <c r="N2152" s="52">
        <f>IFERROR(_xll.qlIndexFixing(Index6M,$H2152,TRUE,_xll.ohTrigger(RecalcTrigger,Trigger6M)),NA())</f>
        <v>2.4425728183721924E-2</v>
      </c>
      <c r="O2152" s="52">
        <f>IFERROR(_xll.qlIndexFixing(ONIndex6M,I2152,TRUE,_xll.ohTrigger(RecalcTrigger,Trigger6M)),NA())</f>
        <v>2.4331075325312312E-2</v>
      </c>
      <c r="P2152" s="52">
        <f>IFERROR(_xll.qlIndexFixing(Index1Y,$H2152,TRUE,_xll.ohTrigger(RecalcTrigger,Trigger1Y)),NA())</f>
        <v>2.6237860630568134E-2</v>
      </c>
      <c r="Q2152" s="52">
        <f>IFERROR(_xll.qlIndexFixing(ONIndex1Y,I2152,TRUE,_xll.ohTrigger(RecalcTrigger,Trigger1Y)),NA())</f>
        <v>2.600888803775625E-2</v>
      </c>
    </row>
    <row r="2153" spans="2:17" x14ac:dyDescent="0.2">
      <c r="B2153" s="46" t="s">
        <v>51</v>
      </c>
      <c r="D2153" s="49">
        <f>_xll.qlCalendarAdvance(LocalCalendar,$D2152,B2153,"f",FALSE)</f>
        <v>54715</v>
      </c>
      <c r="E2153" s="49">
        <f>_xll.qlInterestRateIndexValueDate(IndexON,D2153)</f>
        <v>54715</v>
      </c>
      <c r="F2153" s="52">
        <f>IFERROR(_xll.qlIndexFixing(IndexON,D2153,TRUE,_xll.ohTrigger(RecalcTrigger,TriggerON)),NA())</f>
        <v>1.9299243113213294E-2</v>
      </c>
      <c r="H2153" s="49">
        <f>_xll.qlCalendarAdvance(IborCalendar,$H2152,B2153,"f",FALSE)</f>
        <v>54701</v>
      </c>
      <c r="I2153" s="49">
        <f>_xll.qlInterestRateIndexValueDate(Index1M,$H2153)</f>
        <v>54703</v>
      </c>
      <c r="J2153" s="52">
        <f>IFERROR(_xll.qlIndexFixing(Index1M,$H2153,TRUE,_xll.ohTrigger(RecalcTrigger,Trigger1M)),NA())</f>
        <v>2.1367172255839784E-2</v>
      </c>
      <c r="K2153" s="52">
        <f>IFERROR(_xll.qlIndexFixing(ONIndex1M,I2153,TRUE,_xll.ohTrigger(RecalcTrigger,Trigger1M)),NA())</f>
        <v>2.1353435566870971E-2</v>
      </c>
      <c r="L2153" s="52">
        <f>IFERROR(_xll.qlIndexFixing(Index3M,H2153,TRUE,_xll.ohTrigger(RecalcTrigger,Trigger3M)),NA())</f>
        <v>2.2883913967633573E-2</v>
      </c>
      <c r="M2153" s="52">
        <f>IFERROR(_xll.qlIndexFixing(ONIndex3M,I2153,TRUE,_xll.ohTrigger(RecalcTrigger,Trigger3M)),NA())</f>
        <v>2.2844857509856098E-2</v>
      </c>
      <c r="N2153" s="52">
        <f>IFERROR(_xll.qlIndexFixing(Index6M,$H2153,TRUE,_xll.ohTrigger(RecalcTrigger,Trigger6M)),NA())</f>
        <v>2.4421493313206123E-2</v>
      </c>
      <c r="O2153" s="52">
        <f>IFERROR(_xll.qlIndexFixing(ONIndex6M,I2153,TRUE,_xll.ohTrigger(RecalcTrigger,Trigger6M)),NA())</f>
        <v>2.4326887000025721E-2</v>
      </c>
      <c r="P2153" s="52">
        <f>IFERROR(_xll.qlIndexFixing(Index1Y,$H2153,TRUE,_xll.ohTrigger(RecalcTrigger,Trigger1Y)),NA())</f>
        <v>2.6233555152344545E-2</v>
      </c>
      <c r="Q2153" s="52">
        <f>IFERROR(_xll.qlIndexFixing(ONIndex1Y,I2153,TRUE,_xll.ohTrigger(RecalcTrigger,Trigger1Y)),NA())</f>
        <v>2.6004259457756973E-2</v>
      </c>
    </row>
    <row r="2154" spans="2:17" x14ac:dyDescent="0.2">
      <c r="B2154" s="46" t="s">
        <v>51</v>
      </c>
      <c r="D2154" s="49">
        <f>_xll.qlCalendarAdvance(LocalCalendar,$D2153,B2154,"f",FALSE)</f>
        <v>54722</v>
      </c>
      <c r="E2154" s="49">
        <f>_xll.qlInterestRateIndexValueDate(IndexON,D2154)</f>
        <v>54722</v>
      </c>
      <c r="F2154" s="52">
        <f>IFERROR(_xll.qlIndexFixing(IndexON,D2154,TRUE,_xll.ohTrigger(RecalcTrigger,TriggerON)),NA())</f>
        <v>1.9295158907439713E-2</v>
      </c>
      <c r="H2154" s="49">
        <f>_xll.qlCalendarAdvance(IborCalendar,$H2153,B2154,"f",FALSE)</f>
        <v>54708</v>
      </c>
      <c r="I2154" s="49">
        <f>_xll.qlInterestRateIndexValueDate(Index1M,$H2154)</f>
        <v>54710</v>
      </c>
      <c r="J2154" s="52">
        <f>IFERROR(_xll.qlIndexFixing(Index1M,$H2154,TRUE,_xll.ohTrigger(RecalcTrigger,Trigger1M)),NA())</f>
        <v>2.136449438382565E-2</v>
      </c>
      <c r="K2154" s="52">
        <f>IFERROR(_xll.qlIndexFixing(ONIndex1M,I2154,TRUE,_xll.ohTrigger(RecalcTrigger,Trigger1M)),NA())</f>
        <v>2.1350781196227686E-2</v>
      </c>
      <c r="L2154" s="52">
        <f>IFERROR(_xll.qlIndexFixing(Index3M,H2154,TRUE,_xll.ohTrigger(RecalcTrigger,Trigger3M)),NA())</f>
        <v>2.2879749920118948E-2</v>
      </c>
      <c r="M2154" s="52">
        <f>IFERROR(_xll.qlIndexFixing(ONIndex3M,I2154,TRUE,_xll.ohTrigger(RecalcTrigger,Trigger3M)),NA())</f>
        <v>2.2840731079298848E-2</v>
      </c>
      <c r="N2154" s="52">
        <f>IFERROR(_xll.qlIndexFixing(Index6M,$H2154,TRUE,_xll.ohTrigger(RecalcTrigger,Trigger6M)),NA())</f>
        <v>2.4417258829370462E-2</v>
      </c>
      <c r="O2154" s="52">
        <f>IFERROR(_xll.qlIndexFixing(ONIndex6M,I2154,TRUE,_xll.ohTrigger(RecalcTrigger,Trigger6M)),NA())</f>
        <v>2.4322699048120455E-2</v>
      </c>
      <c r="P2154" s="52">
        <f>IFERROR(_xll.qlIndexFixing(Index1Y,$H2154,TRUE,_xll.ohTrigger(RecalcTrigger,Trigger1Y)),NA())</f>
        <v>2.6229266841515698E-2</v>
      </c>
      <c r="Q2154" s="52">
        <f>IFERROR(_xll.qlIndexFixing(ONIndex1Y,I2154,TRUE,_xll.ohTrigger(RecalcTrigger,Trigger1Y)),NA())</f>
        <v>2.599964758399409E-2</v>
      </c>
    </row>
    <row r="2155" spans="2:17" x14ac:dyDescent="0.2">
      <c r="B2155" s="46" t="s">
        <v>51</v>
      </c>
      <c r="D2155" s="49">
        <f>_xll.qlCalendarAdvance(LocalCalendar,$D2154,B2155,"f",FALSE)</f>
        <v>54729</v>
      </c>
      <c r="E2155" s="49">
        <f>_xll.qlInterestRateIndexValueDate(IndexON,D2155)</f>
        <v>54729</v>
      </c>
      <c r="F2155" s="52">
        <f>IFERROR(_xll.qlIndexFixing(IndexON,D2155,TRUE,_xll.ohTrigger(RecalcTrigger,TriggerON)),NA())</f>
        <v>1.9291072807741116E-2</v>
      </c>
      <c r="H2155" s="49">
        <f>_xll.qlCalendarAdvance(IborCalendar,$H2154,B2155,"f",FALSE)</f>
        <v>54715</v>
      </c>
      <c r="I2155" s="49">
        <f>_xll.qlInterestRateIndexValueDate(Index1M,$H2155)</f>
        <v>54717</v>
      </c>
      <c r="J2155" s="52">
        <f>IFERROR(_xll.qlIndexFixing(Index1M,$H2155,TRUE,_xll.ohTrigger(RecalcTrigger,Trigger1M)),NA())</f>
        <v>2.1361808104339297E-2</v>
      </c>
      <c r="K2155" s="52">
        <f>IFERROR(_xll.qlIndexFixing(ONIndex1M,I2155,TRUE,_xll.ohTrigger(RecalcTrigger,Trigger1M)),NA())</f>
        <v>2.1348118432937824E-2</v>
      </c>
      <c r="L2155" s="52">
        <f>IFERROR(_xll.qlIndexFixing(Index3M,H2155,TRUE,_xll.ohTrigger(RecalcTrigger,Trigger3M)),NA())</f>
        <v>2.2875583761526923E-2</v>
      </c>
      <c r="M2155" s="52">
        <f>IFERROR(_xll.qlIndexFixing(ONIndex3M,I2155,TRUE,_xll.ohTrigger(RecalcTrigger,Trigger3M)),NA())</f>
        <v>2.2836602545543983E-2</v>
      </c>
      <c r="N2155" s="52">
        <f>IFERROR(_xll.qlIndexFixing(Index6M,$H2155,TRUE,_xll.ohTrigger(RecalcTrigger,Trigger6M)),NA())</f>
        <v>2.441302473221274E-2</v>
      </c>
      <c r="O2155" s="52">
        <f>IFERROR(_xll.qlIndexFixing(ONIndex6M,I2155,TRUE,_xll.ohTrigger(RecalcTrigger,Trigger6M)),NA())</f>
        <v>2.4318511469356707E-2</v>
      </c>
      <c r="P2155" s="52">
        <f>IFERROR(_xll.qlIndexFixing(Index1Y,$H2155,TRUE,_xll.ohTrigger(RecalcTrigger,Trigger1Y)),NA())</f>
        <v>2.6224995697863462E-2</v>
      </c>
      <c r="Q2155" s="52">
        <f>IFERROR(_xll.qlIndexFixing(ONIndex1Y,I2155,TRUE,_xll.ohTrigger(RecalcTrigger,Trigger1Y)),NA())</f>
        <v>2.5995052416307729E-2</v>
      </c>
    </row>
    <row r="2156" spans="2:17" x14ac:dyDescent="0.2">
      <c r="B2156" s="46" t="s">
        <v>51</v>
      </c>
      <c r="D2156" s="49">
        <f>_xll.qlCalendarAdvance(LocalCalendar,$D2155,B2156,"f",FALSE)</f>
        <v>54736</v>
      </c>
      <c r="E2156" s="49">
        <f>_xll.qlInterestRateIndexValueDate(IndexON,D2156)</f>
        <v>54736</v>
      </c>
      <c r="F2156" s="52">
        <f>IFERROR(_xll.qlIndexFixing(IndexON,D2156,TRUE,_xll.ohTrigger(RecalcTrigger,TriggerON)),NA())</f>
        <v>1.9286984814277375E-2</v>
      </c>
      <c r="H2156" s="49">
        <f>_xll.qlCalendarAdvance(IborCalendar,$H2155,B2156,"f",FALSE)</f>
        <v>54722</v>
      </c>
      <c r="I2156" s="49">
        <f>_xll.qlInterestRateIndexValueDate(Index1M,$H2156)</f>
        <v>54724</v>
      </c>
      <c r="J2156" s="52">
        <f>IFERROR(_xll.qlIndexFixing(Index1M,$H2156,TRUE,_xll.ohTrigger(RecalcTrigger,Trigger1M)),NA())</f>
        <v>2.1359113417383224E-2</v>
      </c>
      <c r="K2156" s="52">
        <f>IFERROR(_xll.qlIndexFixing(ONIndex1M,I2156,TRUE,_xll.ohTrigger(RecalcTrigger,Trigger1M)),NA())</f>
        <v>2.134544727708132E-2</v>
      </c>
      <c r="L2156" s="52">
        <f>IFERROR(_xll.qlIndexFixing(Index3M,H2156,TRUE,_xll.ohTrigger(RecalcTrigger,Trigger3M)),NA())</f>
        <v>2.287141549186358E-2</v>
      </c>
      <c r="M2156" s="52">
        <f>IFERROR(_xll.qlIndexFixing(ONIndex3M,I2156,TRUE,_xll.ohTrigger(RecalcTrigger,Trigger3M)),NA())</f>
        <v>2.2832471908351692E-2</v>
      </c>
      <c r="N2156" s="52">
        <f>IFERROR(_xll.qlIndexFixing(Index6M,$H2156,TRUE,_xll.ohTrigger(RecalcTrigger,Trigger6M)),NA())</f>
        <v>2.4408791021730769E-2</v>
      </c>
      <c r="O2156" s="52">
        <f>IFERROR(_xll.qlIndexFixing(ONIndex6M,I2156,TRUE,_xll.ohTrigger(RecalcTrigger,Trigger6M)),NA())</f>
        <v>2.4314324263734477E-2</v>
      </c>
      <c r="P2156" s="52">
        <f>IFERROR(_xll.qlIndexFixing(Index1Y,$H2156,TRUE,_xll.ohTrigger(RecalcTrigger,Trigger1Y)),NA())</f>
        <v>2.6220741721171462E-2</v>
      </c>
      <c r="Q2156" s="52">
        <f>IFERROR(_xll.qlIndexFixing(ONIndex1Y,I2156,TRUE,_xll.ohTrigger(RecalcTrigger,Trigger1Y)),NA())</f>
        <v>2.5990473954777826E-2</v>
      </c>
    </row>
    <row r="2157" spans="2:17" x14ac:dyDescent="0.2">
      <c r="B2157" s="46" t="s">
        <v>51</v>
      </c>
      <c r="D2157" s="49">
        <f>_xll.qlCalendarAdvance(LocalCalendar,$D2156,B2157,"f",FALSE)</f>
        <v>54743</v>
      </c>
      <c r="E2157" s="49">
        <f>_xll.qlInterestRateIndexValueDate(IndexON,D2157)</f>
        <v>54743</v>
      </c>
      <c r="F2157" s="52">
        <f>IFERROR(_xll.qlIndexFixing(IndexON,D2157,TRUE,_xll.ohTrigger(RecalcTrigger,TriggerON)),NA())</f>
        <v>1.928289492680868E-2</v>
      </c>
      <c r="H2157" s="49">
        <f>_xll.qlCalendarAdvance(IborCalendar,$H2156,B2157,"f",FALSE)</f>
        <v>54729</v>
      </c>
      <c r="I2157" s="49">
        <f>_xll.qlInterestRateIndexValueDate(Index1M,$H2157)</f>
        <v>54731</v>
      </c>
      <c r="J2157" s="52">
        <f>IFERROR(_xll.qlIndexFixing(Index1M,$H2157,TRUE,_xll.ohTrigger(RecalcTrigger,Trigger1M)),NA())</f>
        <v>2.1356410322964925E-2</v>
      </c>
      <c r="K2157" s="52">
        <f>IFERROR(_xll.qlIndexFixing(ONIndex1M,I2157,TRUE,_xll.ohTrigger(RecalcTrigger,Trigger1M)),NA())</f>
        <v>2.1342767728418366E-2</v>
      </c>
      <c r="L2157" s="52">
        <f>IFERROR(_xll.qlIndexFixing(Index3M,H2157,TRUE,_xll.ohTrigger(RecalcTrigger,Trigger3M)),NA())</f>
        <v>2.2867245111135873E-2</v>
      </c>
      <c r="M2157" s="52">
        <f>IFERROR(_xll.qlIndexFixing(ONIndex3M,I2157,TRUE,_xll.ohTrigger(RecalcTrigger,Trigger3M)),NA())</f>
        <v>2.2828339167961786E-2</v>
      </c>
      <c r="N2157" s="52">
        <f>IFERROR(_xll.qlIndexFixing(Index6M,$H2157,TRUE,_xll.ohTrigger(RecalcTrigger,Trigger6M)),NA())</f>
        <v>2.4404036130223829E-2</v>
      </c>
      <c r="O2157" s="52">
        <f>IFERROR(_xll.qlIndexFixing(ONIndex6M,I2157,TRUE,_xll.ohTrigger(RecalcTrigger,Trigger6M)),NA())</f>
        <v>2.4310137431253764E-2</v>
      </c>
      <c r="P2157" s="52">
        <f>IFERROR(_xll.qlIndexFixing(Index1Y,$H2157,TRUE,_xll.ohTrigger(RecalcTrigger,Trigger1Y)),NA())</f>
        <v>2.6216504911222887E-2</v>
      </c>
      <c r="Q2157" s="52">
        <f>IFERROR(_xll.qlIndexFixing(ONIndex1Y,I2157,TRUE,_xll.ohTrigger(RecalcTrigger,Trigger1Y)),NA())</f>
        <v>2.5985912199164574E-2</v>
      </c>
    </row>
    <row r="2158" spans="2:17" x14ac:dyDescent="0.2">
      <c r="B2158" s="46" t="s">
        <v>51</v>
      </c>
      <c r="D2158" s="49">
        <f>_xll.qlCalendarAdvance(LocalCalendar,$D2157,B2158,"f",FALSE)</f>
        <v>54750</v>
      </c>
      <c r="E2158" s="49">
        <f>_xll.qlInterestRateIndexValueDate(IndexON,D2158)</f>
        <v>54750</v>
      </c>
      <c r="F2158" s="52">
        <f>IFERROR(_xll.qlIndexFixing(IndexON,D2158,TRUE,_xll.ohTrigger(RecalcTrigger,TriggerON)),NA())</f>
        <v>1.9278803145335033E-2</v>
      </c>
      <c r="H2158" s="49">
        <f>_xll.qlCalendarAdvance(IborCalendar,$H2157,B2158,"f",FALSE)</f>
        <v>54736</v>
      </c>
      <c r="I2158" s="49">
        <f>_xll.qlInterestRateIndexValueDate(Index1M,$H2158)</f>
        <v>54739</v>
      </c>
      <c r="J2158" s="52">
        <f>IFERROR(_xll.qlIndexFixing(Index1M,$H2158,TRUE,_xll.ohTrigger(RecalcTrigger,Trigger1M)),NA())</f>
        <v>2.1352872389209045E-2</v>
      </c>
      <c r="K2158" s="52">
        <f>IFERROR(_xll.qlIndexFixing(ONIndex1M,I2158,TRUE,_xll.ohTrigger(RecalcTrigger,Trigger1M)),NA())</f>
        <v>2.1340575136337137E-2</v>
      </c>
      <c r="L2158" s="52">
        <f>IFERROR(_xll.qlIndexFixing(Index3M,H2158,TRUE,_xll.ohTrigger(RecalcTrigger,Trigger3M)),NA())</f>
        <v>2.2863328512576633E-2</v>
      </c>
      <c r="M2158" s="52">
        <f>IFERROR(_xll.qlIndexFixing(ONIndex3M,I2158,TRUE,_xll.ohTrigger(RecalcTrigger,Trigger3M)),NA())</f>
        <v>2.2824469488025301E-2</v>
      </c>
      <c r="N2158" s="52">
        <f>IFERROR(_xll.qlIndexFixing(Index6M,$H2158,TRUE,_xll.ohTrigger(RecalcTrigger,Trigger6M)),NA())</f>
        <v>2.4399198813680037E-2</v>
      </c>
      <c r="O2158" s="52">
        <f>IFERROR(_xll.qlIndexFixing(ONIndex6M,I2158,TRUE,_xll.ohTrigger(RecalcTrigger,Trigger6M)),NA())</f>
        <v>2.4306395840856254E-2</v>
      </c>
      <c r="P2158" s="52">
        <f>IFERROR(_xll.qlIndexFixing(Index1Y,$H2158,TRUE,_xll.ohTrigger(RecalcTrigger,Trigger1Y)),NA())</f>
        <v>2.6212995957922682E-2</v>
      </c>
      <c r="Q2158" s="52">
        <f>IFERROR(_xll.qlIndexFixing(ONIndex1Y,I2158,TRUE,_xll.ohTrigger(RecalcTrigger,Trigger1Y)),NA())</f>
        <v>2.5981946691908675E-2</v>
      </c>
    </row>
    <row r="2159" spans="2:17" x14ac:dyDescent="0.2">
      <c r="B2159" s="46" t="s">
        <v>51</v>
      </c>
      <c r="D2159" s="49">
        <f>_xll.qlCalendarAdvance(LocalCalendar,$D2158,B2159,"f",FALSE)</f>
        <v>54757</v>
      </c>
      <c r="E2159" s="49">
        <f>_xll.qlInterestRateIndexValueDate(IndexON,D2159)</f>
        <v>54757</v>
      </c>
      <c r="F2159" s="52">
        <f>IFERROR(_xll.qlIndexFixing(IndexON,D2159,TRUE,_xll.ohTrigger(RecalcTrigger,TriggerON)),NA())</f>
        <v>1.9274709470016305E-2</v>
      </c>
      <c r="H2159" s="49">
        <f>_xll.qlCalendarAdvance(IborCalendar,$H2158,B2159,"f",FALSE)</f>
        <v>54743</v>
      </c>
      <c r="I2159" s="49">
        <f>_xll.qlInterestRateIndexValueDate(Index1M,$H2159)</f>
        <v>54745</v>
      </c>
      <c r="J2159" s="52">
        <f>IFERROR(_xll.qlIndexFixing(Index1M,$H2159,TRUE,_xll.ohTrigger(RecalcTrigger,Trigger1M)),NA())</f>
        <v>2.1350978911769125E-2</v>
      </c>
      <c r="K2159" s="52">
        <f>IFERROR(_xll.qlIndexFixing(ONIndex1M,I2159,TRUE,_xll.ohTrigger(RecalcTrigger,Trigger1M)),NA())</f>
        <v>2.1337383453312597E-2</v>
      </c>
      <c r="L2159" s="52">
        <f>IFERROR(_xll.qlIndexFixing(Index3M,H2159,TRUE,_xll.ohTrigger(RecalcTrigger,Trigger3M)),NA())</f>
        <v>2.2858898016513422E-2</v>
      </c>
      <c r="M2159" s="52">
        <f>IFERROR(_xll.qlIndexFixing(ONIndex3M,I2159,TRUE,_xll.ohTrigger(RecalcTrigger,Trigger3M)),NA())</f>
        <v>2.2820067377349318E-2</v>
      </c>
      <c r="N2159" s="52">
        <f>IFERROR(_xll.qlIndexFixing(Index6M,$H2159,TRUE,_xll.ohTrigger(RecalcTrigger,Trigger6M)),NA())</f>
        <v>2.43955711576384E-2</v>
      </c>
      <c r="O2159" s="52">
        <f>IFERROR(_xll.qlIndexFixing(ONIndex6M,I2159,TRUE,_xll.ohTrigger(RecalcTrigger,Trigger6M)),NA())</f>
        <v>2.4301764886036636E-2</v>
      </c>
      <c r="P2159" s="52">
        <f>IFERROR(_xll.qlIndexFixing(Index1Y,$H2159,TRUE,_xll.ohTrigger(RecalcTrigger,Trigger1Y)),NA())</f>
        <v>2.6208082790695985E-2</v>
      </c>
      <c r="Q2159" s="52">
        <f>IFERROR(_xll.qlIndexFixing(ONIndex1Y,I2159,TRUE,_xll.ohTrigger(RecalcTrigger,Trigger1Y)),NA())</f>
        <v>2.5976838806647251E-2</v>
      </c>
    </row>
    <row r="2160" spans="2:17" x14ac:dyDescent="0.2">
      <c r="B2160" s="46" t="s">
        <v>51</v>
      </c>
      <c r="D2160" s="49">
        <f>_xll.qlCalendarAdvance(LocalCalendar,$D2159,B2160,"f",FALSE)</f>
        <v>54764</v>
      </c>
      <c r="E2160" s="49">
        <f>_xll.qlInterestRateIndexValueDate(IndexON,D2160)</f>
        <v>54764</v>
      </c>
      <c r="F2160" s="52">
        <f>IFERROR(_xll.qlIndexFixing(IndexON,D2160,TRUE,_xll.ohTrigger(RecalcTrigger,TriggerON)),NA())</f>
        <v>1.9270613900692624E-2</v>
      </c>
      <c r="H2160" s="49">
        <f>_xll.qlCalendarAdvance(IborCalendar,$H2159,B2160,"f",FALSE)</f>
        <v>54750</v>
      </c>
      <c r="I2160" s="49">
        <f>_xll.qlInterestRateIndexValueDate(Index1M,$H2160)</f>
        <v>54753</v>
      </c>
      <c r="J2160" s="52">
        <f>IFERROR(_xll.qlIndexFixing(Index1M,$H2160,TRUE,_xll.ohTrigger(RecalcTrigger,Trigger1M)),NA())</f>
        <v>2.1348296957953202E-2</v>
      </c>
      <c r="K2160" s="52">
        <f>IFERROR(_xll.qlIndexFixing(ONIndex1M,I2160,TRUE,_xll.ohTrigger(RecalcTrigger,Trigger1M)),NA())</f>
        <v>2.1335168639327051E-2</v>
      </c>
      <c r="L2160" s="52">
        <f>IFERROR(_xll.qlIndexFixing(Index3M,H2160,TRUE,_xll.ohTrigger(RecalcTrigger,Trigger3M)),NA())</f>
        <v>2.2854974931905182E-2</v>
      </c>
      <c r="M2160" s="52">
        <f>IFERROR(_xll.qlIndexFixing(ONIndex3M,I2160,TRUE,_xll.ohTrigger(RecalcTrigger,Trigger3M)),NA())</f>
        <v>2.2816191239671824E-2</v>
      </c>
      <c r="N2160" s="52">
        <f>IFERROR(_xll.qlIndexFixing(Index6M,$H2160,TRUE,_xll.ohTrigger(RecalcTrigger,Trigger6M)),NA())</f>
        <v>2.4390734724733406E-2</v>
      </c>
      <c r="O2160" s="52">
        <f>IFERROR(_xll.qlIndexFixing(ONIndex6M,I2160,TRUE,_xll.ohTrigger(RecalcTrigger,Trigger6M)),NA())</f>
        <v>2.4298023125028934E-2</v>
      </c>
      <c r="P2160" s="52">
        <f>IFERROR(_xll.qlIndexFixing(Index1Y,$H2160,TRUE,_xll.ohTrigger(RecalcTrigger,Trigger1Y)),NA())</f>
        <v>2.6204616774869988E-2</v>
      </c>
      <c r="Q2160" s="52">
        <f>IFERROR(_xll.qlIndexFixing(ONIndex1Y,I2160,TRUE,_xll.ohTrigger(RecalcTrigger,Trigger1Y)),NA())</f>
        <v>2.5972914954657256E-2</v>
      </c>
    </row>
    <row r="2161" spans="2:17" x14ac:dyDescent="0.2">
      <c r="B2161" s="46" t="s">
        <v>51</v>
      </c>
      <c r="D2161" s="49">
        <f>_xll.qlCalendarAdvance(LocalCalendar,$D2160,B2161,"f",FALSE)</f>
        <v>54771</v>
      </c>
      <c r="E2161" s="49">
        <f>_xll.qlInterestRateIndexValueDate(IndexON,D2161)</f>
        <v>54771</v>
      </c>
      <c r="F2161" s="52">
        <f>IFERROR(_xll.qlIndexFixing(IndexON,D2161,TRUE,_xll.ohTrigger(RecalcTrigger,TriggerON)),NA())</f>
        <v>1.926651643736399E-2</v>
      </c>
      <c r="H2161" s="49">
        <f>_xll.qlCalendarAdvance(IborCalendar,$H2160,B2161,"f",FALSE)</f>
        <v>54757</v>
      </c>
      <c r="I2161" s="49">
        <f>_xll.qlInterestRateIndexValueDate(Index1M,$H2161)</f>
        <v>54759</v>
      </c>
      <c r="J2161" s="52">
        <f>IFERROR(_xll.qlIndexFixing(Index1M,$H2161,TRUE,_xll.ohTrigger(RecalcTrigger,Trigger1M)),NA())</f>
        <v>2.134595002584273E-2</v>
      </c>
      <c r="K2161" s="52">
        <f>IFERROR(_xll.qlIndexFixing(ONIndex1M,I2161,TRUE,_xll.ohTrigger(RecalcTrigger,Trigger1M)),NA())</f>
        <v>2.1331965607620518E-2</v>
      </c>
      <c r="L2161" s="52">
        <f>IFERROR(_xll.qlIndexFixing(Index3M,H2161,TRUE,_xll.ohTrigger(RecalcTrigger,Trigger3M)),NA())</f>
        <v>2.2849692628089002E-2</v>
      </c>
      <c r="M2161" s="52">
        <f>IFERROR(_xll.qlIndexFixing(ONIndex3M,I2161,TRUE,_xll.ohTrigger(RecalcTrigger,Trigger3M)),NA())</f>
        <v>2.2811787173706577E-2</v>
      </c>
      <c r="N2161" s="52">
        <f>IFERROR(_xll.qlIndexFixing(Index6M,$H2161,TRUE,_xll.ohTrigger(RecalcTrigger,Trigger6M)),NA())</f>
        <v>2.4387628269367058E-2</v>
      </c>
      <c r="O2161" s="52">
        <f>IFERROR(_xll.qlIndexFixing(ONIndex6M,I2161,TRUE,_xll.ohTrigger(RecalcTrigger,Trigger6M)),NA())</f>
        <v>2.4293393833545451E-2</v>
      </c>
      <c r="P2161" s="52">
        <f>IFERROR(_xll.qlIndexFixing(Index1Y,$H2161,TRUE,_xll.ohTrigger(RecalcTrigger,Trigger1Y)),NA())</f>
        <v>2.6199729334570588E-2</v>
      </c>
      <c r="Q2161" s="52">
        <f>IFERROR(_xll.qlIndexFixing(ONIndex1Y,I2161,TRUE,_xll.ohTrigger(RecalcTrigger,Trigger1Y)),NA())</f>
        <v>2.5967832238436017E-2</v>
      </c>
    </row>
    <row r="2162" spans="2:17" x14ac:dyDescent="0.2">
      <c r="B2162" s="46" t="s">
        <v>51</v>
      </c>
      <c r="D2162" s="49">
        <f>_xll.qlCalendarAdvance(LocalCalendar,$D2161,B2162,"f",FALSE)</f>
        <v>54778</v>
      </c>
      <c r="E2162" s="49">
        <f>_xll.qlInterestRateIndexValueDate(IndexON,D2162)</f>
        <v>54778</v>
      </c>
      <c r="F2162" s="52">
        <f>IFERROR(_xll.qlIndexFixing(IndexON,D2162,TRUE,_xll.ohTrigger(RecalcTrigger,TriggerON)),NA())</f>
        <v>1.9262417080110339E-2</v>
      </c>
      <c r="H2162" s="49">
        <f>_xll.qlCalendarAdvance(IborCalendar,$H2161,B2162,"f",FALSE)</f>
        <v>54764</v>
      </c>
      <c r="I2162" s="49">
        <f>_xll.qlInterestRateIndexValueDate(Index1M,$H2162)</f>
        <v>54766</v>
      </c>
      <c r="J2162" s="52">
        <f>IFERROR(_xll.qlIndexFixing(Index1M,$H2162,TRUE,_xll.ohTrigger(RecalcTrigger,Trigger1M)),NA())</f>
        <v>2.1342768739164852E-2</v>
      </c>
      <c r="K2162" s="52">
        <f>IFERROR(_xll.qlIndexFixing(ONIndex1M,I2162,TRUE,_xll.ohTrigger(RecalcTrigger,Trigger1M)),NA())</f>
        <v>2.1329244095724675E-2</v>
      </c>
      <c r="L2162" s="52">
        <f>IFERROR(_xll.qlIndexFixing(Index3M,H2162,TRUE,_xll.ohTrigger(RecalcTrigger,Trigger3M)),NA())</f>
        <v>2.2845512522823519E-2</v>
      </c>
      <c r="M2162" s="52">
        <f>IFERROR(_xll.qlIndexFixing(ONIndex3M,I2162,TRUE,_xll.ohTrigger(RecalcTrigger,Trigger3M)),NA())</f>
        <v>2.280764391692891E-2</v>
      </c>
      <c r="N2162" s="52">
        <f>IFERROR(_xll.qlIndexFixing(Index6M,$H2162,TRUE,_xll.ohTrigger(RecalcTrigger,Trigger6M)),NA())</f>
        <v>2.4383396878887294E-2</v>
      </c>
      <c r="O2162" s="52">
        <f>IFERROR(_xll.qlIndexFixing(ONIndex6M,I2162,TRUE,_xll.ohTrigger(RecalcTrigger,Trigger6M)),NA())</f>
        <v>2.4289208867172007E-2</v>
      </c>
      <c r="P2162" s="52">
        <f>IFERROR(_xll.qlIndexFixing(Index1Y,$H2162,TRUE,_xll.ohTrigger(RecalcTrigger,Trigger1Y)),NA())</f>
        <v>2.6195578355127237E-2</v>
      </c>
      <c r="Q2162" s="52">
        <f>IFERROR(_xll.qlIndexFixing(ONIndex1Y,I2162,TRUE,_xll.ohTrigger(RecalcTrigger,Trigger1Y)),NA())</f>
        <v>2.596335401352512E-2</v>
      </c>
    </row>
    <row r="2163" spans="2:17" x14ac:dyDescent="0.2">
      <c r="B2163" s="46" t="s">
        <v>51</v>
      </c>
      <c r="D2163" s="49">
        <f>_xll.qlCalendarAdvance(LocalCalendar,$D2162,B2163,"f",FALSE)</f>
        <v>54785</v>
      </c>
      <c r="E2163" s="49">
        <f>_xll.qlInterestRateIndexValueDate(IndexON,D2163)</f>
        <v>54785</v>
      </c>
      <c r="F2163" s="52">
        <f>IFERROR(_xll.qlIndexFixing(IndexON,D2163,TRUE,_xll.ohTrigger(RecalcTrigger,TriggerON)),NA())</f>
        <v>1.9258315828931671E-2</v>
      </c>
      <c r="H2163" s="49">
        <f>_xll.qlCalendarAdvance(IborCalendar,$H2162,B2163,"f",FALSE)</f>
        <v>54771</v>
      </c>
      <c r="I2163" s="49">
        <f>_xll.qlInterestRateIndexValueDate(Index1M,$H2163)</f>
        <v>54773</v>
      </c>
      <c r="J2163" s="52">
        <f>IFERROR(_xll.qlIndexFixing(Index1M,$H2163,TRUE,_xll.ohTrigger(RecalcTrigger,Trigger1M)),NA())</f>
        <v>2.1340449828323477E-2</v>
      </c>
      <c r="K2163" s="52">
        <f>IFERROR(_xll.qlIndexFixing(ONIndex1M,I2163,TRUE,_xll.ohTrigger(RecalcTrigger,Trigger1M)),NA())</f>
        <v>2.1326514191182255E-2</v>
      </c>
      <c r="L2163" s="52">
        <f>IFERROR(_xll.qlIndexFixing(Index3M,H2163,TRUE,_xll.ohTrigger(RecalcTrigger,Trigger3M)),NA())</f>
        <v>2.2841330306704322E-2</v>
      </c>
      <c r="M2163" s="52">
        <f>IFERROR(_xll.qlIndexFixing(ONIndex3M,I2163,TRUE,_xll.ohTrigger(RecalcTrigger,Trigger3M)),NA())</f>
        <v>2.2803498556873691E-2</v>
      </c>
      <c r="N2163" s="52">
        <f>IFERROR(_xll.qlIndexFixing(Index6M,$H2163,TRUE,_xll.ohTrigger(RecalcTrigger,Trigger6M)),NA())</f>
        <v>2.4379165875066153E-2</v>
      </c>
      <c r="O2163" s="52">
        <f>IFERROR(_xll.qlIndexFixing(ONIndex6M,I2163,TRUE,_xll.ohTrigger(RecalcTrigger,Trigger6M)),NA())</f>
        <v>2.4285024273940081E-2</v>
      </c>
      <c r="P2163" s="52">
        <f>IFERROR(_xll.qlIndexFixing(Index1Y,$H2163,TRUE,_xll.ohTrigger(RecalcTrigger,Trigger1Y)),NA())</f>
        <v>2.6191444541148551E-2</v>
      </c>
      <c r="Q2163" s="52">
        <f>IFERROR(_xll.qlIndexFixing(ONIndex1Y,I2163,TRUE,_xll.ohTrigger(RecalcTrigger,Trigger1Y)),NA())</f>
        <v>2.5958892494690744E-2</v>
      </c>
    </row>
    <row r="2164" spans="2:17" x14ac:dyDescent="0.2">
      <c r="B2164" s="46" t="s">
        <v>51</v>
      </c>
      <c r="D2164" s="49">
        <f>_xll.qlCalendarAdvance(LocalCalendar,$D2163,B2164,"f",FALSE)</f>
        <v>54792</v>
      </c>
      <c r="E2164" s="49">
        <f>_xll.qlInterestRateIndexValueDate(IndexON,D2164)</f>
        <v>54792</v>
      </c>
      <c r="F2164" s="52">
        <f>IFERROR(_xll.qlIndexFixing(IndexON,D2164,TRUE,_xll.ohTrigger(RecalcTrigger,TriggerON)),NA())</f>
        <v>1.9254212683827987E-2</v>
      </c>
      <c r="H2164" s="49">
        <f>_xll.qlCalendarAdvance(IborCalendar,$H2163,B2164,"f",FALSE)</f>
        <v>54778</v>
      </c>
      <c r="I2164" s="49">
        <f>_xll.qlInterestRateIndexValueDate(Index1M,$H2164)</f>
        <v>54780</v>
      </c>
      <c r="J2164" s="52">
        <f>IFERROR(_xll.qlIndexFixing(Index1M,$H2164,TRUE,_xll.ohTrigger(RecalcTrigger,Trigger1M)),NA())</f>
        <v>2.1337253253619071E-2</v>
      </c>
      <c r="K2164" s="52">
        <f>IFERROR(_xll.qlIndexFixing(ONIndex1M,I2164,TRUE,_xll.ohTrigger(RecalcTrigger,Trigger1M)),NA())</f>
        <v>2.1325953268740427E-2</v>
      </c>
      <c r="L2164" s="52">
        <f>IFERROR(_xll.qlIndexFixing(Index3M,H2164,TRUE,_xll.ohTrigger(RecalcTrigger,Trigger3M)),NA())</f>
        <v>2.2837145979737627E-2</v>
      </c>
      <c r="M2164" s="52">
        <f>IFERROR(_xll.qlIndexFixing(ONIndex3M,I2164,TRUE,_xll.ohTrigger(RecalcTrigger,Trigger3M)),NA())</f>
        <v>2.280147891444706E-2</v>
      </c>
      <c r="N2164" s="52">
        <f>IFERROR(_xll.qlIndexFixing(Index6M,$H2164,TRUE,_xll.ohTrigger(RecalcTrigger,Trigger6M)),NA())</f>
        <v>2.4374935257900111E-2</v>
      </c>
      <c r="O2164" s="52">
        <f>IFERROR(_xll.qlIndexFixing(ONIndex6M,I2164,TRUE,_xll.ohTrigger(RecalcTrigger,Trigger6M)),NA())</f>
        <v>2.4283439816348285E-2</v>
      </c>
      <c r="P2164" s="52">
        <f>IFERROR(_xll.qlIndexFixing(Index1Y,$H2164,TRUE,_xll.ohTrigger(RecalcTrigger,Trigger1Y)),NA())</f>
        <v>2.6187327892424068E-2</v>
      </c>
      <c r="Q2164" s="52">
        <f>IFERROR(_xll.qlIndexFixing(ONIndex1Y,I2164,TRUE,_xll.ohTrigger(RecalcTrigger,Trigger1Y)),NA())</f>
        <v>2.5957542683148205E-2</v>
      </c>
    </row>
    <row r="2165" spans="2:17" x14ac:dyDescent="0.2">
      <c r="B2165" s="46" t="s">
        <v>51</v>
      </c>
      <c r="D2165" s="49">
        <f>_xll.qlCalendarAdvance(LocalCalendar,$D2164,B2165,"f",FALSE)</f>
        <v>54799</v>
      </c>
      <c r="E2165" s="49">
        <f>_xll.qlInterestRateIndexValueDate(IndexON,D2165)</f>
        <v>54799</v>
      </c>
      <c r="F2165" s="52">
        <f>IFERROR(_xll.qlIndexFixing(IndexON,D2165,TRUE,_xll.ohTrigger(RecalcTrigger,TriggerON)),NA())</f>
        <v>1.9250107644799286E-2</v>
      </c>
      <c r="H2165" s="49">
        <f>_xll.qlCalendarAdvance(IborCalendar,$H2164,B2165,"f",FALSE)</f>
        <v>54786</v>
      </c>
      <c r="I2165" s="49">
        <f>_xll.qlInterestRateIndexValueDate(Index1M,$H2165)</f>
        <v>54792</v>
      </c>
      <c r="J2165" s="52">
        <f>IFERROR(_xll.qlIndexFixing(Index1M,$H2165,TRUE,_xll.ohTrigger(RecalcTrigger,Trigger1M)),NA())</f>
        <v>2.1332066319235048E-2</v>
      </c>
      <c r="K2165" s="52">
        <f>IFERROR(_xll.qlIndexFixing(ONIndex1M,I2165,TRUE,_xll.ohTrigger(RecalcTrigger,Trigger1M)),NA())</f>
        <v>2.1319062144602441E-2</v>
      </c>
      <c r="L2165" s="52">
        <f>IFERROR(_xll.qlIndexFixing(Index3M,H2165,TRUE,_xll.ohTrigger(RecalcTrigger,Trigger3M)),NA())</f>
        <v>2.2829967936861095E-2</v>
      </c>
      <c r="M2165" s="52">
        <f>IFERROR(_xll.qlIndexFixing(ONIndex3M,I2165,TRUE,_xll.ohTrigger(RecalcTrigger,Trigger3M)),NA())</f>
        <v>2.2792236263216026E-2</v>
      </c>
      <c r="N2165" s="52">
        <f>IFERROR(_xll.qlIndexFixing(Index6M,$H2165,TRUE,_xll.ohTrigger(RecalcTrigger,Trigger6M)),NA())</f>
        <v>2.4367683670891437E-2</v>
      </c>
      <c r="O2165" s="52">
        <f>IFERROR(_xll.qlIndexFixing(ONIndex6M,I2165,TRUE,_xll.ohTrigger(RecalcTrigger,Trigger6M)),NA())</f>
        <v>2.4273667973400137E-2</v>
      </c>
      <c r="P2165" s="52">
        <f>IFERROR(_xll.qlIndexFixing(Index1Y,$H2165,TRUE,_xll.ohTrigger(RecalcTrigger,Trigger1Y)),NA())</f>
        <v>2.6180310715213262E-2</v>
      </c>
      <c r="Q2165" s="52">
        <f>IFERROR(_xll.qlIndexFixing(ONIndex1Y,I2165,TRUE,_xll.ohTrigger(RecalcTrigger,Trigger1Y)),NA())</f>
        <v>2.5946866870274476E-2</v>
      </c>
    </row>
    <row r="2166" spans="2:17" x14ac:dyDescent="0.2">
      <c r="B2166" s="46" t="s">
        <v>51</v>
      </c>
      <c r="D2166" s="49">
        <f>_xll.qlCalendarAdvance(LocalCalendar,$D2165,B2166,"f",FALSE)</f>
        <v>54806</v>
      </c>
      <c r="E2166" s="49">
        <f>_xll.qlInterestRateIndexValueDate(IndexON,D2166)</f>
        <v>54806</v>
      </c>
      <c r="F2166" s="52">
        <f>IFERROR(_xll.qlIndexFixing(IndexON,D2166,TRUE,_xll.ohTrigger(RecalcTrigger,TriggerON)),NA())</f>
        <v>1.924600071160576E-2</v>
      </c>
      <c r="H2166" s="49">
        <f>_xll.qlCalendarAdvance(IborCalendar,$H2165,B2166,"f",FALSE)</f>
        <v>54793</v>
      </c>
      <c r="I2166" s="49">
        <f>_xll.qlInterestRateIndexValueDate(Index1M,$H2166)</f>
        <v>54795</v>
      </c>
      <c r="J2166" s="52">
        <f>IFERROR(_xll.qlIndexFixing(Index1M,$H2166,TRUE,_xll.ohTrigger(RecalcTrigger,Trigger1M)),NA())</f>
        <v>2.1330874205261061E-2</v>
      </c>
      <c r="K2166" s="52">
        <f>IFERROR(_xll.qlIndexFixing(ONIndex1M,I2166,TRUE,_xll.ohTrigger(RecalcTrigger,Trigger1M)),NA())</f>
        <v>2.1318747701650764E-2</v>
      </c>
      <c r="L2166" s="52">
        <f>IFERROR(_xll.qlIndexFixing(Index3M,H2166,TRUE,_xll.ohTrigger(RecalcTrigger,Trigger3M)),NA())</f>
        <v>2.2828172456882179E-2</v>
      </c>
      <c r="M2166" s="52">
        <f>IFERROR(_xll.qlIndexFixing(ONIndex3M,I2166,TRUE,_xll.ohTrigger(RecalcTrigger,Trigger3M)),NA())</f>
        <v>2.2791306011900048E-2</v>
      </c>
      <c r="N2166" s="52">
        <f>IFERROR(_xll.qlIndexFixing(Index6M,$H2166,TRUE,_xll.ohTrigger(RecalcTrigger,Trigger6M)),NA())</f>
        <v>2.4365351735927326E-2</v>
      </c>
      <c r="O2166" s="52">
        <f>IFERROR(_xll.qlIndexFixing(ONIndex6M,I2166,TRUE,_xll.ohTrigger(RecalcTrigger,Trigger6M)),NA())</f>
        <v>2.4272913937686269E-2</v>
      </c>
      <c r="P2166" s="52">
        <f>IFERROR(_xll.qlIndexFixing(Index1Y,$H2166,TRUE,_xll.ohTrigger(RecalcTrigger,Trigger1Y)),NA())</f>
        <v>2.6179891260242429E-2</v>
      </c>
      <c r="Q2166" s="52">
        <f>IFERROR(_xll.qlIndexFixing(ONIndex1Y,I2166,TRUE,_xll.ohTrigger(RecalcTrigger,Trigger1Y)),NA())</f>
        <v>2.5946220749890614E-2</v>
      </c>
    </row>
    <row r="2167" spans="2:17" x14ac:dyDescent="0.2">
      <c r="B2167" s="46" t="s">
        <v>51</v>
      </c>
      <c r="D2167" s="49">
        <f>_xll.qlCalendarAdvance(LocalCalendar,$D2166,B2167,"f",FALSE)</f>
        <v>54813</v>
      </c>
      <c r="E2167" s="49">
        <f>_xll.qlInterestRateIndexValueDate(IndexON,D2167)</f>
        <v>54813</v>
      </c>
      <c r="F2167" s="52">
        <f>IFERROR(_xll.qlIndexFixing(IndexON,D2167,TRUE,_xll.ohTrigger(RecalcTrigger,TriggerON)),NA())</f>
        <v>1.9241891884806961E-2</v>
      </c>
      <c r="H2167" s="49">
        <f>_xll.qlCalendarAdvance(IborCalendar,$H2166,B2167,"f",FALSE)</f>
        <v>54800</v>
      </c>
      <c r="I2167" s="49">
        <f>_xll.qlInterestRateIndexValueDate(Index1M,$H2167)</f>
        <v>54802</v>
      </c>
      <c r="J2167" s="52">
        <f>IFERROR(_xll.qlIndexFixing(Index1M,$H2167,TRUE,_xll.ohTrigger(RecalcTrigger,Trigger1M)),NA())</f>
        <v>2.1328086601049085E-2</v>
      </c>
      <c r="K2167" s="52">
        <f>IFERROR(_xll.qlIndexFixing(ONIndex1M,I2167,TRUE,_xll.ohTrigger(RecalcTrigger,Trigger1M)),NA())</f>
        <v>2.131641457849609E-2</v>
      </c>
      <c r="L2167" s="52">
        <f>IFERROR(_xll.qlIndexFixing(Index3M,H2167,TRUE,_xll.ohTrigger(RecalcTrigger,Trigger3M)),NA())</f>
        <v>2.2823981495864842E-2</v>
      </c>
      <c r="M2167" s="52">
        <f>IFERROR(_xll.qlIndexFixing(ONIndex3M,I2167,TRUE,_xll.ohTrigger(RecalcTrigger,Trigger3M)),NA())</f>
        <v>2.2787575377538616E-2</v>
      </c>
      <c r="N2167" s="52">
        <f>IFERROR(_xll.qlIndexFixing(Index6M,$H2167,TRUE,_xll.ohTrigger(RecalcTrigger,Trigger6M)),NA())</f>
        <v>2.4361122590815423E-2</v>
      </c>
      <c r="O2167" s="52">
        <f>IFERROR(_xll.qlIndexFixing(ONIndex6M,I2167,TRUE,_xll.ohTrigger(RecalcTrigger,Trigger6M)),NA())</f>
        <v>2.4269249529529358E-2</v>
      </c>
      <c r="P2167" s="52">
        <f>IFERROR(_xll.qlIndexFixing(Index1Y,$H2167,TRUE,_xll.ohTrigger(RecalcTrigger,Trigger1Y)),NA())</f>
        <v>2.6176495023601969E-2</v>
      </c>
      <c r="Q2167" s="52">
        <f>IFERROR(_xll.qlIndexFixing(ONIndex1Y,I2167,TRUE,_xll.ohTrigger(RecalcTrigger,Trigger1Y)),NA())</f>
        <v>2.5942451948766099E-2</v>
      </c>
    </row>
    <row r="2168" spans="2:17" x14ac:dyDescent="0.2">
      <c r="B2168" s="46" t="s">
        <v>51</v>
      </c>
      <c r="D2168" s="49">
        <f>_xll.qlCalendarAdvance(LocalCalendar,$D2167,B2168,"f",FALSE)</f>
        <v>54820</v>
      </c>
      <c r="E2168" s="49">
        <f>_xll.qlInterestRateIndexValueDate(IndexON,D2168)</f>
        <v>54820</v>
      </c>
      <c r="F2168" s="52">
        <f>IFERROR(_xll.qlIndexFixing(IndexON,D2168,TRUE,_xll.ohTrigger(RecalcTrigger,TriggerON)),NA())</f>
        <v>1.9237781163843337E-2</v>
      </c>
      <c r="H2168" s="49">
        <f>_xll.qlCalendarAdvance(IborCalendar,$H2167,B2168,"f",FALSE)</f>
        <v>54807</v>
      </c>
      <c r="I2168" s="49">
        <f>_xll.qlInterestRateIndexValueDate(Index1M,$H2168)</f>
        <v>54809</v>
      </c>
      <c r="J2168" s="52">
        <f>IFERROR(_xll.qlIndexFixing(Index1M,$H2168,TRUE,_xll.ohTrigger(RecalcTrigger,Trigger1M)),NA())</f>
        <v>2.1325721339303105E-2</v>
      </c>
      <c r="K2168" s="52">
        <f>IFERROR(_xll.qlIndexFixing(ONIndex1M,I2168,TRUE,_xll.ohTrigger(RecalcTrigger,Trigger1M)),NA())</f>
        <v>2.1313206906921067E-2</v>
      </c>
      <c r="L2168" s="52">
        <f>IFERROR(_xll.qlIndexFixing(Index3M,H2168,TRUE,_xll.ohTrigger(RecalcTrigger,Trigger3M)),NA())</f>
        <v>2.2819788424027543E-2</v>
      </c>
      <c r="M2168" s="52">
        <f>IFERROR(_xll.qlIndexFixing(ONIndex3M,I2168,TRUE,_xll.ohTrigger(RecalcTrigger,Trigger3M)),NA())</f>
        <v>2.2782994108414556E-2</v>
      </c>
      <c r="N2168" s="52">
        <f>IFERROR(_xll.qlIndexFixing(Index6M,$H2168,TRUE,_xll.ohTrigger(RecalcTrigger,Trigger6M)),NA())</f>
        <v>2.435689383227474E-2</v>
      </c>
      <c r="O2168" s="52">
        <f>IFERROR(_xll.qlIndexFixing(ONIndex6M,I2168,TRUE,_xll.ohTrigger(RecalcTrigger,Trigger6M)),NA())</f>
        <v>2.4264547195320674E-2</v>
      </c>
      <c r="P2168" s="52">
        <f>IFERROR(_xll.qlIndexFixing(Index1Y,$H2168,TRUE,_xll.ohTrigger(RecalcTrigger,Trigger1Y)),NA())</f>
        <v>2.6171786761260973E-2</v>
      </c>
      <c r="Q2168" s="52">
        <f>IFERROR(_xll.qlIndexFixing(ONIndex1Y,I2168,TRUE,_xll.ohTrigger(RecalcTrigger,Trigger1Y)),NA())</f>
        <v>2.5937456350604293E-2</v>
      </c>
    </row>
    <row r="2169" spans="2:17" x14ac:dyDescent="0.2">
      <c r="B2169" s="46" t="s">
        <v>51</v>
      </c>
      <c r="D2169" s="49">
        <f>_xll.qlCalendarAdvance(LocalCalendar,$D2168,B2169,"f",FALSE)</f>
        <v>54827</v>
      </c>
      <c r="E2169" s="49">
        <f>_xll.qlInterestRateIndexValueDate(IndexON,D2169)</f>
        <v>54827</v>
      </c>
      <c r="F2169" s="52">
        <f>IFERROR(_xll.qlIndexFixing(IndexON,D2169,TRUE,_xll.ohTrigger(RecalcTrigger,TriggerON)),NA())</f>
        <v>1.9233668548954697E-2</v>
      </c>
      <c r="H2169" s="49">
        <f>_xll.qlCalendarAdvance(IborCalendar,$H2168,B2169,"f",FALSE)</f>
        <v>54814</v>
      </c>
      <c r="I2169" s="49">
        <f>_xll.qlInterestRateIndexValueDate(Index1M,$H2169)</f>
        <v>54816</v>
      </c>
      <c r="J2169" s="52">
        <f>IFERROR(_xll.qlIndexFixing(Index1M,$H2169,TRUE,_xll.ohTrigger(RecalcTrigger,Trigger1M)),NA())</f>
        <v>2.1322486171873187E-2</v>
      </c>
      <c r="K2169" s="52">
        <f>IFERROR(_xll.qlIndexFixing(ONIndex1M,I2169,TRUE,_xll.ohTrigger(RecalcTrigger,Trigger1M)),NA())</f>
        <v>2.131042391913418E-2</v>
      </c>
      <c r="L2169" s="52">
        <f>IFERROR(_xll.qlIndexFixing(Index3M,H2169,TRUE,_xll.ohTrigger(RecalcTrigger,Trigger3M)),NA())</f>
        <v>2.2815593241374721E-2</v>
      </c>
      <c r="M2169" s="52">
        <f>IFERROR(_xll.qlIndexFixing(ONIndex3M,I2169,TRUE,_xll.ohTrigger(RecalcTrigger,Trigger3M)),NA())</f>
        <v>2.2778835001489028E-2</v>
      </c>
      <c r="N2169" s="52">
        <f>IFERROR(_xll.qlIndexFixing(Index6M,$H2169,TRUE,_xll.ohTrigger(RecalcTrigger,Trigger6M)),NA())</f>
        <v>2.4352665460301296E-2</v>
      </c>
      <c r="O2169" s="52">
        <f>IFERROR(_xll.qlIndexFixing(ONIndex6M,I2169,TRUE,_xll.ohTrigger(RecalcTrigger,Trigger6M)),NA())</f>
        <v>2.4260364384076638E-2</v>
      </c>
      <c r="P2169" s="52">
        <f>IFERROR(_xll.qlIndexFixing(Index1Y,$H2169,TRUE,_xll.ohTrigger(RecalcTrigger,Trigger1Y)),NA())</f>
        <v>2.6167760261938237E-2</v>
      </c>
      <c r="Q2169" s="52">
        <f>IFERROR(_xll.qlIndexFixing(ONIndex1Y,I2169,TRUE,_xll.ohTrigger(RecalcTrigger,Trigger1Y)),NA())</f>
        <v>2.5933099213872879E-2</v>
      </c>
    </row>
    <row r="2170" spans="2:17" x14ac:dyDescent="0.2">
      <c r="B2170" s="46" t="s">
        <v>51</v>
      </c>
      <c r="D2170" s="49">
        <f>_xll.qlCalendarAdvance(LocalCalendar,$D2169,B2170,"f",FALSE)</f>
        <v>54834</v>
      </c>
      <c r="E2170" s="49">
        <f>_xll.qlInterestRateIndexValueDate(IndexON,D2170)</f>
        <v>54834</v>
      </c>
      <c r="F2170" s="52">
        <f>IFERROR(_xll.qlIndexFixing(IndexON,D2170,TRUE,_xll.ohTrigger(RecalcTrigger,TriggerON)),NA())</f>
        <v>1.9229554040220975E-2</v>
      </c>
      <c r="H2170" s="49">
        <f>_xll.qlCalendarAdvance(IborCalendar,$H2169,B2170,"f",FALSE)</f>
        <v>54821</v>
      </c>
      <c r="I2170" s="49">
        <f>_xll.qlInterestRateIndexValueDate(Index1M,$H2170)</f>
        <v>54823</v>
      </c>
      <c r="J2170" s="52">
        <f>IFERROR(_xll.qlIndexFixing(Index1M,$H2170,TRUE,_xll.ohTrigger(RecalcTrigger,Trigger1M)),NA())</f>
        <v>2.1318385362209456E-2</v>
      </c>
      <c r="K2170" s="52">
        <f>IFERROR(_xll.qlIndexFixing(ONIndex1M,I2170,TRUE,_xll.ohTrigger(RecalcTrigger,Trigger1M)),NA())</f>
        <v>2.1307632537821419E-2</v>
      </c>
      <c r="L2170" s="52">
        <f>IFERROR(_xll.qlIndexFixing(Index3M,H2170,TRUE,_xll.ohTrigger(RecalcTrigger,Trigger3M)),NA())</f>
        <v>2.2810974790809443E-2</v>
      </c>
      <c r="M2170" s="52">
        <f>IFERROR(_xll.qlIndexFixing(ONIndex3M,I2170,TRUE,_xll.ohTrigger(RecalcTrigger,Trigger3M)),NA())</f>
        <v>2.2774673791152722E-2</v>
      </c>
      <c r="N2170" s="52">
        <f>IFERROR(_xll.qlIndexFixing(Index6M,$H2170,TRUE,_xll.ohTrigger(RecalcTrigger,Trigger6M)),NA())</f>
        <v>2.4348437474895981E-2</v>
      </c>
      <c r="O2170" s="52">
        <f>IFERROR(_xll.qlIndexFixing(ONIndex6M,I2170,TRUE,_xll.ohTrigger(RecalcTrigger,Trigger6M)),NA())</f>
        <v>2.4256181946267219E-2</v>
      </c>
      <c r="P2170" s="52">
        <f>IFERROR(_xll.qlIndexFixing(Index1Y,$H2170,TRUE,_xll.ohTrigger(RecalcTrigger,Trigger1Y)),NA())</f>
        <v>2.6163750929119794E-2</v>
      </c>
      <c r="Q2170" s="52">
        <f>IFERROR(_xll.qlIndexFixing(ONIndex1Y,I2170,TRUE,_xll.ohTrigger(RecalcTrigger,Trigger1Y)),NA())</f>
        <v>2.5928758785802586E-2</v>
      </c>
    </row>
    <row r="2171" spans="2:17" x14ac:dyDescent="0.2">
      <c r="B2171" s="46" t="s">
        <v>51</v>
      </c>
      <c r="D2171" s="49">
        <f>_xll.qlCalendarAdvance(LocalCalendar,$D2170,B2171,"f",FALSE)</f>
        <v>54841</v>
      </c>
      <c r="E2171" s="49">
        <f>_xll.qlInterestRateIndexValueDate(IndexON,D2171)</f>
        <v>54841</v>
      </c>
      <c r="F2171" s="52">
        <f>IFERROR(_xll.qlIndexFixing(IndexON,D2171,TRUE,_xll.ohTrigger(RecalcTrigger,TriggerON)),NA())</f>
        <v>1.9225437637482301E-2</v>
      </c>
      <c r="H2171" s="49">
        <f>_xll.qlCalendarAdvance(IborCalendar,$H2170,B2171,"f",FALSE)</f>
        <v>54828</v>
      </c>
      <c r="I2171" s="49">
        <f>_xll.qlInterestRateIndexValueDate(Index1M,$H2171)</f>
        <v>54830</v>
      </c>
      <c r="J2171" s="52">
        <f>IFERROR(_xll.qlIndexFixing(Index1M,$H2171,TRUE,_xll.ohTrigger(RecalcTrigger,Trigger1M)),NA())</f>
        <v>2.1315566432228587E-2</v>
      </c>
      <c r="K2171" s="52">
        <f>IFERROR(_xll.qlIndexFixing(ONIndex1M,I2171,TRUE,_xll.ohTrigger(RecalcTrigger,Trigger1M)),NA())</f>
        <v>2.1304832762849557E-2</v>
      </c>
      <c r="L2171" s="52">
        <f>IFERROR(_xll.qlIndexFixing(Index3M,H2171,TRUE,_xll.ohTrigger(RecalcTrigger,Trigger3M)),NA())</f>
        <v>2.2806775802623074E-2</v>
      </c>
      <c r="M2171" s="52">
        <f>IFERROR(_xll.qlIndexFixing(ONIndex3M,I2171,TRUE,_xll.ohTrigger(RecalcTrigger,Trigger3M)),NA())</f>
        <v>2.2770510477405637E-2</v>
      </c>
      <c r="N2171" s="52">
        <f>IFERROR(_xll.qlIndexFixing(Index6M,$H2171,TRUE,_xll.ohTrigger(RecalcTrigger,Trigger6M)),NA())</f>
        <v>2.4344209876053933E-2</v>
      </c>
      <c r="O2171" s="52">
        <f>IFERROR(_xll.qlIndexFixing(ONIndex6M,I2171,TRUE,_xll.ohTrigger(RecalcTrigger,Trigger6M)),NA())</f>
        <v>2.425199988175919E-2</v>
      </c>
      <c r="P2171" s="52">
        <f>IFERROR(_xll.qlIndexFixing(Index1Y,$H2171,TRUE,_xll.ohTrigger(RecalcTrigger,Trigger1Y)),NA())</f>
        <v>2.6159758762600904E-2</v>
      </c>
      <c r="Q2171" s="52">
        <f>IFERROR(_xll.qlIndexFixing(ONIndex1Y,I2171,TRUE,_xll.ohTrigger(RecalcTrigger,Trigger1Y)),NA())</f>
        <v>2.5924435066313478E-2</v>
      </c>
    </row>
    <row r="2172" spans="2:17" x14ac:dyDescent="0.2">
      <c r="B2172" s="46" t="s">
        <v>51</v>
      </c>
      <c r="D2172" s="49">
        <f>_xll.qlCalendarAdvance(LocalCalendar,$D2171,B2172,"f",FALSE)</f>
        <v>54848</v>
      </c>
      <c r="E2172" s="49">
        <f>_xll.qlInterestRateIndexValueDate(IndexON,D2172)</f>
        <v>54848</v>
      </c>
      <c r="F2172" s="52">
        <f>IFERROR(_xll.qlIndexFixing(IndexON,D2172,TRUE,_xll.ohTrigger(RecalcTrigger,TriggerON)),NA())</f>
        <v>1.9221319340898546E-2</v>
      </c>
      <c r="H2172" s="49">
        <f>_xll.qlCalendarAdvance(IborCalendar,$H2171,B2172,"f",FALSE)</f>
        <v>54835</v>
      </c>
      <c r="I2172" s="49">
        <f>_xll.qlInterestRateIndexValueDate(Index1M,$H2172)</f>
        <v>54837</v>
      </c>
      <c r="J2172" s="52">
        <f>IFERROR(_xll.qlIndexFixing(Index1M,$H2172,TRUE,_xll.ohTrigger(RecalcTrigger,Trigger1M)),NA())</f>
        <v>2.1312739096782822E-2</v>
      </c>
      <c r="K2172" s="52">
        <f>IFERROR(_xll.qlIndexFixing(ONIndex1M,I2172,TRUE,_xll.ohTrigger(RecalcTrigger,Trigger1M)),NA())</f>
        <v>2.1302453847724667E-2</v>
      </c>
      <c r="L2172" s="52">
        <f>IFERROR(_xll.qlIndexFixing(Index3M,H2172,TRUE,_xll.ohTrigger(RecalcTrigger,Trigger3M)),NA())</f>
        <v>2.2802574703724203E-2</v>
      </c>
      <c r="M2172" s="52">
        <f>IFERROR(_xll.qlIndexFixing(ONIndex3M,I2172,TRUE,_xll.ohTrigger(RecalcTrigger,Trigger3M)),NA())</f>
        <v>2.2766767258270981E-2</v>
      </c>
      <c r="N2172" s="52">
        <f>IFERROR(_xll.qlIndexFixing(Index6M,$H2172,TRUE,_xll.ohTrigger(RecalcTrigger,Trigger6M)),NA())</f>
        <v>2.4339982663774268E-2</v>
      </c>
      <c r="O2172" s="52">
        <f>IFERROR(_xll.qlIndexFixing(ONIndex6M,I2172,TRUE,_xll.ohTrigger(RecalcTrigger,Trigger6M)),NA())</f>
        <v>2.4248336064589537E-2</v>
      </c>
      <c r="P2172" s="52">
        <f>IFERROR(_xll.qlIndexFixing(Index1Y,$H2172,TRUE,_xll.ohTrigger(RecalcTrigger,Trigger1Y)),NA())</f>
        <v>2.6156453051577808E-2</v>
      </c>
      <c r="Q2172" s="52">
        <f>IFERROR(_xll.qlIndexFixing(ONIndex1Y,I2172,TRUE,_xll.ohTrigger(RecalcTrigger,Trigger1Y)),NA())</f>
        <v>2.592075421295803E-2</v>
      </c>
    </row>
    <row r="2173" spans="2:17" x14ac:dyDescent="0.2">
      <c r="B2173" s="46" t="s">
        <v>51</v>
      </c>
      <c r="D2173" s="49">
        <f>_xll.qlCalendarAdvance(LocalCalendar,$D2172,B2173,"f",FALSE)</f>
        <v>54855</v>
      </c>
      <c r="E2173" s="49">
        <f>_xll.qlInterestRateIndexValueDate(IndexON,D2173)</f>
        <v>54855</v>
      </c>
      <c r="F2173" s="52">
        <f>IFERROR(_xll.qlIndexFixing(IndexON,D2173,TRUE,_xll.ohTrigger(RecalcTrigger,TriggerON)),NA())</f>
        <v>1.9217199150229902E-2</v>
      </c>
      <c r="H2173" s="49">
        <f>_xll.qlCalendarAdvance(IborCalendar,$H2172,B2173,"f",FALSE)</f>
        <v>54842</v>
      </c>
      <c r="I2173" s="49">
        <f>_xll.qlInterestRateIndexValueDate(Index1M,$H2173)</f>
        <v>54844</v>
      </c>
      <c r="J2173" s="52">
        <f>IFERROR(_xll.qlIndexFixing(Index1M,$H2173,TRUE,_xll.ohTrigger(RecalcTrigger,Trigger1M)),NA())</f>
        <v>2.1309903355863594E-2</v>
      </c>
      <c r="K2173" s="52">
        <f>IFERROR(_xll.qlIndexFixing(ONIndex1M,I2173,TRUE,_xll.ohTrigger(RecalcTrigger,Trigger1M)),NA())</f>
        <v>2.1299208032141692E-2</v>
      </c>
      <c r="L2173" s="52">
        <f>IFERROR(_xll.qlIndexFixing(Index3M,H2173,TRUE,_xll.ohTrigger(RecalcTrigger,Trigger3M)),NA())</f>
        <v>2.2798371494122709E-2</v>
      </c>
      <c r="M2173" s="52">
        <f>IFERROR(_xll.qlIndexFixing(ONIndex3M,I2173,TRUE,_xll.ohTrigger(RecalcTrigger,Trigger3M)),NA())</f>
        <v>2.2762177539465966E-2</v>
      </c>
      <c r="N2173" s="52">
        <f>IFERROR(_xll.qlIndexFixing(Index6M,$H2173,TRUE,_xll.ohTrigger(RecalcTrigger,Trigger6M)),NA())</f>
        <v>2.4335755838052572E-2</v>
      </c>
      <c r="O2173" s="52">
        <f>IFERROR(_xll.qlIndexFixing(ONIndex6M,I2173,TRUE,_xll.ohTrigger(RecalcTrigger,Trigger6M)),NA())</f>
        <v>2.4243636872727237E-2</v>
      </c>
      <c r="P2173" s="52">
        <f>IFERROR(_xll.qlIndexFixing(Index1Y,$H2173,TRUE,_xll.ohTrigger(RecalcTrigger,Trigger1Y)),NA())</f>
        <v>2.6151825927645658E-2</v>
      </c>
      <c r="Q2173" s="52">
        <f>IFERROR(_xll.qlIndexFixing(ONIndex1Y,I2173,TRUE,_xll.ohTrigger(RecalcTrigger,Trigger1Y)),NA())</f>
        <v>2.5915837753158755E-2</v>
      </c>
    </row>
    <row r="2174" spans="2:17" x14ac:dyDescent="0.2">
      <c r="B2174" s="46" t="s">
        <v>51</v>
      </c>
      <c r="D2174" s="49">
        <f>_xll.qlCalendarAdvance(LocalCalendar,$D2173,B2174,"f",FALSE)</f>
        <v>54862</v>
      </c>
      <c r="E2174" s="49">
        <f>_xll.qlInterestRateIndexValueDate(IndexON,D2174)</f>
        <v>54862</v>
      </c>
      <c r="F2174" s="52">
        <f>IFERROR(_xll.qlIndexFixing(IndexON,D2174,TRUE,_xll.ohTrigger(RecalcTrigger,TriggerON)),NA())</f>
        <v>1.9213077065716178E-2</v>
      </c>
      <c r="H2174" s="49">
        <f>_xll.qlCalendarAdvance(IborCalendar,$H2173,B2174,"f",FALSE)</f>
        <v>54849</v>
      </c>
      <c r="I2174" s="49">
        <f>_xll.qlInterestRateIndexValueDate(Index1M,$H2174)</f>
        <v>54851</v>
      </c>
      <c r="J2174" s="52">
        <f>IFERROR(_xll.qlIndexFixing(Index1M,$H2174,TRUE,_xll.ohTrigger(RecalcTrigger,Trigger1M)),NA())</f>
        <v>2.1308337978195924E-2</v>
      </c>
      <c r="K2174" s="52">
        <f>IFERROR(_xll.qlIndexFixing(ONIndex1M,I2174,TRUE,_xll.ohTrigger(RecalcTrigger,Trigger1M)),NA())</f>
        <v>2.1296383076405689E-2</v>
      </c>
      <c r="L2174" s="52">
        <f>IFERROR(_xll.qlIndexFixing(Index3M,H2174,TRUE,_xll.ohTrigger(RecalcTrigger,Trigger3M)),NA())</f>
        <v>2.2796263415180269E-2</v>
      </c>
      <c r="M2174" s="52">
        <f>IFERROR(_xll.qlIndexFixing(ONIndex3M,I2174,TRUE,_xll.ohTrigger(RecalcTrigger,Trigger3M)),NA())</f>
        <v>2.2758007915379963E-2</v>
      </c>
      <c r="N2174" s="52">
        <f>IFERROR(_xll.qlIndexFixing(Index6M,$H2174,TRUE,_xll.ohTrigger(RecalcTrigger,Trigger6M)),NA())</f>
        <v>2.4334115201429588E-2</v>
      </c>
      <c r="O2174" s="52">
        <f>IFERROR(_xll.qlIndexFixing(ONIndex6M,I2174,TRUE,_xll.ohTrigger(RecalcTrigger,Trigger6M)),NA())</f>
        <v>2.4239455928283249E-2</v>
      </c>
      <c r="P2174" s="52">
        <f>IFERROR(_xll.qlIndexFixing(Index1Y,$H2174,TRUE,_xll.ohTrigger(RecalcTrigger,Trigger1Y)),NA())</f>
        <v>2.6147885258803953E-2</v>
      </c>
      <c r="Q2174" s="52">
        <f>IFERROR(_xll.qlIndexFixing(ONIndex1Y,I2174,TRUE,_xll.ohTrigger(RecalcTrigger,Trigger1Y)),NA())</f>
        <v>2.5911564159493139E-2</v>
      </c>
    </row>
    <row r="2175" spans="2:17" x14ac:dyDescent="0.2">
      <c r="B2175" s="46" t="s">
        <v>51</v>
      </c>
      <c r="D2175" s="49">
        <f>_xll.qlCalendarAdvance(LocalCalendar,$D2174,B2175,"f",FALSE)</f>
        <v>54869</v>
      </c>
      <c r="E2175" s="49">
        <f>_xll.qlInterestRateIndexValueDate(IndexON,D2175)</f>
        <v>54869</v>
      </c>
      <c r="F2175" s="52">
        <f>IFERROR(_xll.qlIndexFixing(IndexON,D2175,TRUE,_xll.ohTrigger(RecalcTrigger,TriggerON)),NA())</f>
        <v>1.9208953087117564E-2</v>
      </c>
      <c r="H2175" s="49">
        <f>_xll.qlCalendarAdvance(IborCalendar,$H2174,B2175,"f",FALSE)</f>
        <v>54856</v>
      </c>
      <c r="I2175" s="49">
        <f>_xll.qlInterestRateIndexValueDate(Index1M,$H2175)</f>
        <v>54858</v>
      </c>
      <c r="J2175" s="52">
        <f>IFERROR(_xll.qlIndexFixing(Index1M,$H2175,TRUE,_xll.ohTrigger(RecalcTrigger,Trigger1M)),NA())</f>
        <v>2.1305908492769698E-2</v>
      </c>
      <c r="K2175" s="52">
        <f>IFERROR(_xll.qlIndexFixing(ONIndex1M,I2175,TRUE,_xll.ohTrigger(RecalcTrigger,Trigger1M)),NA())</f>
        <v>2.1293549727037231E-2</v>
      </c>
      <c r="L2175" s="52">
        <f>IFERROR(_xll.qlIndexFixing(Index3M,H2175,TRUE,_xll.ohTrigger(RecalcTrigger,Trigger3M)),NA())</f>
        <v>2.2792053901867025E-2</v>
      </c>
      <c r="M2175" s="52">
        <f>IFERROR(_xll.qlIndexFixing(ONIndex3M,I2175,TRUE,_xll.ohTrigger(RecalcTrigger,Trigger3M)),NA())</f>
        <v>2.2753836187803245E-2</v>
      </c>
      <c r="N2175" s="52">
        <f>IFERROR(_xll.qlIndexFixing(Index6M,$H2175,TRUE,_xll.ohTrigger(RecalcTrigger,Trigger6M)),NA())</f>
        <v>2.4329370965639679E-2</v>
      </c>
      <c r="O2175" s="52">
        <f>IFERROR(_xll.qlIndexFixing(ONIndex6M,I2175,TRUE,_xll.ohTrigger(RecalcTrigger,Trigger6M)),NA())</f>
        <v>2.423527535708736E-2</v>
      </c>
      <c r="P2175" s="52">
        <f>IFERROR(_xll.qlIndexFixing(Index1Y,$H2175,TRUE,_xll.ohTrigger(RecalcTrigger,Trigger1Y)),NA())</f>
        <v>2.6143961755451119E-2</v>
      </c>
      <c r="Q2175" s="52">
        <f>IFERROR(_xll.qlIndexFixing(ONIndex1Y,I2175,TRUE,_xll.ohTrigger(RecalcTrigger,Trigger1Y)),NA())</f>
        <v>2.5907307274435354E-2</v>
      </c>
    </row>
    <row r="2176" spans="2:17" x14ac:dyDescent="0.2">
      <c r="B2176" s="46" t="s">
        <v>51</v>
      </c>
      <c r="D2176" s="49">
        <f>_xll.qlCalendarAdvance(LocalCalendar,$D2175,B2176,"f",FALSE)</f>
        <v>54876</v>
      </c>
      <c r="E2176" s="49">
        <f>_xll.qlInterestRateIndexValueDate(IndexON,D2176)</f>
        <v>54876</v>
      </c>
      <c r="F2176" s="52">
        <f>IFERROR(_xll.qlIndexFixing(IndexON,D2176,TRUE,_xll.ohTrigger(RecalcTrigger,TriggerON)),NA())</f>
        <v>1.920482721467387E-2</v>
      </c>
      <c r="H2176" s="49">
        <f>_xll.qlCalendarAdvance(IborCalendar,$H2175,B2176,"f",FALSE)</f>
        <v>54863</v>
      </c>
      <c r="I2176" s="49">
        <f>_xll.qlInterestRateIndexValueDate(Index1M,$H2176)</f>
        <v>54865</v>
      </c>
      <c r="J2176" s="52">
        <f>IFERROR(_xll.qlIndexFixing(Index1M,$H2176,TRUE,_xll.ohTrigger(RecalcTrigger,Trigger1M)),NA())</f>
        <v>2.130261985255584E-2</v>
      </c>
      <c r="K2176" s="52">
        <f>IFERROR(_xll.qlIndexFixing(ONIndex1M,I2176,TRUE,_xll.ohTrigger(RecalcTrigger,Trigger1M)),NA())</f>
        <v>2.1290707984036317E-2</v>
      </c>
      <c r="L2176" s="52">
        <f>IFERROR(_xll.qlIndexFixing(Index3M,H2176,TRUE,_xll.ohTrigger(RecalcTrigger,Trigger3M)),NA())</f>
        <v>2.2787842277449299E-2</v>
      </c>
      <c r="M2176" s="52">
        <f>IFERROR(_xll.qlIndexFixing(ONIndex3M,I2176,TRUE,_xll.ohTrigger(RecalcTrigger,Trigger3M)),NA())</f>
        <v>2.2749662356789102E-2</v>
      </c>
      <c r="N2176" s="52">
        <f>IFERROR(_xll.qlIndexFixing(Index6M,$H2176,TRUE,_xll.ohTrigger(RecalcTrigger,Trigger6M)),NA())</f>
        <v>2.4325144274772535E-2</v>
      </c>
      <c r="O2176" s="52">
        <f>IFERROR(_xll.qlIndexFixing(ONIndex6M,I2176,TRUE,_xll.ohTrigger(RecalcTrigger,Trigger6M)),NA())</f>
        <v>2.4231095159272797E-2</v>
      </c>
      <c r="P2176" s="52">
        <f>IFERROR(_xll.qlIndexFixing(Index1Y,$H2176,TRUE,_xll.ohTrigger(RecalcTrigger,Trigger1Y)),NA())</f>
        <v>2.6140055417385677E-2</v>
      </c>
      <c r="Q2176" s="52">
        <f>IFERROR(_xll.qlIndexFixing(ONIndex1Y,I2176,TRUE,_xll.ohTrigger(RecalcTrigger,Trigger1Y)),NA())</f>
        <v>2.5903067097985399E-2</v>
      </c>
    </row>
    <row r="2177" spans="2:17" x14ac:dyDescent="0.2">
      <c r="B2177" s="46" t="s">
        <v>51</v>
      </c>
      <c r="D2177" s="49">
        <f>_xll.qlCalendarAdvance(LocalCalendar,$D2176,B2177,"f",FALSE)</f>
        <v>54883</v>
      </c>
      <c r="E2177" s="49">
        <f>_xll.qlInterestRateIndexValueDate(IndexON,D2177)</f>
        <v>54883</v>
      </c>
      <c r="F2177" s="52">
        <f>IFERROR(_xll.qlIndexFixing(IndexON,D2177,TRUE,_xll.ohTrigger(RecalcTrigger,TriggerON)),NA())</f>
        <v>1.9200699448225222E-2</v>
      </c>
      <c r="H2177" s="49">
        <f>_xll.qlCalendarAdvance(IborCalendar,$H2176,B2177,"f",FALSE)</f>
        <v>54870</v>
      </c>
      <c r="I2177" s="49">
        <f>_xll.qlInterestRateIndexValueDate(Index1M,$H2177)</f>
        <v>54872</v>
      </c>
      <c r="J2177" s="52">
        <f>IFERROR(_xll.qlIndexFixing(Index1M,$H2177,TRUE,_xll.ohTrigger(RecalcTrigger,Trigger1M)),NA())</f>
        <v>2.1299748179439765E-2</v>
      </c>
      <c r="K2177" s="52">
        <f>IFERROR(_xll.qlIndexFixing(ONIndex1M,I2177,TRUE,_xll.ohTrigger(RecalcTrigger,Trigger1M)),NA())</f>
        <v>2.1287857847509528E-2</v>
      </c>
      <c r="L2177" s="52">
        <f>IFERROR(_xll.qlIndexFixing(Index3M,H2177,TRUE,_xll.ohTrigger(RecalcTrigger,Trigger3M)),NA())</f>
        <v>2.2783628541937294E-2</v>
      </c>
      <c r="M2177" s="52">
        <f>IFERROR(_xll.qlIndexFixing(ONIndex3M,I2177,TRUE,_xll.ohTrigger(RecalcTrigger,Trigger3M)),NA())</f>
        <v>2.2745486422364181E-2</v>
      </c>
      <c r="N2177" s="52">
        <f>IFERROR(_xll.qlIndexFixing(Index6M,$H2177,TRUE,_xll.ohTrigger(RecalcTrigger,Trigger6M)),NA())</f>
        <v>2.4320917970754433E-2</v>
      </c>
      <c r="O2177" s="52">
        <f>IFERROR(_xll.qlIndexFixing(ONIndex6M,I2177,TRUE,_xll.ohTrigger(RecalcTrigger,Trigger6M)),NA())</f>
        <v>2.4226915334812915E-2</v>
      </c>
      <c r="P2177" s="52">
        <f>IFERROR(_xll.qlIndexFixing(Index1Y,$H2177,TRUE,_xll.ohTrigger(RecalcTrigger,Trigger1Y)),NA())</f>
        <v>2.6136166244408982E-2</v>
      </c>
      <c r="Q2177" s="52">
        <f>IFERROR(_xll.qlIndexFixing(ONIndex1Y,I2177,TRUE,_xll.ohTrigger(RecalcTrigger,Trigger1Y)),NA())</f>
        <v>2.5898843630143276E-2</v>
      </c>
    </row>
    <row r="2178" spans="2:17" x14ac:dyDescent="0.2">
      <c r="B2178" s="46" t="s">
        <v>51</v>
      </c>
      <c r="D2178" s="49">
        <f>_xll.qlCalendarAdvance(LocalCalendar,$D2177,B2178,"f",FALSE)</f>
        <v>54890</v>
      </c>
      <c r="E2178" s="49">
        <f>_xll.qlInterestRateIndexValueDate(IndexON,D2178)</f>
        <v>54890</v>
      </c>
      <c r="F2178" s="52">
        <f>IFERROR(_xll.qlIndexFixing(IndexON,D2178,TRUE,_xll.ohTrigger(RecalcTrigger,TriggerON)),NA())</f>
        <v>1.9196569787931494E-2</v>
      </c>
      <c r="H2178" s="49">
        <f>_xll.qlCalendarAdvance(IborCalendar,$H2177,B2178,"f",FALSE)</f>
        <v>54877</v>
      </c>
      <c r="I2178" s="49">
        <f>_xll.qlInterestRateIndexValueDate(Index1M,$H2178)</f>
        <v>54879</v>
      </c>
      <c r="J2178" s="52">
        <f>IFERROR(_xll.qlIndexFixing(Index1M,$H2178,TRUE,_xll.ohTrigger(RecalcTrigger,Trigger1M)),NA())</f>
        <v>2.1297291162555299E-2</v>
      </c>
      <c r="K2178" s="52">
        <f>IFERROR(_xll.qlIndexFixing(ONIndex1M,I2178,TRUE,_xll.ohTrigger(RecalcTrigger,Trigger1M)),NA())</f>
        <v>2.1284999317376929E-2</v>
      </c>
      <c r="L2178" s="52">
        <f>IFERROR(_xll.qlIndexFixing(Index3M,H2178,TRUE,_xll.ohTrigger(RecalcTrigger,Trigger3M)),NA())</f>
        <v>2.2778159416030098E-2</v>
      </c>
      <c r="M2178" s="52">
        <f>IFERROR(_xll.qlIndexFixing(ONIndex3M,I2178,TRUE,_xll.ohTrigger(RecalcTrigger,Trigger3M)),NA())</f>
        <v>2.274130838447519E-2</v>
      </c>
      <c r="N2178" s="52">
        <f>IFERROR(_xll.qlIndexFixing(Index6M,$H2178,TRUE,_xll.ohTrigger(RecalcTrigger,Trigger6M)),NA())</f>
        <v>2.4316692053582344E-2</v>
      </c>
      <c r="O2178" s="52">
        <f>IFERROR(_xll.qlIndexFixing(ONIndex6M,I2178,TRUE,_xll.ohTrigger(RecalcTrigger,Trigger6M)),NA())</f>
        <v>2.4222735883681068E-2</v>
      </c>
      <c r="P2178" s="52">
        <f>IFERROR(_xll.qlIndexFixing(Index1Y,$H2178,TRUE,_xll.ohTrigger(RecalcTrigger,Trigger1Y)),NA())</f>
        <v>2.6132969198978312E-2</v>
      </c>
      <c r="Q2178" s="52">
        <f>IFERROR(_xll.qlIndexFixing(ONIndex1Y,I2178,TRUE,_xll.ohTrigger(RecalcTrigger,Trigger1Y)),NA())</f>
        <v>2.5894636870882337E-2</v>
      </c>
    </row>
    <row r="2179" spans="2:17" x14ac:dyDescent="0.2">
      <c r="B2179" s="46" t="s">
        <v>51</v>
      </c>
      <c r="D2179" s="49">
        <f>_xll.qlCalendarAdvance(LocalCalendar,$D2178,B2179,"f",FALSE)</f>
        <v>54897</v>
      </c>
      <c r="E2179" s="49">
        <f>_xll.qlInterestRateIndexValueDate(IndexON,D2179)</f>
        <v>54897</v>
      </c>
      <c r="F2179" s="52">
        <f>IFERROR(_xll.qlIndexFixing(IndexON,D2179,TRUE,_xll.ohTrigger(RecalcTrigger,TriggerON)),NA())</f>
        <v>1.9192438233632814E-2</v>
      </c>
      <c r="H2179" s="49">
        <f>_xll.qlCalendarAdvance(IborCalendar,$H2178,B2179,"f",FALSE)</f>
        <v>54884</v>
      </c>
      <c r="I2179" s="49">
        <f>_xll.qlInterestRateIndexValueDate(Index1M,$H2179)</f>
        <v>54890</v>
      </c>
      <c r="J2179" s="52">
        <f>IFERROR(_xll.qlIndexFixing(Index1M,$H2179,TRUE,_xll.ohTrigger(RecalcTrigger,Trigger1M)),NA())</f>
        <v>2.1291903366405407E-2</v>
      </c>
      <c r="K2179" s="52">
        <f>IFERROR(_xll.qlIndexFixing(ONIndex1M,I2179,TRUE,_xll.ohTrigger(RecalcTrigger,Trigger1M)),NA())</f>
        <v>2.1279643332547948E-2</v>
      </c>
      <c r="L2179" s="52">
        <f>IFERROR(_xll.qlIndexFixing(Index3M,H2179,TRUE,_xll.ohTrigger(RecalcTrigger,Trigger3M)),NA())</f>
        <v>2.277153221414481E-2</v>
      </c>
      <c r="M2179" s="52">
        <f>IFERROR(_xll.qlIndexFixing(ONIndex3M,I2179,TRUE,_xll.ohTrigger(RecalcTrigger,Trigger3M)),NA())</f>
        <v>2.2733900454552369E-2</v>
      </c>
      <c r="N2179" s="52">
        <f>IFERROR(_xll.qlIndexFixing(Index6M,$H2179,TRUE,_xll.ohTrigger(RecalcTrigger,Trigger6M)),NA())</f>
        <v>2.4309020642228354E-2</v>
      </c>
      <c r="O2179" s="52">
        <f>IFERROR(_xll.qlIndexFixing(ONIndex6M,I2179,TRUE,_xll.ohTrigger(RecalcTrigger,Trigger6M)),NA())</f>
        <v>2.4215137034184764E-2</v>
      </c>
      <c r="P2179" s="52">
        <f>IFERROR(_xll.qlIndexFixing(Index1Y,$H2179,TRUE,_xll.ohTrigger(RecalcTrigger,Trigger1Y)),NA())</f>
        <v>2.6124891791740854E-2</v>
      </c>
      <c r="Q2179" s="52">
        <f>IFERROR(_xll.qlIndexFixing(ONIndex1Y,I2179,TRUE,_xll.ohTrigger(RecalcTrigger,Trigger1Y)),NA())</f>
        <v>2.5886794579212946E-2</v>
      </c>
    </row>
    <row r="2180" spans="2:17" x14ac:dyDescent="0.2">
      <c r="B2180" s="46" t="s">
        <v>51</v>
      </c>
      <c r="D2180" s="49">
        <f>_xll.qlCalendarAdvance(LocalCalendar,$D2179,B2180,"f",FALSE)</f>
        <v>54904</v>
      </c>
      <c r="E2180" s="49">
        <f>_xll.qlInterestRateIndexValueDate(IndexON,D2180)</f>
        <v>54904</v>
      </c>
      <c r="F2180" s="52">
        <f>IFERROR(_xll.qlIndexFixing(IndexON,D2180,TRUE,_xll.ohTrigger(RecalcTrigger,TriggerON)),NA())</f>
        <v>1.9188304785409116E-2</v>
      </c>
      <c r="H2180" s="49">
        <f>_xll.qlCalendarAdvance(IborCalendar,$H2179,B2180,"f",FALSE)</f>
        <v>54891</v>
      </c>
      <c r="I2180" s="49">
        <f>_xll.qlInterestRateIndexValueDate(Index1M,$H2180)</f>
        <v>54893</v>
      </c>
      <c r="J2180" s="52">
        <f>IFERROR(_xll.qlIndexFixing(Index1M,$H2180,TRUE,_xll.ohTrigger(RecalcTrigger,Trigger1M)),NA())</f>
        <v>2.129108271897703E-2</v>
      </c>
      <c r="K2180" s="52">
        <f>IFERROR(_xll.qlIndexFixing(ONIndex1M,I2180,TRUE,_xll.ohTrigger(RecalcTrigger,Trigger1M)),NA())</f>
        <v>2.1279257076320945E-2</v>
      </c>
      <c r="L2180" s="52">
        <f>IFERROR(_xll.qlIndexFixing(Index3M,H2180,TRUE,_xll.ohTrigger(RecalcTrigger,Trigger3M)),NA())</f>
        <v>2.2769723890811097E-2</v>
      </c>
      <c r="M2180" s="52">
        <f>IFERROR(_xll.qlIndexFixing(ONIndex3M,I2180,TRUE,_xll.ohTrigger(RecalcTrigger,Trigger3M)),NA())</f>
        <v>2.273294599841158E-2</v>
      </c>
      <c r="N2180" s="52">
        <f>IFERROR(_xll.qlIndexFixing(Index6M,$H2180,TRUE,_xll.ohTrigger(RecalcTrigger,Trigger6M)),NA())</f>
        <v>2.4308241379767139E-2</v>
      </c>
      <c r="O2180" s="52">
        <f>IFERROR(_xll.qlIndexFixing(ONIndex6M,I2180,TRUE,_xll.ohTrigger(RecalcTrigger,Trigger6M)),NA())</f>
        <v>2.4214378101428125E-2</v>
      </c>
      <c r="P2180" s="52">
        <f>IFERROR(_xll.qlIndexFixing(Index1Y,$H2180,TRUE,_xll.ohTrigger(RecalcTrigger,Trigger1Y)),NA())</f>
        <v>2.6124601714025645E-2</v>
      </c>
      <c r="Q2180" s="52">
        <f>IFERROR(_xll.qlIndexFixing(ONIndex1Y,I2180,TRUE,_xll.ohTrigger(RecalcTrigger,Trigger1Y)),NA())</f>
        <v>2.5886273478157307E-2</v>
      </c>
    </row>
    <row r="2181" spans="2:17" x14ac:dyDescent="0.2">
      <c r="B2181" s="46" t="s">
        <v>51</v>
      </c>
      <c r="D2181" s="49">
        <f>_xll.qlCalendarAdvance(LocalCalendar,$D2180,B2181,"f",FALSE)</f>
        <v>54911</v>
      </c>
      <c r="E2181" s="49">
        <f>_xll.qlInterestRateIndexValueDate(IndexON,D2181)</f>
        <v>54911</v>
      </c>
      <c r="F2181" s="52">
        <f>IFERROR(_xll.qlIndexFixing(IndexON,D2181,TRUE,_xll.ohTrigger(RecalcTrigger,TriggerON)),NA())</f>
        <v>1.9184169443180465E-2</v>
      </c>
      <c r="H2181" s="49">
        <f>_xll.qlCalendarAdvance(IborCalendar,$H2180,B2181,"f",FALSE)</f>
        <v>54898</v>
      </c>
      <c r="I2181" s="49">
        <f>_xll.qlInterestRateIndexValueDate(Index1M,$H2181)</f>
        <v>54900</v>
      </c>
      <c r="J2181" s="52">
        <f>IFERROR(_xll.qlIndexFixing(Index1M,$H2181,TRUE,_xll.ohTrigger(RecalcTrigger,Trigger1M)),NA())</f>
        <v>2.1288177418473629E-2</v>
      </c>
      <c r="K2181" s="52">
        <f>IFERROR(_xll.qlIndexFixing(ONIndex1M,I2181,TRUE,_xll.ohTrigger(RecalcTrigger,Trigger1M)),NA())</f>
        <v>2.1276373365397561E-2</v>
      </c>
      <c r="L2181" s="52">
        <f>IFERROR(_xll.qlIndexFixing(Index3M,H2181,TRUE,_xll.ohTrigger(RecalcTrigger,Trigger3M)),NA())</f>
        <v>2.276550296197212E-2</v>
      </c>
      <c r="M2181" s="52">
        <f>IFERROR(_xll.qlIndexFixing(ONIndex3M,I2181,TRUE,_xll.ohTrigger(RecalcTrigger,Trigger3M)),NA())</f>
        <v>2.2728761650183671E-2</v>
      </c>
      <c r="N2181" s="52">
        <f>IFERROR(_xll.qlIndexFixing(Index6M,$H2181,TRUE,_xll.ohTrigger(RecalcTrigger,Trigger6M)),NA())</f>
        <v>2.4304016623119703E-2</v>
      </c>
      <c r="O2181" s="52">
        <f>IFERROR(_xll.qlIndexFixing(ONIndex6M,I2181,TRUE,_xll.ohTrigger(RecalcTrigger,Trigger6M)),NA())</f>
        <v>2.4210199770307028E-2</v>
      </c>
      <c r="P2181" s="52">
        <f>IFERROR(_xll.qlIndexFixing(Index1Y,$H2181,TRUE,_xll.ohTrigger(RecalcTrigger,Trigger1Y)),NA())</f>
        <v>2.6120781199423633E-2</v>
      </c>
      <c r="Q2181" s="52">
        <f>IFERROR(_xll.qlIndexFixing(ONIndex1Y,I2181,TRUE,_xll.ohTrigger(RecalcTrigger,Trigger1Y)),NA())</f>
        <v>2.5882116844693215E-2</v>
      </c>
    </row>
    <row r="2182" spans="2:17" x14ac:dyDescent="0.2">
      <c r="B2182" s="46" t="s">
        <v>51</v>
      </c>
      <c r="D2182" s="49">
        <f>_xll.qlCalendarAdvance(LocalCalendar,$D2181,B2182,"f",FALSE)</f>
        <v>54918</v>
      </c>
      <c r="E2182" s="49">
        <f>_xll.qlInterestRateIndexValueDate(IndexON,D2182)</f>
        <v>54918</v>
      </c>
      <c r="F2182" s="52">
        <f>IFERROR(_xll.qlIndexFixing(IndexON,D2182,TRUE,_xll.ohTrigger(RecalcTrigger,TriggerON)),NA())</f>
        <v>1.9180032207106734E-2</v>
      </c>
      <c r="H2182" s="49">
        <f>_xll.qlCalendarAdvance(IborCalendar,$H2181,B2182,"f",FALSE)</f>
        <v>54905</v>
      </c>
      <c r="I2182" s="49">
        <f>_xll.qlInterestRateIndexValueDate(Index1M,$H2182)</f>
        <v>54907</v>
      </c>
      <c r="J2182" s="52">
        <f>IFERROR(_xll.qlIndexFixing(Index1M,$H2182,TRUE,_xll.ohTrigger(RecalcTrigger,Trigger1M)),NA())</f>
        <v>2.1285683686440016E-2</v>
      </c>
      <c r="K2182" s="52">
        <f>IFERROR(_xll.qlIndexFixing(ONIndex1M,I2182,TRUE,_xll.ohTrigger(RecalcTrigger,Trigger1M)),NA())</f>
        <v>2.1273902830794E-2</v>
      </c>
      <c r="L2182" s="52">
        <f>IFERROR(_xll.qlIndexFixing(Index3M,H2182,TRUE,_xll.ohTrigger(RecalcTrigger,Trigger3M)),NA())</f>
        <v>2.2761279922322276E-2</v>
      </c>
      <c r="M2182" s="52">
        <f>IFERROR(_xll.qlIndexFixing(ONIndex3M,I2182,TRUE,_xll.ohTrigger(RecalcTrigger,Trigger3M)),NA())</f>
        <v>2.2724993255214265E-2</v>
      </c>
      <c r="N2182" s="52">
        <f>IFERROR(_xll.qlIndexFixing(Index6M,$H2182,TRUE,_xll.ohTrigger(RecalcTrigger,Trigger6M)),NA())</f>
        <v>2.429979225330877E-2</v>
      </c>
      <c r="O2182" s="52">
        <f>IFERROR(_xll.qlIndexFixing(ONIndex6M,I2182,TRUE,_xll.ohTrigger(RecalcTrigger,Trigger6M)),NA())</f>
        <v>2.4206537140687434E-2</v>
      </c>
      <c r="P2182" s="52">
        <f>IFERROR(_xll.qlIndexFixing(Index1Y,$H2182,TRUE,_xll.ohTrigger(RecalcTrigger,Trigger1Y)),NA())</f>
        <v>2.6114942285186227E-2</v>
      </c>
      <c r="Q2182" s="52">
        <f>IFERROR(_xll.qlIndexFixing(ONIndex1Y,I2182,TRUE,_xll.ohTrigger(RecalcTrigger,Trigger1Y)),NA())</f>
        <v>2.5878611980714172E-2</v>
      </c>
    </row>
    <row r="2183" spans="2:17" x14ac:dyDescent="0.2">
      <c r="B2183" s="46" t="s">
        <v>51</v>
      </c>
      <c r="D2183" s="49">
        <f>_xll.qlCalendarAdvance(LocalCalendar,$D2182,B2183,"f",FALSE)</f>
        <v>54925</v>
      </c>
      <c r="E2183" s="49">
        <f>_xll.qlInterestRateIndexValueDate(IndexON,D2183)</f>
        <v>54925</v>
      </c>
      <c r="F2183" s="52">
        <f>IFERROR(_xll.qlIndexFixing(IndexON,D2183,TRUE,_xll.ohTrigger(RecalcTrigger,TriggerON)),NA())</f>
        <v>1.9175893076948114E-2</v>
      </c>
      <c r="H2183" s="49">
        <f>_xll.qlCalendarAdvance(IborCalendar,$H2182,B2183,"f",FALSE)</f>
        <v>54912</v>
      </c>
      <c r="I2183" s="49">
        <f>_xll.qlInterestRateIndexValueDate(Index1M,$H2183)</f>
        <v>54914</v>
      </c>
      <c r="J2183" s="52">
        <f>IFERROR(_xll.qlIndexFixing(Index1M,$H2183,TRUE,_xll.ohTrigger(RecalcTrigger,Trigger1M)),NA())</f>
        <v>2.1282341596977904E-2</v>
      </c>
      <c r="K2183" s="52">
        <f>IFERROR(_xll.qlIndexFixing(ONIndex1M,I2183,TRUE,_xll.ohTrigger(RecalcTrigger,Trigger1M)),NA())</f>
        <v>2.1270580762760005E-2</v>
      </c>
      <c r="L2183" s="52">
        <f>IFERROR(_xll.qlIndexFixing(Index3M,H2183,TRUE,_xll.ohTrigger(RecalcTrigger,Trigger3M)),NA())</f>
        <v>2.2758301796238334E-2</v>
      </c>
      <c r="M2183" s="52">
        <f>IFERROR(_xll.qlIndexFixing(ONIndex3M,I2183,TRUE,_xll.ohTrigger(RecalcTrigger,Trigger3M)),NA())</f>
        <v>2.2720386643442225E-2</v>
      </c>
      <c r="N2183" s="52">
        <f>IFERROR(_xll.qlIndexFixing(Index6M,$H2183,TRUE,_xll.ohTrigger(RecalcTrigger,Trigger6M)),NA())</f>
        <v>2.4295568270332191E-2</v>
      </c>
      <c r="O2183" s="52">
        <f>IFERROR(_xll.qlIndexFixing(ONIndex6M,I2183,TRUE,_xll.ohTrigger(RecalcTrigger,Trigger6M)),NA())</f>
        <v>2.4201844228075586E-2</v>
      </c>
      <c r="P2183" s="52">
        <f>IFERROR(_xll.qlIndexFixing(Index1Y,$H2183,TRUE,_xll.ohTrigger(RecalcTrigger,Trigger1Y)),NA())</f>
        <v>2.6113191656297569E-2</v>
      </c>
      <c r="Q2183" s="52">
        <f>IFERROR(_xll.qlIndexFixing(ONIndex1Y,I2183,TRUE,_xll.ohTrigger(RecalcTrigger,Trigger1Y)),NA())</f>
        <v>2.5873853703508587E-2</v>
      </c>
    </row>
    <row r="2184" spans="2:17" x14ac:dyDescent="0.2">
      <c r="B2184" s="46" t="s">
        <v>51</v>
      </c>
      <c r="D2184" s="49">
        <f>_xll.qlCalendarAdvance(LocalCalendar,$D2183,B2184,"f",FALSE)</f>
        <v>54932</v>
      </c>
      <c r="E2184" s="49">
        <f>_xll.qlInterestRateIndexValueDate(IndexON,D2184)</f>
        <v>54932</v>
      </c>
      <c r="F2184" s="52">
        <f>IFERROR(_xll.qlIndexFixing(IndexON,D2184,TRUE,_xll.ohTrigger(RecalcTrigger,TriggerON)),NA())</f>
        <v>1.9171752052944413E-2</v>
      </c>
      <c r="H2184" s="49">
        <f>_xll.qlCalendarAdvance(IborCalendar,$H2183,B2184,"f",FALSE)</f>
        <v>54919</v>
      </c>
      <c r="I2184" s="49">
        <f>_xll.qlInterestRateIndexValueDate(Index1M,$H2184)</f>
        <v>54921</v>
      </c>
      <c r="J2184" s="52">
        <f>IFERROR(_xll.qlIndexFixing(Index1M,$H2184,TRUE,_xll.ohTrigger(RecalcTrigger,Trigger1M)),NA())</f>
        <v>2.1279411075998473E-2</v>
      </c>
      <c r="K2184" s="52">
        <f>IFERROR(_xll.qlIndexFixing(ONIndex1M,I2184,TRUE,_xll.ohTrigger(RecalcTrigger,Trigger1M)),NA())</f>
        <v>2.1267671871045835E-2</v>
      </c>
      <c r="L2184" s="52">
        <f>IFERROR(_xll.qlIndexFixing(Index3M,H2184,TRUE,_xll.ohTrigger(RecalcTrigger,Trigger3M)),NA())</f>
        <v>2.2754073283248365E-2</v>
      </c>
      <c r="M2184" s="52">
        <f>IFERROR(_xll.qlIndexFixing(ONIndex3M,I2184,TRUE,_xll.ohTrigger(RecalcTrigger,Trigger3M)),NA())</f>
        <v>2.2716195984928689E-2</v>
      </c>
      <c r="N2184" s="52">
        <f>IFERROR(_xll.qlIndexFixing(Index6M,$H2184,TRUE,_xll.ohTrigger(RecalcTrigger,Trigger6M)),NA())</f>
        <v>2.4291344674186931E-2</v>
      </c>
      <c r="O2184" s="52">
        <f>IFERROR(_xll.qlIndexFixing(ONIndex6M,I2184,TRUE,_xll.ohTrigger(RecalcTrigger,Trigger6M)),NA())</f>
        <v>2.4197667016965241E-2</v>
      </c>
      <c r="P2184" s="52">
        <f>IFERROR(_xll.qlIndexFixing(Index1Y,$H2184,TRUE,_xll.ohTrigger(RecalcTrigger,Trigger1Y)),NA())</f>
        <v>2.6109422415836678E-2</v>
      </c>
      <c r="Q2184" s="52">
        <f>IFERROR(_xll.qlIndexFixing(ONIndex1Y,I2184,TRUE,_xll.ohTrigger(RecalcTrigger,Trigger1Y)),NA())</f>
        <v>2.5869747195841342E-2</v>
      </c>
    </row>
    <row r="2185" spans="2:17" x14ac:dyDescent="0.2">
      <c r="B2185" s="46" t="s">
        <v>51</v>
      </c>
      <c r="D2185" s="49">
        <f>_xll.qlCalendarAdvance(LocalCalendar,$D2184,B2185,"f",FALSE)</f>
        <v>54939</v>
      </c>
      <c r="E2185" s="49">
        <f>_xll.qlInterestRateIndexValueDate(IndexON,D2185)</f>
        <v>54939</v>
      </c>
      <c r="F2185" s="52">
        <f>IFERROR(_xll.qlIndexFixing(IndexON,D2185,TRUE,_xll.ohTrigger(RecalcTrigger,TriggerON)),NA())</f>
        <v>1.9167609135095631E-2</v>
      </c>
      <c r="H2185" s="49">
        <f>_xll.qlCalendarAdvance(IborCalendar,$H2184,B2185,"f",FALSE)</f>
        <v>54926</v>
      </c>
      <c r="I2185" s="49">
        <f>_xll.qlInterestRateIndexValueDate(Index1M,$H2185)</f>
        <v>54928</v>
      </c>
      <c r="J2185" s="52">
        <f>IFERROR(_xll.qlIndexFixing(Index1M,$H2185,TRUE,_xll.ohTrigger(RecalcTrigger,Trigger1M)),NA())</f>
        <v>2.1276472148208308E-2</v>
      </c>
      <c r="K2185" s="52">
        <f>IFERROR(_xll.qlIndexFixing(ONIndex1M,I2185,TRUE,_xll.ohTrigger(RecalcTrigger,Trigger1M)),NA())</f>
        <v>2.1264754585752499E-2</v>
      </c>
      <c r="L2185" s="52">
        <f>IFERROR(_xll.qlIndexFixing(Index3M,H2185,TRUE,_xll.ohTrigger(RecalcTrigger,Trigger3M)),NA())</f>
        <v>2.274984265921939E-2</v>
      </c>
      <c r="M2185" s="52">
        <f>IFERROR(_xll.qlIndexFixing(ONIndex3M,I2185,TRUE,_xll.ohTrigger(RecalcTrigger,Trigger3M)),NA())</f>
        <v>2.2712003222977728E-2</v>
      </c>
      <c r="N2185" s="52">
        <f>IFERROR(_xll.qlIndexFixing(Index6M,$H2185,TRUE,_xll.ohTrigger(RecalcTrigger,Trigger6M)),NA())</f>
        <v>2.4287121464871272E-2</v>
      </c>
      <c r="O2185" s="52">
        <f>IFERROR(_xll.qlIndexFixing(ONIndex6M,I2185,TRUE,_xll.ohTrigger(RecalcTrigger,Trigger6M)),NA())</f>
        <v>2.4193490179209576E-2</v>
      </c>
      <c r="P2185" s="52">
        <f>IFERROR(_xll.qlIndexFixing(Index1Y,$H2185,TRUE,_xll.ohTrigger(RecalcTrigger,Trigger1Y)),NA())</f>
        <v>2.6105669681446189E-2</v>
      </c>
      <c r="Q2185" s="52">
        <f>IFERROR(_xll.qlIndexFixing(ONIndex1Y,I2185,TRUE,_xll.ohTrigger(RecalcTrigger,Trigger1Y)),NA())</f>
        <v>2.5865657396728636E-2</v>
      </c>
    </row>
    <row r="2186" spans="2:17" x14ac:dyDescent="0.2">
      <c r="B2186" s="46" t="s">
        <v>51</v>
      </c>
      <c r="D2186" s="49">
        <f>_xll.qlCalendarAdvance(LocalCalendar,$D2185,B2186,"f",FALSE)</f>
        <v>54946</v>
      </c>
      <c r="E2186" s="49">
        <f>_xll.qlInterestRateIndexValueDate(IndexON,D2186)</f>
        <v>54946</v>
      </c>
      <c r="F2186" s="52">
        <f>IFERROR(_xll.qlIndexFixing(IndexON,D2186,TRUE,_xll.ohTrigger(RecalcTrigger,TriggerON)),NA())</f>
        <v>1.9163464323161961E-2</v>
      </c>
      <c r="H2186" s="49">
        <f>_xll.qlCalendarAdvance(IborCalendar,$H2185,B2186,"f",FALSE)</f>
        <v>54933</v>
      </c>
      <c r="I2186" s="49">
        <f>_xll.qlInterestRateIndexValueDate(Index1M,$H2186)</f>
        <v>54935</v>
      </c>
      <c r="J2186" s="52">
        <f>IFERROR(_xll.qlIndexFixing(Index1M,$H2186,TRUE,_xll.ohTrigger(RecalcTrigger,Trigger1M)),NA())</f>
        <v>2.1273524813609994E-2</v>
      </c>
      <c r="K2186" s="52">
        <f>IFERROR(_xll.qlIndexFixing(ONIndex1M,I2186,TRUE,_xll.ohTrigger(RecalcTrigger,Trigger1M)),NA())</f>
        <v>2.126224739016136E-2</v>
      </c>
      <c r="L2186" s="52">
        <f>IFERROR(_xll.qlIndexFixing(Index3M,H2186,TRUE,_xll.ohTrigger(RecalcTrigger,Trigger3M)),NA())</f>
        <v>2.274602430220618E-2</v>
      </c>
      <c r="M2186" s="52">
        <f>IFERROR(_xll.qlIndexFixing(ONIndex3M,I2186,TRUE,_xll.ohTrigger(RecalcTrigger,Trigger3M)),NA())</f>
        <v>2.2708224755285666E-2</v>
      </c>
      <c r="N2186" s="52">
        <f>IFERROR(_xll.qlIndexFixing(Index6M,$H2186,TRUE,_xll.ohTrigger(RecalcTrigger,Trigger6M)),NA())</f>
        <v>2.4282898642382179E-2</v>
      </c>
      <c r="O2186" s="52">
        <f>IFERROR(_xll.qlIndexFixing(ONIndex6M,I2186,TRUE,_xll.ohTrigger(RecalcTrigger,Trigger6M)),NA())</f>
        <v>2.418982802667502E-2</v>
      </c>
      <c r="P2186" s="52">
        <f>IFERROR(_xll.qlIndexFixing(Index1Y,$H2186,TRUE,_xll.ohTrigger(RecalcTrigger,Trigger1Y)),NA())</f>
        <v>2.6102615196551743E-2</v>
      </c>
      <c r="Q2186" s="52">
        <f>IFERROR(_xll.qlIndexFixing(ONIndex1Y,I2186,TRUE,_xll.ohTrigger(RecalcTrigger,Trigger1Y)),NA())</f>
        <v>2.5862222963450865E-2</v>
      </c>
    </row>
    <row r="2187" spans="2:17" x14ac:dyDescent="0.2">
      <c r="B2187" s="46" t="s">
        <v>51</v>
      </c>
      <c r="D2187" s="49">
        <f>_xll.qlCalendarAdvance(LocalCalendar,$D2186,B2187,"f",FALSE)</f>
        <v>54953</v>
      </c>
      <c r="E2187" s="49">
        <f>_xll.qlInterestRateIndexValueDate(IndexON,D2187)</f>
        <v>54953</v>
      </c>
      <c r="F2187" s="52">
        <f>IFERROR(_xll.qlIndexFixing(IndexON,D2187,TRUE,_xll.ohTrigger(RecalcTrigger,TriggerON)),NA())</f>
        <v>1.9159317617303273E-2</v>
      </c>
      <c r="H2187" s="49">
        <f>_xll.qlCalendarAdvance(IborCalendar,$H2186,B2187,"f",FALSE)</f>
        <v>54940</v>
      </c>
      <c r="I2187" s="49">
        <f>_xll.qlInterestRateIndexValueDate(Index1M,$H2187)</f>
        <v>54942</v>
      </c>
      <c r="J2187" s="52">
        <f>IFERROR(_xll.qlIndexFixing(Index1M,$H2187,TRUE,_xll.ohTrigger(RecalcTrigger,Trigger1M)),NA())</f>
        <v>2.1270985177150314E-2</v>
      </c>
      <c r="K2187" s="52">
        <f>IFERROR(_xll.qlIndexFixing(ONIndex1M,I2187,TRUE,_xll.ohTrigger(RecalcTrigger,Trigger1M)),NA())</f>
        <v>2.1258894834375042E-2</v>
      </c>
      <c r="L2187" s="52">
        <f>IFERROR(_xll.qlIndexFixing(Index3M,H2187,TRUE,_xll.ohTrigger(RecalcTrigger,Trigger3M)),NA())</f>
        <v>2.274178903856491E-2</v>
      </c>
      <c r="M2187" s="52">
        <f>IFERROR(_xll.qlIndexFixing(ONIndex3M,I2187,TRUE,_xll.ohTrigger(RecalcTrigger,Trigger3M)),NA())</f>
        <v>2.2703611388683598E-2</v>
      </c>
      <c r="N2187" s="52">
        <f>IFERROR(_xll.qlIndexFixing(Index6M,$H2187,TRUE,_xll.ohTrigger(RecalcTrigger,Trigger6M)),NA())</f>
        <v>2.4278676206717496E-2</v>
      </c>
      <c r="O2187" s="52">
        <f>IFERROR(_xll.qlIndexFixing(ONIndex6M,I2187,TRUE,_xll.ohTrigger(RecalcTrigger,Trigger6M)),NA())</f>
        <v>2.4185137623682351E-2</v>
      </c>
      <c r="P2187" s="52">
        <f>IFERROR(_xll.qlIndexFixing(Index1Y,$H2187,TRUE,_xll.ohTrigger(RecalcTrigger,Trigger1Y)),NA())</f>
        <v>2.6098211889282096E-2</v>
      </c>
      <c r="Q2187" s="52">
        <f>IFERROR(_xll.qlIndexFixing(ONIndex1Y,I2187,TRUE,_xll.ohTrigger(RecalcTrigger,Trigger1Y)),NA())</f>
        <v>2.5857527924246781E-2</v>
      </c>
    </row>
    <row r="2188" spans="2:17" x14ac:dyDescent="0.2">
      <c r="B2188" s="46" t="s">
        <v>51</v>
      </c>
      <c r="D2188" s="49">
        <f>_xll.qlCalendarAdvance(LocalCalendar,$D2187,B2188,"f",FALSE)</f>
        <v>54960</v>
      </c>
      <c r="E2188" s="49">
        <f>_xll.qlInterestRateIndexValueDate(IndexON,D2188)</f>
        <v>54960</v>
      </c>
      <c r="F2188" s="52">
        <f>IFERROR(_xll.qlIndexFixing(IndexON,D2188,TRUE,_xll.ohTrigger(RecalcTrigger,TriggerON)),NA())</f>
        <v>1.9155169017439633E-2</v>
      </c>
      <c r="H2188" s="49">
        <f>_xll.qlCalendarAdvance(IborCalendar,$H2187,B2188,"f",FALSE)</f>
        <v>54947</v>
      </c>
      <c r="I2188" s="49">
        <f>_xll.qlInterestRateIndexValueDate(Index1M,$H2188)</f>
        <v>54949</v>
      </c>
      <c r="J2188" s="52">
        <f>IFERROR(_xll.qlIndexFixing(Index1M,$H2188,TRUE,_xll.ohTrigger(RecalcTrigger,Trigger1M)),NA())</f>
        <v>2.1267604924022427E-2</v>
      </c>
      <c r="K2188" s="52">
        <f>IFERROR(_xll.qlIndexFixing(ONIndex1M,I2188,TRUE,_xll.ohTrigger(RecalcTrigger,Trigger1M)),NA())</f>
        <v>2.1255952368344211E-2</v>
      </c>
      <c r="L2188" s="52">
        <f>IFERROR(_xll.qlIndexFixing(Index3M,H2188,TRUE,_xll.ohTrigger(RecalcTrigger,Trigger3M)),NA())</f>
        <v>2.2737138120959684E-2</v>
      </c>
      <c r="M2188" s="52">
        <f>IFERROR(_xll.qlIndexFixing(ONIndex3M,I2188,TRUE,_xll.ohTrigger(RecalcTrigger,Trigger3M)),NA())</f>
        <v>2.2699412316420364E-2</v>
      </c>
      <c r="N2188" s="52">
        <f>IFERROR(_xll.qlIndexFixing(Index6M,$H2188,TRUE,_xll.ohTrigger(RecalcTrigger,Trigger6M)),NA())</f>
        <v>2.4274454157875065E-2</v>
      </c>
      <c r="O2188" s="52">
        <f>IFERROR(_xll.qlIndexFixing(ONIndex6M,I2188,TRUE,_xll.ohTrigger(RecalcTrigger,Trigger6M)),NA())</f>
        <v>2.4180961905964082E-2</v>
      </c>
      <c r="P2188" s="52">
        <f>IFERROR(_xll.qlIndexFixing(Index1Y,$H2188,TRUE,_xll.ohTrigger(RecalcTrigger,Trigger1Y)),NA())</f>
        <v>2.609450591072961E-2</v>
      </c>
      <c r="Q2188" s="52">
        <f>IFERROR(_xll.qlIndexFixing(ONIndex1Y,I2188,TRUE,_xll.ohTrigger(RecalcTrigger,Trigger1Y)),NA())</f>
        <v>2.5853488250904277E-2</v>
      </c>
    </row>
    <row r="2189" spans="2:17" x14ac:dyDescent="0.2">
      <c r="B2189" s="46" t="s">
        <v>51</v>
      </c>
      <c r="D2189" s="49">
        <f>_xll.qlCalendarAdvance(LocalCalendar,$D2188,B2189,"f",FALSE)</f>
        <v>54967</v>
      </c>
      <c r="E2189" s="49">
        <f>_xll.qlInterestRateIndexValueDate(IndexON,D2189)</f>
        <v>54967</v>
      </c>
      <c r="F2189" s="52">
        <f>IFERROR(_xll.qlIndexFixing(IndexON,D2189,TRUE,_xll.ohTrigger(RecalcTrigger,TriggerON)),NA())</f>
        <v>1.9151018523890784E-2</v>
      </c>
      <c r="H2189" s="49">
        <f>_xll.qlCalendarAdvance(IborCalendar,$H2188,B2189,"f",FALSE)</f>
        <v>54954</v>
      </c>
      <c r="I2189" s="49">
        <f>_xll.qlInterestRateIndexValueDate(Index1M,$H2189)</f>
        <v>54956</v>
      </c>
      <c r="J2189" s="52">
        <f>IFERROR(_xll.qlIndexFixing(Index1M,$H2189,TRUE,_xll.ohTrigger(RecalcTrigger,Trigger1M)),NA())</f>
        <v>2.1264632369046067E-2</v>
      </c>
      <c r="K2189" s="52">
        <f>IFERROR(_xll.qlIndexFixing(ONIndex1M,I2189,TRUE,_xll.ohTrigger(RecalcTrigger,Trigger1M)),NA())</f>
        <v>2.1253001508680924E-2</v>
      </c>
      <c r="L2189" s="52">
        <f>IFERROR(_xll.qlIndexFixing(Index3M,H2189,TRUE,_xll.ohTrigger(RecalcTrigger,Trigger3M)),NA())</f>
        <v>2.2732899052838478E-2</v>
      </c>
      <c r="M2189" s="52">
        <f>IFERROR(_xll.qlIndexFixing(ONIndex3M,I2189,TRUE,_xll.ohTrigger(RecalcTrigger,Trigger3M)),NA())</f>
        <v>2.2695211140719707E-2</v>
      </c>
      <c r="N2189" s="52">
        <f>IFERROR(_xll.qlIndexFixing(Index6M,$H2189,TRUE,_xll.ohTrigger(RecalcTrigger,Trigger6M)),NA())</f>
        <v>2.4270232495851429E-2</v>
      </c>
      <c r="O2189" s="52">
        <f>IFERROR(_xll.qlIndexFixing(ONIndex6M,I2189,TRUE,_xll.ohTrigger(RecalcTrigger,Trigger6M)),NA())</f>
        <v>2.4176786561547203E-2</v>
      </c>
      <c r="P2189" s="52">
        <f>IFERROR(_xll.qlIndexFixing(Index1Y,$H2189,TRUE,_xll.ohTrigger(RecalcTrigger,Trigger1Y)),NA())</f>
        <v>2.6090814596691089E-2</v>
      </c>
      <c r="Q2189" s="52">
        <f>IFERROR(_xll.qlIndexFixing(ONIndex1Y,I2189,TRUE,_xll.ohTrigger(RecalcTrigger,Trigger1Y)),NA())</f>
        <v>2.5849465286116313E-2</v>
      </c>
    </row>
    <row r="2190" spans="2:17" x14ac:dyDescent="0.2">
      <c r="B2190" s="46" t="s">
        <v>51</v>
      </c>
      <c r="D2190" s="49">
        <f>_xll.qlCalendarAdvance(LocalCalendar,$D2189,B2190,"f",FALSE)</f>
        <v>54974</v>
      </c>
      <c r="E2190" s="49">
        <f>_xll.qlInterestRateIndexValueDate(IndexON,D2190)</f>
        <v>54974</v>
      </c>
      <c r="F2190" s="52">
        <f>IFERROR(_xll.qlIndexFixing(IndexON,D2190,TRUE,_xll.ohTrigger(RecalcTrigger,TriggerON)),NA())</f>
        <v>1.914686613617711E-2</v>
      </c>
      <c r="H2190" s="49">
        <f>_xll.qlCalendarAdvance(IborCalendar,$H2189,B2190,"f",FALSE)</f>
        <v>54961</v>
      </c>
      <c r="I2190" s="49">
        <f>_xll.qlInterestRateIndexValueDate(Index1M,$H2190)</f>
        <v>54963</v>
      </c>
      <c r="J2190" s="52">
        <f>IFERROR(_xll.qlIndexFixing(Index1M,$H2190,TRUE,_xll.ohTrigger(RecalcTrigger,Trigger1M)),NA())</f>
        <v>2.126165140728992E-2</v>
      </c>
      <c r="K2190" s="52">
        <f>IFERROR(_xll.qlIndexFixing(ONIndex1M,I2190,TRUE,_xll.ohTrigger(RecalcTrigger,Trigger1M)),NA())</f>
        <v>2.1250042255438473E-2</v>
      </c>
      <c r="L2190" s="52">
        <f>IFERROR(_xll.qlIndexFixing(Index3M,H2190,TRUE,_xll.ohTrigger(RecalcTrigger,Trigger3M)),NA())</f>
        <v>2.2728657873712282E-2</v>
      </c>
      <c r="M2190" s="52">
        <f>IFERROR(_xll.qlIndexFixing(ONIndex3M,I2190,TRUE,_xll.ohTrigger(RecalcTrigger,Trigger3M)),NA())</f>
        <v>2.2691007861554979E-2</v>
      </c>
      <c r="N2190" s="52">
        <f>IFERROR(_xll.qlIndexFixing(Index6M,$H2190,TRUE,_xll.ohTrigger(RecalcTrigger,Trigger6M)),NA())</f>
        <v>2.4267037351836027E-2</v>
      </c>
      <c r="O2190" s="52">
        <f>IFERROR(_xll.qlIndexFixing(ONIndex6M,I2190,TRUE,_xll.ohTrigger(RecalcTrigger,Trigger6M)),NA())</f>
        <v>2.4172611590485005E-2</v>
      </c>
      <c r="P2190" s="52">
        <f>IFERROR(_xll.qlIndexFixing(Index1Y,$H2190,TRUE,_xll.ohTrigger(RecalcTrigger,Trigger1Y)),NA())</f>
        <v>2.608713748679517E-2</v>
      </c>
      <c r="Q2190" s="52">
        <f>IFERROR(_xll.qlIndexFixing(ONIndex1Y,I2190,TRUE,_xll.ohTrigger(RecalcTrigger,Trigger1Y)),NA())</f>
        <v>2.584545902993618E-2</v>
      </c>
    </row>
    <row r="2191" spans="2:17" x14ac:dyDescent="0.2">
      <c r="B2191" s="46" t="s">
        <v>51</v>
      </c>
      <c r="D2191" s="49">
        <f>_xll.qlCalendarAdvance(LocalCalendar,$D2190,B2191,"f",FALSE)</f>
        <v>54981</v>
      </c>
      <c r="E2191" s="49">
        <f>_xll.qlInterestRateIndexValueDate(IndexON,D2191)</f>
        <v>54981</v>
      </c>
      <c r="F2191" s="52">
        <f>IFERROR(_xll.qlIndexFixing(IndexON,D2191,TRUE,_xll.ohTrigger(RecalcTrigger,TriggerON)),NA())</f>
        <v>1.9142711854458483E-2</v>
      </c>
      <c r="H2191" s="49">
        <f>_xll.qlCalendarAdvance(IborCalendar,$H2190,B2191,"f",FALSE)</f>
        <v>54968</v>
      </c>
      <c r="I2191" s="49">
        <f>_xll.qlInterestRateIndexValueDate(Index1M,$H2191)</f>
        <v>54970</v>
      </c>
      <c r="J2191" s="52">
        <f>IFERROR(_xll.qlIndexFixing(Index1M,$H2191,TRUE,_xll.ohTrigger(RecalcTrigger,Trigger1M)),NA())</f>
        <v>2.1258662038759139E-2</v>
      </c>
      <c r="K2191" s="52">
        <f>IFERROR(_xll.qlIndexFixing(ONIndex1M,I2191,TRUE,_xll.ohTrigger(RecalcTrigger,Trigger1M)),NA())</f>
        <v>2.1247489222953053E-2</v>
      </c>
      <c r="L2191" s="52">
        <f>IFERROR(_xll.qlIndexFixing(Index3M,H2191,TRUE,_xll.ohTrigger(RecalcTrigger,Trigger3M)),NA())</f>
        <v>2.2724414583587902E-2</v>
      </c>
      <c r="M2191" s="52">
        <f>IFERROR(_xll.qlIndexFixing(ONIndex3M,I2191,TRUE,_xll.ohTrigger(RecalcTrigger,Trigger3M)),NA())</f>
        <v>2.2687216801109411E-2</v>
      </c>
      <c r="N2191" s="52">
        <f>IFERROR(_xll.qlIndexFixing(Index6M,$H2191,TRUE,_xll.ohTrigger(RecalcTrigger,Trigger6M)),NA())</f>
        <v>2.4262303143422818E-2</v>
      </c>
      <c r="O2191" s="52">
        <f>IFERROR(_xll.qlIndexFixing(ONIndex6M,I2191,TRUE,_xll.ohTrigger(RecalcTrigger,Trigger6M)),NA())</f>
        <v>2.416895003591879E-2</v>
      </c>
      <c r="P2191" s="52">
        <f>IFERROR(_xll.qlIndexFixing(Index1Y,$H2191,TRUE,_xll.ohTrigger(RecalcTrigger,Trigger1Y)),NA())</f>
        <v>2.608347412067899E-2</v>
      </c>
      <c r="Q2191" s="52">
        <f>IFERROR(_xll.qlIndexFixing(ONIndex1Y,I2191,TRUE,_xll.ohTrigger(RecalcTrigger,Trigger1Y)),NA())</f>
        <v>2.5842112663005956E-2</v>
      </c>
    </row>
    <row r="2192" spans="2:17" x14ac:dyDescent="0.2">
      <c r="B2192" s="46" t="s">
        <v>51</v>
      </c>
      <c r="D2192" s="49">
        <f>_xll.qlCalendarAdvance(LocalCalendar,$D2191,B2192,"f",FALSE)</f>
        <v>54988</v>
      </c>
      <c r="E2192" s="49">
        <f>_xll.qlInterestRateIndexValueDate(IndexON,D2192)</f>
        <v>54988</v>
      </c>
      <c r="F2192" s="52">
        <f>IFERROR(_xll.qlIndexFixing(IndexON,D2192,TRUE,_xll.ohTrigger(RecalcTrigger,TriggerON)),NA())</f>
        <v>1.9138555678974711E-2</v>
      </c>
      <c r="H2192" s="49">
        <f>_xll.qlCalendarAdvance(IborCalendar,$H2191,B2192,"f",FALSE)</f>
        <v>54975</v>
      </c>
      <c r="I2192" s="49">
        <f>_xll.qlInterestRateIndexValueDate(Index1M,$H2192)</f>
        <v>54977</v>
      </c>
      <c r="J2192" s="52">
        <f>IFERROR(_xll.qlIndexFixing(Index1M,$H2192,TRUE,_xll.ohTrigger(RecalcTrigger,Trigger1M)),NA())</f>
        <v>2.1255664263461465E-2</v>
      </c>
      <c r="K2192" s="52">
        <f>IFERROR(_xll.qlIndexFixing(ONIndex1M,I2192,TRUE,_xll.ohTrigger(RecalcTrigger,Trigger1M)),NA())</f>
        <v>2.1244098568189429E-2</v>
      </c>
      <c r="L2192" s="52">
        <f>IFERROR(_xll.qlIndexFixing(Index3M,H2192,TRUE,_xll.ohTrigger(RecalcTrigger,Trigger3M)),NA())</f>
        <v>2.2720581053965273E-2</v>
      </c>
      <c r="M2192" s="52">
        <f>IFERROR(_xll.qlIndexFixing(ONIndex3M,I2192,TRUE,_xll.ohTrigger(RecalcTrigger,Trigger3M)),NA())</f>
        <v>2.2682594992913252E-2</v>
      </c>
      <c r="N2192" s="52">
        <f>IFERROR(_xll.qlIndexFixing(Index6M,$H2192,TRUE,_xll.ohTrigger(RecalcTrigger,Trigger6M)),NA())</f>
        <v>2.4257569830673828E-2</v>
      </c>
      <c r="O2192" s="52">
        <f>IFERROR(_xll.qlIndexFixing(ONIndex6M,I2192,TRUE,_xll.ohTrigger(RecalcTrigger,Trigger6M)),NA())</f>
        <v>2.4164262768371358E-2</v>
      </c>
      <c r="P2192" s="52">
        <f>IFERROR(_xll.qlIndexFixing(Index1Y,$H2192,TRUE,_xll.ohTrigger(RecalcTrigger,Trigger1Y)),NA())</f>
        <v>2.6079824037986438E-2</v>
      </c>
      <c r="Q2192" s="52">
        <f>IFERROR(_xll.qlIndexFixing(ONIndex1Y,I2192,TRUE,_xll.ohTrigger(RecalcTrigger,Trigger1Y)),NA())</f>
        <v>2.5837496643239533E-2</v>
      </c>
    </row>
    <row r="2193" spans="2:17" x14ac:dyDescent="0.2">
      <c r="B2193" s="46" t="s">
        <v>51</v>
      </c>
      <c r="D2193" s="49">
        <f>_xll.qlCalendarAdvance(LocalCalendar,$D2192,B2193,"f",FALSE)</f>
        <v>54995</v>
      </c>
      <c r="E2193" s="49">
        <f>_xll.qlInterestRateIndexValueDate(IndexON,D2193)</f>
        <v>54995</v>
      </c>
      <c r="F2193" s="52">
        <f>IFERROR(_xll.qlIndexFixing(IndexON,D2193,TRUE,_xll.ohTrigger(RecalcTrigger,TriggerON)),NA())</f>
        <v>1.9134397609485987E-2</v>
      </c>
      <c r="H2193" s="49">
        <f>_xll.qlCalendarAdvance(IborCalendar,$H2192,B2193,"f",FALSE)</f>
        <v>54982</v>
      </c>
      <c r="I2193" s="49">
        <f>_xll.qlInterestRateIndexValueDate(Index1M,$H2193)</f>
        <v>54984</v>
      </c>
      <c r="J2193" s="52">
        <f>IFERROR(_xll.qlIndexFixing(Index1M,$H2193,TRUE,_xll.ohTrigger(RecalcTrigger,Trigger1M)),NA())</f>
        <v>2.125265808140463E-2</v>
      </c>
      <c r="K2193" s="52">
        <f>IFERROR(_xll.qlIndexFixing(ONIndex1M,I2193,TRUE,_xll.ohTrigger(RecalcTrigger,Trigger1M)),NA())</f>
        <v>2.1241114134209482E-2</v>
      </c>
      <c r="L2193" s="52">
        <f>IFERROR(_xll.qlIndexFixing(Index3M,H2193,TRUE,_xll.ohTrigger(RecalcTrigger,Trigger3M)),NA())</f>
        <v>2.2715921670370953E-2</v>
      </c>
      <c r="M2193" s="52">
        <f>IFERROR(_xll.qlIndexFixing(ONIndex3M,I2193,TRUE,_xll.ohTrigger(RecalcTrigger,Trigger3M)),NA())</f>
        <v>2.2678385403436252E-2</v>
      </c>
      <c r="N2193" s="52">
        <f>IFERROR(_xll.qlIndexFixing(Index6M,$H2193,TRUE,_xll.ohTrigger(RecalcTrigger,Trigger6M)),NA())</f>
        <v>2.4253862017092429E-2</v>
      </c>
      <c r="O2193" s="52">
        <f>IFERROR(_xll.qlIndexFixing(ONIndex6M,I2193,TRUE,_xll.ohTrigger(RecalcTrigger,Trigger6M)),NA())</f>
        <v>2.4160088917319911E-2</v>
      </c>
      <c r="P2193" s="52">
        <f>IFERROR(_xll.qlIndexFixing(Index1Y,$H2193,TRUE,_xll.ohTrigger(RecalcTrigger,Trigger1Y)),NA())</f>
        <v>2.607618677836902E-2</v>
      </c>
      <c r="Q2193" s="52">
        <f>IFERROR(_xll.qlIndexFixing(ONIndex1Y,I2193,TRUE,_xll.ohTrigger(RecalcTrigger,Trigger1Y)),NA())</f>
        <v>2.583354051277631E-2</v>
      </c>
    </row>
    <row r="2194" spans="2:17" x14ac:dyDescent="0.2">
      <c r="B2194" s="46" t="s">
        <v>51</v>
      </c>
      <c r="D2194" s="49">
        <f>_xll.qlCalendarAdvance(LocalCalendar,$D2193,B2194,"f",FALSE)</f>
        <v>55002</v>
      </c>
      <c r="E2194" s="49">
        <f>_xll.qlInterestRateIndexValueDate(IndexON,D2194)</f>
        <v>55002</v>
      </c>
      <c r="F2194" s="52">
        <f>IFERROR(_xll.qlIndexFixing(IndexON,D2194,TRUE,_xll.ohTrigger(RecalcTrigger,TriggerON)),NA())</f>
        <v>1.913023764599231E-2</v>
      </c>
      <c r="H2194" s="49">
        <f>_xll.qlCalendarAdvance(IborCalendar,$H2193,B2194,"f",FALSE)</f>
        <v>54989</v>
      </c>
      <c r="I2194" s="49">
        <f>_xll.qlInterestRateIndexValueDate(Index1M,$H2194)</f>
        <v>54991</v>
      </c>
      <c r="J2194" s="52">
        <f>IFERROR(_xll.qlIndexFixing(Index1M,$H2194,TRUE,_xll.ohTrigger(RecalcTrigger,Trigger1M)),NA())</f>
        <v>2.1249643492588635E-2</v>
      </c>
      <c r="K2194" s="52">
        <f>IFERROR(_xll.qlIndexFixing(ONIndex1M,I2194,TRUE,_xll.ohTrigger(RecalcTrigger,Trigger1M)),NA())</f>
        <v>2.123812130659708E-2</v>
      </c>
      <c r="L2194" s="52">
        <f>IFERROR(_xll.qlIndexFixing(Index3M,H2194,TRUE,_xll.ohTrigger(RecalcTrigger,Trigger3M)),NA())</f>
        <v>2.2711672047292839E-2</v>
      </c>
      <c r="M2194" s="52">
        <f>IFERROR(_xll.qlIndexFixing(ONIndex3M,I2194,TRUE,_xll.ohTrigger(RecalcTrigger,Trigger3M)),NA())</f>
        <v>2.2674173710495182E-2</v>
      </c>
      <c r="N2194" s="52">
        <f>IFERROR(_xll.qlIndexFixing(Index6M,$H2194,TRUE,_xll.ohTrigger(RecalcTrigger,Trigger6M)),NA())</f>
        <v>2.4249129987941247E-2</v>
      </c>
      <c r="O2194" s="52">
        <f>IFERROR(_xll.qlIndexFixing(ONIndex6M,I2194,TRUE,_xll.ohTrigger(RecalcTrigger,Trigger6M)),NA())</f>
        <v>2.4155915439596498E-2</v>
      </c>
      <c r="P2194" s="52">
        <f>IFERROR(_xll.qlIndexFixing(Index1Y,$H2194,TRUE,_xll.ohTrigger(RecalcTrigger,Trigger1Y)),NA())</f>
        <v>2.6072561881485216E-2</v>
      </c>
      <c r="Q2194" s="52">
        <f>IFERROR(_xll.qlIndexFixing(ONIndex1Y,I2194,TRUE,_xll.ohTrigger(RecalcTrigger,Trigger1Y)),NA())</f>
        <v>2.5829601090867627E-2</v>
      </c>
    </row>
    <row r="2195" spans="2:17" x14ac:dyDescent="0.2">
      <c r="B2195" s="46" t="s">
        <v>51</v>
      </c>
      <c r="D2195" s="49">
        <f>_xll.qlCalendarAdvance(LocalCalendar,$D2194,B2195,"f",FALSE)</f>
        <v>55009</v>
      </c>
      <c r="E2195" s="49">
        <f>_xll.qlInterestRateIndexValueDate(IndexON,D2195)</f>
        <v>55009</v>
      </c>
      <c r="F2195" s="52">
        <f>IFERROR(_xll.qlIndexFixing(IndexON,D2195,TRUE,_xll.ohTrigger(RecalcTrigger,TriggerON)),NA())</f>
        <v>1.9126075788573615E-2</v>
      </c>
      <c r="H2195" s="49">
        <f>_xll.qlCalendarAdvance(IborCalendar,$H2194,B2195,"f",FALSE)</f>
        <v>54996</v>
      </c>
      <c r="I2195" s="49">
        <f>_xll.qlInterestRateIndexValueDate(Index1M,$H2195)</f>
        <v>54998</v>
      </c>
      <c r="J2195" s="52">
        <f>IFERROR(_xll.qlIndexFixing(Index1M,$H2195,TRUE,_xll.ohTrigger(RecalcTrigger,Trigger1M)),NA())</f>
        <v>2.1247440214615665E-2</v>
      </c>
      <c r="K2195" s="52">
        <f>IFERROR(_xll.qlIndexFixing(ONIndex1M,I2195,TRUE,_xll.ohTrigger(RecalcTrigger,Trigger1M)),NA())</f>
        <v>2.1235120085405512E-2</v>
      </c>
      <c r="L2195" s="52">
        <f>IFERROR(_xll.qlIndexFixing(Index3M,H2195,TRUE,_xll.ohTrigger(RecalcTrigger,Trigger3M)),NA())</f>
        <v>2.2707420313244599E-2</v>
      </c>
      <c r="M2195" s="52">
        <f>IFERROR(_xll.qlIndexFixing(ONIndex3M,I2195,TRUE,_xll.ohTrigger(RecalcTrigger,Trigger3M)),NA())</f>
        <v>2.2669959914169979E-2</v>
      </c>
      <c r="N2195" s="52">
        <f>IFERROR(_xll.qlIndexFixing(Index6M,$H2195,TRUE,_xll.ohTrigger(RecalcTrigger,Trigger6M)),NA())</f>
        <v>2.424542243828845E-2</v>
      </c>
      <c r="O2195" s="52">
        <f>IFERROR(_xll.qlIndexFixing(ONIndex6M,I2195,TRUE,_xll.ohTrigger(RecalcTrigger,Trigger6M)),NA())</f>
        <v>2.4151742335227766E-2</v>
      </c>
      <c r="P2195" s="52">
        <f>IFERROR(_xll.qlIndexFixing(Index1Y,$H2195,TRUE,_xll.ohTrigger(RecalcTrigger,Trigger1Y)),NA())</f>
        <v>2.6068948887000044E-2</v>
      </c>
      <c r="Q2195" s="52">
        <f>IFERROR(_xll.qlIndexFixing(ONIndex1Y,I2195,TRUE,_xll.ohTrigger(RecalcTrigger,Trigger1Y)),NA())</f>
        <v>2.5825678377540129E-2</v>
      </c>
    </row>
    <row r="2196" spans="2:17" x14ac:dyDescent="0.2">
      <c r="B2196" s="46" t="s">
        <v>51</v>
      </c>
      <c r="D2196" s="49">
        <f>_xll.qlCalendarAdvance(LocalCalendar,$D2195,B2196,"f",FALSE)</f>
        <v>55016</v>
      </c>
      <c r="E2196" s="49">
        <f>_xll.qlInterestRateIndexValueDate(IndexON,D2196)</f>
        <v>55016</v>
      </c>
      <c r="F2196" s="52">
        <f>IFERROR(_xll.qlIndexFixing(IndexON,D2196,TRUE,_xll.ohTrigger(RecalcTrigger,TriggerON)),NA())</f>
        <v>1.9121912037309841E-2</v>
      </c>
      <c r="H2196" s="49">
        <f>_xll.qlCalendarAdvance(IborCalendar,$H2195,B2196,"f",FALSE)</f>
        <v>55003</v>
      </c>
      <c r="I2196" s="49">
        <f>_xll.qlInterestRateIndexValueDate(Index1M,$H2196)</f>
        <v>55005</v>
      </c>
      <c r="J2196" s="52">
        <f>IFERROR(_xll.qlIndexFixing(Index1M,$H2196,TRUE,_xll.ohTrigger(RecalcTrigger,Trigger1M)),NA())</f>
        <v>2.1243998203327175E-2</v>
      </c>
      <c r="K2196" s="52">
        <f>IFERROR(_xll.qlIndexFixing(ONIndex1M,I2196,TRUE,_xll.ohTrigger(RecalcTrigger,Trigger1M)),NA())</f>
        <v>2.1232110470661425E-2</v>
      </c>
      <c r="L2196" s="52">
        <f>IFERROR(_xll.qlIndexFixing(Index3M,H2196,TRUE,_xll.ohTrigger(RecalcTrigger,Trigger3M)),NA())</f>
        <v>2.2703166468233043E-2</v>
      </c>
      <c r="M2196" s="52">
        <f>IFERROR(_xll.qlIndexFixing(ONIndex3M,I2196,TRUE,_xll.ohTrigger(RecalcTrigger,Trigger3M)),NA())</f>
        <v>2.2665744014380707E-2</v>
      </c>
      <c r="N2196" s="52">
        <f>IFERROR(_xll.qlIndexFixing(Index6M,$H2196,TRUE,_xll.ohTrigger(RecalcTrigger,Trigger6M)),NA())</f>
        <v>2.4240691692428103E-2</v>
      </c>
      <c r="O2196" s="52">
        <f>IFERROR(_xll.qlIndexFixing(ONIndex6M,I2196,TRUE,_xll.ohTrigger(RecalcTrigger,Trigger6M)),NA())</f>
        <v>2.4147569604187069E-2</v>
      </c>
      <c r="P2196" s="52">
        <f>IFERROR(_xll.qlIndexFixing(Index1Y,$H2196,TRUE,_xll.ohTrigger(RecalcTrigger,Trigger1Y)),NA())</f>
        <v>2.6065347334586358E-2</v>
      </c>
      <c r="Q2196" s="52">
        <f>IFERROR(_xll.qlIndexFixing(ONIndex1Y,I2196,TRUE,_xll.ohTrigger(RecalcTrigger,Trigger1Y)),NA())</f>
        <v>2.5821772372793816E-2</v>
      </c>
    </row>
    <row r="2197" spans="2:17" x14ac:dyDescent="0.2">
      <c r="B2197" s="46" t="s">
        <v>51</v>
      </c>
      <c r="D2197" s="49">
        <f>_xll.qlCalendarAdvance(LocalCalendar,$D2196,B2197,"f",FALSE)</f>
        <v>55023</v>
      </c>
      <c r="E2197" s="49">
        <f>_xll.qlInterestRateIndexValueDate(IndexON,D2197)</f>
        <v>55023</v>
      </c>
      <c r="F2197" s="52">
        <f>IFERROR(_xll.qlIndexFixing(IndexON,D2197,TRUE,_xll.ohTrigger(RecalcTrigger,TriggerON)),NA())</f>
        <v>1.9117746391961177E-2</v>
      </c>
      <c r="H2197" s="49">
        <f>_xll.qlCalendarAdvance(IborCalendar,$H2196,B2197,"f",FALSE)</f>
        <v>55010</v>
      </c>
      <c r="I2197" s="49">
        <f>_xll.qlInterestRateIndexValueDate(Index1M,$H2197)</f>
        <v>55012</v>
      </c>
      <c r="J2197" s="52">
        <f>IFERROR(_xll.qlIndexFixing(Index1M,$H2197,TRUE,_xll.ohTrigger(RecalcTrigger,Trigger1M)),NA())</f>
        <v>2.1240549285688838E-2</v>
      </c>
      <c r="K2197" s="52">
        <f>IFERROR(_xll.qlIndexFixing(ONIndex1M,I2197,TRUE,_xll.ohTrigger(RecalcTrigger,Trigger1M)),NA())</f>
        <v>2.1229092462311527E-2</v>
      </c>
      <c r="L2197" s="52">
        <f>IFERROR(_xll.qlIndexFixing(Index3M,H2197,TRUE,_xll.ohTrigger(RecalcTrigger,Trigger3M)),NA())</f>
        <v>2.2698910512264973E-2</v>
      </c>
      <c r="M2197" s="52">
        <f>IFERROR(_xll.qlIndexFixing(ONIndex3M,I2197,TRUE,_xll.ohTrigger(RecalcTrigger,Trigger3M)),NA())</f>
        <v>2.266152601115401E-2</v>
      </c>
      <c r="N2197" s="52">
        <f>IFERROR(_xll.qlIndexFixing(Index6M,$H2197,TRUE,_xll.ohTrigger(RecalcTrigger,Trigger6M)),NA())</f>
        <v>2.4236473124872281E-2</v>
      </c>
      <c r="O2197" s="52">
        <f>IFERROR(_xll.qlIndexFixing(ONIndex6M,I2197,TRUE,_xll.ohTrigger(RecalcTrigger,Trigger6M)),NA())</f>
        <v>2.4143397246474407E-2</v>
      </c>
      <c r="P2197" s="52">
        <f>IFERROR(_xll.qlIndexFixing(Index1Y,$H2197,TRUE,_xll.ohTrigger(RecalcTrigger,Trigger1Y)),NA())</f>
        <v>2.6061756763923766E-2</v>
      </c>
      <c r="Q2197" s="52">
        <f>IFERROR(_xll.qlIndexFixing(ONIndex1Y,I2197,TRUE,_xll.ohTrigger(RecalcTrigger,Trigger1Y)),NA())</f>
        <v>2.5817883076602044E-2</v>
      </c>
    </row>
    <row r="2198" spans="2:17" x14ac:dyDescent="0.2">
      <c r="B2198" s="46" t="s">
        <v>51</v>
      </c>
      <c r="D2198" s="49">
        <f>_xll.qlCalendarAdvance(LocalCalendar,$D2197,B2198,"f",FALSE)</f>
        <v>55030</v>
      </c>
      <c r="E2198" s="49">
        <f>_xll.qlInterestRateIndexValueDate(IndexON,D2198)</f>
        <v>55030</v>
      </c>
      <c r="F2198" s="52">
        <f>IFERROR(_xll.qlIndexFixing(IndexON,D2198,TRUE,_xll.ohTrigger(RecalcTrigger,TriggerON)),NA())</f>
        <v>1.9113578852847368E-2</v>
      </c>
      <c r="H2198" s="49">
        <f>_xll.qlCalendarAdvance(IborCalendar,$H2197,B2198,"f",FALSE)</f>
        <v>55017</v>
      </c>
      <c r="I2198" s="49">
        <f>_xll.qlInterestRateIndexValueDate(Index1M,$H2198)</f>
        <v>55019</v>
      </c>
      <c r="J2198" s="52">
        <f>IFERROR(_xll.qlIndexFixing(Index1M,$H2198,TRUE,_xll.ohTrigger(RecalcTrigger,Trigger1M)),NA())</f>
        <v>2.1237501069923875E-2</v>
      </c>
      <c r="K2198" s="52">
        <f>IFERROR(_xll.qlIndexFixing(ONIndex1M,I2198,TRUE,_xll.ohTrigger(RecalcTrigger,Trigger1M)),NA())</f>
        <v>2.1226066060382465E-2</v>
      </c>
      <c r="L2198" s="52">
        <f>IFERROR(_xll.qlIndexFixing(Index3M,H2198,TRUE,_xll.ohTrigger(RecalcTrigger,Trigger3M)),NA())</f>
        <v>2.2694652445346335E-2</v>
      </c>
      <c r="M2198" s="52">
        <f>IFERROR(_xll.qlIndexFixing(ONIndex3M,I2198,TRUE,_xll.ohTrigger(RecalcTrigger,Trigger3M)),NA())</f>
        <v>2.2657305904489888E-2</v>
      </c>
      <c r="N2198" s="52">
        <f>IFERROR(_xll.qlIndexFixing(Index6M,$H2198,TRUE,_xll.ohTrigger(RecalcTrigger,Trigger6M)),NA())</f>
        <v>2.4232765971654146E-2</v>
      </c>
      <c r="O2198" s="52">
        <f>IFERROR(_xll.qlIndexFixing(ONIndex6M,I2198,TRUE,_xll.ohTrigger(RecalcTrigger,Trigger6M)),NA())</f>
        <v>2.4139225262116426E-2</v>
      </c>
      <c r="P2198" s="52">
        <f>IFERROR(_xll.qlIndexFixing(Index1Y,$H2198,TRUE,_xll.ohTrigger(RecalcTrigger,Trigger1Y)),NA())</f>
        <v>2.6058176714698414E-2</v>
      </c>
      <c r="Q2198" s="52">
        <f>IFERROR(_xll.qlIndexFixing(ONIndex1Y,I2198,TRUE,_xll.ohTrigger(RecalcTrigger,Trigger1Y)),NA())</f>
        <v>2.5814010488964811E-2</v>
      </c>
    </row>
    <row r="2199" spans="2:17" x14ac:dyDescent="0.2">
      <c r="B2199" s="46" t="s">
        <v>51</v>
      </c>
      <c r="D2199" s="49">
        <f>_xll.qlCalendarAdvance(LocalCalendar,$D2198,B2199,"f",FALSE)</f>
        <v>55037</v>
      </c>
      <c r="E2199" s="49">
        <f>_xll.qlInterestRateIndexValueDate(IndexON,D2199)</f>
        <v>55037</v>
      </c>
      <c r="F2199" s="52">
        <f>IFERROR(_xll.qlIndexFixing(IndexON,D2199,TRUE,_xll.ohTrigger(RecalcTrigger,TriggerON)),NA())</f>
        <v>1.9109409419648671E-2</v>
      </c>
      <c r="H2199" s="49">
        <f>_xll.qlCalendarAdvance(IborCalendar,$H2198,B2199,"f",FALSE)</f>
        <v>55024</v>
      </c>
      <c r="I2199" s="49">
        <f>_xll.qlInterestRateIndexValueDate(Index1M,$H2199)</f>
        <v>55026</v>
      </c>
      <c r="J2199" s="52">
        <f>IFERROR(_xll.qlIndexFixing(Index1M,$H2199,TRUE,_xll.ohTrigger(RecalcTrigger,Trigger1M)),NA())</f>
        <v>2.1234444447441013E-2</v>
      </c>
      <c r="K2199" s="52">
        <f>IFERROR(_xll.qlIndexFixing(ONIndex1M,I2199,TRUE,_xll.ohTrigger(RecalcTrigger,Trigger1M)),NA())</f>
        <v>2.1223439664488364E-2</v>
      </c>
      <c r="L2199" s="52">
        <f>IFERROR(_xll.qlIndexFixing(Index3M,H2199,TRUE,_xll.ohTrigger(RecalcTrigger,Trigger3M)),NA())</f>
        <v>2.2690392267485641E-2</v>
      </c>
      <c r="M2199" s="52">
        <f>IFERROR(_xll.qlIndexFixing(ONIndex3M,I2199,TRUE,_xll.ohTrigger(RecalcTrigger,Trigger3M)),NA())</f>
        <v>2.2653494691344811E-2</v>
      </c>
      <c r="N2199" s="52">
        <f>IFERROR(_xll.qlIndexFixing(Index6M,$H2199,TRUE,_xll.ohTrigger(RecalcTrigger,Trigger6M)),NA())</f>
        <v>2.4228037150151344E-2</v>
      </c>
      <c r="O2199" s="52">
        <f>IFERROR(_xll.qlIndexFixing(ONIndex6M,I2199,TRUE,_xll.ohTrigger(RecalcTrigger,Trigger6M)),NA())</f>
        <v>2.4135564668168463E-2</v>
      </c>
      <c r="P2199" s="52">
        <f>IFERROR(_xll.qlIndexFixing(Index1Y,$H2199,TRUE,_xll.ohTrigger(RecalcTrigger,Trigger1Y)),NA())</f>
        <v>2.605529387559043E-2</v>
      </c>
      <c r="Q2199" s="52">
        <f>IFERROR(_xll.qlIndexFixing(ONIndex1Y,I2199,TRUE,_xll.ohTrigger(RecalcTrigger,Trigger1Y)),NA())</f>
        <v>2.5810805092769673E-2</v>
      </c>
    </row>
    <row r="2200" spans="2:17" x14ac:dyDescent="0.2">
      <c r="B2200" s="46" t="s">
        <v>51</v>
      </c>
      <c r="D2200" s="49">
        <f>_xll.qlCalendarAdvance(LocalCalendar,$D2199,B2200,"f",FALSE)</f>
        <v>55044</v>
      </c>
      <c r="E2200" s="49">
        <f>_xll.qlInterestRateIndexValueDate(IndexON,D2200)</f>
        <v>55044</v>
      </c>
      <c r="F2200" s="52">
        <f>IFERROR(_xll.qlIndexFixing(IndexON,D2200,TRUE,_xll.ohTrigger(RecalcTrigger,TriggerON)),NA())</f>
        <v>1.9105238092524957E-2</v>
      </c>
      <c r="H2200" s="49">
        <f>_xll.qlCalendarAdvance(IborCalendar,$H2199,B2200,"f",FALSE)</f>
        <v>55031</v>
      </c>
      <c r="I2200" s="49">
        <f>_xll.qlInterestRateIndexValueDate(Index1M,$H2200)</f>
        <v>55033</v>
      </c>
      <c r="J2200" s="52">
        <f>IFERROR(_xll.qlIndexFixing(Index1M,$H2200,TRUE,_xll.ohTrigger(RecalcTrigger,Trigger1M)),NA())</f>
        <v>2.1231379418240246E-2</v>
      </c>
      <c r="K2200" s="52">
        <f>IFERROR(_xll.qlIndexFixing(ONIndex1M,I2200,TRUE,_xll.ohTrigger(RecalcTrigger,Trigger1M)),NA())</f>
        <v>2.1220395696450733E-2</v>
      </c>
      <c r="L2200" s="52">
        <f>IFERROR(_xll.qlIndexFixing(Index3M,H2200,TRUE,_xll.ohTrigger(RecalcTrigger,Trigger3M)),NA())</f>
        <v>2.2684904267620536E-2</v>
      </c>
      <c r="M2200" s="52">
        <f>IFERROR(_xll.qlIndexFixing(ONIndex3M,I2200,TRUE,_xll.ohTrigger(RecalcTrigger,Trigger3M)),NA())</f>
        <v>2.2649269961798613E-2</v>
      </c>
      <c r="N2200" s="52">
        <f>IFERROR(_xll.qlIndexFixing(Index6M,$H2200,TRUE,_xll.ohTrigger(RecalcTrigger,Trigger6M)),NA())</f>
        <v>2.4221777654229334E-2</v>
      </c>
      <c r="O2200" s="52">
        <f>IFERROR(_xll.qlIndexFixing(ONIndex6M,I2200,TRUE,_xll.ohTrigger(RecalcTrigger,Trigger6M)),NA())</f>
        <v>2.4131393177575511E-2</v>
      </c>
      <c r="P2200" s="52">
        <f>IFERROR(_xll.qlIndexFixing(Index1Y,$H2200,TRUE,_xll.ohTrigger(RecalcTrigger,Trigger1Y)),NA())</f>
        <v>2.6051733524471505E-2</v>
      </c>
      <c r="Q2200" s="52">
        <f>IFERROR(_xll.qlIndexFixing(ONIndex1Y,I2200,TRUE,_xll.ohTrigger(RecalcTrigger,Trigger1Y)),NA())</f>
        <v>2.5806966840613565E-2</v>
      </c>
    </row>
    <row r="2201" spans="2:17" x14ac:dyDescent="0.2">
      <c r="B2201" s="46" t="s">
        <v>51</v>
      </c>
      <c r="D2201" s="49">
        <f>_xll.qlCalendarAdvance(LocalCalendar,$D2200,B2201,"f",FALSE)</f>
        <v>55051</v>
      </c>
      <c r="E2201" s="49">
        <f>_xll.qlInterestRateIndexValueDate(IndexON,D2201)</f>
        <v>55051</v>
      </c>
      <c r="F2201" s="52">
        <f>IFERROR(_xll.qlIndexFixing(IndexON,D2201,TRUE,_xll.ohTrigger(RecalcTrigger,TriggerON)),NA())</f>
        <v>1.9101064871476225E-2</v>
      </c>
      <c r="H2201" s="49">
        <f>_xll.qlCalendarAdvance(IborCalendar,$H2200,B2201,"f",FALSE)</f>
        <v>55038</v>
      </c>
      <c r="I2201" s="49">
        <f>_xll.qlInterestRateIndexValueDate(Index1M,$H2201)</f>
        <v>55040</v>
      </c>
      <c r="J2201" s="52">
        <f>IFERROR(_xll.qlIndexFixing(Index1M,$H2201,TRUE,_xll.ohTrigger(RecalcTrigger,Trigger1M)),NA())</f>
        <v>2.1228711187631366E-2</v>
      </c>
      <c r="K2201" s="52">
        <f>IFERROR(_xll.qlIndexFixing(ONIndex1M,I2201,TRUE,_xll.ohTrigger(RecalcTrigger,Trigger1M)),NA())</f>
        <v>2.1216936493120286E-2</v>
      </c>
      <c r="L2201" s="52">
        <f>IFERROR(_xll.qlIndexFixing(Index3M,H2201,TRUE,_xll.ohTrigger(RecalcTrigger,Trigger3M)),NA())</f>
        <v>2.2680641123844079E-2</v>
      </c>
      <c r="M2201" s="52">
        <f>IFERROR(_xll.qlIndexFixing(ONIndex3M,I2201,TRUE,_xll.ohTrigger(RecalcTrigger,Trigger3M)),NA())</f>
        <v>2.2644632963899625E-2</v>
      </c>
      <c r="N2201" s="52">
        <f>IFERROR(_xll.qlIndexFixing(Index6M,$H2201,TRUE,_xll.ohTrigger(RecalcTrigger,Trigger6M)),NA())</f>
        <v>2.4217561651195357E-2</v>
      </c>
      <c r="O2201" s="52">
        <f>IFERROR(_xll.qlIndexFixing(ONIndex6M,I2201,TRUE,_xll.ohTrigger(RecalcTrigger,Trigger6M)),NA())</f>
        <v>2.4126711549090629E-2</v>
      </c>
      <c r="P2201" s="52">
        <f>IFERROR(_xll.qlIndexFixing(Index1Y,$H2201,TRUE,_xll.ohTrigger(RecalcTrigger,Trigger1Y)),NA())</f>
        <v>2.6047495092614351E-2</v>
      </c>
      <c r="Q2201" s="52">
        <f>IFERROR(_xll.qlIndexFixing(ONIndex1Y,I2201,TRUE,_xll.ohTrigger(RecalcTrigger,Trigger1Y)),NA())</f>
        <v>2.580249297746029E-2</v>
      </c>
    </row>
    <row r="2202" spans="2:17" x14ac:dyDescent="0.2">
      <c r="B2202" s="46" t="s">
        <v>51</v>
      </c>
      <c r="D2202" s="49">
        <f>_xll.qlCalendarAdvance(LocalCalendar,$D2201,B2202,"f",FALSE)</f>
        <v>55058</v>
      </c>
      <c r="E2202" s="49">
        <f>_xll.qlInterestRateIndexValueDate(IndexON,D2202)</f>
        <v>55058</v>
      </c>
      <c r="F2202" s="52">
        <f>IFERROR(_xll.qlIndexFixing(IndexON,D2202,TRUE,_xll.ohTrigger(RecalcTrigger,TriggerON)),NA())</f>
        <v>1.9096889756502478E-2</v>
      </c>
      <c r="H2202" s="49">
        <f>_xll.qlCalendarAdvance(IborCalendar,$H2201,B2202,"f",FALSE)</f>
        <v>55045</v>
      </c>
      <c r="I2202" s="49">
        <f>_xll.qlInterestRateIndexValueDate(Index1M,$H2202)</f>
        <v>55047</v>
      </c>
      <c r="J2202" s="52">
        <f>IFERROR(_xll.qlIndexFixing(Index1M,$H2202,TRUE,_xll.ohTrigger(RecalcTrigger,Trigger1M)),NA())</f>
        <v>2.1225224139721104E-2</v>
      </c>
      <c r="K2202" s="52">
        <f>IFERROR(_xll.qlIndexFixing(ONIndex1M,I2202,TRUE,_xll.ohTrigger(RecalcTrigger,Trigger1M)),NA())</f>
        <v>2.1213876516847918E-2</v>
      </c>
      <c r="L2202" s="52">
        <f>IFERROR(_xll.qlIndexFixing(Index3M,H2202,TRUE,_xll.ohTrigger(RecalcTrigger,Trigger3M)),NA())</f>
        <v>2.2676375869390274E-2</v>
      </c>
      <c r="M2202" s="52">
        <f>IFERROR(_xll.qlIndexFixing(ONIndex3M,I2202,TRUE,_xll.ohTrigger(RecalcTrigger,Trigger3M)),NA())</f>
        <v>2.2640404443485806E-2</v>
      </c>
      <c r="N2202" s="52">
        <f>IFERROR(_xll.qlIndexFixing(Index6M,$H2202,TRUE,_xll.ohTrigger(RecalcTrigger,Trigger6M)),NA())</f>
        <v>2.4213346034650449E-2</v>
      </c>
      <c r="O2202" s="52">
        <f>IFERROR(_xll.qlIndexFixing(ONIndex6M,I2202,TRUE,_xll.ohTrigger(RecalcTrigger,Trigger6M)),NA())</f>
        <v>2.4122541058071434E-2</v>
      </c>
      <c r="P2202" s="52">
        <f>IFERROR(_xll.qlIndexFixing(Index1Y,$H2202,TRUE,_xll.ohTrigger(RecalcTrigger,Trigger1Y)),NA())</f>
        <v>2.6043952526140286E-2</v>
      </c>
      <c r="Q2202" s="52">
        <f>IFERROR(_xll.qlIndexFixing(ONIndex1Y,I2202,TRUE,_xll.ohTrigger(RecalcTrigger,Trigger1Y)),NA())</f>
        <v>2.5798687224094508E-2</v>
      </c>
    </row>
    <row r="2203" spans="2:17" x14ac:dyDescent="0.2">
      <c r="B2203" s="46" t="s">
        <v>51</v>
      </c>
      <c r="D2203" s="49">
        <f>_xll.qlCalendarAdvance(LocalCalendar,$D2202,B2203,"f",FALSE)</f>
        <v>55065</v>
      </c>
      <c r="E2203" s="49">
        <f>_xll.qlInterestRateIndexValueDate(IndexON,D2203)</f>
        <v>55065</v>
      </c>
      <c r="F2203" s="52">
        <f>IFERROR(_xll.qlIndexFixing(IndexON,D2203,TRUE,_xll.ohTrigger(RecalcTrigger,TriggerON)),NA())</f>
        <v>1.9092712747603713E-2</v>
      </c>
      <c r="H2203" s="49">
        <f>_xll.qlCalendarAdvance(IborCalendar,$H2202,B2203,"f",FALSE)</f>
        <v>55052</v>
      </c>
      <c r="I2203" s="49">
        <f>_xll.qlInterestRateIndexValueDate(Index1M,$H2203)</f>
        <v>55054</v>
      </c>
      <c r="J2203" s="52">
        <f>IFERROR(_xll.qlIndexFixing(Index1M,$H2203,TRUE,_xll.ohTrigger(RecalcTrigger,Trigger1M)),NA())</f>
        <v>2.1222133890415624E-2</v>
      </c>
      <c r="K2203" s="52">
        <f>IFERROR(_xll.qlIndexFixing(ONIndex1M,I2203,TRUE,_xll.ohTrigger(RecalcTrigger,Trigger1M)),NA())</f>
        <v>2.1210808147049676E-2</v>
      </c>
      <c r="L2203" s="52">
        <f>IFERROR(_xll.qlIndexFixing(Index3M,H2203,TRUE,_xll.ohTrigger(RecalcTrigger,Trigger3M)),NA())</f>
        <v>2.2672108504268786E-2</v>
      </c>
      <c r="M2203" s="52">
        <f>IFERROR(_xll.qlIndexFixing(ONIndex3M,I2203,TRUE,_xll.ohTrigger(RecalcTrigger,Trigger3M)),NA())</f>
        <v>2.2636173819634564E-2</v>
      </c>
      <c r="N2203" s="52">
        <f>IFERROR(_xll.qlIndexFixing(Index6M,$H2203,TRUE,_xll.ohTrigger(RecalcTrigger,Trigger6M)),NA())</f>
        <v>2.4209130804593294E-2</v>
      </c>
      <c r="O2203" s="52">
        <f>IFERROR(_xll.qlIndexFixing(ONIndex6M,I2203,TRUE,_xll.ohTrigger(RecalcTrigger,Trigger6M)),NA())</f>
        <v>2.4118370940433564E-2</v>
      </c>
      <c r="P2203" s="52">
        <f>IFERROR(_xll.qlIndexFixing(Index1Y,$H2203,TRUE,_xll.ohTrigger(RecalcTrigger,Trigger1Y)),NA())</f>
        <v>2.6040418179638064E-2</v>
      </c>
      <c r="Q2203" s="52">
        <f>IFERROR(_xll.qlIndexFixing(ONIndex1Y,I2203,TRUE,_xll.ohTrigger(RecalcTrigger,Trigger1Y)),NA())</f>
        <v>2.5794898179283265E-2</v>
      </c>
    </row>
    <row r="2204" spans="2:17" x14ac:dyDescent="0.2">
      <c r="B2204" s="46" t="s">
        <v>51</v>
      </c>
      <c r="D2204" s="49">
        <f>_xll.qlCalendarAdvance(LocalCalendar,$D2203,B2204,"f",FALSE)</f>
        <v>55072</v>
      </c>
      <c r="E2204" s="49">
        <f>_xll.qlInterestRateIndexValueDate(IndexON,D2204)</f>
        <v>55072</v>
      </c>
      <c r="F2204" s="52">
        <f>IFERROR(_xll.qlIndexFixing(IndexON,D2204,TRUE,_xll.ohTrigger(RecalcTrigger,TriggerON)),NA())</f>
        <v>1.9088533844699995E-2</v>
      </c>
      <c r="H2204" s="49">
        <f>_xll.qlCalendarAdvance(IborCalendar,$H2203,B2204,"f",FALSE)</f>
        <v>55059</v>
      </c>
      <c r="I2204" s="49">
        <f>_xll.qlInterestRateIndexValueDate(Index1M,$H2204)</f>
        <v>55061</v>
      </c>
      <c r="J2204" s="52">
        <f>IFERROR(_xll.qlIndexFixing(Index1M,$H2204,TRUE,_xll.ohTrigger(RecalcTrigger,Trigger1M)),NA())</f>
        <v>2.1219035234423183E-2</v>
      </c>
      <c r="K2204" s="52">
        <f>IFERROR(_xll.qlIndexFixing(ONIndex1M,I2204,TRUE,_xll.ohTrigger(RecalcTrigger,Trigger1M)),NA())</f>
        <v>2.1207731383618977E-2</v>
      </c>
      <c r="L2204" s="52">
        <f>IFERROR(_xll.qlIndexFixing(Index3M,H2204,TRUE,_xll.ohTrigger(RecalcTrigger,Trigger3M)),NA())</f>
        <v>2.2667839028484883E-2</v>
      </c>
      <c r="M2204" s="52">
        <f>IFERROR(_xll.qlIndexFixing(ONIndex3M,I2204,TRUE,_xll.ohTrigger(RecalcTrigger,Trigger3M)),NA())</f>
        <v>2.2631941092372543E-2</v>
      </c>
      <c r="N2204" s="52">
        <f>IFERROR(_xll.qlIndexFixing(Index6M,$H2204,TRUE,_xll.ohTrigger(RecalcTrigger,Trigger6M)),NA())</f>
        <v>2.4204915961021676E-2</v>
      </c>
      <c r="O2204" s="52">
        <f>IFERROR(_xll.qlIndexFixing(ONIndex6M,I2204,TRUE,_xll.ohTrigger(RecalcTrigger,Trigger6M)),NA())</f>
        <v>2.4114201196097085E-2</v>
      </c>
      <c r="P2204" s="52">
        <f>IFERROR(_xll.qlIndexFixing(Index1Y,$H2204,TRUE,_xll.ohTrigger(RecalcTrigger,Trigger1Y)),NA())</f>
        <v>2.6034830836036849E-2</v>
      </c>
      <c r="Q2204" s="52">
        <f>IFERROR(_xll.qlIndexFixing(ONIndex1Y,I2204,TRUE,_xll.ohTrigger(RecalcTrigger,Trigger1Y)),NA())</f>
        <v>2.5791125842999918E-2</v>
      </c>
    </row>
    <row r="2205" spans="2:17" x14ac:dyDescent="0.2">
      <c r="B2205" s="46" t="s">
        <v>51</v>
      </c>
      <c r="D2205" s="49">
        <f>_xll.qlCalendarAdvance(LocalCalendar,$D2204,B2205,"f",FALSE)</f>
        <v>55079</v>
      </c>
      <c r="E2205" s="49">
        <f>_xll.qlInterestRateIndexValueDate(IndexON,D2205)</f>
        <v>55079</v>
      </c>
      <c r="F2205" s="52">
        <f>IFERROR(_xll.qlIndexFixing(IndexON,D2205,TRUE,_xll.ohTrigger(RecalcTrigger,TriggerON)),NA())</f>
        <v>1.9084353047791325E-2</v>
      </c>
      <c r="H2205" s="49">
        <f>_xll.qlCalendarAdvance(IborCalendar,$H2204,B2205,"f",FALSE)</f>
        <v>55066</v>
      </c>
      <c r="I2205" s="49">
        <f>_xll.qlInterestRateIndexValueDate(Index1M,$H2205)</f>
        <v>55068</v>
      </c>
      <c r="J2205" s="52">
        <f>IFERROR(_xll.qlIndexFixing(Index1M,$H2205,TRUE,_xll.ohTrigger(RecalcTrigger,Trigger1M)),NA())</f>
        <v>2.1215928171748943E-2</v>
      </c>
      <c r="K2205" s="52">
        <f>IFERROR(_xll.qlIndexFixing(ONIndex1M,I2205,TRUE,_xll.ohTrigger(RecalcTrigger,Trigger1M)),NA())</f>
        <v>2.1205049945460797E-2</v>
      </c>
      <c r="L2205" s="52">
        <f>IFERROR(_xll.qlIndexFixing(Index3M,H2205,TRUE,_xll.ohTrigger(RecalcTrigger,Trigger3M)),NA())</f>
        <v>2.2664786870925147E-2</v>
      </c>
      <c r="M2205" s="52">
        <f>IFERROR(_xll.qlIndexFixing(ONIndex3M,I2205,TRUE,_xll.ohTrigger(RecalcTrigger,Trigger3M)),NA())</f>
        <v>2.2628114761187312E-2</v>
      </c>
      <c r="N2205" s="52">
        <f>IFERROR(_xll.qlIndexFixing(Index6M,$H2205,TRUE,_xll.ohTrigger(RecalcTrigger,Trigger6M)),NA())</f>
        <v>2.4201210757391914E-2</v>
      </c>
      <c r="O2205" s="52">
        <f>IFERROR(_xll.qlIndexFixing(ONIndex6M,I2205,TRUE,_xll.ohTrigger(RecalcTrigger,Trigger6M)),NA())</f>
        <v>2.4110541325650381E-2</v>
      </c>
      <c r="P2205" s="52">
        <f>IFERROR(_xll.qlIndexFixing(Index1Y,$H2205,TRUE,_xll.ohTrigger(RecalcTrigger,Trigger1Y)),NA())</f>
        <v>2.6034059049352389E-2</v>
      </c>
      <c r="Q2205" s="52">
        <f>IFERROR(_xll.qlIndexFixing(ONIndex1Y,I2205,TRUE,_xll.ohTrigger(RecalcTrigger,Trigger1Y)),NA())</f>
        <v>2.5788026226796212E-2</v>
      </c>
    </row>
    <row r="2206" spans="2:17" x14ac:dyDescent="0.2">
      <c r="B2206" s="46" t="s">
        <v>51</v>
      </c>
      <c r="D2206" s="49">
        <f>_xll.qlCalendarAdvance(LocalCalendar,$D2205,B2206,"f",FALSE)</f>
        <v>55086</v>
      </c>
      <c r="E2206" s="49">
        <f>_xll.qlInterestRateIndexValueDate(IndexON,D2206)</f>
        <v>55086</v>
      </c>
      <c r="F2206" s="52">
        <f>IFERROR(_xll.qlIndexFixing(IndexON,D2206,TRUE,_xll.ohTrigger(RecalcTrigger,TriggerON)),NA())</f>
        <v>1.9080170357037574E-2</v>
      </c>
      <c r="H2206" s="49">
        <f>_xll.qlCalendarAdvance(IborCalendar,$H2205,B2206,"f",FALSE)</f>
        <v>55073</v>
      </c>
      <c r="I2206" s="49">
        <f>_xll.qlInterestRateIndexValueDate(Index1M,$H2206)</f>
        <v>55075</v>
      </c>
      <c r="J2206" s="52">
        <f>IFERROR(_xll.qlIndexFixing(Index1M,$H2206,TRUE,_xll.ohTrigger(RecalcTrigger,Trigger1M)),NA())</f>
        <v>2.1212812702400632E-2</v>
      </c>
      <c r="K2206" s="52">
        <f>IFERROR(_xll.qlIndexFixing(ONIndex1M,I2206,TRUE,_xll.ohTrigger(RecalcTrigger,Trigger1M)),NA())</f>
        <v>2.1201552676073376E-2</v>
      </c>
      <c r="L2206" s="52">
        <f>IFERROR(_xll.qlIndexFixing(Index3M,H2206,TRUE,_xll.ohTrigger(RecalcTrigger,Trigger3M)),NA())</f>
        <v>2.2660917928002178E-2</v>
      </c>
      <c r="M2206" s="52">
        <f>IFERROR(_xll.qlIndexFixing(ONIndex3M,I2206,TRUE,_xll.ohTrigger(RecalcTrigger,Trigger3M)),NA())</f>
        <v>2.2623469327509582E-2</v>
      </c>
      <c r="N2206" s="52">
        <f>IFERROR(_xll.qlIndexFixing(Index6M,$H2206,TRUE,_xll.ohTrigger(RecalcTrigger,Trigger6M)),NA())</f>
        <v>2.4196996432830499E-2</v>
      </c>
      <c r="O2206" s="52">
        <f>IFERROR(_xll.qlIndexFixing(ONIndex6M,I2206,TRUE,_xll.ohTrigger(RecalcTrigger,Trigger6M)),NA())</f>
        <v>2.4105862827434876E-2</v>
      </c>
      <c r="P2206" s="52">
        <f>IFERROR(_xll.qlIndexFixing(Index1Y,$H2206,TRUE,_xll.ohTrigger(RecalcTrigger,Trigger1Y)),NA())</f>
        <v>2.6029859857267766E-2</v>
      </c>
      <c r="Q2206" s="52">
        <f>IFERROR(_xll.qlIndexFixing(ONIndex1Y,I2206,TRUE,_xll.ohTrigger(RecalcTrigger,Trigger1Y)),NA())</f>
        <v>2.5783631296123488E-2</v>
      </c>
    </row>
    <row r="2207" spans="2:17" x14ac:dyDescent="0.2">
      <c r="B2207" s="46" t="s">
        <v>51</v>
      </c>
      <c r="D2207" s="49">
        <f>_xll.qlCalendarAdvance(LocalCalendar,$D2206,B2207,"f",FALSE)</f>
        <v>55093</v>
      </c>
      <c r="E2207" s="49">
        <f>_xll.qlInterestRateIndexValueDate(IndexON,D2207)</f>
        <v>55093</v>
      </c>
      <c r="F2207" s="52">
        <f>IFERROR(_xll.qlIndexFixing(IndexON,D2207,TRUE,_xll.ohTrigger(RecalcTrigger,TriggerON)),NA())</f>
        <v>1.9075985772438742E-2</v>
      </c>
      <c r="H2207" s="49">
        <f>_xll.qlCalendarAdvance(IborCalendar,$H2206,B2207,"f",FALSE)</f>
        <v>55080</v>
      </c>
      <c r="I2207" s="49">
        <f>_xll.qlInterestRateIndexValueDate(Index1M,$H2207)</f>
        <v>55082</v>
      </c>
      <c r="J2207" s="52">
        <f>IFERROR(_xll.qlIndexFixing(Index1M,$H2207,TRUE,_xll.ohTrigger(RecalcTrigger,Trigger1M)),NA())</f>
        <v>2.1209688826383414E-2</v>
      </c>
      <c r="K2207" s="52">
        <f>IFERROR(_xll.qlIndexFixing(ONIndex1M,I2207,TRUE,_xll.ohTrigger(RecalcTrigger,Trigger1M)),NA())</f>
        <v>2.1198450731905183E-2</v>
      </c>
      <c r="L2207" s="52">
        <f>IFERROR(_xll.qlIndexFixing(Index3M,H2207,TRUE,_xll.ohTrigger(RecalcTrigger,Trigger3M)),NA())</f>
        <v>2.2656234851517618E-2</v>
      </c>
      <c r="M2207" s="52">
        <f>IFERROR(_xll.qlIndexFixing(ONIndex3M,I2207,TRUE,_xll.ohTrigger(RecalcTrigger,Trigger3M)),NA())</f>
        <v>2.2619230289908643E-2</v>
      </c>
      <c r="N2207" s="52">
        <f>IFERROR(_xll.qlIndexFixing(Index6M,$H2207,TRUE,_xll.ohTrigger(RecalcTrigger,Trigger6M)),NA())</f>
        <v>2.4192782494821416E-2</v>
      </c>
      <c r="O2207" s="52">
        <f>IFERROR(_xll.qlIndexFixing(ONIndex6M,I2207,TRUE,_xll.ohTrigger(RecalcTrigger,Trigger6M)),NA())</f>
        <v>2.4101694203109147E-2</v>
      </c>
      <c r="P2207" s="52">
        <f>IFERROR(_xll.qlIndexFixing(Index1Y,$H2207,TRUE,_xll.ohTrigger(RecalcTrigger,Trigger1Y)),NA())</f>
        <v>2.60263537879909E-2</v>
      </c>
      <c r="Q2207" s="52">
        <f>IFERROR(_xll.qlIndexFixing(ONIndex1Y,I2207,TRUE,_xll.ohTrigger(RecalcTrigger,Trigger1Y)),NA())</f>
        <v>2.5779909085530406E-2</v>
      </c>
    </row>
    <row r="2208" spans="2:17" x14ac:dyDescent="0.2">
      <c r="B2208" s="46" t="s">
        <v>51</v>
      </c>
      <c r="D2208" s="49">
        <f>_xll.qlCalendarAdvance(LocalCalendar,$D2207,B2208,"f",FALSE)</f>
        <v>55100</v>
      </c>
      <c r="E2208" s="49">
        <f>_xll.qlInterestRateIndexValueDate(IndexON,D2208)</f>
        <v>55100</v>
      </c>
      <c r="F2208" s="52">
        <f>IFERROR(_xll.qlIndexFixing(IndexON,D2208,TRUE,_xll.ohTrigger(RecalcTrigger,TriggerON)),NA())</f>
        <v>1.9071799293834957E-2</v>
      </c>
      <c r="H2208" s="49">
        <f>_xll.qlCalendarAdvance(IborCalendar,$H2207,B2208,"f",FALSE)</f>
        <v>55087</v>
      </c>
      <c r="I2208" s="49">
        <f>_xll.qlInterestRateIndexValueDate(Index1M,$H2208)</f>
        <v>55089</v>
      </c>
      <c r="J2208" s="52">
        <f>IFERROR(_xll.qlIndexFixing(Index1M,$H2208,TRUE,_xll.ohTrigger(RecalcTrigger,Trigger1M)),NA())</f>
        <v>2.1206556543705023E-2</v>
      </c>
      <c r="K2208" s="52">
        <f>IFERROR(_xll.qlIndexFixing(ONIndex1M,I2208,TRUE,_xll.ohTrigger(RecalcTrigger,Trigger1M)),NA())</f>
        <v>2.119534039418447E-2</v>
      </c>
      <c r="L2208" s="52">
        <f>IFERROR(_xll.qlIndexFixing(Index3M,H2208,TRUE,_xll.ohTrigger(RecalcTrigger,Trigger3M)),NA())</f>
        <v>2.2651955675491327E-2</v>
      </c>
      <c r="M2208" s="52">
        <f>IFERROR(_xll.qlIndexFixing(ONIndex3M,I2208,TRUE,_xll.ohTrigger(RecalcTrigger,Trigger3M)),NA())</f>
        <v>2.2614989148896925E-2</v>
      </c>
      <c r="N2208" s="52">
        <f>IFERROR(_xll.qlIndexFixing(Index6M,$H2208,TRUE,_xll.ohTrigger(RecalcTrigger,Trigger6M)),NA())</f>
        <v>2.4188568943362465E-2</v>
      </c>
      <c r="O2208" s="52">
        <f>IFERROR(_xll.qlIndexFixing(ONIndex6M,I2208,TRUE,_xll.ohTrigger(RecalcTrigger,Trigger6M)),NA())</f>
        <v>2.4097525952138099E-2</v>
      </c>
      <c r="P2208" s="52">
        <f>IFERROR(_xll.qlIndexFixing(Index1Y,$H2208,TRUE,_xll.ohTrigger(RecalcTrigger,Trigger1Y)),NA())</f>
        <v>2.6022853637387759E-2</v>
      </c>
      <c r="Q2208" s="52">
        <f>IFERROR(_xll.qlIndexFixing(ONIndex1Y,I2208,TRUE,_xll.ohTrigger(RecalcTrigger,Trigger1Y)),NA())</f>
        <v>2.5776203583465218E-2</v>
      </c>
    </row>
    <row r="2209" spans="2:17" x14ac:dyDescent="0.2">
      <c r="B2209" s="46" t="s">
        <v>51</v>
      </c>
      <c r="D2209" s="49">
        <f>_xll.qlCalendarAdvance(LocalCalendar,$D2208,B2209,"f",FALSE)</f>
        <v>55107</v>
      </c>
      <c r="E2209" s="49">
        <f>_xll.qlInterestRateIndexValueDate(IndexON,D2209)</f>
        <v>55107</v>
      </c>
      <c r="F2209" s="52">
        <f>IFERROR(_xll.qlIndexFixing(IndexON,D2209,TRUE,_xll.ohTrigger(RecalcTrigger,TriggerON)),NA())</f>
        <v>1.9067610921226219E-2</v>
      </c>
      <c r="H2209" s="49">
        <f>_xll.qlCalendarAdvance(IborCalendar,$H2208,B2209,"f",FALSE)</f>
        <v>55094</v>
      </c>
      <c r="I2209" s="49">
        <f>_xll.qlInterestRateIndexValueDate(Index1M,$H2209)</f>
        <v>55096</v>
      </c>
      <c r="J2209" s="52">
        <f>IFERROR(_xll.qlIndexFixing(Index1M,$H2209,TRUE,_xll.ohTrigger(RecalcTrigger,Trigger1M)),NA())</f>
        <v>2.1203415854373193E-2</v>
      </c>
      <c r="K2209" s="52">
        <f>IFERROR(_xll.qlIndexFixing(ONIndex1M,I2209,TRUE,_xll.ohTrigger(RecalcTrigger,Trigger1M)),NA())</f>
        <v>2.1192221662884592E-2</v>
      </c>
      <c r="L2209" s="52">
        <f>IFERROR(_xll.qlIndexFixing(Index3M,H2209,TRUE,_xll.ohTrigger(RecalcTrigger,Trigger3M)),NA())</f>
        <v>2.2647674388592713E-2</v>
      </c>
      <c r="M2209" s="52">
        <f>IFERROR(_xll.qlIndexFixing(ONIndex3M,I2209,TRUE,_xll.ohTrigger(RecalcTrigger,Trigger3M)),NA())</f>
        <v>2.2610745904447782E-2</v>
      </c>
      <c r="N2209" s="52">
        <f>IFERROR(_xll.qlIndexFixing(Index6M,$H2209,TRUE,_xll.ohTrigger(RecalcTrigger,Trigger6M)),NA())</f>
        <v>2.4183847540352171E-2</v>
      </c>
      <c r="O2209" s="52">
        <f>IFERROR(_xll.qlIndexFixing(ONIndex6M,I2209,TRUE,_xll.ohTrigger(RecalcTrigger,Trigger6M)),NA())</f>
        <v>2.4093358074495086E-2</v>
      </c>
      <c r="P2209" s="52">
        <f>IFERROR(_xll.qlIndexFixing(Index1Y,$H2209,TRUE,_xll.ohTrigger(RecalcTrigger,Trigger1Y)),NA())</f>
        <v>2.6019358945217452E-2</v>
      </c>
      <c r="Q2209" s="52">
        <f>IFERROR(_xll.qlIndexFixing(ONIndex1Y,I2209,TRUE,_xll.ohTrigger(RecalcTrigger,Trigger1Y)),NA())</f>
        <v>2.5772514789927925E-2</v>
      </c>
    </row>
    <row r="2210" spans="2:17" x14ac:dyDescent="0.2">
      <c r="B2210" s="46" t="s">
        <v>51</v>
      </c>
      <c r="D2210" s="49">
        <f>_xll.qlCalendarAdvance(LocalCalendar,$D2209,B2210,"f",FALSE)</f>
        <v>55114</v>
      </c>
      <c r="E2210" s="49">
        <f>_xll.qlInterestRateIndexValueDate(IndexON,D2210)</f>
        <v>55114</v>
      </c>
      <c r="F2210" s="52">
        <f>IFERROR(_xll.qlIndexFixing(IndexON,D2210,TRUE,_xll.ohTrigger(RecalcTrigger,TriggerON)),NA())</f>
        <v>1.9063420654692464E-2</v>
      </c>
      <c r="H2210" s="49">
        <f>_xll.qlCalendarAdvance(IborCalendar,$H2209,B2210,"f",FALSE)</f>
        <v>55101</v>
      </c>
      <c r="I2210" s="49">
        <f>_xll.qlInterestRateIndexValueDate(Index1M,$H2210)</f>
        <v>55106</v>
      </c>
      <c r="J2210" s="52">
        <f>IFERROR(_xll.qlIndexFixing(Index1M,$H2210,TRUE,_xll.ohTrigger(RecalcTrigger,Trigger1M)),NA())</f>
        <v>2.1198516700120074E-2</v>
      </c>
      <c r="K2210" s="52">
        <f>IFERROR(_xll.qlIndexFixing(ONIndex1M,I2210,TRUE,_xll.ohTrigger(RecalcTrigger,Trigger1M)),NA())</f>
        <v>2.1186952656453428E-2</v>
      </c>
      <c r="L2210" s="52">
        <f>IFERROR(_xll.qlIndexFixing(Index3M,H2210,TRUE,_xll.ohTrigger(RecalcTrigger,Trigger3M)),NA())</f>
        <v>2.2640746224959655E-2</v>
      </c>
      <c r="M2210" s="52">
        <f>IFERROR(_xll.qlIndexFixing(ONIndex3M,I2210,TRUE,_xll.ohTrigger(RecalcTrigger,Trigger3M)),NA())</f>
        <v>2.2603867934760657E-2</v>
      </c>
      <c r="N2210" s="52">
        <f>IFERROR(_xll.qlIndexFixing(Index6M,$H2210,TRUE,_xll.ohTrigger(RecalcTrigger,Trigger6M)),NA())</f>
        <v>2.4178337583473923E-2</v>
      </c>
      <c r="O2210" s="52">
        <f>IFERROR(_xll.qlIndexFixing(ONIndex6M,I2210,TRUE,_xll.ohTrigger(RecalcTrigger,Trigger6M)),NA())</f>
        <v>2.4086388345594401E-2</v>
      </c>
      <c r="P2210" s="52">
        <f>IFERROR(_xll.qlIndexFixing(Index1Y,$H2210,TRUE,_xll.ohTrigger(RecalcTrigger,Trigger1Y)),NA())</f>
        <v>2.6013004575491157E-2</v>
      </c>
      <c r="Q2210" s="52">
        <f>IFERROR(_xll.qlIndexFixing(ONIndex1Y,I2210,TRUE,_xll.ohTrigger(RecalcTrigger,Trigger1Y)),NA())</f>
        <v>2.5765952326048946E-2</v>
      </c>
    </row>
    <row r="2211" spans="2:17" x14ac:dyDescent="0.2">
      <c r="B2211" s="46" t="s">
        <v>51</v>
      </c>
      <c r="D2211" s="49">
        <f>_xll.qlCalendarAdvance(LocalCalendar,$D2210,B2211,"f",FALSE)</f>
        <v>55121</v>
      </c>
      <c r="E2211" s="49">
        <f>_xll.qlInterestRateIndexValueDate(IndexON,D2211)</f>
        <v>55121</v>
      </c>
      <c r="F2211" s="52">
        <f>IFERROR(_xll.qlIndexFixing(IndexON,D2211,TRUE,_xll.ohTrigger(RecalcTrigger,TriggerON)),NA())</f>
        <v>1.9059228494153757E-2</v>
      </c>
      <c r="H2211" s="49">
        <f>_xll.qlCalendarAdvance(IborCalendar,$H2210,B2211,"f",FALSE)</f>
        <v>55108</v>
      </c>
      <c r="I2211" s="49">
        <f>_xll.qlInterestRateIndexValueDate(Index1M,$H2211)</f>
        <v>55110</v>
      </c>
      <c r="J2211" s="52">
        <f>IFERROR(_xll.qlIndexFixing(Index1M,$H2211,TRUE,_xll.ohTrigger(RecalcTrigger,Trigger1M)),NA())</f>
        <v>2.1197109255772426E-2</v>
      </c>
      <c r="K2211" s="52">
        <f>IFERROR(_xll.qlIndexFixing(ONIndex1M,I2211,TRUE,_xll.ohTrigger(RecalcTrigger,Trigger1M)),NA())</f>
        <v>2.1185959019573986E-2</v>
      </c>
      <c r="L2211" s="52">
        <f>IFERROR(_xll.qlIndexFixing(Index3M,H2211,TRUE,_xll.ohTrigger(RecalcTrigger,Trigger3M)),NA())</f>
        <v>2.2639509396751252E-2</v>
      </c>
      <c r="M2211" s="52">
        <f>IFERROR(_xll.qlIndexFixing(ONIndex3M,I2211,TRUE,_xll.ohTrigger(RecalcTrigger,Trigger3M)),NA())</f>
        <v>2.2602253105237224E-2</v>
      </c>
      <c r="N2211" s="52">
        <f>IFERROR(_xll.qlIndexFixing(Index6M,$H2211,TRUE,_xll.ohTrigger(RecalcTrigger,Trigger6M)),NA())</f>
        <v>2.4175422748178667E-2</v>
      </c>
      <c r="O2211" s="52">
        <f>IFERROR(_xll.qlIndexFixing(ONIndex6M,I2211,TRUE,_xll.ohTrigger(RecalcTrigger,Trigger6M)),NA())</f>
        <v>2.4085023439246456E-2</v>
      </c>
      <c r="P2211" s="52">
        <f>IFERROR(_xll.qlIndexFixing(Index1Y,$H2211,TRUE,_xll.ohTrigger(RecalcTrigger,Trigger1Y)),NA())</f>
        <v>2.6012384095250109E-2</v>
      </c>
      <c r="Q2211" s="52">
        <f>IFERROR(_xll.qlIndexFixing(ONIndex1Y,I2211,TRUE,_xll.ohTrigger(RecalcTrigger,Trigger1Y)),NA())</f>
        <v>2.5765187328570249E-2</v>
      </c>
    </row>
    <row r="2212" spans="2:17" x14ac:dyDescent="0.2">
      <c r="B2212" s="46" t="s">
        <v>51</v>
      </c>
      <c r="D2212" s="49">
        <f>_xll.qlCalendarAdvance(LocalCalendar,$D2211,B2212,"f",FALSE)</f>
        <v>55128</v>
      </c>
      <c r="E2212" s="49">
        <f>_xll.qlInterestRateIndexValueDate(IndexON,D2212)</f>
        <v>55128</v>
      </c>
      <c r="F2212" s="52">
        <f>IFERROR(_xll.qlIndexFixing(IndexON,D2212,TRUE,_xll.ohTrigger(RecalcTrigger,TriggerON)),NA())</f>
        <v>1.9055034439769969E-2</v>
      </c>
      <c r="H2212" s="49">
        <f>_xll.qlCalendarAdvance(IborCalendar,$H2211,B2212,"f",FALSE)</f>
        <v>55115</v>
      </c>
      <c r="I2212" s="49">
        <f>_xll.qlInterestRateIndexValueDate(Index1M,$H2212)</f>
        <v>55117</v>
      </c>
      <c r="J2212" s="52">
        <f>IFERROR(_xll.qlIndexFixing(Index1M,$H2212,TRUE,_xll.ohTrigger(RecalcTrigger,Trigger1M)),NA())</f>
        <v>2.1194736440768708E-2</v>
      </c>
      <c r="K2212" s="52">
        <f>IFERROR(_xll.qlIndexFixing(ONIndex1M,I2212,TRUE,_xll.ohTrigger(RecalcTrigger,Trigger1M)),NA())</f>
        <v>2.1182815107509967E-2</v>
      </c>
      <c r="L2212" s="52">
        <f>IFERROR(_xll.qlIndexFixing(Index3M,H2212,TRUE,_xll.ohTrigger(RecalcTrigger,Trigger3M)),NA())</f>
        <v>2.2634817862734326E-2</v>
      </c>
      <c r="M2212" s="52">
        <f>IFERROR(_xll.qlIndexFixing(ONIndex3M,I2212,TRUE,_xll.ohTrigger(RecalcTrigger,Trigger3M)),NA())</f>
        <v>2.2598003550449164E-2</v>
      </c>
      <c r="N2212" s="52">
        <f>IFERROR(_xll.qlIndexFixing(Index6M,$H2212,TRUE,_xll.ohTrigger(RecalcTrigger,Trigger6M)),NA())</f>
        <v>2.4171210655093298E-2</v>
      </c>
      <c r="O2212" s="52">
        <f>IFERROR(_xll.qlIndexFixing(ONIndex6M,I2212,TRUE,_xll.ohTrigger(RecalcTrigger,Trigger6M)),NA())</f>
        <v>2.4080856681587548E-2</v>
      </c>
      <c r="P2212" s="52">
        <f>IFERROR(_xll.qlIndexFixing(Index1Y,$H2212,TRUE,_xll.ohTrigger(RecalcTrigger,Trigger1Y)),NA())</f>
        <v>2.6008903017004828E-2</v>
      </c>
      <c r="Q2212" s="52">
        <f>IFERROR(_xll.qlIndexFixing(ONIndex1Y,I2212,TRUE,_xll.ohTrigger(RecalcTrigger,Trigger1Y)),NA())</f>
        <v>2.5761548660696576E-2</v>
      </c>
    </row>
    <row r="2213" spans="2:17" x14ac:dyDescent="0.2">
      <c r="B2213" s="46" t="s">
        <v>51</v>
      </c>
      <c r="D2213" s="49">
        <f>_xll.qlCalendarAdvance(LocalCalendar,$D2212,B2213,"f",FALSE)</f>
        <v>55135</v>
      </c>
      <c r="E2213" s="49">
        <f>_xll.qlInterestRateIndexValueDate(IndexON,D2213)</f>
        <v>55135</v>
      </c>
      <c r="F2213" s="52">
        <f>IFERROR(_xll.qlIndexFixing(IndexON,D2213,TRUE,_xll.ohTrigger(RecalcTrigger,TriggerON)),NA())</f>
        <v>1.9050838491381228E-2</v>
      </c>
      <c r="H2213" s="49">
        <f>_xll.qlCalendarAdvance(IborCalendar,$H2212,B2213,"f",FALSE)</f>
        <v>55122</v>
      </c>
      <c r="I2213" s="49">
        <f>_xll.qlInterestRateIndexValueDate(Index1M,$H2213)</f>
        <v>55124</v>
      </c>
      <c r="J2213" s="52">
        <f>IFERROR(_xll.qlIndexFixing(Index1M,$H2213,TRUE,_xll.ohTrigger(RecalcTrigger,Trigger1M)),NA())</f>
        <v>2.1191164820273667E-2</v>
      </c>
      <c r="K2213" s="52">
        <f>IFERROR(_xll.qlIndexFixing(ONIndex1M,I2213,TRUE,_xll.ohTrigger(RecalcTrigger,Trigger1M)),NA())</f>
        <v>2.1179662801946719E-2</v>
      </c>
      <c r="L2213" s="52">
        <f>IFERROR(_xll.qlIndexFixing(Index3M,H2213,TRUE,_xll.ohTrigger(RecalcTrigger,Trigger3M)),NA())</f>
        <v>2.2628915599918642E-2</v>
      </c>
      <c r="M2213" s="52">
        <f>IFERROR(_xll.qlIndexFixing(ONIndex3M,I2213,TRUE,_xll.ohTrigger(RecalcTrigger,Trigger3M)),NA())</f>
        <v>2.2593751892303615E-2</v>
      </c>
      <c r="N2213" s="52">
        <f>IFERROR(_xll.qlIndexFixing(Index6M,$H2213,TRUE,_xll.ohTrigger(RecalcTrigger,Trigger6M)),NA())</f>
        <v>2.4167505700119697E-2</v>
      </c>
      <c r="O2213" s="52">
        <f>IFERROR(_xll.qlIndexFixing(ONIndex6M,I2213,TRUE,_xll.ohTrigger(RecalcTrigger,Trigger6M)),NA())</f>
        <v>2.4076690297336611E-2</v>
      </c>
      <c r="P2213" s="52">
        <f>IFERROR(_xll.qlIndexFixing(Index1Y,$H2213,TRUE,_xll.ohTrigger(RecalcTrigger,Trigger1Y)),NA())</f>
        <v>2.6005425556297208E-2</v>
      </c>
      <c r="Q2213" s="52">
        <f>IFERROR(_xll.qlIndexFixing(ONIndex1Y,I2213,TRUE,_xll.ohTrigger(RecalcTrigger,Trigger1Y)),NA())</f>
        <v>2.5757926701350797E-2</v>
      </c>
    </row>
    <row r="2214" spans="2:17" x14ac:dyDescent="0.2">
      <c r="B2214" s="46" t="s">
        <v>51</v>
      </c>
      <c r="D2214" s="49">
        <f>_xll.qlCalendarAdvance(LocalCalendar,$D2213,B2214,"f",FALSE)</f>
        <v>55142</v>
      </c>
      <c r="E2214" s="49">
        <f>_xll.qlInterestRateIndexValueDate(IndexON,D2214)</f>
        <v>55142</v>
      </c>
      <c r="F2214" s="52">
        <f>IFERROR(_xll.qlIndexFixing(IndexON,D2214,TRUE,_xll.ohTrigger(RecalcTrigger,TriggerON)),NA())</f>
        <v>1.9046640649147406E-2</v>
      </c>
      <c r="H2214" s="49">
        <f>_xll.qlCalendarAdvance(IborCalendar,$H2213,B2214,"f",FALSE)</f>
        <v>55129</v>
      </c>
      <c r="I2214" s="49">
        <f>_xll.qlInterestRateIndexValueDate(Index1M,$H2214)</f>
        <v>55131</v>
      </c>
      <c r="J2214" s="52">
        <f>IFERROR(_xll.qlIndexFixing(Index1M,$H2214,TRUE,_xll.ohTrigger(RecalcTrigger,Trigger1M)),NA())</f>
        <v>2.1187586308134231E-2</v>
      </c>
      <c r="K2214" s="52">
        <f>IFERROR(_xll.qlIndexFixing(ONIndex1M,I2214,TRUE,_xll.ohTrigger(RecalcTrigger,Trigger1M)),NA())</f>
        <v>2.1176502102751016E-2</v>
      </c>
      <c r="L2214" s="52">
        <f>IFERROR(_xll.qlIndexFixing(Index3M,H2214,TRUE,_xll.ohTrigger(RecalcTrigger,Trigger3M)),NA())</f>
        <v>2.2624625437537738E-2</v>
      </c>
      <c r="M2214" s="52">
        <f>IFERROR(_xll.qlIndexFixing(ONIndex3M,I2214,TRUE,_xll.ohTrigger(RecalcTrigger,Trigger3M)),NA())</f>
        <v>2.2589498130667351E-2</v>
      </c>
      <c r="N2214" s="52">
        <f>IFERROR(_xll.qlIndexFixing(Index6M,$H2214,TRUE,_xll.ohTrigger(RecalcTrigger,Trigger6M)),NA())</f>
        <v>2.4163293243996437E-2</v>
      </c>
      <c r="O2214" s="52">
        <f>IFERROR(_xll.qlIndexFixing(ONIndex6M,I2214,TRUE,_xll.ohTrigger(RecalcTrigger,Trigger6M)),NA())</f>
        <v>2.4072524286360419E-2</v>
      </c>
      <c r="P2214" s="52">
        <f>IFERROR(_xll.qlIndexFixing(Index1Y,$H2214,TRUE,_xll.ohTrigger(RecalcTrigger,Trigger1Y)),NA())</f>
        <v>2.6001951252919465E-2</v>
      </c>
      <c r="Q2214" s="52">
        <f>IFERROR(_xll.qlIndexFixing(ONIndex1Y,I2214,TRUE,_xll.ohTrigger(RecalcTrigger,Trigger1Y)),NA())</f>
        <v>2.5754321450559559E-2</v>
      </c>
    </row>
    <row r="2215" spans="2:17" x14ac:dyDescent="0.2">
      <c r="B2215" s="46" t="s">
        <v>51</v>
      </c>
      <c r="D2215" s="49">
        <f>_xll.qlCalendarAdvance(LocalCalendar,$D2214,B2215,"f",FALSE)</f>
        <v>55149</v>
      </c>
      <c r="E2215" s="49">
        <f>_xll.qlInterestRateIndexValueDate(IndexON,D2215)</f>
        <v>55149</v>
      </c>
      <c r="F2215" s="52">
        <f>IFERROR(_xll.qlIndexFixing(IndexON,D2215,TRUE,_xll.ohTrigger(RecalcTrigger,TriggerON)),NA())</f>
        <v>1.9042440912908631E-2</v>
      </c>
      <c r="H2215" s="49">
        <f>_xll.qlCalendarAdvance(IborCalendar,$H2214,B2215,"f",FALSE)</f>
        <v>55136</v>
      </c>
      <c r="I2215" s="49">
        <f>_xll.qlInterestRateIndexValueDate(Index1M,$H2215)</f>
        <v>55138</v>
      </c>
      <c r="J2215" s="52">
        <f>IFERROR(_xll.qlIndexFixing(Index1M,$H2215,TRUE,_xll.ohTrigger(RecalcTrigger,Trigger1M)),NA())</f>
        <v>2.1184789392850178E-2</v>
      </c>
      <c r="K2215" s="52">
        <f>IFERROR(_xll.qlIndexFixing(ONIndex1M,I2215,TRUE,_xll.ohTrigger(RecalcTrigger,Trigger1M)),NA())</f>
        <v>2.1173333010029438E-2</v>
      </c>
      <c r="L2215" s="52">
        <f>IFERROR(_xll.qlIndexFixing(Index3M,H2215,TRUE,_xll.ohTrigger(RecalcTrigger,Trigger3M)),NA())</f>
        <v>2.2620333164651285E-2</v>
      </c>
      <c r="M2215" s="52">
        <f>IFERROR(_xll.qlIndexFixing(ONIndex3M,I2215,TRUE,_xll.ohTrigger(RecalcTrigger,Trigger3M)),NA())</f>
        <v>2.2585242265620309E-2</v>
      </c>
      <c r="N2215" s="52">
        <f>IFERROR(_xll.qlIndexFixing(Index6M,$H2215,TRUE,_xll.ohTrigger(RecalcTrigger,Trigger6M)),NA())</f>
        <v>2.4159080572488105E-2</v>
      </c>
      <c r="O2215" s="52">
        <f>IFERROR(_xll.qlIndexFixing(ONIndex6M,I2215,TRUE,_xll.ohTrigger(RecalcTrigger,Trigger6M)),NA())</f>
        <v>2.4068358648738908E-2</v>
      </c>
      <c r="P2215" s="52">
        <f>IFERROR(_xll.qlIndexFixing(Index1Y,$H2215,TRUE,_xll.ohTrigger(RecalcTrigger,Trigger1Y)),NA())</f>
        <v>2.5998479646670562E-2</v>
      </c>
      <c r="Q2215" s="52">
        <f>IFERROR(_xll.qlIndexFixing(ONIndex1Y,I2215,TRUE,_xll.ohTrigger(RecalcTrigger,Trigger1Y)),NA())</f>
        <v>2.575073290832286E-2</v>
      </c>
    </row>
    <row r="2216" spans="2:17" x14ac:dyDescent="0.2">
      <c r="B2216" s="46" t="s">
        <v>51</v>
      </c>
      <c r="D2216" s="49">
        <f>_xll.qlCalendarAdvance(LocalCalendar,$D2215,B2216,"f",FALSE)</f>
        <v>55156</v>
      </c>
      <c r="E2216" s="49">
        <f>_xll.qlInterestRateIndexValueDate(IndexON,D2216)</f>
        <v>55156</v>
      </c>
      <c r="F2216" s="52">
        <f>IFERROR(_xll.qlIndexFixing(IndexON,D2216,TRUE,_xll.ohTrigger(RecalcTrigger,TriggerON)),NA())</f>
        <v>1.9038239282664904E-2</v>
      </c>
      <c r="H2216" s="49">
        <f>_xll.qlCalendarAdvance(IborCalendar,$H2215,B2216,"f",FALSE)</f>
        <v>55143</v>
      </c>
      <c r="I2216" s="49">
        <f>_xll.qlInterestRateIndexValueDate(Index1M,$H2216)</f>
        <v>55145</v>
      </c>
      <c r="J2216" s="52">
        <f>IFERROR(_xll.qlIndexFixing(Index1M,$H2216,TRUE,_xll.ohTrigger(RecalcTrigger,Trigger1M)),NA())</f>
        <v>2.1181195643300781E-2</v>
      </c>
      <c r="K2216" s="52">
        <f>IFERROR(_xll.qlIndexFixing(ONIndex1M,I2216,TRUE,_xll.ohTrigger(RecalcTrigger,Trigger1M)),NA())</f>
        <v>2.117094565170774E-2</v>
      </c>
      <c r="L2216" s="52">
        <f>IFERROR(_xll.qlIndexFixing(Index3M,H2216,TRUE,_xll.ohTrigger(RecalcTrigger,Trigger3M)),NA())</f>
        <v>2.2616038781265502E-2</v>
      </c>
      <c r="M2216" s="52">
        <f>IFERROR(_xll.qlIndexFixing(ONIndex3M,I2216,TRUE,_xll.ohTrigger(RecalcTrigger,Trigger3M)),NA())</f>
        <v>2.2581792100895726E-2</v>
      </c>
      <c r="N2216" s="52">
        <f>IFERROR(_xll.qlIndexFixing(Index6M,$H2216,TRUE,_xll.ohTrigger(RecalcTrigger,Trigger6M)),NA())</f>
        <v>2.4154867565209678E-2</v>
      </c>
      <c r="O2216" s="52">
        <f>IFERROR(_xll.qlIndexFixing(ONIndex6M,I2216,TRUE,_xll.ohTrigger(RecalcTrigger,Trigger6M)),NA())</f>
        <v>2.4065206837446951E-2</v>
      </c>
      <c r="P2216" s="52">
        <f>IFERROR(_xll.qlIndexFixing(Index1Y,$H2216,TRUE,_xll.ohTrigger(RecalcTrigger,Trigger1Y)),NA())</f>
        <v>2.5996375710051797E-2</v>
      </c>
      <c r="Q2216" s="52">
        <f>IFERROR(_xll.qlIndexFixing(ONIndex1Y,I2216,TRUE,_xll.ohTrigger(RecalcTrigger,Trigger1Y)),NA())</f>
        <v>2.5748493721438948E-2</v>
      </c>
    </row>
    <row r="2217" spans="2:17" x14ac:dyDescent="0.2">
      <c r="B2217" s="46" t="s">
        <v>51</v>
      </c>
      <c r="D2217" s="49">
        <f>_xll.qlCalendarAdvance(LocalCalendar,$D2216,B2217,"f",FALSE)</f>
        <v>55163</v>
      </c>
      <c r="E2217" s="49">
        <f>_xll.qlInterestRateIndexValueDate(IndexON,D2217)</f>
        <v>55163</v>
      </c>
      <c r="F2217" s="52">
        <f>IFERROR(_xll.qlIndexFixing(IndexON,D2217,TRUE,_xll.ohTrigger(RecalcTrigger,TriggerON)),NA())</f>
        <v>1.9034035758576096E-2</v>
      </c>
      <c r="H2217" s="49">
        <f>_xll.qlCalendarAdvance(IborCalendar,$H2216,B2217,"f",FALSE)</f>
        <v>55150</v>
      </c>
      <c r="I2217" s="49">
        <f>_xll.qlInterestRateIndexValueDate(Index1M,$H2217)</f>
        <v>55152</v>
      </c>
      <c r="J2217" s="52">
        <f>IFERROR(_xll.qlIndexFixing(Index1M,$H2217,TRUE,_xll.ohTrigger(RecalcTrigger,Trigger1M)),NA())</f>
        <v>2.1178380337136538E-2</v>
      </c>
      <c r="K2217" s="52">
        <f>IFERROR(_xll.qlIndexFixing(ONIndex1M,I2217,TRUE,_xll.ohTrigger(RecalcTrigger,Trigger1M)),NA())</f>
        <v>2.1167363950636009E-2</v>
      </c>
      <c r="L2217" s="52">
        <f>IFERROR(_xll.qlIndexFixing(Index3M,H2217,TRUE,_xll.ohTrigger(RecalcTrigger,Trigger3M)),NA())</f>
        <v>2.2611742287386605E-2</v>
      </c>
      <c r="M2217" s="52">
        <f>IFERROR(_xll.qlIndexFixing(ONIndex3M,I2217,TRUE,_xll.ohTrigger(RecalcTrigger,Trigger3M)),NA())</f>
        <v>2.2577127721097323E-2</v>
      </c>
      <c r="N2217" s="52">
        <f>IFERROR(_xll.qlIndexFixing(Index6M,$H2217,TRUE,_xll.ohTrigger(RecalcTrigger,Trigger6M)),NA())</f>
        <v>2.4150654101780088E-2</v>
      </c>
      <c r="O2217" s="52">
        <f>IFERROR(_xll.qlIndexFixing(ONIndex6M,I2217,TRUE,_xll.ohTrigger(RecalcTrigger,Trigger6M)),NA())</f>
        <v>2.4060534969014835E-2</v>
      </c>
      <c r="P2217" s="52">
        <f>IFERROR(_xll.qlIndexFixing(Index1Y,$H2217,TRUE,_xll.ohTrigger(RecalcTrigger,Trigger1Y)),NA())</f>
        <v>2.598949589122021E-2</v>
      </c>
      <c r="Q2217" s="52">
        <f>IFERROR(_xll.qlIndexFixing(ONIndex1Y,I2217,TRUE,_xll.ohTrigger(RecalcTrigger,Trigger1Y)),NA())</f>
        <v>2.5744273151573349E-2</v>
      </c>
    </row>
    <row r="2218" spans="2:17" x14ac:dyDescent="0.2">
      <c r="B2218" s="46" t="s">
        <v>51</v>
      </c>
      <c r="D2218" s="49">
        <f>_xll.qlCalendarAdvance(LocalCalendar,$D2217,B2218,"f",FALSE)</f>
        <v>55170</v>
      </c>
      <c r="E2218" s="49">
        <f>_xll.qlInterestRateIndexValueDate(IndexON,D2218)</f>
        <v>55170</v>
      </c>
      <c r="F2218" s="52">
        <f>IFERROR(_xll.qlIndexFixing(IndexON,D2218,TRUE,_xll.ohTrigger(RecalcTrigger,TriggerON)),NA())</f>
        <v>1.9029830340482334E-2</v>
      </c>
      <c r="H2218" s="49">
        <f>_xll.qlCalendarAdvance(IborCalendar,$H2217,B2218,"f",FALSE)</f>
        <v>55157</v>
      </c>
      <c r="I2218" s="49">
        <f>_xll.qlInterestRateIndexValueDate(Index1M,$H2218)</f>
        <v>55159</v>
      </c>
      <c r="J2218" s="52">
        <f>IFERROR(_xll.qlIndexFixing(Index1M,$H2218,TRUE,_xll.ohTrigger(RecalcTrigger,Trigger1M)),NA())</f>
        <v>2.1174771352067599E-2</v>
      </c>
      <c r="K2218" s="52">
        <f>IFERROR(_xll.qlIndexFixing(ONIndex1M,I2218,TRUE,_xll.ohTrigger(RecalcTrigger,Trigger1M)),NA())</f>
        <v>2.1163775370363069E-2</v>
      </c>
      <c r="L2218" s="52">
        <f>IFERROR(_xll.qlIndexFixing(Index3M,H2218,TRUE,_xll.ohTrigger(RecalcTrigger,Trigger3M)),NA())</f>
        <v>2.2607443683022588E-2</v>
      </c>
      <c r="M2218" s="52">
        <f>IFERROR(_xll.qlIndexFixing(ONIndex3M,I2218,TRUE,_xll.ohTrigger(RecalcTrigger,Trigger3M)),NA())</f>
        <v>2.2572462049854636E-2</v>
      </c>
      <c r="N2218" s="52">
        <f>IFERROR(_xll.qlIndexFixing(Index6M,$H2218,TRUE,_xll.ohTrigger(RecalcTrigger,Trigger6M)),NA())</f>
        <v>2.4145934713358092E-2</v>
      </c>
      <c r="O2218" s="52">
        <f>IFERROR(_xll.qlIndexFixing(ONIndex6M,I2218,TRUE,_xll.ohTrigger(RecalcTrigger,Trigger6M)),NA())</f>
        <v>2.4055863975949165E-2</v>
      </c>
      <c r="P2218" s="52">
        <f>IFERROR(_xll.qlIndexFixing(Index1Y,$H2218,TRUE,_xll.ohTrigger(RecalcTrigger,Trigger1Y)),NA())</f>
        <v>2.5988076408774353E-2</v>
      </c>
      <c r="Q2218" s="52">
        <f>IFERROR(_xll.qlIndexFixing(ONIndex1Y,I2218,TRUE,_xll.ohTrigger(RecalcTrigger,Trigger1Y)),NA())</f>
        <v>2.5740067532780131E-2</v>
      </c>
    </row>
    <row r="2219" spans="2:17" x14ac:dyDescent="0.2">
      <c r="B2219" s="46" t="s">
        <v>51</v>
      </c>
      <c r="D2219" s="49">
        <f>_xll.qlCalendarAdvance(LocalCalendar,$D2218,B2219,"f",FALSE)</f>
        <v>55177</v>
      </c>
      <c r="E2219" s="49">
        <f>_xll.qlInterestRateIndexValueDate(IndexON,D2219)</f>
        <v>55177</v>
      </c>
      <c r="F2219" s="52">
        <f>IFERROR(_xll.qlIndexFixing(IndexON,D2219,TRUE,_xll.ohTrigger(RecalcTrigger,TriggerON)),NA())</f>
        <v>1.9025623028543492E-2</v>
      </c>
      <c r="H2219" s="49">
        <f>_xll.qlCalendarAdvance(IborCalendar,$H2218,B2219,"f",FALSE)</f>
        <v>55164</v>
      </c>
      <c r="I2219" s="49">
        <f>_xll.qlInterestRateIndexValueDate(Index1M,$H2219)</f>
        <v>55166</v>
      </c>
      <c r="J2219" s="52">
        <f>IFERROR(_xll.qlIndexFixing(Index1M,$H2219,TRUE,_xll.ohTrigger(RecalcTrigger,Trigger1M)),NA())</f>
        <v>2.1171546596567548E-2</v>
      </c>
      <c r="K2219" s="52">
        <f>IFERROR(_xll.qlIndexFixing(ONIndex1M,I2219,TRUE,_xll.ohTrigger(RecalcTrigger,Trigger1M)),NA())</f>
        <v>2.1160965434958712E-2</v>
      </c>
      <c r="L2219" s="52">
        <f>IFERROR(_xll.qlIndexFixing(Index3M,H2219,TRUE,_xll.ohTrigger(RecalcTrigger,Trigger3M)),NA())</f>
        <v>2.260314296817878E-2</v>
      </c>
      <c r="M2219" s="52">
        <f>IFERROR(_xll.qlIndexFixing(ONIndex3M,I2219,TRUE,_xll.ohTrigger(RecalcTrigger,Trigger3M)),NA())</f>
        <v>2.2568600431902563E-2</v>
      </c>
      <c r="N2219" s="52">
        <f>IFERROR(_xll.qlIndexFixing(Index6M,$H2219,TRUE,_xll.ohTrigger(RecalcTrigger,Trigger6M)),NA())</f>
        <v>2.4141720362825896E-2</v>
      </c>
      <c r="O2219" s="52">
        <f>IFERROR(_xll.qlIndexFixing(ONIndex6M,I2219,TRUE,_xll.ohTrigger(RecalcTrigger,Trigger6M)),NA())</f>
        <v>2.4052205804037108E-2</v>
      </c>
      <c r="P2219" s="52">
        <f>IFERROR(_xll.qlIndexFixing(Index1Y,$H2219,TRUE,_xll.ohTrigger(RecalcTrigger,Trigger1Y)),NA())</f>
        <v>2.5985292062790148E-2</v>
      </c>
      <c r="Q2219" s="52">
        <f>IFERROR(_xll.qlIndexFixing(ONIndex1Y,I2219,TRUE,_xll.ohTrigger(RecalcTrigger,Trigger1Y)),NA())</f>
        <v>2.5737214909162809E-2</v>
      </c>
    </row>
    <row r="2220" spans="2:17" x14ac:dyDescent="0.2">
      <c r="B2220" s="46" t="s">
        <v>51</v>
      </c>
      <c r="D2220" s="49">
        <f>_xll.qlCalendarAdvance(LocalCalendar,$D2219,B2220,"f",FALSE)</f>
        <v>55184</v>
      </c>
      <c r="E2220" s="49">
        <f>_xll.qlInterestRateIndexValueDate(IndexON,D2220)</f>
        <v>55184</v>
      </c>
      <c r="F2220" s="52">
        <f>IFERROR(_xll.qlIndexFixing(IndexON,D2220,TRUE,_xll.ohTrigger(RecalcTrigger,TriggerON)),NA())</f>
        <v>1.9021413822519762E-2</v>
      </c>
      <c r="H2220" s="49">
        <f>_xll.qlCalendarAdvance(IborCalendar,$H2219,B2220,"f",FALSE)</f>
        <v>55171</v>
      </c>
      <c r="I2220" s="49">
        <f>_xll.qlInterestRateIndexValueDate(Index1M,$H2220)</f>
        <v>55173</v>
      </c>
      <c r="J2220" s="52">
        <f>IFERROR(_xll.qlIndexFixing(Index1M,$H2220,TRUE,_xll.ohTrigger(RecalcTrigger,Trigger1M)),NA())</f>
        <v>2.1168703700654434E-2</v>
      </c>
      <c r="K2220" s="52">
        <f>IFERROR(_xll.qlIndexFixing(ONIndex1M,I2220,TRUE,_xll.ohTrigger(RecalcTrigger,Trigger1M)),NA())</f>
        <v>2.1157361642734074E-2</v>
      </c>
      <c r="L2220" s="52">
        <f>IFERROR(_xll.qlIndexFixing(Index3M,H2220,TRUE,_xll.ohTrigger(RecalcTrigger,Trigger3M)),NA())</f>
        <v>2.2598840142862286E-2</v>
      </c>
      <c r="M2220" s="52">
        <f>IFERROR(_xll.qlIndexFixing(ONIndex3M,I2220,TRUE,_xll.ohTrigger(RecalcTrigger,Trigger3M)),NA())</f>
        <v>2.2563931388850378E-2</v>
      </c>
      <c r="N2220" s="52">
        <f>IFERROR(_xll.qlIndexFixing(Index6M,$H2220,TRUE,_xll.ohTrigger(RecalcTrigger,Trigger6M)),NA())</f>
        <v>2.4137505205647898E-2</v>
      </c>
      <c r="O2220" s="52">
        <f>IFERROR(_xll.qlIndexFixing(ONIndex6M,I2220,TRUE,_xll.ohTrigger(RecalcTrigger,Trigger6M)),NA())</f>
        <v>2.4047536060738395E-2</v>
      </c>
      <c r="P2220" s="52">
        <f>IFERROR(_xll.qlIndexFixing(Index1Y,$H2220,TRUE,_xll.ohTrigger(RecalcTrigger,Trigger1Y)),NA())</f>
        <v>2.5981145965744863E-2</v>
      </c>
      <c r="Q2220" s="52">
        <f>IFERROR(_xll.qlIndexFixing(ONIndex1Y,I2220,TRUE,_xll.ohTrigger(RecalcTrigger,Trigger1Y)),NA())</f>
        <v>2.573304082508443E-2</v>
      </c>
    </row>
    <row r="2221" spans="2:17" x14ac:dyDescent="0.2">
      <c r="B2221" s="46" t="s">
        <v>51</v>
      </c>
      <c r="D2221" s="49">
        <f>_xll.qlCalendarAdvance(LocalCalendar,$D2220,B2221,"f",FALSE)</f>
        <v>55191</v>
      </c>
      <c r="E2221" s="49">
        <f>_xll.qlInterestRateIndexValueDate(IndexON,D2221)</f>
        <v>55191</v>
      </c>
      <c r="F2221" s="52">
        <f>IFERROR(_xll.qlIndexFixing(IndexON,D2221,TRUE,_xll.ohTrigger(RecalcTrigger,TriggerON)),NA())</f>
        <v>1.9017202722730886E-2</v>
      </c>
      <c r="H2221" s="49">
        <f>_xll.qlCalendarAdvance(IborCalendar,$H2220,B2221,"f",FALSE)</f>
        <v>55178</v>
      </c>
      <c r="I2221" s="49">
        <f>_xll.qlInterestRateIndexValueDate(Index1M,$H2221)</f>
        <v>55180</v>
      </c>
      <c r="J2221" s="52">
        <f>IFERROR(_xll.qlIndexFixing(Index1M,$H2221,TRUE,_xll.ohTrigger(RecalcTrigger,Trigger1M)),NA())</f>
        <v>2.1165071865841788E-2</v>
      </c>
      <c r="K2221" s="52">
        <f>IFERROR(_xll.qlIndexFixing(ONIndex1M,I2221,TRUE,_xll.ohTrigger(RecalcTrigger,Trigger1M)),NA())</f>
        <v>2.1154142188564151E-2</v>
      </c>
      <c r="L2221" s="52">
        <f>IFERROR(_xll.qlIndexFixing(Index3M,H2221,TRUE,_xll.ohTrigger(RecalcTrigger,Trigger3M)),NA())</f>
        <v>2.2594535207081101E-2</v>
      </c>
      <c r="M2221" s="52">
        <f>IFERROR(_xll.qlIndexFixing(ONIndex3M,I2221,TRUE,_xll.ohTrigger(RecalcTrigger,Trigger3M)),NA())</f>
        <v>2.2559662903205435E-2</v>
      </c>
      <c r="N2221" s="52">
        <f>IFERROR(_xll.qlIndexFixing(Index6M,$H2221,TRUE,_xll.ohTrigger(RecalcTrigger,Trigger6M)),NA())</f>
        <v>2.413328912078987E-2</v>
      </c>
      <c r="O2221" s="52">
        <f>IFERROR(_xll.qlIndexFixing(ONIndex6M,I2221,TRUE,_xll.ohTrigger(RecalcTrigger,Trigger6M)),NA())</f>
        <v>2.404337266316503E-2</v>
      </c>
      <c r="P2221" s="52">
        <f>IFERROR(_xll.qlIndexFixing(Index1Y,$H2221,TRUE,_xll.ohTrigger(RecalcTrigger,Trigger1Y)),NA())</f>
        <v>2.5977680878391248E-2</v>
      </c>
      <c r="Q2221" s="52">
        <f>IFERROR(_xll.qlIndexFixing(ONIndex1Y,I2221,TRUE,_xll.ohTrigger(RecalcTrigger,Trigger1Y)),NA())</f>
        <v>2.5729552534041744E-2</v>
      </c>
    </row>
    <row r="2222" spans="2:17" x14ac:dyDescent="0.2">
      <c r="B2222" s="46" t="s">
        <v>51</v>
      </c>
      <c r="D2222" s="49">
        <f>_xll.qlCalendarAdvance(LocalCalendar,$D2221,B2222,"f",FALSE)</f>
        <v>55198</v>
      </c>
      <c r="E2222" s="49">
        <f>_xll.qlInterestRateIndexValueDate(IndexON,D2222)</f>
        <v>55198</v>
      </c>
      <c r="F2222" s="52">
        <f>IFERROR(_xll.qlIndexFixing(IndexON,D2222,TRUE,_xll.ohTrigger(RecalcTrigger,TriggerON)),NA())</f>
        <v>1.9012989728777185E-2</v>
      </c>
      <c r="H2222" s="49">
        <f>_xll.qlCalendarAdvance(IborCalendar,$H2221,B2222,"f",FALSE)</f>
        <v>55185</v>
      </c>
      <c r="I2222" s="49">
        <f>_xll.qlInterestRateIndexValueDate(Index1M,$H2222)</f>
        <v>55187</v>
      </c>
      <c r="J2222" s="52">
        <f>IFERROR(_xll.qlIndexFixing(Index1M,$H2222,TRUE,_xll.ohTrigger(RecalcTrigger,Trigger1M)),NA())</f>
        <v>2.1160655477918677E-2</v>
      </c>
      <c r="K2222" s="52">
        <f>IFERROR(_xll.qlIndexFixing(ONIndex1M,I2222,TRUE,_xll.ohTrigger(RecalcTrigger,Trigger1M)),NA())</f>
        <v>2.1150914340841709E-2</v>
      </c>
      <c r="L2222" s="52">
        <f>IFERROR(_xll.qlIndexFixing(Index3M,H2222,TRUE,_xll.ohTrigger(RecalcTrigger,Trigger3M)),NA())</f>
        <v>2.2589828749376092E-2</v>
      </c>
      <c r="M2222" s="52">
        <f>IFERROR(_xll.qlIndexFixing(ONIndex3M,I2222,TRUE,_xll.ohTrigger(RecalcTrigger,Trigger3M)),NA())</f>
        <v>2.2555392314123068E-2</v>
      </c>
      <c r="N2222" s="52">
        <f>IFERROR(_xll.qlIndexFixing(Index6M,$H2222,TRUE,_xll.ohTrigger(RecalcTrigger,Trigger6M)),NA())</f>
        <v>2.4129071987216252E-2</v>
      </c>
      <c r="O2222" s="52">
        <f>IFERROR(_xll.qlIndexFixing(ONIndex6M,I2222,TRUE,_xll.ohTrigger(RecalcTrigger,Trigger6M)),NA())</f>
        <v>2.4039209638919701E-2</v>
      </c>
      <c r="P2222" s="52">
        <f>IFERROR(_xll.qlIndexFixing(Index1Y,$H2222,TRUE,_xll.ohTrigger(RecalcTrigger,Trigger1Y)),NA())</f>
        <v>2.5974215266933713E-2</v>
      </c>
      <c r="Q2222" s="52">
        <f>IFERROR(_xll.qlIndexFixing(ONIndex1Y,I2222,TRUE,_xll.ohTrigger(RecalcTrigger,Trigger1Y)),NA())</f>
        <v>2.5726080951500307E-2</v>
      </c>
    </row>
    <row r="2223" spans="2:17" x14ac:dyDescent="0.2">
      <c r="B2223" s="46" t="s">
        <v>51</v>
      </c>
      <c r="D2223" s="49">
        <f>_xll.qlCalendarAdvance(LocalCalendar,$D2222,B2223,"f",FALSE)</f>
        <v>55205</v>
      </c>
      <c r="E2223" s="49">
        <f>_xll.qlInterestRateIndexValueDate(IndexON,D2223)</f>
        <v>55205</v>
      </c>
      <c r="F2223" s="52">
        <f>IFERROR(_xll.qlIndexFixing(IndexON,D2223,TRUE,_xll.ohTrigger(RecalcTrigger,TriggerON)),NA())</f>
        <v>1.900877484105834E-2</v>
      </c>
      <c r="H2223" s="49">
        <f>_xll.qlCalendarAdvance(IborCalendar,$H2222,B2223,"f",FALSE)</f>
        <v>55192</v>
      </c>
      <c r="I2223" s="49">
        <f>_xll.qlInterestRateIndexValueDate(Index1M,$H2223)</f>
        <v>55194</v>
      </c>
      <c r="J2223" s="52">
        <f>IFERROR(_xll.qlIndexFixing(Index1M,$H2223,TRUE,_xll.ohTrigger(RecalcTrigger,Trigger1M)),NA())</f>
        <v>2.1157399471248679E-2</v>
      </c>
      <c r="K2223" s="52">
        <f>IFERROR(_xll.qlIndexFixing(ONIndex1M,I2223,TRUE,_xll.ohTrigger(RecalcTrigger,Trigger1M)),NA())</f>
        <v>2.1147678099513456E-2</v>
      </c>
      <c r="L2223" s="52">
        <f>IFERROR(_xll.qlIndexFixing(Index3M,H2223,TRUE,_xll.ohTrigger(RecalcTrigger,Trigger3M)),NA())</f>
        <v>2.2585520013030397E-2</v>
      </c>
      <c r="M2223" s="52">
        <f>IFERROR(_xll.qlIndexFixing(ONIndex3M,I2223,TRUE,_xll.ohTrigger(RecalcTrigger,Trigger3M)),NA())</f>
        <v>2.2551119621603277E-2</v>
      </c>
      <c r="N2223" s="52">
        <f>IFERROR(_xll.qlIndexFixing(Index6M,$H2223,TRUE,_xll.ohTrigger(RecalcTrigger,Trigger6M)),NA())</f>
        <v>2.4124853683893253E-2</v>
      </c>
      <c r="O2223" s="52">
        <f>IFERROR(_xll.qlIndexFixing(ONIndex6M,I2223,TRUE,_xll.ohTrigger(RecalcTrigger,Trigger6M)),NA())</f>
        <v>2.4035046987975761E-2</v>
      </c>
      <c r="P2223" s="52">
        <f>IFERROR(_xll.qlIndexFixing(Index1Y,$H2223,TRUE,_xll.ohTrigger(RecalcTrigger,Trigger1Y)),NA())</f>
        <v>2.5970748671221101E-2</v>
      </c>
      <c r="Q2223" s="52">
        <f>IFERROR(_xll.qlIndexFixing(ONIndex1Y,I2223,TRUE,_xll.ohTrigger(RecalcTrigger,Trigger1Y)),NA())</f>
        <v>2.5722626077486765E-2</v>
      </c>
    </row>
    <row r="2224" spans="2:17" x14ac:dyDescent="0.2">
      <c r="B2224" s="46" t="s">
        <v>51</v>
      </c>
      <c r="D2224" s="49">
        <f>_xll.qlCalendarAdvance(LocalCalendar,$D2223,B2224,"f",FALSE)</f>
        <v>55212</v>
      </c>
      <c r="E2224" s="49">
        <f>_xll.qlInterestRateIndexValueDate(IndexON,D2224)</f>
        <v>55212</v>
      </c>
      <c r="F2224" s="52">
        <f>IFERROR(_xll.qlIndexFixing(IndexON,D2224,TRUE,_xll.ohTrigger(RecalcTrigger,TriggerON)),NA())</f>
        <v>1.9004558059334542E-2</v>
      </c>
      <c r="H2224" s="49">
        <f>_xll.qlCalendarAdvance(IborCalendar,$H2223,B2224,"f",FALSE)</f>
        <v>55199</v>
      </c>
      <c r="I2224" s="49">
        <f>_xll.qlInterestRateIndexValueDate(Index1M,$H2224)</f>
        <v>55201</v>
      </c>
      <c r="J2224" s="52">
        <f>IFERROR(_xll.qlIndexFixing(Index1M,$H2224,TRUE,_xll.ohTrigger(RecalcTrigger,Trigger1M)),NA())</f>
        <v>2.1154135059419259E-2</v>
      </c>
      <c r="K2224" s="52">
        <f>IFERROR(_xll.qlIndexFixing(ONIndex1M,I2224,TRUE,_xll.ohTrigger(RecalcTrigger,Trigger1M)),NA())</f>
        <v>2.1144822250189765E-2</v>
      </c>
      <c r="L2224" s="52">
        <f>IFERROR(_xll.qlIndexFixing(Index3M,H2224,TRUE,_xll.ohTrigger(RecalcTrigger,Trigger3M)),NA())</f>
        <v>2.2581209166320688E-2</v>
      </c>
      <c r="M2224" s="52">
        <f>IFERROR(_xll.qlIndexFixing(ONIndex3M,I2224,TRUE,_xll.ohTrigger(RecalcTrigger,Trigger3M)),NA())</f>
        <v>2.2547245397321891E-2</v>
      </c>
      <c r="N2224" s="52">
        <f>IFERROR(_xll.qlIndexFixing(Index6M,$H2224,TRUE,_xll.ohTrigger(RecalcTrigger,Trigger6M)),NA())</f>
        <v>2.4120634089790618E-2</v>
      </c>
      <c r="O2224" s="52">
        <f>IFERROR(_xll.qlIndexFixing(ONIndex6M,I2224,TRUE,_xll.ohTrigger(RecalcTrigger,Trigger6M)),NA())</f>
        <v>2.403138942615568E-2</v>
      </c>
      <c r="P2224" s="52">
        <f>IFERROR(_xll.qlIndexFixing(Index1Y,$H2224,TRUE,_xll.ohTrigger(RecalcTrigger,Trigger1Y)),NA())</f>
        <v>2.5967958558674203E-2</v>
      </c>
      <c r="Q2224" s="52">
        <f>IFERROR(_xll.qlIndexFixing(ONIndex1Y,I2224,TRUE,_xll.ohTrigger(RecalcTrigger,Trigger1Y)),NA())</f>
        <v>2.5719861723894066E-2</v>
      </c>
    </row>
    <row r="2225" spans="2:17" x14ac:dyDescent="0.2">
      <c r="B2225" s="46" t="s">
        <v>51</v>
      </c>
      <c r="D2225" s="49">
        <f>_xll.qlCalendarAdvance(LocalCalendar,$D2224,B2225,"f",FALSE)</f>
        <v>55219</v>
      </c>
      <c r="E2225" s="49">
        <f>_xll.qlInterestRateIndexValueDate(IndexON,D2225)</f>
        <v>55219</v>
      </c>
      <c r="F2225" s="52">
        <f>IFERROR(_xll.qlIndexFixing(IndexON,D2225,TRUE,_xll.ohTrigger(RecalcTrigger,TriggerON)),NA())</f>
        <v>1.9000339383765663E-2</v>
      </c>
      <c r="H2225" s="49">
        <f>_xll.qlCalendarAdvance(IborCalendar,$H2224,B2225,"f",FALSE)</f>
        <v>55206</v>
      </c>
      <c r="I2225" s="49">
        <f>_xll.qlInterestRateIndexValueDate(Index1M,$H2225)</f>
        <v>55208</v>
      </c>
      <c r="J2225" s="52">
        <f>IFERROR(_xll.qlIndexFixing(Index1M,$H2225,TRUE,_xll.ohTrigger(RecalcTrigger,Trigger1M)),NA())</f>
        <v>2.1150862242436119E-2</v>
      </c>
      <c r="K2225" s="52">
        <f>IFERROR(_xll.qlIndexFixing(ONIndex1M,I2225,TRUE,_xll.ohTrigger(RecalcTrigger,Trigger1M)),NA())</f>
        <v>2.1141180436226037E-2</v>
      </c>
      <c r="L2225" s="52">
        <f>IFERROR(_xll.qlIndexFixing(Index3M,H2225,TRUE,_xll.ohTrigger(RecalcTrigger,Trigger3M)),NA())</f>
        <v>2.2576896209253246E-2</v>
      </c>
      <c r="M2225" s="52">
        <f>IFERROR(_xll.qlIndexFixing(ONIndex3M,I2225,TRUE,_xll.ohTrigger(RecalcTrigger,Trigger3M)),NA())</f>
        <v>2.2542567926278068E-2</v>
      </c>
      <c r="N2225" s="52">
        <f>IFERROR(_xll.qlIndexFixing(Index6M,$H2225,TRUE,_xll.ohTrigger(RecalcTrigger,Trigger6M)),NA())</f>
        <v>2.4116413083876319E-2</v>
      </c>
      <c r="O2225" s="52">
        <f>IFERROR(_xll.qlIndexFixing(ONIndex6M,I2225,TRUE,_xll.ohTrigger(RecalcTrigger,Trigger6M)),NA())</f>
        <v>2.4026722806178569E-2</v>
      </c>
      <c r="P2225" s="52">
        <f>IFERROR(_xll.qlIndexFixing(Index1Y,$H2225,TRUE,_xll.ohTrigger(RecalcTrigger,Trigger1Y)),NA())</f>
        <v>2.5963810686460663E-2</v>
      </c>
      <c r="Q2225" s="52">
        <f>IFERROR(_xll.qlIndexFixing(ONIndex1Y,I2225,TRUE,_xll.ohTrigger(RecalcTrigger,Trigger1Y)),NA())</f>
        <v>2.5715766455096656E-2</v>
      </c>
    </row>
    <row r="2226" spans="2:17" x14ac:dyDescent="0.2">
      <c r="B2226" s="46" t="s">
        <v>51</v>
      </c>
      <c r="D2226" s="49">
        <f>_xll.qlCalendarAdvance(LocalCalendar,$D2225,B2226,"f",FALSE)</f>
        <v>55226</v>
      </c>
      <c r="E2226" s="49">
        <f>_xll.qlInterestRateIndexValueDate(IndexON,D2226)</f>
        <v>55226</v>
      </c>
      <c r="F2226" s="52">
        <f>IFERROR(_xll.qlIndexFixing(IndexON,D2226,TRUE,_xll.ohTrigger(RecalcTrigger,TriggerON)),NA())</f>
        <v>1.8996118814111895E-2</v>
      </c>
      <c r="H2226" s="49">
        <f>_xll.qlCalendarAdvance(IborCalendar,$H2225,B2226,"f",FALSE)</f>
        <v>55213</v>
      </c>
      <c r="I2226" s="49">
        <f>_xll.qlInterestRateIndexValueDate(Index1M,$H2226)</f>
        <v>55215</v>
      </c>
      <c r="J2226" s="52">
        <f>IFERROR(_xll.qlIndexFixing(Index1M,$H2226,TRUE,_xll.ohTrigger(RecalcTrigger,Trigger1M)),NA())</f>
        <v>2.1149123437928241E-2</v>
      </c>
      <c r="K2226" s="52">
        <f>IFERROR(_xll.qlIndexFixing(ONIndex1M,I2226,TRUE,_xll.ohTrigger(RecalcTrigger,Trigger1M)),NA())</f>
        <v>2.1137919014240225E-2</v>
      </c>
      <c r="L2226" s="52">
        <f>IFERROR(_xll.qlIndexFixing(Index3M,H2226,TRUE,_xll.ohTrigger(RecalcTrigger,Trigger3M)),NA())</f>
        <v>2.2574569554721143E-2</v>
      </c>
      <c r="M2226" s="52">
        <f>IFERROR(_xll.qlIndexFixing(ONIndex3M,I2226,TRUE,_xll.ohTrigger(RecalcTrigger,Trigger3M)),NA())</f>
        <v>2.2538288923472649E-2</v>
      </c>
      <c r="N2226" s="52">
        <f>IFERROR(_xll.qlIndexFixing(Index6M,$H2226,TRUE,_xll.ohTrigger(RecalcTrigger,Trigger6M)),NA())</f>
        <v>2.4114700303973401E-2</v>
      </c>
      <c r="O2226" s="52">
        <f>IFERROR(_xll.qlIndexFixing(ONIndex6M,I2226,TRUE,_xll.ohTrigger(RecalcTrigger,Trigger6M)),NA())</f>
        <v>2.4022561275298671E-2</v>
      </c>
      <c r="P2226" s="52">
        <f>IFERROR(_xll.qlIndexFixing(Index1Y,$H2226,TRUE,_xll.ohTrigger(RecalcTrigger,Trigger1Y)),NA())</f>
        <v>2.5960338377143205E-2</v>
      </c>
      <c r="Q2226" s="52">
        <f>IFERROR(_xll.qlIndexFixing(ONIndex1Y,I2226,TRUE,_xll.ohTrigger(RecalcTrigger,Trigger1Y)),NA())</f>
        <v>2.5712361706666798E-2</v>
      </c>
    </row>
    <row r="2227" spans="2:17" x14ac:dyDescent="0.2">
      <c r="B2227" s="46" t="s">
        <v>51</v>
      </c>
      <c r="D2227" s="49">
        <f>_xll.qlCalendarAdvance(LocalCalendar,$D2226,B2227,"f",FALSE)</f>
        <v>55233</v>
      </c>
      <c r="E2227" s="49">
        <f>_xll.qlInterestRateIndexValueDate(IndexON,D2227)</f>
        <v>55233</v>
      </c>
      <c r="F2227" s="52">
        <f>IFERROR(_xll.qlIndexFixing(IndexON,D2227,TRUE,_xll.ohTrigger(RecalcTrigger,TriggerON)),NA())</f>
        <v>1.8991896350533111E-2</v>
      </c>
      <c r="H2227" s="49">
        <f>_xll.qlCalendarAdvance(IborCalendar,$H2226,B2227,"f",FALSE)</f>
        <v>55220</v>
      </c>
      <c r="I2227" s="49">
        <f>_xll.qlInterestRateIndexValueDate(Index1M,$H2227)</f>
        <v>55222</v>
      </c>
      <c r="J2227" s="52">
        <f>IFERROR(_xll.qlIndexFixing(Index1M,$H2227,TRUE,_xll.ohTrigger(RecalcTrigger,Trigger1M)),NA())</f>
        <v>2.1145445916351705E-2</v>
      </c>
      <c r="K2227" s="52">
        <f>IFERROR(_xll.qlIndexFixing(ONIndex1M,I2227,TRUE,_xll.ohTrigger(RecalcTrigger,Trigger1M)),NA())</f>
        <v>2.1134649198701894E-2</v>
      </c>
      <c r="L2227" s="52">
        <f>IFERROR(_xll.qlIndexFixing(Index3M,H2227,TRUE,_xll.ohTrigger(RecalcTrigger,Trigger3M)),NA())</f>
        <v>2.2570250273332419E-2</v>
      </c>
      <c r="M2227" s="52">
        <f>IFERROR(_xll.qlIndexFixing(ONIndex3M,I2227,TRUE,_xll.ohTrigger(RecalcTrigger,Trigger3M)),NA())</f>
        <v>2.2534007817256452E-2</v>
      </c>
      <c r="N2227" s="52">
        <f>IFERROR(_xll.qlIndexFixing(Index6M,$H2227,TRUE,_xll.ohTrigger(RecalcTrigger,Trigger6M)),NA())</f>
        <v>2.4109972390062229E-2</v>
      </c>
      <c r="O2227" s="52">
        <f>IFERROR(_xll.qlIndexFixing(ONIndex6M,I2227,TRUE,_xll.ohTrigger(RecalcTrigger,Trigger6M)),NA())</f>
        <v>2.4018400117746808E-2</v>
      </c>
      <c r="P2227" s="52">
        <f>IFERROR(_xll.qlIndexFixing(Index1Y,$H2227,TRUE,_xll.ohTrigger(RecalcTrigger,Trigger1Y)),NA())</f>
        <v>2.595686324303096E-2</v>
      </c>
      <c r="Q2227" s="52">
        <f>IFERROR(_xll.qlIndexFixing(ONIndex1Y,I2227,TRUE,_xll.ohTrigger(RecalcTrigger,Trigger1Y)),NA())</f>
        <v>2.5708973666764834E-2</v>
      </c>
    </row>
    <row r="2228" spans="2:17" x14ac:dyDescent="0.2">
      <c r="B2228" s="46" t="s">
        <v>51</v>
      </c>
      <c r="D2228" s="49">
        <f>_xll.qlCalendarAdvance(LocalCalendar,$D2227,B2228,"f",FALSE)</f>
        <v>55240</v>
      </c>
      <c r="E2228" s="49">
        <f>_xll.qlInterestRateIndexValueDate(IndexON,D2228)</f>
        <v>55240</v>
      </c>
      <c r="F2228" s="52">
        <f>IFERROR(_xll.qlIndexFixing(IndexON,D2228,TRUE,_xll.ohTrigger(RecalcTrigger,TriggerON)),NA())</f>
        <v>1.8987671993109245E-2</v>
      </c>
      <c r="H2228" s="49">
        <f>_xll.qlCalendarAdvance(IborCalendar,$H2227,B2228,"f",FALSE)</f>
        <v>55227</v>
      </c>
      <c r="I2228" s="49">
        <f>_xll.qlInterestRateIndexValueDate(Index1M,$H2228)</f>
        <v>55229</v>
      </c>
      <c r="J2228" s="52">
        <f>IFERROR(_xll.qlIndexFixing(Index1M,$H2228,TRUE,_xll.ohTrigger(RecalcTrigger,Trigger1M)),NA())</f>
        <v>2.1142145501901584E-2</v>
      </c>
      <c r="K2228" s="52">
        <f>IFERROR(_xll.qlIndexFixing(ONIndex1M,I2228,TRUE,_xll.ohTrigger(RecalcTrigger,Trigger1M)),NA())</f>
        <v>2.1131370989557752E-2</v>
      </c>
      <c r="L2228" s="52">
        <f>IFERROR(_xll.qlIndexFixing(Index3M,H2228,TRUE,_xll.ohTrigger(RecalcTrigger,Trigger3M)),NA())</f>
        <v>2.2565928881205729E-2</v>
      </c>
      <c r="M2228" s="52">
        <f>IFERROR(_xll.qlIndexFixing(ONIndex3M,I2228,TRUE,_xll.ohTrigger(RecalcTrigger,Trigger3M)),NA())</f>
        <v>2.252972460760283E-2</v>
      </c>
      <c r="N2228" s="52">
        <f>IFERROR(_xll.qlIndexFixing(Index6M,$H2228,TRUE,_xll.ohTrigger(RecalcTrigger,Trigger6M)),NA())</f>
        <v>2.410574458710953E-2</v>
      </c>
      <c r="O2228" s="52">
        <f>IFERROR(_xll.qlIndexFixing(ONIndex6M,I2228,TRUE,_xll.ohTrigger(RecalcTrigger,Trigger6M)),NA())</f>
        <v>2.4014239333496334E-2</v>
      </c>
      <c r="P2228" s="52">
        <f>IFERROR(_xll.qlIndexFixing(Index1Y,$H2228,TRUE,_xll.ohTrigger(RecalcTrigger,Trigger1Y)),NA())</f>
        <v>2.5953384824006099E-2</v>
      </c>
      <c r="Q2228" s="52">
        <f>IFERROR(_xll.qlIndexFixing(ONIndex1Y,I2228,TRUE,_xll.ohTrigger(RecalcTrigger,Trigger1Y)),NA())</f>
        <v>2.5705602335390765E-2</v>
      </c>
    </row>
    <row r="2229" spans="2:17" x14ac:dyDescent="0.2">
      <c r="B2229" s="46" t="s">
        <v>51</v>
      </c>
      <c r="D2229" s="49">
        <f>_xll.qlCalendarAdvance(LocalCalendar,$D2228,B2229,"f",FALSE)</f>
        <v>55247</v>
      </c>
      <c r="E2229" s="49">
        <f>_xll.qlInterestRateIndexValueDate(IndexON,D2229)</f>
        <v>55247</v>
      </c>
      <c r="F2229" s="52">
        <f>IFERROR(_xll.qlIndexFixing(IndexON,D2229,TRUE,_xll.ohTrigger(RecalcTrigger,TriggerON)),NA())</f>
        <v>1.8983445741680427E-2</v>
      </c>
      <c r="H2229" s="49">
        <f>_xll.qlCalendarAdvance(IborCalendar,$H2228,B2229,"f",FALSE)</f>
        <v>55234</v>
      </c>
      <c r="I2229" s="49">
        <f>_xll.qlInterestRateIndexValueDate(Index1M,$H2229)</f>
        <v>55236</v>
      </c>
      <c r="J2229" s="52">
        <f>IFERROR(_xll.qlIndexFixing(Index1M,$H2229,TRUE,_xll.ohTrigger(RecalcTrigger,Trigger1M)),NA())</f>
        <v>2.1138836680934685E-2</v>
      </c>
      <c r="K2229" s="52">
        <f>IFERROR(_xll.qlIndexFixing(ONIndex1M,I2229,TRUE,_xll.ohTrigger(RecalcTrigger,Trigger1M)),NA())</f>
        <v>2.112808438686109E-2</v>
      </c>
      <c r="L2229" s="52">
        <f>IFERROR(_xll.qlIndexFixing(Index3M,H2229,TRUE,_xll.ohTrigger(RecalcTrigger,Trigger3M)),NA())</f>
        <v>2.2561605378348722E-2</v>
      </c>
      <c r="M2229" s="52">
        <f>IFERROR(_xll.qlIndexFixing(ONIndex3M,I2229,TRUE,_xll.ohTrigger(RecalcTrigger,Trigger3M)),NA())</f>
        <v>2.2525439294485139E-2</v>
      </c>
      <c r="N2229" s="52">
        <f>IFERROR(_xll.qlIndexFixing(Index6M,$H2229,TRUE,_xll.ohTrigger(RecalcTrigger,Trigger6M)),NA())</f>
        <v>2.4101514869601826E-2</v>
      </c>
      <c r="O2229" s="52">
        <f>IFERROR(_xll.qlIndexFixing(ONIndex6M,I2229,TRUE,_xll.ohTrigger(RecalcTrigger,Trigger6M)),NA())</f>
        <v>2.4010078922600542E-2</v>
      </c>
      <c r="P2229" s="52">
        <f>IFERROR(_xll.qlIndexFixing(Index1Y,$H2229,TRUE,_xll.ohTrigger(RecalcTrigger,Trigger1Y)),NA())</f>
        <v>2.5949902659955369E-2</v>
      </c>
      <c r="Q2229" s="52">
        <f>IFERROR(_xll.qlIndexFixing(ONIndex1Y,I2229,TRUE,_xll.ohTrigger(RecalcTrigger,Trigger1Y)),NA())</f>
        <v>2.5702247712517945E-2</v>
      </c>
    </row>
    <row r="2230" spans="2:17" x14ac:dyDescent="0.2">
      <c r="B2230" s="46" t="s">
        <v>51</v>
      </c>
      <c r="D2230" s="49">
        <f>_xll.qlCalendarAdvance(LocalCalendar,$D2229,B2230,"f",FALSE)</f>
        <v>55254</v>
      </c>
      <c r="E2230" s="49">
        <f>_xll.qlInterestRateIndexValueDate(IndexON,D2230)</f>
        <v>55254</v>
      </c>
      <c r="F2230" s="52">
        <f>IFERROR(_xll.qlIndexFixing(IndexON,D2230,TRUE,_xll.ohTrigger(RecalcTrigger,TriggerON)),NA())</f>
        <v>1.8979217596326592E-2</v>
      </c>
      <c r="H2230" s="49">
        <f>_xll.qlCalendarAdvance(IborCalendar,$H2229,B2230,"f",FALSE)</f>
        <v>55241</v>
      </c>
      <c r="I2230" s="49">
        <f>_xll.qlInterestRateIndexValueDate(Index1M,$H2230)</f>
        <v>55247</v>
      </c>
      <c r="J2230" s="52">
        <f>IFERROR(_xll.qlIndexFixing(Index1M,$H2230,TRUE,_xll.ohTrigger(RecalcTrigger,Trigger1M)),NA())</f>
        <v>2.1133238178201452E-2</v>
      </c>
      <c r="K2230" s="52">
        <f>IFERROR(_xll.qlIndexFixing(ONIndex1M,I2230,TRUE,_xll.ohTrigger(RecalcTrigger,Trigger1M)),NA())</f>
        <v>2.1122135422233512E-2</v>
      </c>
      <c r="L2230" s="52">
        <f>IFERROR(_xll.qlIndexFixing(Index3M,H2230,TRUE,_xll.ohTrigger(RecalcTrigger,Trigger3M)),NA())</f>
        <v>2.2554015591607083E-2</v>
      </c>
      <c r="M2230" s="52">
        <f>IFERROR(_xll.qlIndexFixing(ONIndex3M,I2230,TRUE,_xll.ohTrigger(RecalcTrigger,Trigger3M)),NA())</f>
        <v>2.2517905265777571E-2</v>
      </c>
      <c r="N2230" s="52">
        <f>IFERROR(_xll.qlIndexFixing(Index6M,$H2230,TRUE,_xll.ohTrigger(RecalcTrigger,Trigger6M)),NA())</f>
        <v>2.4093864362540018E-2</v>
      </c>
      <c r="O2230" s="52">
        <f>IFERROR(_xll.qlIndexFixing(ONIndex6M,I2230,TRUE,_xll.ohTrigger(RecalcTrigger,Trigger6M)),NA())</f>
        <v>2.4002535749927389E-2</v>
      </c>
      <c r="P2230" s="52">
        <f>IFERROR(_xll.qlIndexFixing(Index1Y,$H2230,TRUE,_xll.ohTrigger(RecalcTrigger,Trigger1Y)),NA())</f>
        <v>2.5943748685208261E-2</v>
      </c>
      <c r="Q2230" s="52">
        <f>IFERROR(_xll.qlIndexFixing(ONIndex1Y,I2230,TRUE,_xll.ohTrigger(RecalcTrigger,Trigger1Y)),NA())</f>
        <v>2.5695650147650184E-2</v>
      </c>
    </row>
    <row r="2231" spans="2:17" x14ac:dyDescent="0.2">
      <c r="B2231" s="46" t="s">
        <v>51</v>
      </c>
      <c r="D2231" s="49">
        <f>_xll.qlCalendarAdvance(LocalCalendar,$D2230,B2231,"f",FALSE)</f>
        <v>55261</v>
      </c>
      <c r="E2231" s="49">
        <f>_xll.qlInterestRateIndexValueDate(IndexON,D2231)</f>
        <v>55261</v>
      </c>
      <c r="F2231" s="52">
        <f>IFERROR(_xll.qlIndexFixing(IndexON,D2231,TRUE,_xll.ohTrigger(RecalcTrigger,TriggerON)),NA())</f>
        <v>1.8974987556967804E-2</v>
      </c>
      <c r="H2231" s="49">
        <f>_xll.qlCalendarAdvance(IborCalendar,$H2230,B2231,"f",FALSE)</f>
        <v>55248</v>
      </c>
      <c r="I2231" s="49">
        <f>_xll.qlInterestRateIndexValueDate(Index1M,$H2231)</f>
        <v>55250</v>
      </c>
      <c r="J2231" s="52">
        <f>IFERROR(_xll.qlIndexFixing(Index1M,$H2231,TRUE,_xll.ohTrigger(RecalcTrigger,Trigger1M)),NA())</f>
        <v>2.1132193819491833E-2</v>
      </c>
      <c r="K2231" s="52">
        <f>IFERROR(_xll.qlIndexFixing(ONIndex1M,I2231,TRUE,_xll.ohTrigger(RecalcTrigger,Trigger1M)),NA())</f>
        <v>2.1121486000810208E-2</v>
      </c>
      <c r="L2231" s="52">
        <f>IFERROR(_xll.qlIndexFixing(Index3M,H2231,TRUE,_xll.ohTrigger(RecalcTrigger,Trigger3M)),NA())</f>
        <v>2.2551765376961037E-2</v>
      </c>
      <c r="M2231" s="52">
        <f>IFERROR(_xll.qlIndexFixing(ONIndex3M,I2231,TRUE,_xll.ohTrigger(RecalcTrigger,Trigger3M)),NA())</f>
        <v>2.2516862358044065E-2</v>
      </c>
      <c r="N2231" s="52">
        <f>IFERROR(_xll.qlIndexFixing(Index6M,$H2231,TRUE,_xll.ohTrigger(RecalcTrigger,Trigger6M)),NA())</f>
        <v>2.4093548807501676E-2</v>
      </c>
      <c r="O2231" s="52">
        <f>IFERROR(_xll.qlIndexFixing(ONIndex6M,I2231,TRUE,_xll.ohTrigger(RecalcTrigger,Trigger6M)),NA())</f>
        <v>2.4001759220846353E-2</v>
      </c>
      <c r="P2231" s="52">
        <f>IFERROR(_xll.qlIndexFixing(Index1Y,$H2231,TRUE,_xll.ohTrigger(RecalcTrigger,Trigger1Y)),NA())</f>
        <v>2.5942925256358784E-2</v>
      </c>
      <c r="Q2231" s="52">
        <f>IFERROR(_xll.qlIndexFixing(ONIndex1Y,I2231,TRUE,_xll.ohTrigger(RecalcTrigger,Trigger1Y)),NA())</f>
        <v>2.5695588592355989E-2</v>
      </c>
    </row>
    <row r="2232" spans="2:17" x14ac:dyDescent="0.2">
      <c r="B2232" s="46" t="s">
        <v>51</v>
      </c>
      <c r="D2232" s="49">
        <f>_xll.qlCalendarAdvance(LocalCalendar,$D2231,B2232,"f",FALSE)</f>
        <v>55268</v>
      </c>
      <c r="E2232" s="49">
        <f>_xll.qlInterestRateIndexValueDate(IndexON,D2232)</f>
        <v>55268</v>
      </c>
      <c r="F2232" s="52">
        <f>IFERROR(_xll.qlIndexFixing(IndexON,D2232,TRUE,_xll.ohTrigger(RecalcTrigger,TriggerON)),NA())</f>
        <v>1.8970755623763935E-2</v>
      </c>
      <c r="H2232" s="49">
        <f>_xll.qlCalendarAdvance(IborCalendar,$H2231,B2232,"f",FALSE)</f>
        <v>55255</v>
      </c>
      <c r="I2232" s="49">
        <f>_xll.qlInterestRateIndexValueDate(Index1M,$H2232)</f>
        <v>55257</v>
      </c>
      <c r="J2232" s="52">
        <f>IFERROR(_xll.qlIndexFixing(Index1M,$H2232,TRUE,_xll.ohTrigger(RecalcTrigger,Trigger1M)),NA())</f>
        <v>2.1128859779023609E-2</v>
      </c>
      <c r="K2232" s="52">
        <f>IFERROR(_xll.qlIndexFixing(ONIndex1M,I2232,TRUE,_xll.ohTrigger(RecalcTrigger,Trigger1M)),NA())</f>
        <v>2.1118174217455987E-2</v>
      </c>
      <c r="L2232" s="52">
        <f>IFERROR(_xll.qlIndexFixing(Index3M,H2232,TRUE,_xll.ohTrigger(RecalcTrigger,Trigger3M)),NA())</f>
        <v>2.254743680541061E-2</v>
      </c>
      <c r="M2232" s="52">
        <f>IFERROR(_xll.qlIndexFixing(ONIndex3M,I2232,TRUE,_xll.ohTrigger(RecalcTrigger,Trigger3M)),NA())</f>
        <v>2.2512570734640747E-2</v>
      </c>
      <c r="N2232" s="52">
        <f>IFERROR(_xll.qlIndexFixing(Index6M,$H2232,TRUE,_xll.ohTrigger(RecalcTrigger,Trigger6M)),NA())</f>
        <v>2.408881304535343E-2</v>
      </c>
      <c r="O2232" s="52">
        <f>IFERROR(_xll.qlIndexFixing(ONIndex6M,I2232,TRUE,_xll.ohTrigger(RecalcTrigger,Trigger6M)),NA())</f>
        <v>2.3997599929987956E-2</v>
      </c>
      <c r="P2232" s="52">
        <f>IFERROR(_xll.qlIndexFixing(Index1Y,$H2232,TRUE,_xll.ohTrigger(RecalcTrigger,Trigger1Y)),NA())</f>
        <v>2.593942909661974E-2</v>
      </c>
      <c r="Q2232" s="52">
        <f>IFERROR(_xll.qlIndexFixing(ONIndex1Y,I2232,TRUE,_xll.ohTrigger(RecalcTrigger,Trigger1Y)),NA())</f>
        <v>2.5692284095040208E-2</v>
      </c>
    </row>
    <row r="2233" spans="2:17" x14ac:dyDescent="0.2">
      <c r="B2233" s="46" t="s">
        <v>51</v>
      </c>
      <c r="D2233" s="49">
        <f>_xll.qlCalendarAdvance(LocalCalendar,$D2232,B2233,"f",FALSE)</f>
        <v>55275</v>
      </c>
      <c r="E2233" s="49">
        <f>_xll.qlInterestRateIndexValueDate(IndexON,D2233)</f>
        <v>55275</v>
      </c>
      <c r="F2233" s="52">
        <f>IFERROR(_xll.qlIndexFixing(IndexON,D2233,TRUE,_xll.ohTrigger(RecalcTrigger,TriggerON)),NA())</f>
        <v>1.8966521796555114E-2</v>
      </c>
      <c r="H2233" s="49">
        <f>_xll.qlCalendarAdvance(IborCalendar,$H2232,B2233,"f",FALSE)</f>
        <v>55262</v>
      </c>
      <c r="I2233" s="49">
        <f>_xll.qlInterestRateIndexValueDate(Index1M,$H2233)</f>
        <v>55264</v>
      </c>
      <c r="J2233" s="52">
        <f>IFERROR(_xll.qlIndexFixing(Index1M,$H2233,TRUE,_xll.ohTrigger(RecalcTrigger,Trigger1M)),NA())</f>
        <v>2.1125517332074715E-2</v>
      </c>
      <c r="K2233" s="52">
        <f>IFERROR(_xll.qlIndexFixing(ONIndex1M,I2233,TRUE,_xll.ohTrigger(RecalcTrigger,Trigger1M)),NA())</f>
        <v>2.1114854040522602E-2</v>
      </c>
      <c r="L2233" s="52">
        <f>IFERROR(_xll.qlIndexFixing(Index3M,H2233,TRUE,_xll.ohTrigger(RecalcTrigger,Trigger3M)),NA())</f>
        <v>2.2543106123398052E-2</v>
      </c>
      <c r="M2233" s="52">
        <f>IFERROR(_xll.qlIndexFixing(ONIndex3M,I2233,TRUE,_xll.ohTrigger(RecalcTrigger,Trigger3M)),NA())</f>
        <v>2.2508277007826649E-2</v>
      </c>
      <c r="N2233" s="52">
        <f>IFERROR(_xll.qlIndexFixing(Index6M,$H2233,TRUE,_xll.ohTrigger(RecalcTrigger,Trigger6M)),NA())</f>
        <v>2.4084574485235193E-2</v>
      </c>
      <c r="O2233" s="52">
        <f>IFERROR(_xll.qlIndexFixing(ONIndex6M,I2233,TRUE,_xll.ohTrigger(RecalcTrigger,Trigger6M)),NA())</f>
        <v>2.3993441012430949E-2</v>
      </c>
      <c r="P2233" s="52">
        <f>IFERROR(_xll.qlIndexFixing(Index1Y,$H2233,TRUE,_xll.ohTrigger(RecalcTrigger,Trigger1Y)),NA())</f>
        <v>2.5936598845538571E-2</v>
      </c>
      <c r="Q2233" s="52">
        <f>IFERROR(_xll.qlIndexFixing(ONIndex1Y,I2233,TRUE,_xll.ohTrigger(RecalcTrigger,Trigger1Y)),NA())</f>
        <v>2.5688996306252321E-2</v>
      </c>
    </row>
    <row r="2234" spans="2:17" x14ac:dyDescent="0.2">
      <c r="B2234" s="46" t="s">
        <v>51</v>
      </c>
      <c r="D2234" s="49">
        <f>_xll.qlCalendarAdvance(LocalCalendar,$D2233,B2234,"f",FALSE)</f>
        <v>55282</v>
      </c>
      <c r="E2234" s="49">
        <f>_xll.qlInterestRateIndexValueDate(IndexON,D2234)</f>
        <v>55282</v>
      </c>
      <c r="F2234" s="52">
        <f>IFERROR(_xll.qlIndexFixing(IndexON,D2234,TRUE,_xll.ohTrigger(RecalcTrigger,TriggerON)),NA())</f>
        <v>1.8962286075421275E-2</v>
      </c>
      <c r="H2234" s="49">
        <f>_xll.qlCalendarAdvance(IborCalendar,$H2233,B2234,"f",FALSE)</f>
        <v>55269</v>
      </c>
      <c r="I2234" s="49">
        <f>_xll.qlInterestRateIndexValueDate(Index1M,$H2234)</f>
        <v>55271</v>
      </c>
      <c r="J2234" s="52">
        <f>IFERROR(_xll.qlIndexFixing(Index1M,$H2234,TRUE,_xll.ohTrigger(RecalcTrigger,Trigger1M)),NA())</f>
        <v>2.1122924719590683E-2</v>
      </c>
      <c r="K2234" s="52">
        <f>IFERROR(_xll.qlIndexFixing(ONIndex1M,I2234,TRUE,_xll.ohTrigger(RecalcTrigger,Trigger1M)),NA())</f>
        <v>2.1111906328601382E-2</v>
      </c>
      <c r="L2234" s="52">
        <f>IFERROR(_xll.qlIndexFixing(Index3M,H2234,TRUE,_xll.ohTrigger(RecalcTrigger,Trigger3M)),NA())</f>
        <v>2.2539956203354746E-2</v>
      </c>
      <c r="M2234" s="52">
        <f>IFERROR(_xll.qlIndexFixing(ONIndex3M,I2234,TRUE,_xll.ohTrigger(RecalcTrigger,Trigger3M)),NA())</f>
        <v>2.2504377564898093E-2</v>
      </c>
      <c r="N2234" s="52">
        <f>IFERROR(_xll.qlIndexFixing(Index6M,$H2234,TRUE,_xll.ohTrigger(RecalcTrigger,Trigger6M)),NA())</f>
        <v>2.4080831581860949E-2</v>
      </c>
      <c r="O2234" s="52">
        <f>IFERROR(_xll.qlIndexFixing(ONIndex6M,I2234,TRUE,_xll.ohTrigger(RecalcTrigger,Trigger6M)),NA())</f>
        <v>2.398978467621049E-2</v>
      </c>
      <c r="P2234" s="52">
        <f>IFERROR(_xll.qlIndexFixing(Index1Y,$H2234,TRUE,_xll.ohTrigger(RecalcTrigger,Trigger1Y)),NA())</f>
        <v>2.5933090309358944E-2</v>
      </c>
      <c r="Q2234" s="52">
        <f>IFERROR(_xll.qlIndexFixing(ONIndex1Y,I2234,TRUE,_xll.ohTrigger(RecalcTrigger,Trigger1Y)),NA())</f>
        <v>2.568640858441551E-2</v>
      </c>
    </row>
    <row r="2235" spans="2:17" x14ac:dyDescent="0.2">
      <c r="B2235" s="46" t="s">
        <v>51</v>
      </c>
      <c r="D2235" s="49">
        <f>_xll.qlCalendarAdvance(LocalCalendar,$D2234,B2235,"f",FALSE)</f>
        <v>55289</v>
      </c>
      <c r="E2235" s="49">
        <f>_xll.qlInterestRateIndexValueDate(IndexON,D2235)</f>
        <v>55289</v>
      </c>
      <c r="F2235" s="52">
        <f>IFERROR(_xll.qlIndexFixing(IndexON,D2235,TRUE,_xll.ohTrigger(RecalcTrigger,TriggerON)),NA())</f>
        <v>1.895804846036242E-2</v>
      </c>
      <c r="H2235" s="49">
        <f>_xll.qlCalendarAdvance(IborCalendar,$H2234,B2235,"f",FALSE)</f>
        <v>55276</v>
      </c>
      <c r="I2235" s="49">
        <f>_xll.qlInterestRateIndexValueDate(Index1M,$H2235)</f>
        <v>55278</v>
      </c>
      <c r="J2235" s="52">
        <f>IFERROR(_xll.qlIndexFixing(Index1M,$H2235,TRUE,_xll.ohTrigger(RecalcTrigger,Trigger1M)),NA())</f>
        <v>2.1118807218742642E-2</v>
      </c>
      <c r="K2235" s="52">
        <f>IFERROR(_xll.qlIndexFixing(ONIndex1M,I2235,TRUE,_xll.ohTrigger(RecalcTrigger,Trigger1M)),NA())</f>
        <v>2.1108188505971626E-2</v>
      </c>
      <c r="L2235" s="52">
        <f>IFERROR(_xll.qlIndexFixing(Index3M,H2235,TRUE,_xll.ohTrigger(RecalcTrigger,Trigger3M)),NA())</f>
        <v>2.2535620036264675E-2</v>
      </c>
      <c r="M2235" s="52">
        <f>IFERROR(_xll.qlIndexFixing(ONIndex3M,I2235,TRUE,_xll.ohTrigger(RecalcTrigger,Trigger3M)),NA())</f>
        <v>2.2499683243939472E-2</v>
      </c>
      <c r="N2235" s="52">
        <f>IFERROR(_xll.qlIndexFixing(Index6M,$H2235,TRUE,_xll.ohTrigger(RecalcTrigger,Trigger6M)),NA())</f>
        <v>2.4076089726328048E-2</v>
      </c>
      <c r="O2235" s="52">
        <f>IFERROR(_xll.qlIndexFixing(ONIndex6M,I2235,TRUE,_xll.ohTrigger(RecalcTrigger,Trigger6M)),NA())</f>
        <v>2.3985124202683394E-2</v>
      </c>
      <c r="P2235" s="52">
        <f>IFERROR(_xll.qlIndexFixing(Index1Y,$H2235,TRUE,_xll.ohTrigger(RecalcTrigger,Trigger1Y)),NA())</f>
        <v>2.5929575265939132E-2</v>
      </c>
      <c r="Q2235" s="52">
        <f>IFERROR(_xll.qlIndexFixing(ONIndex1Y,I2235,TRUE,_xll.ohTrigger(RecalcTrigger,Trigger1Y)),NA())</f>
        <v>2.5682470134542612E-2</v>
      </c>
    </row>
    <row r="2236" spans="2:17" x14ac:dyDescent="0.2">
      <c r="B2236" s="46" t="s">
        <v>51</v>
      </c>
      <c r="D2236" s="49">
        <f>_xll.qlCalendarAdvance(LocalCalendar,$D2235,B2236,"f",FALSE)</f>
        <v>55296</v>
      </c>
      <c r="E2236" s="49">
        <f>_xll.qlInterestRateIndexValueDate(IndexON,D2236)</f>
        <v>55296</v>
      </c>
      <c r="F2236" s="52">
        <f>IFERROR(_xll.qlIndexFixing(IndexON,D2236,TRUE,_xll.ohTrigger(RecalcTrigger,TriggerON)),NA())</f>
        <v>1.8953808951458484E-2</v>
      </c>
      <c r="H2236" s="49">
        <f>_xll.qlCalendarAdvance(IborCalendar,$H2235,B2236,"f",FALSE)</f>
        <v>55283</v>
      </c>
      <c r="I2236" s="49">
        <f>_xll.qlInterestRateIndexValueDate(Index1M,$H2236)</f>
        <v>55285</v>
      </c>
      <c r="J2236" s="52">
        <f>IFERROR(_xll.qlIndexFixing(Index1M,$H2236,TRUE,_xll.ohTrigger(RecalcTrigger,Trigger1M)),NA())</f>
        <v>2.1115439552377515E-2</v>
      </c>
      <c r="K2236" s="52">
        <f>IFERROR(_xll.qlIndexFixing(ONIndex1M,I2236,TRUE,_xll.ohTrigger(RecalcTrigger,Trigger1M)),NA())</f>
        <v>2.1104843148354036E-2</v>
      </c>
      <c r="L2236" s="52">
        <f>IFERROR(_xll.qlIndexFixing(Index3M,H2236,TRUE,_xll.ohTrigger(RecalcTrigger,Trigger3M)),NA())</f>
        <v>2.2531281758494462E-2</v>
      </c>
      <c r="M2236" s="52">
        <f>IFERROR(_xll.qlIndexFixing(ONIndex3M,I2236,TRUE,_xll.ohTrigger(RecalcTrigger,Trigger3M)),NA())</f>
        <v>2.2495383206813102E-2</v>
      </c>
      <c r="N2236" s="52">
        <f>IFERROR(_xll.qlIndexFixing(Index6M,$H2236,TRUE,_xll.ohTrigger(RecalcTrigger,Trigger6M)),NA())</f>
        <v>2.407184331041207E-2</v>
      </c>
      <c r="O2236" s="52">
        <f>IFERROR(_xll.qlIndexFixing(ONIndex6M,I2236,TRUE,_xll.ohTrigger(RecalcTrigger,Trigger6M)),NA())</f>
        <v>2.3980964195970955E-2</v>
      </c>
      <c r="P2236" s="52">
        <f>IFERROR(_xll.qlIndexFixing(Index1Y,$H2236,TRUE,_xll.ohTrigger(RecalcTrigger,Trigger1Y)),NA())</f>
        <v>2.592538407946543E-2</v>
      </c>
      <c r="Q2236" s="52">
        <f>IFERROR(_xll.qlIndexFixing(ONIndex1Y,I2236,TRUE,_xll.ohTrigger(RecalcTrigger,Trigger1Y)),NA())</f>
        <v>2.5679215679783596E-2</v>
      </c>
    </row>
    <row r="2237" spans="2:17" x14ac:dyDescent="0.2">
      <c r="B2237" s="46" t="s">
        <v>51</v>
      </c>
      <c r="D2237" s="49">
        <f>_xll.qlCalendarAdvance(LocalCalendar,$D2236,B2237,"f",FALSE)</f>
        <v>55303</v>
      </c>
      <c r="E2237" s="49">
        <f>_xll.qlInterestRateIndexValueDate(IndexON,D2237)</f>
        <v>55303</v>
      </c>
      <c r="F2237" s="52">
        <f>IFERROR(_xll.qlIndexFixing(IndexON,D2237,TRUE,_xll.ohTrigger(RecalcTrigger,TriggerON)),NA())</f>
        <v>1.8949567548469659E-2</v>
      </c>
      <c r="H2237" s="49">
        <f>_xll.qlCalendarAdvance(IborCalendar,$H2236,B2237,"f",FALSE)</f>
        <v>55290</v>
      </c>
      <c r="I2237" s="49">
        <f>_xll.qlInterestRateIndexValueDate(Index1M,$H2237)</f>
        <v>55292</v>
      </c>
      <c r="J2237" s="52">
        <f>IFERROR(_xll.qlIndexFixing(Index1M,$H2237,TRUE,_xll.ohTrigger(RecalcTrigger,Trigger1M)),NA())</f>
        <v>2.1112063479552343E-2</v>
      </c>
      <c r="K2237" s="52">
        <f>IFERROR(_xll.qlIndexFixing(ONIndex1M,I2237,TRUE,_xll.ohTrigger(RecalcTrigger,Trigger1M)),NA())</f>
        <v>2.1101489397183926E-2</v>
      </c>
      <c r="L2237" s="52">
        <f>IFERROR(_xll.qlIndexFixing(Index3M,H2237,TRUE,_xll.ohTrigger(RecalcTrigger,Trigger3M)),NA())</f>
        <v>2.2526941370050062E-2</v>
      </c>
      <c r="M2237" s="52">
        <f>IFERROR(_xll.qlIndexFixing(ONIndex3M,I2237,TRUE,_xll.ohTrigger(RecalcTrigger,Trigger3M)),NA())</f>
        <v>2.2491081066302598E-2</v>
      </c>
      <c r="N2237" s="52">
        <f>IFERROR(_xll.qlIndexFixing(Index6M,$H2237,TRUE,_xll.ohTrigger(RecalcTrigger,Trigger6M)),NA())</f>
        <v>2.4067594150899173E-2</v>
      </c>
      <c r="O2237" s="52">
        <f>IFERROR(_xll.qlIndexFixing(ONIndex6M,I2237,TRUE,_xll.ohTrigger(RecalcTrigger,Trigger6M)),NA())</f>
        <v>2.3976801469753894E-2</v>
      </c>
      <c r="P2237" s="52">
        <f>IFERROR(_xll.qlIndexFixing(Index1Y,$H2237,TRUE,_xll.ohTrigger(RecalcTrigger,Trigger1Y)),NA())</f>
        <v>2.5921855928752593E-2</v>
      </c>
      <c r="Q2237" s="52">
        <f>IFERROR(_xll.qlIndexFixing(ONIndex1Y,I2237,TRUE,_xll.ohTrigger(RecalcTrigger,Trigger1Y)),NA())</f>
        <v>2.5675954425397052E-2</v>
      </c>
    </row>
    <row r="2238" spans="2:17" x14ac:dyDescent="0.2">
      <c r="B2238" s="46" t="s">
        <v>51</v>
      </c>
      <c r="D2238" s="49">
        <f>_xll.qlCalendarAdvance(LocalCalendar,$D2237,B2238,"f",FALSE)</f>
        <v>55310</v>
      </c>
      <c r="E2238" s="49">
        <f>_xll.qlInterestRateIndexValueDate(IndexON,D2238)</f>
        <v>55310</v>
      </c>
      <c r="F2238" s="52">
        <f>IFERROR(_xll.qlIndexFixing(IndexON,D2238,TRUE,_xll.ohTrigger(RecalcTrigger,TriggerON)),NA())</f>
        <v>1.8945324251555817E-2</v>
      </c>
      <c r="H2238" s="49">
        <f>_xll.qlCalendarAdvance(IborCalendar,$H2237,B2238,"f",FALSE)</f>
        <v>55297</v>
      </c>
      <c r="I2238" s="49">
        <f>_xll.qlInterestRateIndexValueDate(Index1M,$H2238)</f>
        <v>55299</v>
      </c>
      <c r="J2238" s="52">
        <f>IFERROR(_xll.qlIndexFixing(Index1M,$H2238,TRUE,_xll.ohTrigger(RecalcTrigger,Trigger1M)),NA())</f>
        <v>2.1108679000282599E-2</v>
      </c>
      <c r="K2238" s="52">
        <f>IFERROR(_xll.qlIndexFixing(ONIndex1M,I2238,TRUE,_xll.ohTrigger(RecalcTrigger,Trigger1M)),NA())</f>
        <v>2.1098504927352657E-2</v>
      </c>
      <c r="L2238" s="52">
        <f>IFERROR(_xll.qlIndexFixing(Index3M,H2238,TRUE,_xll.ohTrigger(RecalcTrigger,Trigger3M)),NA())</f>
        <v>2.2522991427997383E-2</v>
      </c>
      <c r="M2238" s="52">
        <f>IFERROR(_xll.qlIndexFixing(ONIndex3M,I2238,TRUE,_xll.ohTrigger(RecalcTrigger,Trigger3M)),NA())</f>
        <v>2.2487171533658312E-2</v>
      </c>
      <c r="N2238" s="52">
        <f>IFERROR(_xll.qlIndexFixing(Index6M,$H2238,TRUE,_xll.ohTrigger(RecalcTrigger,Trigger6M)),NA())</f>
        <v>2.4063342247808372E-2</v>
      </c>
      <c r="O2238" s="52">
        <f>IFERROR(_xll.qlIndexFixing(ONIndex6M,I2238,TRUE,_xll.ohTrigger(RecalcTrigger,Trigger6M)),NA())</f>
        <v>2.3973136493418146E-2</v>
      </c>
      <c r="P2238" s="52">
        <f>IFERROR(_xll.qlIndexFixing(Index1Y,$H2238,TRUE,_xll.ohTrigger(RecalcTrigger,Trigger1Y)),NA())</f>
        <v>2.5918988568892947E-2</v>
      </c>
      <c r="Q2238" s="52">
        <f>IFERROR(_xll.qlIndexFixing(ONIndex1Y,I2238,TRUE,_xll.ohTrigger(RecalcTrigger,Trigger1Y)),NA())</f>
        <v>2.5673367976541961E-2</v>
      </c>
    </row>
    <row r="2239" spans="2:17" x14ac:dyDescent="0.2">
      <c r="B2239" s="46" t="s">
        <v>51</v>
      </c>
      <c r="D2239" s="49">
        <f>_xll.qlCalendarAdvance(LocalCalendar,$D2238,B2239,"f",FALSE)</f>
        <v>55317</v>
      </c>
      <c r="E2239" s="49">
        <f>_xll.qlInterestRateIndexValueDate(IndexON,D2239)</f>
        <v>55317</v>
      </c>
      <c r="F2239" s="52">
        <f>IFERROR(_xll.qlIndexFixing(IndexON,D2239,TRUE,_xll.ohTrigger(RecalcTrigger,TriggerON)),NA())</f>
        <v>1.8941079060716959E-2</v>
      </c>
      <c r="H2239" s="49">
        <f>_xll.qlCalendarAdvance(IborCalendar,$H2238,B2239,"f",FALSE)</f>
        <v>55304</v>
      </c>
      <c r="I2239" s="49">
        <f>_xll.qlInterestRateIndexValueDate(Index1M,$H2239)</f>
        <v>55306</v>
      </c>
      <c r="J2239" s="52">
        <f>IFERROR(_xll.qlIndexFixing(Index1M,$H2239,TRUE,_xll.ohTrigger(RecalcTrigger,Trigger1M)),NA())</f>
        <v>2.1105286114568283E-2</v>
      </c>
      <c r="K2239" s="52">
        <f>IFERROR(_xll.qlIndexFixing(ONIndex1M,I2239,TRUE,_xll.ohTrigger(RecalcTrigger,Trigger1M)),NA())</f>
        <v>2.1094756714212792E-2</v>
      </c>
      <c r="L2239" s="52">
        <f>IFERROR(_xll.qlIndexFixing(Index3M,H2239,TRUE,_xll.ohTrigger(RecalcTrigger,Trigger3M)),NA())</f>
        <v>2.2518646396462814E-2</v>
      </c>
      <c r="M2239" s="52">
        <f>IFERROR(_xll.qlIndexFixing(ONIndex3M,I2239,TRUE,_xll.ohTrigger(RecalcTrigger,Trigger3M)),NA())</f>
        <v>2.2482470474942673E-2</v>
      </c>
      <c r="N2239" s="52">
        <f>IFERROR(_xll.qlIndexFixing(Index6M,$H2239,TRUE,_xll.ohTrigger(RecalcTrigger,Trigger6M)),NA())</f>
        <v>2.4059087601156517E-2</v>
      </c>
      <c r="O2239" s="52">
        <f>IFERROR(_xll.qlIndexFixing(ONIndex6M,I2239,TRUE,_xll.ohTrigger(RecalcTrigger,Trigger6M)),NA())</f>
        <v>2.3968467858725973E-2</v>
      </c>
      <c r="P2239" s="52">
        <f>IFERROR(_xll.qlIndexFixing(Index1Y,$H2239,TRUE,_xll.ohTrigger(RecalcTrigger,Trigger1Y)),NA())</f>
        <v>2.5914778730938431E-2</v>
      </c>
      <c r="Q2239" s="52">
        <f>IFERROR(_xll.qlIndexFixing(ONIndex1Y,I2239,TRUE,_xll.ohTrigger(RecalcTrigger,Trigger1Y)),NA())</f>
        <v>2.5669411517927898E-2</v>
      </c>
    </row>
    <row r="2240" spans="2:17" x14ac:dyDescent="0.2">
      <c r="B2240" s="46" t="s">
        <v>51</v>
      </c>
      <c r="D2240" s="49">
        <f>_xll.qlCalendarAdvance(LocalCalendar,$D2239,B2240,"f",FALSE)</f>
        <v>55324</v>
      </c>
      <c r="E2240" s="49">
        <f>_xll.qlInterestRateIndexValueDate(IndexON,D2240)</f>
        <v>55324</v>
      </c>
      <c r="F2240" s="52">
        <f>IFERROR(_xll.qlIndexFixing(IndexON,D2240,TRUE,_xll.ohTrigger(RecalcTrigger,TriggerON)),NA())</f>
        <v>1.8936831976033019E-2</v>
      </c>
      <c r="H2240" s="49">
        <f>_xll.qlCalendarAdvance(IborCalendar,$H2239,B2240,"f",FALSE)</f>
        <v>55311</v>
      </c>
      <c r="I2240" s="49">
        <f>_xll.qlInterestRateIndexValueDate(Index1M,$H2240)</f>
        <v>55313</v>
      </c>
      <c r="J2240" s="52">
        <f>IFERROR(_xll.qlIndexFixing(Index1M,$H2240,TRUE,_xll.ohTrigger(RecalcTrigger,Trigger1M)),NA())</f>
        <v>2.1101884822419707E-2</v>
      </c>
      <c r="K2240" s="52">
        <f>IFERROR(_xll.qlIndexFixing(ONIndex1M,I2240,TRUE,_xll.ohTrigger(RecalcTrigger,Trigger1M)),NA())</f>
        <v>2.1091377782385123E-2</v>
      </c>
      <c r="L2240" s="52">
        <f>IFERROR(_xll.qlIndexFixing(Index3M,H2240,TRUE,_xll.ohTrigger(RecalcTrigger,Trigger3M)),NA())</f>
        <v>2.2513907540745705E-2</v>
      </c>
      <c r="M2240" s="52">
        <f>IFERROR(_xll.qlIndexFixing(ONIndex3M,I2240,TRUE,_xll.ohTrigger(RecalcTrigger,Trigger3M)),NA())</f>
        <v>2.2478162024146542E-2</v>
      </c>
      <c r="N2240" s="52">
        <f>IFERROR(_xll.qlIndexFixing(Index6M,$H2240,TRUE,_xll.ohTrigger(RecalcTrigger,Trigger6M)),NA())</f>
        <v>2.405483021096089E-2</v>
      </c>
      <c r="O2240" s="52">
        <f>IFERROR(_xll.qlIndexFixing(ONIndex6M,I2240,TRUE,_xll.ohTrigger(RecalcTrigger,Trigger6M)),NA())</f>
        <v>2.3964296973941757E-2</v>
      </c>
      <c r="P2240" s="52">
        <f>IFERROR(_xll.qlIndexFixing(Index1Y,$H2240,TRUE,_xll.ohTrigger(RecalcTrigger,Trigger1Y)),NA())</f>
        <v>2.5911229683984779E-2</v>
      </c>
      <c r="Q2240" s="52">
        <f>IFERROR(_xll.qlIndexFixing(ONIndex1Y,I2240,TRUE,_xll.ohTrigger(RecalcTrigger,Trigger1Y)),NA())</f>
        <v>2.5666129864791998E-2</v>
      </c>
    </row>
    <row r="2241" spans="2:17" x14ac:dyDescent="0.2">
      <c r="B2241" s="46" t="s">
        <v>51</v>
      </c>
      <c r="D2241" s="49">
        <f>_xll.qlCalendarAdvance(LocalCalendar,$D2240,B2241,"f",FALSE)</f>
        <v>55331</v>
      </c>
      <c r="E2241" s="49">
        <f>_xll.qlInterestRateIndexValueDate(IndexON,D2241)</f>
        <v>55331</v>
      </c>
      <c r="F2241" s="52">
        <f>IFERROR(_xll.qlIndexFixing(IndexON,D2241,TRUE,_xll.ohTrigger(RecalcTrigger,TriggerON)),NA())</f>
        <v>1.8932582997344127E-2</v>
      </c>
      <c r="H2241" s="49">
        <f>_xll.qlCalendarAdvance(IborCalendar,$H2240,B2241,"f",FALSE)</f>
        <v>55318</v>
      </c>
      <c r="I2241" s="49">
        <f>_xll.qlInterestRateIndexValueDate(Index1M,$H2241)</f>
        <v>55320</v>
      </c>
      <c r="J2241" s="52">
        <f>IFERROR(_xll.qlIndexFixing(Index1M,$H2241,TRUE,_xll.ohTrigger(RecalcTrigger,Trigger1M)),NA())</f>
        <v>2.1098475123839451E-2</v>
      </c>
      <c r="K2241" s="52">
        <f>IFERROR(_xll.qlIndexFixing(ONIndex1M,I2241,TRUE,_xll.ohTrigger(RecalcTrigger,Trigger1M)),NA())</f>
        <v>2.1087990456951644E-2</v>
      </c>
      <c r="L2241" s="52">
        <f>IFERROR(_xll.qlIndexFixing(Index3M,H2241,TRUE,_xll.ohTrigger(RecalcTrigger,Trigger3M)),NA())</f>
        <v>2.2509558709677684E-2</v>
      </c>
      <c r="M2241" s="52">
        <f>IFERROR(_xll.qlIndexFixing(ONIndex3M,I2241,TRUE,_xll.ohTrigger(RecalcTrigger,Trigger3M)),NA())</f>
        <v>2.2473851469886341E-2</v>
      </c>
      <c r="N2241" s="52">
        <f>IFERROR(_xll.qlIndexFixing(Index6M,$H2241,TRUE,_xll.ohTrigger(RecalcTrigger,Trigger6M)),NA())</f>
        <v>2.4050570077240936E-2</v>
      </c>
      <c r="O2241" s="52">
        <f>IFERROR(_xll.qlIndexFixing(ONIndex6M,I2241,TRUE,_xll.ohTrigger(RecalcTrigger,Trigger6M)),NA())</f>
        <v>2.3960123369626274E-2</v>
      </c>
      <c r="P2241" s="52">
        <f>IFERROR(_xll.qlIndexFixing(Index1Y,$H2241,TRUE,_xll.ohTrigger(RecalcTrigger,Trigger1Y)),NA())</f>
        <v>2.59076736717644E-2</v>
      </c>
      <c r="Q2241" s="52">
        <f>IFERROR(_xll.qlIndexFixing(ONIndex1Y,I2241,TRUE,_xll.ohTrigger(RecalcTrigger,Trigger1Y)),NA())</f>
        <v>2.5662841412055215E-2</v>
      </c>
    </row>
    <row r="2242" spans="2:17" x14ac:dyDescent="0.2">
      <c r="B2242" s="46" t="s">
        <v>51</v>
      </c>
      <c r="D2242" s="49">
        <f>_xll.qlCalendarAdvance(LocalCalendar,$D2241,B2242,"f",FALSE)</f>
        <v>55339</v>
      </c>
      <c r="E2242" s="49">
        <f>_xll.qlInterestRateIndexValueDate(IndexON,D2242)</f>
        <v>55339</v>
      </c>
      <c r="F2242" s="52">
        <f>IFERROR(_xll.qlIndexFixing(IndexON,D2242,TRUE,_xll.ohTrigger(RecalcTrigger,TriggerON)),NA())</f>
        <v>1.8927724702457738E-2</v>
      </c>
      <c r="H2242" s="49">
        <f>_xll.qlCalendarAdvance(IborCalendar,$H2241,B2242,"f",FALSE)</f>
        <v>55325</v>
      </c>
      <c r="I2242" s="49">
        <f>_xll.qlInterestRateIndexValueDate(Index1M,$H2242)</f>
        <v>55327</v>
      </c>
      <c r="J2242" s="52">
        <f>IFERROR(_xll.qlIndexFixing(Index1M,$H2242,TRUE,_xll.ohTrigger(RecalcTrigger,Trigger1M)),NA())</f>
        <v>2.1095057018848146E-2</v>
      </c>
      <c r="K2242" s="52">
        <f>IFERROR(_xll.qlIndexFixing(ONIndex1M,I2242,TRUE,_xll.ohTrigger(RecalcTrigger,Trigger1M)),NA())</f>
        <v>2.1084594738045581E-2</v>
      </c>
      <c r="L2242" s="52">
        <f>IFERROR(_xll.qlIndexFixing(Index3M,H2242,TRUE,_xll.ohTrigger(RecalcTrigger,Trigger3M)),NA())</f>
        <v>2.2505207767972889E-2</v>
      </c>
      <c r="M2242" s="52">
        <f>IFERROR(_xll.qlIndexFixing(ONIndex3M,I2242,TRUE,_xll.ohTrigger(RecalcTrigger,Trigger3M)),NA())</f>
        <v>2.2469538812242007E-2</v>
      </c>
      <c r="N2242" s="52">
        <f>IFERROR(_xll.qlIndexFixing(Index6M,$H2242,TRUE,_xll.ohTrigger(RecalcTrigger,Trigger6M)),NA())</f>
        <v>2.4047295846724721E-2</v>
      </c>
      <c r="O2242" s="52">
        <f>IFERROR(_xll.qlIndexFixing(ONIndex6M,I2242,TRUE,_xll.ohTrigger(RecalcTrigger,Trigger6M)),NA())</f>
        <v>2.3955947045832815E-2</v>
      </c>
      <c r="P2242" s="52">
        <f>IFERROR(_xll.qlIndexFixing(Index1Y,$H2242,TRUE,_xll.ohTrigger(RecalcTrigger,Trigger1Y)),NA())</f>
        <v>2.5904110694351563E-2</v>
      </c>
      <c r="Q2242" s="52">
        <f>IFERROR(_xll.qlIndexFixing(ONIndex1Y,I2242,TRUE,_xll.ohTrigger(RecalcTrigger,Trigger1Y)),NA())</f>
        <v>2.5659546159744195E-2</v>
      </c>
    </row>
    <row r="2243" spans="2:17" x14ac:dyDescent="0.2">
      <c r="B2243" s="46" t="s">
        <v>51</v>
      </c>
      <c r="D2243" s="49">
        <f>_xll.qlCalendarAdvance(LocalCalendar,$D2242,B2243,"f",FALSE)</f>
        <v>55346</v>
      </c>
      <c r="E2243" s="49">
        <f>_xll.qlInterestRateIndexValueDate(IndexON,D2243)</f>
        <v>55346</v>
      </c>
      <c r="F2243" s="52">
        <f>IFERROR(_xll.qlIndexFixing(IndexON,D2243,TRUE,_xll.ohTrigger(RecalcTrigger,TriggerON)),NA())</f>
        <v>1.892347166525532E-2</v>
      </c>
      <c r="H2243" s="49">
        <f>_xll.qlCalendarAdvance(IborCalendar,$H2242,B2243,"f",FALSE)</f>
        <v>55332</v>
      </c>
      <c r="I2243" s="49">
        <f>_xll.qlInterestRateIndexValueDate(Index1M,$H2243)</f>
        <v>55334</v>
      </c>
      <c r="J2243" s="52">
        <f>IFERROR(_xll.qlIndexFixing(Index1M,$H2243,TRUE,_xll.ohTrigger(RecalcTrigger,Trigger1M)),NA())</f>
        <v>2.109163050743805E-2</v>
      </c>
      <c r="K2243" s="52">
        <f>IFERROR(_xll.qlIndexFixing(ONIndex1M,I2243,TRUE,_xll.ohTrigger(RecalcTrigger,Trigger1M)),NA())</f>
        <v>2.1081190625560353E-2</v>
      </c>
      <c r="L2243" s="52">
        <f>IFERROR(_xll.qlIndexFixing(Index3M,H2243,TRUE,_xll.ohTrigger(RecalcTrigger,Trigger3M)),NA())</f>
        <v>2.2499683229293899E-2</v>
      </c>
      <c r="M2243" s="52">
        <f>IFERROR(_xll.qlIndexFixing(ONIndex3M,I2243,TRUE,_xll.ohTrigger(RecalcTrigger,Trigger3M)),NA())</f>
        <v>2.2465224051160249E-2</v>
      </c>
      <c r="N2243" s="52">
        <f>IFERROR(_xll.qlIndexFixing(Index6M,$H2243,TRUE,_xll.ohTrigger(RecalcTrigger,Trigger6M)),NA())</f>
        <v>2.4040559867902975E-2</v>
      </c>
      <c r="O2243" s="52">
        <f>IFERROR(_xll.qlIndexFixing(ONIndex6M,I2243,TRUE,_xll.ohTrigger(RecalcTrigger,Trigger6M)),NA())</f>
        <v>2.3951768002481444E-2</v>
      </c>
      <c r="P2243" s="52">
        <f>IFERROR(_xll.qlIndexFixing(Index1Y,$H2243,TRUE,_xll.ohTrigger(RecalcTrigger,Trigger1Y)),NA())</f>
        <v>2.5898548492388457E-2</v>
      </c>
      <c r="Q2243" s="52">
        <f>IFERROR(_xll.qlIndexFixing(ONIndex1Y,I2243,TRUE,_xll.ohTrigger(RecalcTrigger,Trigger1Y)),NA())</f>
        <v>2.5656244107832293E-2</v>
      </c>
    </row>
    <row r="2244" spans="2:17" x14ac:dyDescent="0.2">
      <c r="B2244" s="46" t="s">
        <v>51</v>
      </c>
      <c r="D2244" s="49">
        <f>_xll.qlCalendarAdvance(LocalCalendar,$D2243,B2244,"f",FALSE)</f>
        <v>55353</v>
      </c>
      <c r="E2244" s="49">
        <f>_xll.qlInterestRateIndexValueDate(IndexON,D2244)</f>
        <v>55353</v>
      </c>
      <c r="F2244" s="52">
        <f>IFERROR(_xll.qlIndexFixing(IndexON,D2244,TRUE,_xll.ohTrigger(RecalcTrigger,TriggerON)),NA())</f>
        <v>1.8919216734207822E-2</v>
      </c>
      <c r="H2244" s="49">
        <f>_xll.qlCalendarAdvance(IborCalendar,$H2243,B2244,"f",FALSE)</f>
        <v>55339</v>
      </c>
      <c r="I2244" s="49">
        <f>_xll.qlInterestRateIndexValueDate(Index1M,$H2244)</f>
        <v>55341</v>
      </c>
      <c r="J2244" s="52">
        <f>IFERROR(_xll.qlIndexFixing(Index1M,$H2244,TRUE,_xll.ohTrigger(RecalcTrigger,Trigger1M)),NA())</f>
        <v>2.1088195589624641E-2</v>
      </c>
      <c r="K2244" s="52">
        <f>IFERROR(_xll.qlIndexFixing(ONIndex1M,I2244,TRUE,_xll.ohTrigger(RecalcTrigger,Trigger1M)),NA())</f>
        <v>2.1077778119522605E-2</v>
      </c>
      <c r="L2244" s="52">
        <f>IFERROR(_xll.qlIndexFixing(Index3M,H2244,TRUE,_xll.ohTrigger(RecalcTrigger,Trigger3M)),NA())</f>
        <v>2.2496889577973682E-2</v>
      </c>
      <c r="M2244" s="52">
        <f>IFERROR(_xll.qlIndexFixing(ONIndex3M,I2244,TRUE,_xll.ohTrigger(RecalcTrigger,Trigger3M)),NA())</f>
        <v>2.2460907186641066E-2</v>
      </c>
      <c r="N2244" s="52">
        <f>IFERROR(_xll.qlIndexFixing(Index6M,$H2244,TRUE,_xll.ohTrigger(RecalcTrigger,Trigger6M)),NA())</f>
        <v>2.4037773215107087E-2</v>
      </c>
      <c r="O2244" s="52">
        <f>IFERROR(_xll.qlIndexFixing(ONIndex6M,I2244,TRUE,_xll.ohTrigger(RecalcTrigger,Trigger6M)),NA())</f>
        <v>2.3947586239625451E-2</v>
      </c>
      <c r="P2244" s="52">
        <f>IFERROR(_xll.qlIndexFixing(Index1Y,$H2244,TRUE,_xll.ohTrigger(RecalcTrigger,Trigger1Y)),NA())</f>
        <v>2.5896963844245183E-2</v>
      </c>
      <c r="Q2244" s="52">
        <f>IFERROR(_xll.qlIndexFixing(ONIndex1Y,I2244,TRUE,_xll.ohTrigger(RecalcTrigger,Trigger1Y)),NA())</f>
        <v>2.5652935256346154E-2</v>
      </c>
    </row>
    <row r="2245" spans="2:17" x14ac:dyDescent="0.2">
      <c r="B2245" s="46" t="s">
        <v>51</v>
      </c>
      <c r="D2245" s="49">
        <f>_xll.qlCalendarAdvance(LocalCalendar,$D2244,B2245,"f",FALSE)</f>
        <v>55360</v>
      </c>
      <c r="E2245" s="49">
        <f>_xll.qlInterestRateIndexValueDate(IndexON,D2245)</f>
        <v>55360</v>
      </c>
      <c r="F2245" s="52">
        <f>IFERROR(_xll.qlIndexFixing(IndexON,D2245,TRUE,_xll.ohTrigger(RecalcTrigger,TriggerON)),NA())</f>
        <v>1.8914959909315243E-2</v>
      </c>
      <c r="H2245" s="49">
        <f>_xll.qlCalendarAdvance(IborCalendar,$H2244,B2245,"f",FALSE)</f>
        <v>55346</v>
      </c>
      <c r="I2245" s="49">
        <f>_xll.qlInterestRateIndexValueDate(Index1M,$H2245)</f>
        <v>55348</v>
      </c>
      <c r="J2245" s="52">
        <f>IFERROR(_xll.qlIndexFixing(Index1M,$H2245,TRUE,_xll.ohTrigger(RecalcTrigger,Trigger1M)),NA())</f>
        <v>2.1084752265410497E-2</v>
      </c>
      <c r="K2245" s="52">
        <f>IFERROR(_xll.qlIndexFixing(ONIndex1M,I2245,TRUE,_xll.ohTrigger(RecalcTrigger,Trigger1M)),NA())</f>
        <v>2.1074357219879047E-2</v>
      </c>
      <c r="L2245" s="52">
        <f>IFERROR(_xll.qlIndexFixing(Index3M,H2245,TRUE,_xll.ohTrigger(RecalcTrigger,Trigger3M)),NA())</f>
        <v>2.2492142279103351E-2</v>
      </c>
      <c r="M2245" s="52">
        <f>IFERROR(_xll.qlIndexFixing(ONIndex3M,I2245,TRUE,_xll.ohTrigger(RecalcTrigger,Trigger3M)),NA())</f>
        <v>2.2456588218684459E-2</v>
      </c>
      <c r="N2245" s="52">
        <f>IFERROR(_xll.qlIndexFixing(Index6M,$H2245,TRUE,_xll.ohTrigger(RecalcTrigger,Trigger6M)),NA())</f>
        <v>2.4033995004934434E-2</v>
      </c>
      <c r="O2245" s="52">
        <f>IFERROR(_xll.qlIndexFixing(ONIndex6M,I2245,TRUE,_xll.ohTrigger(RecalcTrigger,Trigger6M)),NA())</f>
        <v>2.3943401757238192E-2</v>
      </c>
      <c r="P2245" s="52">
        <f>IFERROR(_xll.qlIndexFixing(Index1Y,$H2245,TRUE,_xll.ohTrigger(RecalcTrigger,Trigger1Y)),NA())</f>
        <v>2.5893379971699312E-2</v>
      </c>
      <c r="Q2245" s="52">
        <f>IFERROR(_xll.qlIndexFixing(ONIndex1Y,I2245,TRUE,_xll.ohTrigger(RecalcTrigger,Trigger1Y)),NA())</f>
        <v>2.5649619605259133E-2</v>
      </c>
    </row>
    <row r="2246" spans="2:17" x14ac:dyDescent="0.2">
      <c r="B2246" s="46" t="s">
        <v>51</v>
      </c>
      <c r="D2246" s="49">
        <f>_xll.qlCalendarAdvance(LocalCalendar,$D2245,B2246,"f",FALSE)</f>
        <v>55367</v>
      </c>
      <c r="E2246" s="49">
        <f>_xll.qlInterestRateIndexValueDate(IndexON,D2246)</f>
        <v>55367</v>
      </c>
      <c r="F2246" s="52">
        <f>IFERROR(_xll.qlIndexFixing(IndexON,D2246,TRUE,_xll.ohTrigger(RecalcTrigger,TriggerON)),NA())</f>
        <v>1.8910701190257839E-2</v>
      </c>
      <c r="H2246" s="49">
        <f>_xll.qlCalendarAdvance(IborCalendar,$H2245,B2246,"f",FALSE)</f>
        <v>55353</v>
      </c>
      <c r="I2246" s="49">
        <f>_xll.qlInterestRateIndexValueDate(Index1M,$H2246)</f>
        <v>55355</v>
      </c>
      <c r="J2246" s="52">
        <f>IFERROR(_xll.qlIndexFixing(Index1M,$H2246,TRUE,_xll.ohTrigger(RecalcTrigger,Trigger1M)),NA())</f>
        <v>2.1081300534811085E-2</v>
      </c>
      <c r="K2246" s="52">
        <f>IFERROR(_xll.qlIndexFixing(ONIndex1M,I2246,TRUE,_xll.ohTrigger(RecalcTrigger,Trigger1M)),NA())</f>
        <v>2.1070927926762906E-2</v>
      </c>
      <c r="L2246" s="52">
        <f>IFERROR(_xll.qlIndexFixing(Index3M,H2246,TRUE,_xll.ohTrigger(RecalcTrigger,Trigger3M)),NA())</f>
        <v>2.2487782894918651E-2</v>
      </c>
      <c r="M2246" s="52">
        <f>IFERROR(_xll.qlIndexFixing(ONIndex3M,I2246,TRUE,_xll.ohTrigger(RecalcTrigger,Trigger3M)),NA())</f>
        <v>2.2452267147317073E-2</v>
      </c>
      <c r="N2246" s="52">
        <f>IFERROR(_xll.qlIndexFixing(Index6M,$H2246,TRUE,_xll.ohTrigger(RecalcTrigger,Trigger6M)),NA())</f>
        <v>2.4029228256385513E-2</v>
      </c>
      <c r="O2246" s="52">
        <f>IFERROR(_xll.qlIndexFixing(ONIndex6M,I2246,TRUE,_xll.ohTrigger(RecalcTrigger,Trigger6M)),NA())</f>
        <v>2.3939214555372956E-2</v>
      </c>
      <c r="P2246" s="52">
        <f>IFERROR(_xll.qlIndexFixing(Index1Y,$H2246,TRUE,_xll.ohTrigger(RecalcTrigger,Trigger1Y)),NA())</f>
        <v>2.5889789134258299E-2</v>
      </c>
      <c r="Q2246" s="52">
        <f>IFERROR(_xll.qlIndexFixing(ONIndex1Y,I2246,TRUE,_xll.ohTrigger(RecalcTrigger,Trigger1Y)),NA())</f>
        <v>2.5646297154597875E-2</v>
      </c>
    </row>
    <row r="2247" spans="2:17" x14ac:dyDescent="0.2">
      <c r="B2247" s="46" t="s">
        <v>51</v>
      </c>
      <c r="D2247" s="49">
        <f>_xll.qlCalendarAdvance(LocalCalendar,$D2246,B2247,"f",FALSE)</f>
        <v>55374</v>
      </c>
      <c r="E2247" s="49">
        <f>_xll.qlInterestRateIndexValueDate(IndexON,D2247)</f>
        <v>55374</v>
      </c>
      <c r="F2247" s="52">
        <f>IFERROR(_xll.qlIndexFixing(IndexON,D2247,TRUE,_xll.ohTrigger(RecalcTrigger,TriggerON)),NA())</f>
        <v>1.8906440577355355E-2</v>
      </c>
      <c r="H2247" s="49">
        <f>_xll.qlCalendarAdvance(IborCalendar,$H2246,B2247,"f",FALSE)</f>
        <v>55360</v>
      </c>
      <c r="I2247" s="49">
        <f>_xll.qlInterestRateIndexValueDate(Index1M,$H2247)</f>
        <v>55362</v>
      </c>
      <c r="J2247" s="52">
        <f>IFERROR(_xll.qlIndexFixing(Index1M,$H2247,TRUE,_xll.ohTrigger(RecalcTrigger,Trigger1M)),NA())</f>
        <v>2.1078209146759008E-2</v>
      </c>
      <c r="K2247" s="52">
        <f>IFERROR(_xll.qlIndexFixing(ONIndex1M,I2247,TRUE,_xll.ohTrigger(RecalcTrigger,Trigger1M)),NA())</f>
        <v>2.1067490240067599E-2</v>
      </c>
      <c r="L2247" s="52">
        <f>IFERROR(_xll.qlIndexFixing(Index3M,H2247,TRUE,_xll.ohTrigger(RecalcTrigger,Trigger3M)),NA())</f>
        <v>2.2483421400133742E-2</v>
      </c>
      <c r="M2247" s="52">
        <f>IFERROR(_xll.qlIndexFixing(ONIndex3M,I2247,TRUE,_xll.ohTrigger(RecalcTrigger,Trigger3M)),NA())</f>
        <v>2.2447943972538908E-2</v>
      </c>
      <c r="N2247" s="52">
        <f>IFERROR(_xll.qlIndexFixing(Index6M,$H2247,TRUE,_xll.ohTrigger(RecalcTrigger,Trigger6M)),NA())</f>
        <v>2.4024951661889032E-2</v>
      </c>
      <c r="O2247" s="52">
        <f>IFERROR(_xll.qlIndexFixing(ONIndex6M,I2247,TRUE,_xll.ohTrigger(RecalcTrigger,Trigger6M)),NA())</f>
        <v>2.3935024634003099E-2</v>
      </c>
      <c r="P2247" s="52">
        <f>IFERROR(_xll.qlIndexFixing(Index1Y,$H2247,TRUE,_xll.ohTrigger(RecalcTrigger,Trigger1Y)),NA())</f>
        <v>2.5886191331996627E-2</v>
      </c>
      <c r="Q2247" s="52">
        <f>IFERROR(_xll.qlIndexFixing(ONIndex1Y,I2247,TRUE,_xll.ohTrigger(RecalcTrigger,Trigger1Y)),NA())</f>
        <v>2.5642967904362379E-2</v>
      </c>
    </row>
    <row r="2248" spans="2:17" x14ac:dyDescent="0.2">
      <c r="B2248" s="46" t="s">
        <v>51</v>
      </c>
      <c r="D2248" s="49">
        <f>_xll.qlCalendarAdvance(LocalCalendar,$D2247,B2248,"f",FALSE)</f>
        <v>55381</v>
      </c>
      <c r="E2248" s="49">
        <f>_xll.qlInterestRateIndexValueDate(IndexON,D2248)</f>
        <v>55381</v>
      </c>
      <c r="F2248" s="52">
        <f>IFERROR(_xll.qlIndexFixing(IndexON,D2248,TRUE,_xll.ohTrigger(RecalcTrigger,TriggerON)),NA())</f>
        <v>1.8902178070527853E-2</v>
      </c>
      <c r="H2248" s="49">
        <f>_xll.qlCalendarAdvance(IborCalendar,$H2247,B2248,"f",FALSE)</f>
        <v>55367</v>
      </c>
      <c r="I2248" s="49">
        <f>_xll.qlInterestRateIndexValueDate(Index1M,$H2248)</f>
        <v>55369</v>
      </c>
      <c r="J2248" s="52">
        <f>IFERROR(_xll.qlIndexFixing(Index1M,$H2248,TRUE,_xll.ohTrigger(RecalcTrigger,Trigger1M)),NA())</f>
        <v>2.1074739800024112E-2</v>
      </c>
      <c r="K2248" s="52">
        <f>IFERROR(_xll.qlIndexFixing(ONIndex1M,I2248,TRUE,_xll.ohTrigger(RecalcTrigger,Trigger1M)),NA())</f>
        <v>2.1064044159819773E-2</v>
      </c>
      <c r="L2248" s="52">
        <f>IFERROR(_xll.qlIndexFixing(Index3M,H2248,TRUE,_xll.ohTrigger(RecalcTrigger,Trigger3M)),NA())</f>
        <v>2.2479057794752032E-2</v>
      </c>
      <c r="M2248" s="52">
        <f>IFERROR(_xll.qlIndexFixing(ONIndex3M,I2248,TRUE,_xll.ohTrigger(RecalcTrigger,Trigger3M)),NA())</f>
        <v>2.244361869432332E-2</v>
      </c>
      <c r="N2248" s="52">
        <f>IFERROR(_xll.qlIndexFixing(Index6M,$H2248,TRUE,_xll.ohTrigger(RecalcTrigger,Trigger6M)),NA())</f>
        <v>2.4020672323992669E-2</v>
      </c>
      <c r="O2248" s="52">
        <f>IFERROR(_xll.qlIndexFixing(ONIndex6M,I2248,TRUE,_xll.ohTrigger(RecalcTrigger,Trigger6M)),NA())</f>
        <v>2.393083199307533E-2</v>
      </c>
      <c r="P2248" s="52">
        <f>IFERROR(_xll.qlIndexFixing(Index1Y,$H2248,TRUE,_xll.ohTrigger(RecalcTrigger,Trigger1Y)),NA())</f>
        <v>2.5882586564988791E-2</v>
      </c>
      <c r="Q2248" s="52">
        <f>IFERROR(_xll.qlIndexFixing(ONIndex1Y,I2248,TRUE,_xll.ohTrigger(RecalcTrigger,Trigger1Y)),NA())</f>
        <v>2.5639631854526002E-2</v>
      </c>
    </row>
    <row r="2249" spans="2:17" x14ac:dyDescent="0.2">
      <c r="B2249" s="46" t="s">
        <v>51</v>
      </c>
      <c r="D2249" s="49">
        <f>_xll.qlCalendarAdvance(LocalCalendar,$D2248,B2249,"f",FALSE)</f>
        <v>55388</v>
      </c>
      <c r="E2249" s="49">
        <f>_xll.qlInterestRateIndexValueDate(IndexON,D2249)</f>
        <v>55388</v>
      </c>
      <c r="F2249" s="52">
        <f>IFERROR(_xll.qlIndexFixing(IndexON,D2249,TRUE,_xll.ohTrigger(RecalcTrigger,TriggerON)),NA())</f>
        <v>1.8897913669855271E-2</v>
      </c>
      <c r="H2249" s="49">
        <f>_xll.qlCalendarAdvance(IborCalendar,$H2248,B2249,"f",FALSE)</f>
        <v>55374</v>
      </c>
      <c r="I2249" s="49">
        <f>_xll.qlInterestRateIndexValueDate(Index1M,$H2249)</f>
        <v>55376</v>
      </c>
      <c r="J2249" s="52">
        <f>IFERROR(_xll.qlIndexFixing(Index1M,$H2249,TRUE,_xll.ohTrigger(RecalcTrigger,Trigger1M)),NA())</f>
        <v>2.1070894904737361E-2</v>
      </c>
      <c r="K2249" s="52">
        <f>IFERROR(_xll.qlIndexFixing(ONIndex1M,I2249,TRUE,_xll.ohTrigger(RecalcTrigger,Trigger1M)),NA())</f>
        <v>2.1060589686019426E-2</v>
      </c>
      <c r="L2249" s="52">
        <f>IFERROR(_xll.qlIndexFixing(Index3M,H2249,TRUE,_xll.ohTrigger(RecalcTrigger,Trigger3M)),NA())</f>
        <v>2.2474692078783724E-2</v>
      </c>
      <c r="M2249" s="52">
        <f>IFERROR(_xll.qlIndexFixing(ONIndex3M,I2249,TRUE,_xll.ohTrigger(RecalcTrigger,Trigger3M)),NA())</f>
        <v>2.2439291312670306E-2</v>
      </c>
      <c r="N2249" s="52">
        <f>IFERROR(_xll.qlIndexFixing(Index6M,$H2249,TRUE,_xll.ohTrigger(RecalcTrigger,Trigger6M)),NA())</f>
        <v>2.4016390242713272E-2</v>
      </c>
      <c r="O2249" s="52">
        <f>IFERROR(_xll.qlIndexFixing(ONIndex6M,I2249,TRUE,_xll.ohTrigger(RecalcTrigger,Trigger6M)),NA())</f>
        <v>2.3926636632642939E-2</v>
      </c>
      <c r="P2249" s="52">
        <f>IFERROR(_xll.qlIndexFixing(Index1Y,$H2249,TRUE,_xll.ohTrigger(RecalcTrigger,Trigger1Y)),NA())</f>
        <v>2.58789748333095E-2</v>
      </c>
      <c r="Q2249" s="52">
        <f>IFERROR(_xll.qlIndexFixing(ONIndex1Y,I2249,TRUE,_xll.ohTrigger(RecalcTrigger,Trigger1Y)),NA())</f>
        <v>2.5636289005088742E-2</v>
      </c>
    </row>
    <row r="2250" spans="2:17" x14ac:dyDescent="0.2">
      <c r="B2250" s="46" t="s">
        <v>51</v>
      </c>
      <c r="D2250" s="49">
        <f>_xll.qlCalendarAdvance(LocalCalendar,$D2249,B2250,"f",FALSE)</f>
        <v>55395</v>
      </c>
      <c r="E2250" s="49">
        <f>_xll.qlInterestRateIndexValueDate(IndexON,D2250)</f>
        <v>55395</v>
      </c>
      <c r="F2250" s="52">
        <f>IFERROR(_xll.qlIndexFixing(IndexON,D2250,TRUE,_xll.ohTrigger(RecalcTrigger,TriggerON)),NA())</f>
        <v>1.8893647375017864E-2</v>
      </c>
      <c r="H2250" s="49">
        <f>_xll.qlCalendarAdvance(IborCalendar,$H2249,B2250,"f",FALSE)</f>
        <v>55381</v>
      </c>
      <c r="I2250" s="49">
        <f>_xll.qlInterestRateIndexValueDate(Index1M,$H2250)</f>
        <v>55383</v>
      </c>
      <c r="J2250" s="52">
        <f>IFERROR(_xll.qlIndexFixing(Index1M,$H2250,TRUE,_xll.ohTrigger(RecalcTrigger,Trigger1M)),NA())</f>
        <v>2.106740954865104E-2</v>
      </c>
      <c r="K2250" s="52">
        <f>IFERROR(_xll.qlIndexFixing(ONIndex1M,I2250,TRUE,_xll.ohTrigger(RecalcTrigger,Trigger1M)),NA())</f>
        <v>2.1057126818666561E-2</v>
      </c>
      <c r="L2250" s="52">
        <f>IFERROR(_xll.qlIndexFixing(Index3M,H2250,TRUE,_xll.ohTrigger(RecalcTrigger,Trigger3M)),NA())</f>
        <v>2.2470324252234768E-2</v>
      </c>
      <c r="M2250" s="52">
        <f>IFERROR(_xll.qlIndexFixing(ONIndex3M,I2250,TRUE,_xll.ohTrigger(RecalcTrigger,Trigger3M)),NA())</f>
        <v>2.2434961827606514E-2</v>
      </c>
      <c r="N2250" s="52">
        <f>IFERROR(_xll.qlIndexFixing(Index6M,$H2250,TRUE,_xll.ohTrigger(RecalcTrigger,Trigger6M)),NA())</f>
        <v>2.4012595916612894E-2</v>
      </c>
      <c r="O2250" s="52">
        <f>IFERROR(_xll.qlIndexFixing(ONIndex6M,I2250,TRUE,_xll.ohTrigger(RecalcTrigger,Trigger6M)),NA())</f>
        <v>2.3922438552679282E-2</v>
      </c>
      <c r="P2250" s="52">
        <f>IFERROR(_xll.qlIndexFixing(Index1Y,$H2250,TRUE,_xll.ohTrigger(RecalcTrigger,Trigger1Y)),NA())</f>
        <v>2.5875356137034119E-2</v>
      </c>
      <c r="Q2250" s="52">
        <f>IFERROR(_xll.qlIndexFixing(ONIndex1Y,I2250,TRUE,_xll.ohTrigger(RecalcTrigger,Trigger1Y)),NA())</f>
        <v>2.5632939356077244E-2</v>
      </c>
    </row>
    <row r="2251" spans="2:17" x14ac:dyDescent="0.2">
      <c r="B2251" s="46" t="s">
        <v>51</v>
      </c>
      <c r="D2251" s="49">
        <f>_xll.qlCalendarAdvance(LocalCalendar,$D2250,B2251,"f",FALSE)</f>
        <v>55402</v>
      </c>
      <c r="E2251" s="49">
        <f>_xll.qlInterestRateIndexValueDate(IndexON,D2251)</f>
        <v>55402</v>
      </c>
      <c r="F2251" s="52">
        <f>IFERROR(_xll.qlIndexFixing(IndexON,D2251,TRUE,_xll.ohTrigger(RecalcTrigger,TriggerON)),NA())</f>
        <v>1.8889379186335375E-2</v>
      </c>
      <c r="H2251" s="49">
        <f>_xll.qlCalendarAdvance(IborCalendar,$H2250,B2251,"f",FALSE)</f>
        <v>55388</v>
      </c>
      <c r="I2251" s="49">
        <f>_xll.qlInterestRateIndexValueDate(Index1M,$H2251)</f>
        <v>55390</v>
      </c>
      <c r="J2251" s="52">
        <f>IFERROR(_xll.qlIndexFixing(Index1M,$H2251,TRUE,_xll.ohTrigger(RecalcTrigger,Trigger1M)),NA())</f>
        <v>2.1063915786210394E-2</v>
      </c>
      <c r="K2251" s="52">
        <f>IFERROR(_xll.qlIndexFixing(ONIndex1M,I2251,TRUE,_xll.ohTrigger(RecalcTrigger,Trigger1M)),NA())</f>
        <v>2.1054022834823272E-2</v>
      </c>
      <c r="L2251" s="52">
        <f>IFERROR(_xll.qlIndexFixing(Index3M,H2251,TRUE,_xll.ohTrigger(RecalcTrigger,Trigger3M)),NA())</f>
        <v>2.2465954315113668E-2</v>
      </c>
      <c r="M2251" s="52">
        <f>IFERROR(_xll.qlIndexFixing(ONIndex3M,I2251,TRUE,_xll.ohTrigger(RecalcTrigger,Trigger3M)),NA())</f>
        <v>2.2431019494699722E-2</v>
      </c>
      <c r="N2251" s="52">
        <f>IFERROR(_xll.qlIndexFixing(Index6M,$H2251,TRUE,_xll.ohTrigger(RecalcTrigger,Trigger6M)),NA())</f>
        <v>2.4007817850080122E-2</v>
      </c>
      <c r="O2251" s="52">
        <f>IFERROR(_xll.qlIndexFixing(ONIndex6M,I2251,TRUE,_xll.ohTrigger(RecalcTrigger,Trigger6M)),NA())</f>
        <v>2.3918732079204474E-2</v>
      </c>
      <c r="P2251" s="52">
        <f>IFERROR(_xll.qlIndexFixing(Index1Y,$H2251,TRUE,_xll.ohTrigger(RecalcTrigger,Trigger1Y)),NA())</f>
        <v>2.5872388457001273E-2</v>
      </c>
      <c r="Q2251" s="52">
        <f>IFERROR(_xll.qlIndexFixing(ONIndex1Y,I2251,TRUE,_xll.ohTrigger(RecalcTrigger,Trigger1Y)),NA())</f>
        <v>2.5630255127231383E-2</v>
      </c>
    </row>
    <row r="2252" spans="2:17" x14ac:dyDescent="0.2">
      <c r="B2252" s="46" t="s">
        <v>51</v>
      </c>
      <c r="D2252" s="49">
        <f>_xll.qlCalendarAdvance(LocalCalendar,$D2251,B2252,"f",FALSE)</f>
        <v>55409</v>
      </c>
      <c r="E2252" s="49">
        <f>_xll.qlInterestRateIndexValueDate(IndexON,D2252)</f>
        <v>55409</v>
      </c>
      <c r="F2252" s="52">
        <f>IFERROR(_xll.qlIndexFixing(IndexON,D2252,TRUE,_xll.ohTrigger(RecalcTrigger,TriggerON)),NA())</f>
        <v>1.8885109103647935E-2</v>
      </c>
      <c r="H2252" s="49">
        <f>_xll.qlCalendarAdvance(IborCalendar,$H2251,B2252,"f",FALSE)</f>
        <v>55395</v>
      </c>
      <c r="I2252" s="49">
        <f>_xll.qlInterestRateIndexValueDate(Index1M,$H2252)</f>
        <v>55397</v>
      </c>
      <c r="J2252" s="52">
        <f>IFERROR(_xll.qlIndexFixing(Index1M,$H2252,TRUE,_xll.ohTrigger(RecalcTrigger,Trigger1M)),NA())</f>
        <v>2.1060413617423165E-2</v>
      </c>
      <c r="K2252" s="52">
        <f>IFERROR(_xll.qlIndexFixing(ONIndex1M,I2252,TRUE,_xll.ohTrigger(RecalcTrigger,Trigger1M)),NA())</f>
        <v>2.1050542377321069E-2</v>
      </c>
      <c r="L2252" s="52">
        <f>IFERROR(_xll.qlIndexFixing(Index3M,H2252,TRUE,_xll.ohTrigger(RecalcTrigger,Trigger3M)),NA())</f>
        <v>2.2460422186284707E-2</v>
      </c>
      <c r="M2252" s="52">
        <f>IFERROR(_xll.qlIndexFixing(ONIndex3M,I2252,TRUE,_xll.ohTrigger(RecalcTrigger,Trigger3M)),NA())</f>
        <v>2.2426685382530565E-2</v>
      </c>
      <c r="N2252" s="52">
        <f>IFERROR(_xll.qlIndexFixing(Index6M,$H2252,TRUE,_xll.ohTrigger(RecalcTrigger,Trigger6M)),NA())</f>
        <v>2.4002058779542881E-2</v>
      </c>
      <c r="O2252" s="52">
        <f>IFERROR(_xll.qlIndexFixing(ONIndex6M,I2252,TRUE,_xll.ohTrigger(RecalcTrigger,Trigger6M)),NA())</f>
        <v>2.3914528086730336E-2</v>
      </c>
      <c r="P2252" s="52">
        <f>IFERROR(_xll.qlIndexFixing(Index1Y,$H2252,TRUE,_xll.ohTrigger(RecalcTrigger,Trigger1Y)),NA())</f>
        <v>2.5868755076615152E-2</v>
      </c>
      <c r="Q2252" s="52">
        <f>IFERROR(_xll.qlIndexFixing(ONIndex1Y,I2252,TRUE,_xll.ohTrigger(RecalcTrigger,Trigger1Y)),NA())</f>
        <v>2.562689115391148E-2</v>
      </c>
    </row>
    <row r="2253" spans="2:17" x14ac:dyDescent="0.2">
      <c r="B2253" s="46" t="s">
        <v>51</v>
      </c>
      <c r="D2253" s="49">
        <f>_xll.qlCalendarAdvance(LocalCalendar,$D2252,B2253,"f",FALSE)</f>
        <v>55416</v>
      </c>
      <c r="E2253" s="49">
        <f>_xll.qlInterestRateIndexValueDate(IndexON,D2253)</f>
        <v>55416</v>
      </c>
      <c r="F2253" s="52">
        <f>IFERROR(_xll.qlIndexFixing(IndexON,D2253,TRUE,_xll.ohTrigger(RecalcTrigger,TriggerON)),NA())</f>
        <v>1.8880837127195349E-2</v>
      </c>
      <c r="H2253" s="49">
        <f>_xll.qlCalendarAdvance(IborCalendar,$H2252,B2253,"f",FALSE)</f>
        <v>55402</v>
      </c>
      <c r="I2253" s="49">
        <f>_xll.qlInterestRateIndexValueDate(Index1M,$H2253)</f>
        <v>55404</v>
      </c>
      <c r="J2253" s="52">
        <f>IFERROR(_xll.qlIndexFixing(Index1M,$H2253,TRUE,_xll.ohTrigger(RecalcTrigger,Trigger1M)),NA())</f>
        <v>2.1057266964125965E-2</v>
      </c>
      <c r="K2253" s="52">
        <f>IFERROR(_xll.qlIndexFixing(ONIndex1M,I2253,TRUE,_xll.ohTrigger(RecalcTrigger,Trigger1M)),NA())</f>
        <v>2.1046687855372781E-2</v>
      </c>
      <c r="L2253" s="52">
        <f>IFERROR(_xll.qlIndexFixing(Index3M,H2253,TRUE,_xll.ohTrigger(RecalcTrigger,Trigger3M)),NA())</f>
        <v>2.2456049296455127E-2</v>
      </c>
      <c r="M2253" s="52">
        <f>IFERROR(_xll.qlIndexFixing(ONIndex3M,I2253,TRUE,_xll.ohTrigger(RecalcTrigger,Trigger3M)),NA())</f>
        <v>2.2421960751843883E-2</v>
      </c>
      <c r="N2253" s="52">
        <f>IFERROR(_xll.qlIndexFixing(Index6M,$H2253,TRUE,_xll.ohTrigger(RecalcTrigger,Trigger6M)),NA())</f>
        <v>2.3997767165999224E-2</v>
      </c>
      <c r="O2253" s="52">
        <f>IFERROR(_xll.qlIndexFixing(ONIndex6M,I2253,TRUE,_xll.ohTrigger(RecalcTrigger,Trigger6M)),NA())</f>
        <v>2.390982799576058E-2</v>
      </c>
      <c r="P2253" s="52">
        <f>IFERROR(_xll.qlIndexFixing(Index1Y,$H2253,TRUE,_xll.ohTrigger(RecalcTrigger,Trigger1Y)),NA())</f>
        <v>2.5864458261383939E-2</v>
      </c>
      <c r="Q2253" s="52">
        <f>IFERROR(_xll.qlIndexFixing(ONIndex1Y,I2253,TRUE,_xll.ohTrigger(RecalcTrigger,Trigger1Y)),NA())</f>
        <v>2.5622849611570686E-2</v>
      </c>
    </row>
    <row r="2254" spans="2:17" x14ac:dyDescent="0.2">
      <c r="B2254" s="46" t="s">
        <v>51</v>
      </c>
      <c r="D2254" s="49">
        <f>_xll.qlCalendarAdvance(LocalCalendar,$D2253,B2254,"f",FALSE)</f>
        <v>55423</v>
      </c>
      <c r="E2254" s="49">
        <f>_xll.qlInterestRateIndexValueDate(IndexON,D2254)</f>
        <v>55423</v>
      </c>
      <c r="F2254" s="52">
        <f>IFERROR(_xll.qlIndexFixing(IndexON,D2254,TRUE,_xll.ohTrigger(RecalcTrigger,TriggerON)),NA())</f>
        <v>1.8876563256737811E-2</v>
      </c>
      <c r="H2254" s="49">
        <f>_xll.qlCalendarAdvance(IborCalendar,$H2253,B2254,"f",FALSE)</f>
        <v>55409</v>
      </c>
      <c r="I2254" s="49">
        <f>_xll.qlInterestRateIndexValueDate(Index1M,$H2254)</f>
        <v>55411</v>
      </c>
      <c r="J2254" s="52">
        <f>IFERROR(_xll.qlIndexFixing(Index1M,$H2254,TRUE,_xll.ohTrigger(RecalcTrigger,Trigger1M)),NA())</f>
        <v>2.1053384060847623E-2</v>
      </c>
      <c r="K2254" s="52">
        <f>IFERROR(_xll.qlIndexFixing(ONIndex1M,I2254,TRUE,_xll.ohTrigger(RecalcTrigger,Trigger1M)),NA())</f>
        <v>2.1043191413836482E-2</v>
      </c>
      <c r="L2254" s="52">
        <f>IFERROR(_xll.qlIndexFixing(Index3M,H2254,TRUE,_xll.ohTrigger(RecalcTrigger,Trigger3M)),NA())</f>
        <v>2.2451674296309228E-2</v>
      </c>
      <c r="M2254" s="52">
        <f>IFERROR(_xll.qlIndexFixing(ONIndex3M,I2254,TRUE,_xll.ohTrigger(RecalcTrigger,Trigger3M)),NA())</f>
        <v>2.241762285305704E-2</v>
      </c>
      <c r="N2254" s="52">
        <f>IFERROR(_xll.qlIndexFixing(Index6M,$H2254,TRUE,_xll.ohTrigger(RecalcTrigger,Trigger6M)),NA())</f>
        <v>2.3993472809551639E-2</v>
      </c>
      <c r="O2254" s="52">
        <f>IFERROR(_xll.qlIndexFixing(ONIndex6M,I2254,TRUE,_xll.ohTrigger(RecalcTrigger,Trigger6M)),NA())</f>
        <v>2.3905619037751791E-2</v>
      </c>
      <c r="P2254" s="52">
        <f>IFERROR(_xll.qlIndexFixing(Index1Y,$H2254,TRUE,_xll.ohTrigger(RecalcTrigger,Trigger1Y)),NA())</f>
        <v>2.5860811707477151E-2</v>
      </c>
      <c r="Q2254" s="52">
        <f>IFERROR(_xll.qlIndexFixing(ONIndex1Y,I2254,TRUE,_xll.ohTrigger(RecalcTrigger,Trigger1Y)),NA())</f>
        <v>2.5619472764235596E-2</v>
      </c>
    </row>
    <row r="2255" spans="2:17" x14ac:dyDescent="0.2">
      <c r="B2255" s="46" t="s">
        <v>51</v>
      </c>
      <c r="D2255" s="49">
        <f>_xll.qlCalendarAdvance(LocalCalendar,$D2254,B2255,"f",FALSE)</f>
        <v>55430</v>
      </c>
      <c r="E2255" s="49">
        <f>_xll.qlInterestRateIndexValueDate(IndexON,D2255)</f>
        <v>55430</v>
      </c>
      <c r="F2255" s="52">
        <f>IFERROR(_xll.qlIndexFixing(IndexON,D2255,TRUE,_xll.ohTrigger(RecalcTrigger,TriggerON)),NA())</f>
        <v>1.8872287492275319E-2</v>
      </c>
      <c r="H2255" s="49">
        <f>_xll.qlCalendarAdvance(IborCalendar,$H2254,B2255,"f",FALSE)</f>
        <v>55416</v>
      </c>
      <c r="I2255" s="49">
        <f>_xll.qlInterestRateIndexValueDate(Index1M,$H2255)</f>
        <v>55418</v>
      </c>
      <c r="J2255" s="52">
        <f>IFERROR(_xll.qlIndexFixing(Index1M,$H2255,TRUE,_xll.ohTrigger(RecalcTrigger,Trigger1M)),NA())</f>
        <v>2.1049856673072204E-2</v>
      </c>
      <c r="K2255" s="52">
        <f>IFERROR(_xll.qlIndexFixing(ONIndex1M,I2255,TRUE,_xll.ohTrigger(RecalcTrigger,Trigger1M)),NA())</f>
        <v>2.1039686578774308E-2</v>
      </c>
      <c r="L2255" s="52">
        <f>IFERROR(_xll.qlIndexFixing(Index3M,H2255,TRUE,_xll.ohTrigger(RecalcTrigger,Trigger3M)),NA())</f>
        <v>2.2447297185851405E-2</v>
      </c>
      <c r="M2255" s="52">
        <f>IFERROR(_xll.qlIndexFixing(ONIndex3M,I2255,TRUE,_xll.ohTrigger(RecalcTrigger,Trigger3M)),NA())</f>
        <v>2.2413282850859417E-2</v>
      </c>
      <c r="N2255" s="52">
        <f>IFERROR(_xll.qlIndexFixing(Index6M,$H2255,TRUE,_xll.ohTrigger(RecalcTrigger,Trigger6M)),NA())</f>
        <v>2.3989175710219891E-2</v>
      </c>
      <c r="O2255" s="52">
        <f>IFERROR(_xll.qlIndexFixing(ONIndex6M,I2255,TRUE,_xll.ohTrigger(RecalcTrigger,Trigger6M)),NA())</f>
        <v>2.390140736023838E-2</v>
      </c>
      <c r="P2255" s="52">
        <f>IFERROR(_xll.qlIndexFixing(Index1Y,$H2255,TRUE,_xll.ohTrigger(RecalcTrigger,Trigger1Y)),NA())</f>
        <v>2.5857158189352168E-2</v>
      </c>
      <c r="Q2255" s="52">
        <f>IFERROR(_xll.qlIndexFixing(ONIndex1Y,I2255,TRUE,_xll.ohTrigger(RecalcTrigger,Trigger1Y)),NA())</f>
        <v>2.5616089117299623E-2</v>
      </c>
    </row>
    <row r="2256" spans="2:17" x14ac:dyDescent="0.2">
      <c r="B2256" s="46" t="s">
        <v>51</v>
      </c>
      <c r="D2256" s="49">
        <f>_xll.qlCalendarAdvance(LocalCalendar,$D2255,B2256,"f",FALSE)</f>
        <v>55437</v>
      </c>
      <c r="E2256" s="49">
        <f>_xll.qlInterestRateIndexValueDate(IndexON,D2256)</f>
        <v>55437</v>
      </c>
      <c r="F2256" s="52">
        <f>IFERROR(_xll.qlIndexFixing(IndexON,D2256,TRUE,_xll.ohTrigger(RecalcTrigger,TriggerON)),NA())</f>
        <v>1.8868009833967747E-2</v>
      </c>
      <c r="H2256" s="49">
        <f>_xll.qlCalendarAdvance(IborCalendar,$H2255,B2256,"f",FALSE)</f>
        <v>55423</v>
      </c>
      <c r="I2256" s="49">
        <f>_xll.qlInterestRateIndexValueDate(Index1M,$H2256)</f>
        <v>55425</v>
      </c>
      <c r="J2256" s="52">
        <f>IFERROR(_xll.qlIndexFixing(Index1M,$H2256,TRUE,_xll.ohTrigger(RecalcTrigger,Trigger1M)),NA())</f>
        <v>2.1046682381088422E-2</v>
      </c>
      <c r="K2256" s="52">
        <f>IFERROR(_xll.qlIndexFixing(ONIndex1M,I2256,TRUE,_xll.ohTrigger(RecalcTrigger,Trigger1M)),NA())</f>
        <v>2.103617335013297E-2</v>
      </c>
      <c r="L2256" s="52">
        <f>IFERROR(_xll.qlIndexFixing(Index3M,H2256,TRUE,_xll.ohTrigger(RecalcTrigger,Trigger3M)),NA())</f>
        <v>2.2442917965090441E-2</v>
      </c>
      <c r="M2256" s="52">
        <f>IFERROR(_xll.qlIndexFixing(ONIndex3M,I2256,TRUE,_xll.ohTrigger(RecalcTrigger,Trigger3M)),NA())</f>
        <v>2.2408940745251016E-2</v>
      </c>
      <c r="N2256" s="52">
        <f>IFERROR(_xll.qlIndexFixing(Index6M,$H2256,TRUE,_xll.ohTrigger(RecalcTrigger,Trigger6M)),NA())</f>
        <v>2.3984875868019794E-2</v>
      </c>
      <c r="O2256" s="52">
        <f>IFERROR(_xll.qlIndexFixing(ONIndex6M,I2256,TRUE,_xll.ohTrigger(RecalcTrigger,Trigger6M)),NA())</f>
        <v>2.3897192963220348E-2</v>
      </c>
      <c r="P2256" s="52">
        <f>IFERROR(_xll.qlIndexFixing(Index1Y,$H2256,TRUE,_xll.ohTrigger(RecalcTrigger,Trigger1Y)),NA())</f>
        <v>2.5853497707083697E-2</v>
      </c>
      <c r="Q2256" s="52">
        <f>IFERROR(_xll.qlIndexFixing(ONIndex1Y,I2256,TRUE,_xll.ohTrigger(RecalcTrigger,Trigger1Y)),NA())</f>
        <v>2.5612698670816059E-2</v>
      </c>
    </row>
    <row r="2257" spans="2:17" x14ac:dyDescent="0.2">
      <c r="B2257" s="46" t="s">
        <v>51</v>
      </c>
      <c r="D2257" s="49">
        <f>_xll.qlCalendarAdvance(LocalCalendar,$D2256,B2257,"f",FALSE)</f>
        <v>55444</v>
      </c>
      <c r="E2257" s="49">
        <f>_xll.qlInterestRateIndexValueDate(IndexON,D2257)</f>
        <v>55444</v>
      </c>
      <c r="F2257" s="52">
        <f>IFERROR(_xll.qlIndexFixing(IndexON,D2257,TRUE,_xll.ohTrigger(RecalcTrigger,TriggerON)),NA())</f>
        <v>1.8863730281575286E-2</v>
      </c>
      <c r="H2257" s="49">
        <f>_xll.qlCalendarAdvance(IborCalendar,$H2256,B2257,"f",FALSE)</f>
        <v>55430</v>
      </c>
      <c r="I2257" s="49">
        <f>_xll.qlInterestRateIndexValueDate(Index1M,$H2257)</f>
        <v>55432</v>
      </c>
      <c r="J2257" s="52">
        <f>IFERROR(_xll.qlIndexFixing(Index1M,$H2257,TRUE,_xll.ohTrigger(RecalcTrigger,Trigger1M)),NA())</f>
        <v>2.104277667858475E-2</v>
      </c>
      <c r="K2257" s="52">
        <f>IFERROR(_xll.qlIndexFixing(ONIndex1M,I2257,TRUE,_xll.ohTrigger(RecalcTrigger,Trigger1M)),NA())</f>
        <v>2.103301417990755E-2</v>
      </c>
      <c r="L2257" s="52">
        <f>IFERROR(_xll.qlIndexFixing(Index3M,H2257,TRUE,_xll.ohTrigger(RecalcTrigger,Trigger3M)),NA())</f>
        <v>2.2439690370747951E-2</v>
      </c>
      <c r="M2257" s="52">
        <f>IFERROR(_xll.qlIndexFixing(ONIndex3M,I2257,TRUE,_xll.ohTrigger(RecalcTrigger,Trigger3M)),NA())</f>
        <v>2.2404983269224132E-2</v>
      </c>
      <c r="N2257" s="52">
        <f>IFERROR(_xll.qlIndexFixing(Index6M,$H2257,TRUE,_xll.ohTrigger(RecalcTrigger,Trigger6M)),NA())</f>
        <v>2.3982034832875639E-2</v>
      </c>
      <c r="O2257" s="52">
        <f>IFERROR(_xll.qlIndexFixing(ONIndex6M,I2257,TRUE,_xll.ohTrigger(RecalcTrigger,Trigger6M)),NA())</f>
        <v>2.3893467329711982E-2</v>
      </c>
      <c r="P2257" s="52">
        <f>IFERROR(_xll.qlIndexFixing(Index1Y,$H2257,TRUE,_xll.ohTrigger(RecalcTrigger,Trigger1Y)),NA())</f>
        <v>2.5849830260748413E-2</v>
      </c>
      <c r="Q2257" s="52">
        <f>IFERROR(_xll.qlIndexFixing(ONIndex1Y,I2257,TRUE,_xll.ohTrigger(RecalcTrigger,Trigger1Y)),NA())</f>
        <v>2.5609969286903844E-2</v>
      </c>
    </row>
    <row r="2258" spans="2:17" x14ac:dyDescent="0.2">
      <c r="B2258" s="46" t="s">
        <v>51</v>
      </c>
      <c r="D2258" s="49">
        <f>_xll.qlCalendarAdvance(LocalCalendar,$D2257,B2258,"f",FALSE)</f>
        <v>55451</v>
      </c>
      <c r="E2258" s="49">
        <f>_xll.qlInterestRateIndexValueDate(IndexON,D2258)</f>
        <v>55451</v>
      </c>
      <c r="F2258" s="52">
        <f>IFERROR(_xll.qlIndexFixing(IndexON,D2258,TRUE,_xll.ohTrigger(RecalcTrigger,TriggerON)),NA())</f>
        <v>1.8859448835337744E-2</v>
      </c>
      <c r="H2258" s="49">
        <f>_xll.qlCalendarAdvance(IborCalendar,$H2257,B2258,"f",FALSE)</f>
        <v>55437</v>
      </c>
      <c r="I2258" s="49">
        <f>_xll.qlInterestRateIndexValueDate(Index1M,$H2258)</f>
        <v>55439</v>
      </c>
      <c r="J2258" s="52">
        <f>IFERROR(_xll.qlIndexFixing(Index1M,$H2258,TRUE,_xll.ohTrigger(RecalcTrigger,Trigger1M)),NA())</f>
        <v>2.1039224071888185E-2</v>
      </c>
      <c r="K2258" s="52">
        <f>IFERROR(_xll.qlIndexFixing(ONIndex1M,I2258,TRUE,_xll.ohTrigger(RecalcTrigger,Trigger1M)),NA())</f>
        <v>2.1029121712299315E-2</v>
      </c>
      <c r="L2258" s="52">
        <f>IFERROR(_xll.qlIndexFixing(Index3M,H2258,TRUE,_xll.ohTrigger(RecalcTrigger,Trigger3M)),NA())</f>
        <v>2.243568976668928E-2</v>
      </c>
      <c r="M2258" s="52">
        <f>IFERROR(_xll.qlIndexFixing(ONIndex3M,I2258,TRUE,_xll.ohTrigger(RecalcTrigger,Trigger3M)),NA())</f>
        <v>2.2400250223748586E-2</v>
      </c>
      <c r="N2258" s="52">
        <f>IFERROR(_xll.qlIndexFixing(Index6M,$H2258,TRUE,_xll.ohTrigger(RecalcTrigger,Trigger6M)),NA())</f>
        <v>2.3977728061965145E-2</v>
      </c>
      <c r="O2258" s="52">
        <f>IFERROR(_xll.qlIndexFixing(ONIndex6M,I2258,TRUE,_xll.ohTrigger(RecalcTrigger,Trigger6M)),NA())</f>
        <v>2.3888756010643775E-2</v>
      </c>
      <c r="P2258" s="52">
        <f>IFERROR(_xll.qlIndexFixing(Index1Y,$H2258,TRUE,_xll.ohTrigger(RecalcTrigger,Trigger1Y)),NA())</f>
        <v>2.5846808535676453E-2</v>
      </c>
      <c r="Q2258" s="52">
        <f>IFERROR(_xll.qlIndexFixing(ONIndex1Y,I2258,TRUE,_xll.ohTrigger(RecalcTrigger,Trigger1Y)),NA())</f>
        <v>2.5605897379046283E-2</v>
      </c>
    </row>
    <row r="2259" spans="2:17" x14ac:dyDescent="0.2">
      <c r="B2259" s="46" t="s">
        <v>51</v>
      </c>
      <c r="D2259" s="49">
        <f>_xll.qlCalendarAdvance(LocalCalendar,$D2258,B2259,"f",FALSE)</f>
        <v>55458</v>
      </c>
      <c r="E2259" s="49">
        <f>_xll.qlInterestRateIndexValueDate(IndexON,D2259)</f>
        <v>55458</v>
      </c>
      <c r="F2259" s="52">
        <f>IFERROR(_xll.qlIndexFixing(IndexON,D2259,TRUE,_xll.ohTrigger(RecalcTrigger,TriggerON)),NA())</f>
        <v>1.8855165495255122E-2</v>
      </c>
      <c r="H2259" s="49">
        <f>_xll.qlCalendarAdvance(IborCalendar,$H2258,B2259,"f",FALSE)</f>
        <v>55444</v>
      </c>
      <c r="I2259" s="49">
        <f>_xll.qlInterestRateIndexValueDate(Index1M,$H2259)</f>
        <v>55446</v>
      </c>
      <c r="J2259" s="52">
        <f>IFERROR(_xll.qlIndexFixing(Index1M,$H2259,TRUE,_xll.ohTrigger(RecalcTrigger,Trigger1M)),NA())</f>
        <v>2.1035663058899184E-2</v>
      </c>
      <c r="K2259" s="52">
        <f>IFERROR(_xll.qlIndexFixing(ONIndex1M,I2259,TRUE,_xll.ohTrigger(RecalcTrigger,Trigger1M)),NA())</f>
        <v>2.1025583303027062E-2</v>
      </c>
      <c r="L2259" s="52">
        <f>IFERROR(_xll.qlIndexFixing(Index3M,H2259,TRUE,_xll.ohTrigger(RecalcTrigger,Trigger3M)),NA())</f>
        <v>2.2430918838368365E-2</v>
      </c>
      <c r="M2259" s="52">
        <f>IFERROR(_xll.qlIndexFixing(ONIndex3M,I2259,TRUE,_xll.ohTrigger(RecalcTrigger,Trigger3M)),NA())</f>
        <v>2.2395901807827912E-2</v>
      </c>
      <c r="N2259" s="52">
        <f>IFERROR(_xll.qlIndexFixing(Index6M,$H2259,TRUE,_xll.ohTrigger(RecalcTrigger,Trigger6M)),NA())</f>
        <v>2.3973904720135223E-2</v>
      </c>
      <c r="O2259" s="52">
        <f>IFERROR(_xll.qlIndexFixing(ONIndex6M,I2259,TRUE,_xll.ohTrigger(RecalcTrigger,Trigger6M)),NA())</f>
        <v>2.3884533455058587E-2</v>
      </c>
      <c r="P2259" s="52">
        <f>IFERROR(_xll.qlIndexFixing(Index1Y,$H2259,TRUE,_xll.ohTrigger(RecalcTrigger,Trigger1Y)),NA())</f>
        <v>2.5842474476183198E-2</v>
      </c>
      <c r="Q2259" s="52">
        <f>IFERROR(_xll.qlIndexFixing(ONIndex1Y,I2259,TRUE,_xll.ohTrigger(RecalcTrigger,Trigger1Y)),NA())</f>
        <v>2.5602486533786717E-2</v>
      </c>
    </row>
    <row r="2260" spans="2:17" x14ac:dyDescent="0.2">
      <c r="B2260" s="46" t="s">
        <v>51</v>
      </c>
      <c r="D2260" s="49">
        <f>_xll.qlCalendarAdvance(LocalCalendar,$D2259,B2260,"f",FALSE)</f>
        <v>55465</v>
      </c>
      <c r="E2260" s="49">
        <f>_xll.qlInterestRateIndexValueDate(IndexON,D2260)</f>
        <v>55465</v>
      </c>
      <c r="F2260" s="52">
        <f>IFERROR(_xll.qlIndexFixing(IndexON,D2260,TRUE,_xll.ohTrigger(RecalcTrigger,TriggerON)),NA())</f>
        <v>1.885088026108761E-2</v>
      </c>
      <c r="H2260" s="49">
        <f>_xll.qlCalendarAdvance(IborCalendar,$H2259,B2260,"f",FALSE)</f>
        <v>55451</v>
      </c>
      <c r="I2260" s="49">
        <f>_xll.qlInterestRateIndexValueDate(Index1M,$H2260)</f>
        <v>55453</v>
      </c>
      <c r="J2260" s="52">
        <f>IFERROR(_xll.qlIndexFixing(Index1M,$H2260,TRUE,_xll.ohTrigger(RecalcTrigger,Trigger1M)),NA())</f>
        <v>2.1032093639628064E-2</v>
      </c>
      <c r="K2260" s="52">
        <f>IFERROR(_xll.qlIndexFixing(ONIndex1M,I2260,TRUE,_xll.ohTrigger(RecalcTrigger,Trigger1M)),NA())</f>
        <v>2.1022036500255581E-2</v>
      </c>
      <c r="L2260" s="52">
        <f>IFERROR(_xll.qlIndexFixing(Index3M,H2260,TRUE,_xll.ohTrigger(RecalcTrigger,Trigger3M)),NA())</f>
        <v>2.2426529906411776E-2</v>
      </c>
      <c r="M2260" s="52">
        <f>IFERROR(_xll.qlIndexFixing(ONIndex3M,I2260,TRUE,_xll.ohTrigger(RecalcTrigger,Trigger3M)),NA())</f>
        <v>2.2391551288523104E-2</v>
      </c>
      <c r="N2260" s="52">
        <f>IFERROR(_xll.qlIndexFixing(Index6M,$H2260,TRUE,_xll.ohTrigger(RecalcTrigger,Trigger6M)),NA())</f>
        <v>2.3969106290555469E-2</v>
      </c>
      <c r="O2260" s="52">
        <f>IFERROR(_xll.qlIndexFixing(ONIndex6M,I2260,TRUE,_xll.ohTrigger(RecalcTrigger,Trigger6M)),NA())</f>
        <v>2.3880308179995424E-2</v>
      </c>
      <c r="P2260" s="52">
        <f>IFERROR(_xll.qlIndexFixing(Index1Y,$H2260,TRUE,_xll.ohTrigger(RecalcTrigger,Trigger1Y)),NA())</f>
        <v>2.5838786138105516E-2</v>
      </c>
      <c r="Q2260" s="52">
        <f>IFERROR(_xll.qlIndexFixing(ONIndex1Y,I2260,TRUE,_xll.ohTrigger(RecalcTrigger,Trigger1Y)),NA())</f>
        <v>2.5599068889006205E-2</v>
      </c>
    </row>
    <row r="2261" spans="2:17" x14ac:dyDescent="0.2">
      <c r="B2261" s="46" t="s">
        <v>51</v>
      </c>
      <c r="D2261" s="49">
        <f>_xll.qlCalendarAdvance(LocalCalendar,$D2260,B2261,"f",FALSE)</f>
        <v>55472</v>
      </c>
      <c r="E2261" s="49">
        <f>_xll.qlInterestRateIndexValueDate(IndexON,D2261)</f>
        <v>55472</v>
      </c>
      <c r="F2261" s="52">
        <f>IFERROR(_xll.qlIndexFixing(IndexON,D2261,TRUE,_xll.ohTrigger(RecalcTrigger,TriggerON)),NA())</f>
        <v>1.8846593132995082E-2</v>
      </c>
      <c r="H2261" s="49">
        <f>_xll.qlCalendarAdvance(IborCalendar,$H2260,B2261,"f",FALSE)</f>
        <v>55458</v>
      </c>
      <c r="I2261" s="49">
        <f>_xll.qlInterestRateIndexValueDate(Index1M,$H2261)</f>
        <v>55460</v>
      </c>
      <c r="J2261" s="52">
        <f>IFERROR(_xll.qlIndexFixing(Index1M,$H2261,TRUE,_xll.ohTrigger(RecalcTrigger,Trigger1M)),NA())</f>
        <v>2.1028515814082556E-2</v>
      </c>
      <c r="K2261" s="52">
        <f>IFERROR(_xll.qlIndexFixing(ONIndex1M,I2261,TRUE,_xll.ohTrigger(RecalcTrigger,Trigger1M)),NA())</f>
        <v>2.101848130393158E-2</v>
      </c>
      <c r="L2261" s="52">
        <f>IFERROR(_xll.qlIndexFixing(Index3M,H2261,TRUE,_xll.ohTrigger(RecalcTrigger,Trigger3M)),NA())</f>
        <v>2.2422138863955325E-2</v>
      </c>
      <c r="M2261" s="52">
        <f>IFERROR(_xll.qlIndexFixing(ONIndex3M,I2261,TRUE,_xll.ohTrigger(RecalcTrigger,Trigger3M)),NA())</f>
        <v>2.2387198665807517E-2</v>
      </c>
      <c r="N2261" s="52">
        <f>IFERROR(_xll.qlIndexFixing(Index6M,$H2261,TRUE,_xll.ohTrigger(RecalcTrigger,Trigger6M)),NA())</f>
        <v>2.3963335514632228E-2</v>
      </c>
      <c r="O2261" s="52">
        <f>IFERROR(_xll.qlIndexFixing(ONIndex6M,I2261,TRUE,_xll.ohTrigger(RecalcTrigger,Trigger6M)),NA())</f>
        <v>2.3876080185400994E-2</v>
      </c>
      <c r="P2261" s="52">
        <f>IFERROR(_xll.qlIndexFixing(Index1Y,$H2261,TRUE,_xll.ohTrigger(RecalcTrigger,Trigger1Y)),NA())</f>
        <v>2.5835090836266821E-2</v>
      </c>
      <c r="Q2261" s="52">
        <f>IFERROR(_xll.qlIndexFixing(ONIndex1Y,I2261,TRUE,_xll.ohTrigger(RecalcTrigger,Trigger1Y)),NA())</f>
        <v>2.5595644444598165E-2</v>
      </c>
    </row>
    <row r="2262" spans="2:17" x14ac:dyDescent="0.2">
      <c r="B2262" s="46" t="s">
        <v>51</v>
      </c>
      <c r="D2262" s="49">
        <f>_xll.qlCalendarAdvance(LocalCalendar,$D2261,B2262,"f",FALSE)</f>
        <v>55479</v>
      </c>
      <c r="E2262" s="49">
        <f>_xll.qlInterestRateIndexValueDate(IndexON,D2262)</f>
        <v>55479</v>
      </c>
      <c r="F2262" s="52">
        <f>IFERROR(_xll.qlIndexFixing(IndexON,D2262,TRUE,_xll.ohTrigger(RecalcTrigger,TriggerON)),NA())</f>
        <v>1.8842490759554131E-2</v>
      </c>
      <c r="H2262" s="49">
        <f>_xll.qlCalendarAdvance(IborCalendar,$H2261,B2262,"f",FALSE)</f>
        <v>55465</v>
      </c>
      <c r="I2262" s="49">
        <f>_xll.qlInterestRateIndexValueDate(Index1M,$H2262)</f>
        <v>55470</v>
      </c>
      <c r="J2262" s="52">
        <f>IFERROR(_xll.qlIndexFixing(Index1M,$H2262,TRUE,_xll.ohTrigger(RecalcTrigger,Trigger1M)),NA())</f>
        <v>2.1023033685906967E-2</v>
      </c>
      <c r="K2262" s="52">
        <f>IFERROR(_xll.qlIndexFixing(ONIndex1M,I2262,TRUE,_xll.ohTrigger(RecalcTrigger,Trigger1M)),NA())</f>
        <v>2.1012671558340301E-2</v>
      </c>
      <c r="L2262" s="52">
        <f>IFERROR(_xll.qlIndexFixing(Index3M,H2262,TRUE,_xll.ohTrigger(RecalcTrigger,Trigger3M)),NA())</f>
        <v>2.2415097748374881E-2</v>
      </c>
      <c r="M2262" s="52">
        <f>IFERROR(_xll.qlIndexFixing(ONIndex3M,I2262,TRUE,_xll.ohTrigger(RecalcTrigger,Trigger3M)),NA())</f>
        <v>2.2380208015455594E-2</v>
      </c>
      <c r="N2262" s="52">
        <f>IFERROR(_xll.qlIndexFixing(Index6M,$H2262,TRUE,_xll.ohTrigger(RecalcTrigger,Trigger6M)),NA())</f>
        <v>2.3957168533542475E-2</v>
      </c>
      <c r="O2262" s="52">
        <f>IFERROR(_xll.qlIndexFixing(ONIndex6M,I2262,TRUE,_xll.ohTrigger(RecalcTrigger,Trigger6M)),NA())</f>
        <v>2.3869057591241472E-2</v>
      </c>
      <c r="P2262" s="52">
        <f>IFERROR(_xll.qlIndexFixing(Index1Y,$H2262,TRUE,_xll.ohTrigger(RecalcTrigger,Trigger1Y)),NA())</f>
        <v>2.5829150388127362E-2</v>
      </c>
      <c r="Q2262" s="52">
        <f>IFERROR(_xll.qlIndexFixing(ONIndex1Y,I2262,TRUE,_xll.ohTrigger(RecalcTrigger,Trigger1Y)),NA())</f>
        <v>2.558941266044279E-2</v>
      </c>
    </row>
    <row r="2263" spans="2:17" x14ac:dyDescent="0.2">
      <c r="B2263" s="46" t="s">
        <v>51</v>
      </c>
      <c r="D2263" s="49">
        <f>_xll.qlCalendarAdvance(LocalCalendar,$D2262,B2263,"f",FALSE)</f>
        <v>55486</v>
      </c>
      <c r="E2263" s="49">
        <f>_xll.qlInterestRateIndexValueDate(IndexON,D2263)</f>
        <v>55486</v>
      </c>
      <c r="F2263" s="52">
        <f>IFERROR(_xll.qlIndexFixing(IndexON,D2263,TRUE,_xll.ohTrigger(RecalcTrigger,TriggerON)),NA())</f>
        <v>1.8838013195114911E-2</v>
      </c>
      <c r="H2263" s="49">
        <f>_xll.qlCalendarAdvance(IborCalendar,$H2262,B2263,"f",FALSE)</f>
        <v>55472</v>
      </c>
      <c r="I2263" s="49">
        <f>_xll.qlInterestRateIndexValueDate(Index1M,$H2263)</f>
        <v>55474</v>
      </c>
      <c r="J2263" s="52">
        <f>IFERROR(_xll.qlIndexFixing(Index1M,$H2263,TRUE,_xll.ohTrigger(RecalcTrigger,Trigger1M)),NA())</f>
        <v>2.1021334944189007E-2</v>
      </c>
      <c r="K2263" s="52">
        <f>IFERROR(_xll.qlIndexFixing(ONIndex1M,I2263,TRUE,_xll.ohTrigger(RecalcTrigger,Trigger1M)),NA())</f>
        <v>2.1011345730652664E-2</v>
      </c>
      <c r="L2263" s="52">
        <f>IFERROR(_xll.qlIndexFixing(Index3M,H2263,TRUE,_xll.ohTrigger(RecalcTrigger,Trigger3M)),NA())</f>
        <v>2.2413732437024485E-2</v>
      </c>
      <c r="M2263" s="52">
        <f>IFERROR(_xll.qlIndexFixing(ONIndex3M,I2263,TRUE,_xll.ohTrigger(RecalcTrigger,Trigger3M)),NA())</f>
        <v>2.2378487110064071E-2</v>
      </c>
      <c r="N2263" s="52">
        <f>IFERROR(_xll.qlIndexFixing(Index6M,$H2263,TRUE,_xll.ohTrigger(RecalcTrigger,Trigger6M)),NA())</f>
        <v>2.3954700173826293E-2</v>
      </c>
      <c r="O2263" s="52">
        <f>IFERROR(_xll.qlIndexFixing(ONIndex6M,I2263,TRUE,_xll.ohTrigger(RecalcTrigger,Trigger6M)),NA())</f>
        <v>2.3867616037671624E-2</v>
      </c>
      <c r="P2263" s="52">
        <f>IFERROR(_xll.qlIndexFixing(Index1Y,$H2263,TRUE,_xll.ohTrigger(RecalcTrigger,Trigger1Y)),NA())</f>
        <v>2.5827679341613077E-2</v>
      </c>
      <c r="Q2263" s="52">
        <f>IFERROR(_xll.qlIndexFixing(ONIndex1Y,I2263,TRUE,_xll.ohTrigger(RecalcTrigger,Trigger1Y)),NA())</f>
        <v>2.5588775157032728E-2</v>
      </c>
    </row>
    <row r="2264" spans="2:17" x14ac:dyDescent="0.2">
      <c r="B2264" s="46" t="s">
        <v>51</v>
      </c>
      <c r="D2264" s="49">
        <f>_xll.qlCalendarAdvance(LocalCalendar,$D2263,B2264,"f",FALSE)</f>
        <v>55493</v>
      </c>
      <c r="E2264" s="49">
        <f>_xll.qlInterestRateIndexValueDate(IndexON,D2264)</f>
        <v>55493</v>
      </c>
      <c r="F2264" s="52">
        <f>IFERROR(_xll.qlIndexFixing(IndexON,D2264,TRUE,_xll.ohTrigger(RecalcTrigger,TriggerON)),NA())</f>
        <v>1.8833720385247332E-2</v>
      </c>
      <c r="H2264" s="49">
        <f>_xll.qlCalendarAdvance(IborCalendar,$H2263,B2264,"f",FALSE)</f>
        <v>55479</v>
      </c>
      <c r="I2264" s="49">
        <f>_xll.qlInterestRateIndexValueDate(Index1M,$H2264)</f>
        <v>55481</v>
      </c>
      <c r="J2264" s="52">
        <f>IFERROR(_xll.qlIndexFixing(Index1M,$H2264,TRUE,_xll.ohTrigger(RecalcTrigger,Trigger1M)),NA())</f>
        <v>2.1018441895380009E-2</v>
      </c>
      <c r="K2264" s="52">
        <f>IFERROR(_xll.qlIndexFixing(ONIndex1M,I2264,TRUE,_xll.ohTrigger(RecalcTrigger,Trigger1M)),NA())</f>
        <v>2.100776535375104E-2</v>
      </c>
      <c r="L2264" s="52">
        <f>IFERROR(_xll.qlIndexFixing(Index3M,H2264,TRUE,_xll.ohTrigger(RecalcTrigger,Trigger3M)),NA())</f>
        <v>2.2408953073649741E-2</v>
      </c>
      <c r="M2264" s="52">
        <f>IFERROR(_xll.qlIndexFixing(ONIndex3M,I2264,TRUE,_xll.ohTrigger(RecalcTrigger,Trigger3M)),NA())</f>
        <v>2.2374128177062858E-2</v>
      </c>
      <c r="N2264" s="52">
        <f>IFERROR(_xll.qlIndexFixing(Index6M,$H2264,TRUE,_xll.ohTrigger(RecalcTrigger,Trigger6M)),NA())</f>
        <v>2.395037838932591E-2</v>
      </c>
      <c r="O2264" s="52">
        <f>IFERROR(_xll.qlIndexFixing(ONIndex6M,I2264,TRUE,_xll.ohTrigger(RecalcTrigger,Trigger6M)),NA())</f>
        <v>2.3863379884563329E-2</v>
      </c>
      <c r="P2264" s="52">
        <f>IFERROR(_xll.qlIndexFixing(Index1Y,$H2264,TRUE,_xll.ohTrigger(RecalcTrigger,Trigger1Y)),NA())</f>
        <v>2.5823963148952231E-2</v>
      </c>
      <c r="Q2264" s="52">
        <f>IFERROR(_xll.qlIndexFixing(ONIndex1Y,I2264,TRUE,_xll.ohTrigger(RecalcTrigger,Trigger1Y)),NA())</f>
        <v>2.5585330313928623E-2</v>
      </c>
    </row>
    <row r="2265" spans="2:17" x14ac:dyDescent="0.2">
      <c r="B2265" s="46" t="s">
        <v>51</v>
      </c>
      <c r="D2265" s="49">
        <f>_xll.qlCalendarAdvance(LocalCalendar,$D2264,B2265,"f",FALSE)</f>
        <v>55500</v>
      </c>
      <c r="E2265" s="49">
        <f>_xll.qlInterestRateIndexValueDate(IndexON,D2265)</f>
        <v>55500</v>
      </c>
      <c r="F2265" s="52">
        <f>IFERROR(_xll.qlIndexFixing(IndexON,D2265,TRUE,_xll.ohTrigger(RecalcTrigger,TriggerON)),NA())</f>
        <v>1.8829425681294865E-2</v>
      </c>
      <c r="H2265" s="49">
        <f>_xll.qlCalendarAdvance(IborCalendar,$H2264,B2265,"f",FALSE)</f>
        <v>55486</v>
      </c>
      <c r="I2265" s="49">
        <f>_xll.qlInterestRateIndexValueDate(Index1M,$H2265)</f>
        <v>55488</v>
      </c>
      <c r="J2265" s="52">
        <f>IFERROR(_xll.qlIndexFixing(Index1M,$H2265,TRUE,_xll.ohTrigger(RecalcTrigger,Trigger1M)),NA())</f>
        <v>2.1014474667657157E-2</v>
      </c>
      <c r="K2265" s="52">
        <f>IFERROR(_xll.qlIndexFixing(ONIndex1M,I2265,TRUE,_xll.ohTrigger(RecalcTrigger,Trigger1M)),NA())</f>
        <v>2.1004176583270251E-2</v>
      </c>
      <c r="L2265" s="52">
        <f>IFERROR(_xll.qlIndexFixing(Index3M,H2265,TRUE,_xll.ohTrigger(RecalcTrigger,Trigger3M)),NA())</f>
        <v>2.2403410015715126E-2</v>
      </c>
      <c r="M2265" s="52">
        <f>IFERROR(_xll.qlIndexFixing(ONIndex3M,I2265,TRUE,_xll.ohTrigger(RecalcTrigger,Trigger3M)),NA())</f>
        <v>2.2369767140650865E-2</v>
      </c>
      <c r="N2265" s="52">
        <f>IFERROR(_xll.qlIndexFixing(Index6M,$H2265,TRUE,_xll.ohTrigger(RecalcTrigger,Trigger6M)),NA())</f>
        <v>2.3947503856935809E-2</v>
      </c>
      <c r="O2265" s="52">
        <f>IFERROR(_xll.qlIndexFixing(ONIndex6M,I2265,TRUE,_xll.ohTrigger(RecalcTrigger,Trigger6M)),NA())</f>
        <v>2.3859141011897123E-2</v>
      </c>
      <c r="P2265" s="52">
        <f>IFERROR(_xll.qlIndexFixing(Index1Y,$H2265,TRUE,_xll.ohTrigger(RecalcTrigger,Trigger1Y)),NA())</f>
        <v>2.5820239992838358E-2</v>
      </c>
      <c r="Q2265" s="52">
        <f>IFERROR(_xll.qlIndexFixing(ONIndex1Y,I2265,TRUE,_xll.ohTrigger(RecalcTrigger,Trigger1Y)),NA())</f>
        <v>2.5581878671223635E-2</v>
      </c>
    </row>
    <row r="2266" spans="2:17" x14ac:dyDescent="0.2">
      <c r="B2266" s="46" t="s">
        <v>51</v>
      </c>
      <c r="D2266" s="49">
        <f>_xll.qlCalendarAdvance(LocalCalendar,$D2265,B2266,"f",FALSE)</f>
        <v>55507</v>
      </c>
      <c r="E2266" s="49">
        <f>_xll.qlInterestRateIndexValueDate(IndexON,D2266)</f>
        <v>55507</v>
      </c>
      <c r="F2266" s="52">
        <f>IFERROR(_xll.qlIndexFixing(IndexON,D2266,TRUE,_xll.ohTrigger(RecalcTrigger,TriggerON)),NA())</f>
        <v>1.8825129083657188E-2</v>
      </c>
      <c r="H2266" s="49">
        <f>_xll.qlCalendarAdvance(IborCalendar,$H2265,B2266,"f",FALSE)</f>
        <v>55493</v>
      </c>
      <c r="I2266" s="49">
        <f>_xll.qlInterestRateIndexValueDate(Index1M,$H2266)</f>
        <v>55495</v>
      </c>
      <c r="J2266" s="52">
        <f>IFERROR(_xll.qlIndexFixing(Index1M,$H2266,TRUE,_xll.ohTrigger(RecalcTrigger,Trigger1M)),NA())</f>
        <v>2.101050059247387E-2</v>
      </c>
      <c r="K2266" s="52">
        <f>IFERROR(_xll.qlIndexFixing(ONIndex1M,I2266,TRUE,_xll.ohTrigger(RecalcTrigger,Trigger1M)),NA())</f>
        <v>2.1000579419263588E-2</v>
      </c>
      <c r="L2266" s="52">
        <f>IFERROR(_xll.qlIndexFixing(Index3M,H2266,TRUE,_xll.ohTrigger(RecalcTrigger,Trigger3M)),NA())</f>
        <v>2.2399009692299594E-2</v>
      </c>
      <c r="M2266" s="52">
        <f>IFERROR(_xll.qlIndexFixing(ONIndex3M,I2266,TRUE,_xll.ohTrigger(RecalcTrigger,Trigger3M)),NA())</f>
        <v>2.2365404000828093E-2</v>
      </c>
      <c r="N2266" s="52">
        <f>IFERROR(_xll.qlIndexFixing(Index6M,$H2266,TRUE,_xll.ohTrigger(RecalcTrigger,Trigger6M)),NA())</f>
        <v>2.3943175140911915E-2</v>
      </c>
      <c r="O2266" s="52">
        <f>IFERROR(_xll.qlIndexFixing(ONIndex6M,I2266,TRUE,_xll.ohTrigger(RecalcTrigger,Trigger6M)),NA())</f>
        <v>2.3854899419779585E-2</v>
      </c>
      <c r="P2266" s="52">
        <f>IFERROR(_xll.qlIndexFixing(Index1Y,$H2266,TRUE,_xll.ohTrigger(RecalcTrigger,Trigger1Y)),NA())</f>
        <v>2.5816509873348558E-2</v>
      </c>
      <c r="Q2266" s="52">
        <f>IFERROR(_xll.qlIndexFixing(ONIndex1Y,I2266,TRUE,_xll.ohTrigger(RecalcTrigger,Trigger1Y)),NA())</f>
        <v>2.557842022894441E-2</v>
      </c>
    </row>
    <row r="2267" spans="2:17" x14ac:dyDescent="0.2">
      <c r="B2267" s="46" t="s">
        <v>51</v>
      </c>
      <c r="D2267" s="49">
        <f>_xll.qlCalendarAdvance(LocalCalendar,$D2266,B2267,"f",FALSE)</f>
        <v>55514</v>
      </c>
      <c r="E2267" s="49">
        <f>_xll.qlInterestRateIndexValueDate(IndexON,D2267)</f>
        <v>55514</v>
      </c>
      <c r="F2267" s="52">
        <f>IFERROR(_xll.qlIndexFixing(IndexON,D2267,TRUE,_xll.ohTrigger(RecalcTrigger,TriggerON)),NA())</f>
        <v>1.8820830592014559E-2</v>
      </c>
      <c r="H2267" s="49">
        <f>_xll.qlCalendarAdvance(IborCalendar,$H2266,B2267,"f",FALSE)</f>
        <v>55500</v>
      </c>
      <c r="I2267" s="49">
        <f>_xll.qlInterestRateIndexValueDate(Index1M,$H2267)</f>
        <v>55502</v>
      </c>
      <c r="J2267" s="52">
        <f>IFERROR(_xll.qlIndexFixing(Index1M,$H2267,TRUE,_xll.ohTrigger(RecalcTrigger,Trigger1M)),NA())</f>
        <v>2.1007224924199097E-2</v>
      </c>
      <c r="K2267" s="52">
        <f>IFERROR(_xll.qlIndexFixing(ONIndex1M,I2267,TRUE,_xll.ohTrigger(RecalcTrigger,Trigger1M)),NA())</f>
        <v>2.099697386173105E-2</v>
      </c>
      <c r="L2267" s="52">
        <f>IFERROR(_xll.qlIndexFixing(Index3M,H2267,TRUE,_xll.ohTrigger(RecalcTrigger,Trigger3M)),NA())</f>
        <v>2.2394607258655583E-2</v>
      </c>
      <c r="M2267" s="52">
        <f>IFERROR(_xll.qlIndexFixing(ONIndex3M,I2267,TRUE,_xll.ohTrigger(RecalcTrigger,Trigger3M)),NA())</f>
        <v>2.2361038757541252E-2</v>
      </c>
      <c r="N2267" s="52">
        <f>IFERROR(_xll.qlIndexFixing(Index6M,$H2267,TRUE,_xll.ohTrigger(RecalcTrigger,Trigger6M)),NA())</f>
        <v>2.3938843681830774E-2</v>
      </c>
      <c r="O2267" s="52">
        <f>IFERROR(_xll.qlIndexFixing(ONIndex6M,I2267,TRUE,_xll.ohTrigger(RecalcTrigger,Trigger6M)),NA())</f>
        <v>2.385065510813078E-2</v>
      </c>
      <c r="P2267" s="52">
        <f>IFERROR(_xll.qlIndexFixing(Index1Y,$H2267,TRUE,_xll.ohTrigger(RecalcTrigger,Trigger1Y)),NA())</f>
        <v>2.5812772790560375E-2</v>
      </c>
      <c r="Q2267" s="52">
        <f>IFERROR(_xll.qlIndexFixing(ONIndex1Y,I2267,TRUE,_xll.ohTrigger(RecalcTrigger,Trigger1Y)),NA())</f>
        <v>2.5574954987090948E-2</v>
      </c>
    </row>
    <row r="2268" spans="2:17" x14ac:dyDescent="0.2">
      <c r="B2268" s="46" t="s">
        <v>51</v>
      </c>
      <c r="D2268" s="49">
        <f>_xll.qlCalendarAdvance(LocalCalendar,$D2267,B2268,"f",FALSE)</f>
        <v>55521</v>
      </c>
      <c r="E2268" s="49">
        <f>_xll.qlInterestRateIndexValueDate(IndexON,D2268)</f>
        <v>55521</v>
      </c>
      <c r="F2268" s="52">
        <f>IFERROR(_xll.qlIndexFixing(IndexON,D2268,TRUE,_xll.ohTrigger(RecalcTrigger,TriggerON)),NA())</f>
        <v>1.8816530206287041E-2</v>
      </c>
      <c r="H2268" s="49">
        <f>_xll.qlCalendarAdvance(IborCalendar,$H2267,B2268,"f",FALSE)</f>
        <v>55507</v>
      </c>
      <c r="I2268" s="49">
        <f>_xll.qlInterestRateIndexValueDate(Index1M,$H2268)</f>
        <v>55509</v>
      </c>
      <c r="J2268" s="52">
        <f>IFERROR(_xll.qlIndexFixing(Index1M,$H2268,TRUE,_xll.ohTrigger(RecalcTrigger,Trigger1M)),NA())</f>
        <v>2.1003235660171676E-2</v>
      </c>
      <c r="K2268" s="52">
        <f>IFERROR(_xll.qlIndexFixing(ONIndex1M,I2268,TRUE,_xll.ohTrigger(RecalcTrigger,Trigger1M)),NA())</f>
        <v>2.0994066973859304E-2</v>
      </c>
      <c r="L2268" s="52">
        <f>IFERROR(_xll.qlIndexFixing(Index3M,H2268,TRUE,_xll.ohTrigger(RecalcTrigger,Trigger3M)),NA())</f>
        <v>2.2390202714793642E-2</v>
      </c>
      <c r="M2268" s="52">
        <f>IFERROR(_xll.qlIndexFixing(ONIndex3M,I2268,TRUE,_xll.ohTrigger(RecalcTrigger,Trigger3M)),NA())</f>
        <v>2.2357435588599373E-2</v>
      </c>
      <c r="N2268" s="52">
        <f>IFERROR(_xll.qlIndexFixing(Index6M,$H2268,TRUE,_xll.ohTrigger(RecalcTrigger,Trigger6M)),NA())</f>
        <v>2.3934509479710112E-2</v>
      </c>
      <c r="O2268" s="52">
        <f>IFERROR(_xll.qlIndexFixing(ONIndex6M,I2268,TRUE,_xll.ohTrigger(RecalcTrigger,Trigger6M)),NA())</f>
        <v>2.3847380570535037E-2</v>
      </c>
      <c r="P2268" s="52">
        <f>IFERROR(_xll.qlIndexFixing(Index1Y,$H2268,TRUE,_xll.ohTrigger(RecalcTrigger,Trigger1Y)),NA())</f>
        <v>2.5809028744551564E-2</v>
      </c>
      <c r="Q2268" s="52">
        <f>IFERROR(_xll.qlIndexFixing(ONIndex1Y,I2268,TRUE,_xll.ohTrigger(RecalcTrigger,Trigger1Y)),NA())</f>
        <v>2.55728025695241E-2</v>
      </c>
    </row>
    <row r="2269" spans="2:17" x14ac:dyDescent="0.2">
      <c r="B2269" s="46" t="s">
        <v>51</v>
      </c>
      <c r="D2269" s="49">
        <f>_xll.qlCalendarAdvance(LocalCalendar,$D2268,B2269,"f",FALSE)</f>
        <v>55528</v>
      </c>
      <c r="E2269" s="49">
        <f>_xll.qlInterestRateIndexValueDate(IndexON,D2269)</f>
        <v>55528</v>
      </c>
      <c r="F2269" s="52">
        <f>IFERROR(_xll.qlIndexFixing(IndexON,D2269,TRUE,_xll.ohTrigger(RecalcTrigger,TriggerON)),NA())</f>
        <v>1.8812227926714442E-2</v>
      </c>
      <c r="H2269" s="49">
        <f>_xll.qlCalendarAdvance(IborCalendar,$H2268,B2269,"f",FALSE)</f>
        <v>55514</v>
      </c>
      <c r="I2269" s="49">
        <f>_xll.qlInterestRateIndexValueDate(Index1M,$H2269)</f>
        <v>55516</v>
      </c>
      <c r="J2269" s="52">
        <f>IFERROR(_xll.qlIndexFixing(Index1M,$H2269,TRUE,_xll.ohTrigger(RecalcTrigger,Trigger1M)),NA())</f>
        <v>2.1000292459551838E-2</v>
      </c>
      <c r="K2269" s="52">
        <f>IFERROR(_xll.qlIndexFixing(ONIndex1M,I2269,TRUE,_xll.ohTrigger(RecalcTrigger,Trigger1M)),NA())</f>
        <v>2.0990090318582233E-2</v>
      </c>
      <c r="L2269" s="52">
        <f>IFERROR(_xll.qlIndexFixing(Index3M,H2269,TRUE,_xll.ohTrigger(RecalcTrigger,Trigger3M)),NA())</f>
        <v>2.2385796060718156E-2</v>
      </c>
      <c r="M2269" s="52">
        <f>IFERROR(_xll.qlIndexFixing(ONIndex3M,I2269,TRUE,_xll.ohTrigger(RecalcTrigger,Trigger3M)),NA())</f>
        <v>2.235268364023657E-2</v>
      </c>
      <c r="N2269" s="52">
        <f>IFERROR(_xll.qlIndexFixing(Index6M,$H2269,TRUE,_xll.ohTrigger(RecalcTrigger,Trigger6M)),NA())</f>
        <v>2.3928728326569282E-2</v>
      </c>
      <c r="O2269" s="52">
        <f>IFERROR(_xll.qlIndexFixing(ONIndex6M,I2269,TRUE,_xll.ohTrigger(RecalcTrigger,Trigger6M)),NA())</f>
        <v>2.3842644109279831E-2</v>
      </c>
      <c r="P2269" s="52">
        <f>IFERROR(_xll.qlIndexFixing(Index1Y,$H2269,TRUE,_xll.ohTrigger(RecalcTrigger,Trigger1Y)),NA())</f>
        <v>2.5805922054479003E-2</v>
      </c>
      <c r="Q2269" s="52">
        <f>IFERROR(_xll.qlIndexFixing(ONIndex1Y,I2269,TRUE,_xll.ohTrigger(RecalcTrigger,Trigger1Y)),NA())</f>
        <v>2.5568663203070496E-2</v>
      </c>
    </row>
    <row r="2270" spans="2:17" x14ac:dyDescent="0.2">
      <c r="B2270" s="46" t="s">
        <v>51</v>
      </c>
      <c r="D2270" s="49">
        <f>_xll.qlCalendarAdvance(LocalCalendar,$D2269,B2270,"f",FALSE)</f>
        <v>55535</v>
      </c>
      <c r="E2270" s="49">
        <f>_xll.qlInterestRateIndexValueDate(IndexON,D2270)</f>
        <v>55535</v>
      </c>
      <c r="F2270" s="52">
        <f>IFERROR(_xll.qlIndexFixing(IndexON,D2270,TRUE,_xll.ohTrigger(RecalcTrigger,TriggerON)),NA())</f>
        <v>1.8807923753376699E-2</v>
      </c>
      <c r="H2270" s="49">
        <f>_xll.qlCalendarAdvance(IborCalendar,$H2269,B2270,"f",FALSE)</f>
        <v>55521</v>
      </c>
      <c r="I2270" s="49">
        <f>_xll.qlInterestRateIndexValueDate(Index1M,$H2270)</f>
        <v>55523</v>
      </c>
      <c r="J2270" s="52">
        <f>IFERROR(_xll.qlIndexFixing(Index1M,$H2270,TRUE,_xll.ohTrigger(RecalcTrigger,Trigger1M)),NA())</f>
        <v>2.0995937103014322E-2</v>
      </c>
      <c r="K2270" s="52">
        <f>IFERROR(_xll.qlIndexFixing(ONIndex1M,I2270,TRUE,_xll.ohTrigger(RecalcTrigger,Trigger1M)),NA())</f>
        <v>2.0986106827844964E-2</v>
      </c>
      <c r="L2270" s="52">
        <f>IFERROR(_xll.qlIndexFixing(Index3M,H2270,TRUE,_xll.ohTrigger(RecalcTrigger,Trigger3M)),NA())</f>
        <v>2.2381387296436156E-2</v>
      </c>
      <c r="M2270" s="52">
        <f>IFERROR(_xll.qlIndexFixing(ONIndex3M,I2270,TRUE,_xll.ohTrigger(RecalcTrigger,Trigger3M)),NA())</f>
        <v>2.2347930407189409E-2</v>
      </c>
      <c r="N2270" s="52">
        <f>IFERROR(_xll.qlIndexFixing(Index6M,$H2270,TRUE,_xll.ohTrigger(RecalcTrigger,Trigger6M)),NA())</f>
        <v>2.3924390086091221E-2</v>
      </c>
      <c r="O2270" s="52">
        <f>IFERROR(_xll.qlIndexFixing(ONIndex6M,I2270,TRUE,_xll.ohTrigger(RecalcTrigger,Trigger6M)),NA())</f>
        <v>2.3837905856076702E-2</v>
      </c>
      <c r="P2270" s="52">
        <f>IFERROR(_xll.qlIndexFixing(Index1Y,$H2270,TRUE,_xll.ohTrigger(RecalcTrigger,Trigger1Y)),NA())</f>
        <v>2.5801519763183747E-2</v>
      </c>
      <c r="Q2270" s="52">
        <f>IFERROR(_xll.qlIndexFixing(ONIndex1Y,I2270,TRUE,_xll.ohTrigger(RecalcTrigger,Trigger1Y)),NA())</f>
        <v>2.5564518464031849E-2</v>
      </c>
    </row>
    <row r="2271" spans="2:17" x14ac:dyDescent="0.2">
      <c r="B2271" s="46" t="s">
        <v>51</v>
      </c>
      <c r="D2271" s="49">
        <f>_xll.qlCalendarAdvance(LocalCalendar,$D2270,B2271,"f",FALSE)</f>
        <v>55542</v>
      </c>
      <c r="E2271" s="49">
        <f>_xll.qlInterestRateIndexValueDate(IndexON,D2271)</f>
        <v>55542</v>
      </c>
      <c r="F2271" s="52">
        <f>IFERROR(_xll.qlIndexFixing(IndexON,D2271,TRUE,_xll.ohTrigger(RecalcTrigger,TriggerON)),NA())</f>
        <v>1.8803617685954066E-2</v>
      </c>
      <c r="H2271" s="49">
        <f>_xll.qlCalendarAdvance(IborCalendar,$H2270,B2271,"f",FALSE)</f>
        <v>55528</v>
      </c>
      <c r="I2271" s="49">
        <f>_xll.qlInterestRateIndexValueDate(Index1M,$H2271)</f>
        <v>55530</v>
      </c>
      <c r="J2271" s="52">
        <f>IFERROR(_xll.qlIndexFixing(Index1M,$H2271,TRUE,_xll.ohTrigger(RecalcTrigger,Trigger1M)),NA())</f>
        <v>2.0992275215134946E-2</v>
      </c>
      <c r="K2271" s="52">
        <f>IFERROR(_xll.qlIndexFixing(ONIndex1M,I2271,TRUE,_xll.ohTrigger(RecalcTrigger,Trigger1M)),NA())</f>
        <v>2.0982818825834304E-2</v>
      </c>
      <c r="L2271" s="52">
        <f>IFERROR(_xll.qlIndexFixing(Index3M,H2271,TRUE,_xll.ohTrigger(RecalcTrigger,Trigger3M)),NA())</f>
        <v>2.2376976421956424E-2</v>
      </c>
      <c r="M2271" s="52">
        <f>IFERROR(_xll.qlIndexFixing(ONIndex3M,I2271,TRUE,_xll.ohTrigger(RecalcTrigger,Trigger3M)),NA())</f>
        <v>2.2343937586415397E-2</v>
      </c>
      <c r="N2271" s="52">
        <f>IFERROR(_xll.qlIndexFixing(Index6M,$H2271,TRUE,_xll.ohTrigger(RecalcTrigger,Trigger6M)),NA())</f>
        <v>2.3920049103012288E-2</v>
      </c>
      <c r="O2271" s="52">
        <f>IFERROR(_xll.qlIndexFixing(ONIndex6M,I2271,TRUE,_xll.ohTrigger(RecalcTrigger,Trigger6M)),NA())</f>
        <v>2.3834135497564635E-2</v>
      </c>
      <c r="P2271" s="52">
        <f>IFERROR(_xll.qlIndexFixing(Index1Y,$H2271,TRUE,_xll.ohTrigger(RecalcTrigger,Trigger1Y)),NA())</f>
        <v>2.5797754827980478E-2</v>
      </c>
      <c r="Q2271" s="52">
        <f>IFERROR(_xll.qlIndexFixing(ONIndex1Y,I2271,TRUE,_xll.ohTrigger(RecalcTrigger,Trigger1Y)),NA())</f>
        <v>2.5561683655410672E-2</v>
      </c>
    </row>
    <row r="2272" spans="2:17" x14ac:dyDescent="0.2">
      <c r="B2272" s="46" t="s">
        <v>51</v>
      </c>
      <c r="D2272" s="49">
        <f>_xll.qlCalendarAdvance(LocalCalendar,$D2271,B2272,"f",FALSE)</f>
        <v>55549</v>
      </c>
      <c r="E2272" s="49">
        <f>_xll.qlInterestRateIndexValueDate(IndexON,D2272)</f>
        <v>55549</v>
      </c>
      <c r="F2272" s="52">
        <f>IFERROR(_xll.qlIndexFixing(IndexON,D2272,TRUE,_xll.ohTrigger(RecalcTrigger,TriggerON)),NA())</f>
        <v>1.8799309724446545E-2</v>
      </c>
      <c r="H2272" s="49">
        <f>_xll.qlCalendarAdvance(IborCalendar,$H2271,B2272,"f",FALSE)</f>
        <v>55535</v>
      </c>
      <c r="I2272" s="49">
        <f>_xll.qlInterestRateIndexValueDate(Index1M,$H2272)</f>
        <v>55537</v>
      </c>
      <c r="J2272" s="52">
        <f>IFERROR(_xll.qlIndexFixing(Index1M,$H2272,TRUE,_xll.ohTrigger(RecalcTrigger,Trigger1M)),NA())</f>
        <v>2.0988953448903835E-2</v>
      </c>
      <c r="K2272" s="52">
        <f>IFERROR(_xll.qlIndexFixing(ONIndex1M,I2272,TRUE,_xll.ohTrigger(RecalcTrigger,Trigger1M)),NA())</f>
        <v>2.0978820170967083E-2</v>
      </c>
      <c r="L2272" s="52">
        <f>IFERROR(_xll.qlIndexFixing(Index3M,H2272,TRUE,_xll.ohTrigger(RecalcTrigger,Trigger3M)),NA())</f>
        <v>2.2374076279186545E-2</v>
      </c>
      <c r="M2272" s="52">
        <f>IFERROR(_xll.qlIndexFixing(ONIndex3M,I2272,TRUE,_xll.ohTrigger(RecalcTrigger,Trigger3M)),NA())</f>
        <v>2.2339180989892071E-2</v>
      </c>
      <c r="N2272" s="52">
        <f>IFERROR(_xll.qlIndexFixing(Index6M,$H2272,TRUE,_xll.ohTrigger(RecalcTrigger,Trigger6M)),NA())</f>
        <v>2.3915705377351371E-2</v>
      </c>
      <c r="O2272" s="52">
        <f>IFERROR(_xll.qlIndexFixing(ONIndex6M,I2272,TRUE,_xll.ohTrigger(RecalcTrigger,Trigger6M)),NA())</f>
        <v>2.3829392757210854E-2</v>
      </c>
      <c r="P2272" s="52">
        <f>IFERROR(_xll.qlIndexFixing(Index1Y,$H2272,TRUE,_xll.ohTrigger(RecalcTrigger,Trigger1Y)),NA())</f>
        <v>2.579462495782368E-2</v>
      </c>
      <c r="Q2272" s="52">
        <f>IFERROR(_xll.qlIndexFixing(ONIndex1Y,I2272,TRUE,_xll.ohTrigger(RecalcTrigger,Trigger1Y)),NA())</f>
        <v>2.5557526784183437E-2</v>
      </c>
    </row>
    <row r="2273" spans="2:17" x14ac:dyDescent="0.2">
      <c r="B2273" s="46" t="s">
        <v>51</v>
      </c>
      <c r="D2273" s="49">
        <f>_xll.qlCalendarAdvance(LocalCalendar,$D2272,B2273,"f",FALSE)</f>
        <v>55556</v>
      </c>
      <c r="E2273" s="49">
        <f>_xll.qlInterestRateIndexValueDate(IndexON,D2273)</f>
        <v>55556</v>
      </c>
      <c r="F2273" s="52">
        <f>IFERROR(_xll.qlIndexFixing(IndexON,D2273,TRUE,_xll.ohTrigger(RecalcTrigger,TriggerON)),NA())</f>
        <v>1.8794999869173878E-2</v>
      </c>
      <c r="H2273" s="49">
        <f>_xll.qlCalendarAdvance(IborCalendar,$H2272,B2273,"f",FALSE)</f>
        <v>55542</v>
      </c>
      <c r="I2273" s="49">
        <f>_xll.qlInterestRateIndexValueDate(Index1M,$H2273)</f>
        <v>55544</v>
      </c>
      <c r="J2273" s="52">
        <f>IFERROR(_xll.qlIndexFixing(Index1M,$H2273,TRUE,_xll.ohTrigger(RecalcTrigger,Trigger1M)),NA())</f>
        <v>2.098492622081605E-2</v>
      </c>
      <c r="K2273" s="52">
        <f>IFERROR(_xll.qlIndexFixing(ONIndex1M,I2273,TRUE,_xll.ohTrigger(RecalcTrigger,Trigger1M)),NA())</f>
        <v>2.0975164252226008E-2</v>
      </c>
      <c r="L2273" s="52">
        <f>IFERROR(_xll.qlIndexFixing(Index3M,H2273,TRUE,_xll.ohTrigger(RecalcTrigger,Trigger3M)),NA())</f>
        <v>2.2368148342427487E-2</v>
      </c>
      <c r="M2273" s="52">
        <f>IFERROR(_xll.qlIndexFixing(ONIndex3M,I2273,TRUE,_xll.ohTrigger(RecalcTrigger,Trigger3M)),NA())</f>
        <v>2.2334803126113911E-2</v>
      </c>
      <c r="N2273" s="52">
        <f>IFERROR(_xll.qlIndexFixing(Index6M,$H2273,TRUE,_xll.ohTrigger(RecalcTrigger,Trigger6M)),NA())</f>
        <v>2.3911358909125595E-2</v>
      </c>
      <c r="O2273" s="52">
        <f>IFERROR(_xll.qlIndexFixing(ONIndex6M,I2273,TRUE,_xll.ohTrigger(RecalcTrigger,Trigger6M)),NA())</f>
        <v>2.3825132128507676E-2</v>
      </c>
      <c r="P2273" s="52">
        <f>IFERROR(_xll.qlIndexFixing(Index1Y,$H2273,TRUE,_xll.ohTrigger(RecalcTrigger,Trigger1Y)),NA())</f>
        <v>2.5790204068926827E-2</v>
      </c>
      <c r="Q2273" s="52">
        <f>IFERROR(_xll.qlIndexFixing(ONIndex1Y,I2273,TRUE,_xll.ohTrigger(RecalcTrigger,Trigger1Y)),NA())</f>
        <v>2.5554020744911199E-2</v>
      </c>
    </row>
    <row r="2274" spans="2:17" x14ac:dyDescent="0.2">
      <c r="B2274" s="46" t="s">
        <v>51</v>
      </c>
      <c r="D2274" s="49">
        <f>_xll.qlCalendarAdvance(LocalCalendar,$D2273,B2274,"f",FALSE)</f>
        <v>55563</v>
      </c>
      <c r="E2274" s="49">
        <f>_xll.qlInterestRateIndexValueDate(IndexON,D2274)</f>
        <v>55563</v>
      </c>
      <c r="F2274" s="52">
        <f>IFERROR(_xll.qlIndexFixing(IndexON,D2274,TRUE,_xll.ohTrigger(RecalcTrigger,TriggerON)),NA())</f>
        <v>1.8790688119896259E-2</v>
      </c>
      <c r="H2274" s="49">
        <f>_xll.qlCalendarAdvance(IborCalendar,$H2273,B2274,"f",FALSE)</f>
        <v>55549</v>
      </c>
      <c r="I2274" s="49">
        <f>_xll.qlInterestRateIndexValueDate(Index1M,$H2274)</f>
        <v>55551</v>
      </c>
      <c r="J2274" s="52">
        <f>IFERROR(_xll.qlIndexFixing(Index1M,$H2274,TRUE,_xll.ohTrigger(RecalcTrigger,Trigger1M)),NA())</f>
        <v>2.0981239114392002E-2</v>
      </c>
      <c r="K2274" s="52">
        <f>IFERROR(_xll.qlIndexFixing(ONIndex1M,I2274,TRUE,_xll.ohTrigger(RecalcTrigger,Trigger1M)),NA())</f>
        <v>2.097149993995906E-2</v>
      </c>
      <c r="L2274" s="52">
        <f>IFERROR(_xll.qlIndexFixing(Index3M,H2274,TRUE,_xll.ohTrigger(RecalcTrigger,Trigger3M)),NA())</f>
        <v>2.2363353713568124E-2</v>
      </c>
      <c r="M2274" s="52">
        <f>IFERROR(_xll.qlIndexFixing(ONIndex3M,I2274,TRUE,_xll.ohTrigger(RecalcTrigger,Trigger3M)),NA())</f>
        <v>2.2330423158924972E-2</v>
      </c>
      <c r="N2274" s="52">
        <f>IFERROR(_xll.qlIndexFixing(Index6M,$H2274,TRUE,_xll.ohTrigger(RecalcTrigger,Trigger6M)),NA())</f>
        <v>2.3907009698352973E-2</v>
      </c>
      <c r="O2274" s="52">
        <f>IFERROR(_xll.qlIndexFixing(ONIndex6M,I2274,TRUE,_xll.ohTrigger(RecalcTrigger,Trigger6M)),NA())</f>
        <v>2.3820868780299875E-2</v>
      </c>
      <c r="P2274" s="52">
        <f>IFERROR(_xll.qlIndexFixing(Index1Y,$H2274,TRUE,_xll.ohTrigger(RecalcTrigger,Trigger1Y)),NA())</f>
        <v>2.5786418245232836E-2</v>
      </c>
      <c r="Q2274" s="52">
        <f>IFERROR(_xll.qlIndexFixing(ONIndex1Y,I2274,TRUE,_xll.ohTrigger(RecalcTrigger,Trigger1Y)),NA())</f>
        <v>2.5550507906038078E-2</v>
      </c>
    </row>
    <row r="2275" spans="2:17" x14ac:dyDescent="0.2">
      <c r="B2275" s="46" t="s">
        <v>51</v>
      </c>
      <c r="D2275" s="49">
        <f>_xll.qlCalendarAdvance(LocalCalendar,$D2274,B2275,"f",FALSE)</f>
        <v>55570</v>
      </c>
      <c r="E2275" s="49">
        <f>_xll.qlInterestRateIndexValueDate(IndexON,D2275)</f>
        <v>55570</v>
      </c>
      <c r="F2275" s="52">
        <f>IFERROR(_xll.qlIndexFixing(IndexON,D2275,TRUE,_xll.ohTrigger(RecalcTrigger,TriggerON)),NA())</f>
        <v>1.8786374476693624E-2</v>
      </c>
      <c r="H2275" s="49">
        <f>_xll.qlCalendarAdvance(IborCalendar,$H2274,B2275,"f",FALSE)</f>
        <v>55556</v>
      </c>
      <c r="I2275" s="49">
        <f>_xll.qlInterestRateIndexValueDate(Index1M,$H2275)</f>
        <v>55558</v>
      </c>
      <c r="J2275" s="52">
        <f>IFERROR(_xll.qlIndexFixing(Index1M,$H2275,TRUE,_xll.ohTrigger(RecalcTrigger,Trigger1M)),NA())</f>
        <v>2.0977543601801867E-2</v>
      </c>
      <c r="K2275" s="52">
        <f>IFERROR(_xll.qlIndexFixing(ONIndex1M,I2275,TRUE,_xll.ohTrigger(RecalcTrigger,Trigger1M)),NA())</f>
        <v>2.0967827234139591E-2</v>
      </c>
      <c r="L2275" s="52">
        <f>IFERROR(_xll.qlIndexFixing(Index3M,H2275,TRUE,_xll.ohTrigger(RecalcTrigger,Trigger3M)),NA())</f>
        <v>2.235893482280904E-2</v>
      </c>
      <c r="M2275" s="52">
        <f>IFERROR(_xll.qlIndexFixing(ONIndex3M,I2275,TRUE,_xll.ohTrigger(RecalcTrigger,Trigger3M)),NA())</f>
        <v>2.2326041088298609E-2</v>
      </c>
      <c r="N2275" s="52">
        <f>IFERROR(_xll.qlIndexFixing(Index6M,$H2275,TRUE,_xll.ohTrigger(RecalcTrigger,Trigger6M)),NA())</f>
        <v>2.3902657745051507E-2</v>
      </c>
      <c r="O2275" s="52">
        <f>IFERROR(_xll.qlIndexFixing(ONIndex6M,I2275,TRUE,_xll.ohTrigger(RecalcTrigger,Trigger6M)),NA())</f>
        <v>2.3816602712560808E-2</v>
      </c>
      <c r="P2275" s="52">
        <f>IFERROR(_xll.qlIndexFixing(Index1Y,$H2275,TRUE,_xll.ohTrigger(RecalcTrigger,Trigger1Y)),NA())</f>
        <v>2.5782625458866011E-2</v>
      </c>
      <c r="Q2275" s="52">
        <f>IFERROR(_xll.qlIndexFixing(ONIndex1Y,I2275,TRUE,_xll.ohTrigger(RecalcTrigger,Trigger1Y)),NA())</f>
        <v>2.554698826759072E-2</v>
      </c>
    </row>
    <row r="2276" spans="2:17" x14ac:dyDescent="0.2">
      <c r="B2276" s="46" t="s">
        <v>51</v>
      </c>
      <c r="D2276" s="49">
        <f>_xll.qlCalendarAdvance(LocalCalendar,$D2275,B2276,"f",FALSE)</f>
        <v>55577</v>
      </c>
      <c r="E2276" s="49">
        <f>_xll.qlInterestRateIndexValueDate(IndexON,D2276)</f>
        <v>55577</v>
      </c>
      <c r="F2276" s="52">
        <f>IFERROR(_xll.qlIndexFixing(IndexON,D2276,TRUE,_xll.ohTrigger(RecalcTrigger,TriggerON)),NA())</f>
        <v>1.8782058939486035E-2</v>
      </c>
      <c r="H2276" s="49">
        <f>_xll.qlCalendarAdvance(IborCalendar,$H2275,B2276,"f",FALSE)</f>
        <v>55563</v>
      </c>
      <c r="I2276" s="49">
        <f>_xll.qlInterestRateIndexValueDate(Index1M,$H2276)</f>
        <v>55565</v>
      </c>
      <c r="J2276" s="52">
        <f>IFERROR(_xll.qlIndexFixing(Index1M,$H2276,TRUE,_xll.ohTrigger(RecalcTrigger,Trigger1M)),NA())</f>
        <v>2.0973839683053386E-2</v>
      </c>
      <c r="K2276" s="52">
        <f>IFERROR(_xll.qlIndexFixing(ONIndex1M,I2276,TRUE,_xll.ohTrigger(RecalcTrigger,Trigger1M)),NA())</f>
        <v>2.0964493199298051E-2</v>
      </c>
      <c r="L2276" s="52">
        <f>IFERROR(_xll.qlIndexFixing(Index3M,H2276,TRUE,_xll.ohTrigger(RecalcTrigger,Trigger3M)),NA())</f>
        <v>2.2354513821961852E-2</v>
      </c>
      <c r="M2276" s="52">
        <f>IFERROR(_xll.qlIndexFixing(ONIndex3M,I2276,TRUE,_xll.ohTrigger(RecalcTrigger,Trigger3M)),NA())</f>
        <v>2.2322035640658378E-2</v>
      </c>
      <c r="N2276" s="52">
        <f>IFERROR(_xll.qlIndexFixing(Index6M,$H2276,TRUE,_xll.ohTrigger(RecalcTrigger,Trigger6M)),NA())</f>
        <v>2.3898303049238769E-2</v>
      </c>
      <c r="O2276" s="52">
        <f>IFERROR(_xll.qlIndexFixing(ONIndex6M,I2276,TRUE,_xll.ohTrigger(RecalcTrigger,Trigger6M)),NA())</f>
        <v>2.3812816374657597E-2</v>
      </c>
      <c r="P2276" s="52">
        <f>IFERROR(_xll.qlIndexFixing(Index1Y,$H2276,TRUE,_xll.ohTrigger(RecalcTrigger,Trigger1Y)),NA())</f>
        <v>2.5779464676754033E-2</v>
      </c>
      <c r="Q2276" s="52">
        <f>IFERROR(_xll.qlIndexFixing(ONIndex1Y,I2276,TRUE,_xll.ohTrigger(RecalcTrigger,Trigger1Y)),NA())</f>
        <v>2.554411578593152E-2</v>
      </c>
    </row>
    <row r="2277" spans="2:17" x14ac:dyDescent="0.2">
      <c r="B2277" s="46" t="s">
        <v>51</v>
      </c>
      <c r="D2277" s="49">
        <f>_xll.qlCalendarAdvance(LocalCalendar,$D2276,B2277,"f",FALSE)</f>
        <v>55584</v>
      </c>
      <c r="E2277" s="49">
        <f>_xll.qlInterestRateIndexValueDate(IndexON,D2277)</f>
        <v>55584</v>
      </c>
      <c r="F2277" s="52">
        <f>IFERROR(_xll.qlIndexFixing(IndexON,D2277,TRUE,_xll.ohTrigger(RecalcTrigger,TriggerON)),NA())</f>
        <v>1.8777741508593238E-2</v>
      </c>
      <c r="H2277" s="49">
        <f>_xll.qlCalendarAdvance(IborCalendar,$H2276,B2277,"f",FALSE)</f>
        <v>55570</v>
      </c>
      <c r="I2277" s="49">
        <f>_xll.qlInterestRateIndexValueDate(Index1M,$H2277)</f>
        <v>55572</v>
      </c>
      <c r="J2277" s="52">
        <f>IFERROR(_xll.qlIndexFixing(Index1M,$H2277,TRUE,_xll.ohTrigger(RecalcTrigger,Trigger1M)),NA())</f>
        <v>2.0970127358151708E-2</v>
      </c>
      <c r="K2277" s="52">
        <f>IFERROR(_xll.qlIndexFixing(ONIndex1M,I2277,TRUE,_xll.ohTrigger(RecalcTrigger,Trigger1M)),NA())</f>
        <v>2.0960456641923031E-2</v>
      </c>
      <c r="L2277" s="52">
        <f>IFERROR(_xll.qlIndexFixing(Index3M,H2277,TRUE,_xll.ohTrigger(RecalcTrigger,Trigger3M)),NA())</f>
        <v>2.2350090711035442E-2</v>
      </c>
      <c r="M2277" s="52">
        <f>IFERROR(_xll.qlIndexFixing(ONIndex3M,I2277,TRUE,_xll.ohTrigger(RecalcTrigger,Trigger3M)),NA())</f>
        <v>2.2317270636786901E-2</v>
      </c>
      <c r="N2277" s="52">
        <f>IFERROR(_xll.qlIndexFixing(Index6M,$H2277,TRUE,_xll.ohTrigger(RecalcTrigger,Trigger6M)),NA())</f>
        <v>2.3893945610933203E-2</v>
      </c>
      <c r="O2277" s="52">
        <f>IFERROR(_xll.qlIndexFixing(ONIndex6M,I2277,TRUE,_xll.ohTrigger(RecalcTrigger,Trigger6M)),NA())</f>
        <v>2.3808062418568809E-2</v>
      </c>
      <c r="P2277" s="52">
        <f>IFERROR(_xll.qlIndexFixing(Index1Y,$H2277,TRUE,_xll.ohTrigger(RecalcTrigger,Trigger1Y)),NA())</f>
        <v>2.5775018998428583E-2</v>
      </c>
      <c r="Q2277" s="52">
        <f>IFERROR(_xll.qlIndexFixing(ONIndex1Y,I2277,TRUE,_xll.ohTrigger(RecalcTrigger,Trigger1Y)),NA())</f>
        <v>2.5539928591999939E-2</v>
      </c>
    </row>
    <row r="2278" spans="2:17" x14ac:dyDescent="0.2">
      <c r="B2278" s="46" t="s">
        <v>51</v>
      </c>
      <c r="D2278" s="49">
        <f>_xll.qlCalendarAdvance(LocalCalendar,$D2277,B2278,"f",FALSE)</f>
        <v>55591</v>
      </c>
      <c r="E2278" s="49">
        <f>_xll.qlInterestRateIndexValueDate(IndexON,D2278)</f>
        <v>55591</v>
      </c>
      <c r="F2278" s="52">
        <f>IFERROR(_xll.qlIndexFixing(IndexON,D2278,TRUE,_xll.ohTrigger(RecalcTrigger,TriggerON)),NA())</f>
        <v>1.8773422183535615E-2</v>
      </c>
      <c r="H2278" s="49">
        <f>_xll.qlCalendarAdvance(IborCalendar,$H2277,B2278,"f",FALSE)</f>
        <v>55577</v>
      </c>
      <c r="I2278" s="49">
        <f>_xll.qlInterestRateIndexValueDate(Index1M,$H2278)</f>
        <v>55579</v>
      </c>
      <c r="J2278" s="52">
        <f>IFERROR(_xll.qlIndexFixing(Index1M,$H2278,TRUE,_xll.ohTrigger(RecalcTrigger,Trigger1M)),NA())</f>
        <v>2.0966406627114888E-2</v>
      </c>
      <c r="K2278" s="52">
        <f>IFERROR(_xll.qlIndexFixing(ONIndex1M,I2278,TRUE,_xll.ohTrigger(RecalcTrigger,Trigger1M)),NA())</f>
        <v>2.095675875557923E-2</v>
      </c>
      <c r="L2278" s="52">
        <f>IFERROR(_xll.qlIndexFixing(Index3M,H2278,TRUE,_xll.ohTrigger(RecalcTrigger,Trigger3M)),NA())</f>
        <v>2.2347168242540568E-2</v>
      </c>
      <c r="M2278" s="52">
        <f>IFERROR(_xll.qlIndexFixing(ONIndex3M,I2278,TRUE,_xll.ohTrigger(RecalcTrigger,Trigger3M)),NA())</f>
        <v>2.2312882255874911E-2</v>
      </c>
      <c r="N2278" s="52">
        <f>IFERROR(_xll.qlIndexFixing(Index6M,$H2278,TRUE,_xll.ohTrigger(RecalcTrigger,Trigger6M)),NA())</f>
        <v>2.3891493600089658E-2</v>
      </c>
      <c r="O2278" s="52">
        <f>IFERROR(_xll.qlIndexFixing(ONIndex6M,I2278,TRUE,_xll.ohTrigger(RecalcTrigger,Trigger6M)),NA())</f>
        <v>2.3803788192369169E-2</v>
      </c>
      <c r="P2278" s="52">
        <f>IFERROR(_xll.qlIndexFixing(Index1Y,$H2278,TRUE,_xll.ohTrigger(RecalcTrigger,Trigger1Y)),NA())</f>
        <v>2.577120532451611E-2</v>
      </c>
      <c r="Q2278" s="52">
        <f>IFERROR(_xll.qlIndexFixing(ONIndex1Y,I2278,TRUE,_xll.ohTrigger(RecalcTrigger,Trigger1Y)),NA())</f>
        <v>2.553638855488316E-2</v>
      </c>
    </row>
    <row r="2279" spans="2:17" x14ac:dyDescent="0.2">
      <c r="B2279" s="46" t="s">
        <v>51</v>
      </c>
      <c r="D2279" s="49">
        <f>_xll.qlCalendarAdvance(LocalCalendar,$D2278,B2279,"f",FALSE)</f>
        <v>55598</v>
      </c>
      <c r="E2279" s="49">
        <f>_xll.qlInterestRateIndexValueDate(IndexON,D2279)</f>
        <v>55598</v>
      </c>
      <c r="F2279" s="52">
        <f>IFERROR(_xll.qlIndexFixing(IndexON,D2279,TRUE,_xll.ohTrigger(RecalcTrigger,TriggerON)),NA())</f>
        <v>1.8769100964552976E-2</v>
      </c>
      <c r="H2279" s="49">
        <f>_xll.qlCalendarAdvance(IborCalendar,$H2278,B2279,"f",FALSE)</f>
        <v>55584</v>
      </c>
      <c r="I2279" s="49">
        <f>_xll.qlInterestRateIndexValueDate(Index1M,$H2279)</f>
        <v>55586</v>
      </c>
      <c r="J2279" s="52">
        <f>IFERROR(_xll.qlIndexFixing(Index1M,$H2279,TRUE,_xll.ohTrigger(RecalcTrigger,Trigger1M)),NA())</f>
        <v>2.0962677489942926E-2</v>
      </c>
      <c r="K2279" s="52">
        <f>IFERROR(_xll.qlIndexFixing(ONIndex1M,I2279,TRUE,_xll.ohTrigger(RecalcTrigger,Trigger1M)),NA())</f>
        <v>2.095305247568291E-2</v>
      </c>
      <c r="L2279" s="52">
        <f>IFERROR(_xll.qlIndexFixing(Index3M,H2279,TRUE,_xll.ohTrigger(RecalcTrigger,Trigger3M)),NA())</f>
        <v>2.2342739212303536E-2</v>
      </c>
      <c r="M2279" s="52">
        <f>IFERROR(_xll.qlIndexFixing(ONIndex3M,I2279,TRUE,_xll.ohTrigger(RecalcTrigger,Trigger3M)),NA())</f>
        <v>2.2308491771605432E-2</v>
      </c>
      <c r="N2279" s="52">
        <f>IFERROR(_xll.qlIndexFixing(Index6M,$H2279,TRUE,_xll.ohTrigger(RecalcTrigger,Trigger6M)),NA())</f>
        <v>2.3886652220966104E-2</v>
      </c>
      <c r="O2279" s="52">
        <f>IFERROR(_xll.qlIndexFixing(ONIndex6M,I2279,TRUE,_xll.ohTrigger(RecalcTrigger,Trigger6M)),NA())</f>
        <v>2.379951124658497E-2</v>
      </c>
      <c r="P2279" s="52">
        <f>IFERROR(_xll.qlIndexFixing(Index1Y,$H2279,TRUE,_xll.ohTrigger(RecalcTrigger,Trigger1Y)),NA())</f>
        <v>2.5767384688246409E-2</v>
      </c>
      <c r="Q2279" s="52">
        <f>IFERROR(_xll.qlIndexFixing(ONIndex1Y,I2279,TRUE,_xll.ohTrigger(RecalcTrigger,Trigger1Y)),NA())</f>
        <v>2.55328417181655E-2</v>
      </c>
    </row>
    <row r="2280" spans="2:17" x14ac:dyDescent="0.2">
      <c r="B2280" s="46" t="s">
        <v>51</v>
      </c>
      <c r="D2280" s="49">
        <f>_xll.qlCalendarAdvance(LocalCalendar,$D2279,B2280,"f",FALSE)</f>
        <v>55605</v>
      </c>
      <c r="E2280" s="49">
        <f>_xll.qlInterestRateIndexValueDate(IndexON,D2280)</f>
        <v>55605</v>
      </c>
      <c r="F2280" s="52">
        <f>IFERROR(_xll.qlIndexFixing(IndexON,D2280,TRUE,_xll.ohTrigger(RecalcTrigger,TriggerON)),NA())</f>
        <v>1.876477785164532E-2</v>
      </c>
      <c r="H2280" s="49">
        <f>_xll.qlCalendarAdvance(IborCalendar,$H2279,B2280,"f",FALSE)</f>
        <v>55591</v>
      </c>
      <c r="I2280" s="49">
        <f>_xll.qlInterestRateIndexValueDate(Index1M,$H2280)</f>
        <v>55593</v>
      </c>
      <c r="J2280" s="52">
        <f>IFERROR(_xll.qlIndexFixing(Index1M,$H2280,TRUE,_xll.ohTrigger(RecalcTrigger,Trigger1M)),NA())</f>
        <v>2.0958939946640977E-2</v>
      </c>
      <c r="K2280" s="52">
        <f>IFERROR(_xll.qlIndexFixing(ONIndex1M,I2280,TRUE,_xll.ohTrigger(RecalcTrigger,Trigger1M)),NA())</f>
        <v>2.0949337802234069E-2</v>
      </c>
      <c r="L2280" s="52">
        <f>IFERROR(_xll.qlIndexFixing(Index3M,H2280,TRUE,_xll.ohTrigger(RecalcTrigger,Trigger3M)),NA())</f>
        <v>2.2338308071703557E-2</v>
      </c>
      <c r="M2280" s="52">
        <f>IFERROR(_xll.qlIndexFixing(ONIndex3M,I2280,TRUE,_xll.ohTrigger(RecalcTrigger,Trigger3M)),NA())</f>
        <v>2.2304099183871884E-2</v>
      </c>
      <c r="N2280" s="52">
        <f>IFERROR(_xll.qlIndexFixing(Index6M,$H2280,TRUE,_xll.ohTrigger(RecalcTrigger,Trigger6M)),NA())</f>
        <v>2.3882285103788814E-2</v>
      </c>
      <c r="O2280" s="52">
        <f>IFERROR(_xll.qlIndexFixing(ONIndex6M,I2280,TRUE,_xll.ohTrigger(RecalcTrigger,Trigger6M)),NA())</f>
        <v>2.3795231581349441E-2</v>
      </c>
      <c r="P2280" s="52">
        <f>IFERROR(_xll.qlIndexFixing(Index1Y,$H2280,TRUE,_xll.ohTrigger(RecalcTrigger,Trigger1Y)),NA())</f>
        <v>2.5763557089699414E-2</v>
      </c>
      <c r="Q2280" s="52">
        <f>IFERROR(_xll.qlIndexFixing(ONIndex1Y,I2280,TRUE,_xll.ohTrigger(RecalcTrigger,Trigger1Y)),NA())</f>
        <v>2.5529288081900248E-2</v>
      </c>
    </row>
    <row r="2281" spans="2:17" x14ac:dyDescent="0.2">
      <c r="B2281" s="46" t="s">
        <v>51</v>
      </c>
      <c r="D2281" s="49">
        <f>_xll.qlCalendarAdvance(LocalCalendar,$D2280,B2281,"f",FALSE)</f>
        <v>55612</v>
      </c>
      <c r="E2281" s="49">
        <f>_xll.qlInterestRateIndexValueDate(IndexON,D2281)</f>
        <v>55612</v>
      </c>
      <c r="F2281" s="52">
        <f>IFERROR(_xll.qlIndexFixing(IndexON,D2281,TRUE,_xll.ohTrigger(RecalcTrigger,TriggerON)),NA())</f>
        <v>1.8760452844892583E-2</v>
      </c>
      <c r="H2281" s="49">
        <f>_xll.qlCalendarAdvance(IborCalendar,$H2280,B2281,"f",FALSE)</f>
        <v>55598</v>
      </c>
      <c r="I2281" s="49">
        <f>_xll.qlInterestRateIndexValueDate(Index1M,$H2281)</f>
        <v>55600</v>
      </c>
      <c r="J2281" s="52">
        <f>IFERROR(_xll.qlIndexFixing(Index1M,$H2281,TRUE,_xll.ohTrigger(RecalcTrigger,Trigger1M)),NA())</f>
        <v>2.0955535176157281E-2</v>
      </c>
      <c r="K2281" s="52">
        <f>IFERROR(_xll.qlIndexFixing(ONIndex1M,I2281,TRUE,_xll.ohTrigger(RecalcTrigger,Trigger1M)),NA())</f>
        <v>2.0945614735259355E-2</v>
      </c>
      <c r="L2281" s="52">
        <f>IFERROR(_xll.qlIndexFixing(Index3M,H2281,TRUE,_xll.ohTrigger(RecalcTrigger,Trigger3M)),NA())</f>
        <v>2.2333874820748282E-2</v>
      </c>
      <c r="M2281" s="52">
        <f>IFERROR(_xll.qlIndexFixing(ONIndex3M,I2281,TRUE,_xll.ohTrigger(RecalcTrigger,Trigger3M)),NA())</f>
        <v>2.2299704492727557E-2</v>
      </c>
      <c r="N2281" s="52">
        <f>IFERROR(_xll.qlIndexFixing(Index6M,$H2281,TRUE,_xll.ohTrigger(RecalcTrigger,Trigger6M)),NA())</f>
        <v>2.3877915243809215E-2</v>
      </c>
      <c r="O2281" s="52">
        <f>IFERROR(_xll.qlIndexFixing(ONIndex6M,I2281,TRUE,_xll.ohTrigger(RecalcTrigger,Trigger6M)),NA())</f>
        <v>2.3790949196582645E-2</v>
      </c>
      <c r="P2281" s="52">
        <f>IFERROR(_xll.qlIndexFixing(Index1Y,$H2281,TRUE,_xll.ohTrigger(RecalcTrigger,Trigger1Y)),NA())</f>
        <v>2.575972252895397E-2</v>
      </c>
      <c r="Q2281" s="52">
        <f>IFERROR(_xll.qlIndexFixing(ONIndex1Y,I2281,TRUE,_xll.ohTrigger(RecalcTrigger,Trigger1Y)),NA())</f>
        <v>2.5525727646034113E-2</v>
      </c>
    </row>
    <row r="2282" spans="2:17" x14ac:dyDescent="0.2">
      <c r="B2282" s="46" t="s">
        <v>51</v>
      </c>
      <c r="D2282" s="49">
        <f>_xll.qlCalendarAdvance(LocalCalendar,$D2281,B2282,"f",FALSE)</f>
        <v>55619</v>
      </c>
      <c r="E2282" s="49">
        <f>_xll.qlInterestRateIndexValueDate(IndexON,D2282)</f>
        <v>55619</v>
      </c>
      <c r="F2282" s="52">
        <f>IFERROR(_xll.qlIndexFixing(IndexON,D2282,TRUE,_xll.ohTrigger(RecalcTrigger,TriggerON)),NA())</f>
        <v>1.8756125944134894E-2</v>
      </c>
      <c r="H2282" s="49">
        <f>_xll.qlCalendarAdvance(IborCalendar,$H2281,B2282,"f",FALSE)</f>
        <v>55605</v>
      </c>
      <c r="I2282" s="49">
        <f>_xll.qlInterestRateIndexValueDate(Index1M,$H2282)</f>
        <v>55607</v>
      </c>
      <c r="J2282" s="52">
        <f>IFERROR(_xll.qlIndexFixing(Index1M,$H2282,TRUE,_xll.ohTrigger(RecalcTrigger,Trigger1M)),NA())</f>
        <v>2.0951780001835785E-2</v>
      </c>
      <c r="K2282" s="52">
        <f>IFERROR(_xll.qlIndexFixing(ONIndex1M,I2282,TRUE,_xll.ohTrigger(RecalcTrigger,Trigger1M)),NA())</f>
        <v>2.0941883274785411E-2</v>
      </c>
      <c r="L2282" s="52">
        <f>IFERROR(_xll.qlIndexFixing(Index3M,H2282,TRUE,_xll.ohTrigger(RecalcTrigger,Trigger3M)),NA())</f>
        <v>2.2328317531562541E-2</v>
      </c>
      <c r="M2282" s="52">
        <f>IFERROR(_xll.qlIndexFixing(ONIndex3M,I2282,TRUE,_xll.ohTrigger(RecalcTrigger,Trigger3M)),NA())</f>
        <v>2.2295307698172451E-2</v>
      </c>
      <c r="N2282" s="52">
        <f>IFERROR(_xll.qlIndexFixing(Index6M,$H2282,TRUE,_xll.ohTrigger(RecalcTrigger,Trigger6M)),NA())</f>
        <v>2.3873542641045454E-2</v>
      </c>
      <c r="O2282" s="52">
        <f>IFERROR(_xll.qlIndexFixing(ONIndex6M,I2282,TRUE,_xll.ohTrigger(RecalcTrigger,Trigger6M)),NA())</f>
        <v>2.3786664092337872E-2</v>
      </c>
      <c r="P2282" s="52">
        <f>IFERROR(_xll.qlIndexFixing(Index1Y,$H2282,TRUE,_xll.ohTrigger(RecalcTrigger,Trigger1Y)),NA())</f>
        <v>2.5755881006090452E-2</v>
      </c>
      <c r="Q2282" s="52">
        <f>IFERROR(_xll.qlIndexFixing(ONIndex1Y,I2282,TRUE,_xll.ohTrigger(RecalcTrigger,Trigger1Y)),NA())</f>
        <v>2.5522160410647032E-2</v>
      </c>
    </row>
    <row r="2283" spans="2:17" x14ac:dyDescent="0.2">
      <c r="B2283" s="46" t="s">
        <v>51</v>
      </c>
      <c r="D2283" s="49">
        <f>_xll.qlCalendarAdvance(LocalCalendar,$D2282,B2283,"f",FALSE)</f>
        <v>55626</v>
      </c>
      <c r="E2283" s="49">
        <f>_xll.qlInterestRateIndexValueDate(IndexON,D2283)</f>
        <v>55626</v>
      </c>
      <c r="F2283" s="52">
        <f>IFERROR(_xll.qlIndexFixing(IndexON,D2283,TRUE,_xll.ohTrigger(RecalcTrigger,TriggerON)),NA())</f>
        <v>1.8751797149372251E-2</v>
      </c>
      <c r="H2283" s="49">
        <f>_xll.qlCalendarAdvance(IborCalendar,$H2282,B2283,"f",FALSE)</f>
        <v>55612</v>
      </c>
      <c r="I2283" s="49">
        <f>_xll.qlInterestRateIndexValueDate(Index1M,$H2283)</f>
        <v>55614</v>
      </c>
      <c r="J2283" s="52">
        <f>IFERROR(_xll.qlIndexFixing(Index1M,$H2283,TRUE,_xll.ohTrigger(RecalcTrigger,Trigger1M)),NA())</f>
        <v>2.0948016420966331E-2</v>
      </c>
      <c r="K2283" s="52">
        <f>IFERROR(_xll.qlIndexFixing(ONIndex1M,I2283,TRUE,_xll.ohTrigger(RecalcTrigger,Trigger1M)),NA())</f>
        <v>2.0938143420758948E-2</v>
      </c>
      <c r="L2283" s="52">
        <f>IFERROR(_xll.qlIndexFixing(Index3M,H2283,TRUE,_xll.ohTrigger(RecalcTrigger,Trigger3M)),NA())</f>
        <v>2.2323881335245873E-2</v>
      </c>
      <c r="M2283" s="52">
        <f>IFERROR(_xll.qlIndexFixing(ONIndex3M,I2283,TRUE,_xll.ohTrigger(RecalcTrigger,Trigger3M)),NA())</f>
        <v>2.2290908800206566E-2</v>
      </c>
      <c r="N2283" s="52">
        <f>IFERROR(_xll.qlIndexFixing(Index6M,$H2283,TRUE,_xll.ohTrigger(RecalcTrigger,Trigger6M)),NA())</f>
        <v>2.3869167295514814E-2</v>
      </c>
      <c r="O2283" s="52">
        <f>IFERROR(_xll.qlIndexFixing(ONIndex6M,I2283,TRUE,_xll.ohTrigger(RecalcTrigger,Trigger6M)),NA())</f>
        <v>2.3782376268535188E-2</v>
      </c>
      <c r="P2283" s="52">
        <f>IFERROR(_xll.qlIndexFixing(Index1Y,$H2283,TRUE,_xll.ohTrigger(RecalcTrigger,Trigger1Y)),NA())</f>
        <v>2.5752666113889579E-2</v>
      </c>
      <c r="Q2283" s="52">
        <f>IFERROR(_xll.qlIndexFixing(ONIndex1Y,I2283,TRUE,_xll.ohTrigger(RecalcTrigger,Trigger1Y)),NA())</f>
        <v>2.5518586375659069E-2</v>
      </c>
    </row>
    <row r="2284" spans="2:17" x14ac:dyDescent="0.2">
      <c r="B2284" s="46" t="s">
        <v>51</v>
      </c>
      <c r="D2284" s="49">
        <f>_xll.qlCalendarAdvance(LocalCalendar,$D2283,B2284,"f",FALSE)</f>
        <v>55633</v>
      </c>
      <c r="E2284" s="49">
        <f>_xll.qlInterestRateIndexValueDate(IndexON,D2284)</f>
        <v>55633</v>
      </c>
      <c r="F2284" s="52">
        <f>IFERROR(_xll.qlIndexFixing(IndexON,D2284,TRUE,_xll.ohTrigger(RecalcTrigger,TriggerON)),NA())</f>
        <v>1.8747466460844464E-2</v>
      </c>
      <c r="H2284" s="49">
        <f>_xll.qlCalendarAdvance(IborCalendar,$H2283,B2284,"f",FALSE)</f>
        <v>55619</v>
      </c>
      <c r="I2284" s="49">
        <f>_xll.qlInterestRateIndexValueDate(Index1M,$H2284)</f>
        <v>55621</v>
      </c>
      <c r="J2284" s="52">
        <f>IFERROR(_xll.qlIndexFixing(Index1M,$H2284,TRUE,_xll.ohTrigger(RecalcTrigger,Trigger1M)),NA())</f>
        <v>2.0943905712352506E-2</v>
      </c>
      <c r="K2284" s="52">
        <f>IFERROR(_xll.qlIndexFixing(ONIndex1M,I2284,TRUE,_xll.ohTrigger(RecalcTrigger,Trigger1M)),NA())</f>
        <v>2.0934395173233256E-2</v>
      </c>
      <c r="L2284" s="52">
        <f>IFERROR(_xll.qlIndexFixing(Index3M,H2284,TRUE,_xll.ohTrigger(RecalcTrigger,Trigger3M)),NA())</f>
        <v>2.2319443028821075E-2</v>
      </c>
      <c r="M2284" s="52">
        <f>IFERROR(_xll.qlIndexFixing(ONIndex3M,I2284,TRUE,_xll.ohTrigger(RecalcTrigger,Trigger3M)),NA())</f>
        <v>2.2286507798829902E-2</v>
      </c>
      <c r="N2284" s="52">
        <f>IFERROR(_xll.qlIndexFixing(Index6M,$H2284,TRUE,_xll.ohTrigger(RecalcTrigger,Trigger6M)),NA())</f>
        <v>2.3865263307414553E-2</v>
      </c>
      <c r="O2284" s="52">
        <f>IFERROR(_xll.qlIndexFixing(ONIndex6M,I2284,TRUE,_xll.ohTrigger(RecalcTrigger,Trigger6M)),NA())</f>
        <v>2.3778085725254527E-2</v>
      </c>
      <c r="P2284" s="52">
        <f>IFERROR(_xll.qlIndexFixing(Index1Y,$H2284,TRUE,_xll.ohTrigger(RecalcTrigger,Trigger1Y)),NA())</f>
        <v>2.5748177074327628E-2</v>
      </c>
      <c r="Q2284" s="52">
        <f>IFERROR(_xll.qlIndexFixing(ONIndex1Y,I2284,TRUE,_xll.ohTrigger(RecalcTrigger,Trigger1Y)),NA())</f>
        <v>2.551500554115016E-2</v>
      </c>
    </row>
    <row r="2285" spans="2:17" x14ac:dyDescent="0.2">
      <c r="B2285" s="46" t="s">
        <v>51</v>
      </c>
      <c r="D2285" s="49">
        <f>_xll.qlCalendarAdvance(LocalCalendar,$D2284,B2285,"f",FALSE)</f>
        <v>55640</v>
      </c>
      <c r="E2285" s="49">
        <f>_xll.qlInterestRateIndexValueDate(IndexON,D2285)</f>
        <v>55640</v>
      </c>
      <c r="F2285" s="52">
        <f>IFERROR(_xll.qlIndexFixing(IndexON,D2285,TRUE,_xll.ohTrigger(RecalcTrigger,TriggerON)),NA())</f>
        <v>1.8743133878231788E-2</v>
      </c>
      <c r="H2285" s="49">
        <f>_xll.qlCalendarAdvance(IborCalendar,$H2284,B2285,"f",FALSE)</f>
        <v>55626</v>
      </c>
      <c r="I2285" s="49">
        <f>_xll.qlInterestRateIndexValueDate(Index1M,$H2285)</f>
        <v>55632</v>
      </c>
      <c r="J2285" s="52">
        <f>IFERROR(_xll.qlIndexFixing(Index1M,$H2285,TRUE,_xll.ohTrigger(RecalcTrigger,Trigger1M)),NA())</f>
        <v>2.0937625110606817E-2</v>
      </c>
      <c r="K2285" s="52">
        <f>IFERROR(_xll.qlIndexFixing(ONIndex1M,I2285,TRUE,_xll.ohTrigger(RecalcTrigger,Trigger1M)),NA())</f>
        <v>2.0927809415027809E-2</v>
      </c>
      <c r="L2285" s="52">
        <f>IFERROR(_xll.qlIndexFixing(Index3M,H2285,TRUE,_xll.ohTrigger(RecalcTrigger,Trigger3M)),NA())</f>
        <v>2.231246428403726E-2</v>
      </c>
      <c r="M2285" s="52">
        <f>IFERROR(_xll.qlIndexFixing(ONIndex3M,I2285,TRUE,_xll.ohTrigger(RecalcTrigger,Trigger3M)),NA())</f>
        <v>2.2278838250393562E-2</v>
      </c>
      <c r="N2285" s="52">
        <f>IFERROR(_xll.qlIndexFixing(Index6M,$H2285,TRUE,_xll.ohTrigger(RecalcTrigger,Trigger6M)),NA())</f>
        <v>2.3856957059125054E-2</v>
      </c>
      <c r="O2285" s="52">
        <f>IFERROR(_xll.qlIndexFixing(ONIndex6M,I2285,TRUE,_xll.ohTrigger(RecalcTrigger,Trigger6M)),NA())</f>
        <v>2.3770382113452726E-2</v>
      </c>
      <c r="P2285" s="52">
        <f>IFERROR(_xll.qlIndexFixing(Index1Y,$H2285,TRUE,_xll.ohTrigger(RecalcTrigger,Trigger1Y)),NA())</f>
        <v>2.5740841091135475E-2</v>
      </c>
      <c r="Q2285" s="52">
        <f>IFERROR(_xll.qlIndexFixing(ONIndex1Y,I2285,TRUE,_xll.ohTrigger(RecalcTrigger,Trigger1Y)),NA())</f>
        <v>2.5508070878172973E-2</v>
      </c>
    </row>
    <row r="2286" spans="2:17" x14ac:dyDescent="0.2">
      <c r="B2286" s="46" t="s">
        <v>51</v>
      </c>
      <c r="D2286" s="49">
        <f>_xll.qlCalendarAdvance(LocalCalendar,$D2285,B2286,"f",FALSE)</f>
        <v>55647</v>
      </c>
      <c r="E2286" s="49">
        <f>_xll.qlInterestRateIndexValueDate(IndexON,D2286)</f>
        <v>55647</v>
      </c>
      <c r="F2286" s="52">
        <f>IFERROR(_xll.qlIndexFixing(IndexON,D2286,TRUE,_xll.ohTrigger(RecalcTrigger,TriggerON)),NA())</f>
        <v>1.8738799401694095E-2</v>
      </c>
      <c r="H2286" s="49">
        <f>_xll.qlCalendarAdvance(IborCalendar,$H2285,B2286,"f",FALSE)</f>
        <v>55633</v>
      </c>
      <c r="I2286" s="49">
        <f>_xll.qlInterestRateIndexValueDate(Index1M,$H2286)</f>
        <v>55635</v>
      </c>
      <c r="J2286" s="52">
        <f>IFERROR(_xll.qlIndexFixing(Index1M,$H2286,TRUE,_xll.ohTrigger(RecalcTrigger,Trigger1M)),NA())</f>
        <v>2.0936675239135172E-2</v>
      </c>
      <c r="K2286" s="52">
        <f>IFERROR(_xll.qlIndexFixing(ONIndex1M,I2286,TRUE,_xll.ohTrigger(RecalcTrigger,Trigger1M)),NA())</f>
        <v>2.0926873497604248E-2</v>
      </c>
      <c r="L2286" s="52">
        <f>IFERROR(_xll.qlIndexFixing(Index3M,H2286,TRUE,_xll.ohTrigger(RecalcTrigger,Trigger3M)),NA())</f>
        <v>2.2310560085679582E-2</v>
      </c>
      <c r="M2286" s="52">
        <f>IFERROR(_xll.qlIndexFixing(ONIndex3M,I2286,TRUE,_xll.ohTrigger(RecalcTrigger,Trigger3M)),NA())</f>
        <v>2.2277699485790947E-2</v>
      </c>
      <c r="N2286" s="52">
        <f>IFERROR(_xll.qlIndexFixing(Index6M,$H2286,TRUE,_xll.ohTrigger(RecalcTrigger,Trigger6M)),NA())</f>
        <v>2.3856024802510017E-2</v>
      </c>
      <c r="O2286" s="52">
        <f>IFERROR(_xll.qlIndexFixing(ONIndex6M,I2286,TRUE,_xll.ohTrigger(RecalcTrigger,Trigger6M)),NA())</f>
        <v>2.3769496480179342E-2</v>
      </c>
      <c r="P2286" s="52">
        <f>IFERROR(_xll.qlIndexFixing(Index1Y,$H2286,TRUE,_xll.ohTrigger(RecalcTrigger,Trigger1Y)),NA())</f>
        <v>2.5740445295050426E-2</v>
      </c>
      <c r="Q2286" s="52">
        <f>IFERROR(_xll.qlIndexFixing(ONIndex1Y,I2286,TRUE,_xll.ohTrigger(RecalcTrigger,Trigger1Y)),NA())</f>
        <v>2.5507823473356339E-2</v>
      </c>
    </row>
    <row r="2287" spans="2:17" x14ac:dyDescent="0.2">
      <c r="B2287" s="46" t="s">
        <v>51</v>
      </c>
      <c r="D2287" s="49">
        <f>_xll.qlCalendarAdvance(LocalCalendar,$D2286,B2287,"f",FALSE)</f>
        <v>55654</v>
      </c>
      <c r="E2287" s="49">
        <f>_xll.qlInterestRateIndexValueDate(IndexON,D2287)</f>
        <v>55654</v>
      </c>
      <c r="F2287" s="52">
        <f>IFERROR(_xll.qlIndexFixing(IndexON,D2287,TRUE,_xll.ohTrigger(RecalcTrigger,TriggerON)),NA())</f>
        <v>1.8734463031231385E-2</v>
      </c>
      <c r="H2287" s="49">
        <f>_xll.qlCalendarAdvance(IborCalendar,$H2286,B2287,"f",FALSE)</f>
        <v>55640</v>
      </c>
      <c r="I2287" s="49">
        <f>_xll.qlInterestRateIndexValueDate(Index1M,$H2287)</f>
        <v>55642</v>
      </c>
      <c r="J2287" s="52">
        <f>IFERROR(_xll.qlIndexFixing(Index1M,$H2287,TRUE,_xll.ohTrigger(RecalcTrigger,Trigger1M)),NA())</f>
        <v>2.0932541772710308E-2</v>
      </c>
      <c r="K2287" s="52">
        <f>IFERROR(_xll.qlIndexFixing(ONIndex1M,I2287,TRUE,_xll.ohTrigger(RecalcTrigger,Trigger1M)),NA())</f>
        <v>2.0923438150937113E-2</v>
      </c>
      <c r="L2287" s="52">
        <f>IFERROR(_xll.qlIndexFixing(Index3M,H2287,TRUE,_xll.ohTrigger(RecalcTrigger,Trigger3M)),NA())</f>
        <v>2.2307230997951726E-2</v>
      </c>
      <c r="M2287" s="52">
        <f>IFERROR(_xll.qlIndexFixing(ONIndex3M,I2287,TRUE,_xll.ohTrigger(RecalcTrigger,Trigger3M)),NA())</f>
        <v>2.2273666252403679E-2</v>
      </c>
      <c r="N2287" s="52">
        <f>IFERROR(_xll.qlIndexFixing(Index6M,$H2287,TRUE,_xll.ohTrigger(RecalcTrigger,Trigger6M)),NA())</f>
        <v>2.385163848609809E-2</v>
      </c>
      <c r="O2287" s="52">
        <f>IFERROR(_xll.qlIndexFixing(ONIndex6M,I2287,TRUE,_xll.ohTrigger(RecalcTrigger,Trigger6M)),NA())</f>
        <v>2.376567497633264E-2</v>
      </c>
      <c r="P2287" s="52">
        <f>IFERROR(_xll.qlIndexFixing(Index1Y,$H2287,TRUE,_xll.ohTrigger(RecalcTrigger,Trigger1Y)),NA())</f>
        <v>2.5737199474744718E-2</v>
      </c>
      <c r="Q2287" s="52">
        <f>IFERROR(_xll.qlIndexFixing(ONIndex1Y,I2287,TRUE,_xll.ohTrigger(RecalcTrigger,Trigger1Y)),NA())</f>
        <v>2.5504868071712927E-2</v>
      </c>
    </row>
    <row r="2288" spans="2:17" x14ac:dyDescent="0.2">
      <c r="B2288" s="46" t="s">
        <v>51</v>
      </c>
      <c r="D2288" s="49">
        <f>_xll.qlCalendarAdvance(LocalCalendar,$D2287,B2288,"f",FALSE)</f>
        <v>55661</v>
      </c>
      <c r="E2288" s="49">
        <f>_xll.qlInterestRateIndexValueDate(IndexON,D2288)</f>
        <v>55661</v>
      </c>
      <c r="F2288" s="52">
        <f>IFERROR(_xll.qlIndexFixing(IndexON,D2288,TRUE,_xll.ohTrigger(RecalcTrigger,TriggerON)),NA())</f>
        <v>1.8730124766843659E-2</v>
      </c>
      <c r="H2288" s="49">
        <f>_xll.qlCalendarAdvance(IborCalendar,$H2287,B2288,"f",FALSE)</f>
        <v>55647</v>
      </c>
      <c r="I2288" s="49">
        <f>_xll.qlInterestRateIndexValueDate(Index1M,$H2288)</f>
        <v>55649</v>
      </c>
      <c r="J2288" s="52">
        <f>IFERROR(_xll.qlIndexFixing(Index1M,$H2288,TRUE,_xll.ohTrigger(RecalcTrigger,Trigger1M)),NA())</f>
        <v>2.092873698070111E-2</v>
      </c>
      <c r="K2288" s="52">
        <f>IFERROR(_xll.qlIndexFixing(ONIndex1M,I2288,TRUE,_xll.ohTrigger(RecalcTrigger,Trigger1M)),NA())</f>
        <v>2.0919318247925034E-2</v>
      </c>
      <c r="L2288" s="52">
        <f>IFERROR(_xll.qlIndexFixing(Index3M,H2288,TRUE,_xll.ohTrigger(RecalcTrigger,Trigger3M)),NA())</f>
        <v>2.230278297470838E-2</v>
      </c>
      <c r="M2288" s="52">
        <f>IFERROR(_xll.qlIndexFixing(ONIndex3M,I2288,TRUE,_xll.ohTrigger(RecalcTrigger,Trigger3M)),NA())</f>
        <v>2.2268882759055586E-2</v>
      </c>
      <c r="N2288" s="52">
        <f>IFERROR(_xll.qlIndexFixing(Index6M,$H2288,TRUE,_xll.ohTrigger(RecalcTrigger,Trigger6M)),NA())</f>
        <v>2.3847721588259888E-2</v>
      </c>
      <c r="O2288" s="52">
        <f>IFERROR(_xll.qlIndexFixing(ONIndex6M,I2288,TRUE,_xll.ohTrigger(RecalcTrigger,Trigger6M)),NA())</f>
        <v>2.3760896357059025E-2</v>
      </c>
      <c r="P2288" s="52">
        <f>IFERROR(_xll.qlIndexFixing(Index1Y,$H2288,TRUE,_xll.ohTrigger(RecalcTrigger,Trigger1Y)),NA())</f>
        <v>2.573268566890204E-2</v>
      </c>
      <c r="Q2288" s="52">
        <f>IFERROR(_xll.qlIndexFixing(ONIndex1Y,I2288,TRUE,_xll.ohTrigger(RecalcTrigger,Trigger1Y)),NA())</f>
        <v>2.5500614207318861E-2</v>
      </c>
    </row>
    <row r="2289" spans="2:17" x14ac:dyDescent="0.2">
      <c r="B2289" s="46" t="s">
        <v>51</v>
      </c>
      <c r="D2289" s="49">
        <f>_xll.qlCalendarAdvance(LocalCalendar,$D2288,B2289,"f",FALSE)</f>
        <v>55668</v>
      </c>
      <c r="E2289" s="49">
        <f>_xll.qlInterestRateIndexValueDate(IndexON,D2289)</f>
        <v>55668</v>
      </c>
      <c r="F2289" s="52">
        <f>IFERROR(_xll.qlIndexFixing(IndexON,D2289,TRUE,_xll.ohTrigger(RecalcTrigger,TriggerON)),NA())</f>
        <v>1.8725784608610851E-2</v>
      </c>
      <c r="H2289" s="49">
        <f>_xll.qlCalendarAdvance(IborCalendar,$H2288,B2289,"f",FALSE)</f>
        <v>55654</v>
      </c>
      <c r="I2289" s="49">
        <f>_xll.qlInterestRateIndexValueDate(Index1M,$H2289)</f>
        <v>55656</v>
      </c>
      <c r="J2289" s="52">
        <f>IFERROR(_xll.qlIndexFixing(Index1M,$H2289,TRUE,_xll.ohTrigger(RecalcTrigger,Trigger1M)),NA())</f>
        <v>2.0924923782639288E-2</v>
      </c>
      <c r="K2289" s="52">
        <f>IFERROR(_xll.qlIndexFixing(ONIndex1M,I2289,TRUE,_xll.ohTrigger(RecalcTrigger,Trigger1M)),NA())</f>
        <v>2.0915528032796615E-2</v>
      </c>
      <c r="L2289" s="52">
        <f>IFERROR(_xll.qlIndexFixing(Index3M,H2289,TRUE,_xll.ohTrigger(RecalcTrigger,Trigger3M)),NA())</f>
        <v>2.2298332841169263E-2</v>
      </c>
      <c r="M2289" s="52">
        <f>IFERROR(_xll.qlIndexFixing(ONIndex3M,I2289,TRUE,_xll.ohTrigger(RecalcTrigger,Trigger3M)),NA())</f>
        <v>2.2264471240598382E-2</v>
      </c>
      <c r="N2289" s="52">
        <f>IFERROR(_xll.qlIndexFixing(Index6M,$H2289,TRUE,_xll.ohTrigger(RecalcTrigger,Trigger6M)),NA())</f>
        <v>2.3842857625270018E-2</v>
      </c>
      <c r="O2289" s="52">
        <f>IFERROR(_xll.qlIndexFixing(ONIndex6M,I2289,TRUE,_xll.ohTrigger(RecalcTrigger,Trigger6M)),NA())</f>
        <v>2.3756592216281902E-2</v>
      </c>
      <c r="P2289" s="52">
        <f>IFERROR(_xll.qlIndexFixing(Index1Y,$H2289,TRUE,_xll.ohTrigger(RecalcTrigger,Trigger1Y)),NA())</f>
        <v>2.5728795413452597E-2</v>
      </c>
      <c r="Q2289" s="52">
        <f>IFERROR(_xll.qlIndexFixing(ONIndex1Y,I2289,TRUE,_xll.ohTrigger(RecalcTrigger,Trigger1Y)),NA())</f>
        <v>2.5496999374992058E-2</v>
      </c>
    </row>
    <row r="2290" spans="2:17" x14ac:dyDescent="0.2">
      <c r="B2290" s="46" t="s">
        <v>51</v>
      </c>
      <c r="D2290" s="49">
        <f>_xll.qlCalendarAdvance(LocalCalendar,$D2289,B2290,"f",FALSE)</f>
        <v>55675</v>
      </c>
      <c r="E2290" s="49">
        <f>_xll.qlInterestRateIndexValueDate(IndexON,D2290)</f>
        <v>55675</v>
      </c>
      <c r="F2290" s="52">
        <f>IFERROR(_xll.qlIndexFixing(IndexON,D2290,TRUE,_xll.ohTrigger(RecalcTrigger,TriggerON)),NA())</f>
        <v>1.8721442556293155E-2</v>
      </c>
      <c r="H2290" s="49">
        <f>_xll.qlCalendarAdvance(IborCalendar,$H2289,B2290,"f",FALSE)</f>
        <v>55661</v>
      </c>
      <c r="I2290" s="49">
        <f>_xll.qlInterestRateIndexValueDate(Index1M,$H2290)</f>
        <v>55663</v>
      </c>
      <c r="J2290" s="52">
        <f>IFERROR(_xll.qlIndexFixing(Index1M,$H2290,TRUE,_xll.ohTrigger(RecalcTrigger,Trigger1M)),NA())</f>
        <v>2.0921102178532571E-2</v>
      </c>
      <c r="K2290" s="52">
        <f>IFERROR(_xll.qlIndexFixing(ONIndex1M,I2290,TRUE,_xll.ohTrigger(RecalcTrigger,Trigger1M)),NA())</f>
        <v>2.0912065046199135E-2</v>
      </c>
      <c r="L2290" s="52">
        <f>IFERROR(_xll.qlIndexFixing(Index3M,H2290,TRUE,_xll.ohTrigger(RecalcTrigger,Trigger3M)),NA())</f>
        <v>2.2294251119691043E-2</v>
      </c>
      <c r="M2290" s="52">
        <f>IFERROR(_xll.qlIndexFixing(ONIndex3M,I2290,TRUE,_xll.ohTrigger(RecalcTrigger,Trigger3M)),NA())</f>
        <v>2.2260430427707423E-2</v>
      </c>
      <c r="N2290" s="52">
        <f>IFERROR(_xll.qlIndexFixing(Index6M,$H2290,TRUE,_xll.ohTrigger(RecalcTrigger,Trigger6M)),NA())</f>
        <v>2.3838463080890597E-2</v>
      </c>
      <c r="O2290" s="52">
        <f>IFERROR(_xll.qlIndexFixing(ONIndex6M,I2290,TRUE,_xll.ohTrigger(RecalcTrigger,Trigger6M)),NA())</f>
        <v>2.3752761119009147E-2</v>
      </c>
      <c r="P2290" s="52">
        <f>IFERROR(_xll.qlIndexFixing(Index1Y,$H2290,TRUE,_xll.ohTrigger(RecalcTrigger,Trigger1Y)),NA())</f>
        <v>2.5725526393242878E-2</v>
      </c>
      <c r="Q2290" s="52">
        <f>IFERROR(_xll.qlIndexFixing(ONIndex1Y,I2290,TRUE,_xll.ohTrigger(RecalcTrigger,Trigger1Y)),NA())</f>
        <v>2.5494021349452556E-2</v>
      </c>
    </row>
    <row r="2291" spans="2:17" x14ac:dyDescent="0.2">
      <c r="B2291" s="46" t="s">
        <v>51</v>
      </c>
      <c r="D2291" s="49">
        <f>_xll.qlCalendarAdvance(LocalCalendar,$D2290,B2291,"f",FALSE)</f>
        <v>55682</v>
      </c>
      <c r="E2291" s="49">
        <f>_xll.qlInterestRateIndexValueDate(IndexON,D2291)</f>
        <v>55682</v>
      </c>
      <c r="F2291" s="52">
        <f>IFERROR(_xll.qlIndexFixing(IndexON,D2291,TRUE,_xll.ohTrigger(RecalcTrigger,TriggerON)),NA())</f>
        <v>1.8717098610210314E-2</v>
      </c>
      <c r="H2291" s="49">
        <f>_xll.qlCalendarAdvance(IborCalendar,$H2290,B2291,"f",FALSE)</f>
        <v>55668</v>
      </c>
      <c r="I2291" s="49">
        <f>_xll.qlInterestRateIndexValueDate(Index1M,$H2291)</f>
        <v>55670</v>
      </c>
      <c r="J2291" s="52">
        <f>IFERROR(_xll.qlIndexFixing(Index1M,$H2291,TRUE,_xll.ohTrigger(RecalcTrigger,Trigger1M)),NA())</f>
        <v>2.0916272862828551E-2</v>
      </c>
      <c r="K2291" s="52">
        <f>IFERROR(_xll.qlIndexFixing(ONIndex1M,I2291,TRUE,_xll.ohTrigger(RecalcTrigger,Trigger1M)),NA())</f>
        <v>2.090792242193551E-2</v>
      </c>
      <c r="L2291" s="52">
        <f>IFERROR(_xll.qlIndexFixing(Index3M,H2291,TRUE,_xll.ohTrigger(RecalcTrigger,Trigger3M)),NA())</f>
        <v>2.2288315801445219E-2</v>
      </c>
      <c r="M2291" s="52">
        <f>IFERROR(_xll.qlIndexFixing(ONIndex3M,I2291,TRUE,_xll.ohTrigger(RecalcTrigger,Trigger3M)),NA())</f>
        <v>2.2255641893424993E-2</v>
      </c>
      <c r="N2291" s="52">
        <f>IFERROR(_xll.qlIndexFixing(Index6M,$H2291,TRUE,_xll.ohTrigger(RecalcTrigger,Trigger6M)),NA())</f>
        <v>2.383265352295633E-2</v>
      </c>
      <c r="O2291" s="52">
        <f>IFERROR(_xll.qlIndexFixing(ONIndex6M,I2291,TRUE,_xll.ohTrigger(RecalcTrigger,Trigger6M)),NA())</f>
        <v>2.3747975776187147E-2</v>
      </c>
      <c r="P2291" s="52">
        <f>IFERROR(_xll.qlIndexFixing(Index1Y,$H2291,TRUE,_xll.ohTrigger(RecalcTrigger,Trigger1Y)),NA())</f>
        <v>2.5719111479350434E-2</v>
      </c>
      <c r="Q2291" s="52">
        <f>IFERROR(_xll.qlIndexFixing(ONIndex1Y,I2291,TRUE,_xll.ohTrigger(RecalcTrigger,Trigger1Y)),NA())</f>
        <v>2.5489749311615739E-2</v>
      </c>
    </row>
    <row r="2292" spans="2:17" x14ac:dyDescent="0.2">
      <c r="B2292" s="46" t="s">
        <v>51</v>
      </c>
      <c r="D2292" s="49">
        <f>_xll.qlCalendarAdvance(LocalCalendar,$D2291,B2292,"f",FALSE)</f>
        <v>55689</v>
      </c>
      <c r="E2292" s="49">
        <f>_xll.qlInterestRateIndexValueDate(IndexON,D2292)</f>
        <v>55689</v>
      </c>
      <c r="F2292" s="52">
        <f>IFERROR(_xll.qlIndexFixing(IndexON,D2292,TRUE,_xll.ohTrigger(RecalcTrigger,TriggerON)),NA())</f>
        <v>1.8712752770042584E-2</v>
      </c>
      <c r="H2292" s="49">
        <f>_xll.qlCalendarAdvance(IborCalendar,$H2291,B2292,"f",FALSE)</f>
        <v>55675</v>
      </c>
      <c r="I2292" s="49">
        <f>_xll.qlInterestRateIndexValueDate(Index1M,$H2292)</f>
        <v>55677</v>
      </c>
      <c r="J2292" s="52">
        <f>IFERROR(_xll.qlIndexFixing(Index1M,$H2292,TRUE,_xll.ohTrigger(RecalcTrigger,Trigger1M)),NA())</f>
        <v>2.0913433752220559E-2</v>
      </c>
      <c r="K2292" s="52">
        <f>IFERROR(_xll.qlIndexFixing(ONIndex1M,I2292,TRUE,_xll.ohTrigger(RecalcTrigger,Trigger1M)),NA())</f>
        <v>2.0904107026256113E-2</v>
      </c>
      <c r="L2292" s="52">
        <f>IFERROR(_xll.qlIndexFixing(Index3M,H2292,TRUE,_xll.ohTrigger(RecalcTrigger,Trigger3M)),NA())</f>
        <v>2.2284969778840237E-2</v>
      </c>
      <c r="M2292" s="52">
        <f>IFERROR(_xll.qlIndexFixing(ONIndex3M,I2292,TRUE,_xll.ohTrigger(RecalcTrigger,Trigger3M)),NA())</f>
        <v>2.2251224064682162E-2</v>
      </c>
      <c r="N2292" s="52">
        <f>IFERROR(_xll.qlIndexFixing(Index6M,$H2292,TRUE,_xll.ohTrigger(RecalcTrigger,Trigger6M)),NA())</f>
        <v>2.3829665764291293E-2</v>
      </c>
      <c r="O2292" s="52">
        <f>IFERROR(_xll.qlIndexFixing(ONIndex6M,I2292,TRUE,_xll.ohTrigger(RecalcTrigger,Trigger6M)),NA())</f>
        <v>2.3743663476842869E-2</v>
      </c>
      <c r="P2292" s="52">
        <f>IFERROR(_xll.qlIndexFixing(Index1Y,$H2292,TRUE,_xll.ohTrigger(RecalcTrigger,Trigger1Y)),NA())</f>
        <v>2.571708287857297E-2</v>
      </c>
      <c r="Q2292" s="52">
        <f>IFERROR(_xll.qlIndexFixing(ONIndex1Y,I2292,TRUE,_xll.ohTrigger(RecalcTrigger,Trigger1Y)),NA())</f>
        <v>2.5486114080539579E-2</v>
      </c>
    </row>
    <row r="2293" spans="2:17" x14ac:dyDescent="0.2">
      <c r="B2293" s="46" t="s">
        <v>51</v>
      </c>
      <c r="D2293" s="49">
        <f>_xll.qlCalendarAdvance(LocalCalendar,$D2292,B2293,"f",FALSE)</f>
        <v>55696</v>
      </c>
      <c r="E2293" s="49">
        <f>_xll.qlInterestRateIndexValueDate(IndexON,D2293)</f>
        <v>55696</v>
      </c>
      <c r="F2293" s="52">
        <f>IFERROR(_xll.qlIndexFixing(IndexON,D2293,TRUE,_xll.ohTrigger(RecalcTrigger,TriggerON)),NA())</f>
        <v>1.8708405035949838E-2</v>
      </c>
      <c r="H2293" s="49">
        <f>_xll.qlCalendarAdvance(IborCalendar,$H2292,B2293,"f",FALSE)</f>
        <v>55682</v>
      </c>
      <c r="I2293" s="49">
        <f>_xll.qlInterestRateIndexValueDate(Index1M,$H2293)</f>
        <v>55684</v>
      </c>
      <c r="J2293" s="52">
        <f>IFERROR(_xll.qlIndexFixing(Index1M,$H2293,TRUE,_xll.ohTrigger(RecalcTrigger,Trigger1M)),NA())</f>
        <v>2.0909586930030737E-2</v>
      </c>
      <c r="K2293" s="52">
        <f>IFERROR(_xll.qlIndexFixing(ONIndex1M,I2293,TRUE,_xll.ohTrigger(RecalcTrigger,Trigger1M)),NA())</f>
        <v>2.0900283237077488E-2</v>
      </c>
      <c r="L2293" s="52">
        <f>IFERROR(_xll.qlIndexFixing(Index3M,H2293,TRUE,_xll.ohTrigger(RecalcTrigger,Trigger3M)),NA())</f>
        <v>2.2280511204185231E-2</v>
      </c>
      <c r="M2293" s="52">
        <f>IFERROR(_xll.qlIndexFixing(ONIndex3M,I2293,TRUE,_xll.ohTrigger(RecalcTrigger,Trigger3M)),NA())</f>
        <v>2.2246804132555198E-2</v>
      </c>
      <c r="N2293" s="52">
        <f>IFERROR(_xll.qlIndexFixing(Index6M,$H2293,TRUE,_xll.ohTrigger(RecalcTrigger,Trigger6M)),NA())</f>
        <v>2.3825262992109002E-2</v>
      </c>
      <c r="O2293" s="52">
        <f>IFERROR(_xll.qlIndexFixing(ONIndex6M,I2293,TRUE,_xll.ohTrigger(RecalcTrigger,Trigger6M)),NA())</f>
        <v>2.3739348458073906E-2</v>
      </c>
      <c r="P2293" s="52">
        <f>IFERROR(_xll.qlIndexFixing(Index1Y,$H2293,TRUE,_xll.ohTrigger(RecalcTrigger,Trigger1Y)),NA())</f>
        <v>2.5713164777706441E-2</v>
      </c>
      <c r="Q2293" s="52">
        <f>IFERROR(_xll.qlIndexFixing(ONIndex1Y,I2293,TRUE,_xll.ohTrigger(RecalcTrigger,Trigger1Y)),NA())</f>
        <v>2.5482472049969118E-2</v>
      </c>
    </row>
    <row r="2294" spans="2:17" x14ac:dyDescent="0.2">
      <c r="B2294" s="46" t="s">
        <v>51</v>
      </c>
      <c r="D2294" s="49">
        <f>_xll.qlCalendarAdvance(LocalCalendar,$D2293,B2294,"f",FALSE)</f>
        <v>55703</v>
      </c>
      <c r="E2294" s="49">
        <f>_xll.qlInterestRateIndexValueDate(IndexON,D2294)</f>
        <v>55703</v>
      </c>
      <c r="F2294" s="52">
        <f>IFERROR(_xll.qlIndexFixing(IndexON,D2294,TRUE,_xll.ohTrigger(RecalcTrigger,TriggerON)),NA())</f>
        <v>1.8704230518018505E-2</v>
      </c>
      <c r="H2294" s="49">
        <f>_xll.qlCalendarAdvance(IborCalendar,$H2293,B2294,"f",FALSE)</f>
        <v>55689</v>
      </c>
      <c r="I2294" s="49">
        <f>_xll.qlInterestRateIndexValueDate(Index1M,$H2294)</f>
        <v>55691</v>
      </c>
      <c r="J2294" s="52">
        <f>IFERROR(_xll.qlIndexFixing(Index1M,$H2294,TRUE,_xll.ohTrigger(RecalcTrigger,Trigger1M)),NA())</f>
        <v>2.0905731701832121E-2</v>
      </c>
      <c r="K2294" s="52">
        <f>IFERROR(_xll.qlIndexFixing(ONIndex1M,I2294,TRUE,_xll.ohTrigger(RecalcTrigger,Trigger1M)),NA())</f>
        <v>2.0896451054372989E-2</v>
      </c>
      <c r="L2294" s="52">
        <f>IFERROR(_xll.qlIndexFixing(Index3M,H2294,TRUE,_xll.ohTrigger(RecalcTrigger,Trigger3M)),NA())</f>
        <v>2.2276050519269321E-2</v>
      </c>
      <c r="M2294" s="52">
        <f>IFERROR(_xll.qlIndexFixing(ONIndex3M,I2294,TRUE,_xll.ohTrigger(RecalcTrigger,Trigger3M)),NA())</f>
        <v>2.2242382096990809E-2</v>
      </c>
      <c r="N2294" s="52">
        <f>IFERROR(_xll.qlIndexFixing(Index6M,$H2294,TRUE,_xll.ohTrigger(RecalcTrigger,Trigger6M)),NA())</f>
        <v>2.382085747736248E-2</v>
      </c>
      <c r="O2294" s="52">
        <f>IFERROR(_xll.qlIndexFixing(ONIndex6M,I2294,TRUE,_xll.ohTrigger(RecalcTrigger,Trigger6M)),NA())</f>
        <v>2.373503071974703E-2</v>
      </c>
      <c r="P2294" s="52">
        <f>IFERROR(_xll.qlIndexFixing(Index1Y,$H2294,TRUE,_xll.ohTrigger(RecalcTrigger,Trigger1Y)),NA())</f>
        <v>2.5709239715688909E-2</v>
      </c>
      <c r="Q2294" s="52">
        <f>IFERROR(_xll.qlIndexFixing(ONIndex1Y,I2294,TRUE,_xll.ohTrigger(RecalcTrigger,Trigger1Y)),NA())</f>
        <v>2.547882321982442E-2</v>
      </c>
    </row>
    <row r="2295" spans="2:17" x14ac:dyDescent="0.2">
      <c r="B2295" s="46" t="s">
        <v>51</v>
      </c>
      <c r="D2295" s="49">
        <f>_xll.qlCalendarAdvance(LocalCalendar,$D2294,B2295,"f",FALSE)</f>
        <v>55710</v>
      </c>
      <c r="E2295" s="49">
        <f>_xll.qlInterestRateIndexValueDate(IndexON,D2295)</f>
        <v>55710</v>
      </c>
      <c r="F2295" s="52">
        <f>IFERROR(_xll.qlIndexFixing(IndexON,D2295,TRUE,_xll.ohTrigger(RecalcTrigger,TriggerON)),NA())</f>
        <v>1.869970388606923E-2</v>
      </c>
      <c r="H2295" s="49">
        <f>_xll.qlCalendarAdvance(IborCalendar,$H2294,B2295,"f",FALSE)</f>
        <v>55696</v>
      </c>
      <c r="I2295" s="49">
        <f>_xll.qlInterestRateIndexValueDate(Index1M,$H2295)</f>
        <v>55698</v>
      </c>
      <c r="J2295" s="52">
        <f>IFERROR(_xll.qlIndexFixing(Index1M,$H2295,TRUE,_xll.ohTrigger(RecalcTrigger,Trigger1M)),NA())</f>
        <v>2.0902527351876931E-2</v>
      </c>
      <c r="K2295" s="52">
        <f>IFERROR(_xll.qlIndexFixing(ONIndex1M,I2295,TRUE,_xll.ohTrigger(RecalcTrigger,Trigger1M)),NA())</f>
        <v>2.089261047816926E-2</v>
      </c>
      <c r="L2295" s="52">
        <f>IFERROR(_xll.qlIndexFixing(Index3M,H2295,TRUE,_xll.ohTrigger(RecalcTrigger,Trigger3M)),NA())</f>
        <v>2.2271587724100161E-2</v>
      </c>
      <c r="M2295" s="52">
        <f>IFERROR(_xll.qlIndexFixing(ONIndex3M,I2295,TRUE,_xll.ohTrigger(RecalcTrigger,Trigger3M)),NA())</f>
        <v>2.2237957958015642E-2</v>
      </c>
      <c r="N2295" s="52">
        <f>IFERROR(_xll.qlIndexFixing(Index6M,$H2295,TRUE,_xll.ohTrigger(RecalcTrigger,Trigger6M)),NA())</f>
        <v>2.3816917983330296E-2</v>
      </c>
      <c r="O2295" s="52">
        <f>IFERROR(_xll.qlIndexFixing(ONIndex6M,I2295,TRUE,_xll.ohTrigger(RecalcTrigger,Trigger6M)),NA())</f>
        <v>2.3730710261915533E-2</v>
      </c>
      <c r="P2295" s="52">
        <f>IFERROR(_xll.qlIndexFixing(Index1Y,$H2295,TRUE,_xll.ohTrigger(RecalcTrigger,Trigger1Y)),NA())</f>
        <v>2.5705307692602052E-2</v>
      </c>
      <c r="Q2295" s="52">
        <f>IFERROR(_xll.qlIndexFixing(ONIndex1Y,I2295,TRUE,_xll.ohTrigger(RecalcTrigger,Trigger1Y)),NA())</f>
        <v>2.5475167590105485E-2</v>
      </c>
    </row>
    <row r="2296" spans="2:17" x14ac:dyDescent="0.2">
      <c r="B2296" s="46" t="s">
        <v>51</v>
      </c>
      <c r="D2296" s="49">
        <f>_xll.qlCalendarAdvance(LocalCalendar,$D2295,B2296,"f",FALSE)</f>
        <v>55717</v>
      </c>
      <c r="E2296" s="49">
        <f>_xll.qlInterestRateIndexValueDate(IndexON,D2296)</f>
        <v>55717</v>
      </c>
      <c r="F2296" s="52">
        <f>IFERROR(_xll.qlIndexFixing(IndexON,D2296,TRUE,_xll.ohTrigger(RecalcTrigger,TriggerON)),NA())</f>
        <v>1.8695350470121497E-2</v>
      </c>
      <c r="H2296" s="49">
        <f>_xll.qlCalendarAdvance(IborCalendar,$H2295,B2296,"f",FALSE)</f>
        <v>55703</v>
      </c>
      <c r="I2296" s="49">
        <f>_xll.qlInterestRateIndexValueDate(Index1M,$H2296)</f>
        <v>55705</v>
      </c>
      <c r="J2296" s="52">
        <f>IFERROR(_xll.qlIndexFixing(Index1M,$H2296,TRUE,_xll.ohTrigger(RecalcTrigger,Trigger1M)),NA())</f>
        <v>2.0897996027436881E-2</v>
      </c>
      <c r="K2296" s="52">
        <f>IFERROR(_xll.qlIndexFixing(ONIndex1M,I2296,TRUE,_xll.ohTrigger(RecalcTrigger,Trigger1M)),NA())</f>
        <v>2.0888761508413012E-2</v>
      </c>
      <c r="L2296" s="52">
        <f>IFERROR(_xll.qlIndexFixing(Index3M,H2296,TRUE,_xll.ohTrigger(RecalcTrigger,Trigger3M)),NA())</f>
        <v>2.2267122818684558E-2</v>
      </c>
      <c r="M2296" s="52">
        <f>IFERROR(_xll.qlIndexFixing(ONIndex3M,I2296,TRUE,_xll.ohTrigger(RecalcTrigger,Trigger3M)),NA())</f>
        <v>2.2233531715629695E-2</v>
      </c>
      <c r="N2296" s="52">
        <f>IFERROR(_xll.qlIndexFixing(Index6M,$H2296,TRUE,_xll.ohTrigger(RecalcTrigger,Trigger6M)),NA())</f>
        <v>2.3812038220251932E-2</v>
      </c>
      <c r="O2296" s="52">
        <f>IFERROR(_xll.qlIndexFixing(ONIndex6M,I2296,TRUE,_xll.ohTrigger(RecalcTrigger,Trigger6M)),NA())</f>
        <v>2.372638708460606E-2</v>
      </c>
      <c r="P2296" s="52">
        <f>IFERROR(_xll.qlIndexFixing(Index1Y,$H2296,TRUE,_xll.ohTrigger(RecalcTrigger,Trigger1Y)),NA())</f>
        <v>2.5701368708526681E-2</v>
      </c>
      <c r="Q2296" s="52">
        <f>IFERROR(_xll.qlIndexFixing(ONIndex1Y,I2296,TRUE,_xll.ohTrigger(RecalcTrigger,Trigger1Y)),NA())</f>
        <v>2.5471505160865604E-2</v>
      </c>
    </row>
    <row r="2297" spans="2:17" x14ac:dyDescent="0.2">
      <c r="B2297" s="46" t="s">
        <v>51</v>
      </c>
      <c r="D2297" s="49">
        <f>_xll.qlCalendarAdvance(LocalCalendar,$D2296,B2297,"f",FALSE)</f>
        <v>55724</v>
      </c>
      <c r="E2297" s="49">
        <f>_xll.qlInterestRateIndexValueDate(IndexON,D2297)</f>
        <v>55724</v>
      </c>
      <c r="F2297" s="52">
        <f>IFERROR(_xll.qlIndexFixing(IndexON,D2297,TRUE,_xll.ohTrigger(RecalcTrigger,TriggerON)),NA())</f>
        <v>1.8690995160328683E-2</v>
      </c>
      <c r="H2297" s="49">
        <f>_xll.qlCalendarAdvance(IborCalendar,$H2296,B2297,"f",FALSE)</f>
        <v>55710</v>
      </c>
      <c r="I2297" s="49">
        <f>_xll.qlInterestRateIndexValueDate(Index1M,$H2297)</f>
        <v>55712</v>
      </c>
      <c r="J2297" s="52">
        <f>IFERROR(_xll.qlIndexFixing(Index1M,$H2297,TRUE,_xll.ohTrigger(RecalcTrigger,Trigger1M)),NA())</f>
        <v>2.0894115581258303E-2</v>
      </c>
      <c r="K2297" s="52">
        <f>IFERROR(_xll.qlIndexFixing(ONIndex1M,I2297,TRUE,_xll.ohTrigger(RecalcTrigger,Trigger1M)),NA())</f>
        <v>2.0884904145157535E-2</v>
      </c>
      <c r="L2297" s="52">
        <f>IFERROR(_xll.qlIndexFixing(Index3M,H2297,TRUE,_xll.ohTrigger(RecalcTrigger,Trigger3M)),NA())</f>
        <v>2.2263023343439863E-2</v>
      </c>
      <c r="M2297" s="52">
        <f>IFERROR(_xll.qlIndexFixing(ONIndex3M,I2297,TRUE,_xll.ohTrigger(RecalcTrigger,Trigger3M)),NA())</f>
        <v>2.222910336983297E-2</v>
      </c>
      <c r="N2297" s="52">
        <f>IFERROR(_xll.qlIndexFixing(Index6M,$H2297,TRUE,_xll.ohTrigger(RecalcTrigger,Trigger6M)),NA())</f>
        <v>2.380762447792463E-2</v>
      </c>
      <c r="O2297" s="52">
        <f>IFERROR(_xll.qlIndexFixing(ONIndex6M,I2297,TRUE,_xll.ohTrigger(RecalcTrigger,Trigger6M)),NA())</f>
        <v>2.3722061187791965E-2</v>
      </c>
      <c r="P2297" s="52">
        <f>IFERROR(_xll.qlIndexFixing(Index1Y,$H2297,TRUE,_xll.ohTrigger(RecalcTrigger,Trigger1Y)),NA())</f>
        <v>2.569742276354578E-2</v>
      </c>
      <c r="Q2297" s="52">
        <f>IFERROR(_xll.qlIndexFixing(ONIndex1Y,I2297,TRUE,_xll.ohTrigger(RecalcTrigger,Trigger1Y)),NA())</f>
        <v>2.5467835931998195E-2</v>
      </c>
    </row>
    <row r="2298" spans="2:17" x14ac:dyDescent="0.2">
      <c r="B2298" s="46" t="s">
        <v>51</v>
      </c>
      <c r="D2298" s="49">
        <f>_xll.qlCalendarAdvance(LocalCalendar,$D2297,B2298,"f",FALSE)</f>
        <v>55731</v>
      </c>
      <c r="E2298" s="49">
        <f>_xll.qlInterestRateIndexValueDate(IndexON,D2298)</f>
        <v>55731</v>
      </c>
      <c r="F2298" s="52">
        <f>IFERROR(_xll.qlIndexFixing(IndexON,D2298,TRUE,_xll.ohTrigger(RecalcTrigger,TriggerON)),NA())</f>
        <v>1.8686637956610852E-2</v>
      </c>
      <c r="H2298" s="49">
        <f>_xll.qlCalendarAdvance(IborCalendar,$H2297,B2298,"f",FALSE)</f>
        <v>55717</v>
      </c>
      <c r="I2298" s="49">
        <f>_xll.qlInterestRateIndexValueDate(Index1M,$H2298)</f>
        <v>55719</v>
      </c>
      <c r="J2298" s="52">
        <f>IFERROR(_xll.qlIndexFixing(Index1M,$H2298,TRUE,_xll.ohTrigger(RecalcTrigger,Trigger1M)),NA())</f>
        <v>2.08902267290993E-2</v>
      </c>
      <c r="K2298" s="52">
        <f>IFERROR(_xll.qlIndexFixing(ONIndex1M,I2298,TRUE,_xll.ohTrigger(RecalcTrigger,Trigger1M)),NA())</f>
        <v>2.0881038388402828E-2</v>
      </c>
      <c r="L2298" s="52">
        <f>IFERROR(_xll.qlIndexFixing(Index3M,H2298,TRUE,_xll.ohTrigger(RecalcTrigger,Trigger3M)),NA())</f>
        <v>2.2258186677146328E-2</v>
      </c>
      <c r="M2298" s="52">
        <f>IFERROR(_xll.qlIndexFixing(ONIndex3M,I2298,TRUE,_xll.ohTrigger(RecalcTrigger,Trigger3M)),NA())</f>
        <v>2.2224672920625466E-2</v>
      </c>
      <c r="N2298" s="52">
        <f>IFERROR(_xll.qlIndexFixing(Index6M,$H2298,TRUE,_xll.ohTrigger(RecalcTrigger,Trigger6M)),NA())</f>
        <v>2.3803675298198594E-2</v>
      </c>
      <c r="O2298" s="52">
        <f>IFERROR(_xll.qlIndexFixing(ONIndex6M,I2298,TRUE,_xll.ohTrigger(RecalcTrigger,Trigger6M)),NA())</f>
        <v>2.3717732571473249E-2</v>
      </c>
      <c r="P2298" s="52">
        <f>IFERROR(_xll.qlIndexFixing(Index1Y,$H2298,TRUE,_xll.ohTrigger(RecalcTrigger,Trigger1Y)),NA())</f>
        <v>2.5693469857740809E-2</v>
      </c>
      <c r="Q2298" s="52">
        <f>IFERROR(_xll.qlIndexFixing(ONIndex1Y,I2298,TRUE,_xll.ohTrigger(RecalcTrigger,Trigger1Y)),NA())</f>
        <v>2.546415990360984E-2</v>
      </c>
    </row>
    <row r="2299" spans="2:17" x14ac:dyDescent="0.2">
      <c r="B2299" s="46" t="s">
        <v>51</v>
      </c>
      <c r="D2299" s="49">
        <f>_xll.qlCalendarAdvance(LocalCalendar,$D2298,B2299,"f",FALSE)</f>
        <v>55738</v>
      </c>
      <c r="E2299" s="49">
        <f>_xll.qlInterestRateIndexValueDate(IndexON,D2299)</f>
        <v>55738</v>
      </c>
      <c r="F2299" s="52">
        <f>IFERROR(_xll.qlIndexFixing(IndexON,D2299,TRUE,_xll.ohTrigger(RecalcTrigger,TriggerON)),NA())</f>
        <v>1.8682278858968004E-2</v>
      </c>
      <c r="H2299" s="49">
        <f>_xll.qlCalendarAdvance(IborCalendar,$H2298,B2299,"f",FALSE)</f>
        <v>55724</v>
      </c>
      <c r="I2299" s="49">
        <f>_xll.qlInterestRateIndexValueDate(Index1M,$H2299)</f>
        <v>55726</v>
      </c>
      <c r="J2299" s="52">
        <f>IFERROR(_xll.qlIndexFixing(Index1M,$H2299,TRUE,_xll.ohTrigger(RecalcTrigger,Trigger1M)),NA())</f>
        <v>2.088665584312005E-2</v>
      </c>
      <c r="K2299" s="52">
        <f>IFERROR(_xll.qlIndexFixing(ONIndex1M,I2299,TRUE,_xll.ohTrigger(RecalcTrigger,Trigger1M)),NA())</f>
        <v>2.0877164238122248E-2</v>
      </c>
      <c r="L2299" s="52">
        <f>IFERROR(_xll.qlIndexFixing(Index3M,H2299,TRUE,_xll.ohTrigger(RecalcTrigger,Trigger3M)),NA())</f>
        <v>2.2253715441036458E-2</v>
      </c>
      <c r="M2299" s="52">
        <f>IFERROR(_xll.qlIndexFixing(ONIndex3M,I2299,TRUE,_xll.ohTrigger(RecalcTrigger,Trigger3M)),NA())</f>
        <v>2.2220240367980537E-2</v>
      </c>
      <c r="N2299" s="52">
        <f>IFERROR(_xll.qlIndexFixing(Index6M,$H2299,TRUE,_xll.ohTrigger(RecalcTrigger,Trigger6M)),NA())</f>
        <v>2.3798788765817147E-2</v>
      </c>
      <c r="O2299" s="52">
        <f>IFERROR(_xll.qlIndexFixing(ONIndex6M,I2299,TRUE,_xll.ohTrigger(RecalcTrigger,Trigger6M)),NA())</f>
        <v>2.3713401235649911E-2</v>
      </c>
      <c r="P2299" s="52">
        <f>IFERROR(_xll.qlIndexFixing(Index1Y,$H2299,TRUE,_xll.ohTrigger(RecalcTrigger,Trigger1Y)),NA())</f>
        <v>2.568950999119388E-2</v>
      </c>
      <c r="Q2299" s="52">
        <f>IFERROR(_xll.qlIndexFixing(ONIndex1Y,I2299,TRUE,_xll.ohTrigger(RecalcTrigger,Trigger1Y)),NA())</f>
        <v>2.5460477075700538E-2</v>
      </c>
    </row>
    <row r="2300" spans="2:17" x14ac:dyDescent="0.2">
      <c r="B2300" s="46" t="s">
        <v>51</v>
      </c>
      <c r="D2300" s="49">
        <f>_xll.qlCalendarAdvance(LocalCalendar,$D2299,B2300,"f",FALSE)</f>
        <v>55745</v>
      </c>
      <c r="E2300" s="49">
        <f>_xll.qlInterestRateIndexValueDate(IndexON,D2300)</f>
        <v>55745</v>
      </c>
      <c r="F2300" s="52">
        <f>IFERROR(_xll.qlIndexFixing(IndexON,D2300,TRUE,_xll.ohTrigger(RecalcTrigger,TriggerON)),NA())</f>
        <v>1.8677917867320204E-2</v>
      </c>
      <c r="H2300" s="49">
        <f>_xll.qlCalendarAdvance(IborCalendar,$H2299,B2300,"f",FALSE)</f>
        <v>55731</v>
      </c>
      <c r="I2300" s="49">
        <f>_xll.qlInterestRateIndexValueDate(Index1M,$H2300)</f>
        <v>55733</v>
      </c>
      <c r="J2300" s="52">
        <f>IFERROR(_xll.qlIndexFixing(Index1M,$H2300,TRUE,_xll.ohTrigger(RecalcTrigger,Trigger1M)),NA())</f>
        <v>2.0882749352201802E-2</v>
      </c>
      <c r="K2300" s="52">
        <f>IFERROR(_xll.qlIndexFixing(ONIndex1M,I2300,TRUE,_xll.ohTrigger(RecalcTrigger,Trigger1M)),NA())</f>
        <v>2.0873281694342438E-2</v>
      </c>
      <c r="L2300" s="52">
        <f>IFERROR(_xll.qlIndexFixing(Index3M,H2300,TRUE,_xll.ohTrigger(RecalcTrigger,Trigger3M)),NA())</f>
        <v>2.2249242094709906E-2</v>
      </c>
      <c r="M2300" s="52">
        <f>IFERROR(_xll.qlIndexFixing(ONIndex3M,I2300,TRUE,_xll.ohTrigger(RecalcTrigger,Trigger3M)),NA())</f>
        <v>2.221580571197812E-2</v>
      </c>
      <c r="N2300" s="52">
        <f>IFERROR(_xll.qlIndexFixing(Index6M,$H2300,TRUE,_xll.ohTrigger(RecalcTrigger,Trigger6M)),NA())</f>
        <v>2.3794366796074558E-2</v>
      </c>
      <c r="O2300" s="52">
        <f>IFERROR(_xll.qlIndexFixing(ONIndex6M,I2300,TRUE,_xll.ohTrigger(RecalcTrigger,Trigger6M)),NA())</f>
        <v>2.3709067180348598E-2</v>
      </c>
      <c r="P2300" s="52">
        <f>IFERROR(_xll.qlIndexFixing(Index1Y,$H2300,TRUE,_xll.ohTrigger(RecalcTrigger,Trigger1Y)),NA())</f>
        <v>2.5685543163986895E-2</v>
      </c>
      <c r="Q2300" s="52">
        <f>IFERROR(_xll.qlIndexFixing(ONIndex1Y,I2300,TRUE,_xll.ohTrigger(RecalcTrigger,Trigger1Y)),NA())</f>
        <v>2.5456787448217E-2</v>
      </c>
    </row>
    <row r="2301" spans="2:17" x14ac:dyDescent="0.2">
      <c r="B2301" s="46" t="s">
        <v>51</v>
      </c>
      <c r="D2301" s="49">
        <f>_xll.qlCalendarAdvance(LocalCalendar,$D2300,B2301,"f",FALSE)</f>
        <v>55752</v>
      </c>
      <c r="E2301" s="49">
        <f>_xll.qlInterestRateIndexValueDate(IndexON,D2301)</f>
        <v>55752</v>
      </c>
      <c r="F2301" s="52">
        <f>IFERROR(_xll.qlIndexFixing(IndexON,D2301,TRUE,_xll.ohTrigger(RecalcTrigger,TriggerON)),NA())</f>
        <v>1.8673554981747387E-2</v>
      </c>
      <c r="H2301" s="49">
        <f>_xll.qlCalendarAdvance(IborCalendar,$H2300,B2301,"f",FALSE)</f>
        <v>55738</v>
      </c>
      <c r="I2301" s="49">
        <f>_xll.qlInterestRateIndexValueDate(Index1M,$H2301)</f>
        <v>55740</v>
      </c>
      <c r="J2301" s="52">
        <f>IFERROR(_xll.qlIndexFixing(Index1M,$H2301,TRUE,_xll.ohTrigger(RecalcTrigger,Trigger1M)),NA())</f>
        <v>2.0878509736853172E-2</v>
      </c>
      <c r="K2301" s="52">
        <f>IFERROR(_xll.qlIndexFixing(ONIndex1M,I2301,TRUE,_xll.ohTrigger(RecalcTrigger,Trigger1M)),NA())</f>
        <v>2.08693907570634E-2</v>
      </c>
      <c r="L2301" s="52">
        <f>IFERROR(_xll.qlIndexFixing(Index3M,H2301,TRUE,_xll.ohTrigger(RecalcTrigger,Trigger3M)),NA())</f>
        <v>2.2245132472978119E-2</v>
      </c>
      <c r="M2301" s="52">
        <f>IFERROR(_xll.qlIndexFixing(ONIndex3M,I2301,TRUE,_xll.ohTrigger(RecalcTrigger,Trigger3M)),NA())</f>
        <v>2.221136895253828E-2</v>
      </c>
      <c r="N2301" s="52">
        <f>IFERROR(_xll.qlIndexFixing(Index6M,$H2301,TRUE,_xll.ohTrigger(RecalcTrigger,Trigger6M)),NA())</f>
        <v>2.3789942083897363E-2</v>
      </c>
      <c r="O2301" s="52">
        <f>IFERROR(_xll.qlIndexFixing(ONIndex6M,I2301,TRUE,_xll.ohTrigger(RecalcTrigger,Trigger6M)),NA())</f>
        <v>2.3704730405516017E-2</v>
      </c>
      <c r="P2301" s="52">
        <f>IFERROR(_xll.qlIndexFixing(Index1Y,$H2301,TRUE,_xll.ohTrigger(RecalcTrigger,Trigger1Y)),NA())</f>
        <v>2.5681569376203271E-2</v>
      </c>
      <c r="Q2301" s="52">
        <f>IFERROR(_xll.qlIndexFixing(ONIndex1Y,I2301,TRUE,_xll.ohTrigger(RecalcTrigger,Trigger1Y)),NA())</f>
        <v>2.5453091021159224E-2</v>
      </c>
    </row>
    <row r="2302" spans="2:17" x14ac:dyDescent="0.2">
      <c r="B2302" s="46" t="s">
        <v>51</v>
      </c>
      <c r="D2302" s="49">
        <f>_xll.qlCalendarAdvance(LocalCalendar,$D2301,B2302,"f",FALSE)</f>
        <v>55759</v>
      </c>
      <c r="E2302" s="49">
        <f>_xll.qlInterestRateIndexValueDate(IndexON,D2302)</f>
        <v>55759</v>
      </c>
      <c r="F2302" s="52">
        <f>IFERROR(_xll.qlIndexFixing(IndexON,D2302,TRUE,_xll.ohTrigger(RecalcTrigger,TriggerON)),NA())</f>
        <v>1.8669190202249553E-2</v>
      </c>
      <c r="H2302" s="49">
        <f>_xll.qlCalendarAdvance(IborCalendar,$H2301,B2302,"f",FALSE)</f>
        <v>55745</v>
      </c>
      <c r="I2302" s="49">
        <f>_xll.qlInterestRateIndexValueDate(Index1M,$H2302)</f>
        <v>55747</v>
      </c>
      <c r="J2302" s="52">
        <f>IFERROR(_xll.qlIndexFixing(Index1M,$H2302,TRUE,_xll.ohTrigger(RecalcTrigger,Trigger1M)),NA())</f>
        <v>2.0874587260873021E-2</v>
      </c>
      <c r="K2302" s="52">
        <f>IFERROR(_xll.qlIndexFixing(ONIndex1M,I2302,TRUE,_xll.ohTrigger(RecalcTrigger,Trigger1M)),NA())</f>
        <v>2.0865491426285132E-2</v>
      </c>
      <c r="L2302" s="52">
        <f>IFERROR(_xll.qlIndexFixing(Index3M,H2302,TRUE,_xll.ohTrigger(RecalcTrigger,Trigger3M)),NA())</f>
        <v>2.2240289071439066E-2</v>
      </c>
      <c r="M2302" s="52">
        <f>IFERROR(_xll.qlIndexFixing(ONIndex3M,I2302,TRUE,_xll.ohTrigger(RecalcTrigger,Trigger3M)),NA())</f>
        <v>2.2206930089661014E-2</v>
      </c>
      <c r="N2302" s="52">
        <f>IFERROR(_xll.qlIndexFixing(Index6M,$H2302,TRUE,_xll.ohTrigger(RecalcTrigger,Trigger6M)),NA())</f>
        <v>2.3785979988418551E-2</v>
      </c>
      <c r="O2302" s="52">
        <f>IFERROR(_xll.qlIndexFixing(ONIndex6M,I2302,TRUE,_xll.ohTrigger(RecalcTrigger,Trigger6M)),NA())</f>
        <v>2.370039091120546E-2</v>
      </c>
      <c r="P2302" s="52">
        <f>IFERROR(_xll.qlIndexFixing(Index1Y,$H2302,TRUE,_xll.ohTrigger(RecalcTrigger,Trigger1Y)),NA())</f>
        <v>2.5677588627924904E-2</v>
      </c>
      <c r="Q2302" s="52">
        <f>IFERROR(_xll.qlIndexFixing(ONIndex1Y,I2302,TRUE,_xll.ohTrigger(RecalcTrigger,Trigger1Y)),NA())</f>
        <v>2.5449387794580502E-2</v>
      </c>
    </row>
    <row r="2303" spans="2:17" x14ac:dyDescent="0.2">
      <c r="B2303" s="46" t="s">
        <v>51</v>
      </c>
      <c r="D2303" s="49">
        <f>_xll.qlCalendarAdvance(LocalCalendar,$D2302,B2303,"f",FALSE)</f>
        <v>55766</v>
      </c>
      <c r="E2303" s="49">
        <f>_xll.qlInterestRateIndexValueDate(IndexON,D2303)</f>
        <v>55766</v>
      </c>
      <c r="F2303" s="52">
        <f>IFERROR(_xll.qlIndexFixing(IndexON,D2303,TRUE,_xll.ohTrigger(RecalcTrigger,TriggerON)),NA())</f>
        <v>1.8664823528826702E-2</v>
      </c>
      <c r="H2303" s="49">
        <f>_xll.qlCalendarAdvance(IborCalendar,$H2302,B2303,"f",FALSE)</f>
        <v>55752</v>
      </c>
      <c r="I2303" s="49">
        <f>_xll.qlInterestRateIndexValueDate(Index1M,$H2303)</f>
        <v>55754</v>
      </c>
      <c r="J2303" s="52">
        <f>IFERROR(_xll.qlIndexFixing(Index1M,$H2303,TRUE,_xll.ohTrigger(RecalcTrigger,Trigger1M)),NA())</f>
        <v>2.0870656378956277E-2</v>
      </c>
      <c r="K2303" s="52">
        <f>IFERROR(_xll.qlIndexFixing(ONIndex1M,I2303,TRUE,_xll.ohTrigger(RecalcTrigger,Trigger1M)),NA())</f>
        <v>2.0861908620426473E-2</v>
      </c>
      <c r="L2303" s="52">
        <f>IFERROR(_xll.qlIndexFixing(Index3M,H2303,TRUE,_xll.ohTrigger(RecalcTrigger,Trigger3M)),NA())</f>
        <v>2.223580939450669E-2</v>
      </c>
      <c r="M2303" s="52">
        <f>IFERROR(_xll.qlIndexFixing(ONIndex3M,I2303,TRUE,_xll.ohTrigger(RecalcTrigger,Trigger3M)),NA())</f>
        <v>2.2202856424262674E-2</v>
      </c>
      <c r="N2303" s="52">
        <f>IFERROR(_xll.qlIndexFixing(Index6M,$H2303,TRUE,_xll.ohTrigger(RecalcTrigger,Trigger6M)),NA())</f>
        <v>2.3781084432313051E-2</v>
      </c>
      <c r="O2303" s="52">
        <f>IFERROR(_xll.qlIndexFixing(ONIndex6M,I2303,TRUE,_xll.ohTrigger(RecalcTrigger,Trigger6M)),NA())</f>
        <v>2.3696518229243679E-2</v>
      </c>
      <c r="P2303" s="52">
        <f>IFERROR(_xll.qlIndexFixing(Index1Y,$H2303,TRUE,_xll.ohTrigger(RecalcTrigger,Trigger1Y)),NA())</f>
        <v>2.5674219037171542E-2</v>
      </c>
      <c r="Q2303" s="52">
        <f>IFERROR(_xll.qlIndexFixing(ONIndex1Y,I2303,TRUE,_xll.ohTrigger(RecalcTrigger,Trigger1Y)),NA())</f>
        <v>2.5446311686032619E-2</v>
      </c>
    </row>
    <row r="2304" spans="2:17" x14ac:dyDescent="0.2">
      <c r="B2304" s="46" t="s">
        <v>51</v>
      </c>
      <c r="D2304" s="49">
        <f>_xll.qlCalendarAdvance(LocalCalendar,$D2303,B2304,"f",FALSE)</f>
        <v>55773</v>
      </c>
      <c r="E2304" s="49">
        <f>_xll.qlInterestRateIndexValueDate(IndexON,D2304)</f>
        <v>55773</v>
      </c>
      <c r="F2304" s="52">
        <f>IFERROR(_xll.qlIndexFixing(IndexON,D2304,TRUE,_xll.ohTrigger(RecalcTrigger,TriggerON)),NA())</f>
        <v>1.8660454961398898E-2</v>
      </c>
      <c r="H2304" s="49">
        <f>_xll.qlCalendarAdvance(IborCalendar,$H2303,B2304,"f",FALSE)</f>
        <v>55759</v>
      </c>
      <c r="I2304" s="49">
        <f>_xll.qlInterestRateIndexValueDate(Index1M,$H2304)</f>
        <v>55761</v>
      </c>
      <c r="J2304" s="52">
        <f>IFERROR(_xll.qlIndexFixing(Index1M,$H2304,TRUE,_xll.ohTrigger(RecalcTrigger,Trigger1M)),NA())</f>
        <v>2.0866717091115837E-2</v>
      </c>
      <c r="K2304" s="52">
        <f>IFERROR(_xll.qlIndexFixing(ONIndex1M,I2304,TRUE,_xll.ohTrigger(RecalcTrigger,Trigger1M)),NA())</f>
        <v>2.0857991676177523E-2</v>
      </c>
      <c r="L2304" s="52">
        <f>IFERROR(_xll.qlIndexFixing(Index3M,H2304,TRUE,_xll.ohTrigger(RecalcTrigger,Trigger3M)),NA())</f>
        <v>2.2230233788742511E-2</v>
      </c>
      <c r="M2304" s="52">
        <f>IFERROR(_xll.qlIndexFixing(ONIndex3M,I2304,TRUE,_xll.ohTrigger(RecalcTrigger,Trigger3M)),NA())</f>
        <v>2.2198412930349853E-2</v>
      </c>
      <c r="N2304" s="52">
        <f>IFERROR(_xll.qlIndexFixing(Index6M,$H2304,TRUE,_xll.ohTrigger(RecalcTrigger,Trigger6M)),NA())</f>
        <v>2.377525818016225E-2</v>
      </c>
      <c r="O2304" s="52">
        <f>IFERROR(_xll.qlIndexFixing(ONIndex6M,I2304,TRUE,_xll.ohTrigger(RecalcTrigger,Trigger6M)),NA())</f>
        <v>2.3692172815714674E-2</v>
      </c>
      <c r="P2304" s="52">
        <f>IFERROR(_xll.qlIndexFixing(Index1Y,$H2304,TRUE,_xll.ohTrigger(RecalcTrigger,Trigger1Y)),NA())</f>
        <v>2.5667753958465173E-2</v>
      </c>
      <c r="Q2304" s="52">
        <f>IFERROR(_xll.qlIndexFixing(ONIndex1Y,I2304,TRUE,_xll.ohTrigger(RecalcTrigger,Trigger1Y)),NA())</f>
        <v>2.544259411194405E-2</v>
      </c>
    </row>
    <row r="2305" spans="2:17" x14ac:dyDescent="0.2">
      <c r="B2305" s="46" t="s">
        <v>51</v>
      </c>
      <c r="D2305" s="49">
        <f>_xll.qlCalendarAdvance(LocalCalendar,$D2304,B2305,"f",FALSE)</f>
        <v>55780</v>
      </c>
      <c r="E2305" s="49">
        <f>_xll.qlInterestRateIndexValueDate(IndexON,D2305)</f>
        <v>55780</v>
      </c>
      <c r="F2305" s="52">
        <f>IFERROR(_xll.qlIndexFixing(IndexON,D2305,TRUE,_xll.ohTrigger(RecalcTrigger,TriggerON)),NA())</f>
        <v>1.8656084500126013E-2</v>
      </c>
      <c r="H2305" s="49">
        <f>_xll.qlCalendarAdvance(IborCalendar,$H2304,B2305,"f",FALSE)</f>
        <v>55766</v>
      </c>
      <c r="I2305" s="49">
        <f>_xll.qlInterestRateIndexValueDate(Index1M,$H2305)</f>
        <v>55768</v>
      </c>
      <c r="J2305" s="52">
        <f>IFERROR(_xll.qlIndexFixing(Index1M,$H2305,TRUE,_xll.ohTrigger(RecalcTrigger,Trigger1M)),NA())</f>
        <v>2.0862769397356852E-2</v>
      </c>
      <c r="K2305" s="52">
        <f>IFERROR(_xll.qlIndexFixing(ONIndex1M,I2305,TRUE,_xll.ohTrigger(RecalcTrigger,Trigger1M)),NA())</f>
        <v>2.0853743072848374E-2</v>
      </c>
      <c r="L2305" s="52">
        <f>IFERROR(_xll.qlIndexFixing(Index3M,H2305,TRUE,_xll.ohTrigger(RecalcTrigger,Trigger3M)),NA())</f>
        <v>2.2225751171706269E-2</v>
      </c>
      <c r="M2305" s="52">
        <f>IFERROR(_xll.qlIndexFixing(ONIndex3M,I2305,TRUE,_xll.ohTrigger(RecalcTrigger,Trigger3M)),NA())</f>
        <v>2.2193600880591191E-2</v>
      </c>
      <c r="N2305" s="52">
        <f>IFERROR(_xll.qlIndexFixing(Index6M,$H2305,TRUE,_xll.ohTrigger(RecalcTrigger,Trigger6M)),NA())</f>
        <v>2.3770359956493587E-2</v>
      </c>
      <c r="O2305" s="52">
        <f>IFERROR(_xll.qlIndexFixing(ONIndex6M,I2305,TRUE,_xll.ohTrigger(RecalcTrigger,Trigger6M)),NA())</f>
        <v>2.3687356111246061E-2</v>
      </c>
      <c r="P2305" s="52">
        <f>IFERROR(_xll.qlIndexFixing(Index1Y,$H2305,TRUE,_xll.ohTrigger(RecalcTrigger,Trigger1Y)),NA())</f>
        <v>2.5665604620948811E-2</v>
      </c>
      <c r="Q2305" s="52">
        <f>IFERROR(_xll.qlIndexFixing(ONIndex1Y,I2305,TRUE,_xll.ohTrigger(RecalcTrigger,Trigger1Y)),NA())</f>
        <v>2.5438237317452206E-2</v>
      </c>
    </row>
    <row r="2306" spans="2:17" x14ac:dyDescent="0.2">
      <c r="B2306" s="46" t="s">
        <v>51</v>
      </c>
      <c r="D2306" s="49">
        <f>_xll.qlCalendarAdvance(LocalCalendar,$D2305,B2306,"f",FALSE)</f>
        <v>55787</v>
      </c>
      <c r="E2306" s="49">
        <f>_xll.qlInterestRateIndexValueDate(IndexON,D2306)</f>
        <v>55787</v>
      </c>
      <c r="F2306" s="52">
        <f>IFERROR(_xll.qlIndexFixing(IndexON,D2306,TRUE,_xll.ohTrigger(RecalcTrigger,TriggerON)),NA())</f>
        <v>1.8651712145008048E-2</v>
      </c>
      <c r="H2306" s="49">
        <f>_xll.qlCalendarAdvance(IborCalendar,$H2305,B2306,"f",FALSE)</f>
        <v>55773</v>
      </c>
      <c r="I2306" s="49">
        <f>_xll.qlInterestRateIndexValueDate(Index1M,$H2306)</f>
        <v>55775</v>
      </c>
      <c r="J2306" s="52">
        <f>IFERROR(_xll.qlIndexFixing(Index1M,$H2306,TRUE,_xll.ohTrigger(RecalcTrigger,Trigger1M)),NA())</f>
        <v>2.0859133872664914E-2</v>
      </c>
      <c r="K2306" s="52">
        <f>IFERROR(_xll.qlIndexFixing(ONIndex1M,I2306,TRUE,_xll.ohTrigger(RecalcTrigger,Trigger1M)),NA())</f>
        <v>2.0849810167993255E-2</v>
      </c>
      <c r="L2306" s="52">
        <f>IFERROR(_xll.qlIndexFixing(Index3M,H2306,TRUE,_xll.ohTrigger(RecalcTrigger,Trigger3M)),NA())</f>
        <v>2.2221266444719133E-2</v>
      </c>
      <c r="M2306" s="52">
        <f>IFERROR(_xll.qlIndexFixing(ONIndex3M,I2306,TRUE,_xll.ohTrigger(RecalcTrigger,Trigger3M)),NA())</f>
        <v>2.2189153604044165E-2</v>
      </c>
      <c r="N2306" s="52">
        <f>IFERROR(_xll.qlIndexFixing(Index6M,$H2306,TRUE,_xll.ohTrigger(RecalcTrigger,Trigger6M)),NA())</f>
        <v>2.3765923480776403E-2</v>
      </c>
      <c r="O2306" s="52">
        <f>IFERROR(_xll.qlIndexFixing(ONIndex6M,I2306,TRUE,_xll.ohTrigger(RecalcTrigger,Trigger6M)),NA())</f>
        <v>2.3683005738917018E-2</v>
      </c>
      <c r="P2306" s="52">
        <f>IFERROR(_xll.qlIndexFixing(Index1Y,$H2306,TRUE,_xll.ohTrigger(RecalcTrigger,Trigger1Y)),NA())</f>
        <v>2.5661596031520024E-2</v>
      </c>
      <c r="Q2306" s="52">
        <f>IFERROR(_xll.qlIndexFixing(ONIndex1Y,I2306,TRUE,_xll.ohTrigger(RecalcTrigger,Trigger1Y)),NA())</f>
        <v>2.5434506892603181E-2</v>
      </c>
    </row>
    <row r="2307" spans="2:17" x14ac:dyDescent="0.2">
      <c r="B2307" s="46" t="s">
        <v>51</v>
      </c>
      <c r="D2307" s="49">
        <f>_xll.qlCalendarAdvance(LocalCalendar,$D2306,B2307,"f",FALSE)</f>
        <v>55794</v>
      </c>
      <c r="E2307" s="49">
        <f>_xll.qlInterestRateIndexValueDate(IndexON,D2307)</f>
        <v>55794</v>
      </c>
      <c r="F2307" s="52">
        <f>IFERROR(_xll.qlIndexFixing(IndexON,D2307,TRUE,_xll.ohTrigger(RecalcTrigger,TriggerON)),NA())</f>
        <v>1.8647337895725258E-2</v>
      </c>
      <c r="H2307" s="49">
        <f>_xll.qlCalendarAdvance(IborCalendar,$H2306,B2307,"f",FALSE)</f>
        <v>55780</v>
      </c>
      <c r="I2307" s="49">
        <f>_xll.qlInterestRateIndexValueDate(Index1M,$H2307)</f>
        <v>55782</v>
      </c>
      <c r="J2307" s="52">
        <f>IFERROR(_xll.qlIndexFixing(Index1M,$H2307,TRUE,_xll.ohTrigger(RecalcTrigger,Trigger1M)),NA())</f>
        <v>2.0854848792119358E-2</v>
      </c>
      <c r="K2307" s="52">
        <f>IFERROR(_xll.qlIndexFixing(ONIndex1M,I2307,TRUE,_xll.ohTrigger(RecalcTrigger,Trigger1M)),NA())</f>
        <v>2.0845868869692197E-2</v>
      </c>
      <c r="L2307" s="52">
        <f>IFERROR(_xll.qlIndexFixing(Index3M,H2307,TRUE,_xll.ohTrigger(RecalcTrigger,Trigger3M)),NA())</f>
        <v>2.2216779607788124E-2</v>
      </c>
      <c r="M2307" s="52">
        <f>IFERROR(_xll.qlIndexFixing(ONIndex3M,I2307,TRUE,_xll.ohTrigger(RecalcTrigger,Trigger3M)),NA())</f>
        <v>2.2184704224139651E-2</v>
      </c>
      <c r="N2307" s="52">
        <f>IFERROR(_xll.qlIndexFixing(Index6M,$H2307,TRUE,_xll.ohTrigger(RecalcTrigger,Trigger6M)),NA())</f>
        <v>2.3761484263233892E-2</v>
      </c>
      <c r="O2307" s="52">
        <f>IFERROR(_xll.qlIndexFixing(ONIndex6M,I2307,TRUE,_xll.ohTrigger(RecalcTrigger,Trigger6M)),NA())</f>
        <v>2.3678652647109999E-2</v>
      </c>
      <c r="P2307" s="52">
        <f>IFERROR(_xll.qlIndexFixing(Index1Y,$H2307,TRUE,_xll.ohTrigger(RecalcTrigger,Trigger1Y)),NA())</f>
        <v>2.5657580482011642E-2</v>
      </c>
      <c r="Q2307" s="52">
        <f>IFERROR(_xll.qlIndexFixing(ONIndex1Y,I2307,TRUE,_xll.ohTrigger(RecalcTrigger,Trigger1Y)),NA())</f>
        <v>2.5430769668313147E-2</v>
      </c>
    </row>
    <row r="2308" spans="2:17" x14ac:dyDescent="0.2">
      <c r="B2308" s="46" t="s">
        <v>51</v>
      </c>
      <c r="D2308" s="49">
        <f>_xll.qlCalendarAdvance(LocalCalendar,$D2307,B2308,"f",FALSE)</f>
        <v>55801</v>
      </c>
      <c r="E2308" s="49">
        <f>_xll.qlInterestRateIndexValueDate(IndexON,D2308)</f>
        <v>55801</v>
      </c>
      <c r="F2308" s="52">
        <f>IFERROR(_xll.qlIndexFixing(IndexON,D2308,TRUE,_xll.ohTrigger(RecalcTrigger,TriggerON)),NA())</f>
        <v>1.8642961752677323E-2</v>
      </c>
      <c r="H2308" s="49">
        <f>_xll.qlCalendarAdvance(IborCalendar,$H2307,B2308,"f",FALSE)</f>
        <v>55787</v>
      </c>
      <c r="I2308" s="49">
        <f>_xll.qlInterestRateIndexValueDate(Index1M,$H2308)</f>
        <v>55789</v>
      </c>
      <c r="J2308" s="52">
        <f>IFERROR(_xll.qlIndexFixing(Index1M,$H2308,TRUE,_xll.ohTrigger(RecalcTrigger,Trigger1M)),NA())</f>
        <v>2.0850875880658898E-2</v>
      </c>
      <c r="K2308" s="52">
        <f>IFERROR(_xll.qlIndexFixing(ONIndex1M,I2308,TRUE,_xll.ohTrigger(RecalcTrigger,Trigger1M)),NA())</f>
        <v>2.0841919177865265E-2</v>
      </c>
      <c r="L2308" s="52">
        <f>IFERROR(_xll.qlIndexFixing(Index3M,H2308,TRUE,_xll.ohTrigger(RecalcTrigger,Trigger3M)),NA())</f>
        <v>2.2212290660921157E-2</v>
      </c>
      <c r="M2308" s="52">
        <f>IFERROR(_xll.qlIndexFixing(ONIndex3M,I2308,TRUE,_xll.ohTrigger(RecalcTrigger,Trigger3M)),NA())</f>
        <v>2.2180252740797712E-2</v>
      </c>
      <c r="N2308" s="52">
        <f>IFERROR(_xll.qlIndexFixing(Index6M,$H2308,TRUE,_xll.ohTrigger(RecalcTrigger,Trigger6M)),NA())</f>
        <v>2.3757042303885482E-2</v>
      </c>
      <c r="O2308" s="52">
        <f>IFERROR(_xll.qlIndexFixing(ONIndex6M,I2308,TRUE,_xll.ohTrigger(RecalcTrigger,Trigger6M)),NA())</f>
        <v>2.3674296835798359E-2</v>
      </c>
      <c r="P2308" s="52">
        <f>IFERROR(_xll.qlIndexFixing(Index1Y,$H2308,TRUE,_xll.ohTrigger(RecalcTrigger,Trigger1Y)),NA())</f>
        <v>2.5653557972506645E-2</v>
      </c>
      <c r="Q2308" s="52">
        <f>IFERROR(_xll.qlIndexFixing(ONIndex1Y,I2308,TRUE,_xll.ohTrigger(RecalcTrigger,Trigger1Y)),NA())</f>
        <v>2.5427025644368939E-2</v>
      </c>
    </row>
    <row r="2309" spans="2:17" x14ac:dyDescent="0.2">
      <c r="B2309" s="46" t="s">
        <v>51</v>
      </c>
      <c r="D2309" s="49">
        <f>_xll.qlCalendarAdvance(LocalCalendar,$D2308,B2309,"f",FALSE)</f>
        <v>55808</v>
      </c>
      <c r="E2309" s="49">
        <f>_xll.qlInterestRateIndexValueDate(IndexON,D2309)</f>
        <v>55808</v>
      </c>
      <c r="F2309" s="52">
        <f>IFERROR(_xll.qlIndexFixing(IndexON,D2309,TRUE,_xll.ohTrigger(RecalcTrigger,TriggerON)),NA())</f>
        <v>1.8638583715704371E-2</v>
      </c>
      <c r="H2309" s="49">
        <f>_xll.qlCalendarAdvance(IborCalendar,$H2308,B2309,"f",FALSE)</f>
        <v>55794</v>
      </c>
      <c r="I2309" s="49">
        <f>_xll.qlInterestRateIndexValueDate(Index1M,$H2309)</f>
        <v>55796</v>
      </c>
      <c r="J2309" s="52">
        <f>IFERROR(_xll.qlIndexFixing(Index1M,$H2309,TRUE,_xll.ohTrigger(RecalcTrigger,Trigger1M)),NA())</f>
        <v>2.0846894563315996E-2</v>
      </c>
      <c r="K2309" s="52">
        <f>IFERROR(_xll.qlIndexFixing(ONIndex1M,I2309,TRUE,_xll.ohTrigger(RecalcTrigger,Trigger1M)),NA())</f>
        <v>2.0837961092539103E-2</v>
      </c>
      <c r="L2309" s="52">
        <f>IFERROR(_xll.qlIndexFixing(Index3M,H2309,TRUE,_xll.ohTrigger(RecalcTrigger,Trigger3M)),NA())</f>
        <v>2.2208887019249886E-2</v>
      </c>
      <c r="M2309" s="52">
        <f>IFERROR(_xll.qlIndexFixing(ONIndex3M,I2309,TRUE,_xll.ohTrigger(RecalcTrigger,Trigger3M)),NA())</f>
        <v>2.2175799154044995E-2</v>
      </c>
      <c r="N2309" s="52">
        <f>IFERROR(_xll.qlIndexFixing(Index6M,$H2309,TRUE,_xll.ohTrigger(RecalcTrigger,Trigger6M)),NA())</f>
        <v>2.3754907609905354E-2</v>
      </c>
      <c r="O2309" s="52">
        <f>IFERROR(_xll.qlIndexFixing(ONIndex6M,I2309,TRUE,_xll.ohTrigger(RecalcTrigger,Trigger6M)),NA())</f>
        <v>2.3669938304982097E-2</v>
      </c>
      <c r="P2309" s="52">
        <f>IFERROR(_xll.qlIndexFixing(Index1Y,$H2309,TRUE,_xll.ohTrigger(RecalcTrigger,Trigger1Y)),NA())</f>
        <v>2.5649528503089547E-2</v>
      </c>
      <c r="Q2309" s="52">
        <f>IFERROR(_xll.qlIndexFixing(ONIndex1Y,I2309,TRUE,_xll.ohTrigger(RecalcTrigger,Trigger1Y)),NA())</f>
        <v>2.542327482093043E-2</v>
      </c>
    </row>
    <row r="2310" spans="2:17" x14ac:dyDescent="0.2">
      <c r="B2310" s="46" t="s">
        <v>51</v>
      </c>
      <c r="D2310" s="49">
        <f>_xll.qlCalendarAdvance(LocalCalendar,$D2309,B2310,"f",FALSE)</f>
        <v>55815</v>
      </c>
      <c r="E2310" s="49">
        <f>_xll.qlInterestRateIndexValueDate(IndexON,D2310)</f>
        <v>55815</v>
      </c>
      <c r="F2310" s="52">
        <f>IFERROR(_xll.qlIndexFixing(IndexON,D2310,TRUE,_xll.ohTrigger(RecalcTrigger,TriggerON)),NA())</f>
        <v>1.863420378464653E-2</v>
      </c>
      <c r="H2310" s="49">
        <f>_xll.qlCalendarAdvance(IborCalendar,$H2309,B2310,"f",FALSE)</f>
        <v>55801</v>
      </c>
      <c r="I2310" s="49">
        <f>_xll.qlInterestRateIndexValueDate(Index1M,$H2310)</f>
        <v>55803</v>
      </c>
      <c r="J2310" s="52">
        <f>IFERROR(_xll.qlIndexFixing(Index1M,$H2310,TRUE,_xll.ohTrigger(RecalcTrigger,Trigger1M)),NA())</f>
        <v>2.0843222092663816E-2</v>
      </c>
      <c r="K2310" s="52">
        <f>IFERROR(_xll.qlIndexFixing(ONIndex1M,I2310,TRUE,_xll.ohTrigger(RecalcTrigger,Trigger1M)),NA())</f>
        <v>2.083431373760769E-2</v>
      </c>
      <c r="L2310" s="52">
        <f>IFERROR(_xll.qlIndexFixing(Index3M,H2310,TRUE,_xll.ohTrigger(RecalcTrigger,Trigger3M)),NA())</f>
        <v>2.2204392571162992E-2</v>
      </c>
      <c r="M2310" s="52">
        <f>IFERROR(_xll.qlIndexFixing(ONIndex3M,I2310,TRUE,_xll.ohTrigger(RecalcTrigger,Trigger3M)),NA())</f>
        <v>2.2171707793647855E-2</v>
      </c>
      <c r="N2310" s="52">
        <f>IFERROR(_xll.qlIndexFixing(Index6M,$H2310,TRUE,_xll.ohTrigger(RecalcTrigger,Trigger6M)),NA())</f>
        <v>2.3748611726313994E-2</v>
      </c>
      <c r="O2310" s="52">
        <f>IFERROR(_xll.qlIndexFixing(ONIndex6M,I2310,TRUE,_xll.ohTrigger(RecalcTrigger,Trigger6M)),NA())</f>
        <v>2.3666043222445587E-2</v>
      </c>
      <c r="P2310" s="52">
        <f>IFERROR(_xll.qlIndexFixing(Index1Y,$H2310,TRUE,_xll.ohTrigger(RecalcTrigger,Trigger1Y)),NA())</f>
        <v>2.5646104733847458E-2</v>
      </c>
      <c r="Q2310" s="52">
        <f>IFERROR(_xll.qlIndexFixing(ONIndex1Y,I2310,TRUE,_xll.ohTrigger(RecalcTrigger,Trigger1Y)),NA())</f>
        <v>2.5420145867540711E-2</v>
      </c>
    </row>
    <row r="2311" spans="2:17" x14ac:dyDescent="0.2">
      <c r="B2311" s="46" t="s">
        <v>51</v>
      </c>
      <c r="D2311" s="49">
        <f>_xll.qlCalendarAdvance(LocalCalendar,$D2310,B2311,"f",FALSE)</f>
        <v>55822</v>
      </c>
      <c r="E2311" s="49">
        <f>_xll.qlInterestRateIndexValueDate(IndexON,D2311)</f>
        <v>55822</v>
      </c>
      <c r="F2311" s="52">
        <f>IFERROR(_xll.qlIndexFixing(IndexON,D2311,TRUE,_xll.ohTrigger(RecalcTrigger,TriggerON)),NA())</f>
        <v>1.8629821959743609E-2</v>
      </c>
      <c r="H2311" s="49">
        <f>_xll.qlCalendarAdvance(IborCalendar,$H2310,B2311,"f",FALSE)</f>
        <v>55808</v>
      </c>
      <c r="I2311" s="49">
        <f>_xll.qlInterestRateIndexValueDate(Index1M,$H2311)</f>
        <v>55810</v>
      </c>
      <c r="J2311" s="52">
        <f>IFERROR(_xll.qlIndexFixing(Index1M,$H2311,TRUE,_xll.ohTrigger(RecalcTrigger,Trigger1M)),NA())</f>
        <v>2.0838906711013811E-2</v>
      </c>
      <c r="K2311" s="52">
        <f>IFERROR(_xll.qlIndexFixing(ONIndex1M,I2311,TRUE,_xll.ohTrigger(RecalcTrigger,Trigger1M)),NA())</f>
        <v>2.0830019741389094E-2</v>
      </c>
      <c r="L2311" s="52">
        <f>IFERROR(_xll.qlIndexFixing(Index3M,H2311,TRUE,_xll.ohTrigger(RecalcTrigger,Trigger3M)),NA())</f>
        <v>2.2200257578549515E-2</v>
      </c>
      <c r="M2311" s="52">
        <f>IFERROR(_xll.qlIndexFixing(ONIndex3M,I2311,TRUE,_xll.ohTrigger(RecalcTrigger,Trigger3M)),NA())</f>
        <v>2.2166885670333869E-2</v>
      </c>
      <c r="N2311" s="52">
        <f>IFERROR(_xll.qlIndexFixing(Index6M,$H2311,TRUE,_xll.ohTrigger(RecalcTrigger,Trigger6M)),NA())</f>
        <v>2.3744161053998025E-2</v>
      </c>
      <c r="O2311" s="52">
        <f>IFERROR(_xll.qlIndexFixing(ONIndex6M,I2311,TRUE,_xll.ohTrigger(RecalcTrigger,Trigger6M)),NA())</f>
        <v>2.3661213084888999E-2</v>
      </c>
      <c r="P2311" s="52">
        <f>IFERROR(_xll.qlIndexFixing(Index1Y,$H2311,TRUE,_xll.ohTrigger(RecalcTrigger,Trigger1Y)),NA())</f>
        <v>2.5641448684851208E-2</v>
      </c>
      <c r="Q2311" s="52">
        <f>IFERROR(_xll.qlIndexFixing(ONIndex1Y,I2311,TRUE,_xll.ohTrigger(RecalcTrigger,Trigger1Y)),NA())</f>
        <v>2.5415752775410638E-2</v>
      </c>
    </row>
    <row r="2312" spans="2:17" x14ac:dyDescent="0.2">
      <c r="B2312" s="46" t="s">
        <v>51</v>
      </c>
      <c r="D2312" s="49">
        <f>_xll.qlCalendarAdvance(LocalCalendar,$D2311,B2312,"f",FALSE)</f>
        <v>55829</v>
      </c>
      <c r="E2312" s="49">
        <f>_xll.qlInterestRateIndexValueDate(IndexON,D2312)</f>
        <v>55829</v>
      </c>
      <c r="F2312" s="52">
        <f>IFERROR(_xll.qlIndexFixing(IndexON,D2312,TRUE,_xll.ohTrigger(RecalcTrigger,TriggerON)),NA())</f>
        <v>1.862543824091567E-2</v>
      </c>
      <c r="H2312" s="49">
        <f>_xll.qlCalendarAdvance(IborCalendar,$H2311,B2312,"f",FALSE)</f>
        <v>55815</v>
      </c>
      <c r="I2312" s="49">
        <f>_xll.qlInterestRateIndexValueDate(Index1M,$H2312)</f>
        <v>55817</v>
      </c>
      <c r="J2312" s="52">
        <f>IFERROR(_xll.qlIndexFixing(Index1M,$H2312,TRUE,_xll.ohTrigger(RecalcTrigger,Trigger1M)),NA())</f>
        <v>2.0834900176069999E-2</v>
      </c>
      <c r="K2312" s="52">
        <f>IFERROR(_xll.qlIndexFixing(ONIndex1M,I2312,TRUE,_xll.ohTrigger(RecalcTrigger,Trigger1M)),NA())</f>
        <v>2.0826036475538601E-2</v>
      </c>
      <c r="L2312" s="52">
        <f>IFERROR(_xll.qlIndexFixing(Index3M,H2312,TRUE,_xll.ohTrigger(RecalcTrigger,Trigger3M)),NA())</f>
        <v>2.2195397344592579E-2</v>
      </c>
      <c r="M2312" s="52">
        <f>IFERROR(_xll.qlIndexFixing(ONIndex3M,I2312,TRUE,_xll.ohTrigger(RecalcTrigger,Trigger3M)),NA())</f>
        <v>2.2162425773348815E-2</v>
      </c>
      <c r="N2312" s="52">
        <f>IFERROR(_xll.qlIndexFixing(Index6M,$H2312,TRUE,_xll.ohTrigger(RecalcTrigger,Trigger6M)),NA())</f>
        <v>2.3739707639824328E-2</v>
      </c>
      <c r="O2312" s="52">
        <f>IFERROR(_xll.qlIndexFixing(ONIndex6M,I2312,TRUE,_xll.ohTrigger(RecalcTrigger,Trigger6M)),NA())</f>
        <v>2.3656846395585518E-2</v>
      </c>
      <c r="P2312" s="52">
        <f>IFERROR(_xll.qlIndexFixing(Index1Y,$H2312,TRUE,_xll.ohTrigger(RecalcTrigger,Trigger1Y)),NA())</f>
        <v>2.5637398336198332E-2</v>
      </c>
      <c r="Q2312" s="52">
        <f>IFERROR(_xll.qlIndexFixing(ONIndex1Y,I2312,TRUE,_xll.ohTrigger(RecalcTrigger,Trigger1Y)),NA())</f>
        <v>2.5411981553276064E-2</v>
      </c>
    </row>
    <row r="2313" spans="2:17" x14ac:dyDescent="0.2">
      <c r="B2313" s="46" t="s">
        <v>51</v>
      </c>
      <c r="D2313" s="49">
        <f>_xll.qlCalendarAdvance(LocalCalendar,$D2312,B2313,"f",FALSE)</f>
        <v>55836</v>
      </c>
      <c r="E2313" s="49">
        <f>_xll.qlInterestRateIndexValueDate(IndexON,D2313)</f>
        <v>55836</v>
      </c>
      <c r="F2313" s="52">
        <f>IFERROR(_xll.qlIndexFixing(IndexON,D2313,TRUE,_xll.ohTrigger(RecalcTrigger,TriggerON)),NA())</f>
        <v>1.8621052628082779E-2</v>
      </c>
      <c r="H2313" s="49">
        <f>_xll.qlCalendarAdvance(IborCalendar,$H2312,B2313,"f",FALSE)</f>
        <v>55822</v>
      </c>
      <c r="I2313" s="49">
        <f>_xll.qlInterestRateIndexValueDate(Index1M,$H2313)</f>
        <v>55824</v>
      </c>
      <c r="J2313" s="52">
        <f>IFERROR(_xll.qlIndexFixing(Index1M,$H2313,TRUE,_xll.ohTrigger(RecalcTrigger,Trigger1M)),NA())</f>
        <v>2.0830885235282422E-2</v>
      </c>
      <c r="K2313" s="52">
        <f>IFERROR(_xll.qlIndexFixing(ONIndex1M,I2313,TRUE,_xll.ohTrigger(RecalcTrigger,Trigger1M)),NA())</f>
        <v>2.0822044816215524E-2</v>
      </c>
      <c r="L2313" s="52">
        <f>IFERROR(_xll.qlIndexFixing(Index3M,H2313,TRUE,_xll.ohTrigger(RecalcTrigger,Trigger3M)),NA())</f>
        <v>2.2190896566122661E-2</v>
      </c>
      <c r="M2313" s="52">
        <f>IFERROR(_xll.qlIndexFixing(ONIndex3M,I2313,TRUE,_xll.ohTrigger(RecalcTrigger,Trigger3M)),NA())</f>
        <v>2.2157963772926337E-2</v>
      </c>
      <c r="N2313" s="52">
        <f>IFERROR(_xll.qlIndexFixing(Index6M,$H2313,TRUE,_xll.ohTrigger(RecalcTrigger,Trigger6M)),NA())</f>
        <v>2.3734791380673682E-2</v>
      </c>
      <c r="O2313" s="52">
        <f>IFERROR(_xll.qlIndexFixing(ONIndex6M,I2313,TRUE,_xll.ohTrigger(RecalcTrigger,Trigger6M)),NA())</f>
        <v>2.3652476986777415E-2</v>
      </c>
      <c r="P2313" s="52">
        <f>IFERROR(_xll.qlIndexFixing(Index1Y,$H2313,TRUE,_xll.ohTrigger(RecalcTrigger,Trigger1Y)),NA())</f>
        <v>2.5633341027968562E-2</v>
      </c>
      <c r="Q2313" s="52">
        <f>IFERROR(_xll.qlIndexFixing(ONIndex1Y,I2313,TRUE,_xll.ohTrigger(RecalcTrigger,Trigger1Y)),NA())</f>
        <v>2.5408203531647189E-2</v>
      </c>
    </row>
    <row r="2314" spans="2:17" x14ac:dyDescent="0.2">
      <c r="B2314" s="46" t="s">
        <v>51</v>
      </c>
      <c r="D2314" s="49">
        <f>_xll.qlCalendarAdvance(LocalCalendar,$D2313,B2314,"f",FALSE)</f>
        <v>55843</v>
      </c>
      <c r="E2314" s="49">
        <f>_xll.qlInterestRateIndexValueDate(IndexON,D2314)</f>
        <v>55843</v>
      </c>
      <c r="F2314" s="52">
        <f>IFERROR(_xll.qlIndexFixing(IndexON,D2314,TRUE,_xll.ohTrigger(RecalcTrigger,TriggerON)),NA())</f>
        <v>1.8616665121484743E-2</v>
      </c>
      <c r="H2314" s="49">
        <f>_xll.qlCalendarAdvance(IborCalendar,$H2313,B2314,"f",FALSE)</f>
        <v>55829</v>
      </c>
      <c r="I2314" s="49">
        <f>_xll.qlInterestRateIndexValueDate(Index1M,$H2314)</f>
        <v>55831</v>
      </c>
      <c r="J2314" s="52">
        <f>IFERROR(_xll.qlIndexFixing(Index1M,$H2314,TRUE,_xll.ohTrigger(RecalcTrigger,Trigger1M)),NA())</f>
        <v>2.0826861888651085E-2</v>
      </c>
      <c r="K2314" s="52">
        <f>IFERROR(_xll.qlIndexFixing(ONIndex1M,I2314,TRUE,_xll.ohTrigger(RecalcTrigger,Trigger1M)),NA())</f>
        <v>2.0818360566383642E-2</v>
      </c>
      <c r="L2314" s="52">
        <f>IFERROR(_xll.qlIndexFixing(Index3M,H2314,TRUE,_xll.ohTrigger(RecalcTrigger,Trigger3M)),NA())</f>
        <v>2.2186393677539804E-2</v>
      </c>
      <c r="M2314" s="52">
        <f>IFERROR(_xll.qlIndexFixing(ONIndex3M,I2314,TRUE,_xll.ohTrigger(RecalcTrigger,Trigger3M)),NA())</f>
        <v>2.2153862299445493E-2</v>
      </c>
      <c r="N2314" s="52">
        <f>IFERROR(_xll.qlIndexFixing(Index6M,$H2314,TRUE,_xll.ohTrigger(RecalcTrigger,Trigger6M)),NA())</f>
        <v>2.373033297086527E-2</v>
      </c>
      <c r="O2314" s="52">
        <f>IFERROR(_xll.qlIndexFixing(ONIndex6M,I2314,TRUE,_xll.ohTrigger(RecalcTrigger,Trigger6M)),NA())</f>
        <v>2.3648569101135664E-2</v>
      </c>
      <c r="P2314" s="52">
        <f>IFERROR(_xll.qlIndexFixing(Index1Y,$H2314,TRUE,_xll.ohTrigger(RecalcTrigger,Trigger1Y)),NA())</f>
        <v>2.5629276760245973E-2</v>
      </c>
      <c r="Q2314" s="52">
        <f>IFERROR(_xll.qlIndexFixing(ONIndex1Y,I2314,TRUE,_xll.ohTrigger(RecalcTrigger,Trigger1Y)),NA())</f>
        <v>2.5405044371487051E-2</v>
      </c>
    </row>
    <row r="2315" spans="2:17" x14ac:dyDescent="0.2">
      <c r="B2315" s="46" t="s">
        <v>51</v>
      </c>
      <c r="D2315" s="49">
        <f>_xll.qlCalendarAdvance(LocalCalendar,$D2314,B2315,"f",FALSE)</f>
        <v>55850</v>
      </c>
      <c r="E2315" s="49">
        <f>_xll.qlInterestRateIndexValueDate(IndexON,D2315)</f>
        <v>55850</v>
      </c>
      <c r="F2315" s="52">
        <f>IFERROR(_xll.qlIndexFixing(IndexON,D2315,TRUE,_xll.ohTrigger(RecalcTrigger,TriggerON)),NA())</f>
        <v>1.8612443233085862E-2</v>
      </c>
      <c r="H2315" s="49">
        <f>_xll.qlCalendarAdvance(IborCalendar,$H2314,B2315,"f",FALSE)</f>
        <v>55836</v>
      </c>
      <c r="I2315" s="49">
        <f>_xll.qlInterestRateIndexValueDate(Index1M,$H2315)</f>
        <v>55838</v>
      </c>
      <c r="J2315" s="52">
        <f>IFERROR(_xll.qlIndexFixing(Index1M,$H2315,TRUE,_xll.ohTrigger(RecalcTrigger,Trigger1M)),NA())</f>
        <v>2.0822830136191454E-2</v>
      </c>
      <c r="K2315" s="52">
        <f>IFERROR(_xll.qlIndexFixing(ONIndex1M,I2315,TRUE,_xll.ohTrigger(RecalcTrigger,Trigger1M)),NA())</f>
        <v>2.0814036317071682E-2</v>
      </c>
      <c r="L2315" s="52">
        <f>IFERROR(_xll.qlIndexFixing(Index3M,H2315,TRUE,_xll.ohTrigger(RecalcTrigger,Trigger3M)),NA())</f>
        <v>2.2182248534721942E-2</v>
      </c>
      <c r="M2315" s="52">
        <f>IFERROR(_xll.qlIndexFixing(ONIndex3M,I2315,TRUE,_xll.ohTrigger(RecalcTrigger,Trigger3M)),NA())</f>
        <v>2.214903346192898E-2</v>
      </c>
      <c r="N2315" s="52">
        <f>IFERROR(_xll.qlIndexFixing(Index6M,$H2315,TRUE,_xll.ohTrigger(RecalcTrigger,Trigger6M)),NA())</f>
        <v>2.3725871819378155E-2</v>
      </c>
      <c r="O2315" s="52">
        <f>IFERROR(_xll.qlIndexFixing(ONIndex6M,I2315,TRUE,_xll.ohTrigger(RecalcTrigger,Trigger6M)),NA())</f>
        <v>2.3643730010700637E-2</v>
      </c>
      <c r="P2315" s="52">
        <f>IFERROR(_xll.qlIndexFixing(Index1Y,$H2315,TRUE,_xll.ohTrigger(RecalcTrigger,Trigger1Y)),NA())</f>
        <v>2.5625205533115297E-2</v>
      </c>
      <c r="Q2315" s="52">
        <f>IFERROR(_xll.qlIndexFixing(ONIndex1Y,I2315,TRUE,_xll.ohTrigger(RecalcTrigger,Trigger1Y)),NA())</f>
        <v>2.5400627089746664E-2</v>
      </c>
    </row>
    <row r="2316" spans="2:17" x14ac:dyDescent="0.2">
      <c r="B2316" s="46" t="s">
        <v>51</v>
      </c>
      <c r="D2316" s="49">
        <f>_xll.qlCalendarAdvance(LocalCalendar,$D2315,B2316,"f",FALSE)</f>
        <v>55857</v>
      </c>
      <c r="E2316" s="49">
        <f>_xll.qlInterestRateIndexValueDate(IndexON,D2316)</f>
        <v>55857</v>
      </c>
      <c r="F2316" s="52">
        <f>IFERROR(_xll.qlIndexFixing(IndexON,D2316,TRUE,_xll.ohTrigger(RecalcTrigger,TriggerON)),NA())</f>
        <v>1.8607884426193877E-2</v>
      </c>
      <c r="H2316" s="49">
        <f>_xll.qlCalendarAdvance(IborCalendar,$H2315,B2316,"f",FALSE)</f>
        <v>55843</v>
      </c>
      <c r="I2316" s="49">
        <f>_xll.qlInterestRateIndexValueDate(Index1M,$H2316)</f>
        <v>55845</v>
      </c>
      <c r="J2316" s="52">
        <f>IFERROR(_xll.qlIndexFixing(Index1M,$H2316,TRUE,_xll.ohTrigger(RecalcTrigger,Trigger1M)),NA())</f>
        <v>2.0818789977908689E-2</v>
      </c>
      <c r="K2316" s="52">
        <f>IFERROR(_xll.qlIndexFixing(ONIndex1M,I2316,TRUE,_xll.ohTrigger(RecalcTrigger,Trigger1M)),NA())</f>
        <v>2.0810019477250918E-2</v>
      </c>
      <c r="L2316" s="52">
        <f>IFERROR(_xll.qlIndexFixing(Index3M,H2316,TRUE,_xll.ohTrigger(RecalcTrigger,Trigger3M)),NA())</f>
        <v>2.2177381570063354E-2</v>
      </c>
      <c r="M2316" s="52">
        <f>IFERROR(_xll.qlIndexFixing(ONIndex3M,I2316,TRUE,_xll.ohTrigger(RecalcTrigger,Trigger3M)),NA())</f>
        <v>2.2144565151274165E-2</v>
      </c>
      <c r="N2316" s="52">
        <f>IFERROR(_xll.qlIndexFixing(Index6M,$H2316,TRUE,_xll.ohTrigger(RecalcTrigger,Trigger6M)),NA())</f>
        <v>2.3721407926229551E-2</v>
      </c>
      <c r="O2316" s="52">
        <f>IFERROR(_xll.qlIndexFixing(ONIndex6M,I2316,TRUE,_xll.ohTrigger(RecalcTrigger,Trigger6M)),NA())</f>
        <v>2.363935244343196E-2</v>
      </c>
      <c r="P2316" s="52">
        <f>IFERROR(_xll.qlIndexFixing(Index1Y,$H2316,TRUE,_xll.ohTrigger(RecalcTrigger,Trigger1Y)),NA())</f>
        <v>2.5621127346660819E-2</v>
      </c>
      <c r="Q2316" s="52">
        <f>IFERROR(_xll.qlIndexFixing(ONIndex1Y,I2316,TRUE,_xll.ohTrigger(RecalcTrigger,Trigger1Y)),NA())</f>
        <v>2.5396828669448368E-2</v>
      </c>
    </row>
    <row r="2317" spans="2:17" x14ac:dyDescent="0.2">
      <c r="B2317" s="46" t="s">
        <v>51</v>
      </c>
      <c r="D2317" s="49">
        <f>_xll.qlCalendarAdvance(LocalCalendar,$D2316,B2317,"f",FALSE)</f>
        <v>55864</v>
      </c>
      <c r="E2317" s="49">
        <f>_xll.qlInterestRateIndexValueDate(IndexON,D2317)</f>
        <v>55864</v>
      </c>
      <c r="F2317" s="52">
        <f>IFERROR(_xll.qlIndexFixing(IndexON,D2317,TRUE,_xll.ohTrigger(RecalcTrigger,TriggerON)),NA())</f>
        <v>1.8603491237740855E-2</v>
      </c>
      <c r="H2317" s="49">
        <f>_xll.qlCalendarAdvance(IborCalendar,$H2316,B2317,"f",FALSE)</f>
        <v>55850</v>
      </c>
      <c r="I2317" s="49">
        <f>_xll.qlInterestRateIndexValueDate(Index1M,$H2317)</f>
        <v>55852</v>
      </c>
      <c r="J2317" s="52">
        <f>IFERROR(_xll.qlIndexFixing(Index1M,$H2317,TRUE,_xll.ohTrigger(RecalcTrigger,Trigger1M)),NA())</f>
        <v>2.0815052835177206E-2</v>
      </c>
      <c r="K2317" s="52">
        <f>IFERROR(_xll.qlIndexFixing(ONIndex1M,I2317,TRUE,_xll.ohTrigger(RecalcTrigger,Trigger1M)),NA())</f>
        <v>2.0805994243930925E-2</v>
      </c>
      <c r="L2317" s="52">
        <f>IFERROR(_xll.qlIndexFixing(Index3M,H2317,TRUE,_xll.ohTrigger(RecalcTrigger,Trigger3M)),NA())</f>
        <v>2.2171795193154389E-2</v>
      </c>
      <c r="M2317" s="52">
        <f>IFERROR(_xll.qlIndexFixing(ONIndex3M,I2317,TRUE,_xll.ohTrigger(RecalcTrigger,Trigger3M)),NA())</f>
        <v>2.2140094737235216E-2</v>
      </c>
      <c r="N2317" s="52">
        <f>IFERROR(_xll.qlIndexFixing(Index6M,$H2317,TRUE,_xll.ohTrigger(RecalcTrigger,Trigger6M)),NA())</f>
        <v>2.3717399441725434E-2</v>
      </c>
      <c r="O2317" s="52">
        <f>IFERROR(_xll.qlIndexFixing(ONIndex6M,I2317,TRUE,_xll.ohTrigger(RecalcTrigger,Trigger6M)),NA())</f>
        <v>2.3634972156605372E-2</v>
      </c>
      <c r="P2317" s="52">
        <f>IFERROR(_xll.qlIndexFixing(Index1Y,$H2317,TRUE,_xll.ohTrigger(RecalcTrigger,Trigger1Y)),NA())</f>
        <v>2.5615220379750985E-2</v>
      </c>
      <c r="Q2317" s="52">
        <f>IFERROR(_xll.qlIndexFixing(ONIndex1Y,I2317,TRUE,_xll.ohTrigger(RecalcTrigger,Trigger1Y)),NA())</f>
        <v>2.5393023449575836E-2</v>
      </c>
    </row>
    <row r="2318" spans="2:17" x14ac:dyDescent="0.2">
      <c r="B2318" s="46" t="s">
        <v>51</v>
      </c>
      <c r="D2318" s="49">
        <f>_xll.qlCalendarAdvance(LocalCalendar,$D2317,B2318,"f",FALSE)</f>
        <v>55871</v>
      </c>
      <c r="E2318" s="49">
        <f>_xll.qlInterestRateIndexValueDate(IndexON,D2318)</f>
        <v>55871</v>
      </c>
      <c r="F2318" s="52">
        <f>IFERROR(_xll.qlIndexFixing(IndexON,D2318,TRUE,_xll.ohTrigger(RecalcTrigger,TriggerON)),NA())</f>
        <v>1.8599096155202943E-2</v>
      </c>
      <c r="H2318" s="49">
        <f>_xll.qlCalendarAdvance(IborCalendar,$H2317,B2318,"f",FALSE)</f>
        <v>55857</v>
      </c>
      <c r="I2318" s="49">
        <f>_xll.qlInterestRateIndexValueDate(Index1M,$H2318)</f>
        <v>55859</v>
      </c>
      <c r="J2318" s="52">
        <f>IFERROR(_xll.qlIndexFixing(Index1M,$H2318,TRUE,_xll.ohTrigger(RecalcTrigger,Trigger1M)),NA())</f>
        <v>2.0810684443907282E-2</v>
      </c>
      <c r="K2318" s="52">
        <f>IFERROR(_xll.qlIndexFixing(ONIndex1M,I2318,TRUE,_xll.ohTrigger(RecalcTrigger,Trigger1M)),NA())</f>
        <v>2.0801960617111703E-2</v>
      </c>
      <c r="L2318" s="52">
        <f>IFERROR(_xll.qlIndexFixing(Index3M,H2318,TRUE,_xll.ohTrigger(RecalcTrigger,Trigger3M)),NA())</f>
        <v>2.216692647019336E-2</v>
      </c>
      <c r="M2318" s="52">
        <f>IFERROR(_xll.qlIndexFixing(ONIndex3M,I2318,TRUE,_xll.ohTrigger(RecalcTrigger,Trigger3M)),NA())</f>
        <v>2.2135622219812134E-2</v>
      </c>
      <c r="N2318" s="52">
        <f>IFERROR(_xll.qlIndexFixing(Index6M,$H2318,TRUE,_xll.ohTrigger(RecalcTrigger,Trigger6M)),NA())</f>
        <v>2.3712929576788347E-2</v>
      </c>
      <c r="O2318" s="52">
        <f>IFERROR(_xll.qlIndexFixing(ONIndex6M,I2318,TRUE,_xll.ohTrigger(RecalcTrigger,Trigger6M)),NA())</f>
        <v>2.3630589150354098E-2</v>
      </c>
      <c r="P2318" s="52">
        <f>IFERROR(_xll.qlIndexFixing(Index1Y,$H2318,TRUE,_xll.ohTrigger(RecalcTrigger,Trigger1Y)),NA())</f>
        <v>2.5612950096119379E-2</v>
      </c>
      <c r="Q2318" s="52">
        <f>IFERROR(_xll.qlIndexFixing(ONIndex1Y,I2318,TRUE,_xll.ohTrigger(RecalcTrigger,Trigger1Y)),NA())</f>
        <v>2.5389211430235648E-2</v>
      </c>
    </row>
    <row r="2319" spans="2:17" x14ac:dyDescent="0.2">
      <c r="B2319" s="46" t="s">
        <v>51</v>
      </c>
      <c r="D2319" s="49">
        <f>_xll.qlCalendarAdvance(LocalCalendar,$D2318,B2319,"f",FALSE)</f>
        <v>55879</v>
      </c>
      <c r="E2319" s="49">
        <f>_xll.qlInterestRateIndexValueDate(IndexON,D2319)</f>
        <v>55879</v>
      </c>
      <c r="F2319" s="52">
        <f>IFERROR(_xll.qlIndexFixing(IndexON,D2319,TRUE,_xll.ohTrigger(RecalcTrigger,TriggerON)),NA())</f>
        <v>1.859407088476317E-2</v>
      </c>
      <c r="H2319" s="49">
        <f>_xll.qlCalendarAdvance(IborCalendar,$H2318,B2319,"f",FALSE)</f>
        <v>55864</v>
      </c>
      <c r="I2319" s="49">
        <f>_xll.qlInterestRateIndexValueDate(Index1M,$H2319)</f>
        <v>55866</v>
      </c>
      <c r="J2319" s="52">
        <f>IFERROR(_xll.qlIndexFixing(Index1M,$H2319,TRUE,_xll.ohTrigger(RecalcTrigger,Trigger1M)),NA())</f>
        <v>2.0806619068211841E-2</v>
      </c>
      <c r="K2319" s="52">
        <f>IFERROR(_xll.qlIndexFixing(ONIndex1M,I2319,TRUE,_xll.ohTrigger(RecalcTrigger,Trigger1M)),NA())</f>
        <v>2.0797918596819898E-2</v>
      </c>
      <c r="L2319" s="52">
        <f>IFERROR(_xll.qlIndexFixing(Index3M,H2319,TRUE,_xll.ohTrigger(RecalcTrigger,Trigger3M)),NA())</f>
        <v>2.216241474222258E-2</v>
      </c>
      <c r="M2319" s="52">
        <f>IFERROR(_xll.qlIndexFixing(ONIndex3M,I2319,TRUE,_xll.ohTrigger(RecalcTrigger,Trigger3M)),NA())</f>
        <v>2.2131147598951628E-2</v>
      </c>
      <c r="N2319" s="52">
        <f>IFERROR(_xll.qlIndexFixing(Index6M,$H2319,TRUE,_xll.ohTrigger(RecalcTrigger,Trigger6M)),NA())</f>
        <v>2.3708456970122221E-2</v>
      </c>
      <c r="O2319" s="52">
        <f>IFERROR(_xll.qlIndexFixing(ONIndex6M,I2319,TRUE,_xll.ohTrigger(RecalcTrigger,Trigger6M)),NA())</f>
        <v>2.3626203424571557E-2</v>
      </c>
      <c r="P2319" s="52">
        <f>IFERROR(_xll.qlIndexFixing(Index1Y,$H2319,TRUE,_xll.ohTrigger(RecalcTrigger,Trigger1Y)),NA())</f>
        <v>2.5608851032202746E-2</v>
      </c>
      <c r="Q2319" s="52">
        <f>IFERROR(_xll.qlIndexFixing(ONIndex1Y,I2319,TRUE,_xll.ohTrigger(RecalcTrigger,Trigger1Y)),NA())</f>
        <v>2.5385392611321222E-2</v>
      </c>
    </row>
    <row r="2320" spans="2:17" x14ac:dyDescent="0.2">
      <c r="B2320" s="46" t="s">
        <v>51</v>
      </c>
      <c r="D2320" s="49">
        <f>_xll.qlCalendarAdvance(LocalCalendar,$D2319,B2320,"f",FALSE)</f>
        <v>55886</v>
      </c>
      <c r="E2320" s="49">
        <f>_xll.qlInterestRateIndexValueDate(IndexON,D2320)</f>
        <v>55886</v>
      </c>
      <c r="F2320" s="52">
        <f>IFERROR(_xll.qlIndexFixing(IndexON,D2320,TRUE,_xll.ohTrigger(RecalcTrigger,TriggerON)),NA())</f>
        <v>1.8589671743871605E-2</v>
      </c>
      <c r="H2320" s="49">
        <f>_xll.qlCalendarAdvance(IborCalendar,$H2319,B2320,"f",FALSE)</f>
        <v>55871</v>
      </c>
      <c r="I2320" s="49">
        <f>_xll.qlInterestRateIndexValueDate(Index1M,$H2320)</f>
        <v>55873</v>
      </c>
      <c r="J2320" s="52">
        <f>IFERROR(_xll.qlIndexFixing(Index1M,$H2320,TRUE,_xll.ohTrigger(RecalcTrigger,Trigger1M)),NA())</f>
        <v>2.0802854202410792E-2</v>
      </c>
      <c r="K2320" s="52">
        <f>IFERROR(_xll.qlIndexFixing(ONIndex1M,I2320,TRUE,_xll.ohTrigger(RecalcTrigger,Trigger1M)),NA())</f>
        <v>2.0793868183028863E-2</v>
      </c>
      <c r="L2320" s="52">
        <f>IFERROR(_xll.qlIndexFixing(Index3M,H2320,TRUE,_xll.ohTrigger(RecalcTrigger,Trigger3M)),NA())</f>
        <v>2.2157900904475447E-2</v>
      </c>
      <c r="M2320" s="52">
        <f>IFERROR(_xll.qlIndexFixing(ONIndex3M,I2320,TRUE,_xll.ohTrigger(RecalcTrigger,Trigger3M)),NA())</f>
        <v>2.2126670874706988E-2</v>
      </c>
      <c r="N2320" s="52">
        <f>IFERROR(_xll.qlIndexFixing(Index6M,$H2320,TRUE,_xll.ohTrigger(RecalcTrigger,Trigger6M)),NA())</f>
        <v>2.370398162174462E-2</v>
      </c>
      <c r="O2320" s="52">
        <f>IFERROR(_xll.qlIndexFixing(ONIndex6M,I2320,TRUE,_xll.ohTrigger(RecalcTrigger,Trigger6M)),NA())</f>
        <v>2.3621814979284395E-2</v>
      </c>
      <c r="P2320" s="52">
        <f>IFERROR(_xll.qlIndexFixing(Index1Y,$H2320,TRUE,_xll.ohTrigger(RecalcTrigger,Trigger1Y)),NA())</f>
        <v>2.5604745009302095E-2</v>
      </c>
      <c r="Q2320" s="52">
        <f>IFERROR(_xll.qlIndexFixing(ONIndex1Y,I2320,TRUE,_xll.ohTrigger(RecalcTrigger,Trigger1Y)),NA())</f>
        <v>2.5381566992885851E-2</v>
      </c>
    </row>
    <row r="2321" spans="2:17" x14ac:dyDescent="0.2">
      <c r="B2321" s="46" t="s">
        <v>51</v>
      </c>
      <c r="D2321" s="49">
        <f>_xll.qlCalendarAdvance(LocalCalendar,$D2320,B2321,"f",FALSE)</f>
        <v>55893</v>
      </c>
      <c r="E2321" s="49">
        <f>_xll.qlInterestRateIndexValueDate(IndexON,D2321)</f>
        <v>55893</v>
      </c>
      <c r="F2321" s="52">
        <f>IFERROR(_xll.qlIndexFixing(IndexON,D2321,TRUE,_xll.ohTrigger(RecalcTrigger,TriggerON)),NA())</f>
        <v>1.8585270709055024E-2</v>
      </c>
      <c r="H2321" s="49">
        <f>_xll.qlCalendarAdvance(IborCalendar,$H2320,B2321,"f",FALSE)</f>
        <v>55880</v>
      </c>
      <c r="I2321" s="49">
        <f>_xll.qlInterestRateIndexValueDate(Index1M,$H2321)</f>
        <v>55884</v>
      </c>
      <c r="J2321" s="52">
        <f>IFERROR(_xll.qlIndexFixing(Index1M,$H2321,TRUE,_xll.ohTrigger(RecalcTrigger,Trigger1M)),NA())</f>
        <v>2.0796126647003838E-2</v>
      </c>
      <c r="K2321" s="52">
        <f>IFERROR(_xll.qlIndexFixing(ONIndex1M,I2321,TRUE,_xll.ohTrigger(RecalcTrigger,Trigger1M)),NA())</f>
        <v>2.0787176723535694E-2</v>
      </c>
      <c r="L2321" s="52">
        <f>IFERROR(_xll.qlIndexFixing(Index3M,H2321,TRUE,_xll.ohTrigger(RecalcTrigger,Trigger3M)),NA())</f>
        <v>2.2150803468275804E-2</v>
      </c>
      <c r="M2321" s="52">
        <f>IFERROR(_xll.qlIndexFixing(ONIndex3M,I2321,TRUE,_xll.ohTrigger(RecalcTrigger,Trigger3M)),NA())</f>
        <v>2.2119272336431628E-2</v>
      </c>
      <c r="N2321" s="52">
        <f>IFERROR(_xll.qlIndexFixing(Index6M,$H2321,TRUE,_xll.ohTrigger(RecalcTrigger,Trigger6M)),NA())</f>
        <v>2.3696487476065554E-2</v>
      </c>
      <c r="O2321" s="52">
        <f>IFERROR(_xll.qlIndexFixing(ONIndex6M,I2321,TRUE,_xll.ohTrigger(RecalcTrigger,Trigger6M)),NA())</f>
        <v>2.3614452737561464E-2</v>
      </c>
      <c r="P2321" s="52">
        <f>IFERROR(_xll.qlIndexFixing(Index1Y,$H2321,TRUE,_xll.ohTrigger(RecalcTrigger,Trigger1Y)),NA())</f>
        <v>2.5597071305776927E-2</v>
      </c>
      <c r="Q2321" s="52">
        <f>IFERROR(_xll.qlIndexFixing(ONIndex1Y,I2321,TRUE,_xll.ohTrigger(RecalcTrigger,Trigger1Y)),NA())</f>
        <v>2.5374921578986687E-2</v>
      </c>
    </row>
    <row r="2322" spans="2:17" x14ac:dyDescent="0.2">
      <c r="B2322" s="46" t="s">
        <v>51</v>
      </c>
      <c r="D2322" s="49">
        <f>_xll.qlCalendarAdvance(LocalCalendar,$D2321,B2322,"f",FALSE)</f>
        <v>55900</v>
      </c>
      <c r="E2322" s="49">
        <f>_xll.qlInterestRateIndexValueDate(IndexON,D2322)</f>
        <v>55900</v>
      </c>
      <c r="F2322" s="52">
        <f>IFERROR(_xll.qlIndexFixing(IndexON,D2322,TRUE,_xll.ohTrigger(RecalcTrigger,TriggerON)),NA())</f>
        <v>1.8580867780313426E-2</v>
      </c>
      <c r="H2322" s="49">
        <f>_xll.qlCalendarAdvance(IborCalendar,$H2321,B2322,"f",FALSE)</f>
        <v>55887</v>
      </c>
      <c r="I2322" s="49">
        <f>_xll.qlInterestRateIndexValueDate(Index1M,$H2322)</f>
        <v>55891</v>
      </c>
      <c r="J2322" s="52">
        <f>IFERROR(_xll.qlIndexFixing(Index1M,$H2322,TRUE,_xll.ohTrigger(RecalcTrigger,Trigger1M)),NA())</f>
        <v>2.0792031250679837E-2</v>
      </c>
      <c r="K2322" s="52">
        <f>IFERROR(_xll.qlIndexFixing(ONIndex1M,I2322,TRUE,_xll.ohTrigger(RecalcTrigger,Trigger1M)),NA())</f>
        <v>2.0782796762821576E-2</v>
      </c>
      <c r="L2322" s="52">
        <f>IFERROR(_xll.qlIndexFixing(Index3M,H2322,TRUE,_xll.ohTrigger(RecalcTrigger,Trigger3M)),NA())</f>
        <v>2.2146640926630604E-2</v>
      </c>
      <c r="M2322" s="52">
        <f>IFERROR(_xll.qlIndexFixing(ONIndex3M,I2322,TRUE,_xll.ohTrigger(RecalcTrigger,Trigger3M)),NA())</f>
        <v>2.2114431592585859E-2</v>
      </c>
      <c r="N2322" s="52">
        <f>IFERROR(_xll.qlIndexFixing(Index6M,$H2322,TRUE,_xll.ohTrigger(RecalcTrigger,Trigger6M)),NA())</f>
        <v>2.3692005566743207E-2</v>
      </c>
      <c r="O2322" s="52">
        <f>IFERROR(_xll.qlIndexFixing(ONIndex6M,I2322,TRUE,_xll.ohTrigger(RecalcTrigger,Trigger6M)),NA())</f>
        <v>2.3609597619493883E-2</v>
      </c>
      <c r="P2322" s="52">
        <f>IFERROR(_xll.qlIndexFixing(Index1Y,$H2322,TRUE,_xll.ohTrigger(RecalcTrigger,Trigger1Y)),NA())</f>
        <v>2.5592948961545039E-2</v>
      </c>
      <c r="Q2322" s="52">
        <f>IFERROR(_xll.qlIndexFixing(ONIndex1Y,I2322,TRUE,_xll.ohTrigger(RecalcTrigger,Trigger1Y)),NA())</f>
        <v>2.5370459956075564E-2</v>
      </c>
    </row>
    <row r="2323" spans="2:17" x14ac:dyDescent="0.2">
      <c r="B2323" s="46" t="s">
        <v>51</v>
      </c>
      <c r="D2323" s="49">
        <f>_xll.qlCalendarAdvance(LocalCalendar,$D2322,B2323,"f",FALSE)</f>
        <v>55907</v>
      </c>
      <c r="E2323" s="49">
        <f>_xll.qlInterestRateIndexValueDate(IndexON,D2323)</f>
        <v>55907</v>
      </c>
      <c r="F2323" s="52">
        <f>IFERROR(_xll.qlIndexFixing(IndexON,D2323,TRUE,_xll.ohTrigger(RecalcTrigger,TriggerON)),NA())</f>
        <v>1.8576462957646811E-2</v>
      </c>
      <c r="H2323" s="49">
        <f>_xll.qlCalendarAdvance(IborCalendar,$H2322,B2323,"f",FALSE)</f>
        <v>55894</v>
      </c>
      <c r="I2323" s="49">
        <f>_xll.qlInterestRateIndexValueDate(Index1M,$H2323)</f>
        <v>55898</v>
      </c>
      <c r="J2323" s="52">
        <f>IFERROR(_xll.qlIndexFixing(Index1M,$H2323,TRUE,_xll.ohTrigger(RecalcTrigger,Trigger1M)),NA())</f>
        <v>2.0787927448597164E-2</v>
      </c>
      <c r="K2323" s="52">
        <f>IFERROR(_xll.qlIndexFixing(ONIndex1M,I2323,TRUE,_xll.ohTrigger(RecalcTrigger,Trigger1M)),NA())</f>
        <v>2.0778718042180344E-2</v>
      </c>
      <c r="L2323" s="52">
        <f>IFERROR(_xll.qlIndexFixing(Index3M,H2323,TRUE,_xll.ohTrigger(RecalcTrigger,Trigger3M)),NA())</f>
        <v>2.2141762832807999E-2</v>
      </c>
      <c r="M2323" s="52">
        <f>IFERROR(_xll.qlIndexFixing(ONIndex3M,I2323,TRUE,_xll.ohTrigger(RecalcTrigger,Trigger3M)),NA())</f>
        <v>2.2109948207402752E-2</v>
      </c>
      <c r="N2323" s="52">
        <f>IFERROR(_xll.qlIndexFixing(Index6M,$H2323,TRUE,_xll.ohTrigger(RecalcTrigger,Trigger6M)),NA())</f>
        <v>2.3687520915897608E-2</v>
      </c>
      <c r="O2323" s="52">
        <f>IFERROR(_xll.qlIndexFixing(ONIndex6M,I2323,TRUE,_xll.ohTrigger(RecalcTrigger,Trigger6M)),NA())</f>
        <v>2.3605200426883854E-2</v>
      </c>
      <c r="P2323" s="52">
        <f>IFERROR(_xll.qlIndexFixing(Index1Y,$H2323,TRUE,_xll.ohTrigger(RecalcTrigger,Trigger1Y)),NA())</f>
        <v>2.5588819659506764E-2</v>
      </c>
      <c r="Q2323" s="52">
        <f>IFERROR(_xll.qlIndexFixing(ONIndex1Y,I2323,TRUE,_xll.ohTrigger(RecalcTrigger,Trigger1Y)),NA())</f>
        <v>2.5366611567267938E-2</v>
      </c>
    </row>
    <row r="2324" spans="2:17" x14ac:dyDescent="0.2">
      <c r="B2324" s="46" t="s">
        <v>51</v>
      </c>
      <c r="D2324" s="49">
        <f>_xll.qlCalendarAdvance(LocalCalendar,$D2323,B2324,"f",FALSE)</f>
        <v>55914</v>
      </c>
      <c r="E2324" s="49">
        <f>_xll.qlInterestRateIndexValueDate(IndexON,D2324)</f>
        <v>55914</v>
      </c>
      <c r="F2324" s="52">
        <f>IFERROR(_xll.qlIndexFixing(IndexON,D2324,TRUE,_xll.ohTrigger(RecalcTrigger,TriggerON)),NA())</f>
        <v>1.8572056240975243E-2</v>
      </c>
      <c r="H2324" s="49">
        <f>_xll.qlCalendarAdvance(IborCalendar,$H2323,B2324,"f",FALSE)</f>
        <v>55901</v>
      </c>
      <c r="I2324" s="49">
        <f>_xll.qlInterestRateIndexValueDate(Index1M,$H2324)</f>
        <v>55905</v>
      </c>
      <c r="J2324" s="52">
        <f>IFERROR(_xll.qlIndexFixing(Index1M,$H2324,TRUE,_xll.ohTrigger(RecalcTrigger,Trigger1M)),NA())</f>
        <v>2.0783815240766137E-2</v>
      </c>
      <c r="K2324" s="52">
        <f>IFERROR(_xll.qlIndexFixing(ONIndex1M,I2324,TRUE,_xll.ohTrigger(RecalcTrigger,Trigger1M)),NA())</f>
        <v>2.0774630928972471E-2</v>
      </c>
      <c r="L2324" s="52">
        <f>IFERROR(_xll.qlIndexFixing(Index3M,H2324,TRUE,_xll.ohTrigger(RecalcTrigger,Trigger3M)),NA())</f>
        <v>2.2137239350453086E-2</v>
      </c>
      <c r="M2324" s="52">
        <f>IFERROR(_xll.qlIndexFixing(ONIndex3M,I2324,TRUE,_xll.ohTrigger(RecalcTrigger,Trigger3M)),NA())</f>
        <v>2.2105462719022029E-2</v>
      </c>
      <c r="N2324" s="52">
        <f>IFERROR(_xll.qlIndexFixing(Index6M,$H2324,TRUE,_xll.ohTrigger(RecalcTrigger,Trigger6M)),NA())</f>
        <v>2.3683033523549512E-2</v>
      </c>
      <c r="O2324" s="52">
        <f>IFERROR(_xll.qlIndexFixing(ONIndex6M,I2324,TRUE,_xll.ohTrigger(RecalcTrigger,Trigger6M)),NA())</f>
        <v>2.3600800515168885E-2</v>
      </c>
      <c r="P2324" s="52">
        <f>IFERROR(_xll.qlIndexFixing(Index1Y,$H2324,TRUE,_xll.ohTrigger(RecalcTrigger,Trigger1Y)),NA())</f>
        <v>2.5584683399747513E-2</v>
      </c>
      <c r="Q2324" s="52">
        <f>IFERROR(_xll.qlIndexFixing(ONIndex1Y,I2324,TRUE,_xll.ohTrigger(RecalcTrigger,Trigger1Y)),NA())</f>
        <v>2.5362756379898599E-2</v>
      </c>
    </row>
    <row r="2325" spans="2:17" x14ac:dyDescent="0.2">
      <c r="B2325" s="46" t="s">
        <v>51</v>
      </c>
      <c r="D2325" s="49">
        <f>_xll.qlCalendarAdvance(LocalCalendar,$D2324,B2325,"f",FALSE)</f>
        <v>55921</v>
      </c>
      <c r="E2325" s="49">
        <f>_xll.qlInterestRateIndexValueDate(IndexON,D2325)</f>
        <v>55921</v>
      </c>
      <c r="F2325" s="52">
        <f>IFERROR(_xll.qlIndexFixing(IndexON,D2325,TRUE,_xll.ohTrigger(RecalcTrigger,TriggerON)),NA())</f>
        <v>1.8567647630378659E-2</v>
      </c>
      <c r="H2325" s="49">
        <f>_xll.qlCalendarAdvance(IborCalendar,$H2324,B2325,"f",FALSE)</f>
        <v>55908</v>
      </c>
      <c r="I2325" s="49">
        <f>_xll.qlInterestRateIndexValueDate(Index1M,$H2325)</f>
        <v>55912</v>
      </c>
      <c r="J2325" s="52">
        <f>IFERROR(_xll.qlIndexFixing(Index1M,$H2325,TRUE,_xll.ohTrigger(RecalcTrigger,Trigger1M)),NA())</f>
        <v>2.0779694627199648E-2</v>
      </c>
      <c r="K2325" s="52">
        <f>IFERROR(_xll.qlIndexFixing(ONIndex1M,I2325,TRUE,_xll.ohTrigger(RecalcTrigger,Trigger1M)),NA())</f>
        <v>2.0770535423277892E-2</v>
      </c>
      <c r="L2325" s="52">
        <f>IFERROR(_xll.qlIndexFixing(Index3M,H2325,TRUE,_xll.ohTrigger(RecalcTrigger,Trigger3M)),NA())</f>
        <v>2.2132713758360012E-2</v>
      </c>
      <c r="M2325" s="52">
        <f>IFERROR(_xll.qlIndexFixing(ONIndex3M,I2325,TRUE,_xll.ohTrigger(RecalcTrigger,Trigger3M)),NA())</f>
        <v>2.2100975127283817E-2</v>
      </c>
      <c r="N2325" s="52">
        <f>IFERROR(_xll.qlIndexFixing(Index6M,$H2325,TRUE,_xll.ohTrigger(RecalcTrigger,Trigger6M)),NA())</f>
        <v>2.3678543389714823E-2</v>
      </c>
      <c r="O2325" s="52">
        <f>IFERROR(_xll.qlIndexFixing(ONIndex6M,I2325,TRUE,_xll.ohTrigger(RecalcTrigger,Trigger6M)),NA())</f>
        <v>2.3596397884189102E-2</v>
      </c>
      <c r="P2325" s="52">
        <f>IFERROR(_xll.qlIndexFixing(Index1Y,$H2325,TRUE,_xll.ohTrigger(RecalcTrigger,Trigger1Y)),NA())</f>
        <v>2.558054018235292E-2</v>
      </c>
      <c r="Q2325" s="52">
        <f>IFERROR(_xll.qlIndexFixing(ONIndex1Y,I2325,TRUE,_xll.ohTrigger(RecalcTrigger,Trigger1Y)),NA())</f>
        <v>2.5358894393807674E-2</v>
      </c>
    </row>
    <row r="2326" spans="2:17" x14ac:dyDescent="0.2">
      <c r="B2326" s="46" t="s">
        <v>51</v>
      </c>
      <c r="D2326" s="49">
        <f>_xll.qlCalendarAdvance(LocalCalendar,$D2325,B2326,"f",FALSE)</f>
        <v>55928</v>
      </c>
      <c r="E2326" s="49">
        <f>_xll.qlInterestRateIndexValueDate(IndexON,D2326)</f>
        <v>55928</v>
      </c>
      <c r="F2326" s="52">
        <f>IFERROR(_xll.qlIndexFixing(IndexON,D2326,TRUE,_xll.ohTrigger(RecalcTrigger,TriggerON)),NA())</f>
        <v>1.8563237125936993E-2</v>
      </c>
      <c r="H2326" s="49">
        <f>_xll.qlCalendarAdvance(IborCalendar,$H2325,B2326,"f",FALSE)</f>
        <v>55915</v>
      </c>
      <c r="I2326" s="49">
        <f>_xll.qlInterestRateIndexValueDate(Index1M,$H2326)</f>
        <v>55919</v>
      </c>
      <c r="J2326" s="52">
        <f>IFERROR(_xll.qlIndexFixing(Index1M,$H2326,TRUE,_xll.ohTrigger(RecalcTrigger,Trigger1M)),NA())</f>
        <v>2.0774654958664991E-2</v>
      </c>
      <c r="K2326" s="52">
        <f>IFERROR(_xll.qlIndexFixing(ONIndex1M,I2326,TRUE,_xll.ohTrigger(RecalcTrigger,Trigger1M)),NA())</f>
        <v>2.0766431524776863E-2</v>
      </c>
      <c r="L2326" s="52">
        <f>IFERROR(_xll.qlIndexFixing(Index3M,H2326,TRUE,_xll.ohTrigger(RecalcTrigger,Trigger3M)),NA())</f>
        <v>2.2128541065082594E-2</v>
      </c>
      <c r="M2326" s="52">
        <f>IFERROR(_xll.qlIndexFixing(ONIndex3M,I2326,TRUE,_xll.ohTrigger(RecalcTrigger,Trigger3M)),NA())</f>
        <v>2.209648543234799E-2</v>
      </c>
      <c r="N2326" s="52">
        <f>IFERROR(_xll.qlIndexFixing(Index6M,$H2326,TRUE,_xll.ohTrigger(RecalcTrigger,Trigger6M)),NA())</f>
        <v>2.3674050514412969E-2</v>
      </c>
      <c r="O2326" s="52">
        <f>IFERROR(_xll.qlIndexFixing(ONIndex6M,I2326,TRUE,_xll.ohTrigger(RecalcTrigger,Trigger6M)),NA())</f>
        <v>2.359199253386457E-2</v>
      </c>
      <c r="P2326" s="52">
        <f>IFERROR(_xll.qlIndexFixing(Index1Y,$H2326,TRUE,_xll.ohTrigger(RecalcTrigger,Trigger1Y)),NA())</f>
        <v>2.5576390007407735E-2</v>
      </c>
      <c r="Q2326" s="52">
        <f>IFERROR(_xll.qlIndexFixing(ONIndex1Y,I2326,TRUE,_xll.ohTrigger(RecalcTrigger,Trigger1Y)),NA())</f>
        <v>2.5355025608995163E-2</v>
      </c>
    </row>
    <row r="2327" spans="2:17" x14ac:dyDescent="0.2">
      <c r="B2327" s="46" t="s">
        <v>51</v>
      </c>
      <c r="D2327" s="49">
        <f>_xll.qlCalendarAdvance(LocalCalendar,$D2326,B2327,"f",FALSE)</f>
        <v>55935</v>
      </c>
      <c r="E2327" s="49">
        <f>_xll.qlInterestRateIndexValueDate(IndexON,D2327)</f>
        <v>55935</v>
      </c>
      <c r="F2327" s="52">
        <f>IFERROR(_xll.qlIndexFixing(IndexON,D2327,TRUE,_xll.ohTrigger(RecalcTrigger,TriggerON)),NA())</f>
        <v>1.8558824727490375E-2</v>
      </c>
      <c r="H2327" s="49">
        <f>_xll.qlCalendarAdvance(IborCalendar,$H2326,B2327,"f",FALSE)</f>
        <v>55922</v>
      </c>
      <c r="I2327" s="49">
        <f>_xll.qlInterestRateIndexValueDate(Index1M,$H2327)</f>
        <v>55926</v>
      </c>
      <c r="J2327" s="52">
        <f>IFERROR(_xll.qlIndexFixing(Index1M,$H2327,TRUE,_xll.ohTrigger(RecalcTrigger,Trigger1M)),NA())</f>
        <v>2.0770520050129422E-2</v>
      </c>
      <c r="K2327" s="52">
        <f>IFERROR(_xll.qlIndexFixing(ONIndex1M,I2327,TRUE,_xll.ohTrigger(RecalcTrigger,Trigger1M)),NA())</f>
        <v>2.0762319233789128E-2</v>
      </c>
      <c r="L2327" s="52">
        <f>IFERROR(_xll.qlIndexFixing(Index3M,H2327,TRUE,_xll.ohTrigger(RecalcTrigger,Trigger3M)),NA())</f>
        <v>2.2123656244987799E-2</v>
      </c>
      <c r="M2327" s="52">
        <f>IFERROR(_xll.qlIndexFixing(ONIndex3M,I2327,TRUE,_xll.ohTrigger(RecalcTrigger,Trigger3M)),NA())</f>
        <v>2.209199363413461E-2</v>
      </c>
      <c r="N2327" s="52">
        <f>IFERROR(_xll.qlIndexFixing(Index6M,$H2327,TRUE,_xll.ohTrigger(RecalcTrigger,Trigger6M)),NA())</f>
        <v>2.3669554897662943E-2</v>
      </c>
      <c r="O2327" s="52">
        <f>IFERROR(_xll.qlIndexFixing(ONIndex6M,I2327,TRUE,_xll.ohTrigger(RecalcTrigger,Trigger6M)),NA())</f>
        <v>2.358758446435516E-2</v>
      </c>
      <c r="P2327" s="52">
        <f>IFERROR(_xll.qlIndexFixing(Index1Y,$H2327,TRUE,_xll.ohTrigger(RecalcTrigger,Trigger1Y)),NA())</f>
        <v>2.5572232874998685E-2</v>
      </c>
      <c r="Q2327" s="52">
        <f>IFERROR(_xll.qlIndexFixing(ONIndex1Y,I2327,TRUE,_xll.ohTrigger(RecalcTrigger,Trigger1Y)),NA())</f>
        <v>2.5351150025541003E-2</v>
      </c>
    </row>
    <row r="2328" spans="2:17" x14ac:dyDescent="0.2">
      <c r="B2328" s="46" t="s">
        <v>51</v>
      </c>
      <c r="D2328" s="49">
        <f>_xll.qlCalendarAdvance(LocalCalendar,$D2327,B2328,"f",FALSE)</f>
        <v>55942</v>
      </c>
      <c r="E2328" s="49">
        <f>_xll.qlInterestRateIndexValueDate(IndexON,D2328)</f>
        <v>55942</v>
      </c>
      <c r="F2328" s="52">
        <f>IFERROR(_xll.qlIndexFixing(IndexON,D2328,TRUE,_xll.ohTrigger(RecalcTrigger,TriggerON)),NA())</f>
        <v>1.855441043511874E-2</v>
      </c>
      <c r="H2328" s="49">
        <f>_xll.qlCalendarAdvance(IborCalendar,$H2327,B2328,"f",FALSE)</f>
        <v>55929</v>
      </c>
      <c r="I2328" s="49">
        <f>_xll.qlInterestRateIndexValueDate(Index1M,$H2328)</f>
        <v>55933</v>
      </c>
      <c r="J2328" s="52">
        <f>IFERROR(_xll.qlIndexFixing(Index1M,$H2328,TRUE,_xll.ohTrigger(RecalcTrigger,Trigger1M)),NA())</f>
        <v>2.0766376737193819E-2</v>
      </c>
      <c r="K2328" s="52">
        <f>IFERROR(_xll.qlIndexFixing(ONIndex1M,I2328,TRUE,_xll.ohTrigger(RecalcTrigger,Trigger1M)),NA())</f>
        <v>2.0758198550154816E-2</v>
      </c>
      <c r="L2328" s="52">
        <f>IFERROR(_xll.qlIndexFixing(Index3M,H2328,TRUE,_xll.ohTrigger(RecalcTrigger,Trigger3M)),NA())</f>
        <v>2.211912432372376E-2</v>
      </c>
      <c r="M2328" s="52">
        <f>IFERROR(_xll.qlIndexFixing(ONIndex3M,I2328,TRUE,_xll.ohTrigger(RecalcTrigger,Trigger3M)),NA())</f>
        <v>2.2087499732723614E-2</v>
      </c>
      <c r="N2328" s="52">
        <f>IFERROR(_xll.qlIndexFixing(Index6M,$H2328,TRUE,_xll.ohTrigger(RecalcTrigger,Trigger6M)),NA())</f>
        <v>2.366505653948241E-2</v>
      </c>
      <c r="O2328" s="52">
        <f>IFERROR(_xll.qlIndexFixing(ONIndex6M,I2328,TRUE,_xll.ohTrigger(RecalcTrigger,Trigger6M)),NA())</f>
        <v>2.3583173675740809E-2</v>
      </c>
      <c r="P2328" s="52">
        <f>IFERROR(_xll.qlIndexFixing(Index1Y,$H2328,TRUE,_xll.ohTrigger(RecalcTrigger,Trigger1Y)),NA())</f>
        <v>2.556806878521118E-2</v>
      </c>
      <c r="Q2328" s="52">
        <f>IFERROR(_xll.qlIndexFixing(ONIndex1Y,I2328,TRUE,_xll.ohTrigger(RecalcTrigger,Trigger1Y)),NA())</f>
        <v>2.5347267643525129E-2</v>
      </c>
    </row>
    <row r="2329" spans="2:17" x14ac:dyDescent="0.2">
      <c r="B2329" s="46" t="s">
        <v>51</v>
      </c>
      <c r="D2329" s="49">
        <f>_xll.qlCalendarAdvance(LocalCalendar,$D2328,B2329,"f",FALSE)</f>
        <v>55949</v>
      </c>
      <c r="E2329" s="49">
        <f>_xll.qlInterestRateIndexValueDate(IndexON,D2329)</f>
        <v>55949</v>
      </c>
      <c r="F2329" s="52">
        <f>IFERROR(_xll.qlIndexFixing(IndexON,D2329,TRUE,_xll.ohTrigger(RecalcTrigger,TriggerON)),NA())</f>
        <v>1.8549994248822088E-2</v>
      </c>
      <c r="H2329" s="49">
        <f>_xll.qlCalendarAdvance(IborCalendar,$H2328,B2329,"f",FALSE)</f>
        <v>55936</v>
      </c>
      <c r="I2329" s="49">
        <f>_xll.qlInterestRateIndexValueDate(Index1M,$H2329)</f>
        <v>55940</v>
      </c>
      <c r="J2329" s="52">
        <f>IFERROR(_xll.qlIndexFixing(Index1M,$H2329,TRUE,_xll.ohTrigger(RecalcTrigger,Trigger1M)),NA())</f>
        <v>2.0762225019863894E-2</v>
      </c>
      <c r="K2329" s="52">
        <f>IFERROR(_xll.qlIndexFixing(ONIndex1M,I2329,TRUE,_xll.ohTrigger(RecalcTrigger,Trigger1M)),NA())</f>
        <v>2.0754069473873926E-2</v>
      </c>
      <c r="L2329" s="52">
        <f>IFERROR(_xll.qlIndexFixing(Index3M,H2329,TRUE,_xll.ohTrigger(RecalcTrigger,Trigger3M)),NA())</f>
        <v>2.2114944016040736E-2</v>
      </c>
      <c r="M2329" s="52">
        <f>IFERROR(_xll.qlIndexFixing(ONIndex3M,I2329,TRUE,_xll.ohTrigger(RecalcTrigger,Trigger3M)),NA())</f>
        <v>2.2083003727955131E-2</v>
      </c>
      <c r="N2329" s="52">
        <f>IFERROR(_xll.qlIndexFixing(Index6M,$H2329,TRUE,_xll.ohTrigger(RecalcTrigger,Trigger6M)),NA())</f>
        <v>2.3661007439821285E-2</v>
      </c>
      <c r="O2329" s="52">
        <f>IFERROR(_xll.qlIndexFixing(ONIndex6M,I2329,TRUE,_xll.ohTrigger(RecalcTrigger,Trigger6M)),NA())</f>
        <v>2.3578760167701773E-2</v>
      </c>
      <c r="P2329" s="52">
        <f>IFERROR(_xll.qlIndexFixing(Index1Y,$H2329,TRUE,_xll.ohTrigger(RecalcTrigger,Trigger1Y)),NA())</f>
        <v>2.5563897738131291E-2</v>
      </c>
      <c r="Q2329" s="52">
        <f>IFERROR(_xll.qlIndexFixing(ONIndex1Y,I2329,TRUE,_xll.ohTrigger(RecalcTrigger,Trigger1Y)),NA())</f>
        <v>2.5343378462787669E-2</v>
      </c>
    </row>
    <row r="2330" spans="2:17" x14ac:dyDescent="0.2">
      <c r="B2330" s="46" t="s">
        <v>51</v>
      </c>
      <c r="D2330" s="49">
        <f>_xll.qlCalendarAdvance(LocalCalendar,$D2329,B2330,"f",FALSE)</f>
        <v>55956</v>
      </c>
      <c r="E2330" s="49">
        <f>_xll.qlInterestRateIndexValueDate(IndexON,D2330)</f>
        <v>55956</v>
      </c>
      <c r="F2330" s="52">
        <f>IFERROR(_xll.qlIndexFixing(IndexON,D2330,TRUE,_xll.ohTrigger(RecalcTrigger,TriggerON)),NA())</f>
        <v>1.8545576168600419E-2</v>
      </c>
      <c r="H2330" s="49">
        <f>_xll.qlCalendarAdvance(IborCalendar,$H2329,B2330,"f",FALSE)</f>
        <v>55943</v>
      </c>
      <c r="I2330" s="49">
        <f>_xll.qlInterestRateIndexValueDate(Index1M,$H2330)</f>
        <v>55947</v>
      </c>
      <c r="J2330" s="52">
        <f>IFERROR(_xll.qlIndexFixing(Index1M,$H2330,TRUE,_xll.ohTrigger(RecalcTrigger,Trigger1M)),NA())</f>
        <v>2.0760165281115763E-2</v>
      </c>
      <c r="K2330" s="52">
        <f>IFERROR(_xll.qlIndexFixing(ONIndex1M,I2330,TRUE,_xll.ohTrigger(RecalcTrigger,Trigger1M)),NA())</f>
        <v>2.0749932004946459E-2</v>
      </c>
      <c r="L2330" s="52">
        <f>IFERROR(_xll.qlIndexFixing(Index3M,H2330,TRUE,_xll.ohTrigger(RecalcTrigger,Trigger3M)),NA())</f>
        <v>2.2110760715110825E-2</v>
      </c>
      <c r="M2330" s="52">
        <f>IFERROR(_xll.qlIndexFixing(ONIndex3M,I2330,TRUE,_xll.ohTrigger(RecalcTrigger,Trigger3M)),NA())</f>
        <v>2.2078505619909095E-2</v>
      </c>
      <c r="N2330" s="52">
        <f>IFERROR(_xll.qlIndexFixing(Index6M,$H2330,TRUE,_xll.ohTrigger(RecalcTrigger,Trigger6M)),NA())</f>
        <v>2.3657406047270516E-2</v>
      </c>
      <c r="O2330" s="52">
        <f>IFERROR(_xll.qlIndexFixing(ONIndex6M,I2330,TRUE,_xll.ohTrigger(RecalcTrigger,Trigger6M)),NA())</f>
        <v>2.3574343940397924E-2</v>
      </c>
      <c r="P2330" s="52">
        <f>IFERROR(_xll.qlIndexFixing(Index1Y,$H2330,TRUE,_xll.ohTrigger(RecalcTrigger,Trigger1Y)),NA())</f>
        <v>2.555971973384508E-2</v>
      </c>
      <c r="Q2330" s="52">
        <f>IFERROR(_xll.qlIndexFixing(ONIndex1Y,I2330,TRUE,_xll.ohTrigger(RecalcTrigger,Trigger1Y)),NA())</f>
        <v>2.533948248340856E-2</v>
      </c>
    </row>
    <row r="2331" spans="2:17" x14ac:dyDescent="0.2">
      <c r="B2331" s="46" t="s">
        <v>51</v>
      </c>
      <c r="D2331" s="49">
        <f>_xll.qlCalendarAdvance(LocalCalendar,$D2330,B2331,"f",FALSE)</f>
        <v>55963</v>
      </c>
      <c r="E2331" s="49">
        <f>_xll.qlInterestRateIndexValueDate(IndexON,D2331)</f>
        <v>55963</v>
      </c>
      <c r="F2331" s="52">
        <f>IFERROR(_xll.qlIndexFixing(IndexON,D2331,TRUE,_xll.ohTrigger(RecalcTrigger,TriggerON)),NA())</f>
        <v>1.8541156194373798E-2</v>
      </c>
      <c r="H2331" s="49">
        <f>_xll.qlCalendarAdvance(IborCalendar,$H2330,B2331,"f",FALSE)</f>
        <v>55950</v>
      </c>
      <c r="I2331" s="49">
        <f>_xll.qlInterestRateIndexValueDate(Index1M,$H2331)</f>
        <v>55954</v>
      </c>
      <c r="J2331" s="52">
        <f>IFERROR(_xll.qlIndexFixing(Index1M,$H2331,TRUE,_xll.ohTrigger(RecalcTrigger,Trigger1M)),NA())</f>
        <v>2.0754794425804669E-2</v>
      </c>
      <c r="K2331" s="52">
        <f>IFERROR(_xll.qlIndexFixing(ONIndex1M,I2331,TRUE,_xll.ohTrigger(RecalcTrigger,Trigger1M)),NA())</f>
        <v>2.0745786143532285E-2</v>
      </c>
      <c r="L2331" s="52">
        <f>IFERROR(_xll.qlIndexFixing(Index3M,H2331,TRUE,_xll.ohTrigger(RecalcTrigger,Trigger3M)),NA())</f>
        <v>2.2106221607443698E-2</v>
      </c>
      <c r="M2331" s="52">
        <f>IFERROR(_xll.qlIndexFixing(ONIndex3M,I2331,TRUE,_xll.ohTrigger(RecalcTrigger,Trigger3M)),NA())</f>
        <v>2.2074005408745379E-2</v>
      </c>
      <c r="N2331" s="52">
        <f>IFERROR(_xll.qlIndexFixing(Index6M,$H2331,TRUE,_xll.ohTrigger(RecalcTrigger,Trigger6M)),NA())</f>
        <v>2.3652897994240512E-2</v>
      </c>
      <c r="O2331" s="52">
        <f>IFERROR(_xll.qlIndexFixing(ONIndex6M,I2331,TRUE,_xll.ohTrigger(RecalcTrigger,Trigger6M)),NA())</f>
        <v>2.3569924993989133E-2</v>
      </c>
      <c r="P2331" s="52">
        <f>IFERROR(_xll.qlIndexFixing(Index1Y,$H2331,TRUE,_xll.ohTrigger(RecalcTrigger,Trigger1Y)),NA())</f>
        <v>2.555553477243928E-2</v>
      </c>
      <c r="Q2331" s="52">
        <f>IFERROR(_xll.qlIndexFixing(ONIndex1Y,I2331,TRUE,_xll.ohTrigger(RecalcTrigger,Trigger1Y)),NA())</f>
        <v>2.5335579705307865E-2</v>
      </c>
    </row>
    <row r="2332" spans="2:17" x14ac:dyDescent="0.2">
      <c r="B2332" s="46" t="s">
        <v>51</v>
      </c>
      <c r="D2332" s="49">
        <f>_xll.qlCalendarAdvance(LocalCalendar,$D2331,B2332,"f",FALSE)</f>
        <v>55970</v>
      </c>
      <c r="E2332" s="49">
        <f>_xll.qlInterestRateIndexValueDate(IndexON,D2332)</f>
        <v>55970</v>
      </c>
      <c r="F2332" s="52">
        <f>IFERROR(_xll.qlIndexFixing(IndexON,D2332,TRUE,_xll.ohTrigger(RecalcTrigger,TriggerON)),NA())</f>
        <v>1.8536734326302096E-2</v>
      </c>
      <c r="H2332" s="49">
        <f>_xll.qlCalendarAdvance(IborCalendar,$H2331,B2332,"f",FALSE)</f>
        <v>55957</v>
      </c>
      <c r="I2332" s="49">
        <f>_xll.qlInterestRateIndexValueDate(Index1M,$H2332)</f>
        <v>55961</v>
      </c>
      <c r="J2332" s="52">
        <f>IFERROR(_xll.qlIndexFixing(Index1M,$H2332,TRUE,_xll.ohTrigger(RecalcTrigger,Trigger1M)),NA())</f>
        <v>2.0750614972324593E-2</v>
      </c>
      <c r="K2332" s="52">
        <f>IFERROR(_xll.qlIndexFixing(ONIndex1M,I2332,TRUE,_xll.ohTrigger(RecalcTrigger,Trigger1M)),NA())</f>
        <v>2.0741631889471535E-2</v>
      </c>
      <c r="L2332" s="52">
        <f>IFERROR(_xll.qlIndexFixing(Index3M,H2332,TRUE,_xll.ohTrigger(RecalcTrigger,Trigger3M)),NA())</f>
        <v>2.2101680389944266E-2</v>
      </c>
      <c r="M2332" s="52">
        <f>IFERROR(_xll.qlIndexFixing(ONIndex3M,I2332,TRUE,_xll.ohTrigger(RecalcTrigger,Trigger3M)),NA())</f>
        <v>2.2069503094144238E-2</v>
      </c>
      <c r="N2332" s="52">
        <f>IFERROR(_xll.qlIndexFixing(Index6M,$H2332,TRUE,_xll.ohTrigger(RecalcTrigger,Trigger6M)),NA())</f>
        <v>2.3648387199488009E-2</v>
      </c>
      <c r="O2332" s="52">
        <f>IFERROR(_xll.qlIndexFixing(ONIndex6M,I2332,TRUE,_xll.ohTrigger(RecalcTrigger,Trigger6M)),NA())</f>
        <v>2.3565503328315529E-2</v>
      </c>
      <c r="P2332" s="52">
        <f>IFERROR(_xll.qlIndexFixing(Index1Y,$H2332,TRUE,_xll.ohTrigger(RecalcTrigger,Trigger1Y)),NA())</f>
        <v>2.5551342853999955E-2</v>
      </c>
      <c r="Q2332" s="52">
        <f>IFERROR(_xll.qlIndexFixing(ONIndex1Y,I2332,TRUE,_xll.ohTrigger(RecalcTrigger,Trigger1Y)),NA())</f>
        <v>2.533167012856552E-2</v>
      </c>
    </row>
    <row r="2333" spans="2:17" x14ac:dyDescent="0.2">
      <c r="B2333" s="46" t="s">
        <v>51</v>
      </c>
      <c r="D2333" s="49">
        <f>_xll.qlCalendarAdvance(LocalCalendar,$D2332,B2333,"f",FALSE)</f>
        <v>55977</v>
      </c>
      <c r="E2333" s="49">
        <f>_xll.qlInterestRateIndexValueDate(IndexON,D2333)</f>
        <v>55977</v>
      </c>
      <c r="F2333" s="52">
        <f>IFERROR(_xll.qlIndexFixing(IndexON,D2333,TRUE,_xll.ohTrigger(RecalcTrigger,TriggerON)),NA())</f>
        <v>1.8532310564305376E-2</v>
      </c>
      <c r="H2333" s="49">
        <f>_xll.qlCalendarAdvance(IborCalendar,$H2332,B2333,"f",FALSE)</f>
        <v>55964</v>
      </c>
      <c r="I2333" s="49">
        <f>_xll.qlInterestRateIndexValueDate(Index1M,$H2333)</f>
        <v>55968</v>
      </c>
      <c r="J2333" s="52">
        <f>IFERROR(_xll.qlIndexFixing(Index1M,$H2333,TRUE,_xll.ohTrigger(RecalcTrigger,Trigger1M)),NA())</f>
        <v>2.0746427113178676E-2</v>
      </c>
      <c r="K2333" s="52">
        <f>IFERROR(_xll.qlIndexFixing(ONIndex1M,I2333,TRUE,_xll.ohTrigger(RecalcTrigger,Trigger1M)),NA())</f>
        <v>2.0737469242764206E-2</v>
      </c>
      <c r="L2333" s="52">
        <f>IFERROR(_xll.qlIndexFixing(Index3M,H2333,TRUE,_xll.ohTrigger(RecalcTrigger,Trigger3M)),NA())</f>
        <v>2.209713706262121E-2</v>
      </c>
      <c r="M2333" s="52">
        <f>IFERROR(_xll.qlIndexFixing(ONIndex3M,I2333,TRUE,_xll.ohTrigger(RecalcTrigger,Trigger3M)),NA())</f>
        <v>2.2064998676425418E-2</v>
      </c>
      <c r="N2333" s="52">
        <f>IFERROR(_xll.qlIndexFixing(Index6M,$H2333,TRUE,_xll.ohTrigger(RecalcTrigger,Trigger6M)),NA())</f>
        <v>2.3643873663031684E-2</v>
      </c>
      <c r="O2333" s="52">
        <f>IFERROR(_xll.qlIndexFixing(ONIndex6M,I2333,TRUE,_xll.ohTrigger(RecalcTrigger,Trigger6M)),NA())</f>
        <v>2.3561078943297176E-2</v>
      </c>
      <c r="P2333" s="52">
        <f>IFERROR(_xll.qlIndexFixing(Index1Y,$H2333,TRUE,_xll.ohTrigger(RecalcTrigger,Trigger1Y)),NA())</f>
        <v>2.5547143978614049E-2</v>
      </c>
      <c r="Q2333" s="52">
        <f>IFERROR(_xll.qlIndexFixing(ONIndex1Y,I2333,TRUE,_xll.ohTrigger(RecalcTrigger,Trigger1Y)),NA())</f>
        <v>2.5327753753181526E-2</v>
      </c>
    </row>
    <row r="2334" spans="2:17" x14ac:dyDescent="0.2">
      <c r="B2334" s="46" t="s">
        <v>51</v>
      </c>
      <c r="D2334" s="49">
        <f>_xll.qlCalendarAdvance(LocalCalendar,$D2333,B2334,"f",FALSE)</f>
        <v>55984</v>
      </c>
      <c r="E2334" s="49">
        <f>_xll.qlInterestRateIndexValueDate(IndexON,D2334)</f>
        <v>55984</v>
      </c>
      <c r="F2334" s="52">
        <f>IFERROR(_xll.qlIndexFixing(IndexON,D2334,TRUE,_xll.ohTrigger(RecalcTrigger,TriggerON)),NA())</f>
        <v>1.8527884908383641E-2</v>
      </c>
      <c r="H2334" s="49">
        <f>_xll.qlCalendarAdvance(IborCalendar,$H2333,B2334,"f",FALSE)</f>
        <v>55971</v>
      </c>
      <c r="I2334" s="49">
        <f>_xll.qlInterestRateIndexValueDate(Index1M,$H2334)</f>
        <v>55975</v>
      </c>
      <c r="J2334" s="52">
        <f>IFERROR(_xll.qlIndexFixing(Index1M,$H2334,TRUE,_xll.ohTrigger(RecalcTrigger,Trigger1M)),NA())</f>
        <v>2.0741934090287906E-2</v>
      </c>
      <c r="K2334" s="52">
        <f>IFERROR(_xll.qlIndexFixing(ONIndex1M,I2334,TRUE,_xll.ohTrigger(RecalcTrigger,Trigger1M)),NA())</f>
        <v>2.07332982034103E-2</v>
      </c>
      <c r="L2334" s="52">
        <f>IFERROR(_xll.qlIndexFixing(Index3M,H2334,TRUE,_xll.ohTrigger(RecalcTrigger,Trigger3M)),NA())</f>
        <v>2.2092240072246725E-2</v>
      </c>
      <c r="M2334" s="52">
        <f>IFERROR(_xll.qlIndexFixing(ONIndex3M,I2334,TRUE,_xll.ohTrigger(RecalcTrigger,Trigger3M)),NA())</f>
        <v>2.2060492155269174E-2</v>
      </c>
      <c r="N2334" s="52">
        <f>IFERROR(_xll.qlIndexFixing(Index6M,$H2334,TRUE,_xll.ohTrigger(RecalcTrigger,Trigger6M)),NA())</f>
        <v>2.3638907890951889E-2</v>
      </c>
      <c r="O2334" s="52">
        <f>IFERROR(_xll.qlIndexFixing(ONIndex6M,I2334,TRUE,_xll.ohTrigger(RecalcTrigger,Trigger6M)),NA())</f>
        <v>2.3556651839014009E-2</v>
      </c>
      <c r="P2334" s="52">
        <f>IFERROR(_xll.qlIndexFixing(Index1Y,$H2334,TRUE,_xll.ohTrigger(RecalcTrigger,Trigger1Y)),NA())</f>
        <v>2.554293814636785E-2</v>
      </c>
      <c r="Q2334" s="52">
        <f>IFERROR(_xll.qlIndexFixing(ONIndex1Y,I2334,TRUE,_xll.ohTrigger(RecalcTrigger,Trigger1Y)),NA())</f>
        <v>2.5323830579155882E-2</v>
      </c>
    </row>
    <row r="2335" spans="2:17" x14ac:dyDescent="0.2">
      <c r="B2335" s="46" t="s">
        <v>51</v>
      </c>
      <c r="D2335" s="49">
        <f>_xll.qlCalendarAdvance(LocalCalendar,$D2334,B2335,"f",FALSE)</f>
        <v>55991</v>
      </c>
      <c r="E2335" s="49">
        <f>_xll.qlInterestRateIndexValueDate(IndexON,D2335)</f>
        <v>55991</v>
      </c>
      <c r="F2335" s="52">
        <f>IFERROR(_xll.qlIndexFixing(IndexON,D2335,TRUE,_xll.ohTrigger(RecalcTrigger,TriggerON)),NA())</f>
        <v>1.8523457358377016E-2</v>
      </c>
      <c r="H2335" s="49">
        <f>_xll.qlCalendarAdvance(IborCalendar,$H2334,B2335,"f",FALSE)</f>
        <v>55982</v>
      </c>
      <c r="I2335" s="49">
        <f>_xll.qlInterestRateIndexValueDate(Index1M,$H2335)</f>
        <v>55984</v>
      </c>
      <c r="J2335" s="52">
        <f>IFERROR(_xll.qlIndexFixing(Index1M,$H2335,TRUE,_xll.ohTrigger(RecalcTrigger,Trigger1M)),NA())</f>
        <v>2.0737118905599927E-2</v>
      </c>
      <c r="K2335" s="52">
        <f>IFERROR(_xll.qlIndexFixing(ONIndex1M,I2335,TRUE,_xll.ohTrigger(RecalcTrigger,Trigger1M)),NA())</f>
        <v>2.0727923106642621E-2</v>
      </c>
      <c r="L2335" s="52">
        <f>IFERROR(_xll.qlIndexFixing(Index3M,H2335,TRUE,_xll.ohTrigger(RecalcTrigger,Trigger3M)),NA())</f>
        <v>2.2086393390171977E-2</v>
      </c>
      <c r="M2335" s="52">
        <f>IFERROR(_xll.qlIndexFixing(ONIndex3M,I2335,TRUE,_xll.ohTrigger(RecalcTrigger,Trigger3M)),NA())</f>
        <v>2.2054694966380239E-2</v>
      </c>
      <c r="N2335" s="52">
        <f>IFERROR(_xll.qlIndexFixing(Index6M,$H2335,TRUE,_xll.ohTrigger(RecalcTrigger,Trigger6M)),NA())</f>
        <v>2.363309785004274E-2</v>
      </c>
      <c r="O2335" s="52">
        <f>IFERROR(_xll.qlIndexFixing(ONIndex6M,I2335,TRUE,_xll.ohTrigger(RecalcTrigger,Trigger6M)),NA())</f>
        <v>2.3550955852451594E-2</v>
      </c>
      <c r="P2335" s="52">
        <f>IFERROR(_xll.qlIndexFixing(Index1Y,$H2335,TRUE,_xll.ohTrigger(RecalcTrigger,Trigger1Y)),NA())</f>
        <v>2.5537520425580787E-2</v>
      </c>
      <c r="Q2335" s="52">
        <f>IFERROR(_xll.qlIndexFixing(ONIndex1Y,I2335,TRUE,_xll.ohTrigger(RecalcTrigger,Trigger1Y)),NA())</f>
        <v>2.5318776508393981E-2</v>
      </c>
    </row>
    <row r="2336" spans="2:17" x14ac:dyDescent="0.2">
      <c r="B2336" s="46" t="s">
        <v>51</v>
      </c>
      <c r="D2336" s="49">
        <f>_xll.qlCalendarAdvance(LocalCalendar,$D2335,B2336,"f",FALSE)</f>
        <v>55998</v>
      </c>
      <c r="E2336" s="49">
        <f>_xll.qlInterestRateIndexValueDate(IndexON,D2336)</f>
        <v>55998</v>
      </c>
      <c r="F2336" s="52">
        <f>IFERROR(_xll.qlIndexFixing(IndexON,D2336,TRUE,_xll.ohTrigger(RecalcTrigger,TriggerON)),NA())</f>
        <v>1.8519027914605246E-2</v>
      </c>
      <c r="H2336" s="49">
        <f>_xll.qlCalendarAdvance(IborCalendar,$H2335,B2336,"f",FALSE)</f>
        <v>55989</v>
      </c>
      <c r="I2336" s="49">
        <f>_xll.qlInterestRateIndexValueDate(Index1M,$H2336)</f>
        <v>55991</v>
      </c>
      <c r="J2336" s="52">
        <f>IFERROR(_xll.qlIndexFixing(Index1M,$H2336,TRUE,_xll.ohTrigger(RecalcTrigger,Trigger1M)),NA())</f>
        <v>2.0732902584877366E-2</v>
      </c>
      <c r="K2336" s="52">
        <f>IFERROR(_xll.qlIndexFixing(ONIndex1M,I2336,TRUE,_xll.ohTrigger(RecalcTrigger,Trigger1M)),NA())</f>
        <v>2.0723732884153634E-2</v>
      </c>
      <c r="L2336" s="52">
        <f>IFERROR(_xll.qlIndexFixing(Index3M,H2336,TRUE,_xll.ohTrigger(RecalcTrigger,Trigger3M)),NA())</f>
        <v>2.2081843559660509E-2</v>
      </c>
      <c r="M2336" s="52">
        <f>IFERROR(_xll.qlIndexFixing(ONIndex3M,I2336,TRUE,_xll.ohTrigger(RecalcTrigger,Trigger3M)),NA())</f>
        <v>2.2050183637789544E-2</v>
      </c>
      <c r="N2336" s="52">
        <f>IFERROR(_xll.qlIndexFixing(Index6M,$H2336,TRUE,_xll.ohTrigger(RecalcTrigger,Trigger6M)),NA())</f>
        <v>2.3628575796166906E-2</v>
      </c>
      <c r="O2336" s="52">
        <f>IFERROR(_xll.qlIndexFixing(ONIndex6M,I2336,TRUE,_xll.ohTrigger(RecalcTrigger,Trigger6M)),NA())</f>
        <v>2.3546522532740255E-2</v>
      </c>
      <c r="P2336" s="52">
        <f>IFERROR(_xll.qlIndexFixing(Index1Y,$H2336,TRUE,_xll.ohTrigger(RecalcTrigger,Trigger1Y)),NA())</f>
        <v>2.5533298692266507E-2</v>
      </c>
      <c r="Q2336" s="52">
        <f>IFERROR(_xll.qlIndexFixing(ONIndex1Y,I2336,TRUE,_xll.ohTrigger(RecalcTrigger,Trigger1Y)),NA())</f>
        <v>2.5314837794399025E-2</v>
      </c>
    </row>
    <row r="2337" spans="2:17" x14ac:dyDescent="0.2">
      <c r="B2337" s="46" t="s">
        <v>51</v>
      </c>
      <c r="D2337" s="49">
        <f>_xll.qlCalendarAdvance(LocalCalendar,$D2336,B2337,"f",FALSE)</f>
        <v>56005</v>
      </c>
      <c r="E2337" s="49">
        <f>_xll.qlInterestRateIndexValueDate(IndexON,D2337)</f>
        <v>56005</v>
      </c>
      <c r="F2337" s="52">
        <f>IFERROR(_xll.qlIndexFixing(IndexON,D2337,TRUE,_xll.ohTrigger(RecalcTrigger,TriggerON)),NA())</f>
        <v>1.851459657690846E-2</v>
      </c>
      <c r="H2337" s="49">
        <f>_xll.qlCalendarAdvance(IborCalendar,$H2336,B2337,"f",FALSE)</f>
        <v>55996</v>
      </c>
      <c r="I2337" s="49">
        <f>_xll.qlInterestRateIndexValueDate(Index1M,$H2337)</f>
        <v>55998</v>
      </c>
      <c r="J2337" s="52">
        <f>IFERROR(_xll.qlIndexFixing(Index1M,$H2337,TRUE,_xll.ohTrigger(RecalcTrigger,Trigger1M)),NA())</f>
        <v>2.0728971708492822E-2</v>
      </c>
      <c r="K2337" s="52">
        <f>IFERROR(_xll.qlIndexFixing(ONIndex1M,I2337,TRUE,_xll.ohTrigger(RecalcTrigger,Trigger1M)),NA())</f>
        <v>2.0719534269098006E-2</v>
      </c>
      <c r="L2337" s="52">
        <f>IFERROR(_xll.qlIndexFixing(Index3M,H2337,TRUE,_xll.ohTrigger(RecalcTrigger,Trigger3M)),NA())</f>
        <v>2.2077291619427414E-2</v>
      </c>
      <c r="M2337" s="52">
        <f>IFERROR(_xll.qlIndexFixing(ONIndex3M,I2337,TRUE,_xll.ohTrigger(RecalcTrigger,Trigger3M)),NA())</f>
        <v>2.2045670206081169E-2</v>
      </c>
      <c r="N2337" s="52">
        <f>IFERROR(_xll.qlIndexFixing(Index6M,$H2337,TRUE,_xll.ohTrigger(RecalcTrigger,Trigger6M)),NA())</f>
        <v>2.3624051000790489E-2</v>
      </c>
      <c r="O2337" s="52">
        <f>IFERROR(_xll.qlIndexFixing(ONIndex6M,I2337,TRUE,_xll.ohTrigger(RecalcTrigger,Trigger6M)),NA())</f>
        <v>2.3542086493844039E-2</v>
      </c>
      <c r="P2337" s="52">
        <f>IFERROR(_xll.qlIndexFixing(Index1Y,$H2337,TRUE,_xll.ohTrigger(RecalcTrigger,Trigger1Y)),NA())</f>
        <v>2.5529070002378831E-2</v>
      </c>
      <c r="Q2337" s="52">
        <f>IFERROR(_xll.qlIndexFixing(ONIndex1Y,I2337,TRUE,_xll.ohTrigger(RecalcTrigger,Trigger1Y)),NA())</f>
        <v>2.5310892281922293E-2</v>
      </c>
    </row>
    <row r="2338" spans="2:17" x14ac:dyDescent="0.2">
      <c r="B2338" s="46" t="s">
        <v>51</v>
      </c>
      <c r="D2338" s="49">
        <f>_xll.qlCalendarAdvance(LocalCalendar,$D2337,B2338,"f",FALSE)</f>
        <v>56012</v>
      </c>
      <c r="E2338" s="49">
        <f>_xll.qlInterestRateIndexValueDate(IndexON,D2338)</f>
        <v>56012</v>
      </c>
      <c r="F2338" s="52">
        <f>IFERROR(_xll.qlIndexFixing(IndexON,D2338,TRUE,_xll.ohTrigger(RecalcTrigger,TriggerON)),NA())</f>
        <v>1.8510163345126784E-2</v>
      </c>
      <c r="H2338" s="49">
        <f>_xll.qlCalendarAdvance(IborCalendar,$H2337,B2338,"f",FALSE)</f>
        <v>56003</v>
      </c>
      <c r="I2338" s="49">
        <f>_xll.qlInterestRateIndexValueDate(Index1M,$H2338)</f>
        <v>56005</v>
      </c>
      <c r="J2338" s="52">
        <f>IFERROR(_xll.qlIndexFixing(Index1M,$H2338,TRUE,_xll.ohTrigger(RecalcTrigger,Trigger1M)),NA())</f>
        <v>2.0724444725269686E-2</v>
      </c>
      <c r="K2338" s="52">
        <f>IFERROR(_xll.qlIndexFixing(ONIndex1M,I2338,TRUE,_xll.ohTrigger(RecalcTrigger,Trigger1M)),NA())</f>
        <v>2.0715327261555672E-2</v>
      </c>
      <c r="L2338" s="52">
        <f>IFERROR(_xll.qlIndexFixing(Index3M,H2338,TRUE,_xll.ohTrigger(RecalcTrigger,Trigger3M)),NA())</f>
        <v>2.2073087283862303E-2</v>
      </c>
      <c r="M2338" s="52">
        <f>IFERROR(_xll.qlIndexFixing(ONIndex3M,I2338,TRUE,_xll.ohTrigger(RecalcTrigger,Trigger3M)),NA())</f>
        <v>2.2041154671175178E-2</v>
      </c>
      <c r="N2338" s="52">
        <f>IFERROR(_xll.qlIndexFixing(Index6M,$H2338,TRUE,_xll.ohTrigger(RecalcTrigger,Trigger6M)),NA())</f>
        <v>2.3620865551403133E-2</v>
      </c>
      <c r="O2338" s="52">
        <f>IFERROR(_xll.qlIndexFixing(ONIndex6M,I2338,TRUE,_xll.ohTrigger(RecalcTrigger,Trigger6M)),NA())</f>
        <v>2.3537647735842882E-2</v>
      </c>
      <c r="P2338" s="52">
        <f>IFERROR(_xll.qlIndexFixing(Index1Y,$H2338,TRUE,_xll.ohTrigger(RecalcTrigger,Trigger1Y)),NA())</f>
        <v>2.5524834356004479E-2</v>
      </c>
      <c r="Q2338" s="52">
        <f>IFERROR(_xll.qlIndexFixing(ONIndex1Y,I2338,TRUE,_xll.ohTrigger(RecalcTrigger,Trigger1Y)),NA())</f>
        <v>2.5306939970883846E-2</v>
      </c>
    </row>
    <row r="2339" spans="2:17" x14ac:dyDescent="0.2">
      <c r="B2339" s="46" t="s">
        <v>51</v>
      </c>
      <c r="D2339" s="49">
        <f>_xll.qlCalendarAdvance(LocalCalendar,$D2338,B2339,"f",FALSE)</f>
        <v>56019</v>
      </c>
      <c r="E2339" s="49">
        <f>_xll.qlInterestRateIndexValueDate(IndexON,D2339)</f>
        <v>56019</v>
      </c>
      <c r="F2339" s="52">
        <f>IFERROR(_xll.qlIndexFixing(IndexON,D2339,TRUE,_xll.ohTrigger(RecalcTrigger,TriggerON)),NA())</f>
        <v>1.8505728219500028E-2</v>
      </c>
      <c r="H2339" s="49">
        <f>_xll.qlCalendarAdvance(IborCalendar,$H2338,B2339,"f",FALSE)</f>
        <v>56010</v>
      </c>
      <c r="I2339" s="49">
        <f>_xll.qlInterestRateIndexValueDate(Index1M,$H2339)</f>
        <v>56012</v>
      </c>
      <c r="J2339" s="52">
        <f>IFERROR(_xll.qlIndexFixing(Index1M,$H2339,TRUE,_xll.ohTrigger(RecalcTrigger,Trigger1M)),NA())</f>
        <v>2.0720203186397057E-2</v>
      </c>
      <c r="K2339" s="52">
        <f>IFERROR(_xll.qlIndexFixing(ONIndex1M,I2339,TRUE,_xll.ohTrigger(RecalcTrigger,Trigger1M)),NA())</f>
        <v>2.0711111861286824E-2</v>
      </c>
      <c r="L2339" s="52">
        <f>IFERROR(_xll.qlIndexFixing(Index3M,H2339,TRUE,_xll.ohTrigger(RecalcTrigger,Trigger3M)),NA())</f>
        <v>2.2068530694954375E-2</v>
      </c>
      <c r="M2339" s="52">
        <f>IFERROR(_xll.qlIndexFixing(ONIndex3M,I2339,TRUE,_xll.ohTrigger(RecalcTrigger,Trigger3M)),NA())</f>
        <v>2.2036637032831763E-2</v>
      </c>
      <c r="N2339" s="52">
        <f>IFERROR(_xll.qlIndexFixing(Index6M,$H2339,TRUE,_xll.ohTrigger(RecalcTrigger,Trigger6M)),NA())</f>
        <v>2.3616333799169015E-2</v>
      </c>
      <c r="O2339" s="52">
        <f>IFERROR(_xll.qlIndexFixing(ONIndex6M,I2339,TRUE,_xll.ohTrigger(RecalcTrigger,Trigger6M)),NA())</f>
        <v>2.3533206258496975E-2</v>
      </c>
      <c r="P2339" s="52">
        <f>IFERROR(_xll.qlIndexFixing(Index1Y,$H2339,TRUE,_xll.ohTrigger(RecalcTrigger,Trigger1Y)),NA())</f>
        <v>2.5520591753230834E-2</v>
      </c>
      <c r="Q2339" s="52">
        <f>IFERROR(_xll.qlIndexFixing(ONIndex1Y,I2339,TRUE,_xll.ohTrigger(RecalcTrigger,Trigger1Y)),NA())</f>
        <v>2.5302980861043878E-2</v>
      </c>
    </row>
    <row r="2340" spans="2:17" x14ac:dyDescent="0.2">
      <c r="B2340" s="46" t="s">
        <v>51</v>
      </c>
      <c r="D2340" s="49">
        <f>_xll.qlCalendarAdvance(LocalCalendar,$D2339,B2340,"f",FALSE)</f>
        <v>56026</v>
      </c>
      <c r="E2340" s="49">
        <f>_xll.qlInterestRateIndexValueDate(IndexON,D2340)</f>
        <v>56026</v>
      </c>
      <c r="F2340" s="52">
        <f>IFERROR(_xll.qlIndexFixing(IndexON,D2340,TRUE,_xll.ohTrigger(RecalcTrigger,TriggerON)),NA())</f>
        <v>1.8501291200028191E-2</v>
      </c>
      <c r="H2340" s="49">
        <f>_xll.qlCalendarAdvance(IborCalendar,$H2339,B2340,"f",FALSE)</f>
        <v>56017</v>
      </c>
      <c r="I2340" s="49">
        <f>_xll.qlInterestRateIndexValueDate(Index1M,$H2340)</f>
        <v>56019</v>
      </c>
      <c r="J2340" s="52">
        <f>IFERROR(_xll.qlIndexFixing(Index1M,$H2340,TRUE,_xll.ohTrigger(RecalcTrigger,Trigger1M)),NA())</f>
        <v>2.0715953241493557E-2</v>
      </c>
      <c r="K2340" s="52">
        <f>IFERROR(_xll.qlIndexFixing(ONIndex1M,I2340,TRUE,_xll.ohTrigger(RecalcTrigger,Trigger1M)),NA())</f>
        <v>2.0706888068451335E-2</v>
      </c>
      <c r="L2340" s="52">
        <f>IFERROR(_xll.qlIndexFixing(Index3M,H2340,TRUE,_xll.ohTrigger(RecalcTrigger,Trigger3M)),NA())</f>
        <v>2.2063971996275827E-2</v>
      </c>
      <c r="M2340" s="52">
        <f>IFERROR(_xll.qlIndexFixing(ONIndex3M,I2340,TRUE,_xll.ohTrigger(RecalcTrigger,Trigger3M)),NA())</f>
        <v>2.2032117291290731E-2</v>
      </c>
      <c r="N2340" s="52">
        <f>IFERROR(_xll.qlIndexFixing(Index6M,$H2340,TRUE,_xll.ohTrigger(RecalcTrigger,Trigger6M)),NA())</f>
        <v>2.3611799305126399E-2</v>
      </c>
      <c r="O2340" s="52">
        <f>IFERROR(_xll.qlIndexFixing(ONIndex6M,I2340,TRUE,_xll.ohTrigger(RecalcTrigger,Trigger6M)),NA())</f>
        <v>2.3528762061806319E-2</v>
      </c>
      <c r="P2340" s="52">
        <f>IFERROR(_xll.qlIndexFixing(Index1Y,$H2340,TRUE,_xll.ohTrigger(RecalcTrigger,Trigger1Y)),NA())</f>
        <v>2.5516342194145936E-2</v>
      </c>
      <c r="Q2340" s="52">
        <f>IFERROR(_xll.qlIndexFixing(ONIndex1Y,I2340,TRUE,_xll.ohTrigger(RecalcTrigger,Trigger1Y)),NA())</f>
        <v>2.5299014952482324E-2</v>
      </c>
    </row>
    <row r="2341" spans="2:17" x14ac:dyDescent="0.2">
      <c r="B2341" s="46" t="s">
        <v>51</v>
      </c>
      <c r="D2341" s="49">
        <f>_xll.qlCalendarAdvance(LocalCalendar,$D2340,B2341,"f",FALSE)</f>
        <v>56033</v>
      </c>
      <c r="E2341" s="49">
        <f>_xll.qlInterestRateIndexValueDate(IndexON,D2341)</f>
        <v>56033</v>
      </c>
      <c r="F2341" s="52">
        <f>IFERROR(_xll.qlIndexFixing(IndexON,D2341,TRUE,_xll.ohTrigger(RecalcTrigger,TriggerON)),NA())</f>
        <v>1.8496852286471466E-2</v>
      </c>
      <c r="H2341" s="49">
        <f>_xll.qlCalendarAdvance(IborCalendar,$H2340,B2341,"f",FALSE)</f>
        <v>56024</v>
      </c>
      <c r="I2341" s="49">
        <f>_xll.qlInterestRateIndexValueDate(Index1M,$H2341)</f>
        <v>56026</v>
      </c>
      <c r="J2341" s="52">
        <f>IFERROR(_xll.qlIndexFixing(Index1M,$H2341,TRUE,_xll.ohTrigger(RecalcTrigger,Trigger1M)),NA())</f>
        <v>2.0711694890564181E-2</v>
      </c>
      <c r="K2341" s="52">
        <f>IFERROR(_xll.qlIndexFixing(ONIndex1M,I2341,TRUE,_xll.ohTrigger(RecalcTrigger,Trigger1M)),NA())</f>
        <v>2.0702655882969268E-2</v>
      </c>
      <c r="L2341" s="52">
        <f>IFERROR(_xll.qlIndexFixing(Index3M,H2341,TRUE,_xll.ohTrigger(RecalcTrigger,Trigger3M)),NA())</f>
        <v>2.2059411187833611E-2</v>
      </c>
      <c r="M2341" s="52">
        <f>IFERROR(_xll.qlIndexFixing(ONIndex3M,I2341,TRUE,_xll.ohTrigger(RecalcTrigger,Trigger3M)),NA())</f>
        <v>2.2027595446472148E-2</v>
      </c>
      <c r="N2341" s="52">
        <f>IFERROR(_xll.qlIndexFixing(Index6M,$H2341,TRUE,_xll.ohTrigger(RecalcTrigger,Trigger6M)),NA())</f>
        <v>2.3607262069295479E-2</v>
      </c>
      <c r="O2341" s="52">
        <f>IFERROR(_xll.qlIndexFixing(ONIndex6M,I2341,TRUE,_xll.ohTrigger(RecalcTrigger,Trigger6M)),NA())</f>
        <v>2.3524315146010721E-2</v>
      </c>
      <c r="P2341" s="52">
        <f>IFERROR(_xll.qlIndexFixing(Index1Y,$H2341,TRUE,_xll.ohTrigger(RecalcTrigger,Trigger1Y)),NA())</f>
        <v>2.5512085678837167E-2</v>
      </c>
      <c r="Q2341" s="52">
        <f>IFERROR(_xll.qlIndexFixing(ONIndex1Y,I2341,TRUE,_xll.ohTrigger(RecalcTrigger,Trigger1Y)),NA())</f>
        <v>2.529504224527912E-2</v>
      </c>
    </row>
    <row r="2342" spans="2:17" x14ac:dyDescent="0.2">
      <c r="B2342" s="46" t="s">
        <v>51</v>
      </c>
      <c r="D2342" s="49">
        <f>_xll.qlCalendarAdvance(LocalCalendar,$D2341,B2342,"f",FALSE)</f>
        <v>56040</v>
      </c>
      <c r="E2342" s="49">
        <f>_xll.qlInterestRateIndexValueDate(IndexON,D2342)</f>
        <v>56040</v>
      </c>
      <c r="F2342" s="52">
        <f>IFERROR(_xll.qlIndexFixing(IndexON,D2342,TRUE,_xll.ohTrigger(RecalcTrigger,TriggerON)),NA())</f>
        <v>1.8492411478989723E-2</v>
      </c>
      <c r="H2342" s="49">
        <f>_xll.qlCalendarAdvance(IborCalendar,$H2341,B2342,"f",FALSE)</f>
        <v>56031</v>
      </c>
      <c r="I2342" s="49">
        <f>_xll.qlInterestRateIndexValueDate(Index1M,$H2342)</f>
        <v>56033</v>
      </c>
      <c r="J2342" s="52">
        <f>IFERROR(_xll.qlIndexFixing(Index1M,$H2342,TRUE,_xll.ohTrigger(RecalcTrigger,Trigger1M)),NA())</f>
        <v>2.0707428133626415E-2</v>
      </c>
      <c r="K2342" s="52">
        <f>IFERROR(_xll.qlIndexFixing(ONIndex1M,I2342,TRUE,_xll.ohTrigger(RecalcTrigger,Trigger1M)),NA())</f>
        <v>2.0698415305000495E-2</v>
      </c>
      <c r="L2342" s="52">
        <f>IFERROR(_xll.qlIndexFixing(Index3M,H2342,TRUE,_xll.ohTrigger(RecalcTrigger,Trigger3M)),NA())</f>
        <v>2.2054848269636419E-2</v>
      </c>
      <c r="M2342" s="52">
        <f>IFERROR(_xll.qlIndexFixing(ONIndex3M,I2342,TRUE,_xll.ohTrigger(RecalcTrigger,Trigger3M)),NA())</f>
        <v>2.2023071498455948E-2</v>
      </c>
      <c r="N2342" s="52">
        <f>IFERROR(_xll.qlIndexFixing(Index6M,$H2342,TRUE,_xll.ohTrigger(RecalcTrigger,Trigger6M)),NA())</f>
        <v>2.3601385902039668E-2</v>
      </c>
      <c r="O2342" s="52">
        <f>IFERROR(_xll.qlIndexFixing(ONIndex6M,I2342,TRUE,_xll.ohTrigger(RecalcTrigger,Trigger6M)),NA())</f>
        <v>2.3519865511030247E-2</v>
      </c>
      <c r="P2342" s="52">
        <f>IFERROR(_xll.qlIndexFixing(Index1Y,$H2342,TRUE,_xll.ohTrigger(RecalcTrigger,Trigger1Y)),NA())</f>
        <v>2.5507822207393005E-2</v>
      </c>
      <c r="Q2342" s="52">
        <f>IFERROR(_xll.qlIndexFixing(ONIndex1Y,I2342,TRUE,_xll.ohTrigger(RecalcTrigger,Trigger1Y)),NA())</f>
        <v>2.5291062739514203E-2</v>
      </c>
    </row>
    <row r="2343" spans="2:17" x14ac:dyDescent="0.2">
      <c r="B2343" s="46" t="s">
        <v>51</v>
      </c>
      <c r="D2343" s="49">
        <f>_xll.qlCalendarAdvance(LocalCalendar,$D2342,B2343,"f",FALSE)</f>
        <v>56047</v>
      </c>
      <c r="E2343" s="49">
        <f>_xll.qlInterestRateIndexValueDate(IndexON,D2343)</f>
        <v>56047</v>
      </c>
      <c r="F2343" s="52">
        <f>IFERROR(_xll.qlIndexFixing(IndexON,D2343,TRUE,_xll.ohTrigger(RecalcTrigger,TriggerON)),NA())</f>
        <v>1.84879687776629E-2</v>
      </c>
      <c r="H2343" s="49">
        <f>_xll.qlCalendarAdvance(IborCalendar,$H2342,B2343,"f",FALSE)</f>
        <v>56038</v>
      </c>
      <c r="I2343" s="49">
        <f>_xll.qlInterestRateIndexValueDate(Index1M,$H2343)</f>
        <v>56040</v>
      </c>
      <c r="J2343" s="52">
        <f>IFERROR(_xll.qlIndexFixing(Index1M,$H2343,TRUE,_xll.ohTrigger(RecalcTrigger,Trigger1M)),NA())</f>
        <v>2.0703152970682759E-2</v>
      </c>
      <c r="K2343" s="52">
        <f>IFERROR(_xll.qlIndexFixing(ONIndex1M,I2343,TRUE,_xll.ohTrigger(RecalcTrigger,Trigger1M)),NA())</f>
        <v>2.0694166334225272E-2</v>
      </c>
      <c r="L2343" s="52">
        <f>IFERROR(_xll.qlIndexFixing(Index3M,H2343,TRUE,_xll.ohTrigger(RecalcTrigger,Trigger3M)),NA())</f>
        <v>2.2050283241690324E-2</v>
      </c>
      <c r="M2343" s="52">
        <f>IFERROR(_xll.qlIndexFixing(ONIndex3M,I2343,TRUE,_xll.ohTrigger(RecalcTrigger,Trigger3M)),NA())</f>
        <v>2.2018545447162197E-2</v>
      </c>
      <c r="N2343" s="52">
        <f>IFERROR(_xll.qlIndexFixing(Index6M,$H2343,TRUE,_xll.ohTrigger(RecalcTrigger,Trigger6M)),NA())</f>
        <v>2.3596844658047667E-2</v>
      </c>
      <c r="O2343" s="52">
        <f>IFERROR(_xll.qlIndexFixing(ONIndex6M,I2343,TRUE,_xll.ohTrigger(RecalcTrigger,Trigger6M)),NA())</f>
        <v>2.3515413156705023E-2</v>
      </c>
      <c r="P2343" s="52">
        <f>IFERROR(_xll.qlIndexFixing(Index1Y,$H2343,TRUE,_xll.ohTrigger(RecalcTrigger,Trigger1Y)),NA())</f>
        <v>2.5503551779901053E-2</v>
      </c>
      <c r="Q2343" s="52">
        <f>IFERROR(_xll.qlIndexFixing(ONIndex1Y,I2343,TRUE,_xll.ohTrigger(RecalcTrigger,Trigger1Y)),NA())</f>
        <v>2.5287076435107636E-2</v>
      </c>
    </row>
    <row r="2344" spans="2:17" x14ac:dyDescent="0.2">
      <c r="B2344" s="46" t="s">
        <v>51</v>
      </c>
      <c r="D2344" s="49">
        <f>_xll.qlCalendarAdvance(LocalCalendar,$D2343,B2344,"f",FALSE)</f>
        <v>56054</v>
      </c>
      <c r="E2344" s="49">
        <f>_xll.qlInterestRateIndexValueDate(IndexON,D2344)</f>
        <v>56054</v>
      </c>
      <c r="F2344" s="52">
        <f>IFERROR(_xll.qlIndexFixing(IndexON,D2344,TRUE,_xll.ohTrigger(RecalcTrigger,TriggerON)),NA())</f>
        <v>1.8483524182331124E-2</v>
      </c>
      <c r="H2344" s="49">
        <f>_xll.qlCalendarAdvance(IborCalendar,$H2343,B2344,"f",FALSE)</f>
        <v>56045</v>
      </c>
      <c r="I2344" s="49">
        <f>_xll.qlInterestRateIndexValueDate(Index1M,$H2344)</f>
        <v>56047</v>
      </c>
      <c r="J2344" s="52">
        <f>IFERROR(_xll.qlIndexFixing(Index1M,$H2344,TRUE,_xll.ohTrigger(RecalcTrigger,Trigger1M)),NA())</f>
        <v>2.0698869401745701E-2</v>
      </c>
      <c r="K2344" s="52">
        <f>IFERROR(_xll.qlIndexFixing(ONIndex1M,I2344,TRUE,_xll.ohTrigger(RecalcTrigger,Trigger1M)),NA())</f>
        <v>2.0689908970963344E-2</v>
      </c>
      <c r="L2344" s="52">
        <f>IFERROR(_xll.qlIndexFixing(Index3M,H2344,TRUE,_xll.ohTrigger(RecalcTrigger,Trigger3M)),NA())</f>
        <v>2.2045716104001419E-2</v>
      </c>
      <c r="M2344" s="52">
        <f>IFERROR(_xll.qlIndexFixing(ONIndex3M,I2344,TRUE,_xll.ohTrigger(RecalcTrigger,Trigger3M)),NA())</f>
        <v>2.2014017292510957E-2</v>
      </c>
      <c r="N2344" s="52">
        <f>IFERROR(_xll.qlIndexFixing(Index6M,$H2344,TRUE,_xll.ohTrigger(RecalcTrigger,Trigger6M)),NA())</f>
        <v>2.3592300672685258E-2</v>
      </c>
      <c r="O2344" s="52">
        <f>IFERROR(_xll.qlIndexFixing(ONIndex6M,I2344,TRUE,_xll.ohTrigger(RecalcTrigger,Trigger6M)),NA())</f>
        <v>2.3510958083114986E-2</v>
      </c>
      <c r="P2344" s="52">
        <f>IFERROR(_xll.qlIndexFixing(Index1Y,$H2344,TRUE,_xll.ohTrigger(RecalcTrigger,Trigger1Y)),NA())</f>
        <v>2.5499274396449782E-2</v>
      </c>
      <c r="Q2344" s="52">
        <f>IFERROR(_xll.qlIndexFixing(ONIndex1Y,I2344,TRUE,_xll.ohTrigger(RecalcTrigger,Trigger1Y)),NA())</f>
        <v>2.5283083331899547E-2</v>
      </c>
    </row>
    <row r="2345" spans="2:17" x14ac:dyDescent="0.2">
      <c r="B2345" s="46" t="s">
        <v>51</v>
      </c>
      <c r="D2345" s="49">
        <f>_xll.qlCalendarAdvance(LocalCalendar,$D2344,B2345,"f",FALSE)</f>
        <v>56061</v>
      </c>
      <c r="E2345" s="49">
        <f>_xll.qlInterestRateIndexValueDate(IndexON,D2345)</f>
        <v>56061</v>
      </c>
      <c r="F2345" s="52">
        <f>IFERROR(_xll.qlIndexFixing(IndexON,D2345,TRUE,_xll.ohTrigger(RecalcTrigger,TriggerON)),NA())</f>
        <v>1.8479077693154267E-2</v>
      </c>
      <c r="H2345" s="49">
        <f>_xll.qlCalendarAdvance(IborCalendar,$H2344,B2345,"f",FALSE)</f>
        <v>56052</v>
      </c>
      <c r="I2345" s="49">
        <f>_xll.qlInterestRateIndexValueDate(Index1M,$H2345)</f>
        <v>56054</v>
      </c>
      <c r="J2345" s="52">
        <f>IFERROR(_xll.qlIndexFixing(Index1M,$H2345,TRUE,_xll.ohTrigger(RecalcTrigger,Trigger1M)),NA())</f>
        <v>2.0694577426822736E-2</v>
      </c>
      <c r="K2345" s="52">
        <f>IFERROR(_xll.qlIndexFixing(ONIndex1M,I2345,TRUE,_xll.ohTrigger(RecalcTrigger,Trigger1M)),NA())</f>
        <v>2.0685643215054839E-2</v>
      </c>
      <c r="L2345" s="52">
        <f>IFERROR(_xll.qlIndexFixing(Index3M,H2345,TRUE,_xll.ohTrigger(RecalcTrigger,Trigger3M)),NA())</f>
        <v>2.2041146856579253E-2</v>
      </c>
      <c r="M2345" s="52">
        <f>IFERROR(_xll.qlIndexFixing(ONIndex3M,I2345,TRUE,_xll.ohTrigger(RecalcTrigger,Trigger3M)),NA())</f>
        <v>2.2009487034821973E-2</v>
      </c>
      <c r="N2345" s="52">
        <f>IFERROR(_xll.qlIndexFixing(Index6M,$H2345,TRUE,_xll.ohTrigger(RecalcTrigger,Trigger6M)),NA())</f>
        <v>2.3587753945971224E-2</v>
      </c>
      <c r="O2345" s="52">
        <f>IFERROR(_xll.qlIndexFixing(ONIndex6M,I2345,TRUE,_xll.ohTrigger(RecalcTrigger,Trigger6M)),NA())</f>
        <v>2.3506500290340071E-2</v>
      </c>
      <c r="P2345" s="52">
        <f>IFERROR(_xll.qlIndexFixing(Index1Y,$H2345,TRUE,_xll.ohTrigger(RecalcTrigger,Trigger1Y)),NA())</f>
        <v>2.5494990057127236E-2</v>
      </c>
      <c r="Q2345" s="52">
        <f>IFERROR(_xll.qlIndexFixing(ONIndex1Y,I2345,TRUE,_xll.ohTrigger(RecalcTrigger,Trigger1Y)),NA())</f>
        <v>2.5279083430129745E-2</v>
      </c>
    </row>
    <row r="2346" spans="2:17" x14ac:dyDescent="0.2">
      <c r="B2346" s="46" t="s">
        <v>51</v>
      </c>
      <c r="D2346" s="49">
        <f>_xll.qlCalendarAdvance(LocalCalendar,$D2345,B2346,"f",FALSE)</f>
        <v>56068</v>
      </c>
      <c r="E2346" s="49">
        <f>_xll.qlInterestRateIndexValueDate(IndexON,D2346)</f>
        <v>56068</v>
      </c>
      <c r="F2346" s="52">
        <f>IFERROR(_xll.qlIndexFixing(IndexON,D2346,TRUE,_xll.ohTrigger(RecalcTrigger,TriggerON)),NA())</f>
        <v>1.8475097849299793E-2</v>
      </c>
      <c r="H2346" s="49">
        <f>_xll.qlCalendarAdvance(IborCalendar,$H2345,B2346,"f",FALSE)</f>
        <v>56059</v>
      </c>
      <c r="I2346" s="49">
        <f>_xll.qlInterestRateIndexValueDate(Index1M,$H2346)</f>
        <v>56061</v>
      </c>
      <c r="J2346" s="52">
        <f>IFERROR(_xll.qlIndexFixing(Index1M,$H2346,TRUE,_xll.ohTrigger(RecalcTrigger,Trigger1M)),NA())</f>
        <v>2.0690277045928851E-2</v>
      </c>
      <c r="K2346" s="52">
        <f>IFERROR(_xll.qlIndexFixing(ONIndex1M,I2346,TRUE,_xll.ohTrigger(RecalcTrigger,Trigger1M)),NA())</f>
        <v>2.0681369066659627E-2</v>
      </c>
      <c r="L2346" s="52">
        <f>IFERROR(_xll.qlIndexFixing(Index3M,H2346,TRUE,_xll.ohTrigger(RecalcTrigger,Trigger3M)),NA())</f>
        <v>2.2036575499429913E-2</v>
      </c>
      <c r="M2346" s="52">
        <f>IFERROR(_xll.qlIndexFixing(ONIndex3M,I2346,TRUE,_xll.ohTrigger(RecalcTrigger,Trigger3M)),NA())</f>
        <v>2.2004954673695565E-2</v>
      </c>
      <c r="N2346" s="52">
        <f>IFERROR(_xll.qlIndexFixing(Index6M,$H2346,TRUE,_xll.ohTrigger(RecalcTrigger,Trigger6M)),NA())</f>
        <v>2.3584534763966158E-2</v>
      </c>
      <c r="O2346" s="52">
        <f>IFERROR(_xll.qlIndexFixing(ONIndex6M,I2346,TRUE,_xll.ohTrigger(RecalcTrigger,Trigger6M)),NA())</f>
        <v>2.3502039778300343E-2</v>
      </c>
      <c r="P2346" s="52">
        <f>IFERROR(_xll.qlIndexFixing(Index1Y,$H2346,TRUE,_xll.ohTrigger(RecalcTrigger,Trigger1Y)),NA())</f>
        <v>2.5490698762022548E-2</v>
      </c>
      <c r="Q2346" s="52">
        <f>IFERROR(_xll.qlIndexFixing(ONIndex1Y,I2346,TRUE,_xll.ohTrigger(RecalcTrigger,Trigger1Y)),NA())</f>
        <v>2.5275076729718293E-2</v>
      </c>
    </row>
    <row r="2347" spans="2:17" x14ac:dyDescent="0.2">
      <c r="B2347" s="46" t="s">
        <v>51</v>
      </c>
      <c r="D2347" s="49">
        <f>_xll.qlCalendarAdvance(LocalCalendar,$D2346,B2347,"f",FALSE)</f>
        <v>56075</v>
      </c>
      <c r="E2347" s="49">
        <f>_xll.qlInterestRateIndexValueDate(IndexON,D2347)</f>
        <v>56075</v>
      </c>
      <c r="F2347" s="52">
        <f>IFERROR(_xll.qlIndexFixing(IndexON,D2347,TRUE,_xll.ohTrigger(RecalcTrigger,TriggerON)),NA())</f>
        <v>1.847017903286563E-2</v>
      </c>
      <c r="H2347" s="49">
        <f>_xll.qlCalendarAdvance(IborCalendar,$H2346,B2347,"f",FALSE)</f>
        <v>56066</v>
      </c>
      <c r="I2347" s="49">
        <f>_xll.qlInterestRateIndexValueDate(Index1M,$H2347)</f>
        <v>56068</v>
      </c>
      <c r="J2347" s="52">
        <f>IFERROR(_xll.qlIndexFixing(Index1M,$H2347,TRUE,_xll.ohTrigger(RecalcTrigger,Trigger1M)),NA())</f>
        <v>2.0685968259066545E-2</v>
      </c>
      <c r="K2347" s="52">
        <f>IFERROR(_xll.qlIndexFixing(ONIndex1M,I2347,TRUE,_xll.ohTrigger(RecalcTrigger,Trigger1M)),NA())</f>
        <v>2.0677948973650828E-2</v>
      </c>
      <c r="L2347" s="52">
        <f>IFERROR(_xll.qlIndexFixing(Index3M,H2347,TRUE,_xll.ohTrigger(RecalcTrigger,Trigger3M)),NA())</f>
        <v>2.2032002032562083E-2</v>
      </c>
      <c r="M2347" s="52">
        <f>IFERROR(_xll.qlIndexFixing(ONIndex3M,I2347,TRUE,_xll.ohTrigger(RecalcTrigger,Trigger3M)),NA())</f>
        <v>2.2001464885557098E-2</v>
      </c>
      <c r="N2347" s="52">
        <f>IFERROR(_xll.qlIndexFixing(Index6M,$H2347,TRUE,_xll.ohTrigger(RecalcTrigger,Trigger6M)),NA())</f>
        <v>2.3579981077799954E-2</v>
      </c>
      <c r="O2347" s="52">
        <f>IFERROR(_xll.qlIndexFixing(ONIndex6M,I2347,TRUE,_xll.ohTrigger(RecalcTrigger,Trigger6M)),NA())</f>
        <v>2.3498920231699305E-2</v>
      </c>
      <c r="P2347" s="52">
        <f>IFERROR(_xll.qlIndexFixing(Index1Y,$H2347,TRUE,_xll.ohTrigger(RecalcTrigger,Trigger1Y)),NA())</f>
        <v>2.5488148974257531E-2</v>
      </c>
      <c r="Q2347" s="52">
        <f>IFERROR(_xll.qlIndexFixing(ONIndex1Y,I2347,TRUE,_xll.ohTrigger(RecalcTrigger,Trigger1Y)),NA())</f>
        <v>2.527286311136967E-2</v>
      </c>
    </row>
    <row r="2348" spans="2:17" x14ac:dyDescent="0.2">
      <c r="B2348" s="46" t="s">
        <v>51</v>
      </c>
      <c r="D2348" s="49">
        <f>_xll.qlCalendarAdvance(LocalCalendar,$D2347,B2348,"f",FALSE)</f>
        <v>56082</v>
      </c>
      <c r="E2348" s="49">
        <f>_xll.qlInterestRateIndexValueDate(IndexON,D2348)</f>
        <v>56082</v>
      </c>
      <c r="F2348" s="52">
        <f>IFERROR(_xll.qlIndexFixing(IndexON,D2348,TRUE,_xll.ohTrigger(RecalcTrigger,TriggerON)),NA())</f>
        <v>1.8465726861833787E-2</v>
      </c>
      <c r="H2348" s="49">
        <f>_xll.qlCalendarAdvance(IborCalendar,$H2347,B2348,"f",FALSE)</f>
        <v>56073</v>
      </c>
      <c r="I2348" s="49">
        <f>_xll.qlInterestRateIndexValueDate(Index1M,$H2348)</f>
        <v>56075</v>
      </c>
      <c r="J2348" s="52">
        <f>IFERROR(_xll.qlIndexFixing(Index1M,$H2348,TRUE,_xll.ohTrigger(RecalcTrigger,Trigger1M)),NA())</f>
        <v>2.0681651066250806E-2</v>
      </c>
      <c r="K2348" s="52">
        <f>IFERROR(_xll.qlIndexFixing(ONIndex1M,I2348,TRUE,_xll.ohTrigger(RecalcTrigger,Trigger1M)),NA())</f>
        <v>2.0672795591769599E-2</v>
      </c>
      <c r="L2348" s="52">
        <f>IFERROR(_xll.qlIndexFixing(Index3M,H2348,TRUE,_xll.ohTrigger(RecalcTrigger,Trigger3M)),NA())</f>
        <v>2.2027426455982723E-2</v>
      </c>
      <c r="M2348" s="52">
        <f>IFERROR(_xll.qlIndexFixing(ONIndex3M,I2348,TRUE,_xll.ohTrigger(RecalcTrigger,Trigger3M)),NA())</f>
        <v>2.1995883641690028E-2</v>
      </c>
      <c r="N2348" s="52">
        <f>IFERROR(_xll.qlIndexFixing(Index6M,$H2348,TRUE,_xll.ohTrigger(RecalcTrigger,Trigger6M)),NA())</f>
        <v>2.3575424649978673E-2</v>
      </c>
      <c r="O2348" s="52">
        <f>IFERROR(_xll.qlIndexFixing(ONIndex6M,I2348,TRUE,_xll.ohTrigger(RecalcTrigger,Trigger6M)),NA())</f>
        <v>2.3493110596506384E-2</v>
      </c>
      <c r="P2348" s="52">
        <f>IFERROR(_xll.qlIndexFixing(Index1Y,$H2348,TRUE,_xll.ohTrigger(RecalcTrigger,Trigger1Y)),NA())</f>
        <v>2.5482095304820214E-2</v>
      </c>
      <c r="Q2348" s="52">
        <f>IFERROR(_xll.qlIndexFixing(ONIndex1Y,I2348,TRUE,_xll.ohTrigger(RecalcTrigger,Trigger1Y)),NA())</f>
        <v>2.5267042932810568E-2</v>
      </c>
    </row>
    <row r="2349" spans="2:17" x14ac:dyDescent="0.2">
      <c r="B2349" s="46" t="s">
        <v>51</v>
      </c>
      <c r="D2349" s="49">
        <f>_xll.qlCalendarAdvance(LocalCalendar,$D2348,B2349,"f",FALSE)</f>
        <v>56089</v>
      </c>
      <c r="E2349" s="49">
        <f>_xll.qlInterestRateIndexValueDate(IndexON,D2349)</f>
        <v>56089</v>
      </c>
      <c r="F2349" s="52">
        <f>IFERROR(_xll.qlIndexFixing(IndexON,D2349,TRUE,_xll.ohTrigger(RecalcTrigger,TriggerON)),NA())</f>
        <v>1.846127279679699E-2</v>
      </c>
      <c r="H2349" s="49">
        <f>_xll.qlCalendarAdvance(IborCalendar,$H2348,B2349,"f",FALSE)</f>
        <v>56080</v>
      </c>
      <c r="I2349" s="49">
        <f>_xll.qlInterestRateIndexValueDate(Index1M,$H2349)</f>
        <v>56082</v>
      </c>
      <c r="J2349" s="52">
        <f>IFERROR(_xll.qlIndexFixing(Index1M,$H2349,TRUE,_xll.ohTrigger(RecalcTrigger,Trigger1M)),NA())</f>
        <v>2.0677325467489127E-2</v>
      </c>
      <c r="K2349" s="52">
        <f>IFERROR(_xll.qlIndexFixing(ONIndex1M,I2349,TRUE,_xll.ohTrigger(RecalcTrigger,Trigger1M)),NA())</f>
        <v>2.0668496265514591E-2</v>
      </c>
      <c r="L2349" s="52">
        <f>IFERROR(_xll.qlIndexFixing(Index3M,H2349,TRUE,_xll.ohTrigger(RecalcTrigger,Trigger3M)),NA())</f>
        <v>2.2022848769697904E-2</v>
      </c>
      <c r="M2349" s="52">
        <f>IFERROR(_xll.qlIndexFixing(ONIndex3M,I2349,TRUE,_xll.ohTrigger(RecalcTrigger,Trigger3M)),NA())</f>
        <v>2.19913449708109E-2</v>
      </c>
      <c r="N2349" s="52">
        <f>IFERROR(_xll.qlIndexFixing(Index6M,$H2349,TRUE,_xll.ohTrigger(RecalcTrigger,Trigger6M)),NA())</f>
        <v>2.3571307376434224E-2</v>
      </c>
      <c r="O2349" s="52">
        <f>IFERROR(_xll.qlIndexFixing(ONIndex6M,I2349,TRUE,_xll.ohTrigger(RecalcTrigger,Trigger6M)),NA())</f>
        <v>2.3488641926752152E-2</v>
      </c>
      <c r="P2349" s="52">
        <f>IFERROR(_xll.qlIndexFixing(Index1Y,$H2349,TRUE,_xll.ohTrigger(RecalcTrigger,Trigger1Y)),NA())</f>
        <v>2.5477783142900182E-2</v>
      </c>
      <c r="Q2349" s="52">
        <f>IFERROR(_xll.qlIndexFixing(ONIndex1Y,I2349,TRUE,_xll.ohTrigger(RecalcTrigger,Trigger1Y)),NA())</f>
        <v>2.5263015836474167E-2</v>
      </c>
    </row>
    <row r="2350" spans="2:17" x14ac:dyDescent="0.2">
      <c r="B2350" s="46" t="s">
        <v>51</v>
      </c>
      <c r="D2350" s="49">
        <f>_xll.qlCalendarAdvance(LocalCalendar,$D2349,B2350,"f",FALSE)</f>
        <v>56096</v>
      </c>
      <c r="E2350" s="49">
        <f>_xll.qlInterestRateIndexValueDate(IndexON,D2350)</f>
        <v>56096</v>
      </c>
      <c r="F2350" s="52">
        <f>IFERROR(_xll.qlIndexFixing(IndexON,D2350,TRUE,_xll.ohTrigger(RecalcTrigger,TriggerON)),NA())</f>
        <v>1.8456816837915113E-2</v>
      </c>
      <c r="H2350" s="49">
        <f>_xll.qlCalendarAdvance(IborCalendar,$H2349,B2350,"f",FALSE)</f>
        <v>56087</v>
      </c>
      <c r="I2350" s="49">
        <f>_xll.qlInterestRateIndexValueDate(Index1M,$H2350)</f>
        <v>56089</v>
      </c>
      <c r="J2350" s="52">
        <f>IFERROR(_xll.qlIndexFixing(Index1M,$H2350,TRUE,_xll.ohTrigger(RecalcTrigger,Trigger1M)),NA())</f>
        <v>2.0673274307978093E-2</v>
      </c>
      <c r="K2350" s="52">
        <f>IFERROR(_xll.qlIndexFixing(ONIndex1M,I2350,TRUE,_xll.ohTrigger(RecalcTrigger,Trigger1M)),NA())</f>
        <v>2.0664188546613005E-2</v>
      </c>
      <c r="L2350" s="52">
        <f>IFERROR(_xll.qlIndexFixing(Index3M,H2350,TRUE,_xll.ohTrigger(RecalcTrigger,Trigger3M)),NA())</f>
        <v>2.2018268973717191E-2</v>
      </c>
      <c r="M2350" s="52">
        <f>IFERROR(_xll.qlIndexFixing(ONIndex3M,I2350,TRUE,_xll.ohTrigger(RecalcTrigger,Trigger3M)),NA())</f>
        <v>2.1986804196734155E-2</v>
      </c>
      <c r="N2350" s="52">
        <f>IFERROR(_xll.qlIndexFixing(Index6M,$H2350,TRUE,_xll.ohTrigger(RecalcTrigger,Trigger6M)),NA())</f>
        <v>2.3566303569446521E-2</v>
      </c>
      <c r="O2350" s="52">
        <f>IFERROR(_xll.qlIndexFixing(ONIndex6M,I2350,TRUE,_xll.ohTrigger(RecalcTrigger,Trigger6M)),NA())</f>
        <v>2.3484170537733107E-2</v>
      </c>
      <c r="P2350" s="52">
        <f>IFERROR(_xll.qlIndexFixing(Index1Y,$H2350,TRUE,_xll.ohTrigger(RecalcTrigger,Trigger1Y)),NA())</f>
        <v>2.5473464025553231E-2</v>
      </c>
      <c r="Q2350" s="52">
        <f>IFERROR(_xll.qlIndexFixing(ONIndex1Y,I2350,TRUE,_xll.ohTrigger(RecalcTrigger,Trigger1Y)),NA())</f>
        <v>2.5258981941336245E-2</v>
      </c>
    </row>
    <row r="2351" spans="2:17" x14ac:dyDescent="0.2">
      <c r="B2351" s="46" t="s">
        <v>51</v>
      </c>
      <c r="D2351" s="49">
        <f>_xll.qlCalendarAdvance(LocalCalendar,$D2350,B2351,"f",FALSE)</f>
        <v>56103</v>
      </c>
      <c r="E2351" s="49">
        <f>_xll.qlInterestRateIndexValueDate(IndexON,D2351)</f>
        <v>56103</v>
      </c>
      <c r="F2351" s="52">
        <f>IFERROR(_xll.qlIndexFixing(IndexON,D2351,TRUE,_xll.ohTrigger(RecalcTrigger,TriggerON)),NA())</f>
        <v>1.8452358985108219E-2</v>
      </c>
      <c r="H2351" s="49">
        <f>_xll.qlCalendarAdvance(IborCalendar,$H2350,B2351,"f",FALSE)</f>
        <v>56094</v>
      </c>
      <c r="I2351" s="49">
        <f>_xll.qlInterestRateIndexValueDate(Index1M,$H2351)</f>
        <v>56096</v>
      </c>
      <c r="J2351" s="52">
        <f>IFERROR(_xll.qlIndexFixing(Index1M,$H2351,TRUE,_xll.ohTrigger(RecalcTrigger,Trigger1M)),NA())</f>
        <v>2.0667802644282415E-2</v>
      </c>
      <c r="K2351" s="52">
        <f>IFERROR(_xll.qlIndexFixing(ONIndex1M,I2351,TRUE,_xll.ohTrigger(RecalcTrigger,Trigger1M)),NA())</f>
        <v>2.0659872434984905E-2</v>
      </c>
      <c r="L2351" s="52">
        <f>IFERROR(_xll.qlIndexFixing(Index3M,H2351,TRUE,_xll.ohTrigger(RecalcTrigger,Trigger3M)),NA())</f>
        <v>2.2013687068045795E-2</v>
      </c>
      <c r="M2351" s="52">
        <f>IFERROR(_xll.qlIndexFixing(ONIndex3M,I2351,TRUE,_xll.ohTrigger(RecalcTrigger,Trigger3M)),NA())</f>
        <v>2.1982261319299923E-2</v>
      </c>
      <c r="N2351" s="52">
        <f>IFERROR(_xll.qlIndexFixing(Index6M,$H2351,TRUE,_xll.ohTrigger(RecalcTrigger,Trigger6M)),NA())</f>
        <v>2.3560416018366927E-2</v>
      </c>
      <c r="O2351" s="52">
        <f>IFERROR(_xll.qlIndexFixing(ONIndex6M,I2351,TRUE,_xll.ohTrigger(RecalcTrigger,Trigger6M)),NA())</f>
        <v>2.3479696429449248E-2</v>
      </c>
      <c r="P2351" s="52">
        <f>IFERROR(_xll.qlIndexFixing(Index1Y,$H2351,TRUE,_xll.ohTrigger(RecalcTrigger,Trigger1Y)),NA())</f>
        <v>2.5469137952868714E-2</v>
      </c>
      <c r="Q2351" s="52">
        <f>IFERROR(_xll.qlIndexFixing(ONIndex1Y,I2351,TRUE,_xll.ohTrigger(RecalcTrigger,Trigger1Y)),NA())</f>
        <v>2.5254941247556673E-2</v>
      </c>
    </row>
    <row r="2352" spans="2:17" x14ac:dyDescent="0.2">
      <c r="B2352" s="46" t="s">
        <v>51</v>
      </c>
      <c r="D2352" s="49">
        <f>_xll.qlCalendarAdvance(LocalCalendar,$D2351,B2352,"f",FALSE)</f>
        <v>56110</v>
      </c>
      <c r="E2352" s="49">
        <f>_xll.qlInterestRateIndexValueDate(IndexON,D2352)</f>
        <v>56110</v>
      </c>
      <c r="F2352" s="52">
        <f>IFERROR(_xll.qlIndexFixing(IndexON,D2352,TRUE,_xll.ohTrigger(RecalcTrigger,TriggerON)),NA())</f>
        <v>1.8447899238456245E-2</v>
      </c>
      <c r="H2352" s="49">
        <f>_xll.qlCalendarAdvance(IborCalendar,$H2351,B2352,"f",FALSE)</f>
        <v>56101</v>
      </c>
      <c r="I2352" s="49">
        <f>_xll.qlInterestRateIndexValueDate(Index1M,$H2352)</f>
        <v>56103</v>
      </c>
      <c r="J2352" s="52">
        <f>IFERROR(_xll.qlIndexFixing(Index1M,$H2352,TRUE,_xll.ohTrigger(RecalcTrigger,Trigger1M)),NA())</f>
        <v>2.0664298235620882E-2</v>
      </c>
      <c r="K2352" s="52">
        <f>IFERROR(_xll.qlIndexFixing(ONIndex1M,I2352,TRUE,_xll.ohTrigger(RecalcTrigger,Trigger1M)),NA())</f>
        <v>2.0655547930950036E-2</v>
      </c>
      <c r="L2352" s="52">
        <f>IFERROR(_xll.qlIndexFixing(Index3M,H2352,TRUE,_xll.ohTrigger(RecalcTrigger,Trigger3M)),NA())</f>
        <v>2.2009103052691534E-2</v>
      </c>
      <c r="M2352" s="52">
        <f>IFERROR(_xll.qlIndexFixing(ONIndex3M,I2352,TRUE,_xll.ohTrigger(RecalcTrigger,Trigger3M)),NA())</f>
        <v>2.1977716338668074E-2</v>
      </c>
      <c r="N2352" s="52">
        <f>IFERROR(_xll.qlIndexFixing(Index6M,$H2352,TRUE,_xll.ohTrigger(RecalcTrigger,Trigger6M)),NA())</f>
        <v>2.3557171522523134E-2</v>
      </c>
      <c r="O2352" s="52">
        <f>IFERROR(_xll.qlIndexFixing(ONIndex6M,I2352,TRUE,_xll.ohTrigger(RecalcTrigger,Trigger6M)),NA())</f>
        <v>2.3475219602140385E-2</v>
      </c>
      <c r="P2352" s="52">
        <f>IFERROR(_xll.qlIndexFixing(Index1Y,$H2352,TRUE,_xll.ohTrigger(RecalcTrigger,Trigger1Y)),NA())</f>
        <v>2.5464804924935764E-2</v>
      </c>
      <c r="Q2352" s="52">
        <f>IFERROR(_xll.qlIndexFixing(ONIndex1Y,I2352,TRUE,_xll.ohTrigger(RecalcTrigger,Trigger1Y)),NA())</f>
        <v>2.5250893755295323E-2</v>
      </c>
    </row>
    <row r="2353" spans="2:17" x14ac:dyDescent="0.2">
      <c r="B2353" s="46" t="s">
        <v>51</v>
      </c>
      <c r="D2353" s="49">
        <f>_xll.qlCalendarAdvance(LocalCalendar,$D2352,B2353,"f",FALSE)</f>
        <v>56117</v>
      </c>
      <c r="E2353" s="49">
        <f>_xll.qlInterestRateIndexValueDate(IndexON,D2353)</f>
        <v>56117</v>
      </c>
      <c r="F2353" s="52">
        <f>IFERROR(_xll.qlIndexFixing(IndexON,D2353,TRUE,_xll.ohTrigger(RecalcTrigger,TriggerON)),NA())</f>
        <v>1.8443437597639445E-2</v>
      </c>
      <c r="H2353" s="49">
        <f>_xll.qlCalendarAdvance(IborCalendar,$H2352,B2353,"f",FALSE)</f>
        <v>56108</v>
      </c>
      <c r="I2353" s="49">
        <f>_xll.qlInterestRateIndexValueDate(Index1M,$H2353)</f>
        <v>56110</v>
      </c>
      <c r="J2353" s="52">
        <f>IFERROR(_xll.qlIndexFixing(Index1M,$H2353,TRUE,_xll.ohTrigger(RecalcTrigger,Trigger1M)),NA())</f>
        <v>2.0659939013172868E-2</v>
      </c>
      <c r="K2353" s="52">
        <f>IFERROR(_xll.qlIndexFixing(ONIndex1M,I2353,TRUE,_xll.ohTrigger(RecalcTrigger,Trigger1M)),NA())</f>
        <v>2.0651215034188652E-2</v>
      </c>
      <c r="L2353" s="52">
        <f>IFERROR(_xll.qlIndexFixing(Index3M,H2353,TRUE,_xll.ohTrigger(RecalcTrigger,Trigger3M)),NA())</f>
        <v>2.2004516927663101E-2</v>
      </c>
      <c r="M2353" s="52">
        <f>IFERROR(_xll.qlIndexFixing(ONIndex3M,I2353,TRUE,_xll.ohTrigger(RecalcTrigger,Trigger3M)),NA())</f>
        <v>2.1973169254758673E-2</v>
      </c>
      <c r="N2353" s="52">
        <f>IFERROR(_xll.qlIndexFixing(Index6M,$H2353,TRUE,_xll.ohTrigger(RecalcTrigger,Trigger6M)),NA())</f>
        <v>2.3553041311098432E-2</v>
      </c>
      <c r="O2353" s="52">
        <f>IFERROR(_xll.qlIndexFixing(ONIndex6M,I2353,TRUE,_xll.ohTrigger(RecalcTrigger,Trigger6M)),NA())</f>
        <v>2.3470740055246964E-2</v>
      </c>
      <c r="P2353" s="52">
        <f>IFERROR(_xll.qlIndexFixing(Index1Y,$H2353,TRUE,_xll.ohTrigger(RecalcTrigger,Trigger1Y)),NA())</f>
        <v>2.5460464941843734E-2</v>
      </c>
      <c r="Q2353" s="52">
        <f>IFERROR(_xll.qlIndexFixing(ONIndex1Y,I2353,TRUE,_xll.ohTrigger(RecalcTrigger,Trigger1Y)),NA())</f>
        <v>2.5246839464232451E-2</v>
      </c>
    </row>
    <row r="2354" spans="2:17" x14ac:dyDescent="0.2">
      <c r="B2354" s="46" t="s">
        <v>51</v>
      </c>
      <c r="D2354" s="49">
        <f>_xll.qlCalendarAdvance(LocalCalendar,$D2353,B2354,"f",FALSE)</f>
        <v>56124</v>
      </c>
      <c r="E2354" s="49">
        <f>_xll.qlInterestRateIndexValueDate(IndexON,D2354)</f>
        <v>56124</v>
      </c>
      <c r="F2354" s="52">
        <f>IFERROR(_xll.qlIndexFixing(IndexON,D2354,TRUE,_xll.ohTrigger(RecalcTrigger,TriggerON)),NA())</f>
        <v>1.8438974063057501E-2</v>
      </c>
      <c r="H2354" s="49">
        <f>_xll.qlCalendarAdvance(IborCalendar,$H2353,B2354,"f",FALSE)</f>
        <v>56115</v>
      </c>
      <c r="I2354" s="49">
        <f>_xll.qlInterestRateIndexValueDate(Index1M,$H2354)</f>
        <v>56117</v>
      </c>
      <c r="J2354" s="52">
        <f>IFERROR(_xll.qlIndexFixing(Index1M,$H2354,TRUE,_xll.ohTrigger(RecalcTrigger,Trigger1M)),NA())</f>
        <v>2.0655571384826377E-2</v>
      </c>
      <c r="K2354" s="52">
        <f>IFERROR(_xll.qlIndexFixing(ONIndex1M,I2354,TRUE,_xll.ohTrigger(RecalcTrigger,Trigger1M)),NA())</f>
        <v>2.0646873744860628E-2</v>
      </c>
      <c r="L2354" s="52">
        <f>IFERROR(_xll.qlIndexFixing(Index3M,H2354,TRUE,_xll.ohTrigger(RecalcTrigger,Trigger3M)),NA())</f>
        <v>2.1999928692966575E-2</v>
      </c>
      <c r="M2354" s="52">
        <f>IFERROR(_xll.qlIndexFixing(ONIndex3M,I2354,TRUE,_xll.ohTrigger(RecalcTrigger,Trigger3M)),NA())</f>
        <v>2.196862006757172E-2</v>
      </c>
      <c r="N2354" s="52">
        <f>IFERROR(_xll.qlIndexFixing(Index6M,$H2354,TRUE,_xll.ohTrigger(RecalcTrigger,Trigger6M)),NA())</f>
        <v>2.354802850936194E-2</v>
      </c>
      <c r="O2354" s="52">
        <f>IFERROR(_xll.qlIndexFixing(ONIndex6M,I2354,TRUE,_xll.ohTrigger(RecalcTrigger,Trigger6M)),NA())</f>
        <v>2.3466257789328537E-2</v>
      </c>
      <c r="P2354" s="52">
        <f>IFERROR(_xll.qlIndexFixing(Index1Y,$H2354,TRUE,_xll.ohTrigger(RecalcTrigger,Trigger1Y)),NA())</f>
        <v>2.5456118003682637E-2</v>
      </c>
      <c r="Q2354" s="52">
        <f>IFERROR(_xll.qlIndexFixing(ONIndex1Y,I2354,TRUE,_xll.ohTrigger(RecalcTrigger,Trigger1Y)),NA())</f>
        <v>2.524277837452793E-2</v>
      </c>
    </row>
    <row r="2355" spans="2:17" x14ac:dyDescent="0.2">
      <c r="B2355" s="46" t="s">
        <v>51</v>
      </c>
      <c r="D2355" s="49">
        <f>_xll.qlCalendarAdvance(LocalCalendar,$D2354,B2355,"f",FALSE)</f>
        <v>56131</v>
      </c>
      <c r="E2355" s="49">
        <f>_xll.qlInterestRateIndexValueDate(IndexON,D2355)</f>
        <v>56131</v>
      </c>
      <c r="F2355" s="52">
        <f>IFERROR(_xll.qlIndexFixing(IndexON,D2355,TRUE,_xll.ohTrigger(RecalcTrigger,TriggerON)),NA())</f>
        <v>1.8434508634470603E-2</v>
      </c>
      <c r="H2355" s="49">
        <f>_xll.qlCalendarAdvance(IborCalendar,$H2354,B2355,"f",FALSE)</f>
        <v>56122</v>
      </c>
      <c r="I2355" s="49">
        <f>_xll.qlInterestRateIndexValueDate(Index1M,$H2355)</f>
        <v>56124</v>
      </c>
      <c r="J2355" s="52">
        <f>IFERROR(_xll.qlIndexFixing(Index1M,$H2355,TRUE,_xll.ohTrigger(RecalcTrigger,Trigger1M)),NA())</f>
        <v>2.0651195350593898E-2</v>
      </c>
      <c r="K2355" s="52">
        <f>IFERROR(_xll.qlIndexFixing(ONIndex1M,I2355,TRUE,_xll.ohTrigger(RecalcTrigger,Trigger1M)),NA())</f>
        <v>2.0642524062965961E-2</v>
      </c>
      <c r="L2355" s="52">
        <f>IFERROR(_xll.qlIndexFixing(Index3M,H2355,TRUE,_xll.ohTrigger(RecalcTrigger,Trigger3M)),NA())</f>
        <v>2.1995338348608038E-2</v>
      </c>
      <c r="M2355" s="52">
        <f>IFERROR(_xll.qlIndexFixing(ONIndex3M,I2355,TRUE,_xll.ohTrigger(RecalcTrigger,Trigger3M)),NA())</f>
        <v>2.1964068777107215E-2</v>
      </c>
      <c r="N2355" s="52">
        <f>IFERROR(_xll.qlIndexFixing(Index6M,$H2355,TRUE,_xll.ohTrigger(RecalcTrigger,Trigger6M)),NA())</f>
        <v>2.3542135908661197E-2</v>
      </c>
      <c r="O2355" s="52">
        <f>IFERROR(_xll.qlIndexFixing(ONIndex6M,I2355,TRUE,_xll.ohTrigger(RecalcTrigger,Trigger6M)),NA())</f>
        <v>2.3461772804065362E-2</v>
      </c>
      <c r="P2355" s="52">
        <f>IFERROR(_xll.qlIndexFixing(Index1Y,$H2355,TRUE,_xll.ohTrigger(RecalcTrigger,Trigger1Y)),NA())</f>
        <v>2.5451764110542043E-2</v>
      </c>
      <c r="Q2355" s="52">
        <f>IFERROR(_xll.qlIndexFixing(ONIndex1Y,I2355,TRUE,_xll.ohTrigger(RecalcTrigger,Trigger1Y)),NA())</f>
        <v>2.5238710486101823E-2</v>
      </c>
    </row>
    <row r="2356" spans="2:17" x14ac:dyDescent="0.2">
      <c r="B2356" s="46" t="s">
        <v>51</v>
      </c>
      <c r="D2356" s="49">
        <f>_xll.qlCalendarAdvance(LocalCalendar,$D2355,B2356,"f",FALSE)</f>
        <v>56138</v>
      </c>
      <c r="E2356" s="49">
        <f>_xll.qlInterestRateIndexValueDate(IndexON,D2356)</f>
        <v>56138</v>
      </c>
      <c r="F2356" s="52">
        <f>IFERROR(_xll.qlIndexFixing(IndexON,D2356,TRUE,_xll.ohTrigger(RecalcTrigger,TriggerON)),NA())</f>
        <v>1.8430041311958689E-2</v>
      </c>
      <c r="H2356" s="49">
        <f>_xll.qlCalendarAdvance(IborCalendar,$H2355,B2356,"f",FALSE)</f>
        <v>56129</v>
      </c>
      <c r="I2356" s="49">
        <f>_xll.qlInterestRateIndexValueDate(Index1M,$H2356)</f>
        <v>56131</v>
      </c>
      <c r="J2356" s="52">
        <f>IFERROR(_xll.qlIndexFixing(Index1M,$H2356,TRUE,_xll.ohTrigger(RecalcTrigger,Trigger1M)),NA())</f>
        <v>2.0646810910482927E-2</v>
      </c>
      <c r="K2356" s="52">
        <f>IFERROR(_xll.qlIndexFixing(ONIndex1M,I2356,TRUE,_xll.ohTrigger(RecalcTrigger,Trigger1M)),NA())</f>
        <v>2.0638165988424717E-2</v>
      </c>
      <c r="L2356" s="52">
        <f>IFERROR(_xll.qlIndexFixing(Index3M,H2356,TRUE,_xll.ohTrigger(RecalcTrigger,Trigger3M)),NA())</f>
        <v>2.199040391759401E-2</v>
      </c>
      <c r="M2356" s="52">
        <f>IFERROR(_xll.qlIndexFixing(ONIndex3M,I2356,TRUE,_xll.ohTrigger(RecalcTrigger,Trigger3M)),NA())</f>
        <v>2.195951538352503E-2</v>
      </c>
      <c r="N2356" s="52">
        <f>IFERROR(_xll.qlIndexFixing(Index6M,$H2356,TRUE,_xll.ohTrigger(RecalcTrigger,Trigger6M)),NA())</f>
        <v>2.3536681886910559E-2</v>
      </c>
      <c r="O2356" s="52">
        <f>IFERROR(_xll.qlIndexFixing(ONIndex6M,I2356,TRUE,_xll.ohTrigger(RecalcTrigger,Trigger6M)),NA())</f>
        <v>2.3457285099697245E-2</v>
      </c>
      <c r="P2356" s="52">
        <f>IFERROR(_xll.qlIndexFixing(Index1Y,$H2356,TRUE,_xll.ohTrigger(RecalcTrigger,Trigger1Y)),NA())</f>
        <v>2.5447403262512183E-2</v>
      </c>
      <c r="Q2356" s="52">
        <f>IFERROR(_xll.qlIndexFixing(ONIndex1Y,I2356,TRUE,_xll.ohTrigger(RecalcTrigger,Trigger1Y)),NA())</f>
        <v>2.5234635799193939E-2</v>
      </c>
    </row>
    <row r="2357" spans="2:17" x14ac:dyDescent="0.2">
      <c r="B2357" s="46" t="s">
        <v>51</v>
      </c>
      <c r="D2357" s="49">
        <f>_xll.qlCalendarAdvance(LocalCalendar,$D2356,B2357,"f",FALSE)</f>
        <v>56145</v>
      </c>
      <c r="E2357" s="49">
        <f>_xll.qlInterestRateIndexValueDate(IndexON,D2357)</f>
        <v>56145</v>
      </c>
      <c r="F2357" s="52">
        <f>IFERROR(_xll.qlIndexFixing(IndexON,D2357,TRUE,_xll.ohTrigger(RecalcTrigger,TriggerON)),NA())</f>
        <v>1.8425572095601694E-2</v>
      </c>
      <c r="H2357" s="49">
        <f>_xll.qlCalendarAdvance(IborCalendar,$H2356,B2357,"f",FALSE)</f>
        <v>56136</v>
      </c>
      <c r="I2357" s="49">
        <f>_xll.qlInterestRateIndexValueDate(Index1M,$H2357)</f>
        <v>56138</v>
      </c>
      <c r="J2357" s="52">
        <f>IFERROR(_xll.qlIndexFixing(Index1M,$H2357,TRUE,_xll.ohTrigger(RecalcTrigger,Trigger1M)),NA())</f>
        <v>2.0642694953709944E-2</v>
      </c>
      <c r="K2357" s="52">
        <f>IFERROR(_xll.qlIndexFixing(ONIndex1M,I2357,TRUE,_xll.ohTrigger(RecalcTrigger,Trigger1M)),NA())</f>
        <v>2.0633799521236895E-2</v>
      </c>
      <c r="L2357" s="52">
        <f>IFERROR(_xll.qlIndexFixing(Index3M,H2357,TRUE,_xll.ohTrigger(RecalcTrigger,Trigger3M)),NA())</f>
        <v>2.1985809784460311E-2</v>
      </c>
      <c r="M2357" s="52">
        <f>IFERROR(_xll.qlIndexFixing(ONIndex3M,I2357,TRUE,_xll.ohTrigger(RecalcTrigger,Trigger3M)),NA())</f>
        <v>2.1954959886585357E-2</v>
      </c>
      <c r="N2357" s="52">
        <f>IFERROR(_xll.qlIndexFixing(Index6M,$H2357,TRUE,_xll.ohTrigger(RecalcTrigger,Trigger6M)),NA())</f>
        <v>2.3532103252202941E-2</v>
      </c>
      <c r="O2357" s="52">
        <f>IFERROR(_xll.qlIndexFixing(ONIndex6M,I2357,TRUE,_xll.ohTrigger(RecalcTrigger,Trigger6M)),NA())</f>
        <v>2.3452794675984379E-2</v>
      </c>
      <c r="P2357" s="52">
        <f>IFERROR(_xll.qlIndexFixing(Index1Y,$H2357,TRUE,_xll.ohTrigger(RecalcTrigger,Trigger1Y)),NA())</f>
        <v>2.5443035459682625E-2</v>
      </c>
      <c r="Q2357" s="52">
        <f>IFERROR(_xll.qlIndexFixing(ONIndex1Y,I2357,TRUE,_xll.ohTrigger(RecalcTrigger,Trigger1Y)),NA())</f>
        <v>2.5230554313404596E-2</v>
      </c>
    </row>
    <row r="2358" spans="2:17" x14ac:dyDescent="0.2">
      <c r="B2358" s="46" t="s">
        <v>51</v>
      </c>
      <c r="D2358" s="49">
        <f>_xll.qlCalendarAdvance(LocalCalendar,$D2357,B2358,"f",FALSE)</f>
        <v>56152</v>
      </c>
      <c r="E2358" s="49">
        <f>_xll.qlInterestRateIndexValueDate(IndexON,D2358)</f>
        <v>56152</v>
      </c>
      <c r="F2358" s="52">
        <f>IFERROR(_xll.qlIndexFixing(IndexON,D2358,TRUE,_xll.ohTrigger(RecalcTrigger,TriggerON)),NA())</f>
        <v>1.8421100985239747E-2</v>
      </c>
      <c r="H2358" s="49">
        <f>_xll.qlCalendarAdvance(IborCalendar,$H2357,B2358,"f",FALSE)</f>
        <v>56143</v>
      </c>
      <c r="I2358" s="49">
        <f>_xll.qlInterestRateIndexValueDate(Index1M,$H2358)</f>
        <v>56145</v>
      </c>
      <c r="J2358" s="52">
        <f>IFERROR(_xll.qlIndexFixing(Index1M,$H2358,TRUE,_xll.ohTrigger(RecalcTrigger,Trigger1M)),NA())</f>
        <v>2.0638016812665472E-2</v>
      </c>
      <c r="K2358" s="52">
        <f>IFERROR(_xll.qlIndexFixing(ONIndex1M,I2358,TRUE,_xll.ohTrigger(RecalcTrigger,Trigger1M)),NA())</f>
        <v>2.0629424661482432E-2</v>
      </c>
      <c r="L2358" s="52">
        <f>IFERROR(_xll.qlIndexFixing(Index3M,H2358,TRUE,_xll.ohTrigger(RecalcTrigger,Trigger3M)),NA())</f>
        <v>2.1981213541756955E-2</v>
      </c>
      <c r="M2358" s="52">
        <f>IFERROR(_xll.qlIndexFixing(ONIndex3M,I2358,TRUE,_xll.ohTrigger(RecalcTrigger,Trigger3M)),NA())</f>
        <v>2.1950402286368131E-2</v>
      </c>
      <c r="N2358" s="52">
        <f>IFERROR(_xll.qlIndexFixing(Index6M,$H2358,TRUE,_xll.ohTrigger(RecalcTrigger,Trigger6M)),NA())</f>
        <v>2.3527521876627898E-2</v>
      </c>
      <c r="O2358" s="52">
        <f>IFERROR(_xll.qlIndexFixing(ONIndex6M,I2358,TRUE,_xll.ohTrigger(RecalcTrigger,Trigger6M)),NA())</f>
        <v>2.3448301533086635E-2</v>
      </c>
      <c r="P2358" s="52">
        <f>IFERROR(_xll.qlIndexFixing(Index1Y,$H2358,TRUE,_xll.ohTrigger(RecalcTrigger,Trigger1Y)),NA())</f>
        <v>2.5438660702144043E-2</v>
      </c>
      <c r="Q2358" s="52">
        <f>IFERROR(_xll.qlIndexFixing(ONIndex1Y,I2358,TRUE,_xll.ohTrigger(RecalcTrigger,Trigger1Y)),NA())</f>
        <v>2.522646602905354E-2</v>
      </c>
    </row>
    <row r="2359" spans="2:17" x14ac:dyDescent="0.2">
      <c r="B2359" s="46" t="s">
        <v>51</v>
      </c>
      <c r="D2359" s="49">
        <f>_xll.qlCalendarAdvance(LocalCalendar,$D2358,B2359,"f",FALSE)</f>
        <v>56159</v>
      </c>
      <c r="E2359" s="49">
        <f>_xll.qlInterestRateIndexValueDate(IndexON,D2359)</f>
        <v>56159</v>
      </c>
      <c r="F2359" s="52">
        <f>IFERROR(_xll.qlIndexFixing(IndexON,D2359,TRUE,_xll.ohTrigger(RecalcTrigger,TriggerON)),NA())</f>
        <v>1.8416627980952782E-2</v>
      </c>
      <c r="H2359" s="49">
        <f>_xll.qlCalendarAdvance(IborCalendar,$H2358,B2359,"f",FALSE)</f>
        <v>56150</v>
      </c>
      <c r="I2359" s="49">
        <f>_xll.qlInterestRateIndexValueDate(Index1M,$H2359)</f>
        <v>56152</v>
      </c>
      <c r="J2359" s="52">
        <f>IFERROR(_xll.qlIndexFixing(Index1M,$H2359,TRUE,_xll.ohTrigger(RecalcTrigger,Trigger1M)),NA())</f>
        <v>2.063360715498147E-2</v>
      </c>
      <c r="K2359" s="52">
        <f>IFERROR(_xll.qlIndexFixing(ONIndex1M,I2359,TRUE,_xll.ohTrigger(RecalcTrigger,Trigger1M)),NA())</f>
        <v>2.062504140908139E-2</v>
      </c>
      <c r="L2359" s="52">
        <f>IFERROR(_xll.qlIndexFixing(Index3M,H2359,TRUE,_xll.ohTrigger(RecalcTrigger,Trigger3M)),NA())</f>
        <v>2.1977977767109073E-2</v>
      </c>
      <c r="M2359" s="52">
        <f>IFERROR(_xll.qlIndexFixing(ONIndex3M,I2359,TRUE,_xll.ohTrigger(RecalcTrigger,Trigger3M)),NA())</f>
        <v>2.1945842582793418E-2</v>
      </c>
      <c r="N2359" s="52">
        <f>IFERROR(_xll.qlIndexFixing(Index6M,$H2359,TRUE,_xll.ohTrigger(RecalcTrigger,Trigger6M)),NA())</f>
        <v>2.3522937760204428E-2</v>
      </c>
      <c r="O2359" s="52">
        <f>IFERROR(_xll.qlIndexFixing(ONIndex6M,I2359,TRUE,_xll.ohTrigger(RecalcTrigger,Trigger6M)),NA())</f>
        <v>2.3443805670844142E-2</v>
      </c>
      <c r="P2359" s="52">
        <f>IFERROR(_xll.qlIndexFixing(Index1Y,$H2359,TRUE,_xll.ohTrigger(RecalcTrigger,Trigger1Y)),NA())</f>
        <v>2.543427898998666E-2</v>
      </c>
      <c r="Q2359" s="52">
        <f>IFERROR(_xll.qlIndexFixing(ONIndex1Y,I2359,TRUE,_xll.ohTrigger(RecalcTrigger,Trigger1Y)),NA())</f>
        <v>2.5222370946060835E-2</v>
      </c>
    </row>
    <row r="2360" spans="2:17" x14ac:dyDescent="0.2">
      <c r="B2360" s="46" t="s">
        <v>51</v>
      </c>
      <c r="D2360" s="49">
        <f>_xll.qlCalendarAdvance(LocalCalendar,$D2359,B2360,"f",FALSE)</f>
        <v>56166</v>
      </c>
      <c r="E2360" s="49">
        <f>_xll.qlInterestRateIndexValueDate(IndexON,D2360)</f>
        <v>56166</v>
      </c>
      <c r="F2360" s="52">
        <f>IFERROR(_xll.qlIndexFixing(IndexON,D2360,TRUE,_xll.ohTrigger(RecalcTrigger,TriggerON)),NA())</f>
        <v>1.8412153082740801E-2</v>
      </c>
      <c r="H2360" s="49">
        <f>_xll.qlCalendarAdvance(IborCalendar,$H2359,B2360,"f",FALSE)</f>
        <v>56157</v>
      </c>
      <c r="I2360" s="49">
        <f>_xll.qlInterestRateIndexValueDate(Index1M,$H2360)</f>
        <v>56159</v>
      </c>
      <c r="J2360" s="52">
        <f>IFERROR(_xll.qlIndexFixing(Index1M,$H2360,TRUE,_xll.ohTrigger(RecalcTrigger,Trigger1M)),NA())</f>
        <v>2.0629189091458944E-2</v>
      </c>
      <c r="K2360" s="52">
        <f>IFERROR(_xll.qlIndexFixing(ONIndex1M,I2360,TRUE,_xll.ohTrigger(RecalcTrigger,Trigger1M)),NA())</f>
        <v>2.0620649764193644E-2</v>
      </c>
      <c r="L2360" s="52">
        <f>IFERROR(_xll.qlIndexFixing(Index3M,H2360,TRUE,_xll.ohTrigger(RecalcTrigger,Trigger3M)),NA())</f>
        <v>2.1972354982179747E-2</v>
      </c>
      <c r="M2360" s="52">
        <f>IFERROR(_xll.qlIndexFixing(ONIndex3M,I2360,TRUE,_xll.ohTrigger(RecalcTrigger,Trigger3M)),NA())</f>
        <v>2.194128077618096E-2</v>
      </c>
      <c r="N2360" s="52">
        <f>IFERROR(_xll.qlIndexFixing(Index6M,$H2360,TRUE,_xll.ohTrigger(RecalcTrigger,Trigger6M)),NA())</f>
        <v>2.3518787513538097E-2</v>
      </c>
      <c r="O2360" s="52">
        <f>IFERROR(_xll.qlIndexFixing(ONIndex6M,I2360,TRUE,_xll.ohTrigger(RecalcTrigger,Trigger6M)),NA())</f>
        <v>2.3439307089496708E-2</v>
      </c>
      <c r="P2360" s="52">
        <f>IFERROR(_xll.qlIndexFixing(Index1Y,$H2360,TRUE,_xll.ohTrigger(RecalcTrigger,Trigger1Y)),NA())</f>
        <v>2.5429890323301146E-2</v>
      </c>
      <c r="Q2360" s="52">
        <f>IFERROR(_xll.qlIndexFixing(ONIndex1Y,I2360,TRUE,_xll.ohTrigger(RecalcTrigger,Trigger1Y)),NA())</f>
        <v>2.5218269064506416E-2</v>
      </c>
    </row>
    <row r="2361" spans="2:17" x14ac:dyDescent="0.2">
      <c r="B2361" s="46" t="s">
        <v>51</v>
      </c>
      <c r="D2361" s="49">
        <f>_xll.qlCalendarAdvance(LocalCalendar,$D2360,B2361,"f",FALSE)</f>
        <v>56173</v>
      </c>
      <c r="E2361" s="49">
        <f>_xll.qlInterestRateIndexValueDate(IndexON,D2361)</f>
        <v>56173</v>
      </c>
      <c r="F2361" s="52">
        <f>IFERROR(_xll.qlIndexFixing(IndexON,D2361,TRUE,_xll.ohTrigger(RecalcTrigger,TriggerON)),NA())</f>
        <v>1.8407676290603803E-2</v>
      </c>
      <c r="H2361" s="49">
        <f>_xll.qlCalendarAdvance(IborCalendar,$H2360,B2361,"f",FALSE)</f>
        <v>56164</v>
      </c>
      <c r="I2361" s="49">
        <f>_xll.qlInterestRateIndexValueDate(Index1M,$H2361)</f>
        <v>56166</v>
      </c>
      <c r="J2361" s="52">
        <f>IFERROR(_xll.qlIndexFixing(Index1M,$H2361,TRUE,_xll.ohTrigger(RecalcTrigger,Trigger1M)),NA())</f>
        <v>2.0624762622105386E-2</v>
      </c>
      <c r="K2361" s="52">
        <f>IFERROR(_xll.qlIndexFixing(ONIndex1M,I2361,TRUE,_xll.ohTrigger(RecalcTrigger,Trigger1M)),NA())</f>
        <v>2.0616249726659319E-2</v>
      </c>
      <c r="L2361" s="52">
        <f>IFERROR(_xll.qlIndexFixing(Index3M,H2361,TRUE,_xll.ohTrigger(RecalcTrigger,Trigger3M)),NA())</f>
        <v>2.1967751980017707E-2</v>
      </c>
      <c r="M2361" s="52">
        <f>IFERROR(_xll.qlIndexFixing(ONIndex3M,I2361,TRUE,_xll.ohTrigger(RecalcTrigger,Trigger3M)),NA())</f>
        <v>2.1936716866211015E-2</v>
      </c>
      <c r="N2361" s="52">
        <f>IFERROR(_xll.qlIndexFixing(Index6M,$H2361,TRUE,_xll.ohTrigger(RecalcTrigger,Trigger6M)),NA())</f>
        <v>2.3514197421641635E-2</v>
      </c>
      <c r="O2361" s="52">
        <f>IFERROR(_xll.qlIndexFixing(ONIndex6M,I2361,TRUE,_xll.ohTrigger(RecalcTrigger,Trigger6M)),NA())</f>
        <v>2.3434805788804525E-2</v>
      </c>
      <c r="P2361" s="52">
        <f>IFERROR(_xll.qlIndexFixing(Index1Y,$H2361,TRUE,_xll.ohTrigger(RecalcTrigger,Trigger1Y)),NA())</f>
        <v>2.5425494702177948E-2</v>
      </c>
      <c r="Q2361" s="52">
        <f>IFERROR(_xll.qlIndexFixing(ONIndex1Y,I2361,TRUE,_xll.ohTrigger(RecalcTrigger,Trigger1Y)),NA())</f>
        <v>2.5214160384230411E-2</v>
      </c>
    </row>
    <row r="2362" spans="2:17" x14ac:dyDescent="0.2">
      <c r="B2362" s="46" t="s">
        <v>51</v>
      </c>
      <c r="D2362" s="49">
        <f>_xll.qlCalendarAdvance(LocalCalendar,$D2361,B2362,"f",FALSE)</f>
        <v>56180</v>
      </c>
      <c r="E2362" s="49">
        <f>_xll.qlInterestRateIndexValueDate(IndexON,D2362)</f>
        <v>56180</v>
      </c>
      <c r="F2362" s="52">
        <f>IFERROR(_xll.qlIndexFixing(IndexON,D2362,TRUE,_xll.ohTrigger(RecalcTrigger,TriggerON)),NA())</f>
        <v>1.8403197604541788E-2</v>
      </c>
      <c r="H2362" s="49">
        <f>_xll.qlCalendarAdvance(IborCalendar,$H2361,B2362,"f",FALSE)</f>
        <v>56171</v>
      </c>
      <c r="I2362" s="49">
        <f>_xll.qlInterestRateIndexValueDate(Index1M,$H2362)</f>
        <v>56173</v>
      </c>
      <c r="J2362" s="52">
        <f>IFERROR(_xll.qlIndexFixing(Index1M,$H2362,TRUE,_xll.ohTrigger(RecalcTrigger,Trigger1M)),NA())</f>
        <v>2.0620327746935785E-2</v>
      </c>
      <c r="K2362" s="52">
        <f>IFERROR(_xll.qlIndexFixing(ONIndex1M,I2362,TRUE,_xll.ohTrigger(RecalcTrigger,Trigger1M)),NA())</f>
        <v>2.0611841296478417E-2</v>
      </c>
      <c r="L2362" s="52">
        <f>IFERROR(_xll.qlIndexFixing(Index3M,H2362,TRUE,_xll.ohTrigger(RecalcTrigger,Trigger3M)),NA())</f>
        <v>2.1963146868246661E-2</v>
      </c>
      <c r="M2362" s="52">
        <f>IFERROR(_xll.qlIndexFixing(ONIndex3M,I2362,TRUE,_xll.ohTrigger(RecalcTrigger,Trigger3M)),NA())</f>
        <v>2.1932150852963517E-2</v>
      </c>
      <c r="N2362" s="52">
        <f>IFERROR(_xll.qlIndexFixing(Index6M,$H2362,TRUE,_xll.ohTrigger(RecalcTrigger,Trigger6M)),NA())</f>
        <v>2.3509604588833059E-2</v>
      </c>
      <c r="O2362" s="52">
        <f>IFERROR(_xll.qlIndexFixing(ONIndex6M,I2362,TRUE,_xll.ohTrigger(RecalcTrigger,Trigger6M)),NA())</f>
        <v>2.3430301768927464E-2</v>
      </c>
      <c r="P2362" s="52">
        <f>IFERROR(_xll.qlIndexFixing(Index1Y,$H2362,TRUE,_xll.ohTrigger(RecalcTrigger,Trigger1Y)),NA())</f>
        <v>2.5421092126708175E-2</v>
      </c>
      <c r="Q2362" s="52">
        <f>IFERROR(_xll.qlIndexFixing(ONIndex1Y,I2362,TRUE,_xll.ohTrigger(RecalcTrigger,Trigger1Y)),NA())</f>
        <v>2.521004490523282E-2</v>
      </c>
    </row>
    <row r="2363" spans="2:17" x14ac:dyDescent="0.2">
      <c r="B2363" s="46" t="s">
        <v>51</v>
      </c>
      <c r="D2363" s="49">
        <f>_xll.qlCalendarAdvance(LocalCalendar,$D2362,B2363,"f",FALSE)</f>
        <v>56187</v>
      </c>
      <c r="E2363" s="49">
        <f>_xll.qlInterestRateIndexValueDate(IndexON,D2363)</f>
        <v>56187</v>
      </c>
      <c r="F2363" s="52">
        <f>IFERROR(_xll.qlIndexFixing(IndexON,D2363,TRUE,_xll.ohTrigger(RecalcTrigger,TriggerON)),NA())</f>
        <v>1.839871702447482E-2</v>
      </c>
      <c r="H2363" s="49">
        <f>_xll.qlCalendarAdvance(IborCalendar,$H2362,B2363,"f",FALSE)</f>
        <v>56178</v>
      </c>
      <c r="I2363" s="49">
        <f>_xll.qlInterestRateIndexValueDate(Index1M,$H2363)</f>
        <v>56180</v>
      </c>
      <c r="J2363" s="52">
        <f>IFERROR(_xll.qlIndexFixing(Index1M,$H2363,TRUE,_xll.ohTrigger(RecalcTrigger,Trigger1M)),NA())</f>
        <v>2.0615884465957635E-2</v>
      </c>
      <c r="K2363" s="52">
        <f>IFERROR(_xll.qlIndexFixing(ONIndex1M,I2363,TRUE,_xll.ohTrigger(RecalcTrigger,Trigger1M)),NA())</f>
        <v>2.0607424473730873E-2</v>
      </c>
      <c r="L2363" s="52">
        <f>IFERROR(_xll.qlIndexFixing(Index3M,H2363,TRUE,_xll.ohTrigger(RecalcTrigger,Trigger3M)),NA())</f>
        <v>2.1958539646873554E-2</v>
      </c>
      <c r="M2363" s="52">
        <f>IFERROR(_xll.qlIndexFixing(ONIndex3M,I2363,TRUE,_xll.ohTrigger(RecalcTrigger,Trigger3M)),NA())</f>
        <v>2.1927582736518403E-2</v>
      </c>
      <c r="N2363" s="52">
        <f>IFERROR(_xll.qlIndexFixing(Index6M,$H2363,TRUE,_xll.ohTrigger(RecalcTrigger,Trigger6M)),NA())</f>
        <v>2.3505009015133454E-2</v>
      </c>
      <c r="O2363" s="52">
        <f>IFERROR(_xll.qlIndexFixing(ONIndex6M,I2363,TRUE,_xll.ohTrigger(RecalcTrigger,Trigger6M)),NA())</f>
        <v>2.342579502978559E-2</v>
      </c>
      <c r="P2363" s="52">
        <f>IFERROR(_xll.qlIndexFixing(Index1Y,$H2363,TRUE,_xll.ohTrigger(RecalcTrigger,Trigger1Y)),NA())</f>
        <v>2.5416682596982487E-2</v>
      </c>
      <c r="Q2363" s="52">
        <f>IFERROR(_xll.qlIndexFixing(ONIndex1Y,I2363,TRUE,_xll.ohTrigger(RecalcTrigger,Trigger1Y)),NA())</f>
        <v>2.5205922627673516E-2</v>
      </c>
    </row>
    <row r="2364" spans="2:17" x14ac:dyDescent="0.2">
      <c r="B2364" s="46" t="s">
        <v>51</v>
      </c>
      <c r="D2364" s="49">
        <f>_xll.qlCalendarAdvance(LocalCalendar,$D2363,B2364,"f",FALSE)</f>
        <v>56194</v>
      </c>
      <c r="E2364" s="49">
        <f>_xll.qlInterestRateIndexValueDate(IndexON,D2364)</f>
        <v>56194</v>
      </c>
      <c r="F2364" s="52">
        <f>IFERROR(_xll.qlIndexFixing(IndexON,D2364,TRUE,_xll.ohTrigger(RecalcTrigger,TriggerON)),NA())</f>
        <v>1.8394234550482835E-2</v>
      </c>
      <c r="H2364" s="49">
        <f>_xll.qlCalendarAdvance(IborCalendar,$H2363,B2364,"f",FALSE)</f>
        <v>56185</v>
      </c>
      <c r="I2364" s="49">
        <f>_xll.qlInterestRateIndexValueDate(Index1M,$H2364)</f>
        <v>56187</v>
      </c>
      <c r="J2364" s="52">
        <f>IFERROR(_xll.qlIndexFixing(Index1M,$H2364,TRUE,_xll.ohTrigger(RecalcTrigger,Trigger1M)),NA())</f>
        <v>2.0610619615385576E-2</v>
      </c>
      <c r="K2364" s="52">
        <f>IFERROR(_xll.qlIndexFixing(ONIndex1M,I2364,TRUE,_xll.ohTrigger(RecalcTrigger,Trigger1M)),NA())</f>
        <v>2.0602999258336752E-2</v>
      </c>
      <c r="L2364" s="52">
        <f>IFERROR(_xll.qlIndexFixing(Index3M,H2364,TRUE,_xll.ohTrigger(RecalcTrigger,Trigger3M)),NA())</f>
        <v>2.1953930315907949E-2</v>
      </c>
      <c r="M2364" s="52">
        <f>IFERROR(_xll.qlIndexFixing(ONIndex3M,I2364,TRUE,_xll.ohTrigger(RecalcTrigger,Trigger3M)),NA())</f>
        <v>2.1923012516715801E-2</v>
      </c>
      <c r="N2364" s="52">
        <f>IFERROR(_xll.qlIndexFixing(Index6M,$H2364,TRUE,_xll.ohTrigger(RecalcTrigger,Trigger6M)),NA())</f>
        <v>2.3500410700560383E-2</v>
      </c>
      <c r="O2364" s="52">
        <f>IFERROR(_xll.qlIndexFixing(ONIndex6M,I2364,TRUE,_xll.ohTrigger(RecalcTrigger,Trigger6M)),NA())</f>
        <v>2.3421285571458839E-2</v>
      </c>
      <c r="P2364" s="52">
        <f>IFERROR(_xll.qlIndexFixing(Index1Y,$H2364,TRUE,_xll.ohTrigger(RecalcTrigger,Trigger1Y)),NA())</f>
        <v>2.5412266113091993E-2</v>
      </c>
      <c r="Q2364" s="52">
        <f>IFERROR(_xll.qlIndexFixing(ONIndex1Y,I2364,TRUE,_xll.ohTrigger(RecalcTrigger,Trigger1Y)),NA())</f>
        <v>2.5201793551472562E-2</v>
      </c>
    </row>
    <row r="2365" spans="2:17" x14ac:dyDescent="0.2">
      <c r="B2365" s="46" t="s">
        <v>51</v>
      </c>
      <c r="D2365" s="49">
        <f>_xll.qlCalendarAdvance(LocalCalendar,$D2364,B2365,"f",FALSE)</f>
        <v>56201</v>
      </c>
      <c r="E2365" s="49">
        <f>_xll.qlInterestRateIndexValueDate(IndexON,D2365)</f>
        <v>56201</v>
      </c>
      <c r="F2365" s="52">
        <f>IFERROR(_xll.qlIndexFixing(IndexON,D2365,TRUE,_xll.ohTrigger(RecalcTrigger,TriggerON)),NA())</f>
        <v>1.838975018264577E-2</v>
      </c>
      <c r="H2365" s="49">
        <f>_xll.qlCalendarAdvance(IborCalendar,$H2364,B2365,"f",FALSE)</f>
        <v>56192</v>
      </c>
      <c r="I2365" s="49">
        <f>_xll.qlInterestRateIndexValueDate(Index1M,$H2365)</f>
        <v>56194</v>
      </c>
      <c r="J2365" s="52">
        <f>IFERROR(_xll.qlIndexFixing(Index1M,$H2365,TRUE,_xll.ohTrigger(RecalcTrigger,Trigger1M)),NA())</f>
        <v>2.0606972686613156E-2</v>
      </c>
      <c r="K2365" s="52">
        <f>IFERROR(_xll.qlIndexFixing(ONIndex1M,I2365,TRUE,_xll.ohTrigger(RecalcTrigger,Trigger1M)),NA())</f>
        <v>2.0598565650375988E-2</v>
      </c>
      <c r="L2365" s="52">
        <f>IFERROR(_xll.qlIndexFixing(Index3M,H2365,TRUE,_xll.ohTrigger(RecalcTrigger,Trigger3M)),NA())</f>
        <v>2.1949318875355926E-2</v>
      </c>
      <c r="M2365" s="52">
        <f>IFERROR(_xll.qlIndexFixing(ONIndex3M,I2365,TRUE,_xll.ohTrigger(RecalcTrigger,Trigger3M)),NA())</f>
        <v>2.1918440193715583E-2</v>
      </c>
      <c r="N2365" s="52">
        <f>IFERROR(_xll.qlIndexFixing(Index6M,$H2365,TRUE,_xll.ohTrigger(RecalcTrigger,Trigger6M)),NA())</f>
        <v>2.3495375504897165E-2</v>
      </c>
      <c r="O2365" s="52">
        <f>IFERROR(_xll.qlIndexFixing(ONIndex6M,I2365,TRUE,_xll.ohTrigger(RecalcTrigger,Trigger6M)),NA())</f>
        <v>2.3416773393787338E-2</v>
      </c>
      <c r="P2365" s="52">
        <f>IFERROR(_xll.qlIndexFixing(Index1Y,$H2365,TRUE,_xll.ohTrigger(RecalcTrigger,Trigger1Y)),NA())</f>
        <v>2.5407842675128023E-2</v>
      </c>
      <c r="Q2365" s="52">
        <f>IFERROR(_xll.qlIndexFixing(ONIndex1Y,I2365,TRUE,_xll.ohTrigger(RecalcTrigger,Trigger1Y)),NA())</f>
        <v>2.5197657676470087E-2</v>
      </c>
    </row>
    <row r="2366" spans="2:17" x14ac:dyDescent="0.2">
      <c r="B2366" s="46" t="s">
        <v>51</v>
      </c>
      <c r="D2366" s="49">
        <f>_xll.qlCalendarAdvance(LocalCalendar,$D2365,B2366,"f",FALSE)</f>
        <v>56208</v>
      </c>
      <c r="E2366" s="49">
        <f>_xll.qlInterestRateIndexValueDate(IndexON,D2366)</f>
        <v>56208</v>
      </c>
      <c r="F2366" s="52">
        <f>IFERROR(_xll.qlIndexFixing(IndexON,D2366,TRUE,_xll.ohTrigger(RecalcTrigger,TriggerON)),NA())</f>
        <v>1.8385263920883688E-2</v>
      </c>
      <c r="H2366" s="49">
        <f>_xll.qlCalendarAdvance(IborCalendar,$H2365,B2366,"f",FALSE)</f>
        <v>56199</v>
      </c>
      <c r="I2366" s="49">
        <f>_xll.qlInterestRateIndexValueDate(Index1M,$H2366)</f>
        <v>56201</v>
      </c>
      <c r="J2366" s="52">
        <f>IFERROR(_xll.qlIndexFixing(Index1M,$H2366,TRUE,_xll.ohTrigger(RecalcTrigger,Trigger1M)),NA())</f>
        <v>2.0602504188269311E-2</v>
      </c>
      <c r="K2366" s="52">
        <f>IFERROR(_xll.qlIndexFixing(ONIndex1M,I2366,TRUE,_xll.ohTrigger(RecalcTrigger,Trigger1M)),NA())</f>
        <v>2.0594123649848584E-2</v>
      </c>
      <c r="L2366" s="52">
        <f>IFERROR(_xll.qlIndexFixing(Index3M,H2366,TRUE,_xll.ohTrigger(RecalcTrigger,Trigger3M)),NA())</f>
        <v>2.1944705325224433E-2</v>
      </c>
      <c r="M2366" s="52">
        <f>IFERROR(_xll.qlIndexFixing(ONIndex3M,I2366,TRUE,_xll.ohTrigger(RecalcTrigger,Trigger3M)),NA())</f>
        <v>2.1913865767437812E-2</v>
      </c>
      <c r="N2366" s="52">
        <f>IFERROR(_xll.qlIndexFixing(Index6M,$H2366,TRUE,_xll.ohTrigger(RecalcTrigger,Trigger6M)),NA())</f>
        <v>2.3490772203060215E-2</v>
      </c>
      <c r="O2366" s="52">
        <f>IFERROR(_xll.qlIndexFixing(ONIndex6M,I2366,TRUE,_xll.ohTrigger(RecalcTrigger,Trigger6M)),NA())</f>
        <v>2.341225849693096E-2</v>
      </c>
      <c r="P2366" s="52">
        <f>IFERROR(_xll.qlIndexFixing(Index1Y,$H2366,TRUE,_xll.ohTrigger(RecalcTrigger,Trigger1Y)),NA())</f>
        <v>2.5403412283182328E-2</v>
      </c>
      <c r="Q2366" s="52">
        <f>IFERROR(_xll.qlIndexFixing(ONIndex1Y,I2366,TRUE,_xll.ohTrigger(RecalcTrigger,Trigger1Y)),NA())</f>
        <v>2.5193515002905897E-2</v>
      </c>
    </row>
    <row r="2367" spans="2:17" x14ac:dyDescent="0.2">
      <c r="B2367" s="46" t="s">
        <v>51</v>
      </c>
      <c r="D2367" s="49">
        <f>_xll.qlCalendarAdvance(LocalCalendar,$D2366,B2367,"f",FALSE)</f>
        <v>56216</v>
      </c>
      <c r="E2367" s="49">
        <f>_xll.qlInterestRateIndexValueDate(IndexON,D2367)</f>
        <v>56216</v>
      </c>
      <c r="F2367" s="52">
        <f>IFERROR(_xll.qlIndexFixing(IndexON,D2367,TRUE,_xll.ohTrigger(RecalcTrigger,TriggerON)),NA())</f>
        <v>1.8380431439455336E-2</v>
      </c>
      <c r="H2367" s="49">
        <f>_xll.qlCalendarAdvance(IborCalendar,$H2366,B2367,"f",FALSE)</f>
        <v>56206</v>
      </c>
      <c r="I2367" s="49">
        <f>_xll.qlInterestRateIndexValueDate(Index1M,$H2367)</f>
        <v>56208</v>
      </c>
      <c r="J2367" s="52">
        <f>IFERROR(_xll.qlIndexFixing(Index1M,$H2367,TRUE,_xll.ohTrigger(RecalcTrigger,Trigger1M)),NA())</f>
        <v>2.0598027284156883E-2</v>
      </c>
      <c r="K2367" s="52">
        <f>IFERROR(_xll.qlIndexFixing(ONIndex1M,I2367,TRUE,_xll.ohTrigger(RecalcTrigger,Trigger1M)),NA())</f>
        <v>2.0589673256754537E-2</v>
      </c>
      <c r="L2367" s="52">
        <f>IFERROR(_xll.qlIndexFixing(Index3M,H2367,TRUE,_xll.ohTrigger(RecalcTrigger,Trigger3M)),NA())</f>
        <v>2.1940089665523032E-2</v>
      </c>
      <c r="M2367" s="52">
        <f>IFERROR(_xll.qlIndexFixing(ONIndex3M,I2367,TRUE,_xll.ohTrigger(RecalcTrigger,Trigger3M)),NA())</f>
        <v>2.1909289237962426E-2</v>
      </c>
      <c r="N2367" s="52">
        <f>IFERROR(_xll.qlIndexFixing(Index6M,$H2367,TRUE,_xll.ohTrigger(RecalcTrigger,Trigger6M)),NA())</f>
        <v>2.348616616052631E-2</v>
      </c>
      <c r="O2367" s="52">
        <f>IFERROR(_xll.qlIndexFixing(ONIndex6M,I2367,TRUE,_xll.ohTrigger(RecalcTrigger,Trigger6M)),NA())</f>
        <v>2.3407740880889705E-2</v>
      </c>
      <c r="P2367" s="52">
        <f>IFERROR(_xll.qlIndexFixing(Index1Y,$H2367,TRUE,_xll.ohTrigger(RecalcTrigger,Trigger1Y)),NA())</f>
        <v>2.5398974937345803E-2</v>
      </c>
      <c r="Q2367" s="52">
        <f>IFERROR(_xll.qlIndexFixing(ONIndex1Y,I2367,TRUE,_xll.ohTrigger(RecalcTrigger,Trigger1Y)),NA())</f>
        <v>2.5189365530779995E-2</v>
      </c>
    </row>
    <row r="2368" spans="2:17" x14ac:dyDescent="0.2">
      <c r="B2368" s="46" t="s">
        <v>51</v>
      </c>
      <c r="D2368" s="49">
        <f>_xll.qlCalendarAdvance(LocalCalendar,$D2367,B2368,"f",FALSE)</f>
        <v>56223</v>
      </c>
      <c r="E2368" s="49">
        <f>_xll.qlInterestRateIndexValueDate(IndexON,D2368)</f>
        <v>56223</v>
      </c>
      <c r="F2368" s="52">
        <f>IFERROR(_xll.qlIndexFixing(IndexON,D2368,TRUE,_xll.ohTrigger(RecalcTrigger,TriggerON)),NA())</f>
        <v>1.8375940390189527E-2</v>
      </c>
      <c r="H2368" s="49">
        <f>_xll.qlCalendarAdvance(IborCalendar,$H2367,B2368,"f",FALSE)</f>
        <v>56213</v>
      </c>
      <c r="I2368" s="49">
        <f>_xll.qlInterestRateIndexValueDate(Index1M,$H2368)</f>
        <v>56216</v>
      </c>
      <c r="J2368" s="52">
        <f>IFERROR(_xll.qlIndexFixing(Index1M,$H2368,TRUE,_xll.ohTrigger(RecalcTrigger,Trigger1M)),NA())</f>
        <v>2.0593167894666919E-2</v>
      </c>
      <c r="K2368" s="52">
        <f>IFERROR(_xll.qlIndexFixing(ONIndex1M,I2368,TRUE,_xll.ohTrigger(RecalcTrigger,Trigger1M)),NA())</f>
        <v>2.0585115896398776E-2</v>
      </c>
      <c r="L2368" s="52">
        <f>IFERROR(_xll.qlIndexFixing(Index3M,H2368,TRUE,_xll.ohTrigger(RecalcTrigger,Trigger3M)),NA())</f>
        <v>2.1934475298163354E-2</v>
      </c>
      <c r="M2368" s="52">
        <f>IFERROR(_xll.qlIndexFixing(ONIndex3M,I2368,TRUE,_xll.ohTrigger(RecalcTrigger,Trigger3M)),NA())</f>
        <v>2.1904734714750518E-2</v>
      </c>
      <c r="N2368" s="52">
        <f>IFERROR(_xll.qlIndexFixing(Index6M,$H2368,TRUE,_xll.ohTrigger(RecalcTrigger,Trigger6M)),NA())</f>
        <v>2.3481331341911365E-2</v>
      </c>
      <c r="O2368" s="52">
        <f>IFERROR(_xll.qlIndexFixing(ONIndex6M,I2368,TRUE,_xll.ohTrigger(RecalcTrigger,Trigger6M)),NA())</f>
        <v>2.3403449786876251E-2</v>
      </c>
      <c r="P2368" s="52">
        <f>IFERROR(_xll.qlIndexFixing(Index1Y,$H2368,TRUE,_xll.ohTrigger(RecalcTrigger,Trigger1Y)),NA())</f>
        <v>2.5395026944295428E-2</v>
      </c>
      <c r="Q2368" s="52">
        <f>IFERROR(_xll.qlIndexFixing(ONIndex1Y,I2368,TRUE,_xll.ohTrigger(RecalcTrigger,Trigger1Y)),NA())</f>
        <v>2.5185782263550394E-2</v>
      </c>
    </row>
    <row r="2369" spans="2:17" x14ac:dyDescent="0.2">
      <c r="B2369" s="46" t="s">
        <v>51</v>
      </c>
      <c r="D2369" s="49">
        <f>_xll.qlCalendarAdvance(LocalCalendar,$D2368,B2369,"f",FALSE)</f>
        <v>56230</v>
      </c>
      <c r="E2369" s="49">
        <f>_xll.qlInterestRateIndexValueDate(IndexON,D2369)</f>
        <v>56230</v>
      </c>
      <c r="F2369" s="52">
        <f>IFERROR(_xll.qlIndexFixing(IndexON,D2369,TRUE,_xll.ohTrigger(RecalcTrigger,TriggerON)),NA())</f>
        <v>1.8371447446918765E-2</v>
      </c>
      <c r="H2369" s="49">
        <f>_xll.qlCalendarAdvance(IborCalendar,$H2368,B2369,"f",FALSE)</f>
        <v>56220</v>
      </c>
      <c r="I2369" s="49">
        <f>_xll.qlInterestRateIndexValueDate(Index1M,$H2369)</f>
        <v>56222</v>
      </c>
      <c r="J2369" s="52">
        <f>IFERROR(_xll.qlIndexFixing(Index1M,$H2369,TRUE,_xll.ohTrigger(RecalcTrigger,Trigger1M)),NA())</f>
        <v>2.0589048258661258E-2</v>
      </c>
      <c r="K2369" s="52">
        <f>IFERROR(_xll.qlIndexFixing(ONIndex1M,I2369,TRUE,_xll.ohTrigger(RecalcTrigger,Trigger1M)),NA())</f>
        <v>2.0580747292546775E-2</v>
      </c>
      <c r="L2369" s="52">
        <f>IFERROR(_xll.qlIndexFixing(Index3M,H2369,TRUE,_xll.ohTrigger(RecalcTrigger,Trigger3M)),NA())</f>
        <v>2.1930179240295722E-2</v>
      </c>
      <c r="M2369" s="52">
        <f>IFERROR(_xll.qlIndexFixing(ONIndex3M,I2369,TRUE,_xll.ohTrigger(RecalcTrigger,Trigger3M)),NA())</f>
        <v>2.1900129869099061E-2</v>
      </c>
      <c r="N2369" s="52">
        <f>IFERROR(_xll.qlIndexFixing(Index6M,$H2369,TRUE,_xll.ohTrigger(RecalcTrigger,Trigger6M)),NA())</f>
        <v>2.3477378015262906E-2</v>
      </c>
      <c r="O2369" s="52">
        <f>IFERROR(_xll.qlIndexFixing(ONIndex6M,I2369,TRUE,_xll.ohTrigger(RecalcTrigger,Trigger6M)),NA())</f>
        <v>2.3398697490932818E-2</v>
      </c>
      <c r="P2369" s="52">
        <f>IFERROR(_xll.qlIndexFixing(Index1Y,$H2369,TRUE,_xll.ohTrigger(RecalcTrigger,Trigger1Y)),NA())</f>
        <v>2.539007938436752E-2</v>
      </c>
      <c r="Q2369" s="52">
        <f>IFERROR(_xll.qlIndexFixing(ONIndex1Y,I2369,TRUE,_xll.ohTrigger(RecalcTrigger,Trigger1Y)),NA())</f>
        <v>2.5181046190283496E-2</v>
      </c>
    </row>
    <row r="2370" spans="2:17" x14ac:dyDescent="0.2">
      <c r="B2370" s="46" t="s">
        <v>51</v>
      </c>
      <c r="D2370" s="49">
        <f>_xll.qlCalendarAdvance(LocalCalendar,$D2369,B2370,"f",FALSE)</f>
        <v>56237</v>
      </c>
      <c r="E2370" s="49">
        <f>_xll.qlInterestRateIndexValueDate(IndexON,D2370)</f>
        <v>56237</v>
      </c>
      <c r="F2370" s="52">
        <f>IFERROR(_xll.qlIndexFixing(IndexON,D2370,TRUE,_xll.ohTrigger(RecalcTrigger,TriggerON)),NA())</f>
        <v>1.836695260958976E-2</v>
      </c>
      <c r="H2370" s="49">
        <f>_xll.qlCalendarAdvance(IborCalendar,$H2369,B2370,"f",FALSE)</f>
        <v>56227</v>
      </c>
      <c r="I2370" s="49">
        <f>_xll.qlInterestRateIndexValueDate(Index1M,$H2370)</f>
        <v>56229</v>
      </c>
      <c r="J2370" s="52">
        <f>IFERROR(_xll.qlIndexFixing(Index1M,$H2370,TRUE,_xll.ohTrigger(RecalcTrigger,Trigger1M)),NA())</f>
        <v>2.0584546137303039E-2</v>
      </c>
      <c r="K2370" s="52">
        <f>IFERROR(_xll.qlIndexFixing(ONIndex1M,I2370,TRUE,_xll.ohTrigger(RecalcTrigger,Trigger1M)),NA())</f>
        <v>2.0576271721672867E-2</v>
      </c>
      <c r="L2370" s="52">
        <f>IFERROR(_xll.qlIndexFixing(Index3M,H2370,TRUE,_xll.ohTrigger(RecalcTrigger,Trigger3M)),NA())</f>
        <v>2.1925558114737065E-2</v>
      </c>
      <c r="M2370" s="52">
        <f>IFERROR(_xll.qlIndexFixing(ONIndex3M,I2370,TRUE,_xll.ohTrigger(RecalcTrigger,Trigger3M)),NA())</f>
        <v>2.1895547029870954E-2</v>
      </c>
      <c r="N2370" s="52">
        <f>IFERROR(_xll.qlIndexFixing(Index6M,$H2370,TRUE,_xll.ohTrigger(RecalcTrigger,Trigger6M)),NA())</f>
        <v>2.3472763255850061E-2</v>
      </c>
      <c r="O2370" s="52">
        <f>IFERROR(_xll.qlIndexFixing(ONIndex6M,I2370,TRUE,_xll.ohTrigger(RecalcTrigger,Trigger6M)),NA())</f>
        <v>2.3394171717256995E-2</v>
      </c>
      <c r="P2370" s="52">
        <f>IFERROR(_xll.qlIndexFixing(Index1Y,$H2370,TRUE,_xll.ohTrigger(RecalcTrigger,Trigger1Y)),NA())</f>
        <v>2.5385621177409945E-2</v>
      </c>
      <c r="Q2370" s="52">
        <f>IFERROR(_xll.qlIndexFixing(ONIndex1Y,I2370,TRUE,_xll.ohTrigger(RecalcTrigger,Trigger1Y)),NA())</f>
        <v>2.5176876322152708E-2</v>
      </c>
    </row>
    <row r="2371" spans="2:17" x14ac:dyDescent="0.2">
      <c r="B2371" s="46" t="s">
        <v>51</v>
      </c>
      <c r="D2371" s="49">
        <f>_xll.qlCalendarAdvance(LocalCalendar,$D2370,B2371,"f",FALSE)</f>
        <v>56244</v>
      </c>
      <c r="E2371" s="49">
        <f>_xll.qlInterestRateIndexValueDate(IndexON,D2371)</f>
        <v>56244</v>
      </c>
      <c r="F2371" s="52">
        <f>IFERROR(_xll.qlIndexFixing(IndexON,D2371,TRUE,_xll.ohTrigger(RecalcTrigger,TriggerON)),NA())</f>
        <v>1.8362455878309092E-2</v>
      </c>
      <c r="H2371" s="49">
        <f>_xll.qlCalendarAdvance(IborCalendar,$H2370,B2371,"f",FALSE)</f>
        <v>56234</v>
      </c>
      <c r="I2371" s="49">
        <f>_xll.qlInterestRateIndexValueDate(Index1M,$H2371)</f>
        <v>56236</v>
      </c>
      <c r="J2371" s="52">
        <f>IFERROR(_xll.qlIndexFixing(Index1M,$H2371,TRUE,_xll.ohTrigger(RecalcTrigger,Trigger1M)),NA())</f>
        <v>2.0580300524772485E-2</v>
      </c>
      <c r="K2371" s="52">
        <f>IFERROR(_xll.qlIndexFixing(ONIndex1M,I2371,TRUE,_xll.ohTrigger(RecalcTrigger,Trigger1M)),NA())</f>
        <v>2.0571787758152382E-2</v>
      </c>
      <c r="L2371" s="52">
        <f>IFERROR(_xll.qlIndexFixing(Index3M,H2371,TRUE,_xll.ohTrigger(RecalcTrigger,Trigger3M)),NA())</f>
        <v>2.1920934879773313E-2</v>
      </c>
      <c r="M2371" s="52">
        <f>IFERROR(_xll.qlIndexFixing(ONIndex3M,I2371,TRUE,_xll.ohTrigger(RecalcTrigger,Trigger3M)),NA())</f>
        <v>2.1890962087285359E-2</v>
      </c>
      <c r="N2371" s="52">
        <f>IFERROR(_xll.qlIndexFixing(Index6M,$H2371,TRUE,_xll.ohTrigger(RecalcTrigger,Trigger6M)),NA())</f>
        <v>2.3468145755695956E-2</v>
      </c>
      <c r="O2371" s="52">
        <f>IFERROR(_xll.qlIndexFixing(ONIndex6M,I2371,TRUE,_xll.ohTrigger(RecalcTrigger,Trigger6M)),NA())</f>
        <v>2.3389643224076551E-2</v>
      </c>
      <c r="P2371" s="52">
        <f>IFERROR(_xll.qlIndexFixing(Index1Y,$H2371,TRUE,_xll.ohTrigger(RecalcTrigger,Trigger1Y)),NA())</f>
        <v>2.5381156016929245E-2</v>
      </c>
      <c r="Q2371" s="52">
        <f>IFERROR(_xll.qlIndexFixing(ONIndex1Y,I2371,TRUE,_xll.ohTrigger(RecalcTrigger,Trigger1Y)),NA())</f>
        <v>2.5172699655300335E-2</v>
      </c>
    </row>
    <row r="2372" spans="2:17" x14ac:dyDescent="0.2">
      <c r="B2372" s="46" t="s">
        <v>51</v>
      </c>
      <c r="D2372" s="49">
        <f>_xll.qlCalendarAdvance(LocalCalendar,$D2371,B2372,"f",FALSE)</f>
        <v>56251</v>
      </c>
      <c r="E2372" s="49">
        <f>_xll.qlInterestRateIndexValueDate(IndexON,D2372)</f>
        <v>56251</v>
      </c>
      <c r="F2372" s="52">
        <f>IFERROR(_xll.qlIndexFixing(IndexON,D2372,TRUE,_xll.ohTrigger(RecalcTrigger,TriggerON)),NA())</f>
        <v>1.8357957252970181E-2</v>
      </c>
      <c r="H2372" s="49">
        <f>_xll.qlCalendarAdvance(IborCalendar,$H2371,B2372,"f",FALSE)</f>
        <v>56241</v>
      </c>
      <c r="I2372" s="49">
        <f>_xll.qlInterestRateIndexValueDate(Index1M,$H2372)</f>
        <v>56247</v>
      </c>
      <c r="J2372" s="52">
        <f>IFERROR(_xll.qlIndexFixing(Index1M,$H2372,TRUE,_xll.ohTrigger(RecalcTrigger,Trigger1M)),NA())</f>
        <v>2.0572667019022946E-2</v>
      </c>
      <c r="K2372" s="52">
        <f>IFERROR(_xll.qlIndexFixing(ONIndex1M,I2372,TRUE,_xll.ohTrigger(RecalcTrigger,Trigger1M)),NA())</f>
        <v>2.0564724573235438E-2</v>
      </c>
      <c r="L2372" s="52">
        <f>IFERROR(_xll.qlIndexFixing(Index3M,H2372,TRUE,_xll.ohTrigger(RecalcTrigger,Trigger3M)),NA())</f>
        <v>2.1914335229457509E-2</v>
      </c>
      <c r="M2372" s="52">
        <f>IFERROR(_xll.qlIndexFixing(ONIndex3M,I2372,TRUE,_xll.ohTrigger(RecalcTrigger,Trigger3M)),NA())</f>
        <v>2.1883752928095745E-2</v>
      </c>
      <c r="N2372" s="52">
        <f>IFERROR(_xll.qlIndexFixing(Index6M,$H2372,TRUE,_xll.ohTrigger(RecalcTrigger,Trigger6M)),NA())</f>
        <v>2.3460884146657923E-2</v>
      </c>
      <c r="O2372" s="52">
        <f>IFERROR(_xll.qlIndexFixing(ONIndex6M,I2372,TRUE,_xll.ohTrigger(RecalcTrigger,Trigger6M)),NA())</f>
        <v>2.3382521526844613E-2</v>
      </c>
      <c r="P2372" s="52">
        <f>IFERROR(_xll.qlIndexFixing(Index1Y,$H2372,TRUE,_xll.ohTrigger(RecalcTrigger,Trigger1Y)),NA())</f>
        <v>2.537412528744111E-2</v>
      </c>
      <c r="Q2372" s="52">
        <f>IFERROR(_xll.qlIndexFixing(ONIndex1Y,I2372,TRUE,_xll.ohTrigger(RecalcTrigger,Trigger1Y)),NA())</f>
        <v>2.5166122585691397E-2</v>
      </c>
    </row>
    <row r="2373" spans="2:17" x14ac:dyDescent="0.2">
      <c r="B2373" s="46" t="s">
        <v>51</v>
      </c>
      <c r="D2373" s="49">
        <f>_xll.qlCalendarAdvance(LocalCalendar,$D2372,B2373,"f",FALSE)</f>
        <v>56258</v>
      </c>
      <c r="E2373" s="49">
        <f>_xll.qlInterestRateIndexValueDate(IndexON,D2373)</f>
        <v>56258</v>
      </c>
      <c r="F2373" s="52">
        <f>IFERROR(_xll.qlIndexFixing(IndexON,D2373,TRUE,_xll.ohTrigger(RecalcTrigger,TriggerON)),NA())</f>
        <v>1.8353456733626317E-2</v>
      </c>
      <c r="H2373" s="49">
        <f>_xll.qlCalendarAdvance(IborCalendar,$H2372,B2373,"f",FALSE)</f>
        <v>56248</v>
      </c>
      <c r="I2373" s="49">
        <f>_xll.qlInterestRateIndexValueDate(Index1M,$H2373)</f>
        <v>56251</v>
      </c>
      <c r="J2373" s="52">
        <f>IFERROR(_xll.qlIndexFixing(Index1M,$H2373,TRUE,_xll.ohTrigger(RecalcTrigger,Trigger1M)),NA())</f>
        <v>2.0570078743859719E-2</v>
      </c>
      <c r="K2373" s="52">
        <f>IFERROR(_xll.qlIndexFixing(ONIndex1M,I2373,TRUE,_xll.ohTrigger(RecalcTrigger,Trigger1M)),NA())</f>
        <v>2.0562681525344573E-2</v>
      </c>
      <c r="L2373" s="52">
        <f>IFERROR(_xll.qlIndexFixing(Index3M,H2373,TRUE,_xll.ohTrigger(RecalcTrigger,Trigger3M)),NA())</f>
        <v>2.1911020844646245E-2</v>
      </c>
      <c r="M2373" s="52">
        <f>IFERROR(_xll.qlIndexFixing(ONIndex3M,I2373,TRUE,_xll.ohTrigger(RecalcTrigger,Trigger3M)),NA())</f>
        <v>2.1881804208696565E-2</v>
      </c>
      <c r="N2373" s="52">
        <f>IFERROR(_xll.qlIndexFixing(Index6M,$H2373,TRUE,_xll.ohTrigger(RecalcTrigger,Trigger6M)),NA())</f>
        <v>2.345781177280723E-2</v>
      </c>
      <c r="O2373" s="52">
        <f>IFERROR(_xll.qlIndexFixing(ONIndex6M,I2373,TRUE,_xll.ohTrigger(RecalcTrigger,Trigger6M)),NA())</f>
        <v>2.3380800494088305E-2</v>
      </c>
      <c r="P2373" s="52">
        <f>IFERROR(_xll.qlIndexFixing(Index1Y,$H2373,TRUE,_xll.ohTrigger(RecalcTrigger,Trigger1Y)),NA())</f>
        <v>2.5372688099056639E-2</v>
      </c>
      <c r="Q2373" s="52">
        <f>IFERROR(_xll.qlIndexFixing(ONIndex1Y,I2373,TRUE,_xll.ohTrigger(RecalcTrigger,Trigger1Y)),NA())</f>
        <v>2.5164886294994915E-2</v>
      </c>
    </row>
    <row r="2374" spans="2:17" x14ac:dyDescent="0.2">
      <c r="B2374" s="46" t="s">
        <v>51</v>
      </c>
      <c r="D2374" s="49">
        <f>_xll.qlCalendarAdvance(LocalCalendar,$D2373,B2374,"f",FALSE)</f>
        <v>56265</v>
      </c>
      <c r="E2374" s="49">
        <f>_xll.qlInterestRateIndexValueDate(IndexON,D2374)</f>
        <v>56265</v>
      </c>
      <c r="F2374" s="52">
        <f>IFERROR(_xll.qlIndexFixing(IndexON,D2374,TRUE,_xll.ohTrigger(RecalcTrigger,TriggerON)),NA())</f>
        <v>1.8349100220129699E-2</v>
      </c>
      <c r="H2374" s="49">
        <f>_xll.qlCalendarAdvance(IborCalendar,$H2373,B2374,"f",FALSE)</f>
        <v>56255</v>
      </c>
      <c r="I2374" s="49">
        <f>_xll.qlInterestRateIndexValueDate(Index1M,$H2374)</f>
        <v>56257</v>
      </c>
      <c r="J2374" s="52">
        <f>IFERROR(_xll.qlIndexFixing(Index1M,$H2374,TRUE,_xll.ohTrigger(RecalcTrigger,Trigger1M)),NA())</f>
        <v>2.0566453594683953E-2</v>
      </c>
      <c r="K2374" s="52">
        <f>IFERROR(_xll.qlIndexFixing(ONIndex1M,I2374,TRUE,_xll.ohTrigger(RecalcTrigger,Trigger1M)),NA())</f>
        <v>2.0558285511871333E-2</v>
      </c>
      <c r="L2374" s="52">
        <f>IFERROR(_xll.qlIndexFixing(Index3M,H2374,TRUE,_xll.ohTrigger(RecalcTrigger,Trigger3M)),NA())</f>
        <v>2.1907052518529646E-2</v>
      </c>
      <c r="M2374" s="52">
        <f>IFERROR(_xll.qlIndexFixing(ONIndex3M,I2374,TRUE,_xll.ohTrigger(RecalcTrigger,Trigger3M)),NA())</f>
        <v>2.187719464010307E-2</v>
      </c>
      <c r="N2374" s="52">
        <f>IFERROR(_xll.qlIndexFixing(Index6M,$H2374,TRUE,_xll.ohTrigger(RecalcTrigger,Trigger6M)),NA())</f>
        <v>2.3453847124824501E-2</v>
      </c>
      <c r="O2374" s="52">
        <f>IFERROR(_xll.qlIndexFixing(ONIndex6M,I2374,TRUE,_xll.ohTrigger(RecalcTrigger,Trigger6M)),NA())</f>
        <v>2.3376041429585825E-2</v>
      </c>
      <c r="P2374" s="52">
        <f>IFERROR(_xll.qlIndexFixing(Index1Y,$H2374,TRUE,_xll.ohTrigger(RecalcTrigger,Trigger1Y)),NA())</f>
        <v>2.5367718815272128E-2</v>
      </c>
      <c r="Q2374" s="52">
        <f>IFERROR(_xll.qlIndexFixing(ONIndex1Y,I2374,TRUE,_xll.ohTrigger(RecalcTrigger,Trigger1Y)),NA())</f>
        <v>2.5160128862893316E-2</v>
      </c>
    </row>
    <row r="2375" spans="2:17" x14ac:dyDescent="0.2">
      <c r="B2375" s="46" t="s">
        <v>51</v>
      </c>
      <c r="D2375" s="49">
        <f>_xll.qlCalendarAdvance(LocalCalendar,$D2374,B2375,"f",FALSE)</f>
        <v>56272</v>
      </c>
      <c r="E2375" s="49">
        <f>_xll.qlInterestRateIndexValueDate(IndexON,D2375)</f>
        <v>56272</v>
      </c>
      <c r="F2375" s="52">
        <f>IFERROR(_xll.qlIndexFixing(IndexON,D2375,TRUE,_xll.ohTrigger(RecalcTrigger,TriggerON)),NA())</f>
        <v>1.834445001292373E-2</v>
      </c>
      <c r="H2375" s="49">
        <f>_xll.qlCalendarAdvance(IborCalendar,$H2374,B2375,"f",FALSE)</f>
        <v>56262</v>
      </c>
      <c r="I2375" s="49">
        <f>_xll.qlInterestRateIndexValueDate(Index1M,$H2375)</f>
        <v>56264</v>
      </c>
      <c r="J2375" s="52">
        <f>IFERROR(_xll.qlIndexFixing(Index1M,$H2375,TRUE,_xll.ohTrigger(RecalcTrigger,Trigger1M)),NA())</f>
        <v>2.0562170922749218E-2</v>
      </c>
      <c r="K2375" s="52">
        <f>IFERROR(_xll.qlIndexFixing(ONIndex1M,I2375,TRUE,_xll.ohTrigger(RecalcTrigger,Trigger1M)),NA())</f>
        <v>2.0553767977924409E-2</v>
      </c>
      <c r="L2375" s="52">
        <f>IFERROR(_xll.qlIndexFixing(Index3M,H2375,TRUE,_xll.ohTrigger(RecalcTrigger,Trigger3M)),NA())</f>
        <v>2.1902420846021009E-2</v>
      </c>
      <c r="M2375" s="52">
        <f>IFERROR(_xll.qlIndexFixing(ONIndex3M,I2375,TRUE,_xll.ohTrigger(RecalcTrigger,Trigger3M)),NA())</f>
        <v>2.1872601284567139E-2</v>
      </c>
      <c r="N2375" s="52">
        <f>IFERROR(_xll.qlIndexFixing(Index6M,$H2375,TRUE,_xll.ohTrigger(RecalcTrigger,Trigger6M)),NA())</f>
        <v>2.3449219157385834E-2</v>
      </c>
      <c r="O2375" s="52">
        <f>IFERROR(_xll.qlIndexFixing(ONIndex6M,I2375,TRUE,_xll.ohTrigger(RecalcTrigger,Trigger6M)),NA())</f>
        <v>2.3371502059506E-2</v>
      </c>
      <c r="P2375" s="52">
        <f>IFERROR(_xll.qlIndexFixing(Index1Y,$H2375,TRUE,_xll.ohTrigger(RecalcTrigger,Trigger1Y)),NA())</f>
        <v>2.5363225841623326E-2</v>
      </c>
      <c r="Q2375" s="52">
        <f>IFERROR(_xll.qlIndexFixing(ONIndex1Y,I2375,TRUE,_xll.ohTrigger(RecalcTrigger,Trigger1Y)),NA())</f>
        <v>2.515592500155428E-2</v>
      </c>
    </row>
    <row r="2376" spans="2:17" x14ac:dyDescent="0.2">
      <c r="B2376" s="46" t="s">
        <v>51</v>
      </c>
      <c r="D2376" s="49">
        <f>_xll.qlCalendarAdvance(LocalCalendar,$D2375,B2376,"f",FALSE)</f>
        <v>56279</v>
      </c>
      <c r="E2376" s="49">
        <f>_xll.qlInterestRateIndexValueDate(IndexON,D2376)</f>
        <v>56279</v>
      </c>
      <c r="F2376" s="52">
        <f>IFERROR(_xll.qlIndexFixing(IndexON,D2376,TRUE,_xll.ohTrigger(RecalcTrigger,TriggerON)),NA())</f>
        <v>1.8339943811538362E-2</v>
      </c>
      <c r="H2376" s="49">
        <f>_xll.qlCalendarAdvance(IborCalendar,$H2375,B2376,"f",FALSE)</f>
        <v>56269</v>
      </c>
      <c r="I2376" s="49">
        <f>_xll.qlInterestRateIndexValueDate(Index1M,$H2376)</f>
        <v>56271</v>
      </c>
      <c r="J2376" s="52">
        <f>IFERROR(_xll.qlIndexFixing(Index1M,$H2376,TRUE,_xll.ohTrigger(RecalcTrigger,Trigger1M)),NA())</f>
        <v>2.055735688920507E-2</v>
      </c>
      <c r="K2376" s="52">
        <f>IFERROR(_xll.qlIndexFixing(ONIndex1M,I2376,TRUE,_xll.ohTrigger(RecalcTrigger,Trigger1M)),NA())</f>
        <v>2.0549242051330907E-2</v>
      </c>
      <c r="L2376" s="52">
        <f>IFERROR(_xll.qlIndexFixing(Index3M,H2376,TRUE,_xll.ohTrigger(RecalcTrigger,Trigger3M)),NA())</f>
        <v>2.1897787064145469E-2</v>
      </c>
      <c r="M2376" s="52">
        <f>IFERROR(_xll.qlIndexFixing(ONIndex3M,I2376,TRUE,_xll.ohTrigger(RecalcTrigger,Trigger3M)),NA())</f>
        <v>2.1868005825593784E-2</v>
      </c>
      <c r="N2376" s="52">
        <f>IFERROR(_xll.qlIndexFixing(Index6M,$H2376,TRUE,_xll.ohTrigger(RecalcTrigger,Trigger6M)),NA())</f>
        <v>2.3444588449419362E-2</v>
      </c>
      <c r="O2376" s="52">
        <f>IFERROR(_xll.qlIndexFixing(ONIndex6M,I2376,TRUE,_xll.ohTrigger(RecalcTrigger,Trigger6M)),NA())</f>
        <v>2.3366959970321233E-2</v>
      </c>
      <c r="P2376" s="52">
        <f>IFERROR(_xll.qlIndexFixing(Index1Y,$H2376,TRUE,_xll.ohTrigger(RecalcTrigger,Trigger1Y)),NA())</f>
        <v>2.5358725914914153E-2</v>
      </c>
      <c r="Q2376" s="52">
        <f>IFERROR(_xll.qlIndexFixing(ONIndex1Y,I2376,TRUE,_xll.ohTrigger(RecalcTrigger,Trigger1Y)),NA())</f>
        <v>2.5151714341333786E-2</v>
      </c>
    </row>
    <row r="2377" spans="2:17" x14ac:dyDescent="0.2">
      <c r="B2377" s="46" t="s">
        <v>51</v>
      </c>
      <c r="D2377" s="49">
        <f>_xll.qlCalendarAdvance(LocalCalendar,$D2376,B2377,"f",FALSE)</f>
        <v>56286</v>
      </c>
      <c r="E2377" s="49">
        <f>_xll.qlInterestRateIndexValueDate(IndexON,D2377)</f>
        <v>56286</v>
      </c>
      <c r="F2377" s="52">
        <f>IFERROR(_xll.qlIndexFixing(IndexON,D2377,TRUE,_xll.ohTrigger(RecalcTrigger,TriggerON)),NA())</f>
        <v>1.8335435716148041E-2</v>
      </c>
      <c r="H2377" s="49">
        <f>_xll.qlCalendarAdvance(IborCalendar,$H2376,B2377,"f",FALSE)</f>
        <v>56276</v>
      </c>
      <c r="I2377" s="49">
        <f>_xll.qlInterestRateIndexValueDate(Index1M,$H2377)</f>
        <v>56278</v>
      </c>
      <c r="J2377" s="52">
        <f>IFERROR(_xll.qlIndexFixing(Index1M,$H2377,TRUE,_xll.ohTrigger(RecalcTrigger,Trigger1M)),NA())</f>
        <v>2.0552016223767504E-2</v>
      </c>
      <c r="K2377" s="52">
        <f>IFERROR(_xll.qlIndexFixing(ONIndex1M,I2377,TRUE,_xll.ohTrigger(RecalcTrigger,Trigger1M)),NA())</f>
        <v>2.0544707732170764E-2</v>
      </c>
      <c r="L2377" s="52">
        <f>IFERROR(_xll.qlIndexFixing(Index3M,H2377,TRUE,_xll.ohTrigger(RecalcTrigger,Trigger3M)),NA())</f>
        <v>2.1893151172908354E-2</v>
      </c>
      <c r="M2377" s="52">
        <f>IFERROR(_xll.qlIndexFixing(ONIndex3M,I2377,TRUE,_xll.ohTrigger(RecalcTrigger,Trigger3M)),NA())</f>
        <v>2.1863408263582684E-2</v>
      </c>
      <c r="N2377" s="52">
        <f>IFERROR(_xll.qlIndexFixing(Index6M,$H2377,TRUE,_xll.ohTrigger(RecalcTrigger,Trigger6M)),NA())</f>
        <v>2.3439955000944077E-2</v>
      </c>
      <c r="O2377" s="52">
        <f>IFERROR(_xll.qlIndexFixing(ONIndex6M,I2377,TRUE,_xll.ohTrigger(RecalcTrigger,Trigger6M)),NA())</f>
        <v>2.3362415161791716E-2</v>
      </c>
      <c r="P2377" s="52">
        <f>IFERROR(_xll.qlIndexFixing(Index1Y,$H2377,TRUE,_xll.ohTrigger(RecalcTrigger,Trigger1Y)),NA())</f>
        <v>2.5354219035237244E-2</v>
      </c>
      <c r="Q2377" s="52">
        <f>IFERROR(_xll.qlIndexFixing(ONIndex1Y,I2377,TRUE,_xll.ohTrigger(RecalcTrigger,Trigger1Y)),NA())</f>
        <v>2.5147496882551579E-2</v>
      </c>
    </row>
    <row r="2378" spans="2:17" x14ac:dyDescent="0.2">
      <c r="B2378" s="46" t="s">
        <v>51</v>
      </c>
      <c r="D2378" s="49">
        <f>_xll.qlCalendarAdvance(LocalCalendar,$D2377,B2378,"f",FALSE)</f>
        <v>56293</v>
      </c>
      <c r="E2378" s="49">
        <f>_xll.qlInterestRateIndexValueDate(IndexON,D2378)</f>
        <v>56293</v>
      </c>
      <c r="F2378" s="52">
        <f>IFERROR(_xll.qlIndexFixing(IndexON,D2378,TRUE,_xll.ohTrigger(RecalcTrigger,TriggerON)),NA())</f>
        <v>1.8331070167079133E-2</v>
      </c>
      <c r="H2378" s="49">
        <f>_xll.qlCalendarAdvance(IborCalendar,$H2377,B2378,"f",FALSE)</f>
        <v>56283</v>
      </c>
      <c r="I2378" s="49">
        <f>_xll.qlInterestRateIndexValueDate(Index1M,$H2378)</f>
        <v>56285</v>
      </c>
      <c r="J2378" s="52">
        <f>IFERROR(_xll.qlIndexFixing(Index1M,$H2378,TRUE,_xll.ohTrigger(RecalcTrigger,Trigger1M)),NA())</f>
        <v>2.0547190254672616E-2</v>
      </c>
      <c r="K2378" s="52">
        <f>IFERROR(_xll.qlIndexFixing(ONIndex1M,I2378,TRUE,_xll.ohTrigger(RecalcTrigger,Trigger1M)),NA())</f>
        <v>2.0540165020523915E-2</v>
      </c>
      <c r="L2378" s="52">
        <f>IFERROR(_xll.qlIndexFixing(Index3M,H2378,TRUE,_xll.ohTrigger(RecalcTrigger,Trigger3M)),NA())</f>
        <v>2.1888180627281914E-2</v>
      </c>
      <c r="M2378" s="52">
        <f>IFERROR(_xll.qlIndexFixing(ONIndex3M,I2378,TRUE,_xll.ohTrigger(RecalcTrigger,Trigger3M)),NA())</f>
        <v>2.1858808598214097E-2</v>
      </c>
      <c r="N2378" s="52">
        <f>IFERROR(_xll.qlIndexFixing(Index6M,$H2378,TRUE,_xll.ohTrigger(RecalcTrigger,Trigger6M)),NA())</f>
        <v>2.3435318811978963E-2</v>
      </c>
      <c r="O2378" s="52">
        <f>IFERROR(_xll.qlIndexFixing(ONIndex6M,I2378,TRUE,_xll.ohTrigger(RecalcTrigger,Trigger6M)),NA())</f>
        <v>2.3357867634077323E-2</v>
      </c>
      <c r="P2378" s="52">
        <f>IFERROR(_xll.qlIndexFixing(Index1Y,$H2378,TRUE,_xll.ohTrigger(RecalcTrigger,Trigger1Y)),NA())</f>
        <v>2.5349705202686111E-2</v>
      </c>
      <c r="Q2378" s="52">
        <f>IFERROR(_xll.qlIndexFixing(ONIndex1Y,I2378,TRUE,_xll.ohTrigger(RecalcTrigger,Trigger1Y)),NA())</f>
        <v>2.5143272625287594E-2</v>
      </c>
    </row>
    <row r="2379" spans="2:17" x14ac:dyDescent="0.2">
      <c r="B2379" s="46" t="s">
        <v>51</v>
      </c>
      <c r="D2379" s="49">
        <f>_xll.qlCalendarAdvance(LocalCalendar,$D2378,B2379,"f",FALSE)</f>
        <v>56300</v>
      </c>
      <c r="E2379" s="49">
        <f>_xll.qlInterestRateIndexValueDate(IndexON,D2379)</f>
        <v>56300</v>
      </c>
      <c r="F2379" s="52">
        <f>IFERROR(_xll.qlIndexFixing(IndexON,D2379,TRUE,_xll.ohTrigger(RecalcTrigger,TriggerON)),NA())</f>
        <v>1.832641384335254E-2</v>
      </c>
      <c r="H2379" s="49">
        <f>_xll.qlCalendarAdvance(IborCalendar,$H2378,B2379,"f",FALSE)</f>
        <v>56290</v>
      </c>
      <c r="I2379" s="49">
        <f>_xll.qlInterestRateIndexValueDate(Index1M,$H2379)</f>
        <v>56292</v>
      </c>
      <c r="J2379" s="52">
        <f>IFERROR(_xll.qlIndexFixing(Index1M,$H2379,TRUE,_xll.ohTrigger(RecalcTrigger,Trigger1M)),NA())</f>
        <v>2.0542615927232926E-2</v>
      </c>
      <c r="K2379" s="52">
        <f>IFERROR(_xll.qlIndexFixing(ONIndex1M,I2379,TRUE,_xll.ohTrigger(RecalcTrigger,Trigger1M)),NA())</f>
        <v>2.0535613916150552E-2</v>
      </c>
      <c r="L2379" s="52">
        <f>IFERROR(_xll.qlIndexFixing(Index3M,H2379,TRUE,_xll.ohTrigger(RecalcTrigger,Trigger3M)),NA())</f>
        <v>2.1883540949326825E-2</v>
      </c>
      <c r="M2379" s="52">
        <f>IFERROR(_xll.qlIndexFixing(ONIndex3M,I2379,TRUE,_xll.ohTrigger(RecalcTrigger,Trigger3M)),NA())</f>
        <v>2.1854206829567957E-2</v>
      </c>
      <c r="N2379" s="52">
        <f>IFERROR(_xll.qlIndexFixing(Index6M,$H2379,TRUE,_xll.ohTrigger(RecalcTrigger,Trigger6M)),NA())</f>
        <v>2.3430679882543461E-2</v>
      </c>
      <c r="O2379" s="52">
        <f>IFERROR(_xll.qlIndexFixing(ONIndex6M,I2379,TRUE,_xll.ohTrigger(RecalcTrigger,Trigger6M)),NA())</f>
        <v>2.3353317387178052E-2</v>
      </c>
      <c r="P2379" s="52">
        <f>IFERROR(_xll.qlIndexFixing(Index1Y,$H2379,TRUE,_xll.ohTrigger(RecalcTrigger,Trigger1Y)),NA())</f>
        <v>2.5345184417354054E-2</v>
      </c>
      <c r="Q2379" s="52">
        <f>IFERROR(_xll.qlIndexFixing(ONIndex1Y,I2379,TRUE,_xll.ohTrigger(RecalcTrigger,Trigger1Y)),NA())</f>
        <v>2.5139041569222087E-2</v>
      </c>
    </row>
    <row r="2380" spans="2:17" x14ac:dyDescent="0.2">
      <c r="B2380" s="46" t="s">
        <v>51</v>
      </c>
      <c r="D2380" s="49">
        <f>_xll.qlCalendarAdvance(LocalCalendar,$D2379,B2380,"f",FALSE)</f>
        <v>56307</v>
      </c>
      <c r="E2380" s="49">
        <f>_xll.qlInterestRateIndexValueDate(IndexON,D2380)</f>
        <v>56307</v>
      </c>
      <c r="F2380" s="52">
        <f>IFERROR(_xll.qlIndexFixing(IndexON,D2380,TRUE,_xll.ohTrigger(RecalcTrigger,TriggerON)),NA())</f>
        <v>1.8321900065974006E-2</v>
      </c>
      <c r="H2380" s="49">
        <f>_xll.qlCalendarAdvance(IborCalendar,$H2379,B2380,"f",FALSE)</f>
        <v>56297</v>
      </c>
      <c r="I2380" s="49">
        <f>_xll.qlInterestRateIndexValueDate(Index1M,$H2380)</f>
        <v>56299</v>
      </c>
      <c r="J2380" s="52">
        <f>IFERROR(_xll.qlIndexFixing(Index1M,$H2380,TRUE,_xll.ohTrigger(RecalcTrigger,Trigger1M)),NA())</f>
        <v>2.0538033195835706E-2</v>
      </c>
      <c r="K2380" s="52">
        <f>IFERROR(_xll.qlIndexFixing(ONIndex1M,I2380,TRUE,_xll.ohTrigger(RecalcTrigger,Trigger1M)),NA())</f>
        <v>2.0531054419210548E-2</v>
      </c>
      <c r="L2380" s="52">
        <f>IFERROR(_xll.qlIndexFixing(Index3M,H2380,TRUE,_xll.ohTrigger(RecalcTrigger,Trigger3M)),NA())</f>
        <v>2.1878899162098977E-2</v>
      </c>
      <c r="M2380" s="52">
        <f>IFERROR(_xll.qlIndexFixing(ONIndex3M,I2380,TRUE,_xll.ohTrigger(RecalcTrigger,Trigger3M)),NA())</f>
        <v>2.1849602957644265E-2</v>
      </c>
      <c r="N2380" s="52">
        <f>IFERROR(_xll.qlIndexFixing(Index6M,$H2380,TRUE,_xll.ohTrigger(RecalcTrigger,Trigger6M)),NA())</f>
        <v>2.3426038212655233E-2</v>
      </c>
      <c r="O2380" s="52">
        <f>IFERROR(_xll.qlIndexFixing(ONIndex6M,I2380,TRUE,_xll.ohTrigger(RecalcTrigger,Trigger6M)),NA())</f>
        <v>2.3348764420934032E-2</v>
      </c>
      <c r="P2380" s="52">
        <f>IFERROR(_xll.qlIndexFixing(Index1Y,$H2380,TRUE,_xll.ohTrigger(RecalcTrigger,Trigger1Y)),NA())</f>
        <v>2.5340656679334366E-2</v>
      </c>
      <c r="Q2380" s="52">
        <f>IFERROR(_xll.qlIndexFixing(ONIndex1Y,I2380,TRUE,_xll.ohTrigger(RecalcTrigger,Trigger1Y)),NA())</f>
        <v>2.5134803714434995E-2</v>
      </c>
    </row>
    <row r="2381" spans="2:17" x14ac:dyDescent="0.2">
      <c r="B2381" s="46" t="s">
        <v>51</v>
      </c>
      <c r="D2381" s="49">
        <f>_xll.qlCalendarAdvance(LocalCalendar,$D2380,B2381,"f",FALSE)</f>
        <v>56314</v>
      </c>
      <c r="E2381" s="49">
        <f>_xll.qlInterestRateIndexValueDate(IndexON,D2381)</f>
        <v>56314</v>
      </c>
      <c r="F2381" s="52">
        <f>IFERROR(_xll.qlIndexFixing(IndexON,D2381,TRUE,_xll.ohTrigger(RecalcTrigger,TriggerON)),NA())</f>
        <v>1.8317384394537228E-2</v>
      </c>
      <c r="H2381" s="49">
        <f>_xll.qlCalendarAdvance(IborCalendar,$H2380,B2381,"f",FALSE)</f>
        <v>56304</v>
      </c>
      <c r="I2381" s="49">
        <f>_xll.qlInterestRateIndexValueDate(Index1M,$H2381)</f>
        <v>56306</v>
      </c>
      <c r="J2381" s="52">
        <f>IFERROR(_xll.qlIndexFixing(Index1M,$H2381,TRUE,_xll.ohTrigger(RecalcTrigger,Trigger1M)),NA())</f>
        <v>2.0533442060492377E-2</v>
      </c>
      <c r="K2381" s="52">
        <f>IFERROR(_xll.qlIndexFixing(ONIndex1M,I2381,TRUE,_xll.ohTrigger(RecalcTrigger,Trigger1M)),NA())</f>
        <v>2.0526486529783838E-2</v>
      </c>
      <c r="L2381" s="52">
        <f>IFERROR(_xll.qlIndexFixing(Index3M,H2381,TRUE,_xll.ohTrigger(RecalcTrigger,Trigger3M)),NA())</f>
        <v>2.1874255265609151E-2</v>
      </c>
      <c r="M2381" s="52">
        <f>IFERROR(_xll.qlIndexFixing(ONIndex3M,I2381,TRUE,_xll.ohTrigger(RecalcTrigger,Trigger3M)),NA())</f>
        <v>2.1844996982602893E-2</v>
      </c>
      <c r="N2381" s="52">
        <f>IFERROR(_xll.qlIndexFixing(Index6M,$H2381,TRUE,_xll.ohTrigger(RecalcTrigger,Trigger6M)),NA())</f>
        <v>2.3421393802335034E-2</v>
      </c>
      <c r="O2381" s="52">
        <f>IFERROR(_xll.qlIndexFixing(ONIndex6M,I2381,TRUE,_xll.ohTrigger(RecalcTrigger,Trigger6M)),NA())</f>
        <v>2.334420873558507E-2</v>
      </c>
      <c r="P2381" s="52">
        <f>IFERROR(_xll.qlIndexFixing(Index1Y,$H2381,TRUE,_xll.ohTrigger(RecalcTrigger,Trigger1Y)),NA())</f>
        <v>2.5336121988720341E-2</v>
      </c>
      <c r="Q2381" s="52">
        <f>IFERROR(_xll.qlIndexFixing(ONIndex1Y,I2381,TRUE,_xll.ohTrigger(RecalcTrigger,Trigger1Y)),NA())</f>
        <v>2.5130559061166124E-2</v>
      </c>
    </row>
    <row r="2382" spans="2:17" x14ac:dyDescent="0.2">
      <c r="B2382" s="46" t="s">
        <v>51</v>
      </c>
      <c r="D2382" s="49">
        <f>_xll.qlCalendarAdvance(LocalCalendar,$D2381,B2382,"f",FALSE)</f>
        <v>56321</v>
      </c>
      <c r="E2382" s="49">
        <f>_xll.qlInterestRateIndexValueDate(IndexON,D2382)</f>
        <v>56321</v>
      </c>
      <c r="F2382" s="52">
        <f>IFERROR(_xll.qlIndexFixing(IndexON,D2382,TRUE,_xll.ohTrigger(RecalcTrigger,TriggerON)),NA())</f>
        <v>1.8312866829095498E-2</v>
      </c>
      <c r="H2382" s="49">
        <f>_xll.qlCalendarAdvance(IborCalendar,$H2381,B2382,"f",FALSE)</f>
        <v>56311</v>
      </c>
      <c r="I2382" s="49">
        <f>_xll.qlInterestRateIndexValueDate(Index1M,$H2382)</f>
        <v>56313</v>
      </c>
      <c r="J2382" s="52">
        <f>IFERROR(_xll.qlIndexFixing(Index1M,$H2382,TRUE,_xll.ohTrigger(RecalcTrigger,Trigger1M)),NA())</f>
        <v>2.052986503707277E-2</v>
      </c>
      <c r="K2382" s="52">
        <f>IFERROR(_xll.qlIndexFixing(ONIndex1M,I2382,TRUE,_xll.ohTrigger(RecalcTrigger,Trigger1M)),NA())</f>
        <v>2.0521910247630615E-2</v>
      </c>
      <c r="L2382" s="52">
        <f>IFERROR(_xll.qlIndexFixing(Index3M,H2382,TRUE,_xll.ohTrigger(RecalcTrigger,Trigger3M)),NA())</f>
        <v>2.1870601626504529E-2</v>
      </c>
      <c r="M2382" s="52">
        <f>IFERROR(_xll.qlIndexFixing(ONIndex3M,I2382,TRUE,_xll.ohTrigger(RecalcTrigger,Trigger3M)),NA())</f>
        <v>2.1840388904204033E-2</v>
      </c>
      <c r="N2382" s="52">
        <f>IFERROR(_xll.qlIndexFixing(Index6M,$H2382,TRUE,_xll.ohTrigger(RecalcTrigger,Trigger6M)),NA())</f>
        <v>2.3419300530748633E-2</v>
      </c>
      <c r="O2382" s="52">
        <f>IFERROR(_xll.qlIndexFixing(ONIndex6M,I2382,TRUE,_xll.ohTrigger(RecalcTrigger,Trigger6M)),NA())</f>
        <v>2.3339650330891359E-2</v>
      </c>
      <c r="P2382" s="52">
        <f>IFERROR(_xll.qlIndexFixing(Index1Y,$H2382,TRUE,_xll.ohTrigger(RecalcTrigger,Trigger1Y)),NA())</f>
        <v>2.5331580345606154E-2</v>
      </c>
      <c r="Q2382" s="52">
        <f>IFERROR(_xll.qlIndexFixing(ONIndex1Y,I2382,TRUE,_xll.ohTrigger(RecalcTrigger,Trigger1Y)),NA())</f>
        <v>2.5126307609175669E-2</v>
      </c>
    </row>
    <row r="2383" spans="2:17" x14ac:dyDescent="0.2">
      <c r="B2383" s="46" t="s">
        <v>51</v>
      </c>
      <c r="D2383" s="49">
        <f>_xll.qlCalendarAdvance(LocalCalendar,$D2382,B2383,"f",FALSE)</f>
        <v>56328</v>
      </c>
      <c r="E2383" s="49">
        <f>_xll.qlInterestRateIndexValueDate(IndexON,D2383)</f>
        <v>56328</v>
      </c>
      <c r="F2383" s="52">
        <f>IFERROR(_xll.qlIndexFixing(IndexON,D2383,TRUE,_xll.ohTrigger(RecalcTrigger,TriggerON)),NA())</f>
        <v>1.8308347369648814E-2</v>
      </c>
      <c r="H2383" s="49">
        <f>_xll.qlCalendarAdvance(IborCalendar,$H2382,B2383,"f",FALSE)</f>
        <v>56318</v>
      </c>
      <c r="I2383" s="49">
        <f>_xll.qlInterestRateIndexValueDate(Index1M,$H2383)</f>
        <v>56320</v>
      </c>
      <c r="J2383" s="52">
        <f>IFERROR(_xll.qlIndexFixing(Index1M,$H2383,TRUE,_xll.ohTrigger(RecalcTrigger,Trigger1M)),NA())</f>
        <v>2.0525253642034447E-2</v>
      </c>
      <c r="K2383" s="52">
        <f>IFERROR(_xll.qlIndexFixing(ONIndex1M,I2383,TRUE,_xll.ohTrigger(RecalcTrigger,Trigger1M)),NA())</f>
        <v>2.0517325572830813E-2</v>
      </c>
      <c r="L2383" s="52">
        <f>IFERROR(_xll.qlIndexFixing(Index3M,H2383,TRUE,_xll.ohTrigger(RecalcTrigger,Trigger3M)),NA())</f>
        <v>2.1865952214675945E-2</v>
      </c>
      <c r="M2383" s="52">
        <f>IFERROR(_xll.qlIndexFixing(ONIndex3M,I2383,TRUE,_xll.ohTrigger(RecalcTrigger,Trigger3M)),NA())</f>
        <v>2.1835778722527621E-2</v>
      </c>
      <c r="N2383" s="52">
        <f>IFERROR(_xll.qlIndexFixing(Index6M,$H2383,TRUE,_xll.ohTrigger(RecalcTrigger,Trigger6M)),NA())</f>
        <v>2.341422258311841E-2</v>
      </c>
      <c r="O2383" s="52">
        <f>IFERROR(_xll.qlIndexFixing(ONIndex6M,I2383,TRUE,_xll.ohTrigger(RecalcTrigger,Trigger6M)),NA())</f>
        <v>2.3335089206852899E-2</v>
      </c>
      <c r="P2383" s="52">
        <f>IFERROR(_xll.qlIndexFixing(Index1Y,$H2383,TRUE,_xll.ohTrigger(RecalcTrigger,Trigger1Y)),NA())</f>
        <v>2.5327031750084876E-2</v>
      </c>
      <c r="Q2383" s="52">
        <f>IFERROR(_xll.qlIndexFixing(ONIndex1Y,I2383,TRUE,_xll.ohTrigger(RecalcTrigger,Trigger1Y)),NA())</f>
        <v>2.5122049358463627E-2</v>
      </c>
    </row>
    <row r="2384" spans="2:17" x14ac:dyDescent="0.2">
      <c r="B2384" s="46" t="s">
        <v>51</v>
      </c>
      <c r="D2384" s="49">
        <f>_xll.qlCalendarAdvance(LocalCalendar,$D2383,B2384,"f",FALSE)</f>
        <v>56335</v>
      </c>
      <c r="E2384" s="49">
        <f>_xll.qlInterestRateIndexValueDate(IndexON,D2384)</f>
        <v>56335</v>
      </c>
      <c r="F2384" s="52">
        <f>IFERROR(_xll.qlIndexFixing(IndexON,D2384,TRUE,_xll.ohTrigger(RecalcTrigger,TriggerON)),NA())</f>
        <v>1.8303826016197178E-2</v>
      </c>
      <c r="H2384" s="49">
        <f>_xll.qlCalendarAdvance(IborCalendar,$H2383,B2384,"f",FALSE)</f>
        <v>56325</v>
      </c>
      <c r="I2384" s="49">
        <f>_xll.qlInterestRateIndexValueDate(Index1M,$H2384)</f>
        <v>56327</v>
      </c>
      <c r="J2384" s="52">
        <f>IFERROR(_xll.qlIndexFixing(Index1M,$H2384,TRUE,_xll.ohTrigger(RecalcTrigger,Trigger1M)),NA())</f>
        <v>2.0520633841399905E-2</v>
      </c>
      <c r="K2384" s="52">
        <f>IFERROR(_xll.qlIndexFixing(ONIndex1M,I2384,TRUE,_xll.ohTrigger(RecalcTrigger,Trigger1M)),NA())</f>
        <v>2.0512732505464371E-2</v>
      </c>
      <c r="L2384" s="52">
        <f>IFERROR(_xll.qlIndexFixing(Index3M,H2384,TRUE,_xll.ohTrigger(RecalcTrigger,Trigger3M)),NA())</f>
        <v>2.1861300693402572E-2</v>
      </c>
      <c r="M2384" s="52">
        <f>IFERROR(_xll.qlIndexFixing(ONIndex3M,I2384,TRUE,_xll.ohTrigger(RecalcTrigger,Trigger3M)),NA())</f>
        <v>2.1831166437653593E-2</v>
      </c>
      <c r="N2384" s="52">
        <f>IFERROR(_xll.qlIndexFixing(Index6M,$H2384,TRUE,_xll.ohTrigger(RecalcTrigger,Trigger6M)),NA())</f>
        <v>2.3409567468565654E-2</v>
      </c>
      <c r="O2384" s="52">
        <f>IFERROR(_xll.qlIndexFixing(ONIndex6M,I2384,TRUE,_xll.ohTrigger(RecalcTrigger,Trigger6M)),NA())</f>
        <v>2.3330525363709498E-2</v>
      </c>
      <c r="P2384" s="52">
        <f>IFERROR(_xll.qlIndexFixing(Index1Y,$H2384,TRUE,_xll.ohTrigger(RecalcTrigger,Trigger1Y)),NA())</f>
        <v>2.5322476202251119E-2</v>
      </c>
      <c r="Q2384" s="52">
        <f>IFERROR(_xll.qlIndexFixing(ONIndex1Y,I2384,TRUE,_xll.ohTrigger(RecalcTrigger,Trigger1Y)),NA())</f>
        <v>2.5117784309189872E-2</v>
      </c>
    </row>
    <row r="2385" spans="2:17" x14ac:dyDescent="0.2">
      <c r="B2385" s="46" t="s">
        <v>51</v>
      </c>
      <c r="D2385" s="49">
        <f>_xll.qlCalendarAdvance(LocalCalendar,$D2384,B2385,"f",FALSE)</f>
        <v>56342</v>
      </c>
      <c r="E2385" s="49">
        <f>_xll.qlInterestRateIndexValueDate(IndexON,D2385)</f>
        <v>56342</v>
      </c>
      <c r="F2385" s="52">
        <f>IFERROR(_xll.qlIndexFixing(IndexON,D2385,TRUE,_xll.ohTrigger(RecalcTrigger,TriggerON)),NA())</f>
        <v>1.8299302768740588E-2</v>
      </c>
      <c r="H2385" s="49">
        <f>_xll.qlCalendarAdvance(IborCalendar,$H2384,B2385,"f",FALSE)</f>
        <v>56332</v>
      </c>
      <c r="I2385" s="49">
        <f>_xll.qlInterestRateIndexValueDate(Index1M,$H2385)</f>
        <v>56334</v>
      </c>
      <c r="J2385" s="52">
        <f>IFERROR(_xll.qlIndexFixing(Index1M,$H2385,TRUE,_xll.ohTrigger(RecalcTrigger,Trigger1M)),NA())</f>
        <v>2.0516005635186629E-2</v>
      </c>
      <c r="K2385" s="52">
        <f>IFERROR(_xll.qlIndexFixing(ONIndex1M,I2385,TRUE,_xll.ohTrigger(RecalcTrigger,Trigger1M)),NA())</f>
        <v>2.0509151037845896E-2</v>
      </c>
      <c r="L2385" s="52">
        <f>IFERROR(_xll.qlIndexFixing(Index3M,H2385,TRUE,_xll.ohTrigger(RecalcTrigger,Trigger3M)),NA())</f>
        <v>2.185664706269309E-2</v>
      </c>
      <c r="M2385" s="52">
        <f>IFERROR(_xll.qlIndexFixing(ONIndex3M,I2385,TRUE,_xll.ohTrigger(RecalcTrigger,Trigger3M)),NA())</f>
        <v>2.1827879721953991E-2</v>
      </c>
      <c r="N2385" s="52">
        <f>IFERROR(_xll.qlIndexFixing(Index6M,$H2385,TRUE,_xll.ohTrigger(RecalcTrigger,Trigger6M)),NA())</f>
        <v>2.3404909613075529E-2</v>
      </c>
      <c r="O2385" s="52">
        <f>IFERROR(_xll.qlIndexFixing(ONIndex6M,I2385,TRUE,_xll.ohTrigger(RecalcTrigger,Trigger6M)),NA())</f>
        <v>2.3327676151643217E-2</v>
      </c>
      <c r="P2385" s="52">
        <f>IFERROR(_xll.qlIndexFixing(Index1Y,$H2385,TRUE,_xll.ohTrigger(RecalcTrigger,Trigger1Y)),NA())</f>
        <v>2.5317913702199053E-2</v>
      </c>
      <c r="Q2385" s="52">
        <f>IFERROR(_xll.qlIndexFixing(ONIndex1Y,I2385,TRUE,_xll.ohTrigger(RecalcTrigger,Trigger1Y)),NA())</f>
        <v>2.5115794274316983E-2</v>
      </c>
    </row>
    <row r="2386" spans="2:17" x14ac:dyDescent="0.2">
      <c r="B2386" s="46" t="s">
        <v>51</v>
      </c>
      <c r="D2386" s="49">
        <f>_xll.qlCalendarAdvance(LocalCalendar,$D2385,B2386,"f",FALSE)</f>
        <v>56349</v>
      </c>
      <c r="E2386" s="49">
        <f>_xll.qlInterestRateIndexValueDate(IndexON,D2386)</f>
        <v>56349</v>
      </c>
      <c r="F2386" s="52">
        <f>IFERROR(_xll.qlIndexFixing(IndexON,D2386,TRUE,_xll.ohTrigger(RecalcTrigger,TriggerON)),NA())</f>
        <v>1.8294777627279046E-2</v>
      </c>
      <c r="H2386" s="49">
        <f>_xll.qlCalendarAdvance(IborCalendar,$H2385,B2386,"f",FALSE)</f>
        <v>56339</v>
      </c>
      <c r="I2386" s="49">
        <f>_xll.qlInterestRateIndexValueDate(Index1M,$H2386)</f>
        <v>56341</v>
      </c>
      <c r="J2386" s="52">
        <f>IFERROR(_xll.qlIndexFixing(Index1M,$H2386,TRUE,_xll.ohTrigger(RecalcTrigger,Trigger1M)),NA())</f>
        <v>2.0511621016018437E-2</v>
      </c>
      <c r="K2386" s="52">
        <f>IFERROR(_xll.qlIndexFixing(ONIndex1M,I2386,TRUE,_xll.ohTrigger(RecalcTrigger,Trigger1M)),NA())</f>
        <v>2.0503521193111496E-2</v>
      </c>
      <c r="L2386" s="52">
        <f>IFERROR(_xll.qlIndexFixing(Index3M,H2386,TRUE,_xll.ohTrigger(RecalcTrigger,Trigger3M)),NA())</f>
        <v>2.1851662291124271E-2</v>
      </c>
      <c r="M2386" s="52">
        <f>IFERROR(_xll.qlIndexFixing(ONIndex3M,I2386,TRUE,_xll.ohTrigger(RecalcTrigger,Trigger3M)),NA())</f>
        <v>2.1821935558152816E-2</v>
      </c>
      <c r="N2386" s="52">
        <f>IFERROR(_xll.qlIndexFixing(Index6M,$H2386,TRUE,_xll.ohTrigger(RecalcTrigger,Trigger6M)),NA())</f>
        <v>2.339897808100902E-2</v>
      </c>
      <c r="O2386" s="52">
        <f>IFERROR(_xll.qlIndexFixing(ONIndex6M,I2386,TRUE,_xll.ohTrigger(RecalcTrigger,Trigger6M)),NA())</f>
        <v>2.3321389519788127E-2</v>
      </c>
      <c r="P2386" s="52">
        <f>IFERROR(_xll.qlIndexFixing(Index1Y,$H2386,TRUE,_xll.ohTrigger(RecalcTrigger,Trigger1Y)),NA())</f>
        <v>2.5313344250022414E-2</v>
      </c>
      <c r="Q2386" s="52">
        <f>IFERROR(_xll.qlIndexFixing(ONIndex1Y,I2386,TRUE,_xll.ohTrigger(RecalcTrigger,Trigger1Y)),NA())</f>
        <v>2.5109233814717413E-2</v>
      </c>
    </row>
    <row r="2387" spans="2:17" x14ac:dyDescent="0.2">
      <c r="B2387" s="46" t="s">
        <v>51</v>
      </c>
      <c r="D2387" s="49">
        <f>_xll.qlCalendarAdvance(LocalCalendar,$D2386,B2387,"f",FALSE)</f>
        <v>56356</v>
      </c>
      <c r="E2387" s="49">
        <f>_xll.qlInterestRateIndexValueDate(IndexON,D2387)</f>
        <v>56356</v>
      </c>
      <c r="F2387" s="52">
        <f>IFERROR(_xll.qlIndexFixing(IndexON,D2387,TRUE,_xll.ohTrigger(RecalcTrigger,TriggerON)),NA())</f>
        <v>1.8290250591812551E-2</v>
      </c>
      <c r="H2387" s="49">
        <f>_xll.qlCalendarAdvance(IborCalendar,$H2386,B2387,"f",FALSE)</f>
        <v>56346</v>
      </c>
      <c r="I2387" s="49">
        <f>_xll.qlInterestRateIndexValueDate(Index1M,$H2387)</f>
        <v>56348</v>
      </c>
      <c r="J2387" s="52">
        <f>IFERROR(_xll.qlIndexFixing(Index1M,$H2387,TRUE,_xll.ohTrigger(RecalcTrigger,Trigger1M)),NA())</f>
        <v>2.0506724006031374E-2</v>
      </c>
      <c r="K2387" s="52">
        <f>IFERROR(_xll.qlIndexFixing(ONIndex1M,I2387,TRUE,_xll.ohTrigger(RecalcTrigger,Trigger1M)),NA())</f>
        <v>2.0498902947965192E-2</v>
      </c>
      <c r="L2387" s="52">
        <f>IFERROR(_xll.qlIndexFixing(Index3M,H2387,TRUE,_xll.ohTrigger(RecalcTrigger,Trigger3M)),NA())</f>
        <v>2.1847004874135934E-2</v>
      </c>
      <c r="M2387" s="52">
        <f>IFERROR(_xll.qlIndexFixing(ONIndex3M,I2387,TRUE,_xll.ohTrigger(RecalcTrigger,Trigger3M)),NA())</f>
        <v>2.1817316963446132E-2</v>
      </c>
      <c r="N2387" s="52">
        <f>IFERROR(_xll.qlIndexFixing(Index6M,$H2387,TRUE,_xll.ohTrigger(RecalcTrigger,Trigger6M)),NA())</f>
        <v>2.3394316234683219E-2</v>
      </c>
      <c r="O2387" s="52">
        <f>IFERROR(_xll.qlIndexFixing(ONIndex6M,I2387,TRUE,_xll.ohTrigger(RecalcTrigger,Trigger6M)),NA())</f>
        <v>2.3316817518850286E-2</v>
      </c>
      <c r="P2387" s="52">
        <f>IFERROR(_xll.qlIndexFixing(Index1Y,$H2387,TRUE,_xll.ohTrigger(RecalcTrigger,Trigger1Y)),NA())</f>
        <v>2.5308767845815809E-2</v>
      </c>
      <c r="Q2387" s="52">
        <f>IFERROR(_xll.qlIndexFixing(ONIndex1Y,I2387,TRUE,_xll.ohTrigger(RecalcTrigger,Trigger1Y)),NA())</f>
        <v>2.5104948369438773E-2</v>
      </c>
    </row>
    <row r="2388" spans="2:17" x14ac:dyDescent="0.2">
      <c r="B2388" s="46" t="s">
        <v>51</v>
      </c>
      <c r="D2388" s="49">
        <f>_xll.qlCalendarAdvance(LocalCalendar,$D2387,B2388,"f",FALSE)</f>
        <v>56363</v>
      </c>
      <c r="E2388" s="49">
        <f>_xll.qlInterestRateIndexValueDate(IndexON,D2388)</f>
        <v>56363</v>
      </c>
      <c r="F2388" s="52">
        <f>IFERROR(_xll.qlIndexFixing(IndexON,D2388,TRUE,_xll.ohTrigger(RecalcTrigger,TriggerON)),NA())</f>
        <v>1.8285721662341103E-2</v>
      </c>
      <c r="H2388" s="49">
        <f>_xll.qlCalendarAdvance(IborCalendar,$H2387,B2388,"f",FALSE)</f>
        <v>56353</v>
      </c>
      <c r="I2388" s="49">
        <f>_xll.qlInterestRateIndexValueDate(Index1M,$H2388)</f>
        <v>56355</v>
      </c>
      <c r="J2388" s="52">
        <f>IFERROR(_xll.qlIndexFixing(Index1M,$H2388,TRUE,_xll.ohTrigger(RecalcTrigger,Trigger1M)),NA())</f>
        <v>2.0502070583119369E-2</v>
      </c>
      <c r="K2388" s="52">
        <f>IFERROR(_xll.qlIndexFixing(ONIndex1M,I2388,TRUE,_xll.ohTrigger(RecalcTrigger,Trigger1M)),NA())</f>
        <v>2.0494276310412118E-2</v>
      </c>
      <c r="L2388" s="52">
        <f>IFERROR(_xll.qlIndexFixing(Index3M,H2388,TRUE,_xll.ohTrigger(RecalcTrigger,Trigger3M)),NA())</f>
        <v>2.1842345347801932E-2</v>
      </c>
      <c r="M2388" s="52">
        <f>IFERROR(_xll.qlIndexFixing(ONIndex3M,I2388,TRUE,_xll.ohTrigger(RecalcTrigger,Trigger3M)),NA())</f>
        <v>2.1812696265621767E-2</v>
      </c>
      <c r="N2388" s="52">
        <f>IFERROR(_xll.qlIndexFixing(Index6M,$H2388,TRUE,_xll.ohTrigger(RecalcTrigger,Trigger6M)),NA())</f>
        <v>2.3389651647826557E-2</v>
      </c>
      <c r="O2388" s="52">
        <f>IFERROR(_xll.qlIndexFixing(ONIndex6M,I2388,TRUE,_xll.ohTrigger(RecalcTrigger,Trigger6M)),NA())</f>
        <v>2.3312242798807503E-2</v>
      </c>
      <c r="P2388" s="52">
        <f>IFERROR(_xll.qlIndexFixing(Index1Y,$H2388,TRUE,_xll.ohTrigger(RecalcTrigger,Trigger1Y)),NA())</f>
        <v>2.5306383428233183E-2</v>
      </c>
      <c r="Q2388" s="52">
        <f>IFERROR(_xll.qlIndexFixing(ONIndex1Y,I2388,TRUE,_xll.ohTrigger(RecalcTrigger,Trigger1Y)),NA())</f>
        <v>2.510065612559842E-2</v>
      </c>
    </row>
    <row r="2389" spans="2:17" x14ac:dyDescent="0.2">
      <c r="B2389" s="46" t="s">
        <v>51</v>
      </c>
      <c r="D2389" s="49">
        <f>_xll.qlCalendarAdvance(LocalCalendar,$D2388,B2389,"f",FALSE)</f>
        <v>56370</v>
      </c>
      <c r="E2389" s="49">
        <f>_xll.qlInterestRateIndexValueDate(IndexON,D2389)</f>
        <v>56370</v>
      </c>
      <c r="F2389" s="52">
        <f>IFERROR(_xll.qlIndexFixing(IndexON,D2389,TRUE,_xll.ohTrigger(RecalcTrigger,TriggerON)),NA())</f>
        <v>1.8281190838811412E-2</v>
      </c>
      <c r="H2389" s="49">
        <f>_xll.qlCalendarAdvance(IborCalendar,$H2388,B2389,"f",FALSE)</f>
        <v>56360</v>
      </c>
      <c r="I2389" s="49">
        <f>_xll.qlInterestRateIndexValueDate(Index1M,$H2389)</f>
        <v>56362</v>
      </c>
      <c r="J2389" s="52">
        <f>IFERROR(_xll.qlIndexFixing(Index1M,$H2389,TRUE,_xll.ohTrigger(RecalcTrigger,Trigger1M)),NA())</f>
        <v>2.0497658151585281E-2</v>
      </c>
      <c r="K2389" s="52">
        <f>IFERROR(_xll.qlIndexFixing(ONIndex1M,I2389,TRUE,_xll.ohTrigger(RecalcTrigger,Trigger1M)),NA())</f>
        <v>2.0489641280132531E-2</v>
      </c>
      <c r="L2389" s="52">
        <f>IFERROR(_xll.qlIndexFixing(Index3M,H2389,TRUE,_xll.ohTrigger(RecalcTrigger,Trigger3M)),NA())</f>
        <v>2.1837683712127534E-2</v>
      </c>
      <c r="M2389" s="52">
        <f>IFERROR(_xll.qlIndexFixing(ONIndex3M,I2389,TRUE,_xll.ohTrigger(RecalcTrigger,Trigger3M)),NA())</f>
        <v>2.1808073464359978E-2</v>
      </c>
      <c r="N2389" s="52">
        <f>IFERROR(_xll.qlIndexFixing(Index6M,$H2389,TRUE,_xll.ohTrigger(RecalcTrigger,Trigger6M)),NA())</f>
        <v>2.3384984320457377E-2</v>
      </c>
      <c r="O2389" s="52">
        <f>IFERROR(_xll.qlIndexFixing(ONIndex6M,I2389,TRUE,_xll.ohTrigger(RecalcTrigger,Trigger6M)),NA())</f>
        <v>2.3307665359499907E-2</v>
      </c>
      <c r="P2389" s="52">
        <f>IFERROR(_xll.qlIndexFixing(Index1Y,$H2389,TRUE,_xll.ohTrigger(RecalcTrigger,Trigger1Y)),NA())</f>
        <v>2.5299594181691362E-2</v>
      </c>
      <c r="Q2389" s="52">
        <f>IFERROR(_xll.qlIndexFixing(ONIndex1Y,I2389,TRUE,_xll.ohTrigger(RecalcTrigger,Trigger1Y)),NA())</f>
        <v>2.5096357083116416E-2</v>
      </c>
    </row>
    <row r="2390" spans="2:17" x14ac:dyDescent="0.2">
      <c r="B2390" s="46" t="s">
        <v>51</v>
      </c>
      <c r="D2390" s="49">
        <f>_xll.qlCalendarAdvance(LocalCalendar,$D2389,B2390,"f",FALSE)</f>
        <v>56377</v>
      </c>
      <c r="E2390" s="49">
        <f>_xll.qlInterestRateIndexValueDate(IndexON,D2390)</f>
        <v>56377</v>
      </c>
      <c r="F2390" s="52">
        <f>IFERROR(_xll.qlIndexFixing(IndexON,D2390,TRUE,_xll.ohTrigger(RecalcTrigger,TriggerON)),NA())</f>
        <v>1.8276658121303413E-2</v>
      </c>
      <c r="H2390" s="49">
        <f>_xll.qlCalendarAdvance(IborCalendar,$H2389,B2390,"f",FALSE)</f>
        <v>56367</v>
      </c>
      <c r="I2390" s="49">
        <f>_xll.qlInterestRateIndexValueDate(Index1M,$H2390)</f>
        <v>56369</v>
      </c>
      <c r="J2390" s="52">
        <f>IFERROR(_xll.qlIndexFixing(Index1M,$H2390,TRUE,_xll.ohTrigger(RecalcTrigger,Trigger1M)),NA())</f>
        <v>2.0491992489514204E-2</v>
      </c>
      <c r="K2390" s="52">
        <f>IFERROR(_xll.qlIndexFixing(ONIndex1M,I2390,TRUE,_xll.ohTrigger(RecalcTrigger,Trigger1M)),NA())</f>
        <v>2.0484997857286302E-2</v>
      </c>
      <c r="L2390" s="52">
        <f>IFERROR(_xll.qlIndexFixing(Index3M,H2390,TRUE,_xll.ohTrigger(RecalcTrigger,Trigger3M)),NA())</f>
        <v>2.1833347267852632E-2</v>
      </c>
      <c r="M2390" s="52">
        <f>IFERROR(_xll.qlIndexFixing(ONIndex3M,I2390,TRUE,_xll.ohTrigger(RecalcTrigger,Trigger3M)),NA())</f>
        <v>2.1803448559980509E-2</v>
      </c>
      <c r="N2390" s="52">
        <f>IFERROR(_xll.qlIndexFixing(Index6M,$H2390,TRUE,_xll.ohTrigger(RecalcTrigger,Trigger6M)),NA())</f>
        <v>2.3380314252595336E-2</v>
      </c>
      <c r="O2390" s="52">
        <f>IFERROR(_xll.qlIndexFixing(ONIndex6M,I2390,TRUE,_xll.ohTrigger(RecalcTrigger,Trigger6M)),NA())</f>
        <v>2.3303085200927498E-2</v>
      </c>
      <c r="P2390" s="52">
        <f>IFERROR(_xll.qlIndexFixing(Index1Y,$H2390,TRUE,_xll.ohTrigger(RecalcTrigger,Trigger1Y)),NA())</f>
        <v>2.5294996921962735E-2</v>
      </c>
      <c r="Q2390" s="52">
        <f>IFERROR(_xll.qlIndexFixing(ONIndex1Y,I2390,TRUE,_xll.ohTrigger(RecalcTrigger,Trigger1Y)),NA())</f>
        <v>2.5092051241832891E-2</v>
      </c>
    </row>
    <row r="2391" spans="2:17" x14ac:dyDescent="0.2">
      <c r="B2391" s="46" t="s">
        <v>51</v>
      </c>
      <c r="D2391" s="49">
        <f>_xll.qlCalendarAdvance(LocalCalendar,$D2390,B2391,"f",FALSE)</f>
        <v>56384</v>
      </c>
      <c r="E2391" s="49">
        <f>_xll.qlInterestRateIndexValueDate(IndexON,D2391)</f>
        <v>56384</v>
      </c>
      <c r="F2391" s="52">
        <f>IFERROR(_xll.qlIndexFixing(IndexON,D2391,TRUE,_xll.ohTrigger(RecalcTrigger,TriggerON)),NA())</f>
        <v>1.8272123509817106E-2</v>
      </c>
      <c r="H2391" s="49">
        <f>_xll.qlCalendarAdvance(IborCalendar,$H2390,B2391,"f",FALSE)</f>
        <v>56374</v>
      </c>
      <c r="I2391" s="49">
        <f>_xll.qlInterestRateIndexValueDate(Index1M,$H2391)</f>
        <v>56376</v>
      </c>
      <c r="J2391" s="52">
        <f>IFERROR(_xll.qlIndexFixing(Index1M,$H2391,TRUE,_xll.ohTrigger(RecalcTrigger,Trigger1M)),NA())</f>
        <v>2.0488059881160758E-2</v>
      </c>
      <c r="K2391" s="52">
        <f>IFERROR(_xll.qlIndexFixing(ONIndex1M,I2391,TRUE,_xll.ohTrigger(RecalcTrigger,Trigger1M)),NA())</f>
        <v>2.048034604171356E-2</v>
      </c>
      <c r="L2391" s="52">
        <f>IFERROR(_xll.qlIndexFixing(Index3M,H2391,TRUE,_xll.ohTrigger(RecalcTrigger,Trigger3M)),NA())</f>
        <v>2.1828680980676841E-2</v>
      </c>
      <c r="M2391" s="52">
        <f>IFERROR(_xll.qlIndexFixing(ONIndex3M,I2391,TRUE,_xll.ohTrigger(RecalcTrigger,Trigger3M)),NA())</f>
        <v>2.1798821552243552E-2</v>
      </c>
      <c r="N2391" s="52">
        <f>IFERROR(_xll.qlIndexFixing(Index6M,$H2391,TRUE,_xll.ohTrigger(RecalcTrigger,Trigger6M)),NA())</f>
        <v>2.3376904921530006E-2</v>
      </c>
      <c r="O2391" s="52">
        <f>IFERROR(_xll.qlIndexFixing(ONIndex6M,I2391,TRUE,_xll.ohTrigger(RecalcTrigger,Trigger6M)),NA())</f>
        <v>2.3298502323090275E-2</v>
      </c>
      <c r="P2391" s="52">
        <f>IFERROR(_xll.qlIndexFixing(Index1Y,$H2391,TRUE,_xll.ohTrigger(RecalcTrigger,Trigger1Y)),NA())</f>
        <v>2.5290392710583455E-2</v>
      </c>
      <c r="Q2391" s="52">
        <f>IFERROR(_xll.qlIndexFixing(ONIndex1Y,I2391,TRUE,_xll.ohTrigger(RecalcTrigger,Trigger1Y)),NA())</f>
        <v>2.5087738601987652E-2</v>
      </c>
    </row>
    <row r="2392" spans="2:17" x14ac:dyDescent="0.2">
      <c r="B2392" s="46" t="s">
        <v>51</v>
      </c>
      <c r="D2392" s="49">
        <f>_xll.qlCalendarAdvance(LocalCalendar,$D2391,B2392,"f",FALSE)</f>
        <v>56391</v>
      </c>
      <c r="E2392" s="49">
        <f>_xll.qlInterestRateIndexValueDate(IndexON,D2392)</f>
        <v>56391</v>
      </c>
      <c r="F2392" s="52">
        <f>IFERROR(_xll.qlIndexFixing(IndexON,D2392,TRUE,_xll.ohTrigger(RecalcTrigger,TriggerON)),NA())</f>
        <v>1.8267726331102629E-2</v>
      </c>
      <c r="H2392" s="49">
        <f>_xll.qlCalendarAdvance(IborCalendar,$H2391,B2392,"f",FALSE)</f>
        <v>56381</v>
      </c>
      <c r="I2392" s="49">
        <f>_xll.qlInterestRateIndexValueDate(Index1M,$H2392)</f>
        <v>56383</v>
      </c>
      <c r="J2392" s="52">
        <f>IFERROR(_xll.qlIndexFixing(Index1M,$H2392,TRUE,_xll.ohTrigger(RecalcTrigger,Trigger1M)),NA())</f>
        <v>2.048337283613616E-2</v>
      </c>
      <c r="K2392" s="52">
        <f>IFERROR(_xll.qlIndexFixing(ONIndex1M,I2392,TRUE,_xll.ohTrigger(RecalcTrigger,Trigger1M)),NA())</f>
        <v>2.0475685833734047E-2</v>
      </c>
      <c r="L2392" s="52">
        <f>IFERROR(_xll.qlIndexFixing(Index3M,H2392,TRUE,_xll.ohTrigger(RecalcTrigger,Trigger3M)),NA())</f>
        <v>2.182401258411882E-2</v>
      </c>
      <c r="M2392" s="52">
        <f>IFERROR(_xll.qlIndexFixing(ONIndex3M,I2392,TRUE,_xll.ohTrigger(RecalcTrigger,Trigger3M)),NA())</f>
        <v>2.1794192441388915E-2</v>
      </c>
      <c r="N2392" s="52">
        <f>IFERROR(_xll.qlIndexFixing(Index6M,$H2392,TRUE,_xll.ohTrigger(RecalcTrigger,Trigger6M)),NA())</f>
        <v>2.3372227880022377E-2</v>
      </c>
      <c r="O2392" s="52">
        <f>IFERROR(_xll.qlIndexFixing(ONIndex6M,I2392,TRUE,_xll.ohTrigger(RecalcTrigger,Trigger6M)),NA())</f>
        <v>2.3293916726068176E-2</v>
      </c>
      <c r="P2392" s="52">
        <f>IFERROR(_xll.qlIndexFixing(Index1Y,$H2392,TRUE,_xll.ohTrigger(RecalcTrigger,Trigger1Y)),NA())</f>
        <v>2.5285781547648351E-2</v>
      </c>
      <c r="Q2392" s="52">
        <f>IFERROR(_xll.qlIndexFixing(ONIndex1Y,I2392,TRUE,_xll.ohTrigger(RecalcTrigger,Trigger1Y)),NA())</f>
        <v>2.50834191635807E-2</v>
      </c>
    </row>
    <row r="2393" spans="2:17" x14ac:dyDescent="0.2">
      <c r="B2393" s="46" t="s">
        <v>51</v>
      </c>
      <c r="D2393" s="49">
        <f>_xll.qlCalendarAdvance(LocalCalendar,$D2392,B2393,"f",FALSE)</f>
        <v>56398</v>
      </c>
      <c r="E2393" s="49">
        <f>_xll.qlInterestRateIndexValueDate(IndexON,D2393)</f>
        <v>56398</v>
      </c>
      <c r="F2393" s="52">
        <f>IFERROR(_xll.qlIndexFixing(IndexON,D2393,TRUE,_xll.ohTrigger(RecalcTrigger,TriggerON)),NA())</f>
        <v>1.8263048604749699E-2</v>
      </c>
      <c r="H2393" s="49">
        <f>_xll.qlCalendarAdvance(IborCalendar,$H2392,B2393,"f",FALSE)</f>
        <v>56388</v>
      </c>
      <c r="I2393" s="49">
        <f>_xll.qlInterestRateIndexValueDate(Index1M,$H2393)</f>
        <v>56390</v>
      </c>
      <c r="J2393" s="52">
        <f>IFERROR(_xll.qlIndexFixing(Index1M,$H2393,TRUE,_xll.ohTrigger(RecalcTrigger,Trigger1M)),NA())</f>
        <v>2.0478677385610267E-2</v>
      </c>
      <c r="K2393" s="52">
        <f>IFERROR(_xll.qlIndexFixing(ONIndex1M,I2393,TRUE,_xll.ohTrigger(RecalcTrigger,Trigger1M)),NA())</f>
        <v>2.0471017233107958E-2</v>
      </c>
      <c r="L2393" s="52">
        <f>IFERROR(_xll.qlIndexFixing(Index3M,H2393,TRUE,_xll.ohTrigger(RecalcTrigger,Trigger3M)),NA())</f>
        <v>2.1819342078182907E-2</v>
      </c>
      <c r="M2393" s="52">
        <f>IFERROR(_xll.qlIndexFixing(ONIndex3M,I2393,TRUE,_xll.ohTrigger(RecalcTrigger,Trigger3M)),NA())</f>
        <v>2.1789561227096854E-2</v>
      </c>
      <c r="N2393" s="52">
        <f>IFERROR(_xll.qlIndexFixing(Index6M,$H2393,TRUE,_xll.ohTrigger(RecalcTrigger,Trigger6M)),NA())</f>
        <v>2.3367548097733379E-2</v>
      </c>
      <c r="O2393" s="52">
        <f>IFERROR(_xll.qlIndexFixing(ONIndex6M,I2393,TRUE,_xll.ohTrigger(RecalcTrigger,Trigger6M)),NA())</f>
        <v>2.3289328409861199E-2</v>
      </c>
      <c r="P2393" s="52">
        <f>IFERROR(_xll.qlIndexFixing(Index1Y,$H2393,TRUE,_xll.ohTrigger(RecalcTrigger,Trigger1Y)),NA())</f>
        <v>2.5281163433252252E-2</v>
      </c>
      <c r="Q2393" s="52">
        <f>IFERROR(_xll.qlIndexFixing(ONIndex1Y,I2393,TRUE,_xll.ohTrigger(RecalcTrigger,Trigger1Y)),NA())</f>
        <v>2.5079092926452162E-2</v>
      </c>
    </row>
    <row r="2394" spans="2:17" x14ac:dyDescent="0.2">
      <c r="B2394" s="46" t="s">
        <v>51</v>
      </c>
      <c r="D2394" s="49">
        <f>_xll.qlCalendarAdvance(LocalCalendar,$D2393,B2394,"f",FALSE)</f>
        <v>56405</v>
      </c>
      <c r="E2394" s="49">
        <f>_xll.qlInterestRateIndexValueDate(IndexON,D2394)</f>
        <v>56405</v>
      </c>
      <c r="F2394" s="52">
        <f>IFERROR(_xll.qlIndexFixing(IndexON,D2394,TRUE,_xll.ohTrigger(RecalcTrigger,TriggerON)),NA())</f>
        <v>1.8258508311195243E-2</v>
      </c>
      <c r="H2394" s="49">
        <f>_xll.qlCalendarAdvance(IborCalendar,$H2393,B2394,"f",FALSE)</f>
        <v>56395</v>
      </c>
      <c r="I2394" s="49">
        <f>_xll.qlInterestRateIndexValueDate(Index1M,$H2394)</f>
        <v>56397</v>
      </c>
      <c r="J2394" s="52">
        <f>IFERROR(_xll.qlIndexFixing(Index1M,$H2394,TRUE,_xll.ohTrigger(RecalcTrigger,Trigger1M)),NA())</f>
        <v>2.0473973529588074E-2</v>
      </c>
      <c r="K2394" s="52">
        <f>IFERROR(_xll.qlIndexFixing(ONIndex1M,I2394,TRUE,_xll.ohTrigger(RecalcTrigger,Trigger1M)),NA())</f>
        <v>2.046634023983529E-2</v>
      </c>
      <c r="L2394" s="52">
        <f>IFERROR(_xll.qlIndexFixing(Index3M,H2394,TRUE,_xll.ohTrigger(RecalcTrigger,Trigger3M)),NA())</f>
        <v>2.1814669462878661E-2</v>
      </c>
      <c r="M2394" s="52">
        <f>IFERROR(_xll.qlIndexFixing(ONIndex3M,I2394,TRUE,_xll.ohTrigger(RecalcTrigger,Trigger3M)),NA())</f>
        <v>2.1784927909607177E-2</v>
      </c>
      <c r="N2394" s="52">
        <f>IFERROR(_xll.qlIndexFixing(Index6M,$H2394,TRUE,_xll.ohTrigger(RecalcTrigger,Trigger6M)),NA())</f>
        <v>2.3362865574683214E-2</v>
      </c>
      <c r="O2394" s="52">
        <f>IFERROR(_xll.qlIndexFixing(ONIndex6M,I2394,TRUE,_xll.ohTrigger(RecalcTrigger,Trigger6M)),NA())</f>
        <v>2.3284737374229536E-2</v>
      </c>
      <c r="P2394" s="52">
        <f>IFERROR(_xll.qlIndexFixing(Index1Y,$H2394,TRUE,_xll.ohTrigger(RecalcTrigger,Trigger1Y)),NA())</f>
        <v>2.527653836749108E-2</v>
      </c>
      <c r="Q2394" s="52">
        <f>IFERROR(_xll.qlIndexFixing(ONIndex1Y,I2394,TRUE,_xll.ohTrigger(RecalcTrigger,Trigger1Y)),NA())</f>
        <v>2.5074759890602039E-2</v>
      </c>
    </row>
    <row r="2395" spans="2:17" x14ac:dyDescent="0.2">
      <c r="B2395" s="46" t="s">
        <v>51</v>
      </c>
      <c r="D2395" s="49">
        <f>_xll.qlCalendarAdvance(LocalCalendar,$D2394,B2395,"f",FALSE)</f>
        <v>56412</v>
      </c>
      <c r="E2395" s="49">
        <f>_xll.qlInterestRateIndexValueDate(IndexON,D2395)</f>
        <v>56412</v>
      </c>
      <c r="F2395" s="52">
        <f>IFERROR(_xll.qlIndexFixing(IndexON,D2395,TRUE,_xll.ohTrigger(RecalcTrigger,TriggerON)),NA())</f>
        <v>1.8253966123689125E-2</v>
      </c>
      <c r="H2395" s="49">
        <f>_xll.qlCalendarAdvance(IborCalendar,$H2394,B2395,"f",FALSE)</f>
        <v>56402</v>
      </c>
      <c r="I2395" s="49">
        <f>_xll.qlInterestRateIndexValueDate(Index1M,$H2395)</f>
        <v>56404</v>
      </c>
      <c r="J2395" s="52">
        <f>IFERROR(_xll.qlIndexFixing(Index1M,$H2395,TRUE,_xll.ohTrigger(RecalcTrigger,Trigger1M)),NA())</f>
        <v>2.0469261268089567E-2</v>
      </c>
      <c r="K2395" s="52">
        <f>IFERROR(_xll.qlIndexFixing(ONIndex1M,I2395,TRUE,_xll.ohTrigger(RecalcTrigger,Trigger1M)),NA())</f>
        <v>2.0461654853995981E-2</v>
      </c>
      <c r="L2395" s="52">
        <f>IFERROR(_xll.qlIndexFixing(Index3M,H2395,TRUE,_xll.ohTrigger(RecalcTrigger,Trigger3M)),NA())</f>
        <v>2.1809994738213035E-2</v>
      </c>
      <c r="M2395" s="52">
        <f>IFERROR(_xll.qlIndexFixing(ONIndex3M,I2395,TRUE,_xll.ohTrigger(RecalcTrigger,Trigger3M)),NA())</f>
        <v>2.1780292488919883E-2</v>
      </c>
      <c r="N2395" s="52">
        <f>IFERROR(_xll.qlIndexFixing(Index6M,$H2395,TRUE,_xll.ohTrigger(RecalcTrigger,Trigger6M)),NA())</f>
        <v>2.3356922806571909E-2</v>
      </c>
      <c r="O2395" s="52">
        <f>IFERROR(_xll.qlIndexFixing(ONIndex6M,I2395,TRUE,_xll.ohTrigger(RecalcTrigger,Trigger6M)),NA())</f>
        <v>2.3280143619412996E-2</v>
      </c>
      <c r="P2395" s="52">
        <f>IFERROR(_xll.qlIndexFixing(Index1Y,$H2395,TRUE,_xll.ohTrigger(RecalcTrigger,Trigger1Y)),NA())</f>
        <v>2.5271906350460543E-2</v>
      </c>
      <c r="Q2395" s="52">
        <f>IFERROR(_xll.qlIndexFixing(ONIndex1Y,I2395,TRUE,_xll.ohTrigger(RecalcTrigger,Trigger1Y)),NA())</f>
        <v>2.5070420056190201E-2</v>
      </c>
    </row>
    <row r="2396" spans="2:17" x14ac:dyDescent="0.2">
      <c r="B2396" s="46" t="s">
        <v>51</v>
      </c>
      <c r="D2396" s="49">
        <f>_xll.qlCalendarAdvance(LocalCalendar,$D2395,B2396,"f",FALSE)</f>
        <v>56419</v>
      </c>
      <c r="E2396" s="49">
        <f>_xll.qlInterestRateIndexValueDate(IndexON,D2396)</f>
        <v>56419</v>
      </c>
      <c r="F2396" s="52">
        <f>IFERROR(_xll.qlIndexFixing(IndexON,D2396,TRUE,_xll.ohTrigger(RecalcTrigger,TriggerON)),NA())</f>
        <v>1.8249422042124763E-2</v>
      </c>
      <c r="H2396" s="49">
        <f>_xll.qlCalendarAdvance(IborCalendar,$H2395,B2396,"f",FALSE)</f>
        <v>56409</v>
      </c>
      <c r="I2396" s="49">
        <f>_xll.qlInterestRateIndexValueDate(Index1M,$H2396)</f>
        <v>56411</v>
      </c>
      <c r="J2396" s="52">
        <f>IFERROR(_xll.qlIndexFixing(Index1M,$H2396,TRUE,_xll.ohTrigger(RecalcTrigger,Trigger1M)),NA())</f>
        <v>2.0464540601119741E-2</v>
      </c>
      <c r="K2396" s="52">
        <f>IFERROR(_xll.qlIndexFixing(ONIndex1M,I2396,TRUE,_xll.ohTrigger(RecalcTrigger,Trigger1M)),NA())</f>
        <v>2.045696107559003E-2</v>
      </c>
      <c r="L2396" s="52">
        <f>IFERROR(_xll.qlIndexFixing(Index3M,H2396,TRUE,_xll.ohTrigger(RecalcTrigger,Trigger3M)),NA())</f>
        <v>2.1805317904192111E-2</v>
      </c>
      <c r="M2396" s="52">
        <f>IFERROR(_xll.qlIndexFixing(ONIndex3M,I2396,TRUE,_xll.ohTrigger(RecalcTrigger,Trigger3M)),NA())</f>
        <v>2.1775654965034974E-2</v>
      </c>
      <c r="N2396" s="52">
        <f>IFERROR(_xll.qlIndexFixing(Index6M,$H2396,TRUE,_xll.ohTrigger(RecalcTrigger,Trigger6M)),NA())</f>
        <v>2.3352236296159817E-2</v>
      </c>
      <c r="O2396" s="52">
        <f>IFERROR(_xll.qlIndexFixing(ONIndex6M,I2396,TRUE,_xll.ohTrigger(RecalcTrigger,Trigger6M)),NA())</f>
        <v>2.3275547145491515E-2</v>
      </c>
      <c r="P2396" s="52">
        <f>IFERROR(_xll.qlIndexFixing(Index1Y,$H2396,TRUE,_xll.ohTrigger(RecalcTrigger,Trigger1Y)),NA())</f>
        <v>2.5267267382256337E-2</v>
      </c>
      <c r="Q2396" s="52">
        <f>IFERROR(_xll.qlIndexFixing(ONIndex1Y,I2396,TRUE,_xll.ohTrigger(RecalcTrigger,Trigger1Y)),NA())</f>
        <v>2.506607342321665E-2</v>
      </c>
    </row>
    <row r="2397" spans="2:17" x14ac:dyDescent="0.2">
      <c r="B2397" s="46" t="s">
        <v>51</v>
      </c>
      <c r="D2397" s="49">
        <f>_xll.qlCalendarAdvance(LocalCalendar,$D2396,B2397,"f",FALSE)</f>
        <v>56426</v>
      </c>
      <c r="E2397" s="49">
        <f>_xll.qlInterestRateIndexValueDate(IndexON,D2397)</f>
        <v>56426</v>
      </c>
      <c r="F2397" s="52">
        <f>IFERROR(_xll.qlIndexFixing(IndexON,D2397,TRUE,_xll.ohTrigger(RecalcTrigger,TriggerON)),NA())</f>
        <v>1.8244876066582094E-2</v>
      </c>
      <c r="H2397" s="49">
        <f>_xll.qlCalendarAdvance(IborCalendar,$H2396,B2397,"f",FALSE)</f>
        <v>56416</v>
      </c>
      <c r="I2397" s="49">
        <f>_xll.qlInterestRateIndexValueDate(Index1M,$H2397)</f>
        <v>56418</v>
      </c>
      <c r="J2397" s="52">
        <f>IFERROR(_xll.qlIndexFixing(Index1M,$H2397,TRUE,_xll.ohTrigger(RecalcTrigger,Trigger1M)),NA())</f>
        <v>2.0459811528688587E-2</v>
      </c>
      <c r="K2397" s="52">
        <f>IFERROR(_xll.qlIndexFixing(ONIndex1M,I2397,TRUE,_xll.ohTrigger(RecalcTrigger,Trigger1M)),NA())</f>
        <v>2.0452258904537501E-2</v>
      </c>
      <c r="L2397" s="52">
        <f>IFERROR(_xll.qlIndexFixing(Index3M,H2397,TRUE,_xll.ohTrigger(RecalcTrigger,Trigger3M)),NA())</f>
        <v>2.1800638960825444E-2</v>
      </c>
      <c r="M2397" s="52">
        <f>IFERROR(_xll.qlIndexFixing(ONIndex3M,I2397,TRUE,_xll.ohTrigger(RecalcTrigger,Trigger3M)),NA())</f>
        <v>2.1771015337792576E-2</v>
      </c>
      <c r="N2397" s="52">
        <f>IFERROR(_xll.qlIndexFixing(Index6M,$H2397,TRUE,_xll.ohTrigger(RecalcTrigger,Trigger6M)),NA())</f>
        <v>2.3347547045391145E-2</v>
      </c>
      <c r="O2397" s="52">
        <f>IFERROR(_xll.qlIndexFixing(ONIndex6M,I2397,TRUE,_xll.ohTrigger(RecalcTrigger,Trigger6M)),NA())</f>
        <v>2.3270947952305221E-2</v>
      </c>
      <c r="P2397" s="52">
        <f>IFERROR(_xll.qlIndexFixing(Index1Y,$H2397,TRUE,_xll.ohTrigger(RecalcTrigger,Trigger1Y)),NA())</f>
        <v>2.5262621462973298E-2</v>
      </c>
      <c r="Q2397" s="52">
        <f>IFERROR(_xll.qlIndexFixing(ONIndex1Y,I2397,TRUE,_xll.ohTrigger(RecalcTrigger,Trigger1Y)),NA())</f>
        <v>2.5061719991441578E-2</v>
      </c>
    </row>
    <row r="2398" spans="2:17" x14ac:dyDescent="0.2">
      <c r="B2398" s="46" t="s">
        <v>51</v>
      </c>
      <c r="D2398" s="49">
        <f>_xll.qlCalendarAdvance(LocalCalendar,$D2397,B2398,"f",FALSE)</f>
        <v>56436</v>
      </c>
      <c r="E2398" s="49">
        <f>_xll.qlInterestRateIndexValueDate(IndexON,D2398)</f>
        <v>56436</v>
      </c>
      <c r="F2398" s="52">
        <f>IFERROR(_xll.qlIndexFixing(IndexON,D2398,TRUE,_xll.ohTrigger(RecalcTrigger,TriggerON)),NA())</f>
        <v>1.8238104487124929E-2</v>
      </c>
      <c r="H2398" s="49">
        <f>_xll.qlCalendarAdvance(IborCalendar,$H2397,B2398,"f",FALSE)</f>
        <v>56423</v>
      </c>
      <c r="I2398" s="49">
        <f>_xll.qlInterestRateIndexValueDate(Index1M,$H2398)</f>
        <v>56425</v>
      </c>
      <c r="J2398" s="52">
        <f>IFERROR(_xll.qlIndexFixing(Index1M,$H2398,TRUE,_xll.ohTrigger(RecalcTrigger,Trigger1M)),NA())</f>
        <v>2.0455074050808597E-2</v>
      </c>
      <c r="K2398" s="52">
        <f>IFERROR(_xll.qlIndexFixing(ONIndex1M,I2398,TRUE,_xll.ohTrigger(RecalcTrigger,Trigger1M)),NA())</f>
        <v>2.0447548340998267E-2</v>
      </c>
      <c r="L2398" s="52">
        <f>IFERROR(_xll.qlIndexFixing(Index3M,H2398,TRUE,_xll.ohTrigger(RecalcTrigger,Trigger3M)),NA())</f>
        <v>2.1795957908118248E-2</v>
      </c>
      <c r="M2398" s="52">
        <f>IFERROR(_xll.qlIndexFixing(ONIndex3M,I2398,TRUE,_xll.ohTrigger(RecalcTrigger,Trigger3M)),NA())</f>
        <v>2.1766373607192691E-2</v>
      </c>
      <c r="N2398" s="52">
        <f>IFERROR(_xll.qlIndexFixing(Index6M,$H2398,TRUE,_xll.ohTrigger(RecalcTrigger,Trigger6M)),NA())</f>
        <v>2.334452568977374E-2</v>
      </c>
      <c r="O2398" s="52">
        <f>IFERROR(_xll.qlIndexFixing(ONIndex6M,I2398,TRUE,_xll.ohTrigger(RecalcTrigger,Trigger6M)),NA())</f>
        <v>2.3266346039854113E-2</v>
      </c>
      <c r="P2398" s="52">
        <f>IFERROR(_xll.qlIndexFixing(Index1Y,$H2398,TRUE,_xll.ohTrigger(RecalcTrigger,Trigger1Y)),NA())</f>
        <v>2.5257968592708662E-2</v>
      </c>
      <c r="Q2398" s="52">
        <f>IFERROR(_xll.qlIndexFixing(ONIndex1Y,I2398,TRUE,_xll.ohTrigger(RecalcTrigger,Trigger1Y)),NA())</f>
        <v>2.5057359761024856E-2</v>
      </c>
    </row>
    <row r="2399" spans="2:17" x14ac:dyDescent="0.2">
      <c r="B2399" s="46" t="s">
        <v>51</v>
      </c>
      <c r="D2399" s="49">
        <f>_xll.qlCalendarAdvance(LocalCalendar,$D2398,B2399,"f",FALSE)</f>
        <v>56443</v>
      </c>
      <c r="E2399" s="49">
        <f>_xll.qlInterestRateIndexValueDate(IndexON,D2399)</f>
        <v>56443</v>
      </c>
      <c r="F2399" s="52">
        <f>IFERROR(_xll.qlIndexFixing(IndexON,D2399,TRUE,_xll.ohTrigger(RecalcTrigger,TriggerON)),NA())</f>
        <v>1.8233554643423133E-2</v>
      </c>
      <c r="H2399" s="49">
        <f>_xll.qlCalendarAdvance(IborCalendar,$H2398,B2399,"f",FALSE)</f>
        <v>56430</v>
      </c>
      <c r="I2399" s="49">
        <f>_xll.qlInterestRateIndexValueDate(Index1M,$H2399)</f>
        <v>56432</v>
      </c>
      <c r="J2399" s="52">
        <f>IFERROR(_xll.qlIndexFixing(Index1M,$H2399,TRUE,_xll.ohTrigger(RecalcTrigger,Trigger1M)),NA())</f>
        <v>2.0450328167489762E-2</v>
      </c>
      <c r="K2399" s="52">
        <f>IFERROR(_xll.qlIndexFixing(ONIndex1M,I2399,TRUE,_xll.ohTrigger(RecalcTrigger,Trigger1M)),NA())</f>
        <v>2.0443558163050213E-2</v>
      </c>
      <c r="L2399" s="52">
        <f>IFERROR(_xll.qlIndexFixing(Index3M,H2399,TRUE,_xll.ohTrigger(RecalcTrigger,Trigger3M)),NA())</f>
        <v>2.179127474608095E-2</v>
      </c>
      <c r="M2399" s="52">
        <f>IFERROR(_xll.qlIndexFixing(ONIndex3M,I2399,TRUE,_xll.ohTrigger(RecalcTrigger,Trigger3M)),NA())</f>
        <v>2.17627074852067E-2</v>
      </c>
      <c r="N2399" s="52">
        <f>IFERROR(_xll.qlIndexFixing(Index6M,$H2399,TRUE,_xll.ohTrigger(RecalcTrigger,Trigger6M)),NA())</f>
        <v>2.3339411848705961E-2</v>
      </c>
      <c r="O2399" s="52">
        <f>IFERROR(_xll.qlIndexFixing(ONIndex6M,I2399,TRUE,_xll.ohTrigger(RecalcTrigger,Trigger6M)),NA())</f>
        <v>2.3263008837839383E-2</v>
      </c>
      <c r="P2399" s="52">
        <f>IFERROR(_xll.qlIndexFixing(Index1Y,$H2399,TRUE,_xll.ohTrigger(RecalcTrigger,Trigger1Y)),NA())</f>
        <v>2.5253308771557691E-2</v>
      </c>
      <c r="Q2399" s="52">
        <f>IFERROR(_xll.qlIndexFixing(ONIndex1Y,I2399,TRUE,_xll.ohTrigger(RecalcTrigger,Trigger1Y)),NA())</f>
        <v>2.5054671113160509E-2</v>
      </c>
    </row>
    <row r="2400" spans="2:17" x14ac:dyDescent="0.2">
      <c r="B2400" s="46" t="s">
        <v>51</v>
      </c>
      <c r="D2400" s="49">
        <f>_xll.qlCalendarAdvance(LocalCalendar,$D2399,B2400,"f",FALSE)</f>
        <v>56450</v>
      </c>
      <c r="E2400" s="49">
        <f>_xll.qlInterestRateIndexValueDate(IndexON,D2400)</f>
        <v>56450</v>
      </c>
      <c r="F2400" s="52">
        <f>IFERROR(_xll.qlIndexFixing(IndexON,D2400,TRUE,_xll.ohTrigger(RecalcTrigger,TriggerON)),NA())</f>
        <v>1.8229002905796321E-2</v>
      </c>
      <c r="H2400" s="49">
        <f>_xll.qlCalendarAdvance(IborCalendar,$H2399,B2400,"f",FALSE)</f>
        <v>56437</v>
      </c>
      <c r="I2400" s="49">
        <f>_xll.qlInterestRateIndexValueDate(Index1M,$H2400)</f>
        <v>56439</v>
      </c>
      <c r="J2400" s="52">
        <f>IFERROR(_xll.qlIndexFixing(Index1M,$H2400,TRUE,_xll.ohTrigger(RecalcTrigger,Trigger1M)),NA())</f>
        <v>2.0445573878744572E-2</v>
      </c>
      <c r="K2400" s="52">
        <f>IFERROR(_xll.qlIndexFixing(ONIndex1M,I2400,TRUE,_xll.ohTrigger(RecalcTrigger,Trigger1M)),NA())</f>
        <v>2.0438102036060002E-2</v>
      </c>
      <c r="L2400" s="52">
        <f>IFERROR(_xll.qlIndexFixing(Index3M,H2400,TRUE,_xll.ohTrigger(RecalcTrigger,Trigger3M)),NA())</f>
        <v>2.1786589474717896E-2</v>
      </c>
      <c r="M2400" s="52">
        <f>IFERROR(_xll.qlIndexFixing(ONIndex3M,I2400,TRUE,_xll.ohTrigger(RecalcTrigger,Trigger3M)),NA())</f>
        <v>2.1757083836559943E-2</v>
      </c>
      <c r="N2400" s="52">
        <f>IFERROR(_xll.qlIndexFixing(Index6M,$H2400,TRUE,_xll.ohTrigger(RecalcTrigger,Trigger6M)),NA())</f>
        <v>2.3334712881502229E-2</v>
      </c>
      <c r="O2400" s="52">
        <f>IFERROR(_xll.qlIndexFixing(ONIndex6M,I2400,TRUE,_xll.ohTrigger(RecalcTrigger,Trigger6M)),NA())</f>
        <v>2.3257134057237394E-2</v>
      </c>
      <c r="P2400" s="52">
        <f>IFERROR(_xll.qlIndexFixing(Index1Y,$H2400,TRUE,_xll.ohTrigger(RecalcTrigger,Trigger1Y)),NA())</f>
        <v>2.5248641999617186E-2</v>
      </c>
      <c r="Q2400" s="52">
        <f>IFERROR(_xll.qlIndexFixing(ONIndex1Y,I2400,TRUE,_xll.ohTrigger(RecalcTrigger,Trigger1Y)),NA())</f>
        <v>2.5048618904426334E-2</v>
      </c>
    </row>
    <row r="2401" spans="2:17" x14ac:dyDescent="0.2">
      <c r="B2401" s="46" t="s">
        <v>51</v>
      </c>
      <c r="D2401" s="49">
        <f>_xll.qlCalendarAdvance(LocalCalendar,$D2400,B2401,"f",FALSE)</f>
        <v>56457</v>
      </c>
      <c r="E2401" s="49">
        <f>_xll.qlInterestRateIndexValueDate(IndexON,D2401)</f>
        <v>56457</v>
      </c>
      <c r="F2401" s="52">
        <f>IFERROR(_xll.qlIndexFixing(IndexON,D2401,TRUE,_xll.ohTrigger(RecalcTrigger,TriggerON)),NA())</f>
        <v>1.8224449274164556E-2</v>
      </c>
      <c r="H2401" s="49">
        <f>_xll.qlCalendarAdvance(IborCalendar,$H2400,B2401,"f",FALSE)</f>
        <v>56444</v>
      </c>
      <c r="I2401" s="49">
        <f>_xll.qlInterestRateIndexValueDate(Index1M,$H2401)</f>
        <v>56446</v>
      </c>
      <c r="J2401" s="52">
        <f>IFERROR(_xll.qlIndexFixing(Index1M,$H2401,TRUE,_xll.ohTrigger(RecalcTrigger,Trigger1M)),NA())</f>
        <v>2.0440811184580521E-2</v>
      </c>
      <c r="K2401" s="52">
        <f>IFERROR(_xll.qlIndexFixing(ONIndex1M,I2401,TRUE,_xll.ohTrigger(RecalcTrigger,Trigger1M)),NA())</f>
        <v>2.0433366294660971E-2</v>
      </c>
      <c r="L2401" s="52">
        <f>IFERROR(_xll.qlIndexFixing(Index3M,H2401,TRUE,_xll.ohTrigger(RecalcTrigger,Trigger3M)),NA())</f>
        <v>2.1781902094040378E-2</v>
      </c>
      <c r="M2401" s="52">
        <f>IFERROR(_xll.qlIndexFixing(ONIndex3M,I2401,TRUE,_xll.ohTrigger(RecalcTrigger,Trigger3M)),NA())</f>
        <v>2.1752435796287273E-2</v>
      </c>
      <c r="N2401" s="52">
        <f>IFERROR(_xll.qlIndexFixing(Index6M,$H2401,TRUE,_xll.ohTrigger(RecalcTrigger,Trigger6M)),NA())</f>
        <v>2.3330427292489901E-2</v>
      </c>
      <c r="O2401" s="52">
        <f>IFERROR(_xll.qlIndexFixing(ONIndex6M,I2401,TRUE,_xll.ohTrigger(RecalcTrigger,Trigger6M)),NA())</f>
        <v>2.3252523987071783E-2</v>
      </c>
      <c r="P2401" s="52">
        <f>IFERROR(_xll.qlIndexFixing(Index1Y,$H2401,TRUE,_xll.ohTrigger(RecalcTrigger,Trigger1Y)),NA())</f>
        <v>2.5243968276983074E-2</v>
      </c>
      <c r="Q2401" s="52">
        <f>IFERROR(_xll.qlIndexFixing(ONIndex1Y,I2401,TRUE,_xll.ohTrigger(RecalcTrigger,Trigger1Y)),NA())</f>
        <v>2.5044238278084663E-2</v>
      </c>
    </row>
    <row r="2402" spans="2:17" x14ac:dyDescent="0.2">
      <c r="B2402" s="46" t="s">
        <v>51</v>
      </c>
      <c r="D2402" s="49">
        <f>_xll.qlCalendarAdvance(LocalCalendar,$D2401,B2402,"f",FALSE)</f>
        <v>56464</v>
      </c>
      <c r="E2402" s="49">
        <f>_xll.qlInterestRateIndexValueDate(IndexON,D2402)</f>
        <v>56464</v>
      </c>
      <c r="F2402" s="52">
        <f>IFERROR(_xll.qlIndexFixing(IndexON,D2402,TRUE,_xll.ohTrigger(RecalcTrigger,TriggerON)),NA())</f>
        <v>1.8219893748607774E-2</v>
      </c>
      <c r="H2402" s="49">
        <f>_xll.qlCalendarAdvance(IborCalendar,$H2401,B2402,"f",FALSE)</f>
        <v>56451</v>
      </c>
      <c r="I2402" s="49">
        <f>_xll.qlInterestRateIndexValueDate(Index1M,$H2402)</f>
        <v>56453</v>
      </c>
      <c r="J2402" s="52">
        <f>IFERROR(_xll.qlIndexFixing(Index1M,$H2402,TRUE,_xll.ohTrigger(RecalcTrigger,Trigger1M)),NA())</f>
        <v>2.0436040085007601E-2</v>
      </c>
      <c r="K2402" s="52">
        <f>IFERROR(_xll.qlIndexFixing(ONIndex1M,I2402,TRUE,_xll.ohTrigger(RecalcTrigger,Trigger1M)),NA())</f>
        <v>2.0428622160695298E-2</v>
      </c>
      <c r="L2402" s="52">
        <f>IFERROR(_xll.qlIndexFixing(Index3M,H2402,TRUE,_xll.ohTrigger(RecalcTrigger,Trigger3M)),NA())</f>
        <v>2.1777212604051008E-2</v>
      </c>
      <c r="M2402" s="52">
        <f>IFERROR(_xll.qlIndexFixing(ONIndex3M,I2402,TRUE,_xll.ohTrigger(RecalcTrigger,Trigger3M)),NA())</f>
        <v>2.1747785652737051E-2</v>
      </c>
      <c r="N2402" s="52">
        <f>IFERROR(_xll.qlIndexFixing(Index6M,$H2402,TRUE,_xll.ohTrigger(RecalcTrigger,Trigger6M)),NA())</f>
        <v>2.3325306725246624E-2</v>
      </c>
      <c r="O2402" s="52">
        <f>IFERROR(_xll.qlIndexFixing(ONIndex6M,I2402,TRUE,_xll.ohTrigger(RecalcTrigger,Trigger6M)),NA())</f>
        <v>2.3247911197561422E-2</v>
      </c>
      <c r="P2402" s="52">
        <f>IFERROR(_xll.qlIndexFixing(Index1Y,$H2402,TRUE,_xll.ohTrigger(RecalcTrigger,Trigger1Y)),NA())</f>
        <v>2.5239287603752589E-2</v>
      </c>
      <c r="Q2402" s="52">
        <f>IFERROR(_xll.qlIndexFixing(ONIndex1Y,I2402,TRUE,_xll.ohTrigger(RecalcTrigger,Trigger1Y)),NA())</f>
        <v>2.5039850853101342E-2</v>
      </c>
    </row>
    <row r="2403" spans="2:17" x14ac:dyDescent="0.2">
      <c r="B2403" s="46" t="s">
        <v>51</v>
      </c>
      <c r="D2403" s="49">
        <f>_xll.qlCalendarAdvance(LocalCalendar,$D2402,B2403,"f",FALSE)</f>
        <v>56471</v>
      </c>
      <c r="E2403" s="49">
        <f>_xll.qlInterestRateIndexValueDate(IndexON,D2403)</f>
        <v>56471</v>
      </c>
      <c r="F2403" s="52">
        <f>IFERROR(_xll.qlIndexFixing(IndexON,D2403,TRUE,_xll.ohTrigger(RecalcTrigger,TriggerON)),NA())</f>
        <v>1.8215336329125975E-2</v>
      </c>
      <c r="H2403" s="49">
        <f>_xll.qlCalendarAdvance(IborCalendar,$H2402,B2403,"f",FALSE)</f>
        <v>56458</v>
      </c>
      <c r="I2403" s="49">
        <f>_xll.qlInterestRateIndexValueDate(Index1M,$H2403)</f>
        <v>56460</v>
      </c>
      <c r="J2403" s="52">
        <f>IFERROR(_xll.qlIndexFixing(Index1M,$H2403,TRUE,_xll.ohTrigger(RecalcTrigger,Trigger1M)),NA())</f>
        <v>2.0430548433199559E-2</v>
      </c>
      <c r="K2403" s="52">
        <f>IFERROR(_xll.qlIndexFixing(ONIndex1M,I2403,TRUE,_xll.ohTrigger(RecalcTrigger,Trigger1M)),NA())</f>
        <v>2.0423869634162983E-2</v>
      </c>
      <c r="L2403" s="52">
        <f>IFERROR(_xll.qlIndexFixing(Index3M,H2403,TRUE,_xll.ohTrigger(RecalcTrigger,Trigger3M)),NA())</f>
        <v>2.1772521004761944E-2</v>
      </c>
      <c r="M2403" s="52">
        <f>IFERROR(_xll.qlIndexFixing(ONIndex3M,I2403,TRUE,_xll.ohTrigger(RecalcTrigger,Trigger3M)),NA())</f>
        <v>2.1743133406149084E-2</v>
      </c>
      <c r="N2403" s="52">
        <f>IFERROR(_xll.qlIndexFixing(Index6M,$H2403,TRUE,_xll.ohTrigger(RecalcTrigger,Trigger6M)),NA())</f>
        <v>2.3319353994365157E-2</v>
      </c>
      <c r="O2403" s="52">
        <f>IFERROR(_xll.qlIndexFixing(ONIndex6M,I2403,TRUE,_xll.ohTrigger(RecalcTrigger,Trigger6M)),NA())</f>
        <v>2.324329568894612E-2</v>
      </c>
      <c r="P2403" s="52">
        <f>IFERROR(_xll.qlIndexFixing(Index1Y,$H2403,TRUE,_xll.ohTrigger(RecalcTrigger,Trigger1Y)),NA())</f>
        <v>2.5234599980021435E-2</v>
      </c>
      <c r="Q2403" s="52">
        <f>IFERROR(_xll.qlIndexFixing(ONIndex1Y,I2403,TRUE,_xll.ohTrigger(RecalcTrigger,Trigger1Y)),NA())</f>
        <v>2.5035456629556307E-2</v>
      </c>
    </row>
    <row r="2404" spans="2:17" x14ac:dyDescent="0.2">
      <c r="B2404" s="46" t="s">
        <v>51</v>
      </c>
      <c r="D2404" s="49">
        <f>_xll.qlCalendarAdvance(LocalCalendar,$D2403,B2404,"f",FALSE)</f>
        <v>56478</v>
      </c>
      <c r="E2404" s="49">
        <f>_xll.qlInterestRateIndexValueDate(IndexON,D2404)</f>
        <v>56478</v>
      </c>
      <c r="F2404" s="52">
        <f>IFERROR(_xll.qlIndexFixing(IndexON,D2404,TRUE,_xll.ohTrigger(RecalcTrigger,TriggerON)),NA())</f>
        <v>1.821077701571916E-2</v>
      </c>
      <c r="H2404" s="49">
        <f>_xll.qlCalendarAdvance(IborCalendar,$H2403,B2404,"f",FALSE)</f>
        <v>56465</v>
      </c>
      <c r="I2404" s="49">
        <f>_xll.qlInterestRateIndexValueDate(Index1M,$H2404)</f>
        <v>56467</v>
      </c>
      <c r="J2404" s="52">
        <f>IFERROR(_xll.qlIndexFixing(Index1M,$H2404,TRUE,_xll.ohTrigger(RecalcTrigger,Trigger1M)),NA())</f>
        <v>2.0426709031953812E-2</v>
      </c>
      <c r="K2404" s="52">
        <f>IFERROR(_xll.qlIndexFixing(ONIndex1M,I2404,TRUE,_xll.ohTrigger(RecalcTrigger,Trigger1M)),NA())</f>
        <v>2.0419108715064027E-2</v>
      </c>
      <c r="L2404" s="52">
        <f>IFERROR(_xll.qlIndexFixing(Index3M,H2404,TRUE,_xll.ohTrigger(RecalcTrigger,Trigger3M)),NA())</f>
        <v>2.1767827296181007E-2</v>
      </c>
      <c r="M2404" s="52">
        <f>IFERROR(_xll.qlIndexFixing(ONIndex3M,I2404,TRUE,_xll.ohTrigger(RecalcTrigger,Trigger3M)),NA())</f>
        <v>2.1738479056123694E-2</v>
      </c>
      <c r="N2404" s="52">
        <f>IFERROR(_xll.qlIndexFixing(Index6M,$H2404,TRUE,_xll.ohTrigger(RecalcTrigger,Trigger6M)),NA())</f>
        <v>2.3315889606657609E-2</v>
      </c>
      <c r="O2404" s="52">
        <f>IFERROR(_xll.qlIndexFixing(ONIndex6M,I2404,TRUE,_xll.ohTrigger(RecalcTrigger,Trigger6M)),NA())</f>
        <v>2.3238677461066004E-2</v>
      </c>
      <c r="P2404" s="52">
        <f>IFERROR(_xll.qlIndexFixing(Index1Y,$H2404,TRUE,_xll.ohTrigger(RecalcTrigger,Trigger1Y)),NA())</f>
        <v>2.5229905405887071E-2</v>
      </c>
      <c r="Q2404" s="52">
        <f>IFERROR(_xll.qlIndexFixing(ONIndex1Y,I2404,TRUE,_xll.ohTrigger(RecalcTrigger,Trigger1Y)),NA())</f>
        <v>2.5031055607369623E-2</v>
      </c>
    </row>
    <row r="2405" spans="2:17" x14ac:dyDescent="0.2">
      <c r="B2405" s="46" t="s">
        <v>51</v>
      </c>
      <c r="D2405" s="49">
        <f>_xll.qlCalendarAdvance(LocalCalendar,$D2404,B2405,"f",FALSE)</f>
        <v>56485</v>
      </c>
      <c r="E2405" s="49">
        <f>_xll.qlInterestRateIndexValueDate(IndexON,D2405)</f>
        <v>56485</v>
      </c>
      <c r="F2405" s="52">
        <f>IFERROR(_xll.qlIndexFixing(IndexON,D2405,TRUE,_xll.ohTrigger(RecalcTrigger,TriggerON)),NA())</f>
        <v>1.8206215808387327E-2</v>
      </c>
      <c r="H2405" s="49">
        <f>_xll.qlCalendarAdvance(IborCalendar,$H2404,B2405,"f",FALSE)</f>
        <v>56472</v>
      </c>
      <c r="I2405" s="49">
        <f>_xll.qlInterestRateIndexValueDate(Index1M,$H2405)</f>
        <v>56474</v>
      </c>
      <c r="J2405" s="52">
        <f>IFERROR(_xll.qlIndexFixing(Index1M,$H2405,TRUE,_xll.ohTrigger(RecalcTrigger,Trigger1M)),NA())</f>
        <v>2.0421676353958029E-2</v>
      </c>
      <c r="K2405" s="52">
        <f>IFERROR(_xll.qlIndexFixing(ONIndex1M,I2405,TRUE,_xll.ohTrigger(RecalcTrigger,Trigger1M)),NA())</f>
        <v>2.0414339403238557E-2</v>
      </c>
      <c r="L2405" s="52">
        <f>IFERROR(_xll.qlIndexFixing(Index3M,H2405,TRUE,_xll.ohTrigger(RecalcTrigger,Trigger3M)),NA())</f>
        <v>2.1763131478309938E-2</v>
      </c>
      <c r="M2405" s="52">
        <f>IFERROR(_xll.qlIndexFixing(ONIndex3M,I2405,TRUE,_xll.ohTrigger(RecalcTrigger,Trigger3M)),NA())</f>
        <v>2.1733822602820752E-2</v>
      </c>
      <c r="N2405" s="52">
        <f>IFERROR(_xll.qlIndexFixing(Index6M,$H2405,TRUE,_xll.ohTrigger(RecalcTrigger,Trigger6M)),NA())</f>
        <v>2.3311591059489586E-2</v>
      </c>
      <c r="O2405" s="52">
        <f>IFERROR(_xll.qlIndexFixing(ONIndex6M,I2405,TRUE,_xll.ohTrigger(RecalcTrigger,Trigger6M)),NA())</f>
        <v>2.3234056513921075E-2</v>
      </c>
      <c r="P2405" s="52">
        <f>IFERROR(_xll.qlIndexFixing(Index1Y,$H2405,TRUE,_xll.ohTrigger(RecalcTrigger,Trigger1Y)),NA())</f>
        <v>2.5225203881446511E-2</v>
      </c>
      <c r="Q2405" s="52">
        <f>IFERROR(_xll.qlIndexFixing(ONIndex1Y,I2405,TRUE,_xll.ohTrigger(RecalcTrigger,Trigger1Y)),NA())</f>
        <v>2.5026647786461353E-2</v>
      </c>
    </row>
    <row r="2406" spans="2:17" x14ac:dyDescent="0.2">
      <c r="B2406" s="46" t="s">
        <v>51</v>
      </c>
      <c r="D2406" s="49">
        <f>_xll.qlCalendarAdvance(LocalCalendar,$D2405,B2406,"f",FALSE)</f>
        <v>56492</v>
      </c>
      <c r="E2406" s="49">
        <f>_xll.qlInterestRateIndexValueDate(IndexON,D2406)</f>
        <v>56492</v>
      </c>
      <c r="F2406" s="52">
        <f>IFERROR(_xll.qlIndexFixing(IndexON,D2406,TRUE,_xll.ohTrigger(RecalcTrigger,TriggerON)),NA())</f>
        <v>1.8201652707130478E-2</v>
      </c>
      <c r="H2406" s="49">
        <f>_xll.qlCalendarAdvance(IborCalendar,$H2405,B2406,"f",FALSE)</f>
        <v>56479</v>
      </c>
      <c r="I2406" s="49">
        <f>_xll.qlInterestRateIndexValueDate(Index1M,$H2406)</f>
        <v>56481</v>
      </c>
      <c r="J2406" s="52">
        <f>IFERROR(_xll.qlIndexFixing(Index1M,$H2406,TRUE,_xll.ohTrigger(RecalcTrigger,Trigger1M)),NA())</f>
        <v>2.0416871632869538E-2</v>
      </c>
      <c r="K2406" s="52">
        <f>IFERROR(_xll.qlIndexFixing(ONIndex1M,I2406,TRUE,_xll.ohTrigger(RecalcTrigger,Trigger1M)),NA())</f>
        <v>2.0409561699006318E-2</v>
      </c>
      <c r="L2406" s="52">
        <f>IFERROR(_xll.qlIndexFixing(Index3M,H2406,TRUE,_xll.ohTrigger(RecalcTrigger,Trigger3M)),NA())</f>
        <v>2.1758433551161766E-2</v>
      </c>
      <c r="M2406" s="52">
        <f>IFERROR(_xll.qlIndexFixing(ONIndex3M,I2406,TRUE,_xll.ohTrigger(RecalcTrigger,Trigger3M)),NA())</f>
        <v>2.1729164046240257E-2</v>
      </c>
      <c r="N2406" s="52">
        <f>IFERROR(_xll.qlIndexFixing(Index6M,$H2406,TRUE,_xll.ohTrigger(RecalcTrigger,Trigger6M)),NA())</f>
        <v>2.330646152589334E-2</v>
      </c>
      <c r="O2406" s="52">
        <f>IFERROR(_xll.qlIndexFixing(ONIndex6M,I2406,TRUE,_xll.ohTrigger(RecalcTrigger,Trigger6M)),NA())</f>
        <v>2.3229432847591269E-2</v>
      </c>
      <c r="P2406" s="52">
        <f>IFERROR(_xll.qlIndexFixing(Index1Y,$H2406,TRUE,_xll.ohTrigger(RecalcTrigger,Trigger1Y)),NA())</f>
        <v>2.5220495406796776E-2</v>
      </c>
      <c r="Q2406" s="52">
        <f>IFERROR(_xll.qlIndexFixing(ONIndex1Y,I2406,TRUE,_xll.ohTrigger(RecalcTrigger,Trigger1Y)),NA())</f>
        <v>2.5022233166831498E-2</v>
      </c>
    </row>
    <row r="2407" spans="2:17" x14ac:dyDescent="0.2">
      <c r="B2407" s="46" t="s">
        <v>51</v>
      </c>
      <c r="D2407" s="49">
        <f>_xll.qlCalendarAdvance(LocalCalendar,$D2406,B2407,"f",FALSE)</f>
        <v>56500</v>
      </c>
      <c r="E2407" s="49">
        <f>_xll.qlInterestRateIndexValueDate(IndexON,D2407)</f>
        <v>56500</v>
      </c>
      <c r="F2407" s="52">
        <f>IFERROR(_xll.qlIndexFixing(IndexON,D2407,TRUE,_xll.ohTrigger(RecalcTrigger,TriggerON)),NA())</f>
        <v>1.8196435415172019E-2</v>
      </c>
      <c r="H2407" s="49">
        <f>_xll.qlCalendarAdvance(IborCalendar,$H2406,B2407,"f",FALSE)</f>
        <v>56486</v>
      </c>
      <c r="I2407" s="49">
        <f>_xll.qlInterestRateIndexValueDate(Index1M,$H2407)</f>
        <v>56488</v>
      </c>
      <c r="J2407" s="52">
        <f>IFERROR(_xll.qlIndexFixing(Index1M,$H2407,TRUE,_xll.ohTrigger(RecalcTrigger,Trigger1M)),NA())</f>
        <v>2.0412058506427133E-2</v>
      </c>
      <c r="K2407" s="52">
        <f>IFERROR(_xll.qlIndexFixing(ONIndex1M,I2407,TRUE,_xll.ohTrigger(RecalcTrigger,Trigger1M)),NA())</f>
        <v>2.0404775602127501E-2</v>
      </c>
      <c r="L2407" s="52">
        <f>IFERROR(_xll.qlIndexFixing(Index3M,H2407,TRUE,_xll.ohTrigger(RecalcTrigger,Trigger3M)),NA())</f>
        <v>2.1753733514742579E-2</v>
      </c>
      <c r="M2407" s="52">
        <f>IFERROR(_xll.qlIndexFixing(ONIndex3M,I2407,TRUE,_xll.ohTrigger(RecalcTrigger,Trigger3M)),NA())</f>
        <v>2.1724503386462146E-2</v>
      </c>
      <c r="N2407" s="52">
        <f>IFERROR(_xll.qlIndexFixing(Index6M,$H2407,TRUE,_xll.ohTrigger(RecalcTrigger,Trigger6M)),NA())</f>
        <v>2.3300503822335526E-2</v>
      </c>
      <c r="O2407" s="52">
        <f>IFERROR(_xll.qlIndexFixing(ONIndex6M,I2407,TRUE,_xll.ohTrigger(RecalcTrigger,Trigger6M)),NA())</f>
        <v>2.3224806462076586E-2</v>
      </c>
      <c r="P2407" s="52">
        <f>IFERROR(_xll.qlIndexFixing(Index1Y,$H2407,TRUE,_xll.ohTrigger(RecalcTrigger,Trigger1Y)),NA())</f>
        <v>2.5215779982034885E-2</v>
      </c>
      <c r="Q2407" s="52">
        <f>IFERROR(_xll.qlIndexFixing(ONIndex1Y,I2407,TRUE,_xll.ohTrigger(RecalcTrigger,Trigger1Y)),NA())</f>
        <v>2.5017811748719865E-2</v>
      </c>
    </row>
    <row r="2408" spans="2:17" x14ac:dyDescent="0.2">
      <c r="B2408" s="46" t="s">
        <v>51</v>
      </c>
      <c r="D2408" s="49">
        <f>_xll.qlCalendarAdvance(LocalCalendar,$D2407,B2408,"f",FALSE)</f>
        <v>56507</v>
      </c>
      <c r="E2408" s="49">
        <f>_xll.qlInterestRateIndexValueDate(IndexON,D2408)</f>
        <v>56507</v>
      </c>
      <c r="F2408" s="52">
        <f>IFERROR(_xll.qlIndexFixing(IndexON,D2408,TRUE,_xll.ohTrigger(RecalcTrigger,TriggerON)),NA())</f>
        <v>1.8191868255561516E-2</v>
      </c>
      <c r="H2408" s="49">
        <f>_xll.qlCalendarAdvance(IborCalendar,$H2407,B2408,"f",FALSE)</f>
        <v>56493</v>
      </c>
      <c r="I2408" s="49">
        <f>_xll.qlInterestRateIndexValueDate(Index1M,$H2408)</f>
        <v>56495</v>
      </c>
      <c r="J2408" s="52">
        <f>IFERROR(_xll.qlIndexFixing(Index1M,$H2408,TRUE,_xll.ohTrigger(RecalcTrigger,Trigger1M)),NA())</f>
        <v>2.040723697463831E-2</v>
      </c>
      <c r="K2408" s="52">
        <f>IFERROR(_xll.qlIndexFixing(ONIndex1M,I2408,TRUE,_xll.ohTrigger(RecalcTrigger,Trigger1M)),NA())</f>
        <v>2.0399981112682042E-2</v>
      </c>
      <c r="L2408" s="52">
        <f>IFERROR(_xll.qlIndexFixing(Index3M,H2408,TRUE,_xll.ohTrigger(RecalcTrigger,Trigger3M)),NA())</f>
        <v>2.1748711869645936E-2</v>
      </c>
      <c r="M2408" s="52">
        <f>IFERROR(_xll.qlIndexFixing(ONIndex3M,I2408,TRUE,_xll.ohTrigger(RecalcTrigger,Trigger3M)),NA())</f>
        <v>2.1719840623566355E-2</v>
      </c>
      <c r="N2408" s="52">
        <f>IFERROR(_xll.qlIndexFixing(Index6M,$H2408,TRUE,_xll.ohTrigger(RecalcTrigger,Trigger6M)),NA())</f>
        <v>2.3294958909838619E-2</v>
      </c>
      <c r="O2408" s="52">
        <f>IFERROR(_xll.qlIndexFixing(ONIndex6M,I2408,TRUE,_xll.ohTrigger(RecalcTrigger,Trigger6M)),NA())</f>
        <v>2.3220177357217153E-2</v>
      </c>
      <c r="P2408" s="52">
        <f>IFERROR(_xll.qlIndexFixing(Index1Y,$H2408,TRUE,_xll.ohTrigger(RecalcTrigger,Trigger1Y)),NA())</f>
        <v>2.5211057607258731E-2</v>
      </c>
      <c r="Q2408" s="52">
        <f>IFERROR(_xll.qlIndexFixing(ONIndex1Y,I2408,TRUE,_xll.ohTrigger(RecalcTrigger,Trigger1Y)),NA())</f>
        <v>2.5013383532046518E-2</v>
      </c>
    </row>
    <row r="2409" spans="2:17" x14ac:dyDescent="0.2">
      <c r="B2409" s="46" t="s">
        <v>51</v>
      </c>
      <c r="D2409" s="49">
        <f>_xll.qlCalendarAdvance(LocalCalendar,$D2408,B2409,"f",FALSE)</f>
        <v>56514</v>
      </c>
      <c r="E2409" s="49">
        <f>_xll.qlInterestRateIndexValueDate(IndexON,D2409)</f>
        <v>56514</v>
      </c>
      <c r="F2409" s="52">
        <f>IFERROR(_xll.qlIndexFixing(IndexON,D2409,TRUE,_xll.ohTrigger(RecalcTrigger,TriggerON)),NA())</f>
        <v>1.8187299201946061E-2</v>
      </c>
      <c r="H2409" s="49">
        <f>_xll.qlCalendarAdvance(IborCalendar,$H2408,B2409,"f",FALSE)</f>
        <v>56500</v>
      </c>
      <c r="I2409" s="49">
        <f>_xll.qlInterestRateIndexValueDate(Index1M,$H2409)</f>
        <v>56502</v>
      </c>
      <c r="J2409" s="52">
        <f>IFERROR(_xll.qlIndexFixing(Index1M,$H2409,TRUE,_xll.ohTrigger(RecalcTrigger,Trigger1M)),NA())</f>
        <v>2.0402639034240042E-2</v>
      </c>
      <c r="K2409" s="52">
        <f>IFERROR(_xll.qlIndexFixing(ONIndex1M,I2409,TRUE,_xll.ohTrigger(RecalcTrigger,Trigger1M)),NA())</f>
        <v>2.0395178230510069E-2</v>
      </c>
      <c r="L2409" s="52">
        <f>IFERROR(_xll.qlIndexFixing(Index3M,H2409,TRUE,_xll.ohTrigger(RecalcTrigger,Trigger3M)),NA())</f>
        <v>2.1744008048737769E-2</v>
      </c>
      <c r="M2409" s="52">
        <f>IFERROR(_xll.qlIndexFixing(ONIndex3M,I2409,TRUE,_xll.ohTrigger(RecalcTrigger,Trigger3M)),NA())</f>
        <v>2.1715175757073268E-2</v>
      </c>
      <c r="N2409" s="52">
        <f>IFERROR(_xll.qlIndexFixing(Index6M,$H2409,TRUE,_xll.ohTrigger(RecalcTrigger,Trigger6M)),NA())</f>
        <v>2.3290237775162492E-2</v>
      </c>
      <c r="O2409" s="52">
        <f>IFERROR(_xll.qlIndexFixing(ONIndex6M,I2409,TRUE,_xll.ohTrigger(RecalcTrigger,Trigger6M)),NA())</f>
        <v>2.3215545533172843E-2</v>
      </c>
      <c r="P2409" s="52">
        <f>IFERROR(_xll.qlIndexFixing(Index1Y,$H2409,TRUE,_xll.ohTrigger(RecalcTrigger,Trigger1Y)),NA())</f>
        <v>2.5206328282565332E-2</v>
      </c>
      <c r="Q2409" s="52">
        <f>IFERROR(_xll.qlIndexFixing(ONIndex1Y,I2409,TRUE,_xll.ohTrigger(RecalcTrigger,Trigger1Y)),NA())</f>
        <v>2.5008948516491714E-2</v>
      </c>
    </row>
    <row r="2410" spans="2:17" x14ac:dyDescent="0.2">
      <c r="B2410" s="46" t="s">
        <v>51</v>
      </c>
      <c r="D2410" s="49">
        <f>_xll.qlCalendarAdvance(LocalCalendar,$D2409,B2410,"f",FALSE)</f>
        <v>56521</v>
      </c>
      <c r="E2410" s="49">
        <f>_xll.qlInterestRateIndexValueDate(IndexON,D2410)</f>
        <v>56521</v>
      </c>
      <c r="F2410" s="52">
        <f>IFERROR(_xll.qlIndexFixing(IndexON,D2410,TRUE,_xll.ohTrigger(RecalcTrigger,TriggerON)),NA())</f>
        <v>1.8182728254325653E-2</v>
      </c>
      <c r="H2410" s="49">
        <f>_xll.qlCalendarAdvance(IborCalendar,$H2409,B2410,"f",FALSE)</f>
        <v>56507</v>
      </c>
      <c r="I2410" s="49">
        <f>_xll.qlInterestRateIndexValueDate(Index1M,$H2410)</f>
        <v>56509</v>
      </c>
      <c r="J2410" s="52">
        <f>IFERROR(_xll.qlIndexFixing(Index1M,$H2410,TRUE,_xll.ohTrigger(RecalcTrigger,Trigger1M)),NA())</f>
        <v>2.039756869507886E-2</v>
      </c>
      <c r="K2410" s="52">
        <f>IFERROR(_xll.qlIndexFixing(ONIndex1M,I2410,TRUE,_xll.ohTrigger(RecalcTrigger,Trigger1M)),NA())</f>
        <v>2.0390366955931327E-2</v>
      </c>
      <c r="L2410" s="52">
        <f>IFERROR(_xll.qlIndexFixing(Index3M,H2410,TRUE,_xll.ohTrigger(RecalcTrigger,Trigger3M)),NA())</f>
        <v>2.1739302118649082E-2</v>
      </c>
      <c r="M2410" s="52">
        <f>IFERROR(_xll.qlIndexFixing(ONIndex3M,I2410,TRUE,_xll.ohTrigger(RecalcTrigger,Trigger3M)),NA())</f>
        <v>2.171050878770231E-2</v>
      </c>
      <c r="N2410" s="52">
        <f>IFERROR(_xll.qlIndexFixing(Index6M,$H2410,TRUE,_xll.ohTrigger(RecalcTrigger,Trigger6M)),NA())</f>
        <v>2.3285513900610413E-2</v>
      </c>
      <c r="O2410" s="52">
        <f>IFERROR(_xll.qlIndexFixing(ONIndex6M,I2410,TRUE,_xll.ohTrigger(RecalcTrigger,Trigger6M)),NA())</f>
        <v>2.321091098986372E-2</v>
      </c>
      <c r="P2410" s="52">
        <f>IFERROR(_xll.qlIndexFixing(Index1Y,$H2410,TRUE,_xll.ohTrigger(RecalcTrigger,Trigger1Y)),NA())</f>
        <v>2.5201592008052581E-2</v>
      </c>
      <c r="Q2410" s="52">
        <f>IFERROR(_xll.qlIndexFixing(ONIndex1Y,I2410,TRUE,_xll.ohTrigger(RecalcTrigger,Trigger1Y)),NA())</f>
        <v>2.5004506702455132E-2</v>
      </c>
    </row>
    <row r="2411" spans="2:17" x14ac:dyDescent="0.2">
      <c r="B2411" s="46" t="s">
        <v>51</v>
      </c>
      <c r="D2411" s="49">
        <f>_xll.qlCalendarAdvance(LocalCalendar,$D2410,B2411,"f",FALSE)</f>
        <v>56528</v>
      </c>
      <c r="E2411" s="49">
        <f>_xll.qlInterestRateIndexValueDate(IndexON,D2411)</f>
        <v>56528</v>
      </c>
      <c r="F2411" s="52">
        <f>IFERROR(_xll.qlIndexFixing(IndexON,D2411,TRUE,_xll.ohTrigger(RecalcTrigger,TriggerON)),NA())</f>
        <v>1.8178155412860164E-2</v>
      </c>
      <c r="H2411" s="49">
        <f>_xll.qlCalendarAdvance(IborCalendar,$H2410,B2411,"f",FALSE)</f>
        <v>56514</v>
      </c>
      <c r="I2411" s="49">
        <f>_xll.qlInterestRateIndexValueDate(Index1M,$H2411)</f>
        <v>56516</v>
      </c>
      <c r="J2411" s="52">
        <f>IFERROR(_xll.qlIndexFixing(Index1M,$H2411,TRUE,_xll.ohTrigger(RecalcTrigger,Trigger1M)),NA())</f>
        <v>2.0392721947330716E-2</v>
      </c>
      <c r="K2411" s="52">
        <f>IFERROR(_xll.qlIndexFixing(ONIndex1M,I2411,TRUE,_xll.ohTrigger(RecalcTrigger,Trigger1M)),NA())</f>
        <v>2.0385547288706007E-2</v>
      </c>
      <c r="L2411" s="52">
        <f>IFERROR(_xll.qlIndexFixing(Index3M,H2411,TRUE,_xll.ohTrigger(RecalcTrigger,Trigger3M)),NA())</f>
        <v>2.1734594079384262E-2</v>
      </c>
      <c r="M2411" s="52">
        <f>IFERROR(_xll.qlIndexFixing(ONIndex3M,I2411,TRUE,_xll.ohTrigger(RecalcTrigger,Trigger3M)),NA())</f>
        <v>2.1705839714893926E-2</v>
      </c>
      <c r="N2411" s="52">
        <f>IFERROR(_xll.qlIndexFixing(Index6M,$H2411,TRUE,_xll.ohTrigger(RecalcTrigger,Trigger6M)),NA())</f>
        <v>2.3280787286200491E-2</v>
      </c>
      <c r="O2411" s="52">
        <f>IFERROR(_xll.qlIndexFixing(ONIndex6M,I2411,TRUE,_xll.ohTrigger(RecalcTrigger,Trigger6M)),NA())</f>
        <v>2.3206273727369719E-2</v>
      </c>
      <c r="P2411" s="52">
        <f>IFERROR(_xll.qlIndexFixing(Index1Y,$H2411,TRUE,_xll.ohTrigger(RecalcTrigger,Trigger1Y)),NA())</f>
        <v>2.5196848783818379E-2</v>
      </c>
      <c r="Q2411" s="52">
        <f>IFERROR(_xll.qlIndexFixing(ONIndex1Y,I2411,TRUE,_xll.ohTrigger(RecalcTrigger,Trigger1Y)),NA())</f>
        <v>2.5000058089696964E-2</v>
      </c>
    </row>
    <row r="2412" spans="2:17" x14ac:dyDescent="0.2">
      <c r="B2412" s="46" t="s">
        <v>51</v>
      </c>
      <c r="D2412" s="49">
        <f>_xll.qlCalendarAdvance(LocalCalendar,$D2411,B2412,"f",FALSE)</f>
        <v>56535</v>
      </c>
      <c r="E2412" s="49">
        <f>_xll.qlInterestRateIndexValueDate(IndexON,D2412)</f>
        <v>56535</v>
      </c>
      <c r="F2412" s="52">
        <f>IFERROR(_xll.qlIndexFixing(IndexON,D2412,TRUE,_xll.ohTrigger(RecalcTrigger,TriggerON)),NA())</f>
        <v>1.8173580677549594E-2</v>
      </c>
      <c r="H2412" s="49">
        <f>_xll.qlCalendarAdvance(IborCalendar,$H2411,B2412,"f",FALSE)</f>
        <v>56521</v>
      </c>
      <c r="I2412" s="49">
        <f>_xll.qlInterestRateIndexValueDate(Index1M,$H2412)</f>
        <v>56523</v>
      </c>
      <c r="J2412" s="52">
        <f>IFERROR(_xll.qlIndexFixing(Index1M,$H2412,TRUE,_xll.ohTrigger(RecalcTrigger,Trigger1M)),NA())</f>
        <v>2.038786679427862E-2</v>
      </c>
      <c r="K2412" s="52">
        <f>IFERROR(_xll.qlIndexFixing(ONIndex1M,I2412,TRUE,_xll.ohTrigger(RecalcTrigger,Trigger1M)),NA())</f>
        <v>2.038071922883411E-2</v>
      </c>
      <c r="L2412" s="52">
        <f>IFERROR(_xll.qlIndexFixing(Index3M,H2412,TRUE,_xll.ohTrigger(RecalcTrigger,Trigger3M)),NA())</f>
        <v>2.1731154810712264E-2</v>
      </c>
      <c r="M2412" s="52">
        <f>IFERROR(_xll.qlIndexFixing(ONIndex3M,I2412,TRUE,_xll.ohTrigger(RecalcTrigger,Trigger3M)),NA())</f>
        <v>2.1701168538807991E-2</v>
      </c>
      <c r="N2412" s="52">
        <f>IFERROR(_xll.qlIndexFixing(Index6M,$H2412,TRUE,_xll.ohTrigger(RecalcTrigger,Trigger6M)),NA())</f>
        <v>2.3276468708121681E-2</v>
      </c>
      <c r="O2412" s="52">
        <f>IFERROR(_xll.qlIndexFixing(ONIndex6M,I2412,TRUE,_xll.ohTrigger(RecalcTrigger,Trigger6M)),NA())</f>
        <v>2.3201633745451034E-2</v>
      </c>
      <c r="P2412" s="52">
        <f>IFERROR(_xll.qlIndexFixing(Index1Y,$H2412,TRUE,_xll.ohTrigger(RecalcTrigger,Trigger1Y)),NA())</f>
        <v>2.5192098609960831E-2</v>
      </c>
      <c r="Q2412" s="52">
        <f>IFERROR(_xll.qlIndexFixing(ONIndex1Y,I2412,TRUE,_xll.ohTrigger(RecalcTrigger,Trigger1Y)),NA())</f>
        <v>2.4995602678297146E-2</v>
      </c>
    </row>
    <row r="2413" spans="2:17" x14ac:dyDescent="0.2">
      <c r="B2413" s="46" t="s">
        <v>51</v>
      </c>
      <c r="D2413" s="49">
        <f>_xll.qlCalendarAdvance(LocalCalendar,$D2412,B2413,"f",FALSE)</f>
        <v>56542</v>
      </c>
      <c r="E2413" s="49">
        <f>_xll.qlInterestRateIndexValueDate(IndexON,D2413)</f>
        <v>56542</v>
      </c>
      <c r="F2413" s="52">
        <f>IFERROR(_xll.qlIndexFixing(IndexON,D2413,TRUE,_xll.ohTrigger(RecalcTrigger,TriggerON)),NA())</f>
        <v>1.8169004048314008E-2</v>
      </c>
      <c r="H2413" s="49">
        <f>_xll.qlCalendarAdvance(IborCalendar,$H2412,B2413,"f",FALSE)</f>
        <v>56528</v>
      </c>
      <c r="I2413" s="49">
        <f>_xll.qlInterestRateIndexValueDate(Index1M,$H2413)</f>
        <v>56530</v>
      </c>
      <c r="J2413" s="52">
        <f>IFERROR(_xll.qlIndexFixing(Index1M,$H2413,TRUE,_xll.ohTrigger(RecalcTrigger,Trigger1M)),NA())</f>
        <v>2.0383003235940056E-2</v>
      </c>
      <c r="K2413" s="52">
        <f>IFERROR(_xll.qlIndexFixing(ONIndex1M,I2413,TRUE,_xll.ohTrigger(RecalcTrigger,Trigger1M)),NA())</f>
        <v>2.0375882776475507E-2</v>
      </c>
      <c r="L2413" s="52">
        <f>IFERROR(_xll.qlIndexFixing(Index3M,H2413,TRUE,_xll.ohTrigger(RecalcTrigger,Trigger3M)),NA())</f>
        <v>2.1725489001955717E-2</v>
      </c>
      <c r="M2413" s="52">
        <f>IFERROR(_xll.qlIndexFixing(ONIndex3M,I2413,TRUE,_xll.ohTrigger(RecalcTrigger,Trigger3M)),NA())</f>
        <v>2.1696495259444504E-2</v>
      </c>
      <c r="N2413" s="52">
        <f>IFERROR(_xll.qlIndexFixing(Index6M,$H2413,TRUE,_xll.ohTrigger(RecalcTrigger,Trigger6M)),NA())</f>
        <v>2.3271736114189111E-2</v>
      </c>
      <c r="O2413" s="52">
        <f>IFERROR(_xll.qlIndexFixing(ONIndex6M,I2413,TRUE,_xll.ohTrigger(RecalcTrigger,Trigger6M)),NA())</f>
        <v>2.3196991044507342E-2</v>
      </c>
      <c r="P2413" s="52">
        <f>IFERROR(_xll.qlIndexFixing(Index1Y,$H2413,TRUE,_xll.ohTrigger(RecalcTrigger,Trigger1Y)),NA())</f>
        <v>2.5187341486577617E-2</v>
      </c>
      <c r="Q2413" s="52">
        <f>IFERROR(_xll.qlIndexFixing(ONIndex1Y,I2413,TRUE,_xll.ohTrigger(RecalcTrigger,Trigger1Y)),NA())</f>
        <v>2.4991140468255679E-2</v>
      </c>
    </row>
    <row r="2414" spans="2:17" x14ac:dyDescent="0.2">
      <c r="B2414" s="46" t="s">
        <v>51</v>
      </c>
      <c r="D2414" s="49">
        <f>_xll.qlCalendarAdvance(LocalCalendar,$D2413,B2414,"f",FALSE)</f>
        <v>56549</v>
      </c>
      <c r="E2414" s="49">
        <f>_xll.qlInterestRateIndexValueDate(IndexON,D2414)</f>
        <v>56549</v>
      </c>
      <c r="F2414" s="52">
        <f>IFERROR(_xll.qlIndexFixing(IndexON,D2414,TRUE,_xll.ohTrigger(RecalcTrigger,TriggerON)),NA())</f>
        <v>1.8164425524913597E-2</v>
      </c>
      <c r="H2414" s="49">
        <f>_xll.qlCalendarAdvance(IborCalendar,$H2413,B2414,"f",FALSE)</f>
        <v>56535</v>
      </c>
      <c r="I2414" s="49">
        <f>_xll.qlInterestRateIndexValueDate(Index1M,$H2414)</f>
        <v>56537</v>
      </c>
      <c r="J2414" s="52">
        <f>IFERROR(_xll.qlIndexFixing(Index1M,$H2414,TRUE,_xll.ohTrigger(RecalcTrigger,Trigger1M)),NA())</f>
        <v>2.0378131272325017E-2</v>
      </c>
      <c r="K2414" s="52">
        <f>IFERROR(_xll.qlIndexFixing(ONIndex1M,I2414,TRUE,_xll.ohTrigger(RecalcTrigger,Trigger1M)),NA())</f>
        <v>2.0371037931550262E-2</v>
      </c>
      <c r="L2414" s="52">
        <f>IFERROR(_xll.qlIndexFixing(Index3M,H2414,TRUE,_xll.ohTrigger(RecalcTrigger,Trigger3M)),NA())</f>
        <v>2.1720774200850532E-2</v>
      </c>
      <c r="M2414" s="52">
        <f>IFERROR(_xll.qlIndexFixing(ONIndex3M,I2414,TRUE,_xll.ohTrigger(RecalcTrigger,Trigger3M)),NA())</f>
        <v>2.1691819877043272E-2</v>
      </c>
      <c r="N2414" s="52">
        <f>IFERROR(_xll.qlIndexFixing(Index6M,$H2414,TRUE,_xll.ohTrigger(RecalcTrigger,Trigger6M)),NA())</f>
        <v>2.326700078034407E-2</v>
      </c>
      <c r="O2414" s="52">
        <f>IFERROR(_xll.qlIndexFixing(ONIndex6M,I2414,TRUE,_xll.ohTrigger(RecalcTrigger,Trigger6M)),NA())</f>
        <v>2.3192345624298838E-2</v>
      </c>
      <c r="P2414" s="52">
        <f>IFERROR(_xll.qlIndexFixing(Index1Y,$H2414,TRUE,_xll.ohTrigger(RecalcTrigger,Trigger1Y)),NA())</f>
        <v>2.5182577413767723E-2</v>
      </c>
      <c r="Q2414" s="52">
        <f>IFERROR(_xll.qlIndexFixing(ONIndex1Y,I2414,TRUE,_xll.ohTrigger(RecalcTrigger,Trigger1Y)),NA())</f>
        <v>2.4986671459652499E-2</v>
      </c>
    </row>
    <row r="2415" spans="2:17" x14ac:dyDescent="0.2">
      <c r="B2415" s="46" t="s">
        <v>51</v>
      </c>
      <c r="D2415" s="49">
        <f>_xll.qlCalendarAdvance(LocalCalendar,$D2414,B2415,"f",FALSE)</f>
        <v>56556</v>
      </c>
      <c r="E2415" s="49">
        <f>_xll.qlInterestRateIndexValueDate(IndexON,D2415)</f>
        <v>56556</v>
      </c>
      <c r="F2415" s="52">
        <f>IFERROR(_xll.qlIndexFixing(IndexON,D2415,TRUE,_xll.ohTrigger(RecalcTrigger,TriggerON)),NA())</f>
        <v>1.8159845107827977E-2</v>
      </c>
      <c r="H2415" s="49">
        <f>_xll.qlCalendarAdvance(IborCalendar,$H2414,B2415,"f",FALSE)</f>
        <v>56542</v>
      </c>
      <c r="I2415" s="49">
        <f>_xll.qlInterestRateIndexValueDate(Index1M,$H2415)</f>
        <v>56544</v>
      </c>
      <c r="J2415" s="52">
        <f>IFERROR(_xll.qlIndexFixing(Index1M,$H2415,TRUE,_xll.ohTrigger(RecalcTrigger,Trigger1M)),NA())</f>
        <v>2.0373250903445994E-2</v>
      </c>
      <c r="K2415" s="52">
        <f>IFERROR(_xll.qlIndexFixing(ONIndex1M,I2415,TRUE,_xll.ohTrigger(RecalcTrigger,Trigger1M)),NA())</f>
        <v>2.0366184693898504E-2</v>
      </c>
      <c r="L2415" s="52">
        <f>IFERROR(_xll.qlIndexFixing(Index3M,H2415,TRUE,_xll.ohTrigger(RecalcTrigger,Trigger3M)),NA())</f>
        <v>2.1716057290535148E-2</v>
      </c>
      <c r="M2415" s="52">
        <f>IFERROR(_xll.qlIndexFixing(ONIndex3M,I2415,TRUE,_xll.ohTrigger(RecalcTrigger,Trigger3M)),NA())</f>
        <v>2.1687142391204617E-2</v>
      </c>
      <c r="N2415" s="52">
        <f>IFERROR(_xll.qlIndexFixing(Index6M,$H2415,TRUE,_xll.ohTrigger(RecalcTrigger,Trigger6M)),NA())</f>
        <v>2.3262262706606762E-2</v>
      </c>
      <c r="O2415" s="52">
        <f>IFERROR(_xll.qlIndexFixing(ONIndex6M,I2415,TRUE,_xll.ohTrigger(RecalcTrigger,Trigger6M)),NA())</f>
        <v>2.3187697484905456E-2</v>
      </c>
      <c r="P2415" s="52">
        <f>IFERROR(_xll.qlIndexFixing(Index1Y,$H2415,TRUE,_xll.ohTrigger(RecalcTrigger,Trigger1Y)),NA())</f>
        <v>2.517780639162839E-2</v>
      </c>
      <c r="Q2415" s="52">
        <f>IFERROR(_xll.qlIndexFixing(ONIndex1Y,I2415,TRUE,_xll.ohTrigger(RecalcTrigger,Trigger1Y)),NA())</f>
        <v>2.4982195652327732E-2</v>
      </c>
    </row>
    <row r="2416" spans="2:17" x14ac:dyDescent="0.2">
      <c r="B2416" s="46" t="s">
        <v>51</v>
      </c>
      <c r="D2416" s="49">
        <f>_xll.qlCalendarAdvance(LocalCalendar,$D2415,B2416,"f",FALSE)</f>
        <v>56563</v>
      </c>
      <c r="E2416" s="49">
        <f>_xll.qlInterestRateIndexValueDate(IndexON,D2416)</f>
        <v>56563</v>
      </c>
      <c r="F2416" s="52">
        <f>IFERROR(_xll.qlIndexFixing(IndexON,D2416,TRUE,_xll.ohTrigger(RecalcTrigger,TriggerON)),NA())</f>
        <v>1.8155393191552349E-2</v>
      </c>
      <c r="H2416" s="49">
        <f>_xll.qlCalendarAdvance(IborCalendar,$H2415,B2416,"f",FALSE)</f>
        <v>56549</v>
      </c>
      <c r="I2416" s="49">
        <f>_xll.qlInterestRateIndexValueDate(Index1M,$H2416)</f>
        <v>56551</v>
      </c>
      <c r="J2416" s="52">
        <f>IFERROR(_xll.qlIndexFixing(Index1M,$H2416,TRUE,_xll.ohTrigger(RecalcTrigger,Trigger1M)),NA())</f>
        <v>2.0368362129305484E-2</v>
      </c>
      <c r="K2416" s="52">
        <f>IFERROR(_xll.qlIndexFixing(ONIndex1M,I2416,TRUE,_xll.ohTrigger(RecalcTrigger,Trigger1M)),NA())</f>
        <v>2.0361323063600167E-2</v>
      </c>
      <c r="L2416" s="52">
        <f>IFERROR(_xll.qlIndexFixing(Index3M,H2416,TRUE,_xll.ohTrigger(RecalcTrigger,Trigger3M)),NA())</f>
        <v>2.1711338271015651E-2</v>
      </c>
      <c r="M2416" s="52">
        <f>IFERROR(_xll.qlIndexFixing(ONIndex3M,I2416,TRUE,_xll.ohTrigger(RecalcTrigger,Trigger3M)),NA())</f>
        <v>2.1682462802008473E-2</v>
      </c>
      <c r="N2416" s="52">
        <f>IFERROR(_xll.qlIndexFixing(Index6M,$H2416,TRUE,_xll.ohTrigger(RecalcTrigger,Trigger6M)),NA())</f>
        <v>2.3257521892995629E-2</v>
      </c>
      <c r="O2416" s="52">
        <f>IFERROR(_xll.qlIndexFixing(ONIndex6M,I2416,TRUE,_xll.ohTrigger(RecalcTrigger,Trigger6M)),NA())</f>
        <v>2.3183046626087389E-2</v>
      </c>
      <c r="P2416" s="52">
        <f>IFERROR(_xll.qlIndexFixing(Index1Y,$H2416,TRUE,_xll.ohTrigger(RecalcTrigger,Trigger1Y)),NA())</f>
        <v>2.5173028420259265E-2</v>
      </c>
      <c r="Q2416" s="52">
        <f>IFERROR(_xll.qlIndexFixing(ONIndex1Y,I2416,TRUE,_xll.ohTrigger(RecalcTrigger,Trigger1Y)),NA())</f>
        <v>2.4977713046361316E-2</v>
      </c>
    </row>
    <row r="2417" spans="2:17" x14ac:dyDescent="0.2">
      <c r="B2417" s="46" t="s">
        <v>51</v>
      </c>
      <c r="D2417" s="49">
        <f>_xll.qlCalendarAdvance(LocalCalendar,$D2416,B2417,"f",FALSE)</f>
        <v>56570</v>
      </c>
      <c r="E2417" s="49">
        <f>_xll.qlInterestRateIndexValueDate(IndexON,D2417)</f>
        <v>56570</v>
      </c>
      <c r="F2417" s="52">
        <f>IFERROR(_xll.qlIndexFixing(IndexON,D2417,TRUE,_xll.ohTrigger(RecalcTrigger,TriggerON)),NA())</f>
        <v>1.8150678591721814E-2</v>
      </c>
      <c r="H2417" s="49">
        <f>_xll.qlCalendarAdvance(IborCalendar,$H2416,B2417,"f",FALSE)</f>
        <v>56556</v>
      </c>
      <c r="I2417" s="49">
        <f>_xll.qlInterestRateIndexValueDate(Index1M,$H2417)</f>
        <v>56558</v>
      </c>
      <c r="J2417" s="52">
        <f>IFERROR(_xll.qlIndexFixing(Index1M,$H2417,TRUE,_xll.ohTrigger(RecalcTrigger,Trigger1M)),NA())</f>
        <v>2.0363464949923471E-2</v>
      </c>
      <c r="K2417" s="52">
        <f>IFERROR(_xll.qlIndexFixing(ONIndex1M,I2417,TRUE,_xll.ohTrigger(RecalcTrigger,Trigger1M)),NA())</f>
        <v>2.0356453041054934E-2</v>
      </c>
      <c r="L2417" s="52">
        <f>IFERROR(_xll.qlIndexFixing(Index3M,H2417,TRUE,_xll.ohTrigger(RecalcTrigger,Trigger3M)),NA())</f>
        <v>2.1706617142301595E-2</v>
      </c>
      <c r="M2417" s="52">
        <f>IFERROR(_xll.qlIndexFixing(ONIndex3M,I2417,TRUE,_xll.ohTrigger(RecalcTrigger,Trigger3M)),NA())</f>
        <v>2.1677781109854521E-2</v>
      </c>
      <c r="N2417" s="52">
        <f>IFERROR(_xll.qlIndexFixing(Index6M,$H2417,TRUE,_xll.ohTrigger(RecalcTrigger,Trigger6M)),NA())</f>
        <v>2.3252370063823271E-2</v>
      </c>
      <c r="O2417" s="52">
        <f>IFERROR(_xll.qlIndexFixing(ONIndex6M,I2417,TRUE,_xll.ohTrigger(RecalcTrigger,Trigger6M)),NA())</f>
        <v>2.3178393048164381E-2</v>
      </c>
      <c r="P2417" s="52">
        <f>IFERROR(_xll.qlIndexFixing(Index1Y,$H2417,TRUE,_xll.ohTrigger(RecalcTrigger,Trigger1Y)),NA())</f>
        <v>2.5168243499758457E-2</v>
      </c>
      <c r="Q2417" s="52">
        <f>IFERROR(_xll.qlIndexFixing(ONIndex1Y,I2417,TRUE,_xll.ohTrigger(RecalcTrigger,Trigger1Y)),NA())</f>
        <v>2.497322364175325E-2</v>
      </c>
    </row>
    <row r="2418" spans="2:17" x14ac:dyDescent="0.2">
      <c r="B2418" s="46" t="s">
        <v>51</v>
      </c>
      <c r="D2418" s="49">
        <f>_xll.qlCalendarAdvance(LocalCalendar,$D2417,B2418,"f",FALSE)</f>
        <v>56577</v>
      </c>
      <c r="E2418" s="49">
        <f>_xll.qlInterestRateIndexValueDate(IndexON,D2418)</f>
        <v>56577</v>
      </c>
      <c r="F2418" s="52">
        <f>IFERROR(_xll.qlIndexFixing(IndexON,D2418,TRUE,_xll.ohTrigger(RecalcTrigger,TriggerON)),NA())</f>
        <v>1.8146092492701271E-2</v>
      </c>
      <c r="H2418" s="49">
        <f>_xll.qlCalendarAdvance(IborCalendar,$H2417,B2418,"f",FALSE)</f>
        <v>56563</v>
      </c>
      <c r="I2418" s="49">
        <f>_xll.qlInterestRateIndexValueDate(Index1M,$H2418)</f>
        <v>56565</v>
      </c>
      <c r="J2418" s="52">
        <f>IFERROR(_xll.qlIndexFixing(Index1M,$H2418,TRUE,_xll.ohTrigger(RecalcTrigger,Trigger1M)),NA())</f>
        <v>2.0358559365307449E-2</v>
      </c>
      <c r="K2418" s="52">
        <f>IFERROR(_xll.qlIndexFixing(ONIndex1M,I2418,TRUE,_xll.ohTrigger(RecalcTrigger,Trigger1M)),NA())</f>
        <v>2.035157462570325E-2</v>
      </c>
      <c r="L2418" s="52">
        <f>IFERROR(_xll.qlIndexFixing(Index3M,H2418,TRUE,_xll.ohTrigger(RecalcTrigger,Trigger3M)),NA())</f>
        <v>2.1701893904399062E-2</v>
      </c>
      <c r="M2418" s="52">
        <f>IFERROR(_xll.qlIndexFixing(ONIndex3M,I2418,TRUE,_xll.ohTrigger(RecalcTrigger,Trigger3M)),NA())</f>
        <v>2.1673097314263146E-2</v>
      </c>
      <c r="N2418" s="52">
        <f>IFERROR(_xll.qlIndexFixing(Index6M,$H2418,TRUE,_xll.ohTrigger(RecalcTrigger,Trigger6M)),NA())</f>
        <v>2.3247624270955631E-2</v>
      </c>
      <c r="O2418" s="52">
        <f>IFERROR(_xll.qlIndexFixing(ONIndex6M,I2418,TRUE,_xll.ohTrigger(RecalcTrigger,Trigger6M)),NA())</f>
        <v>2.3173736751056495E-2</v>
      </c>
      <c r="P2418" s="52">
        <f>IFERROR(_xll.qlIndexFixing(Index1Y,$H2418,TRUE,_xll.ohTrigger(RecalcTrigger,Trigger1Y)),NA())</f>
        <v>2.5163451630225393E-2</v>
      </c>
      <c r="Q2418" s="52">
        <f>IFERROR(_xll.qlIndexFixing(ONIndex1Y,I2418,TRUE,_xll.ohTrigger(RecalcTrigger,Trigger1Y)),NA())</f>
        <v>2.4968727438583471E-2</v>
      </c>
    </row>
    <row r="2419" spans="2:17" x14ac:dyDescent="0.2">
      <c r="B2419" s="46" t="s">
        <v>51</v>
      </c>
      <c r="D2419" s="49">
        <f>_xll.qlCalendarAdvance(LocalCalendar,$D2418,B2419,"f",FALSE)</f>
        <v>56584</v>
      </c>
      <c r="E2419" s="49">
        <f>_xll.qlInterestRateIndexValueDate(IndexON,D2419)</f>
        <v>56584</v>
      </c>
      <c r="F2419" s="52">
        <f>IFERROR(_xll.qlIndexFixing(IndexON,D2419,TRUE,_xll.ohTrigger(RecalcTrigger,TriggerON)),NA())</f>
        <v>1.8141504499835648E-2</v>
      </c>
      <c r="H2419" s="49">
        <f>_xll.qlCalendarAdvance(IborCalendar,$H2418,B2419,"f",FALSE)</f>
        <v>56570</v>
      </c>
      <c r="I2419" s="49">
        <f>_xll.qlInterestRateIndexValueDate(Index1M,$H2419)</f>
        <v>56572</v>
      </c>
      <c r="J2419" s="52">
        <f>IFERROR(_xll.qlIndexFixing(Index1M,$H2419,TRUE,_xll.ohTrigger(RecalcTrigger,Trigger1M)),NA())</f>
        <v>2.0353645375469909E-2</v>
      </c>
      <c r="K2419" s="52">
        <f>IFERROR(_xll.qlIndexFixing(ONIndex1M,I2419,TRUE,_xll.ohTrigger(RecalcTrigger,Trigger1M)),NA())</f>
        <v>2.0346687817784925E-2</v>
      </c>
      <c r="L2419" s="52">
        <f>IFERROR(_xll.qlIndexFixing(Index3M,H2419,TRUE,_xll.ohTrigger(RecalcTrigger,Trigger3M)),NA())</f>
        <v>2.1697168557317612E-2</v>
      </c>
      <c r="M2419" s="52">
        <f>IFERROR(_xll.qlIndexFixing(ONIndex3M,I2419,TRUE,_xll.ohTrigger(RecalcTrigger,Trigger3M)),NA())</f>
        <v>2.1668411415394218E-2</v>
      </c>
      <c r="N2419" s="52">
        <f>IFERROR(_xll.qlIndexFixing(Index6M,$H2419,TRUE,_xll.ohTrigger(RecalcTrigger,Trigger6M)),NA())</f>
        <v>2.3242875738385606E-2</v>
      </c>
      <c r="O2419" s="52">
        <f>IFERROR(_xll.qlIndexFixing(ONIndex6M,I2419,TRUE,_xll.ohTrigger(RecalcTrigger,Trigger6M)),NA())</f>
        <v>2.316907773460386E-2</v>
      </c>
      <c r="P2419" s="52">
        <f>IFERROR(_xll.qlIndexFixing(Index1Y,$H2419,TRUE,_xll.ohTrigger(RecalcTrigger,Trigger1Y)),NA())</f>
        <v>2.5158652811758411E-2</v>
      </c>
      <c r="Q2419" s="52">
        <f>IFERROR(_xll.qlIndexFixing(ONIndex1Y,I2419,TRUE,_xll.ohTrigger(RecalcTrigger,Trigger1Y)),NA())</f>
        <v>2.4964224436692106E-2</v>
      </c>
    </row>
    <row r="2420" spans="2:17" x14ac:dyDescent="0.2">
      <c r="B2420" s="46" t="s">
        <v>51</v>
      </c>
      <c r="D2420" s="49">
        <f>_xll.qlCalendarAdvance(LocalCalendar,$D2419,B2420,"f",FALSE)</f>
        <v>56591</v>
      </c>
      <c r="E2420" s="49">
        <f>_xll.qlInterestRateIndexValueDate(IndexON,D2420)</f>
        <v>56591</v>
      </c>
      <c r="F2420" s="52">
        <f>IFERROR(_xll.qlIndexFixing(IndexON,D2420,TRUE,_xll.ohTrigger(RecalcTrigger,TriggerON)),NA())</f>
        <v>1.8136914613045008E-2</v>
      </c>
      <c r="H2420" s="49">
        <f>_xll.qlCalendarAdvance(IborCalendar,$H2419,B2420,"f",FALSE)</f>
        <v>56577</v>
      </c>
      <c r="I2420" s="49">
        <f>_xll.qlInterestRateIndexValueDate(Index1M,$H2420)</f>
        <v>56580</v>
      </c>
      <c r="J2420" s="52">
        <f>IFERROR(_xll.qlIndexFixing(Index1M,$H2420,TRUE,_xll.ohTrigger(RecalcTrigger,Trigger1M)),NA())</f>
        <v>2.0348019094985903E-2</v>
      </c>
      <c r="K2420" s="52">
        <f>IFERROR(_xll.qlIndexFixing(ONIndex1M,I2420,TRUE,_xll.ohTrigger(RecalcTrigger,Trigger1M)),NA())</f>
        <v>2.0341541665933605E-2</v>
      </c>
      <c r="L2420" s="52">
        <f>IFERROR(_xll.qlIndexFixing(Index3M,H2420,TRUE,_xll.ohTrigger(RecalcTrigger,Trigger3M)),NA())</f>
        <v>2.1691451353375427E-2</v>
      </c>
      <c r="M2420" s="52">
        <f>IFERROR(_xll.qlIndexFixing(ONIndex3M,I2420,TRUE,_xll.ohTrigger(RecalcTrigger,Trigger3M)),NA())</f>
        <v>2.1663687106530105E-2</v>
      </c>
      <c r="N2420" s="52">
        <f>IFERROR(_xll.qlIndexFixing(Index6M,$H2420,TRUE,_xll.ohTrigger(RecalcTrigger,Trigger6M)),NA())</f>
        <v>2.3237445489307364E-2</v>
      </c>
      <c r="O2420" s="52">
        <f>IFERROR(_xll.qlIndexFixing(ONIndex6M,I2420,TRUE,_xll.ohTrigger(RecalcTrigger,Trigger6M)),NA())</f>
        <v>2.3164573945289035E-2</v>
      </c>
      <c r="P2420" s="52">
        <f>IFERROR(_xll.qlIndexFixing(Index1Y,$H2420,TRUE,_xll.ohTrigger(RecalcTrigger,Trigger1Y)),NA())</f>
        <v>2.5154206693492557E-2</v>
      </c>
      <c r="Q2420" s="52">
        <f>IFERROR(_xll.qlIndexFixing(ONIndex1Y,I2420,TRUE,_xll.ohTrigger(RecalcTrigger,Trigger1Y)),NA())</f>
        <v>2.4960155208324508E-2</v>
      </c>
    </row>
    <row r="2421" spans="2:17" x14ac:dyDescent="0.2">
      <c r="B2421" s="46" t="s">
        <v>51</v>
      </c>
      <c r="D2421" s="49">
        <f>_xll.qlCalendarAdvance(LocalCalendar,$D2420,B2421,"f",FALSE)</f>
        <v>56598</v>
      </c>
      <c r="E2421" s="49">
        <f>_xll.qlInterestRateIndexValueDate(IndexON,D2421)</f>
        <v>56598</v>
      </c>
      <c r="F2421" s="52">
        <f>IFERROR(_xll.qlIndexFixing(IndexON,D2421,TRUE,_xll.ohTrigger(RecalcTrigger,TriggerON)),NA())</f>
        <v>1.8132322832249415E-2</v>
      </c>
      <c r="H2421" s="49">
        <f>_xll.qlCalendarAdvance(IborCalendar,$H2420,B2421,"f",FALSE)</f>
        <v>56584</v>
      </c>
      <c r="I2421" s="49">
        <f>_xll.qlInterestRateIndexValueDate(Index1M,$H2421)</f>
        <v>56586</v>
      </c>
      <c r="J2421" s="52">
        <f>IFERROR(_xll.qlIndexFixing(Index1M,$H2421,TRUE,_xll.ohTrigger(RecalcTrigger,Trigger1M)),NA())</f>
        <v>2.0343792180170239E-2</v>
      </c>
      <c r="K2421" s="52">
        <f>IFERROR(_xll.qlIndexFixing(ONIndex1M,I2421,TRUE,_xll.ohTrigger(RecalcTrigger,Trigger1M)),NA())</f>
        <v>2.0336889024168414E-2</v>
      </c>
      <c r="L2421" s="52">
        <f>IFERROR(_xll.qlIndexFixing(Index3M,H2421,TRUE,_xll.ohTrigger(RecalcTrigger,Trigger3M)),NA())</f>
        <v>2.1687083802942375E-2</v>
      </c>
      <c r="M2421" s="52">
        <f>IFERROR(_xll.qlIndexFixing(ONIndex3M,I2421,TRUE,_xll.ohTrigger(RecalcTrigger,Trigger3M)),NA())</f>
        <v>2.1659033307983577E-2</v>
      </c>
      <c r="N2421" s="52">
        <f>IFERROR(_xll.qlIndexFixing(Index6M,$H2421,TRUE,_xll.ohTrigger(RecalcTrigger,Trigger6M)),NA())</f>
        <v>2.3233776727524389E-2</v>
      </c>
      <c r="O2421" s="52">
        <f>IFERROR(_xll.qlIndexFixing(ONIndex6M,I2421,TRUE,_xll.ohTrigger(RecalcTrigger,Trigger6M)),NA())</f>
        <v>2.3159751544143958E-2</v>
      </c>
      <c r="P2421" s="52">
        <f>IFERROR(_xll.qlIndexFixing(Index1Y,$H2421,TRUE,_xll.ohTrigger(RecalcTrigger,Trigger1Y)),NA())</f>
        <v>2.5149034328420167E-2</v>
      </c>
      <c r="Q2421" s="52">
        <f>IFERROR(_xll.qlIndexFixing(ONIndex1Y,I2421,TRUE,_xll.ohTrigger(RecalcTrigger,Trigger1Y)),NA())</f>
        <v>2.4955198037064363E-2</v>
      </c>
    </row>
    <row r="2422" spans="2:17" x14ac:dyDescent="0.2">
      <c r="B2422" s="46" t="s">
        <v>51</v>
      </c>
      <c r="D2422" s="49">
        <f>_xll.qlCalendarAdvance(LocalCalendar,$D2421,B2422,"f",FALSE)</f>
        <v>56605</v>
      </c>
      <c r="E2422" s="49">
        <f>_xll.qlInterestRateIndexValueDate(IndexON,D2422)</f>
        <v>56605</v>
      </c>
      <c r="F2422" s="52">
        <f>IFERROR(_xll.qlIndexFixing(IndexON,D2422,TRUE,_xll.ohTrigger(RecalcTrigger,TriggerON)),NA())</f>
        <v>1.8127729157608741E-2</v>
      </c>
      <c r="H2422" s="49">
        <f>_xll.qlCalendarAdvance(IborCalendar,$H2421,B2422,"f",FALSE)</f>
        <v>56591</v>
      </c>
      <c r="I2422" s="49">
        <f>_xll.qlInterestRateIndexValueDate(Index1M,$H2422)</f>
        <v>56593</v>
      </c>
      <c r="J2422" s="52">
        <f>IFERROR(_xll.qlIndexFixing(Index1M,$H2422,TRUE,_xll.ohTrigger(RecalcTrigger,Trigger1M)),NA())</f>
        <v>2.0338852974728094E-2</v>
      </c>
      <c r="K2422" s="52">
        <f>IFERROR(_xll.qlIndexFixing(ONIndex1M,I2422,TRUE,_xll.ohTrigger(RecalcTrigger,Trigger1M)),NA())</f>
        <v>2.0331977038550164E-2</v>
      </c>
      <c r="L2422" s="52">
        <f>IFERROR(_xll.qlIndexFixing(Index3M,H2422,TRUE,_xll.ohTrigger(RecalcTrigger,Trigger3M)),NA())</f>
        <v>2.1682352998090515E-2</v>
      </c>
      <c r="M2422" s="52">
        <f>IFERROR(_xll.qlIndexFixing(ONIndex3M,I2422,TRUE,_xll.ohTrigger(RecalcTrigger,Trigger3M)),NA())</f>
        <v>2.1654341099441865E-2</v>
      </c>
      <c r="N2422" s="52">
        <f>IFERROR(_xll.qlIndexFixing(Index6M,$H2422,TRUE,_xll.ohTrigger(RecalcTrigger,Trigger6M)),NA())</f>
        <v>2.3229019475083618E-2</v>
      </c>
      <c r="O2422" s="52">
        <f>IFERROR(_xll.qlIndexFixing(ONIndex6M,I2422,TRUE,_xll.ohTrigger(RecalcTrigger,Trigger6M)),NA())</f>
        <v>2.3155084369976819E-2</v>
      </c>
      <c r="P2422" s="52">
        <f>IFERROR(_xll.qlIndexFixing(Index1Y,$H2422,TRUE,_xll.ohTrigger(RecalcTrigger,Trigger1Y)),NA())</f>
        <v>2.5144214663747326E-2</v>
      </c>
      <c r="Q2422" s="52">
        <f>IFERROR(_xll.qlIndexFixing(ONIndex1Y,I2422,TRUE,_xll.ohTrigger(RecalcTrigger,Trigger1Y)),NA())</f>
        <v>2.4950674639248049E-2</v>
      </c>
    </row>
    <row r="2423" spans="2:17" x14ac:dyDescent="0.2">
      <c r="B2423" s="46" t="s">
        <v>51</v>
      </c>
      <c r="D2423" s="49">
        <f>_xll.qlCalendarAdvance(LocalCalendar,$D2422,B2423,"f",FALSE)</f>
        <v>56612</v>
      </c>
      <c r="E2423" s="49">
        <f>_xll.qlInterestRateIndexValueDate(IndexON,D2423)</f>
        <v>56612</v>
      </c>
      <c r="F2423" s="52">
        <f>IFERROR(_xll.qlIndexFixing(IndexON,D2423,TRUE,_xll.ohTrigger(RecalcTrigger,TriggerON)),NA())</f>
        <v>1.812313358904305E-2</v>
      </c>
      <c r="H2423" s="49">
        <f>_xll.qlCalendarAdvance(IborCalendar,$H2422,B2423,"f",FALSE)</f>
        <v>56598</v>
      </c>
      <c r="I2423" s="49">
        <f>_xll.qlInterestRateIndexValueDate(Index1M,$H2423)</f>
        <v>56600</v>
      </c>
      <c r="J2423" s="52">
        <f>IFERROR(_xll.qlIndexFixing(Index1M,$H2423,TRUE,_xll.ohTrigger(RecalcTrigger,Trigger1M)),NA())</f>
        <v>2.0334125082874396E-2</v>
      </c>
      <c r="K2423" s="52">
        <f>IFERROR(_xll.qlIndexFixing(ONIndex1M,I2423,TRUE,_xll.ohTrigger(RecalcTrigger,Trigger1M)),NA())</f>
        <v>2.0327056660285336E-2</v>
      </c>
      <c r="L2423" s="52">
        <f>IFERROR(_xll.qlIndexFixing(Index3M,H2423,TRUE,_xll.ohTrigger(RecalcTrigger,Trigger3M)),NA())</f>
        <v>2.1677620084218141E-2</v>
      </c>
      <c r="M2423" s="52">
        <f>IFERROR(_xll.qlIndexFixing(ONIndex3M,I2423,TRUE,_xll.ohTrigger(RecalcTrigger,Trigger3M)),NA())</f>
        <v>2.1649646787542665E-2</v>
      </c>
      <c r="N2423" s="52">
        <f>IFERROR(_xll.qlIndexFixing(Index6M,$H2423,TRUE,_xll.ohTrigger(RecalcTrigger,Trigger6M)),NA())</f>
        <v>2.3224259482906937E-2</v>
      </c>
      <c r="O2423" s="52">
        <f>IFERROR(_xll.qlIndexFixing(ONIndex6M,I2423,TRUE,_xll.ohTrigger(RecalcTrigger,Trigger6M)),NA())</f>
        <v>2.3150414476624803E-2</v>
      </c>
      <c r="P2423" s="52">
        <f>IFERROR(_xll.qlIndexFixing(Index1Y,$H2423,TRUE,_xll.ohTrigger(RecalcTrigger,Trigger1Y)),NA())</f>
        <v>2.5139388050538274E-2</v>
      </c>
      <c r="Q2423" s="52">
        <f>IFERROR(_xll.qlIndexFixing(ONIndex1Y,I2423,TRUE,_xll.ohTrigger(RecalcTrigger,Trigger1Y)),NA())</f>
        <v>2.494614444271015E-2</v>
      </c>
    </row>
    <row r="2424" spans="2:17" x14ac:dyDescent="0.2">
      <c r="B2424" s="46" t="s">
        <v>51</v>
      </c>
      <c r="D2424" s="49">
        <f>_xll.qlCalendarAdvance(LocalCalendar,$D2423,B2424,"f",FALSE)</f>
        <v>56619</v>
      </c>
      <c r="E2424" s="49">
        <f>_xll.qlInterestRateIndexValueDate(IndexON,D2424)</f>
        <v>56619</v>
      </c>
      <c r="F2424" s="52">
        <f>IFERROR(_xll.qlIndexFixing(IndexON,D2424,TRUE,_xll.ohTrigger(RecalcTrigger,TriggerON)),NA())</f>
        <v>1.8118536126552343E-2</v>
      </c>
      <c r="H2424" s="49">
        <f>_xll.qlCalendarAdvance(IborCalendar,$H2423,B2424,"f",FALSE)</f>
        <v>56605</v>
      </c>
      <c r="I2424" s="49">
        <f>_xll.qlInterestRateIndexValueDate(Index1M,$H2424)</f>
        <v>56607</v>
      </c>
      <c r="J2424" s="52">
        <f>IFERROR(_xll.qlIndexFixing(Index1M,$H2424,TRUE,_xll.ohTrigger(RecalcTrigger,Trigger1M)),NA())</f>
        <v>2.0328949348321634E-2</v>
      </c>
      <c r="K2424" s="52">
        <f>IFERROR(_xll.qlIndexFixing(ONIndex1M,I2424,TRUE,_xll.ohTrigger(RecalcTrigger,Trigger1M)),NA())</f>
        <v>2.0323012150262443E-2</v>
      </c>
      <c r="L2424" s="52">
        <f>IFERROR(_xll.qlIndexFixing(Index3M,H2424,TRUE,_xll.ohTrigger(RecalcTrigger,Trigger3M)),NA())</f>
        <v>2.1672885061331471E-2</v>
      </c>
      <c r="M2424" s="52">
        <f>IFERROR(_xll.qlIndexFixing(ONIndex3M,I2424,TRUE,_xll.ohTrigger(RecalcTrigger,Trigger3M)),NA())</f>
        <v>2.1646210743373473E-2</v>
      </c>
      <c r="N2424" s="52">
        <f>IFERROR(_xll.qlIndexFixing(Index6M,$H2424,TRUE,_xll.ohTrigger(RecalcTrigger,Trigger6M)),NA())</f>
        <v>2.321949675101323E-2</v>
      </c>
      <c r="O2424" s="52">
        <f>IFERROR(_xll.qlIndexFixing(ONIndex6M,I2424,TRUE,_xll.ohTrigger(RecalcTrigger,Trigger6M)),NA())</f>
        <v>2.3147382376853542E-2</v>
      </c>
      <c r="P2424" s="52">
        <f>IFERROR(_xll.qlIndexFixing(Index1Y,$H2424,TRUE,_xll.ohTrigger(RecalcTrigger,Trigger1Y)),NA())</f>
        <v>2.5137154969761651E-2</v>
      </c>
      <c r="Q2424" s="52">
        <f>IFERROR(_xll.qlIndexFixing(ONIndex1Y,I2424,TRUE,_xll.ohTrigger(RecalcTrigger,Trigger1Y)),NA())</f>
        <v>2.4943765676709972E-2</v>
      </c>
    </row>
    <row r="2425" spans="2:17" x14ac:dyDescent="0.2">
      <c r="B2425" s="46" t="s">
        <v>51</v>
      </c>
      <c r="D2425" s="49">
        <f>_xll.qlCalendarAdvance(LocalCalendar,$D2424,B2425,"f",FALSE)</f>
        <v>56626</v>
      </c>
      <c r="E2425" s="49">
        <f>_xll.qlInterestRateIndexValueDate(IndexON,D2425)</f>
        <v>56626</v>
      </c>
      <c r="F2425" s="52">
        <f>IFERROR(_xll.qlIndexFixing(IndexON,D2425,TRUE,_xll.ohTrigger(RecalcTrigger,TriggerON)),NA())</f>
        <v>1.8113936770056682E-2</v>
      </c>
      <c r="H2425" s="49">
        <f>_xll.qlCalendarAdvance(IborCalendar,$H2424,B2425,"f",FALSE)</f>
        <v>56612</v>
      </c>
      <c r="I2425" s="49">
        <f>_xll.qlInterestRateIndexValueDate(Index1M,$H2425)</f>
        <v>56614</v>
      </c>
      <c r="J2425" s="52">
        <f>IFERROR(_xll.qlIndexFixing(Index1M,$H2425,TRUE,_xll.ohTrigger(RecalcTrigger,Trigger1M)),NA())</f>
        <v>2.0323330598398717E-2</v>
      </c>
      <c r="K2425" s="52">
        <f>IFERROR(_xll.qlIndexFixing(ONIndex1M,I2425,TRUE,_xll.ohTrigger(RecalcTrigger,Trigger1M)),NA())</f>
        <v>2.031785139991138E-2</v>
      </c>
      <c r="L2425" s="52">
        <f>IFERROR(_xll.qlIndexFixing(Index3M,H2425,TRUE,_xll.ohTrigger(RecalcTrigger,Trigger3M)),NA())</f>
        <v>2.1668147929438497E-2</v>
      </c>
      <c r="M2425" s="52">
        <f>IFERROR(_xll.qlIndexFixing(ONIndex3M,I2425,TRUE,_xll.ohTrigger(RecalcTrigger,Trigger3M)),NA())</f>
        <v>2.1641195876991315E-2</v>
      </c>
      <c r="N2425" s="52">
        <f>IFERROR(_xll.qlIndexFixing(Index6M,$H2425,TRUE,_xll.ohTrigger(RecalcTrigger,Trigger6M)),NA())</f>
        <v>2.3214327010311446E-2</v>
      </c>
      <c r="O2425" s="52">
        <f>IFERROR(_xll.qlIndexFixing(ONIndex6M,I2425,TRUE,_xll.ohTrigger(RecalcTrigger,Trigger6M)),NA())</f>
        <v>2.3142295476672459E-2</v>
      </c>
      <c r="P2425" s="52">
        <f>IFERROR(_xll.qlIndexFixing(Index1Y,$H2425,TRUE,_xll.ohTrigger(RecalcTrigger,Trigger1Y)),NA())</f>
        <v>2.5129194546223112E-2</v>
      </c>
      <c r="Q2425" s="52">
        <f>IFERROR(_xll.qlIndexFixing(ONIndex1Y,I2425,TRUE,_xll.ohTrigger(RecalcTrigger,Trigger1Y)),NA())</f>
        <v>2.4938680001205249E-2</v>
      </c>
    </row>
    <row r="2426" spans="2:17" x14ac:dyDescent="0.2">
      <c r="B2426" s="46" t="s">
        <v>51</v>
      </c>
      <c r="D2426" s="49">
        <f>_xll.qlCalendarAdvance(LocalCalendar,$D2425,B2426,"f",FALSE)</f>
        <v>56633</v>
      </c>
      <c r="E2426" s="49">
        <f>_xll.qlInterestRateIndexValueDate(IndexON,D2426)</f>
        <v>56633</v>
      </c>
      <c r="F2426" s="52">
        <f>IFERROR(_xll.qlIndexFixing(IndexON,D2426,TRUE,_xll.ohTrigger(RecalcTrigger,TriggerON)),NA())</f>
        <v>1.8109335519715941E-2</v>
      </c>
      <c r="H2426" s="49">
        <f>_xll.qlCalendarAdvance(IborCalendar,$H2425,B2426,"f",FALSE)</f>
        <v>56619</v>
      </c>
      <c r="I2426" s="49">
        <f>_xll.qlInterestRateIndexValueDate(Index1M,$H2426)</f>
        <v>56621</v>
      </c>
      <c r="J2426" s="52">
        <f>IFERROR(_xll.qlIndexFixing(Index1M,$H2426,TRUE,_xll.ohTrigger(RecalcTrigger,Trigger1M)),NA())</f>
        <v>2.0319012101286393E-2</v>
      </c>
      <c r="K2426" s="52">
        <f>IFERROR(_xll.qlIndexFixing(ONIndex1M,I2426,TRUE,_xll.ohTrigger(RecalcTrigger,Trigger1M)),NA())</f>
        <v>2.0312245170091003E-2</v>
      </c>
      <c r="L2426" s="52">
        <f>IFERROR(_xll.qlIndexFixing(Index3M,H2426,TRUE,_xll.ohTrigger(RecalcTrigger,Trigger3M)),NA())</f>
        <v>2.1663408688547214E-2</v>
      </c>
      <c r="M2426" s="52">
        <f>IFERROR(_xll.qlIndexFixing(ONIndex3M,I2426,TRUE,_xll.ohTrigger(RecalcTrigger,Trigger3M)),NA())</f>
        <v>2.1635551232579431E-2</v>
      </c>
      <c r="N2426" s="52">
        <f>IFERROR(_xll.qlIndexFixing(Index6M,$H2426,TRUE,_xll.ohTrigger(RecalcTrigger,Trigger6M)),NA())</f>
        <v>2.3209559300371895E-2</v>
      </c>
      <c r="O2426" s="52">
        <f>IFERROR(_xll.qlIndexFixing(ONIndex6M,I2426,TRUE,_xll.ohTrigger(RecalcTrigger,Trigger6M)),NA())</f>
        <v>2.3136388481219683E-2</v>
      </c>
      <c r="P2426" s="52">
        <f>IFERROR(_xll.qlIndexFixing(Index1Y,$H2426,TRUE,_xll.ohTrigger(RecalcTrigger,Trigger1Y)),NA())</f>
        <v>2.5124866520690962E-2</v>
      </c>
      <c r="Q2426" s="52">
        <f>IFERROR(_xll.qlIndexFixing(ONIndex1Y,I2426,TRUE,_xll.ohTrigger(RecalcTrigger,Trigger1Y)),NA())</f>
        <v>2.4932513061646233E-2</v>
      </c>
    </row>
    <row r="2427" spans="2:17" x14ac:dyDescent="0.2">
      <c r="B2427" s="46" t="s">
        <v>51</v>
      </c>
      <c r="D2427" s="49">
        <f>_xll.qlCalendarAdvance(LocalCalendar,$D2426,B2427,"f",FALSE)</f>
        <v>56640</v>
      </c>
      <c r="E2427" s="49">
        <f>_xll.qlInterestRateIndexValueDate(IndexON,D2427)</f>
        <v>56640</v>
      </c>
      <c r="F2427" s="52">
        <f>IFERROR(_xll.qlIndexFixing(IndexON,D2427,TRUE,_xll.ohTrigger(RecalcTrigger,TriggerON)),NA())</f>
        <v>1.8104732375450183E-2</v>
      </c>
      <c r="H2427" s="49">
        <f>_xll.qlCalendarAdvance(IborCalendar,$H2426,B2427,"f",FALSE)</f>
        <v>56626</v>
      </c>
      <c r="I2427" s="49">
        <f>_xll.qlInterestRateIndexValueDate(Index1M,$H2427)</f>
        <v>56628</v>
      </c>
      <c r="J2427" s="52">
        <f>IFERROR(_xll.qlIndexFixing(Index1M,$H2427,TRUE,_xll.ohTrigger(RecalcTrigger,Trigger1M)),NA())</f>
        <v>2.0314247066201704E-2</v>
      </c>
      <c r="K2427" s="52">
        <f>IFERROR(_xll.qlIndexFixing(ONIndex1M,I2427,TRUE,_xll.ohTrigger(RecalcTrigger,Trigger1M)),NA())</f>
        <v>2.0307291221479673E-2</v>
      </c>
      <c r="L2427" s="52">
        <f>IFERROR(_xll.qlIndexFixing(Index3M,H2427,TRUE,_xll.ohTrigger(RecalcTrigger,Trigger3M)),NA())</f>
        <v>2.1658667338664728E-2</v>
      </c>
      <c r="M2427" s="52">
        <f>IFERROR(_xll.qlIndexFixing(ONIndex3M,I2427,TRUE,_xll.ohTrigger(RecalcTrigger,Trigger3M)),NA())</f>
        <v>2.1630848507649958E-2</v>
      </c>
      <c r="N2427" s="52">
        <f>IFERROR(_xll.qlIndexFixing(Index6M,$H2427,TRUE,_xll.ohTrigger(RecalcTrigger,Trigger6M)),NA())</f>
        <v>2.3204788850885848E-2</v>
      </c>
      <c r="O2427" s="52">
        <f>IFERROR(_xll.qlIndexFixing(ONIndex6M,I2427,TRUE,_xll.ohTrigger(RecalcTrigger,Trigger6M)),NA())</f>
        <v>2.313170771088835E-2</v>
      </c>
      <c r="P2427" s="52">
        <f>IFERROR(_xll.qlIndexFixing(Index1Y,$H2427,TRUE,_xll.ohTrigger(RecalcTrigger,Trigger1Y)),NA())</f>
        <v>2.5120012114335056E-2</v>
      </c>
      <c r="Q2427" s="52">
        <f>IFERROR(_xll.qlIndexFixing(ONIndex1Y,I2427,TRUE,_xll.ohTrigger(RecalcTrigger,Trigger1Y)),NA())</f>
        <v>2.4927955670541735E-2</v>
      </c>
    </row>
    <row r="2428" spans="2:17" x14ac:dyDescent="0.2">
      <c r="B2428" s="46" t="s">
        <v>51</v>
      </c>
      <c r="D2428" s="49">
        <f>_xll.qlCalendarAdvance(LocalCalendar,$D2427,B2428,"f",FALSE)</f>
        <v>56647</v>
      </c>
      <c r="E2428" s="49">
        <f>_xll.qlInterestRateIndexValueDate(IndexON,D2428)</f>
        <v>56647</v>
      </c>
      <c r="F2428" s="52">
        <f>IFERROR(_xll.qlIndexFixing(IndexON,D2428,TRUE,_xll.ohTrigger(RecalcTrigger,TriggerON)),NA())</f>
        <v>1.8100127337179472E-2</v>
      </c>
      <c r="H2428" s="49">
        <f>_xll.qlCalendarAdvance(IborCalendar,$H2427,B2428,"f",FALSE)</f>
        <v>56633</v>
      </c>
      <c r="I2428" s="49">
        <f>_xll.qlInterestRateIndexValueDate(Index1M,$H2428)</f>
        <v>56635</v>
      </c>
      <c r="J2428" s="52">
        <f>IFERROR(_xll.qlIndexFixing(Index1M,$H2428,TRUE,_xll.ohTrigger(RecalcTrigger,Trigger1M)),NA())</f>
        <v>2.0309041233717295E-2</v>
      </c>
      <c r="K2428" s="52">
        <f>IFERROR(_xll.qlIndexFixing(ONIndex1M,I2428,TRUE,_xll.ohTrigger(RecalcTrigger,Trigger1M)),NA())</f>
        <v>2.0302328880381637E-2</v>
      </c>
      <c r="L2428" s="52">
        <f>IFERROR(_xll.qlIndexFixing(Index3M,H2428,TRUE,_xll.ohTrigger(RecalcTrigger,Trigger3M)),NA())</f>
        <v>2.1653923879799919E-2</v>
      </c>
      <c r="M2428" s="52">
        <f>IFERROR(_xll.qlIndexFixing(ONIndex3M,I2428,TRUE,_xll.ohTrigger(RecalcTrigger,Trigger3M)),NA())</f>
        <v>2.1626143679682741E-2</v>
      </c>
      <c r="N2428" s="52">
        <f>IFERROR(_xll.qlIndexFixing(Index6M,$H2428,TRUE,_xll.ohTrigger(RecalcTrigger,Trigger6M)),NA())</f>
        <v>2.3200015661874074E-2</v>
      </c>
      <c r="O2428" s="52">
        <f>IFERROR(_xll.qlIndexFixing(ONIndex6M,I2428,TRUE,_xll.ohTrigger(RecalcTrigger,Trigger6M)),NA())</f>
        <v>2.3127024221452075E-2</v>
      </c>
      <c r="P2428" s="52">
        <f>IFERROR(_xll.qlIndexFixing(Index1Y,$H2428,TRUE,_xll.ohTrigger(RecalcTrigger,Trigger1Y)),NA())</f>
        <v>2.5115150759942483E-2</v>
      </c>
      <c r="Q2428" s="52">
        <f>IFERROR(_xll.qlIndexFixing(ONIndex1Y,I2428,TRUE,_xll.ohTrigger(RecalcTrigger,Trigger1Y)),NA())</f>
        <v>2.4923391481035395E-2</v>
      </c>
    </row>
    <row r="2429" spans="2:17" x14ac:dyDescent="0.2">
      <c r="B2429" s="46" t="s">
        <v>51</v>
      </c>
      <c r="D2429" s="49">
        <f>_xll.qlCalendarAdvance(LocalCalendar,$D2428,B2429,"f",FALSE)</f>
        <v>56654</v>
      </c>
      <c r="E2429" s="49">
        <f>_xll.qlInterestRateIndexValueDate(IndexON,D2429)</f>
        <v>56654</v>
      </c>
      <c r="F2429" s="52">
        <f>IFERROR(_xll.qlIndexFixing(IndexON,D2429,TRUE,_xll.ohTrigger(RecalcTrigger,TriggerON)),NA())</f>
        <v>1.8095520404983745E-2</v>
      </c>
      <c r="H2429" s="49">
        <f>_xll.qlCalendarAdvance(IborCalendar,$H2428,B2429,"f",FALSE)</f>
        <v>56640</v>
      </c>
      <c r="I2429" s="49">
        <f>_xll.qlInterestRateIndexValueDate(Index1M,$H2429)</f>
        <v>56642</v>
      </c>
      <c r="J2429" s="52">
        <f>IFERROR(_xll.qlIndexFixing(Index1M,$H2429,TRUE,_xll.ohTrigger(RecalcTrigger,Trigger1M)),NA())</f>
        <v>2.0303399439104686E-2</v>
      </c>
      <c r="K2429" s="52">
        <f>IFERROR(_xll.qlIndexFixing(ONIndex1M,I2429,TRUE,_xll.ohTrigger(RecalcTrigger,Trigger1M)),NA())</f>
        <v>2.0297358146637023E-2</v>
      </c>
      <c r="L2429" s="52">
        <f>IFERROR(_xll.qlIndexFixing(Index3M,H2429,TRUE,_xll.ohTrigger(RecalcTrigger,Trigger3M)),NA())</f>
        <v>2.1649178311957229E-2</v>
      </c>
      <c r="M2429" s="52">
        <f>IFERROR(_xll.qlIndexFixing(ONIndex3M,I2429,TRUE,_xll.ohTrigger(RecalcTrigger,Trigger3M)),NA())</f>
        <v>2.16214367482781E-2</v>
      </c>
      <c r="N2429" s="52">
        <f>IFERROR(_xll.qlIndexFixing(Index6M,$H2429,TRUE,_xll.ohTrigger(RecalcTrigger,Trigger6M)),NA())</f>
        <v>2.3195239733354672E-2</v>
      </c>
      <c r="O2429" s="52">
        <f>IFERROR(_xll.qlIndexFixing(ONIndex6M,I2429,TRUE,_xll.ohTrigger(RecalcTrigger,Trigger6M)),NA())</f>
        <v>2.3122338012750987E-2</v>
      </c>
      <c r="P2429" s="52">
        <f>IFERROR(_xll.qlIndexFixing(Index1Y,$H2429,TRUE,_xll.ohTrigger(RecalcTrigger,Trigger1Y)),NA())</f>
        <v>2.5110282457613986E-2</v>
      </c>
      <c r="Q2429" s="52">
        <f>IFERROR(_xll.qlIndexFixing(ONIndex1Y,I2429,TRUE,_xll.ohTrigger(RecalcTrigger,Trigger1Y)),NA())</f>
        <v>2.4918820492727534E-2</v>
      </c>
    </row>
    <row r="2430" spans="2:17" x14ac:dyDescent="0.2">
      <c r="B2430" s="46" t="s">
        <v>51</v>
      </c>
      <c r="D2430" s="49">
        <f>_xll.qlCalendarAdvance(LocalCalendar,$D2429,B2430,"f",FALSE)</f>
        <v>56661</v>
      </c>
      <c r="E2430" s="49">
        <f>_xll.qlInterestRateIndexValueDate(IndexON,D2430)</f>
        <v>56661</v>
      </c>
      <c r="F2430" s="52">
        <f>IFERROR(_xll.qlIndexFixing(IndexON,D2430,TRUE,_xll.ohTrigger(RecalcTrigger,TriggerON)),NA())</f>
        <v>1.8090911578942936E-2</v>
      </c>
      <c r="H2430" s="49">
        <f>_xll.qlCalendarAdvance(IborCalendar,$H2429,B2430,"f",FALSE)</f>
        <v>56647</v>
      </c>
      <c r="I2430" s="49">
        <f>_xll.qlInterestRateIndexValueDate(Index1M,$H2430)</f>
        <v>56649</v>
      </c>
      <c r="J2430" s="52">
        <f>IFERROR(_xll.qlIndexFixing(Index1M,$H2430,TRUE,_xll.ohTrigger(RecalcTrigger,Trigger1M)),NA())</f>
        <v>2.0298181785379947E-2</v>
      </c>
      <c r="K2430" s="52">
        <f>IFERROR(_xll.qlIndexFixing(ONIndex1M,I2430,TRUE,_xll.ohTrigger(RecalcTrigger,Trigger1M)),NA())</f>
        <v>2.0292379020325768E-2</v>
      </c>
      <c r="L2430" s="52">
        <f>IFERROR(_xll.qlIndexFixing(Index3M,H2430,TRUE,_xll.ohTrigger(RecalcTrigger,Trigger3M)),NA())</f>
        <v>2.1644120641215608E-2</v>
      </c>
      <c r="M2430" s="52">
        <f>IFERROR(_xll.qlIndexFixing(ONIndex3M,I2430,TRUE,_xll.ohTrigger(RecalcTrigger,Trigger3M)),NA())</f>
        <v>2.1616727713595907E-2</v>
      </c>
      <c r="N2430" s="52">
        <f>IFERROR(_xll.qlIndexFixing(Index6M,$H2430,TRUE,_xll.ohTrigger(RecalcTrigger,Trigger6M)),NA())</f>
        <v>2.3190461065347515E-2</v>
      </c>
      <c r="O2430" s="52">
        <f>IFERROR(_xll.qlIndexFixing(ONIndex6M,I2430,TRUE,_xll.ohTrigger(RecalcTrigger,Trigger6M)),NA())</f>
        <v>2.311764908470515E-2</v>
      </c>
      <c r="P2430" s="52">
        <f>IFERROR(_xll.qlIndexFixing(Index1Y,$H2430,TRUE,_xll.ohTrigger(RecalcTrigger,Trigger1Y)),NA())</f>
        <v>2.5105407207450525E-2</v>
      </c>
      <c r="Q2430" s="52">
        <f>IFERROR(_xll.qlIndexFixing(ONIndex1Y,I2430,TRUE,_xll.ohTrigger(RecalcTrigger,Trigger1Y)),NA())</f>
        <v>2.4914242705778022E-2</v>
      </c>
    </row>
    <row r="2431" spans="2:17" x14ac:dyDescent="0.2">
      <c r="B2431" s="46" t="s">
        <v>51</v>
      </c>
      <c r="D2431" s="49">
        <f>_xll.qlCalendarAdvance(LocalCalendar,$D2430,B2431,"f",FALSE)</f>
        <v>56668</v>
      </c>
      <c r="E2431" s="49">
        <f>_xll.qlInterestRateIndexValueDate(IndexON,D2431)</f>
        <v>56668</v>
      </c>
      <c r="F2431" s="52">
        <f>IFERROR(_xll.qlIndexFixing(IndexON,D2431,TRUE,_xll.ohTrigger(RecalcTrigger,TriggerON)),NA())</f>
        <v>1.8086300858977111E-2</v>
      </c>
      <c r="H2431" s="49">
        <f>_xll.qlCalendarAdvance(IborCalendar,$H2430,B2431,"f",FALSE)</f>
        <v>56654</v>
      </c>
      <c r="I2431" s="49">
        <f>_xll.qlInterestRateIndexValueDate(Index1M,$H2431)</f>
        <v>56656</v>
      </c>
      <c r="J2431" s="52">
        <f>IFERROR(_xll.qlIndexFixing(Index1M,$H2431,TRUE,_xll.ohTrigger(RecalcTrigger,Trigger1M)),NA())</f>
        <v>2.0293170464507387E-2</v>
      </c>
      <c r="K2431" s="52">
        <f>IFERROR(_xll.qlIndexFixing(ONIndex1M,I2431,TRUE,_xll.ohTrigger(RecalcTrigger,Trigger1M)),NA())</f>
        <v>2.0287391501447871E-2</v>
      </c>
      <c r="L2431" s="52">
        <f>IFERROR(_xll.qlIndexFixing(Index3M,H2431,TRUE,_xll.ohTrigger(RecalcTrigger,Trigger3M)),NA())</f>
        <v>2.1639371290842854E-2</v>
      </c>
      <c r="M2431" s="52">
        <f>IFERROR(_xll.qlIndexFixing(ONIndex3M,I2431,TRUE,_xll.ohTrigger(RecalcTrigger,Trigger3M)),NA())</f>
        <v>2.1612016575796034E-2</v>
      </c>
      <c r="N2431" s="52">
        <f>IFERROR(_xll.qlIndexFixing(Index6M,$H2431,TRUE,_xll.ohTrigger(RecalcTrigger,Trigger6M)),NA())</f>
        <v>2.3185679657872479E-2</v>
      </c>
      <c r="O2431" s="52">
        <f>IFERROR(_xll.qlIndexFixing(ONIndex6M,I2431,TRUE,_xll.ohTrigger(RecalcTrigger,Trigger6M)),NA())</f>
        <v>2.3112957437474435E-2</v>
      </c>
      <c r="P2431" s="52">
        <f>IFERROR(_xll.qlIndexFixing(Index1Y,$H2431,TRUE,_xll.ohTrigger(RecalcTrigger,Trigger1Y)),NA())</f>
        <v>2.5100525009551743E-2</v>
      </c>
      <c r="Q2431" s="52">
        <f>IFERROR(_xll.qlIndexFixing(ONIndex1Y,I2431,TRUE,_xll.ohTrigger(RecalcTrigger,Trigger1Y)),NA())</f>
        <v>2.4909658120266798E-2</v>
      </c>
    </row>
    <row r="2432" spans="2:17" x14ac:dyDescent="0.2">
      <c r="B2432" s="46" t="s">
        <v>51</v>
      </c>
      <c r="D2432" s="49">
        <f>_xll.qlCalendarAdvance(LocalCalendar,$D2431,B2432,"f",FALSE)</f>
        <v>56675</v>
      </c>
      <c r="E2432" s="49">
        <f>_xll.qlInterestRateIndexValueDate(IndexON,D2432)</f>
        <v>56675</v>
      </c>
      <c r="F2432" s="52">
        <f>IFERROR(_xll.qlIndexFixing(IndexON,D2432,TRUE,_xll.ohTrigger(RecalcTrigger,TriggerON)),NA())</f>
        <v>1.8081688245006333E-2</v>
      </c>
      <c r="H2432" s="49">
        <f>_xll.qlCalendarAdvance(IborCalendar,$H2431,B2432,"f",FALSE)</f>
        <v>56661</v>
      </c>
      <c r="I2432" s="49">
        <f>_xll.qlInterestRateIndexValueDate(Index1M,$H2432)</f>
        <v>56663</v>
      </c>
      <c r="J2432" s="52">
        <f>IFERROR(_xll.qlIndexFixing(Index1M,$H2432,TRUE,_xll.ohTrigger(RecalcTrigger,Trigger1M)),NA())</f>
        <v>2.0288150740174045E-2</v>
      </c>
      <c r="K2432" s="52">
        <f>IFERROR(_xll.qlIndexFixing(ONIndex1M,I2432,TRUE,_xll.ohTrigger(RecalcTrigger,Trigger1M)),NA())</f>
        <v>2.0282395590003333E-2</v>
      </c>
      <c r="L2432" s="52">
        <f>IFERROR(_xll.qlIndexFixing(Index3M,H2432,TRUE,_xll.ohTrigger(RecalcTrigger,Trigger3M)),NA())</f>
        <v>2.1634619831577263E-2</v>
      </c>
      <c r="M2432" s="52">
        <f>IFERROR(_xll.qlIndexFixing(ONIndex3M,I2432,TRUE,_xll.ohTrigger(RecalcTrigger,Trigger3M)),NA())</f>
        <v>2.1607303334718608E-2</v>
      </c>
      <c r="N2432" s="52">
        <f>IFERROR(_xll.qlIndexFixing(Index6M,$H2432,TRUE,_xll.ohTrigger(RecalcTrigger,Trigger6M)),NA())</f>
        <v>2.3180895510949439E-2</v>
      </c>
      <c r="O2432" s="52">
        <f>IFERROR(_xll.qlIndexFixing(ONIndex6M,I2432,TRUE,_xll.ohTrigger(RecalcTrigger,Trigger6M)),NA())</f>
        <v>2.3108263071058843E-2</v>
      </c>
      <c r="P2432" s="52">
        <f>IFERROR(_xll.qlIndexFixing(Index1Y,$H2432,TRUE,_xll.ohTrigger(RecalcTrigger,Trigger1Y)),NA())</f>
        <v>2.5095635864019042E-2</v>
      </c>
      <c r="Q2432" s="52">
        <f>IFERROR(_xll.qlIndexFixing(ONIndex1Y,I2432,TRUE,_xll.ohTrigger(RecalcTrigger,Trigger1Y)),NA())</f>
        <v>2.4905066736113923E-2</v>
      </c>
    </row>
    <row r="2433" spans="2:17" x14ac:dyDescent="0.2">
      <c r="B2433" s="46" t="s">
        <v>51</v>
      </c>
      <c r="D2433" s="49">
        <f>_xll.qlCalendarAdvance(LocalCalendar,$D2432,B2433,"f",FALSE)</f>
        <v>56682</v>
      </c>
      <c r="E2433" s="49">
        <f>_xll.qlInterestRateIndexValueDate(IndexON,D2433)</f>
        <v>56682</v>
      </c>
      <c r="F2433" s="52">
        <f>IFERROR(_xll.qlIndexFixing(IndexON,D2433,TRUE,_xll.ohTrigger(RecalcTrigger,TriggerON)),NA())</f>
        <v>1.8077073737190474E-2</v>
      </c>
      <c r="H2433" s="49">
        <f>_xll.qlCalendarAdvance(IborCalendar,$H2432,B2433,"f",FALSE)</f>
        <v>56668</v>
      </c>
      <c r="I2433" s="49">
        <f>_xll.qlInterestRateIndexValueDate(Index1M,$H2433)</f>
        <v>56670</v>
      </c>
      <c r="J2433" s="52">
        <f>IFERROR(_xll.qlIndexFixing(Index1M,$H2433,TRUE,_xll.ohTrigger(RecalcTrigger,Trigger1M)),NA())</f>
        <v>2.0283122612377063E-2</v>
      </c>
      <c r="K2433" s="52">
        <f>IFERROR(_xll.qlIndexFixing(ONIndex1M,I2433,TRUE,_xll.ohTrigger(RecalcTrigger,Trigger1M)),NA())</f>
        <v>2.0277391285912216E-2</v>
      </c>
      <c r="L2433" s="52">
        <f>IFERROR(_xll.qlIndexFixing(Index3M,H2433,TRUE,_xll.ohTrigger(RecalcTrigger,Trigger3M)),NA())</f>
        <v>2.162986626343141E-2</v>
      </c>
      <c r="M2433" s="52">
        <f>IFERROR(_xll.qlIndexFixing(ONIndex3M,I2433,TRUE,_xll.ohTrigger(RecalcTrigger,Trigger3M)),NA())</f>
        <v>2.1602587990363631E-2</v>
      </c>
      <c r="N2433" s="52">
        <f>IFERROR(_xll.qlIndexFixing(Index6M,$H2433,TRUE,_xll.ohTrigger(RecalcTrigger,Trigger6M)),NA())</f>
        <v>2.3176108624597385E-2</v>
      </c>
      <c r="O2433" s="52">
        <f>IFERROR(_xll.qlIndexFixing(ONIndex6M,I2433,TRUE,_xll.ohTrigger(RecalcTrigger,Trigger6M)),NA())</f>
        <v>2.3103565985458374E-2</v>
      </c>
      <c r="P2433" s="52">
        <f>IFERROR(_xll.qlIndexFixing(Index1Y,$H2433,TRUE,_xll.ohTrigger(RecalcTrigger,Trigger1Y)),NA())</f>
        <v>2.5090739770953819E-2</v>
      </c>
      <c r="Q2433" s="52">
        <f>IFERROR(_xll.qlIndexFixing(ONIndex1Y,I2433,TRUE,_xll.ohTrigger(RecalcTrigger,Trigger1Y)),NA())</f>
        <v>2.4900468553319399E-2</v>
      </c>
    </row>
    <row r="2434" spans="2:17" x14ac:dyDescent="0.2">
      <c r="B2434" s="46" t="s">
        <v>51</v>
      </c>
      <c r="D2434" s="49">
        <f>_xll.qlCalendarAdvance(LocalCalendar,$D2433,B2434,"f",FALSE)</f>
        <v>56689</v>
      </c>
      <c r="E2434" s="49">
        <f>_xll.qlInterestRateIndexValueDate(IndexON,D2434)</f>
        <v>56689</v>
      </c>
      <c r="F2434" s="52">
        <f>IFERROR(_xll.qlIndexFixing(IndexON,D2434,TRUE,_xll.ohTrigger(RecalcTrigger,TriggerON)),NA())</f>
        <v>1.8072457335369663E-2</v>
      </c>
      <c r="H2434" s="49">
        <f>_xll.qlCalendarAdvance(IborCalendar,$H2433,B2434,"f",FALSE)</f>
        <v>56675</v>
      </c>
      <c r="I2434" s="49">
        <f>_xll.qlInterestRateIndexValueDate(Index1M,$H2434)</f>
        <v>56677</v>
      </c>
      <c r="J2434" s="52">
        <f>IFERROR(_xll.qlIndexFixing(Index1M,$H2434,TRUE,_xll.ohTrigger(RecalcTrigger,Trigger1M)),NA())</f>
        <v>2.0278926908676165E-2</v>
      </c>
      <c r="K2434" s="52">
        <f>IFERROR(_xll.qlIndexFixing(ONIndex1M,I2434,TRUE,_xll.ohTrigger(RecalcTrigger,Trigger1M)),NA())</f>
        <v>2.0272378589334394E-2</v>
      </c>
      <c r="L2434" s="52">
        <f>IFERROR(_xll.qlIndexFixing(Index3M,H2434,TRUE,_xll.ohTrigger(RecalcTrigger,Trigger3M)),NA())</f>
        <v>2.1626035254659001E-2</v>
      </c>
      <c r="M2434" s="52">
        <f>IFERROR(_xll.qlIndexFixing(ONIndex3M,I2434,TRUE,_xll.ohTrigger(RecalcTrigger,Trigger3M)),NA())</f>
        <v>2.1597870542651165E-2</v>
      </c>
      <c r="N2434" s="52">
        <f>IFERROR(_xll.qlIndexFixing(Index6M,$H2434,TRUE,_xll.ohTrigger(RecalcTrigger,Trigger6M)),NA())</f>
        <v>2.3173717054867857E-2</v>
      </c>
      <c r="O2434" s="52">
        <f>IFERROR(_xll.qlIndexFixing(ONIndex6M,I2434,TRUE,_xll.ohTrigger(RecalcTrigger,Trigger6M)),NA())</f>
        <v>2.3098866180513156E-2</v>
      </c>
      <c r="P2434" s="52">
        <f>IFERROR(_xll.qlIndexFixing(Index1Y,$H2434,TRUE,_xll.ohTrigger(RecalcTrigger,Trigger1Y)),NA())</f>
        <v>2.5087372227543609E-2</v>
      </c>
      <c r="Q2434" s="52">
        <f>IFERROR(_xll.qlIndexFixing(ONIndex1Y,I2434,TRUE,_xll.ohTrigger(RecalcTrigger,Trigger1Y)),NA())</f>
        <v>2.4895863571803289E-2</v>
      </c>
    </row>
    <row r="2435" spans="2:17" x14ac:dyDescent="0.2">
      <c r="B2435" s="46" t="s">
        <v>51</v>
      </c>
      <c r="D2435" s="49">
        <f>_xll.qlCalendarAdvance(LocalCalendar,$D2434,B2435,"f",FALSE)</f>
        <v>56696</v>
      </c>
      <c r="E2435" s="49">
        <f>_xll.qlInterestRateIndexValueDate(IndexON,D2435)</f>
        <v>56696</v>
      </c>
      <c r="F2435" s="52">
        <f>IFERROR(_xll.qlIndexFixing(IndexON,D2435,TRUE,_xll.ohTrigger(RecalcTrigger,TriggerON)),NA())</f>
        <v>1.8067839039623834E-2</v>
      </c>
      <c r="H2435" s="49">
        <f>_xll.qlCalendarAdvance(IborCalendar,$H2434,B2435,"f",FALSE)</f>
        <v>56682</v>
      </c>
      <c r="I2435" s="49">
        <f>_xll.qlInterestRateIndexValueDate(Index1M,$H2435)</f>
        <v>56684</v>
      </c>
      <c r="J2435" s="52">
        <f>IFERROR(_xll.qlIndexFixing(Index1M,$H2435,TRUE,_xll.ohTrigger(RecalcTrigger,Trigger1M)),NA())</f>
        <v>2.0273878436780635E-2</v>
      </c>
      <c r="K2435" s="52">
        <f>IFERROR(_xll.qlIndexFixing(ONIndex1M,I2435,TRUE,_xll.ohTrigger(RecalcTrigger,Trigger1M)),NA())</f>
        <v>2.0267357500189931E-2</v>
      </c>
      <c r="L2435" s="52">
        <f>IFERROR(_xll.qlIndexFixing(Index3M,H2435,TRUE,_xll.ohTrigger(RecalcTrigger,Trigger3M)),NA())</f>
        <v>2.1621276161734038E-2</v>
      </c>
      <c r="M2435" s="52">
        <f>IFERROR(_xll.qlIndexFixing(ONIndex3M,I2435,TRUE,_xll.ohTrigger(RecalcTrigger,Trigger3M)),NA())</f>
        <v>2.159315099182102E-2</v>
      </c>
      <c r="N2435" s="52">
        <f>IFERROR(_xll.qlIndexFixing(Index6M,$H2435,TRUE,_xll.ohTrigger(RecalcTrigger,Trigger6M)),NA())</f>
        <v>2.3168522578851949E-2</v>
      </c>
      <c r="O2435" s="52">
        <f>IFERROR(_xll.qlIndexFixing(ONIndex6M,I2435,TRUE,_xll.ohTrigger(RecalcTrigger,Trigger6M)),NA())</f>
        <v>2.309416365638306E-2</v>
      </c>
      <c r="P2435" s="52">
        <f>IFERROR(_xll.qlIndexFixing(Index1Y,$H2435,TRUE,_xll.ohTrigger(RecalcTrigger,Trigger1Y)),NA())</f>
        <v>2.508245973721691E-2</v>
      </c>
      <c r="Q2435" s="52">
        <f>IFERROR(_xll.qlIndexFixing(ONIndex1Y,I2435,TRUE,_xll.ohTrigger(RecalcTrigger,Trigger1Y)),NA())</f>
        <v>2.4891251791805402E-2</v>
      </c>
    </row>
    <row r="2436" spans="2:17" x14ac:dyDescent="0.2">
      <c r="B2436" s="46" t="s">
        <v>51</v>
      </c>
      <c r="D2436" s="49">
        <f>_xll.qlCalendarAdvance(LocalCalendar,$D2435,B2436,"f",FALSE)</f>
        <v>56703</v>
      </c>
      <c r="E2436" s="49">
        <f>_xll.qlInterestRateIndexValueDate(IndexON,D2436)</f>
        <v>56703</v>
      </c>
      <c r="F2436" s="52">
        <f>IFERROR(_xll.qlIndexFixing(IndexON,D2436,TRUE,_xll.ohTrigger(RecalcTrigger,TriggerON)),NA())</f>
        <v>1.8063218849952989E-2</v>
      </c>
      <c r="H2436" s="49">
        <f>_xll.qlCalendarAdvance(IborCalendar,$H2435,B2436,"f",FALSE)</f>
        <v>56689</v>
      </c>
      <c r="I2436" s="49">
        <f>_xll.qlInterestRateIndexValueDate(Index1M,$H2436)</f>
        <v>56691</v>
      </c>
      <c r="J2436" s="52">
        <f>IFERROR(_xll.qlIndexFixing(Index1M,$H2436,TRUE,_xll.ohTrigger(RecalcTrigger,Trigger1M)),NA())</f>
        <v>2.0269029806468841E-2</v>
      </c>
      <c r="K2436" s="52">
        <f>IFERROR(_xll.qlIndexFixing(ONIndex1M,I2436,TRUE,_xll.ohTrigger(RecalcTrigger,Trigger1M)),NA())</f>
        <v>2.026232801839889E-2</v>
      </c>
      <c r="L2436" s="52">
        <f>IFERROR(_xll.qlIndexFixing(Index3M,H2436,TRUE,_xll.ohTrigger(RecalcTrigger,Trigger3M)),NA())</f>
        <v>2.1616514959757884E-2</v>
      </c>
      <c r="M2436" s="52">
        <f>IFERROR(_xll.qlIndexFixing(ONIndex3M,I2436,TRUE,_xll.ohTrigger(RecalcTrigger,Trigger3M)),NA())</f>
        <v>2.1588429337713322E-2</v>
      </c>
      <c r="N2436" s="52">
        <f>IFERROR(_xll.qlIndexFixing(Index6M,$H2436,TRUE,_xll.ohTrigger(RecalcTrigger,Trigger6M)),NA())</f>
        <v>2.3163724961768557E-2</v>
      </c>
      <c r="O2436" s="52">
        <f>IFERROR(_xll.qlIndexFixing(ONIndex6M,I2436,TRUE,_xll.ohTrigger(RecalcTrigger,Trigger6M)),NA())</f>
        <v>2.3089458412988151E-2</v>
      </c>
      <c r="P2436" s="52">
        <f>IFERROR(_xll.qlIndexFixing(Index1Y,$H2436,TRUE,_xll.ohTrigger(RecalcTrigger,Trigger1Y)),NA())</f>
        <v>2.5077540298445351E-2</v>
      </c>
      <c r="Q2436" s="52">
        <f>IFERROR(_xll.qlIndexFixing(ONIndex1Y,I2436,TRUE,_xll.ohTrigger(RecalcTrigger,Trigger1Y)),NA())</f>
        <v>2.4886633213005993E-2</v>
      </c>
    </row>
    <row r="2437" spans="2:17" x14ac:dyDescent="0.2">
      <c r="B2437" s="46" t="s">
        <v>51</v>
      </c>
      <c r="D2437" s="49">
        <f>_xll.qlCalendarAdvance(LocalCalendar,$D2436,B2437,"f",FALSE)</f>
        <v>56710</v>
      </c>
      <c r="E2437" s="49">
        <f>_xll.qlInterestRateIndexValueDate(IndexON,D2437)</f>
        <v>56710</v>
      </c>
      <c r="F2437" s="52">
        <f>IFERROR(_xll.qlIndexFixing(IndexON,D2437,TRUE,_xll.ohTrigger(RecalcTrigger,TriggerON)),NA())</f>
        <v>1.8058596766516999E-2</v>
      </c>
      <c r="H2437" s="49">
        <f>_xll.qlCalendarAdvance(IborCalendar,$H2436,B2437,"f",FALSE)</f>
        <v>56696</v>
      </c>
      <c r="I2437" s="49">
        <f>_xll.qlInterestRateIndexValueDate(Index1M,$H2437)</f>
        <v>56698</v>
      </c>
      <c r="J2437" s="52">
        <f>IFERROR(_xll.qlIndexFixing(Index1M,$H2437,TRUE,_xll.ohTrigger(RecalcTrigger,Trigger1M)),NA())</f>
        <v>2.0263756277902056E-2</v>
      </c>
      <c r="K2437" s="52">
        <f>IFERROR(_xll.qlIndexFixing(ONIndex1M,I2437,TRUE,_xll.ohTrigger(RecalcTrigger,Trigger1M)),NA())</f>
        <v>2.0257290144041207E-2</v>
      </c>
      <c r="L2437" s="52">
        <f>IFERROR(_xll.qlIndexFixing(Index3M,H2437,TRUE,_xll.ohTrigger(RecalcTrigger,Trigger3M)),NA())</f>
        <v>2.1611751648738353E-2</v>
      </c>
      <c r="M2437" s="52">
        <f>IFERROR(_xll.qlIndexFixing(ONIndex3M,I2437,TRUE,_xll.ohTrigger(RecalcTrigger,Trigger3M)),NA())</f>
        <v>2.1583705580328072E-2</v>
      </c>
      <c r="N2437" s="52">
        <f>IFERROR(_xll.qlIndexFixing(Index6M,$H2437,TRUE,_xll.ohTrigger(RecalcTrigger,Trigger6M)),NA())</f>
        <v>2.3158924604782239E-2</v>
      </c>
      <c r="O2437" s="52">
        <f>IFERROR(_xll.qlIndexFixing(ONIndex6M,I2437,TRUE,_xll.ohTrigger(RecalcTrigger,Trigger6M)),NA())</f>
        <v>2.3084750450408364E-2</v>
      </c>
      <c r="P2437" s="52">
        <f>IFERROR(_xll.qlIndexFixing(Index1Y,$H2437,TRUE,_xll.ohTrigger(RecalcTrigger,Trigger1Y)),NA())</f>
        <v>2.5072613911331233E-2</v>
      </c>
      <c r="Q2437" s="52">
        <f>IFERROR(_xll.qlIndexFixing(ONIndex1Y,I2437,TRUE,_xll.ohTrigger(RecalcTrigger,Trigger1Y)),NA())</f>
        <v>2.488200783564487E-2</v>
      </c>
    </row>
    <row r="2438" spans="2:17" x14ac:dyDescent="0.2">
      <c r="B2438" s="46" t="s">
        <v>51</v>
      </c>
      <c r="D2438" s="49">
        <f>_xll.qlCalendarAdvance(LocalCalendar,$D2437,B2438,"f",FALSE)</f>
        <v>56717</v>
      </c>
      <c r="E2438" s="49">
        <f>_xll.qlInterestRateIndexValueDate(IndexON,D2438)</f>
        <v>56717</v>
      </c>
      <c r="F2438" s="52">
        <f>IFERROR(_xll.qlIndexFixing(IndexON,D2438,TRUE,_xll.ohTrigger(RecalcTrigger,TriggerON)),NA())</f>
        <v>1.8053972788916184E-2</v>
      </c>
      <c r="H2438" s="49">
        <f>_xll.qlCalendarAdvance(IborCalendar,$H2437,B2438,"f",FALSE)</f>
        <v>56703</v>
      </c>
      <c r="I2438" s="49">
        <f>_xll.qlInterestRateIndexValueDate(Index1M,$H2438)</f>
        <v>56705</v>
      </c>
      <c r="J2438" s="52">
        <f>IFERROR(_xll.qlIndexFixing(Index1M,$H2438,TRUE,_xll.ohTrigger(RecalcTrigger,Trigger1M)),NA())</f>
        <v>2.025888906657982E-2</v>
      </c>
      <c r="K2438" s="52">
        <f>IFERROR(_xll.qlIndexFixing(ONIndex1M,I2438,TRUE,_xll.ohTrigger(RecalcTrigger,Trigger1M)),NA())</f>
        <v>2.0252243877116882E-2</v>
      </c>
      <c r="L2438" s="52">
        <f>IFERROR(_xll.qlIndexFixing(Index3M,H2438,TRUE,_xll.ohTrigger(RecalcTrigger,Trigger3M)),NA())</f>
        <v>2.1606679778336694E-2</v>
      </c>
      <c r="M2438" s="52">
        <f>IFERROR(_xll.qlIndexFixing(ONIndex3M,I2438,TRUE,_xll.ohTrigger(RecalcTrigger,Trigger3M)),NA())</f>
        <v>2.1578979719745206E-2</v>
      </c>
      <c r="N2438" s="52">
        <f>IFERROR(_xll.qlIndexFixing(Index6M,$H2438,TRUE,_xll.ohTrigger(RecalcTrigger,Trigger6M)),NA())</f>
        <v>2.3152928557403991E-2</v>
      </c>
      <c r="O2438" s="52">
        <f>IFERROR(_xll.qlIndexFixing(ONIndex6M,I2438,TRUE,_xll.ohTrigger(RecalcTrigger,Trigger6M)),NA())</f>
        <v>2.3080039768483829E-2</v>
      </c>
      <c r="P2438" s="52">
        <f>IFERROR(_xll.qlIndexFixing(Index1Y,$H2438,TRUE,_xll.ohTrigger(RecalcTrigger,Trigger1Y)),NA())</f>
        <v>2.5068188955971807E-2</v>
      </c>
      <c r="Q2438" s="52">
        <f>IFERROR(_xll.qlIndexFixing(ONIndex1Y,I2438,TRUE,_xll.ohTrigger(RecalcTrigger,Trigger1Y)),NA())</f>
        <v>2.4877375659562162E-2</v>
      </c>
    </row>
    <row r="2439" spans="2:17" x14ac:dyDescent="0.2">
      <c r="B2439" s="46" t="s">
        <v>51</v>
      </c>
      <c r="D2439" s="49">
        <f>_xll.qlCalendarAdvance(LocalCalendar,$D2438,B2439,"f",FALSE)</f>
        <v>56724</v>
      </c>
      <c r="E2439" s="49">
        <f>_xll.qlInterestRateIndexValueDate(IndexON,D2439)</f>
        <v>56724</v>
      </c>
      <c r="F2439" s="52">
        <f>IFERROR(_xll.qlIndexFixing(IndexON,D2439,TRUE,_xll.ohTrigger(RecalcTrigger,TriggerON)),NA())</f>
        <v>1.8049346917470288E-2</v>
      </c>
      <c r="H2439" s="49">
        <f>_xll.qlCalendarAdvance(IborCalendar,$H2438,B2439,"f",FALSE)</f>
        <v>56710</v>
      </c>
      <c r="I2439" s="49">
        <f>_xll.qlInterestRateIndexValueDate(Index1M,$H2439)</f>
        <v>56712</v>
      </c>
      <c r="J2439" s="52">
        <f>IFERROR(_xll.qlIndexFixing(Index1M,$H2439,TRUE,_xll.ohTrigger(RecalcTrigger,Trigger1M)),NA())</f>
        <v>2.0253600498981728E-2</v>
      </c>
      <c r="K2439" s="52">
        <f>IFERROR(_xll.qlIndexFixing(ONIndex1M,I2439,TRUE,_xll.ohTrigger(RecalcTrigger,Trigger1M)),NA())</f>
        <v>2.0247189217625916E-2</v>
      </c>
      <c r="L2439" s="52">
        <f>IFERROR(_xll.qlIndexFixing(Index3M,H2439,TRUE,_xll.ohTrigger(RecalcTrigger,Trigger3M)),NA())</f>
        <v>2.1601912685212932E-2</v>
      </c>
      <c r="M2439" s="52">
        <f>IFERROR(_xll.qlIndexFixing(ONIndex3M,I2439,TRUE,_xll.ohTrigger(RecalcTrigger,Trigger3M)),NA())</f>
        <v>2.1574251755884788E-2</v>
      </c>
      <c r="N2439" s="52">
        <f>IFERROR(_xll.qlIndexFixing(Index6M,$H2439,TRUE,_xll.ohTrigger(RecalcTrigger,Trigger6M)),NA())</f>
        <v>2.3148124229309293E-2</v>
      </c>
      <c r="O2439" s="52">
        <f>IFERROR(_xll.qlIndexFixing(ONIndex6M,I2439,TRUE,_xll.ohTrigger(RecalcTrigger,Trigger6M)),NA())</f>
        <v>2.3075326367454352E-2</v>
      </c>
      <c r="P2439" s="52">
        <f>IFERROR(_xll.qlIndexFixing(Index1Y,$H2439,TRUE,_xll.ohTrigger(RecalcTrigger,Trigger1Y)),NA())</f>
        <v>2.5062740292486101E-2</v>
      </c>
      <c r="Q2439" s="52">
        <f>IFERROR(_xll.qlIndexFixing(ONIndex1Y,I2439,TRUE,_xll.ohTrigger(RecalcTrigger,Trigger1Y)),NA())</f>
        <v>2.4872736684997676E-2</v>
      </c>
    </row>
    <row r="2440" spans="2:17" x14ac:dyDescent="0.2">
      <c r="B2440" s="46" t="s">
        <v>51</v>
      </c>
      <c r="D2440" s="49">
        <f>_xll.qlCalendarAdvance(LocalCalendar,$D2439,B2440,"f",FALSE)</f>
        <v>56731</v>
      </c>
      <c r="E2440" s="49">
        <f>_xll.qlInterestRateIndexValueDate(IndexON,D2440)</f>
        <v>56731</v>
      </c>
      <c r="F2440" s="52">
        <f>IFERROR(_xll.qlIndexFixing(IndexON,D2440,TRUE,_xll.ohTrigger(RecalcTrigger,TriggerON)),NA())</f>
        <v>1.8044719152179312E-2</v>
      </c>
      <c r="H2440" s="49">
        <f>_xll.qlCalendarAdvance(IborCalendar,$H2439,B2440,"f",FALSE)</f>
        <v>56717</v>
      </c>
      <c r="I2440" s="49">
        <f>_xll.qlInterestRateIndexValueDate(Index1M,$H2440)</f>
        <v>56719</v>
      </c>
      <c r="J2440" s="52">
        <f>IFERROR(_xll.qlIndexFixing(Index1M,$H2440,TRUE,_xll.ohTrigger(RecalcTrigger,Trigger1M)),NA())</f>
        <v>2.024851000203276E-2</v>
      </c>
      <c r="K2440" s="52">
        <f>IFERROR(_xll.qlIndexFixing(ONIndex1M,I2440,TRUE,_xll.ohTrigger(RecalcTrigger,Trigger1M)),NA())</f>
        <v>2.0242954022423376E-2</v>
      </c>
      <c r="L2440" s="52">
        <f>IFERROR(_xll.qlIndexFixing(Index3M,H2440,TRUE,_xll.ohTrigger(RecalcTrigger,Trigger3M)),NA())</f>
        <v>2.1597143483132641E-2</v>
      </c>
      <c r="M2440" s="52">
        <f>IFERROR(_xll.qlIndexFixing(ONIndex3M,I2440,TRUE,_xll.ohTrigger(RecalcTrigger,Trigger3M)),NA())</f>
        <v>2.1570754332973507E-2</v>
      </c>
      <c r="N2440" s="52">
        <f>IFERROR(_xll.qlIndexFixing(Index6M,$H2440,TRUE,_xll.ohTrigger(RecalcTrigger,Trigger6M)),NA())</f>
        <v>2.3143317161703245E-2</v>
      </c>
      <c r="O2440" s="52">
        <f>IFERROR(_xll.qlIndexFixing(ONIndex6M,I2440,TRUE,_xll.ohTrigger(RecalcTrigger,Trigger6M)),NA())</f>
        <v>2.3072219034631303E-2</v>
      </c>
      <c r="P2440" s="52">
        <f>IFERROR(_xll.qlIndexFixing(Index1Y,$H2440,TRUE,_xll.ohTrigger(RecalcTrigger,Trigger1Y)),NA())</f>
        <v>2.505779306096079E-2</v>
      </c>
      <c r="Q2440" s="52">
        <f>IFERROR(_xll.qlIndexFixing(ONIndex1Y,I2440,TRUE,_xll.ohTrigger(RecalcTrigger,Trigger1Y)),NA())</f>
        <v>2.4870197708080966E-2</v>
      </c>
    </row>
    <row r="2441" spans="2:17" x14ac:dyDescent="0.2">
      <c r="B2441" s="46" t="s">
        <v>51</v>
      </c>
      <c r="D2441" s="49">
        <f>_xll.qlCalendarAdvance(LocalCalendar,$D2440,B2441,"f",FALSE)</f>
        <v>56738</v>
      </c>
      <c r="E2441" s="49">
        <f>_xll.qlInterestRateIndexValueDate(IndexON,D2441)</f>
        <v>56738</v>
      </c>
      <c r="F2441" s="52">
        <f>IFERROR(_xll.qlIndexFixing(IndexON,D2441,TRUE,_xll.ohTrigger(RecalcTrigger,TriggerON)),NA())</f>
        <v>1.8040089492963318E-2</v>
      </c>
      <c r="H2441" s="49">
        <f>_xll.qlCalendarAdvance(IborCalendar,$H2440,B2441,"f",FALSE)</f>
        <v>56724</v>
      </c>
      <c r="I2441" s="49">
        <f>_xll.qlInterestRateIndexValueDate(Index1M,$H2441)</f>
        <v>56726</v>
      </c>
      <c r="J2441" s="52">
        <f>IFERROR(_xll.qlIndexFixing(Index1M,$H2441,TRUE,_xll.ohTrigger(RecalcTrigger,Trigger1M)),NA())</f>
        <v>2.0243411100109576E-2</v>
      </c>
      <c r="K2441" s="52">
        <f>IFERROR(_xll.qlIndexFixing(ONIndex1M,I2441,TRUE,_xll.ohTrigger(RecalcTrigger,Trigger1M)),NA())</f>
        <v>2.0237054720864123E-2</v>
      </c>
      <c r="L2441" s="52">
        <f>IFERROR(_xll.qlIndexFixing(Index3M,H2441,TRUE,_xll.ohTrigger(RecalcTrigger,Trigger3M)),NA())</f>
        <v>2.1592372172101096E-2</v>
      </c>
      <c r="M2441" s="52">
        <f>IFERROR(_xll.qlIndexFixing(ONIndex3M,I2441,TRUE,_xll.ohTrigger(RecalcTrigger,Trigger3M)),NA())</f>
        <v>2.1564789518251359E-2</v>
      </c>
      <c r="N2441" s="52">
        <f>IFERROR(_xll.qlIndexFixing(Index6M,$H2441,TRUE,_xll.ohTrigger(RecalcTrigger,Trigger6M)),NA())</f>
        <v>2.3138507354605067E-2</v>
      </c>
      <c r="O2441" s="52">
        <f>IFERROR(_xll.qlIndexFixing(ONIndex6M,I2441,TRUE,_xll.ohTrigger(RecalcTrigger,Trigger6M)),NA())</f>
        <v>2.3065891407600958E-2</v>
      </c>
      <c r="P2441" s="52">
        <f>IFERROR(_xll.qlIndexFixing(Index1Y,$H2441,TRUE,_xll.ohTrigger(RecalcTrigger,Trigger1Y)),NA())</f>
        <v>2.5052838881503899E-2</v>
      </c>
      <c r="Q2441" s="52">
        <f>IFERROR(_xll.qlIndexFixing(ONIndex1Y,I2441,TRUE,_xll.ohTrigger(RecalcTrigger,Trigger1Y)),NA())</f>
        <v>2.4863438339783883E-2</v>
      </c>
    </row>
    <row r="2442" spans="2:17" x14ac:dyDescent="0.2">
      <c r="B2442" s="46" t="s">
        <v>51</v>
      </c>
      <c r="D2442" s="49">
        <f>_xll.qlCalendarAdvance(LocalCalendar,$D2441,B2442,"f",FALSE)</f>
        <v>56745</v>
      </c>
      <c r="E2442" s="49">
        <f>_xll.qlInterestRateIndexValueDate(IndexON,D2442)</f>
        <v>56745</v>
      </c>
      <c r="F2442" s="52">
        <f>IFERROR(_xll.qlIndexFixing(IndexON,D2442,TRUE,_xll.ohTrigger(RecalcTrigger,TriggerON)),NA())</f>
        <v>1.8035457939742372E-2</v>
      </c>
      <c r="H2442" s="49">
        <f>_xll.qlCalendarAdvance(IborCalendar,$H2441,B2442,"f",FALSE)</f>
        <v>56731</v>
      </c>
      <c r="I2442" s="49">
        <f>_xll.qlInterestRateIndexValueDate(Index1M,$H2442)</f>
        <v>56733</v>
      </c>
      <c r="J2442" s="52">
        <f>IFERROR(_xll.qlIndexFixing(Index1M,$H2442,TRUE,_xll.ohTrigger(RecalcTrigger,Trigger1M)),NA())</f>
        <v>2.023769454490339E-2</v>
      </c>
      <c r="K2442" s="52">
        <f>IFERROR(_xll.qlIndexFixing(ONIndex1M,I2442,TRUE,_xll.ohTrigger(RecalcTrigger,Trigger1M)),NA())</f>
        <v>2.0231974883593296E-2</v>
      </c>
      <c r="L2442" s="52">
        <f>IFERROR(_xll.qlIndexFixing(Index3M,H2442,TRUE,_xll.ohTrigger(RecalcTrigger,Trigger3M)),NA())</f>
        <v>2.1587598752130593E-2</v>
      </c>
      <c r="M2442" s="52">
        <f>IFERROR(_xll.qlIndexFixing(ONIndex3M,I2442,TRUE,_xll.ohTrigger(RecalcTrigger,Trigger3M)),NA())</f>
        <v>2.1560055244638221E-2</v>
      </c>
      <c r="N2442" s="52">
        <f>IFERROR(_xll.qlIndexFixing(Index6M,$H2442,TRUE,_xll.ohTrigger(RecalcTrigger,Trigger6M)),NA())</f>
        <v>2.3133694808034851E-2</v>
      </c>
      <c r="O2442" s="52">
        <f>IFERROR(_xll.qlIndexFixing(ONIndex6M,I2442,TRUE,_xll.ohTrigger(RecalcTrigger,Trigger6M)),NA())</f>
        <v>2.3061169848856977E-2</v>
      </c>
      <c r="P2442" s="52">
        <f>IFERROR(_xll.qlIndexFixing(Index1Y,$H2442,TRUE,_xll.ohTrigger(RecalcTrigger,Trigger1Y)),NA())</f>
        <v>2.5046362311114782E-2</v>
      </c>
      <c r="Q2442" s="52">
        <f>IFERROR(_xll.qlIndexFixing(ONIndex1Y,I2442,TRUE,_xll.ohTrigger(RecalcTrigger,Trigger1Y)),NA())</f>
        <v>2.4858778969294448E-2</v>
      </c>
    </row>
    <row r="2443" spans="2:17" x14ac:dyDescent="0.2">
      <c r="B2443" s="46" t="s">
        <v>51</v>
      </c>
      <c r="D2443" s="49">
        <f>_xll.qlCalendarAdvance(LocalCalendar,$D2442,B2443,"f",FALSE)</f>
        <v>56752</v>
      </c>
      <c r="E2443" s="49">
        <f>_xll.qlInterestRateIndexValueDate(IndexON,D2443)</f>
        <v>56752</v>
      </c>
      <c r="F2443" s="52">
        <f>IFERROR(_xll.qlIndexFixing(IndexON,D2443,TRUE,_xll.ohTrigger(RecalcTrigger,TriggerON)),NA())</f>
        <v>1.8030824492516473E-2</v>
      </c>
      <c r="H2443" s="49">
        <f>_xll.qlCalendarAdvance(IborCalendar,$H2442,B2443,"f",FALSE)</f>
        <v>56738</v>
      </c>
      <c r="I2443" s="49">
        <f>_xll.qlInterestRateIndexValueDate(Index1M,$H2443)</f>
        <v>56740</v>
      </c>
      <c r="J2443" s="52">
        <f>IFERROR(_xll.qlIndexFixing(Index1M,$H2443,TRUE,_xll.ohTrigger(RecalcTrigger,Trigger1M)),NA())</f>
        <v>2.023318808137553E-2</v>
      </c>
      <c r="K2443" s="52">
        <f>IFERROR(_xll.qlIndexFixing(ONIndex1M,I2443,TRUE,_xll.ohTrigger(RecalcTrigger,Trigger1M)),NA())</f>
        <v>2.0226886653915699E-2</v>
      </c>
      <c r="L2443" s="52">
        <f>IFERROR(_xll.qlIndexFixing(Index3M,H2443,TRUE,_xll.ohTrigger(RecalcTrigger,Trigger3M)),NA())</f>
        <v>2.1583127493162112E-2</v>
      </c>
      <c r="M2443" s="52">
        <f>IFERROR(_xll.qlIndexFixing(ONIndex3M,I2443,TRUE,_xll.ohTrigger(RecalcTrigger,Trigger3M)),NA())</f>
        <v>2.1555318867827467E-2</v>
      </c>
      <c r="N2443" s="52">
        <f>IFERROR(_xll.qlIndexFixing(Index6M,$H2443,TRUE,_xll.ohTrigger(RecalcTrigger,Trigger6M)),NA())</f>
        <v>2.3130064926023215E-2</v>
      </c>
      <c r="O2443" s="52">
        <f>IFERROR(_xll.qlIndexFixing(ONIndex6M,I2443,TRUE,_xll.ohTrigger(RecalcTrigger,Trigger6M)),NA())</f>
        <v>2.3056445570848183E-2</v>
      </c>
      <c r="P2443" s="52">
        <f>IFERROR(_xll.qlIndexFixing(Index1Y,$H2443,TRUE,_xll.ohTrigger(RecalcTrigger,Trigger1Y)),NA())</f>
        <v>2.5042909683439279E-2</v>
      </c>
      <c r="Q2443" s="52">
        <f>IFERROR(_xll.qlIndexFixing(ONIndex1Y,I2443,TRUE,_xll.ohTrigger(RecalcTrigger,Trigger1Y)),NA())</f>
        <v>2.4854112800163364E-2</v>
      </c>
    </row>
    <row r="2444" spans="2:17" x14ac:dyDescent="0.2">
      <c r="B2444" s="46" t="s">
        <v>51</v>
      </c>
      <c r="D2444" s="49">
        <f>_xll.qlCalendarAdvance(LocalCalendar,$D2443,B2444,"f",FALSE)</f>
        <v>56759</v>
      </c>
      <c r="E2444" s="49">
        <f>_xll.qlInterestRateIndexValueDate(IndexON,D2444)</f>
        <v>56759</v>
      </c>
      <c r="F2444" s="52">
        <f>IFERROR(_xll.qlIndexFixing(IndexON,D2444,TRUE,_xll.ohTrigger(RecalcTrigger,TriggerON)),NA())</f>
        <v>1.8026189151525429E-2</v>
      </c>
      <c r="H2444" s="49">
        <f>_xll.qlCalendarAdvance(IborCalendar,$H2443,B2444,"f",FALSE)</f>
        <v>56745</v>
      </c>
      <c r="I2444" s="49">
        <f>_xll.qlInterestRateIndexValueDate(Index1M,$H2444)</f>
        <v>56747</v>
      </c>
      <c r="J2444" s="52">
        <f>IFERROR(_xll.qlIndexFixing(Index1M,$H2444,TRUE,_xll.ohTrigger(RecalcTrigger,Trigger1M)),NA())</f>
        <v>2.0228063964589649E-2</v>
      </c>
      <c r="K2444" s="52">
        <f>IFERROR(_xll.qlIndexFixing(ONIndex1M,I2444,TRUE,_xll.ohTrigger(RecalcTrigger,Trigger1M)),NA())</f>
        <v>2.0221790031431652E-2</v>
      </c>
      <c r="L2444" s="52">
        <f>IFERROR(_xll.qlIndexFixing(Index3M,H2444,TRUE,_xll.ohTrigger(RecalcTrigger,Trigger3M)),NA())</f>
        <v>2.1578349419061386E-2</v>
      </c>
      <c r="M2444" s="52">
        <f>IFERROR(_xll.qlIndexFixing(ONIndex3M,I2444,TRUE,_xll.ohTrigger(RecalcTrigger,Trigger3M)),NA())</f>
        <v>2.155058038773916E-2</v>
      </c>
      <c r="N2444" s="52">
        <f>IFERROR(_xll.qlIndexFixing(Index6M,$H2444,TRUE,_xll.ohTrigger(RecalcTrigger,Trigger6M)),NA())</f>
        <v>2.3125245390278961E-2</v>
      </c>
      <c r="O2444" s="52">
        <f>IFERROR(_xll.qlIndexFixing(ONIndex6M,I2444,TRUE,_xll.ohTrigger(RecalcTrigger,Trigger6M)),NA())</f>
        <v>2.3051718573654512E-2</v>
      </c>
      <c r="P2444" s="52">
        <f>IFERROR(_xll.qlIndexFixing(Index1Y,$H2444,TRUE,_xll.ohTrigger(RecalcTrigger,Trigger1Y)),NA())</f>
        <v>2.5037934813214594E-2</v>
      </c>
      <c r="Q2444" s="52">
        <f>IFERROR(_xll.qlIndexFixing(ONIndex1Y,I2444,TRUE,_xll.ohTrigger(RecalcTrigger,Trigger1Y)),NA())</f>
        <v>2.484943983239063E-2</v>
      </c>
    </row>
    <row r="2445" spans="2:17" x14ac:dyDescent="0.2">
      <c r="B2445" s="46" t="s">
        <v>51</v>
      </c>
      <c r="D2445" s="49">
        <f>_xll.qlCalendarAdvance(LocalCalendar,$D2444,B2445,"f",FALSE)</f>
        <v>56766</v>
      </c>
      <c r="E2445" s="49">
        <f>_xll.qlInterestRateIndexValueDate(IndexON,D2445)</f>
        <v>56766</v>
      </c>
      <c r="F2445" s="52">
        <f>IFERROR(_xll.qlIndexFixing(IndexON,D2445,TRUE,_xll.ohTrigger(RecalcTrigger,TriggerON)),NA())</f>
        <v>1.8021551916529432E-2</v>
      </c>
      <c r="H2445" s="49">
        <f>_xll.qlCalendarAdvance(IborCalendar,$H2444,B2445,"f",FALSE)</f>
        <v>56752</v>
      </c>
      <c r="I2445" s="49">
        <f>_xll.qlInterestRateIndexValueDate(Index1M,$H2445)</f>
        <v>56754</v>
      </c>
      <c r="J2445" s="52">
        <f>IFERROR(_xll.qlIndexFixing(Index1M,$H2445,TRUE,_xll.ohTrigger(RecalcTrigger,Trigger1M)),NA())</f>
        <v>2.0222931442872016E-2</v>
      </c>
      <c r="K2445" s="52">
        <f>IFERROR(_xll.qlIndexFixing(ONIndex1M,I2445,TRUE,_xll.ohTrigger(RecalcTrigger,Trigger1M)),NA())</f>
        <v>2.0216685016540836E-2</v>
      </c>
      <c r="L2445" s="52">
        <f>IFERROR(_xll.qlIndexFixing(Index3M,H2445,TRUE,_xll.ohTrigger(RecalcTrigger,Trigger3M)),NA())</f>
        <v>2.1573569235978109E-2</v>
      </c>
      <c r="M2445" s="52">
        <f>IFERROR(_xll.qlIndexFixing(ONIndex3M,I2445,TRUE,_xll.ohTrigger(RecalcTrigger,Trigger3M)),NA())</f>
        <v>2.1545839804293365E-2</v>
      </c>
      <c r="N2445" s="52">
        <f>IFERROR(_xll.qlIndexFixing(Index6M,$H2445,TRUE,_xll.ohTrigger(RecalcTrigger,Trigger6M)),NA())</f>
        <v>2.3120423114792937E-2</v>
      </c>
      <c r="O2445" s="52">
        <f>IFERROR(_xll.qlIndexFixing(ONIndex6M,I2445,TRUE,_xll.ohTrigger(RecalcTrigger,Trigger6M)),NA())</f>
        <v>2.3046988857196027E-2</v>
      </c>
      <c r="P2445" s="52">
        <f>IFERROR(_xll.qlIndexFixing(Index1Y,$H2445,TRUE,_xll.ohTrigger(RecalcTrigger,Trigger1Y)),NA())</f>
        <v>2.5032953455975285E-2</v>
      </c>
      <c r="Q2445" s="52">
        <f>IFERROR(_xll.qlIndexFixing(ONIndex1Y,I2445,TRUE,_xll.ohTrigger(RecalcTrigger,Trigger1Y)),NA())</f>
        <v>2.4844760065816374E-2</v>
      </c>
    </row>
    <row r="2446" spans="2:17" x14ac:dyDescent="0.2">
      <c r="B2446" s="46" t="s">
        <v>51</v>
      </c>
      <c r="D2446" s="49">
        <f>_xll.qlCalendarAdvance(LocalCalendar,$D2445,B2446,"f",FALSE)</f>
        <v>56773</v>
      </c>
      <c r="E2446" s="49">
        <f>_xll.qlInterestRateIndexValueDate(IndexON,D2446)</f>
        <v>56773</v>
      </c>
      <c r="F2446" s="52">
        <f>IFERROR(_xll.qlIndexFixing(IndexON,D2446,TRUE,_xll.ohTrigger(RecalcTrigger,TriggerON)),NA())</f>
        <v>1.8016912787688355E-2</v>
      </c>
      <c r="H2446" s="49">
        <f>_xll.qlCalendarAdvance(IborCalendar,$H2445,B2446,"f",FALSE)</f>
        <v>56759</v>
      </c>
      <c r="I2446" s="49">
        <f>_xll.qlInterestRateIndexValueDate(Index1M,$H2446)</f>
        <v>56761</v>
      </c>
      <c r="J2446" s="52">
        <f>IFERROR(_xll.qlIndexFixing(Index1M,$H2446,TRUE,_xll.ohTrigger(RecalcTrigger,Trigger1M)),NA())</f>
        <v>2.0217790516235123E-2</v>
      </c>
      <c r="K2446" s="52">
        <f>IFERROR(_xll.qlIndexFixing(ONIndex1M,I2446,TRUE,_xll.ohTrigger(RecalcTrigger,Trigger1M)),NA())</f>
        <v>2.0211571609003443E-2</v>
      </c>
      <c r="L2446" s="52">
        <f>IFERROR(_xll.qlIndexFixing(Index3M,H2446,TRUE,_xll.ohTrigger(RecalcTrigger,Trigger3M)),NA())</f>
        <v>2.1568786943921836E-2</v>
      </c>
      <c r="M2446" s="52">
        <f>IFERROR(_xll.qlIndexFixing(ONIndex3M,I2446,TRUE,_xll.ohTrigger(RecalcTrigger,Trigger3M)),NA())</f>
        <v>2.1541097117649954E-2</v>
      </c>
      <c r="N2446" s="52">
        <f>IFERROR(_xll.qlIndexFixing(Index6M,$H2446,TRUE,_xll.ohTrigger(RecalcTrigger,Trigger6M)),NA())</f>
        <v>2.3115598099587062E-2</v>
      </c>
      <c r="O2446" s="52">
        <f>IFERROR(_xll.qlIndexFixing(ONIndex6M,I2446,TRUE,_xll.ohTrigger(RecalcTrigger,Trigger6M)),NA())</f>
        <v>2.3042256421552665E-2</v>
      </c>
      <c r="P2446" s="52">
        <f>IFERROR(_xll.qlIndexFixing(Index1Y,$H2446,TRUE,_xll.ohTrigger(RecalcTrigger,Trigger1Y)),NA())</f>
        <v>2.5028467890913769E-2</v>
      </c>
      <c r="Q2446" s="52">
        <f>IFERROR(_xll.qlIndexFixing(ONIndex1Y,I2446,TRUE,_xll.ohTrigger(RecalcTrigger,Trigger1Y)),NA())</f>
        <v>2.484007350076034E-2</v>
      </c>
    </row>
    <row r="2447" spans="2:17" x14ac:dyDescent="0.2">
      <c r="B2447" s="46" t="s">
        <v>51</v>
      </c>
      <c r="D2447" s="49">
        <f>_xll.qlCalendarAdvance(LocalCalendar,$D2446,B2447,"f",FALSE)</f>
        <v>56780</v>
      </c>
      <c r="E2447" s="49">
        <f>_xll.qlInterestRateIndexValueDate(IndexON,D2447)</f>
        <v>56780</v>
      </c>
      <c r="F2447" s="52">
        <f>IFERROR(_xll.qlIndexFixing(IndexON,D2447,TRUE,_xll.ohTrigger(RecalcTrigger,TriggerON)),NA())</f>
        <v>1.8012271764842325E-2</v>
      </c>
      <c r="H2447" s="49">
        <f>_xll.qlCalendarAdvance(IborCalendar,$H2446,B2447,"f",FALSE)</f>
        <v>56766</v>
      </c>
      <c r="I2447" s="49">
        <f>_xll.qlInterestRateIndexValueDate(Index1M,$H2447)</f>
        <v>56768</v>
      </c>
      <c r="J2447" s="52">
        <f>IFERROR(_xll.qlIndexFixing(Index1M,$H2447,TRUE,_xll.ohTrigger(RecalcTrigger,Trigger1M)),NA())</f>
        <v>2.0212839671153275E-2</v>
      </c>
      <c r="K2447" s="52">
        <f>IFERROR(_xll.qlIndexFixing(ONIndex1M,I2447,TRUE,_xll.ohTrigger(RecalcTrigger,Trigger1M)),NA())</f>
        <v>2.0206449808979343E-2</v>
      </c>
      <c r="L2447" s="52">
        <f>IFERROR(_xll.qlIndexFixing(Index3M,H2447,TRUE,_xll.ohTrigger(RecalcTrigger,Trigger3M)),NA())</f>
        <v>2.1564002542899519E-2</v>
      </c>
      <c r="M2447" s="52">
        <f>IFERROR(_xll.qlIndexFixing(ONIndex3M,I2447,TRUE,_xll.ohTrigger(RecalcTrigger,Trigger3M)),NA())</f>
        <v>2.1536352327728991E-2</v>
      </c>
      <c r="N2447" s="52">
        <f>IFERROR(_xll.qlIndexFixing(Index6M,$H2447,TRUE,_xll.ohTrigger(RecalcTrigger,Trigger6M)),NA())</f>
        <v>2.3109590983799486E-2</v>
      </c>
      <c r="O2447" s="52">
        <f>IFERROR(_xll.qlIndexFixing(ONIndex6M,I2447,TRUE,_xll.ohTrigger(RecalcTrigger,Trigger6M)),NA())</f>
        <v>2.303752126664449E-2</v>
      </c>
      <c r="P2447" s="52">
        <f>IFERROR(_xll.qlIndexFixing(Index1Y,$H2447,TRUE,_xll.ohTrigger(RecalcTrigger,Trigger1Y)),NA())</f>
        <v>2.5022972570244998E-2</v>
      </c>
      <c r="Q2447" s="52">
        <f>IFERROR(_xll.qlIndexFixing(ONIndex1Y,I2447,TRUE,_xll.ohTrigger(RecalcTrigger,Trigger1Y)),NA())</f>
        <v>2.4835380137142593E-2</v>
      </c>
    </row>
    <row r="2448" spans="2:17" x14ac:dyDescent="0.2">
      <c r="B2448" s="46" t="s">
        <v>51</v>
      </c>
      <c r="D2448" s="49">
        <f>_xll.qlCalendarAdvance(LocalCalendar,$D2447,B2448,"f",FALSE)</f>
        <v>56787</v>
      </c>
      <c r="E2448" s="49">
        <f>_xll.qlInterestRateIndexValueDate(IndexON,D2448)</f>
        <v>56787</v>
      </c>
      <c r="F2448" s="52">
        <f>IFERROR(_xll.qlIndexFixing(IndexON,D2448,TRUE,_xll.ohTrigger(RecalcTrigger,TriggerON)),NA())</f>
        <v>1.8007628848151214E-2</v>
      </c>
      <c r="H2448" s="49">
        <f>_xll.qlCalendarAdvance(IborCalendar,$H2447,B2448,"f",FALSE)</f>
        <v>56773</v>
      </c>
      <c r="I2448" s="49">
        <f>_xll.qlInterestRateIndexValueDate(Index1M,$H2448)</f>
        <v>56775</v>
      </c>
      <c r="J2448" s="52">
        <f>IFERROR(_xll.qlIndexFixing(Index1M,$H2448,TRUE,_xll.ohTrigger(RecalcTrigger,Trigger1M)),NA())</f>
        <v>2.0207483448253516E-2</v>
      </c>
      <c r="K2448" s="52">
        <f>IFERROR(_xll.qlIndexFixing(ONIndex1M,I2448,TRUE,_xll.ohTrigger(RecalcTrigger,Trigger1M)),NA())</f>
        <v>2.020131961622873E-2</v>
      </c>
      <c r="L2448" s="52">
        <f>IFERROR(_xll.qlIndexFixing(Index3M,H2448,TRUE,_xll.ohTrigger(RecalcTrigger,Trigger3M)),NA())</f>
        <v>2.1559216032920714E-2</v>
      </c>
      <c r="M2448" s="52">
        <f>IFERROR(_xll.qlIndexFixing(ONIndex3M,I2448,TRUE,_xll.ohTrigger(RecalcTrigger,Trigger3M)),NA())</f>
        <v>2.1531605434610412E-2</v>
      </c>
      <c r="N2448" s="52">
        <f>IFERROR(_xll.qlIndexFixing(Index6M,$H2448,TRUE,_xll.ohTrigger(RecalcTrigger,Trigger6M)),NA())</f>
        <v>2.3104762000815945E-2</v>
      </c>
      <c r="O2448" s="52">
        <f>IFERROR(_xll.qlIndexFixing(ONIndex6M,I2448,TRUE,_xll.ohTrigger(RecalcTrigger,Trigger6M)),NA())</f>
        <v>2.3032783392471501E-2</v>
      </c>
      <c r="P2448" s="52">
        <f>IFERROR(_xll.qlIndexFixing(Index1Y,$H2448,TRUE,_xll.ohTrigger(RecalcTrigger,Trigger1Y)),NA())</f>
        <v>2.5017973686631861E-2</v>
      </c>
      <c r="Q2448" s="52">
        <f>IFERROR(_xll.qlIndexFixing(ONIndex1Y,I2448,TRUE,_xll.ohTrigger(RecalcTrigger,Trigger1Y)),NA())</f>
        <v>2.483067997480326E-2</v>
      </c>
    </row>
    <row r="2449" spans="2:17" x14ac:dyDescent="0.2">
      <c r="B2449" s="46" t="s">
        <v>51</v>
      </c>
      <c r="D2449" s="49">
        <f>_xll.qlCalendarAdvance(LocalCalendar,$D2448,B2449,"f",FALSE)</f>
        <v>56794</v>
      </c>
      <c r="E2449" s="49">
        <f>_xll.qlInterestRateIndexValueDate(IndexON,D2449)</f>
        <v>56794</v>
      </c>
      <c r="F2449" s="52">
        <f>IFERROR(_xll.qlIndexFixing(IndexON,D2449,TRUE,_xll.ohTrigger(RecalcTrigger,TriggerON)),NA())</f>
        <v>1.8002984037375214E-2</v>
      </c>
      <c r="H2449" s="49">
        <f>_xll.qlCalendarAdvance(IborCalendar,$H2448,B2449,"f",FALSE)</f>
        <v>56780</v>
      </c>
      <c r="I2449" s="49">
        <f>_xll.qlInterestRateIndexValueDate(Index1M,$H2449)</f>
        <v>56782</v>
      </c>
      <c r="J2449" s="52">
        <f>IFERROR(_xll.qlIndexFixing(Index1M,$H2449,TRUE,_xll.ohTrigger(RecalcTrigger,Trigger1M)),NA())</f>
        <v>2.0202317306926287E-2</v>
      </c>
      <c r="K2449" s="52">
        <f>IFERROR(_xll.qlIndexFixing(ONIndex1M,I2449,TRUE,_xll.ohTrigger(RecalcTrigger,Trigger1M)),NA())</f>
        <v>2.0196181030991411E-2</v>
      </c>
      <c r="L2449" s="52">
        <f>IFERROR(_xll.qlIndexFixing(Index3M,H2449,TRUE,_xll.ohTrigger(RecalcTrigger,Trigger3M)),NA())</f>
        <v>2.1554427413990631E-2</v>
      </c>
      <c r="M2449" s="52">
        <f>IFERROR(_xll.qlIndexFixing(ONIndex3M,I2449,TRUE,_xll.ohTrigger(RecalcTrigger,Trigger3M)),NA())</f>
        <v>2.1526856438214281E-2</v>
      </c>
      <c r="N2449" s="52">
        <f>IFERROR(_xll.qlIndexFixing(Index6M,$H2449,TRUE,_xll.ohTrigger(RecalcTrigger,Trigger6M)),NA())</f>
        <v>2.3099930278499277E-2</v>
      </c>
      <c r="O2449" s="52">
        <f>IFERROR(_xll.qlIndexFixing(ONIndex6M,I2449,TRUE,_xll.ohTrigger(RecalcTrigger,Trigger6M)),NA())</f>
        <v>2.3028042798953763E-2</v>
      </c>
      <c r="P2449" s="52">
        <f>IFERROR(_xll.qlIndexFixing(Index1Y,$H2449,TRUE,_xll.ohTrigger(RecalcTrigger,Trigger1Y)),NA())</f>
        <v>2.501296960576262E-2</v>
      </c>
      <c r="Q2449" s="52">
        <f>IFERROR(_xll.qlIndexFixing(ONIndex1Y,I2449,TRUE,_xll.ohTrigger(RecalcTrigger,Trigger1Y)),NA())</f>
        <v>2.4825973013662406E-2</v>
      </c>
    </row>
    <row r="2450" spans="2:17" x14ac:dyDescent="0.2">
      <c r="B2450" s="46" t="s">
        <v>51</v>
      </c>
      <c r="D2450" s="49">
        <f>_xll.qlCalendarAdvance(LocalCalendar,$D2449,B2450,"f",FALSE)</f>
        <v>56801</v>
      </c>
      <c r="E2450" s="49">
        <f>_xll.qlInterestRateIndexValueDate(IndexON,D2450)</f>
        <v>56801</v>
      </c>
      <c r="F2450" s="52">
        <f>IFERROR(_xll.qlIndexFixing(IndexON,D2450,TRUE,_xll.ohTrigger(RecalcTrigger,TriggerON)),NA())</f>
        <v>1.7998337332754133E-2</v>
      </c>
      <c r="H2450" s="49">
        <f>_xll.qlCalendarAdvance(IborCalendar,$H2449,B2450,"f",FALSE)</f>
        <v>56787</v>
      </c>
      <c r="I2450" s="49">
        <f>_xll.qlInterestRateIndexValueDate(Index1M,$H2450)</f>
        <v>56789</v>
      </c>
      <c r="J2450" s="52">
        <f>IFERROR(_xll.qlIndexFixing(Index1M,$H2450,TRUE,_xll.ohTrigger(RecalcTrigger,Trigger1M)),NA())</f>
        <v>2.0197142760732256E-2</v>
      </c>
      <c r="K2450" s="52">
        <f>IFERROR(_xll.qlIndexFixing(ONIndex1M,I2450,TRUE,_xll.ohTrigger(RecalcTrigger,Trigger1M)),NA())</f>
        <v>2.0191034053267387E-2</v>
      </c>
      <c r="L2450" s="52">
        <f>IFERROR(_xll.qlIndexFixing(Index3M,H2450,TRUE,_xll.ohTrigger(RecalcTrigger,Trigger3M)),NA())</f>
        <v>2.1549636686117965E-2</v>
      </c>
      <c r="M2450" s="52">
        <f>IFERROR(_xll.qlIndexFixing(ONIndex3M,I2450,TRUE,_xll.ohTrigger(RecalcTrigger,Trigger3M)),NA())</f>
        <v>2.1522105338620534E-2</v>
      </c>
      <c r="N2450" s="52">
        <f>IFERROR(_xll.qlIndexFixing(Index6M,$H2450,TRUE,_xll.ohTrigger(RecalcTrigger,Trigger6M)),NA())</f>
        <v>2.3097053701519456E-2</v>
      </c>
      <c r="O2450" s="52">
        <f>IFERROR(_xll.qlIndexFixing(ONIndex6M,I2450,TRUE,_xll.ohTrigger(RecalcTrigger,Trigger6M)),NA())</f>
        <v>2.3023299486490956E-2</v>
      </c>
      <c r="P2450" s="52">
        <f>IFERROR(_xll.qlIndexFixing(Index1Y,$H2450,TRUE,_xll.ohTrigger(RecalcTrigger,Trigger1Y)),NA())</f>
        <v>2.5007960650060015E-2</v>
      </c>
      <c r="Q2450" s="52">
        <f>IFERROR(_xll.qlIndexFixing(ONIndex1Y,I2450,TRUE,_xll.ohTrigger(RecalcTrigger,Trigger1Y)),NA())</f>
        <v>2.482125925411971E-2</v>
      </c>
    </row>
    <row r="2451" spans="2:17" x14ac:dyDescent="0.2">
      <c r="B2451" s="46" t="s">
        <v>51</v>
      </c>
      <c r="D2451" s="49">
        <f>_xll.qlCalendarAdvance(LocalCalendar,$D2450,B2451,"f",FALSE)</f>
        <v>56808</v>
      </c>
      <c r="E2451" s="49">
        <f>_xll.qlInterestRateIndexValueDate(IndexON,D2451)</f>
        <v>56808</v>
      </c>
      <c r="F2451" s="52">
        <f>IFERROR(_xll.qlIndexFixing(IndexON,D2451,TRUE,_xll.ohTrigger(RecalcTrigger,TriggerON)),NA())</f>
        <v>1.7993688734208035E-2</v>
      </c>
      <c r="H2451" s="49">
        <f>_xll.qlCalendarAdvance(IborCalendar,$H2450,B2451,"f",FALSE)</f>
        <v>56794</v>
      </c>
      <c r="I2451" s="49">
        <f>_xll.qlInterestRateIndexValueDate(Index1M,$H2451)</f>
        <v>56796</v>
      </c>
      <c r="J2451" s="52">
        <f>IFERROR(_xll.qlIndexFixing(Index1M,$H2451,TRUE,_xll.ohTrigger(RecalcTrigger,Trigger1M)),NA())</f>
        <v>2.0191959809673921E-2</v>
      </c>
      <c r="K2451" s="52">
        <f>IFERROR(_xll.qlIndexFixing(ONIndex1M,I2451,TRUE,_xll.ohTrigger(RecalcTrigger,Trigger1M)),NA())</f>
        <v>2.0185878682896785E-2</v>
      </c>
      <c r="L2451" s="52">
        <f>IFERROR(_xll.qlIndexFixing(Index3M,H2451,TRUE,_xll.ohTrigger(RecalcTrigger,Trigger3M)),NA())</f>
        <v>2.1544843849311403E-2</v>
      </c>
      <c r="M2451" s="52">
        <f>IFERROR(_xll.qlIndexFixing(ONIndex3M,I2451,TRUE,_xll.ohTrigger(RecalcTrigger,Trigger3M)),NA())</f>
        <v>2.1517352135749235E-2</v>
      </c>
      <c r="N2451" s="52">
        <f>IFERROR(_xll.qlIndexFixing(Index6M,$H2451,TRUE,_xll.ohTrigger(RecalcTrigger,Trigger6M)),NA())</f>
        <v>2.3091822969682766E-2</v>
      </c>
      <c r="O2451" s="52">
        <f>IFERROR(_xll.qlIndexFixing(ONIndex6M,I2451,TRUE,_xll.ohTrigger(RecalcTrigger,Trigger6M)),NA())</f>
        <v>2.3018553454603463E-2</v>
      </c>
      <c r="P2451" s="52">
        <f>IFERROR(_xll.qlIndexFixing(Index1Y,$H2451,TRUE,_xll.ohTrigger(RecalcTrigger,Trigger1Y)),NA())</f>
        <v>2.5002947141942226E-2</v>
      </c>
      <c r="Q2451" s="52">
        <f>IFERROR(_xll.qlIndexFixing(ONIndex1Y,I2451,TRUE,_xll.ohTrigger(RecalcTrigger,Trigger1Y)),NA())</f>
        <v>2.4816538695855428E-2</v>
      </c>
    </row>
    <row r="2452" spans="2:17" x14ac:dyDescent="0.2">
      <c r="B2452" s="46" t="s">
        <v>51</v>
      </c>
      <c r="D2452" s="49">
        <f>_xll.qlCalendarAdvance(LocalCalendar,$D2451,B2452,"f",FALSE)</f>
        <v>56815</v>
      </c>
      <c r="E2452" s="49">
        <f>_xll.qlInterestRateIndexValueDate(IndexON,D2452)</f>
        <v>56815</v>
      </c>
      <c r="F2452" s="52">
        <f>IFERROR(_xll.qlIndexFixing(IndexON,D2452,TRUE,_xll.ohTrigger(RecalcTrigger,TriggerON)),NA())</f>
        <v>1.7989038241816857E-2</v>
      </c>
      <c r="H2452" s="49">
        <f>_xll.qlCalendarAdvance(IborCalendar,$H2451,B2452,"f",FALSE)</f>
        <v>56801</v>
      </c>
      <c r="I2452" s="49">
        <f>_xll.qlInterestRateIndexValueDate(Index1M,$H2452)</f>
        <v>56803</v>
      </c>
      <c r="J2452" s="52">
        <f>IFERROR(_xll.qlIndexFixing(Index1M,$H2452,TRUE,_xll.ohTrigger(RecalcTrigger,Trigger1M)),NA())</f>
        <v>2.0186768453761272E-2</v>
      </c>
      <c r="K2452" s="52">
        <f>IFERROR(_xll.qlIndexFixing(ONIndex1M,I2452,TRUE,_xll.ohTrigger(RecalcTrigger,Trigger1M)),NA())</f>
        <v>2.0180714919879605E-2</v>
      </c>
      <c r="L2452" s="52">
        <f>IFERROR(_xll.qlIndexFixing(Index3M,H2452,TRUE,_xll.ohTrigger(RecalcTrigger,Trigger3M)),NA())</f>
        <v>2.1540048903576154E-2</v>
      </c>
      <c r="M2452" s="52">
        <f>IFERROR(_xll.qlIndexFixing(ONIndex3M,I2452,TRUE,_xll.ohTrigger(RecalcTrigger,Trigger3M)),NA())</f>
        <v>2.1512596829600383E-2</v>
      </c>
      <c r="N2452" s="52">
        <f>IFERROR(_xll.qlIndexFixing(Index6M,$H2452,TRUE,_xll.ohTrigger(RecalcTrigger,Trigger6M)),NA())</f>
        <v>2.3086590475340351E-2</v>
      </c>
      <c r="O2452" s="52">
        <f>IFERROR(_xll.qlIndexFixing(ONIndex6M,I2452,TRUE,_xll.ohTrigger(RecalcTrigger,Trigger6M)),NA())</f>
        <v>2.3013804703451157E-2</v>
      </c>
      <c r="P2452" s="52">
        <f>IFERROR(_xll.qlIndexFixing(Index1Y,$H2452,TRUE,_xll.ohTrigger(RecalcTrigger,Trigger1Y)),NA())</f>
        <v>2.4997929403820049E-2</v>
      </c>
      <c r="Q2452" s="52">
        <f>IFERROR(_xll.qlIndexFixing(ONIndex1Y,I2452,TRUE,_xll.ohTrigger(RecalcTrigger,Trigger1Y)),NA())</f>
        <v>2.4811811338949497E-2</v>
      </c>
    </row>
    <row r="2453" spans="2:17" x14ac:dyDescent="0.2">
      <c r="B2453" s="46" t="s">
        <v>51</v>
      </c>
      <c r="D2453" s="49">
        <f>_xll.qlCalendarAdvance(LocalCalendar,$D2452,B2453,"f",FALSE)</f>
        <v>56822</v>
      </c>
      <c r="E2453" s="49">
        <f>_xll.qlInterestRateIndexValueDate(IndexON,D2453)</f>
        <v>56822</v>
      </c>
      <c r="F2453" s="52">
        <f>IFERROR(_xll.qlIndexFixing(IndexON,D2453,TRUE,_xll.ohTrigger(RecalcTrigger,TriggerON)),NA())</f>
        <v>1.7984385855420726E-2</v>
      </c>
      <c r="H2453" s="49">
        <f>_xll.qlCalendarAdvance(IborCalendar,$H2452,B2453,"f",FALSE)</f>
        <v>56808</v>
      </c>
      <c r="I2453" s="49">
        <f>_xll.qlInterestRateIndexValueDate(Index1M,$H2453)</f>
        <v>56810</v>
      </c>
      <c r="J2453" s="52">
        <f>IFERROR(_xll.qlIndexFixing(Index1M,$H2453,TRUE,_xll.ohTrigger(RecalcTrigger,Trigger1M)),NA())</f>
        <v>2.0181568693011798E-2</v>
      </c>
      <c r="K2453" s="52">
        <f>IFERROR(_xll.qlIndexFixing(ONIndex1M,I2453,TRUE,_xll.ohTrigger(RecalcTrigger,Trigger1M)),NA())</f>
        <v>2.0175542764295784E-2</v>
      </c>
      <c r="L2453" s="52">
        <f>IFERROR(_xll.qlIndexFixing(Index3M,H2453,TRUE,_xll.ohTrigger(RecalcTrigger,Trigger3M)),NA())</f>
        <v>2.1535251848922649E-2</v>
      </c>
      <c r="M2453" s="52">
        <f>IFERROR(_xll.qlIndexFixing(ONIndex3M,I2453,TRUE,_xll.ohTrigger(RecalcTrigger,Trigger3M)),NA())</f>
        <v>2.150783942017398E-2</v>
      </c>
      <c r="N2453" s="52">
        <f>IFERROR(_xll.qlIndexFixing(Index6M,$H2453,TRUE,_xll.ohTrigger(RecalcTrigger,Trigger6M)),NA())</f>
        <v>2.308213631503132E-2</v>
      </c>
      <c r="O2453" s="52">
        <f>IFERROR(_xll.qlIndexFixing(ONIndex6M,I2453,TRUE,_xll.ohTrigger(RecalcTrigger,Trigger6M)),NA())</f>
        <v>2.300905323319391E-2</v>
      </c>
      <c r="P2453" s="52">
        <f>IFERROR(_xll.qlIndexFixing(Index1Y,$H2453,TRUE,_xll.ohTrigger(RecalcTrigger,Trigger1Y)),NA())</f>
        <v>2.4992907758096889E-2</v>
      </c>
      <c r="Q2453" s="52">
        <f>IFERROR(_xll.qlIndexFixing(ONIndex1Y,I2453,TRUE,_xll.ohTrigger(RecalcTrigger,Trigger1Y)),NA())</f>
        <v>2.4807077183401915E-2</v>
      </c>
    </row>
    <row r="2454" spans="2:17" x14ac:dyDescent="0.2">
      <c r="B2454" s="46" t="s">
        <v>51</v>
      </c>
      <c r="D2454" s="49">
        <f>_xll.qlCalendarAdvance(LocalCalendar,$D2453,B2454,"f",FALSE)</f>
        <v>56829</v>
      </c>
      <c r="E2454" s="49">
        <f>_xll.qlInterestRateIndexValueDate(IndexON,D2454)</f>
        <v>56829</v>
      </c>
      <c r="F2454" s="52">
        <f>IFERROR(_xll.qlIndexFixing(IndexON,D2454,TRUE,_xll.ohTrigger(RecalcTrigger,TriggerON)),NA())</f>
        <v>1.7979731575179514E-2</v>
      </c>
      <c r="H2454" s="49">
        <f>_xll.qlCalendarAdvance(IborCalendar,$H2453,B2454,"f",FALSE)</f>
        <v>56815</v>
      </c>
      <c r="I2454" s="49">
        <f>_xll.qlInterestRateIndexValueDate(Index1M,$H2454)</f>
        <v>56817</v>
      </c>
      <c r="J2454" s="52">
        <f>IFERROR(_xll.qlIndexFixing(Index1M,$H2454,TRUE,_xll.ohTrigger(RecalcTrigger,Trigger1M)),NA())</f>
        <v>2.0176360527440484E-2</v>
      </c>
      <c r="K2454" s="52">
        <f>IFERROR(_xll.qlIndexFixing(ONIndex1M,I2454,TRUE,_xll.ohTrigger(RecalcTrigger,Trigger1M)),NA())</f>
        <v>2.0170362216305193E-2</v>
      </c>
      <c r="L2454" s="52">
        <f>IFERROR(_xll.qlIndexFixing(Index3M,H2454,TRUE,_xll.ohTrigger(RecalcTrigger,Trigger3M)),NA())</f>
        <v>2.1530452685357838E-2</v>
      </c>
      <c r="M2454" s="52">
        <f>IFERROR(_xll.qlIndexFixing(ONIndex3M,I2454,TRUE,_xll.ohTrigger(RecalcTrigger,Trigger3M)),NA())</f>
        <v>2.150307990754996E-2</v>
      </c>
      <c r="N2454" s="52">
        <f>IFERROR(_xll.qlIndexFixing(Index6M,$H2454,TRUE,_xll.ohTrigger(RecalcTrigger,Trigger6M)),NA())</f>
        <v>2.3076899350411139E-2</v>
      </c>
      <c r="O2454" s="52">
        <f>IFERROR(_xll.qlIndexFixing(ONIndex6M,I2454,TRUE,_xll.ohTrigger(RecalcTrigger,Trigger6M)),NA())</f>
        <v>2.3004299043751786E-2</v>
      </c>
      <c r="P2454" s="52">
        <f>IFERROR(_xll.qlIndexFixing(Index1Y,$H2454,TRUE,_xll.ohTrigger(RecalcTrigger,Trigger1Y)),NA())</f>
        <v>2.4987882527172246E-2</v>
      </c>
      <c r="Q2454" s="52">
        <f>IFERROR(_xll.qlIndexFixing(ONIndex1Y,I2454,TRUE,_xll.ohTrigger(RecalcTrigger,Trigger1Y)),NA())</f>
        <v>2.4802336229452493E-2</v>
      </c>
    </row>
    <row r="2455" spans="2:17" x14ac:dyDescent="0.2">
      <c r="B2455" s="46" t="s">
        <v>51</v>
      </c>
      <c r="D2455" s="49">
        <f>_xll.qlCalendarAdvance(LocalCalendar,$D2454,B2455,"f",FALSE)</f>
        <v>56836</v>
      </c>
      <c r="E2455" s="49">
        <f>_xll.qlInterestRateIndexValueDate(IndexON,D2455)</f>
        <v>56836</v>
      </c>
      <c r="F2455" s="52">
        <f>IFERROR(_xll.qlIndexFixing(IndexON,D2455,TRUE,_xll.ohTrigger(RecalcTrigger,TriggerON)),NA())</f>
        <v>1.7975075400933349E-2</v>
      </c>
      <c r="H2455" s="49">
        <f>_xll.qlCalendarAdvance(IborCalendar,$H2454,B2455,"f",FALSE)</f>
        <v>56822</v>
      </c>
      <c r="I2455" s="49">
        <f>_xll.qlInterestRateIndexValueDate(Index1M,$H2455)</f>
        <v>56824</v>
      </c>
      <c r="J2455" s="52">
        <f>IFERROR(_xll.qlIndexFixing(Index1M,$H2455,TRUE,_xll.ohTrigger(RecalcTrigger,Trigger1M)),NA())</f>
        <v>2.0171335315017108E-2</v>
      </c>
      <c r="K2455" s="52">
        <f>IFERROR(_xll.qlIndexFixing(ONIndex1M,I2455,TRUE,_xll.ohTrigger(RecalcTrigger,Trigger1M)),NA())</f>
        <v>2.0165173275588089E-2</v>
      </c>
      <c r="L2455" s="52">
        <f>IFERROR(_xll.qlIndexFixing(Index3M,H2455,TRUE,_xll.ohTrigger(RecalcTrigger,Trigger3M)),NA())</f>
        <v>2.1525651412887804E-2</v>
      </c>
      <c r="M2455" s="52">
        <f>IFERROR(_xll.qlIndexFixing(ONIndex3M,I2455,TRUE,_xll.ohTrigger(RecalcTrigger,Trigger3M)),NA())</f>
        <v>2.1498318291648388E-2</v>
      </c>
      <c r="N2455" s="52">
        <f>IFERROR(_xll.qlIndexFixing(Index6M,$H2455,TRUE,_xll.ohTrigger(RecalcTrigger,Trigger6M)),NA())</f>
        <v>2.3072049678629133E-2</v>
      </c>
      <c r="O2455" s="52">
        <f>IFERROR(_xll.qlIndexFixing(ONIndex6M,I2455,TRUE,_xll.ohTrigger(RecalcTrigger,Trigger6M)),NA())</f>
        <v>2.2999542134884976E-2</v>
      </c>
      <c r="P2455" s="52">
        <f>IFERROR(_xll.qlIndexFixing(Index1Y,$H2455,TRUE,_xll.ohTrigger(RecalcTrigger,Trigger1Y)),NA())</f>
        <v>2.4982854033436495E-2</v>
      </c>
      <c r="Q2455" s="52">
        <f>IFERROR(_xll.qlIndexFixing(ONIndex1Y,I2455,TRUE,_xll.ohTrigger(RecalcTrigger,Trigger1Y)),NA())</f>
        <v>2.4797588476621613E-2</v>
      </c>
    </row>
    <row r="2456" spans="2:17" x14ac:dyDescent="0.2">
      <c r="B2456" s="46" t="s">
        <v>51</v>
      </c>
      <c r="D2456" s="49">
        <f>_xll.qlCalendarAdvance(LocalCalendar,$D2455,B2456,"f",FALSE)</f>
        <v>56843</v>
      </c>
      <c r="E2456" s="49">
        <f>_xll.qlInterestRateIndexValueDate(IndexON,D2456)</f>
        <v>56843</v>
      </c>
      <c r="F2456" s="52">
        <f>IFERROR(_xll.qlIndexFixing(IndexON,D2456,TRUE,_xll.ohTrigger(RecalcTrigger,TriggerON)),NA())</f>
        <v>1.7970417332762167E-2</v>
      </c>
      <c r="H2456" s="49">
        <f>_xll.qlCalendarAdvance(IborCalendar,$H2455,B2456,"f",FALSE)</f>
        <v>56829</v>
      </c>
      <c r="I2456" s="49">
        <f>_xll.qlInterestRateIndexValueDate(Index1M,$H2456)</f>
        <v>56831</v>
      </c>
      <c r="J2456" s="52">
        <f>IFERROR(_xll.qlIndexFixing(Index1M,$H2456,TRUE,_xll.ohTrigger(RecalcTrigger,Trigger1M)),NA())</f>
        <v>2.0166109446983042E-2</v>
      </c>
      <c r="K2456" s="52">
        <f>IFERROR(_xll.qlIndexFixing(ONIndex1M,I2456,TRUE,_xll.ohTrigger(RecalcTrigger,Trigger1M)),NA())</f>
        <v>2.0159975942304342E-2</v>
      </c>
      <c r="L2456" s="52">
        <f>IFERROR(_xll.qlIndexFixing(Index3M,H2456,TRUE,_xll.ohTrigger(RecalcTrigger,Trigger3M)),NA())</f>
        <v>2.15208480315221E-2</v>
      </c>
      <c r="M2456" s="52">
        <f>IFERROR(_xll.qlIndexFixing(ONIndex3M,I2456,TRUE,_xll.ohTrigger(RecalcTrigger,Trigger3M)),NA())</f>
        <v>2.1493554572469264E-2</v>
      </c>
      <c r="N2456" s="52">
        <f>IFERROR(_xll.qlIndexFixing(Index6M,$H2456,TRUE,_xll.ohTrigger(RecalcTrigger,Trigger6M)),NA())</f>
        <v>2.3067197267329694E-2</v>
      </c>
      <c r="O2456" s="52">
        <f>IFERROR(_xll.qlIndexFixing(ONIndex6M,I2456,TRUE,_xll.ohTrigger(RecalcTrigger,Trigger6M)),NA())</f>
        <v>2.2994782506913225E-2</v>
      </c>
      <c r="P2456" s="52">
        <f>IFERROR(_xll.qlIndexFixing(Index1Y,$H2456,TRUE,_xll.ohTrigger(RecalcTrigger,Trigger1Y)),NA())</f>
        <v>2.4977822599275449E-2</v>
      </c>
      <c r="Q2456" s="52">
        <f>IFERROR(_xll.qlIndexFixing(ONIndex1Y,I2456,TRUE,_xll.ohTrigger(RecalcTrigger,Trigger1Y)),NA())</f>
        <v>2.4792833925149083E-2</v>
      </c>
    </row>
    <row r="2457" spans="2:17" x14ac:dyDescent="0.2">
      <c r="B2457" s="46" t="s">
        <v>51</v>
      </c>
      <c r="D2457" s="49">
        <f>_xll.qlCalendarAdvance(LocalCalendar,$D2456,B2457,"f",FALSE)</f>
        <v>56850</v>
      </c>
      <c r="E2457" s="49">
        <f>_xll.qlInterestRateIndexValueDate(IndexON,D2457)</f>
        <v>56850</v>
      </c>
      <c r="F2457" s="52">
        <f>IFERROR(_xll.qlIndexFixing(IndexON,D2457,TRUE,_xll.ohTrigger(RecalcTrigger,TriggerON)),NA())</f>
        <v>1.7965757370586033E-2</v>
      </c>
      <c r="H2457" s="49">
        <f>_xll.qlCalendarAdvance(IborCalendar,$H2456,B2457,"f",FALSE)</f>
        <v>56836</v>
      </c>
      <c r="I2457" s="49">
        <f>_xll.qlInterestRateIndexValueDate(Index1M,$H2457)</f>
        <v>56838</v>
      </c>
      <c r="J2457" s="52">
        <f>IFERROR(_xll.qlIndexFixing(Index1M,$H2457,TRUE,_xll.ohTrigger(RecalcTrigger,Trigger1M)),NA())</f>
        <v>2.016068560187545E-2</v>
      </c>
      <c r="K2457" s="52">
        <f>IFERROR(_xll.qlIndexFixing(ONIndex1M,I2457,TRUE,_xll.ohTrigger(RecalcTrigger,Trigger1M)),NA())</f>
        <v>2.0154770216613827E-2</v>
      </c>
      <c r="L2457" s="52">
        <f>IFERROR(_xll.qlIndexFixing(Index3M,H2457,TRUE,_xll.ohTrigger(RecalcTrigger,Trigger3M)),NA())</f>
        <v>2.1516042541268553E-2</v>
      </c>
      <c r="M2457" s="52">
        <f>IFERROR(_xll.qlIndexFixing(ONIndex3M,I2457,TRUE,_xll.ohTrigger(RecalcTrigger,Trigger3M)),NA())</f>
        <v>2.1488788750172461E-2</v>
      </c>
      <c r="N2457" s="52">
        <f>IFERROR(_xll.qlIndexFixing(Index6M,$H2457,TRUE,_xll.ohTrigger(RecalcTrigger,Trigger6M)),NA())</f>
        <v>2.3062342116533453E-2</v>
      </c>
      <c r="O2457" s="52">
        <f>IFERROR(_xll.qlIndexFixing(ONIndex6M,I2457,TRUE,_xll.ohTrigger(RecalcTrigger,Trigger6M)),NA())</f>
        <v>2.2990020159756597E-2</v>
      </c>
      <c r="P2457" s="52">
        <f>IFERROR(_xll.qlIndexFixing(Index1Y,$H2457,TRUE,_xll.ohTrigger(RecalcTrigger,Trigger1Y)),NA())</f>
        <v>2.4972788547067755E-2</v>
      </c>
      <c r="Q2457" s="52">
        <f>IFERROR(_xll.qlIndexFixing(ONIndex1Y,I2457,TRUE,_xll.ohTrigger(RecalcTrigger,Trigger1Y)),NA())</f>
        <v>2.4788072575114839E-2</v>
      </c>
    </row>
    <row r="2458" spans="2:17" x14ac:dyDescent="0.2">
      <c r="B2458" s="46" t="s">
        <v>51</v>
      </c>
      <c r="D2458" s="49">
        <f>_xll.qlCalendarAdvance(LocalCalendar,$D2457,B2458,"f",FALSE)</f>
        <v>56857</v>
      </c>
      <c r="E2458" s="49">
        <f>_xll.qlInterestRateIndexValueDate(IndexON,D2458)</f>
        <v>56857</v>
      </c>
      <c r="F2458" s="52">
        <f>IFERROR(_xll.qlIndexFixing(IndexON,D2458,TRUE,_xll.ohTrigger(RecalcTrigger,TriggerON)),NA())</f>
        <v>1.7961095514644754E-2</v>
      </c>
      <c r="H2458" s="49">
        <f>_xll.qlCalendarAdvance(IborCalendar,$H2457,B2458,"f",FALSE)</f>
        <v>56843</v>
      </c>
      <c r="I2458" s="49">
        <f>_xll.qlInterestRateIndexValueDate(Index1M,$H2458)</f>
        <v>56845</v>
      </c>
      <c r="J2458" s="52">
        <f>IFERROR(_xll.qlIndexFixing(Index1M,$H2458,TRUE,_xll.ohTrigger(RecalcTrigger,Trigger1M)),NA())</f>
        <v>2.0155443817109209E-2</v>
      </c>
      <c r="K2458" s="52">
        <f>IFERROR(_xll.qlIndexFixing(ONIndex1M,I2458,TRUE,_xll.ohTrigger(RecalcTrigger,Trigger1M)),NA())</f>
        <v>2.0149556098196797E-2</v>
      </c>
      <c r="L2458" s="52">
        <f>IFERROR(_xll.qlIndexFixing(Index3M,H2458,TRUE,_xll.ohTrigger(RecalcTrigger,Trigger3M)),NA())</f>
        <v>2.1511234942134107E-2</v>
      </c>
      <c r="M2458" s="52">
        <f>IFERROR(_xll.qlIndexFixing(ONIndex3M,I2458,TRUE,_xll.ohTrigger(RecalcTrigger,Trigger3M)),NA())</f>
        <v>2.1484020824438232E-2</v>
      </c>
      <c r="N2458" s="52">
        <f>IFERROR(_xll.qlIndexFixing(Index6M,$H2458,TRUE,_xll.ohTrigger(RecalcTrigger,Trigger6M)),NA())</f>
        <v>2.3057871734589296E-2</v>
      </c>
      <c r="O2458" s="52">
        <f>IFERROR(_xll.qlIndexFixing(ONIndex6M,I2458,TRUE,_xll.ohTrigger(RecalcTrigger,Trigger6M)),NA())</f>
        <v>2.2985255093255219E-2</v>
      </c>
      <c r="P2458" s="52">
        <f>IFERROR(_xll.qlIndexFixing(Index1Y,$H2458,TRUE,_xll.ohTrigger(RecalcTrigger,Trigger1Y)),NA())</f>
        <v>2.4967752199186191E-2</v>
      </c>
      <c r="Q2458" s="52">
        <f>IFERROR(_xll.qlIndexFixing(ONIndex1Y,I2458,TRUE,_xll.ohTrigger(RecalcTrigger,Trigger1Y)),NA())</f>
        <v>2.4783304426518882E-2</v>
      </c>
    </row>
    <row r="2459" spans="2:17" x14ac:dyDescent="0.2">
      <c r="B2459" s="46" t="s">
        <v>51</v>
      </c>
      <c r="D2459" s="49">
        <f>_xll.qlCalendarAdvance(LocalCalendar,$D2458,B2459,"f",FALSE)</f>
        <v>56864</v>
      </c>
      <c r="E2459" s="49">
        <f>_xll.qlInterestRateIndexValueDate(IndexON,D2459)</f>
        <v>56864</v>
      </c>
      <c r="F2459" s="52">
        <f>IFERROR(_xll.qlIndexFixing(IndexON,D2459,TRUE,_xll.ohTrigger(RecalcTrigger,TriggerON)),NA())</f>
        <v>1.7956431764778458E-2</v>
      </c>
      <c r="H2459" s="49">
        <f>_xll.qlCalendarAdvance(IborCalendar,$H2458,B2459,"f",FALSE)</f>
        <v>56850</v>
      </c>
      <c r="I2459" s="49">
        <f>_xll.qlInterestRateIndexValueDate(Index1M,$H2459)</f>
        <v>56852</v>
      </c>
      <c r="J2459" s="52">
        <f>IFERROR(_xll.qlIndexFixing(Index1M,$H2459,TRUE,_xll.ohTrigger(RecalcTrigger,Trigger1M)),NA())</f>
        <v>2.0150193627573587E-2</v>
      </c>
      <c r="K2459" s="52">
        <f>IFERROR(_xll.qlIndexFixing(ONIndex1M,I2459,TRUE,_xll.ohTrigger(RecalcTrigger,Trigger1M)),NA())</f>
        <v>2.0144333587213126E-2</v>
      </c>
      <c r="L2459" s="52">
        <f>IFERROR(_xll.qlIndexFixing(Index3M,H2459,TRUE,_xll.ohTrigger(RecalcTrigger,Trigger3M)),NA())</f>
        <v>2.1506425234125714E-2</v>
      </c>
      <c r="M2459" s="52">
        <f>IFERROR(_xll.qlIndexFixing(ONIndex3M,I2459,TRUE,_xll.ohTrigger(RecalcTrigger,Trigger3M)),NA())</f>
        <v>2.1479250795506388E-2</v>
      </c>
      <c r="N2459" s="52">
        <f>IFERROR(_xll.qlIndexFixing(Index6M,$H2459,TRUE,_xll.ohTrigger(RecalcTrigger,Trigger6M)),NA())</f>
        <v>2.3052623596530077E-2</v>
      </c>
      <c r="O2459" s="52">
        <f>IFERROR(_xll.qlIndexFixing(ONIndex6M,I2459,TRUE,_xll.ohTrigger(RecalcTrigger,Trigger6M)),NA())</f>
        <v>2.2980487307489028E-2</v>
      </c>
      <c r="P2459" s="52">
        <f>IFERROR(_xll.qlIndexFixing(Index1Y,$H2459,TRUE,_xll.ohTrigger(RecalcTrigger,Trigger1Y)),NA())</f>
        <v>2.4963210240927555E-2</v>
      </c>
      <c r="Q2459" s="52">
        <f>IFERROR(_xll.qlIndexFixing(ONIndex1Y,I2459,TRUE,_xll.ohTrigger(RecalcTrigger,Trigger1Y)),NA())</f>
        <v>2.4778529479121403E-2</v>
      </c>
    </row>
    <row r="2460" spans="2:17" x14ac:dyDescent="0.2">
      <c r="B2460" s="46" t="s">
        <v>51</v>
      </c>
      <c r="D2460" s="49">
        <f>_xll.qlCalendarAdvance(LocalCalendar,$D2459,B2460,"f",FALSE)</f>
        <v>56871</v>
      </c>
      <c r="E2460" s="49">
        <f>_xll.qlInterestRateIndexValueDate(IndexON,D2460)</f>
        <v>56871</v>
      </c>
      <c r="F2460" s="52">
        <f>IFERROR(_xll.qlIndexFixing(IndexON,D2460,TRUE,_xll.ohTrigger(RecalcTrigger,TriggerON)),NA())</f>
        <v>1.7951766120907209E-2</v>
      </c>
      <c r="H2460" s="49">
        <f>_xll.qlCalendarAdvance(IborCalendar,$H2459,B2460,"f",FALSE)</f>
        <v>56857</v>
      </c>
      <c r="I2460" s="49">
        <f>_xll.qlInterestRateIndexValueDate(Index1M,$H2460)</f>
        <v>56859</v>
      </c>
      <c r="J2460" s="52">
        <f>IFERROR(_xll.qlIndexFixing(Index1M,$H2460,TRUE,_xll.ohTrigger(RecalcTrigger,Trigger1M)),NA())</f>
        <v>2.0144935033286071E-2</v>
      </c>
      <c r="K2460" s="52">
        <f>IFERROR(_xll.qlIndexFixing(ONIndex1M,I2460,TRUE,_xll.ohTrigger(RecalcTrigger,Trigger1M)),NA())</f>
        <v>2.0139102683662813E-2</v>
      </c>
      <c r="L2460" s="52">
        <f>IFERROR(_xll.qlIndexFixing(Index3M,H2460,TRUE,_xll.ohTrigger(RecalcTrigger,Trigger3M)),NA())</f>
        <v>2.1501316572341122E-2</v>
      </c>
      <c r="M2460" s="52">
        <f>IFERROR(_xll.qlIndexFixing(ONIndex3M,I2460,TRUE,_xll.ohTrigger(RecalcTrigger,Trigger3M)),NA())</f>
        <v>2.1474478663296992E-2</v>
      </c>
      <c r="N2460" s="52">
        <f>IFERROR(_xll.qlIndexFixing(Index6M,$H2460,TRUE,_xll.ohTrigger(RecalcTrigger,Trigger6M)),NA())</f>
        <v>2.304621391774847E-2</v>
      </c>
      <c r="O2460" s="52">
        <f>IFERROR(_xll.qlIndexFixing(ONIndex6M,I2460,TRUE,_xll.ohTrigger(RecalcTrigger,Trigger6M)),NA())</f>
        <v>2.2975716802617896E-2</v>
      </c>
      <c r="P2460" s="52">
        <f>IFERROR(_xll.qlIndexFixing(Index1Y,$H2460,TRUE,_xll.ohTrigger(RecalcTrigger,Trigger1Y)),NA())</f>
        <v>2.495817008305341E-2</v>
      </c>
      <c r="Q2460" s="52">
        <f>IFERROR(_xll.qlIndexFixing(ONIndex1Y,I2460,TRUE,_xll.ohTrigger(RecalcTrigger,Trigger1Y)),NA())</f>
        <v>2.4773747733242146E-2</v>
      </c>
    </row>
    <row r="2461" spans="2:17" x14ac:dyDescent="0.2">
      <c r="B2461" s="46" t="s">
        <v>51</v>
      </c>
      <c r="D2461" s="49">
        <f>_xll.qlCalendarAdvance(LocalCalendar,$D2460,B2461,"f",FALSE)</f>
        <v>56878</v>
      </c>
      <c r="E2461" s="49">
        <f>_xll.qlInterestRateIndexValueDate(IndexON,D2461)</f>
        <v>56878</v>
      </c>
      <c r="F2461" s="52">
        <f>IFERROR(_xll.qlIndexFixing(IndexON,D2461,TRUE,_xll.ohTrigger(RecalcTrigger,TriggerON)),NA())</f>
        <v>1.7947098583031007E-2</v>
      </c>
      <c r="H2461" s="49">
        <f>_xll.qlCalendarAdvance(IborCalendar,$H2460,B2461,"f",FALSE)</f>
        <v>56864</v>
      </c>
      <c r="I2461" s="49">
        <f>_xll.qlInterestRateIndexValueDate(Index1M,$H2461)</f>
        <v>56866</v>
      </c>
      <c r="J2461" s="52">
        <f>IFERROR(_xll.qlIndexFixing(Index1M,$H2461,TRUE,_xll.ohTrigger(RecalcTrigger,Trigger1M)),NA())</f>
        <v>2.0139854029281264E-2</v>
      </c>
      <c r="K2461" s="52">
        <f>IFERROR(_xll.qlIndexFixing(ONIndex1M,I2461,TRUE,_xll.ohTrigger(RecalcTrigger,Trigger1M)),NA())</f>
        <v>2.013386338770573E-2</v>
      </c>
      <c r="L2461" s="52">
        <f>IFERROR(_xll.qlIndexFixing(Index3M,H2461,TRUE,_xll.ohTrigger(RecalcTrigger,Trigger3M)),NA())</f>
        <v>2.1496503083932382E-2</v>
      </c>
      <c r="M2461" s="52">
        <f>IFERROR(_xll.qlIndexFixing(ONIndex3M,I2461,TRUE,_xll.ohTrigger(RecalcTrigger,Trigger3M)),NA())</f>
        <v>2.1469704427969916E-2</v>
      </c>
      <c r="N2461" s="52">
        <f>IFERROR(_xll.qlIndexFixing(Index6M,$H2461,TRUE,_xll.ohTrigger(RecalcTrigger,Trigger6M)),NA())</f>
        <v>2.3041349830216596E-2</v>
      </c>
      <c r="O2461" s="52">
        <f>IFERROR(_xll.qlIndexFixing(ONIndex6M,I2461,TRUE,_xll.ohTrigger(RecalcTrigger,Trigger6M)),NA())</f>
        <v>2.297094357848195E-2</v>
      </c>
      <c r="P2461" s="52">
        <f>IFERROR(_xll.qlIndexFixing(Index1Y,$H2461,TRUE,_xll.ohTrigger(RecalcTrigger,Trigger1Y)),NA())</f>
        <v>2.4952632605121181E-2</v>
      </c>
      <c r="Q2461" s="52">
        <f>IFERROR(_xll.qlIndexFixing(ONIndex1Y,I2461,TRUE,_xll.ohTrigger(RecalcTrigger,Trigger1Y)),NA())</f>
        <v>2.476895918872124E-2</v>
      </c>
    </row>
    <row r="2462" spans="2:17" x14ac:dyDescent="0.2">
      <c r="B2462" s="46" t="s">
        <v>51</v>
      </c>
      <c r="D2462" s="49">
        <f>_xll.qlCalendarAdvance(LocalCalendar,$D2461,B2462,"f",FALSE)</f>
        <v>56885</v>
      </c>
      <c r="E2462" s="49">
        <f>_xll.qlInterestRateIndexValueDate(IndexON,D2462)</f>
        <v>56885</v>
      </c>
      <c r="F2462" s="52">
        <f>IFERROR(_xll.qlIndexFixing(IndexON,D2462,TRUE,_xll.ohTrigger(RecalcTrigger,TriggerON)),NA())</f>
        <v>1.7942429151469597E-2</v>
      </c>
      <c r="H2462" s="49">
        <f>_xll.qlCalendarAdvance(IborCalendar,$H2461,B2462,"f",FALSE)</f>
        <v>56871</v>
      </c>
      <c r="I2462" s="49">
        <f>_xll.qlInterestRateIndexValueDate(Index1M,$H2462)</f>
        <v>56873</v>
      </c>
      <c r="J2462" s="52">
        <f>IFERROR(_xll.qlIndexFixing(Index1M,$H2462,TRUE,_xll.ohTrigger(RecalcTrigger,Trigger1M)),NA())</f>
        <v>2.0134392630485332E-2</v>
      </c>
      <c r="K2462" s="52">
        <f>IFERROR(_xll.qlIndexFixing(ONIndex1M,I2462,TRUE,_xll.ohTrigger(RecalcTrigger,Trigger1M)),NA())</f>
        <v>2.0128615699022134E-2</v>
      </c>
      <c r="L2462" s="52">
        <f>IFERROR(_xll.qlIndexFixing(Index3M,H2462,TRUE,_xll.ohTrigger(RecalcTrigger,Trigger3M)),NA())</f>
        <v>2.1491687486732258E-2</v>
      </c>
      <c r="M2462" s="52">
        <f>IFERROR(_xll.qlIndexFixing(ONIndex3M,I2462,TRUE,_xll.ohTrigger(RecalcTrigger,Trigger3M)),NA())</f>
        <v>2.1464928089285351E-2</v>
      </c>
      <c r="N2462" s="52">
        <f>IFERROR(_xll.qlIndexFixing(Index6M,$H2462,TRUE,_xll.ohTrigger(RecalcTrigger,Trigger6M)),NA())</f>
        <v>2.3036483003722259E-2</v>
      </c>
      <c r="O2462" s="52">
        <f>IFERROR(_xll.qlIndexFixing(ONIndex6M,I2462,TRUE,_xll.ohTrigger(RecalcTrigger,Trigger6M)),NA())</f>
        <v>2.2966167635161128E-2</v>
      </c>
      <c r="P2462" s="52">
        <f>IFERROR(_xll.qlIndexFixing(Index1Y,$H2462,TRUE,_xll.ohTrigger(RecalcTrigger,Trigger1Y)),NA())</f>
        <v>2.4947590298136407E-2</v>
      </c>
      <c r="Q2462" s="52">
        <f>IFERROR(_xll.qlIndexFixing(ONIndex1Y,I2462,TRUE,_xll.ohTrigger(RecalcTrigger,Trigger1Y)),NA())</f>
        <v>2.4764163845558684E-2</v>
      </c>
    </row>
    <row r="2463" spans="2:17" x14ac:dyDescent="0.2">
      <c r="B2463" s="46" t="s">
        <v>51</v>
      </c>
      <c r="D2463" s="49">
        <f>_xll.qlCalendarAdvance(LocalCalendar,$D2462,B2463,"f",FALSE)</f>
        <v>56892</v>
      </c>
      <c r="E2463" s="49">
        <f>_xll.qlInterestRateIndexValueDate(IndexON,D2463)</f>
        <v>56892</v>
      </c>
      <c r="F2463" s="52">
        <f>IFERROR(_xll.qlIndexFixing(IndexON,D2463,TRUE,_xll.ohTrigger(RecalcTrigger,TriggerON)),NA())</f>
        <v>1.7937757825823297E-2</v>
      </c>
      <c r="H2463" s="49">
        <f>_xll.qlCalendarAdvance(IborCalendar,$H2462,B2463,"f",FALSE)</f>
        <v>56878</v>
      </c>
      <c r="I2463" s="49">
        <f>_xll.qlInterestRateIndexValueDate(Index1M,$H2463)</f>
        <v>56880</v>
      </c>
      <c r="J2463" s="52">
        <f>IFERROR(_xll.qlIndexFixing(Index1M,$H2463,TRUE,_xll.ohTrigger(RecalcTrigger,Trigger1M)),NA())</f>
        <v>2.012910882199459E-2</v>
      </c>
      <c r="K2463" s="52">
        <f>IFERROR(_xll.qlIndexFixing(ONIndex1M,I2463,TRUE,_xll.ohTrigger(RecalcTrigger,Trigger1M)),NA())</f>
        <v>2.012335961769196E-2</v>
      </c>
      <c r="L2463" s="52">
        <f>IFERROR(_xll.qlIndexFixing(Index3M,H2463,TRUE,_xll.ohTrigger(RecalcTrigger,Trigger3M)),NA())</f>
        <v>2.1486869780753051E-2</v>
      </c>
      <c r="M2463" s="52">
        <f>IFERROR(_xll.qlIndexFixing(ONIndex3M,I2463,TRUE,_xll.ohTrigger(RecalcTrigger,Trigger3M)),NA())</f>
        <v>2.1460149647403171E-2</v>
      </c>
      <c r="N2463" s="52">
        <f>IFERROR(_xll.qlIndexFixing(Index6M,$H2463,TRUE,_xll.ohTrigger(RecalcTrigger,Trigger6M)),NA())</f>
        <v>2.3031613438283027E-2</v>
      </c>
      <c r="O2463" s="52">
        <f>IFERROR(_xll.qlIndexFixing(ONIndex6M,I2463,TRUE,_xll.ohTrigger(RecalcTrigger,Trigger6M)),NA())</f>
        <v>2.2961388972415619E-2</v>
      </c>
      <c r="P2463" s="52">
        <f>IFERROR(_xll.qlIndexFixing(Index1Y,$H2463,TRUE,_xll.ohTrigger(RecalcTrigger,Trigger1Y)),NA())</f>
        <v>2.4942547307241311E-2</v>
      </c>
      <c r="Q2463" s="52">
        <f>IFERROR(_xll.qlIndexFixing(ONIndex1Y,I2463,TRUE,_xll.ohTrigger(RecalcTrigger,Trigger1Y)),NA())</f>
        <v>2.4759361703674543E-2</v>
      </c>
    </row>
    <row r="2464" spans="2:17" x14ac:dyDescent="0.2">
      <c r="B2464" s="46" t="s">
        <v>51</v>
      </c>
      <c r="D2464" s="49">
        <f>_xll.qlCalendarAdvance(LocalCalendar,$D2463,B2464,"f",FALSE)</f>
        <v>56899</v>
      </c>
      <c r="E2464" s="49">
        <f>_xll.qlInterestRateIndexValueDate(IndexON,D2464)</f>
        <v>56899</v>
      </c>
      <c r="F2464" s="52">
        <f>IFERROR(_xll.qlIndexFixing(IndexON,D2464,TRUE,_xll.ohTrigger(RecalcTrigger,TriggerON)),NA())</f>
        <v>1.7933084606251981E-2</v>
      </c>
      <c r="H2464" s="49">
        <f>_xll.qlCalendarAdvance(IborCalendar,$H2463,B2464,"f",FALSE)</f>
        <v>56885</v>
      </c>
      <c r="I2464" s="49">
        <f>_xll.qlInterestRateIndexValueDate(Index1M,$H2464)</f>
        <v>56887</v>
      </c>
      <c r="J2464" s="52">
        <f>IFERROR(_xll.qlIndexFixing(Index1M,$H2464,TRUE,_xll.ohTrigger(RecalcTrigger,Trigger1M)),NA())</f>
        <v>2.01232662127089E-2</v>
      </c>
      <c r="K2464" s="52">
        <f>IFERROR(_xll.qlIndexFixing(ONIndex1M,I2464,TRUE,_xll.ohTrigger(RecalcTrigger,Trigger1M)),NA())</f>
        <v>2.0118095143955017E-2</v>
      </c>
      <c r="L2464" s="52">
        <f>IFERROR(_xll.qlIndexFixing(Index3M,H2464,TRUE,_xll.ohTrigger(RecalcTrigger,Trigger3M)),NA())</f>
        <v>2.1482049966000026E-2</v>
      </c>
      <c r="M2464" s="52">
        <f>IFERROR(_xll.qlIndexFixing(ONIndex3M,I2464,TRUE,_xll.ohTrigger(RecalcTrigger,Trigger3M)),NA())</f>
        <v>2.1455369102323374E-2</v>
      </c>
      <c r="N2464" s="52">
        <f>IFERROR(_xll.qlIndexFixing(Index6M,$H2464,TRUE,_xll.ohTrigger(RecalcTrigger,Trigger6M)),NA())</f>
        <v>2.3026741133921301E-2</v>
      </c>
      <c r="O2464" s="52">
        <f>IFERROR(_xll.qlIndexFixing(ONIndex6M,I2464,TRUE,_xll.ohTrigger(RecalcTrigger,Trigger6M)),NA())</f>
        <v>2.2956607590645106E-2</v>
      </c>
      <c r="P2464" s="52">
        <f>IFERROR(_xll.qlIndexFixing(Index1Y,$H2464,TRUE,_xll.ohTrigger(RecalcTrigger,Trigger1Y)),NA())</f>
        <v>2.4936016959223796E-2</v>
      </c>
      <c r="Q2464" s="52">
        <f>IFERROR(_xll.qlIndexFixing(ONIndex1Y,I2464,TRUE,_xll.ohTrigger(RecalcTrigger,Trigger1Y)),NA())</f>
        <v>2.4754552763308624E-2</v>
      </c>
    </row>
    <row r="2465" spans="2:17" x14ac:dyDescent="0.2">
      <c r="B2465" s="46" t="s">
        <v>51</v>
      </c>
      <c r="D2465" s="49">
        <f>_xll.qlCalendarAdvance(LocalCalendar,$D2464,B2465,"f",FALSE)</f>
        <v>56906</v>
      </c>
      <c r="E2465" s="49">
        <f>_xll.qlInterestRateIndexValueDate(IndexON,D2465)</f>
        <v>56906</v>
      </c>
      <c r="F2465" s="52">
        <f>IFERROR(_xll.qlIndexFixing(IndexON,D2465,TRUE,_xll.ohTrigger(RecalcTrigger,TriggerON)),NA())</f>
        <v>1.7928409492675712E-2</v>
      </c>
      <c r="H2465" s="49">
        <f>_xll.qlCalendarAdvance(IborCalendar,$H2464,B2465,"f",FALSE)</f>
        <v>56892</v>
      </c>
      <c r="I2465" s="49">
        <f>_xll.qlInterestRateIndexValueDate(Index1M,$H2465)</f>
        <v>56894</v>
      </c>
      <c r="J2465" s="52">
        <f>IFERROR(_xll.qlIndexFixing(Index1M,$H2465,TRUE,_xll.ohTrigger(RecalcTrigger,Trigger1M)),NA())</f>
        <v>2.0118515990904806E-2</v>
      </c>
      <c r="K2465" s="52">
        <f>IFERROR(_xll.qlIndexFixing(ONIndex1M,I2465,TRUE,_xll.ohTrigger(RecalcTrigger,Trigger1M)),NA())</f>
        <v>2.0112822277651432E-2</v>
      </c>
      <c r="L2465" s="52">
        <f>IFERROR(_xll.qlIndexFixing(Index3M,H2465,TRUE,_xll.ohTrigger(RecalcTrigger,Trigger3M)),NA())</f>
        <v>2.1477522700182161E-2</v>
      </c>
      <c r="M2465" s="52">
        <f>IFERROR(_xll.qlIndexFixing(ONIndex3M,I2465,TRUE,_xll.ohTrigger(RecalcTrigger,Trigger3M)),NA())</f>
        <v>2.1450586453886089E-2</v>
      </c>
      <c r="N2465" s="52">
        <f>IFERROR(_xll.qlIndexFixing(Index6M,$H2465,TRUE,_xll.ohTrigger(RecalcTrigger,Trigger6M)),NA())</f>
        <v>2.3022250188595609E-2</v>
      </c>
      <c r="O2465" s="52">
        <f>IFERROR(_xll.qlIndexFixing(ONIndex6M,I2465,TRUE,_xll.ohTrigger(RecalcTrigger,Trigger6M)),NA())</f>
        <v>2.2951823489529843E-2</v>
      </c>
      <c r="P2465" s="52">
        <f>IFERROR(_xll.qlIndexFixing(Index1Y,$H2465,TRUE,_xll.ohTrigger(RecalcTrigger,Trigger1Y)),NA())</f>
        <v>2.4932956254685577E-2</v>
      </c>
      <c r="Q2465" s="52">
        <f>IFERROR(_xll.qlIndexFixing(ONIndex1Y,I2465,TRUE,_xll.ohTrigger(RecalcTrigger,Trigger1Y)),NA())</f>
        <v>2.4749737024221119E-2</v>
      </c>
    </row>
    <row r="2466" spans="2:17" x14ac:dyDescent="0.2">
      <c r="B2466" s="46" t="s">
        <v>51</v>
      </c>
      <c r="D2466" s="49">
        <f>_xll.qlCalendarAdvance(LocalCalendar,$D2465,B2466,"f",FALSE)</f>
        <v>56913</v>
      </c>
      <c r="E2466" s="49">
        <f>_xll.qlInterestRateIndexValueDate(IndexON,D2466)</f>
        <v>56913</v>
      </c>
      <c r="F2466" s="52">
        <f>IFERROR(_xll.qlIndexFixing(IndexON,D2466,TRUE,_xll.ohTrigger(RecalcTrigger,TriggerON)),NA())</f>
        <v>1.7923732485414234E-2</v>
      </c>
      <c r="H2466" s="49">
        <f>_xll.qlCalendarAdvance(IborCalendar,$H2465,B2466,"f",FALSE)</f>
        <v>56899</v>
      </c>
      <c r="I2466" s="49">
        <f>_xll.qlInterestRateIndexValueDate(Index1M,$H2466)</f>
        <v>56901</v>
      </c>
      <c r="J2466" s="52">
        <f>IFERROR(_xll.qlIndexFixing(Index1M,$H2466,TRUE,_xll.ohTrigger(RecalcTrigger,Trigger1M)),NA())</f>
        <v>2.011320696832325E-2</v>
      </c>
      <c r="K2466" s="52">
        <f>IFERROR(_xll.qlIndexFixing(ONIndex1M,I2466,TRUE,_xll.ohTrigger(RecalcTrigger,Trigger1M)),NA())</f>
        <v>2.0107541018701269E-2</v>
      </c>
      <c r="L2466" s="52">
        <f>IFERROR(_xll.qlIndexFixing(Index3M,H2466,TRUE,_xll.ohTrigger(RecalcTrigger,Trigger3M)),NA())</f>
        <v>2.1472698230282063E-2</v>
      </c>
      <c r="M2466" s="52">
        <f>IFERROR(_xll.qlIndexFixing(ONIndex3M,I2466,TRUE,_xll.ohTrigger(RecalcTrigger,Trigger3M)),NA())</f>
        <v>2.1445801702251188E-2</v>
      </c>
      <c r="N2466" s="52">
        <f>IFERROR(_xll.qlIndexFixing(Index6M,$H2466,TRUE,_xll.ohTrigger(RecalcTrigger,Trigger6M)),NA())</f>
        <v>2.3017371900699132E-2</v>
      </c>
      <c r="O2466" s="52">
        <f>IFERROR(_xll.qlIndexFixing(ONIndex6M,I2466,TRUE,_xll.ohTrigger(RecalcTrigger,Trigger6M)),NA())</f>
        <v>2.2947036669309639E-2</v>
      </c>
      <c r="P2466" s="52">
        <f>IFERROR(_xll.qlIndexFixing(Index1Y,$H2466,TRUE,_xll.ohTrigger(RecalcTrigger,Trigger1Y)),NA())</f>
        <v>2.4927417454403123E-2</v>
      </c>
      <c r="Q2466" s="52">
        <f>IFERROR(_xll.qlIndexFixing(ONIndex1Y,I2466,TRUE,_xll.ohTrigger(RecalcTrigger,Trigger1Y)),NA())</f>
        <v>2.4744914486571901E-2</v>
      </c>
    </row>
    <row r="2467" spans="2:17" x14ac:dyDescent="0.2">
      <c r="B2467" s="46" t="s">
        <v>51</v>
      </c>
      <c r="D2467" s="49">
        <f>_xll.qlCalendarAdvance(LocalCalendar,$D2466,B2467,"f",FALSE)</f>
        <v>56920</v>
      </c>
      <c r="E2467" s="49">
        <f>_xll.qlInterestRateIndexValueDate(IndexON,D2467)</f>
        <v>56920</v>
      </c>
      <c r="F2467" s="52">
        <f>IFERROR(_xll.qlIndexFixing(IndexON,D2467,TRUE,_xll.ohTrigger(RecalcTrigger,TriggerON)),NA())</f>
        <v>1.7919053584067868E-2</v>
      </c>
      <c r="H2467" s="49">
        <f>_xll.qlCalendarAdvance(IborCalendar,$H2466,B2467,"f",FALSE)</f>
        <v>56906</v>
      </c>
      <c r="I2467" s="49">
        <f>_xll.qlInterestRateIndexValueDate(Index1M,$H2467)</f>
        <v>56908</v>
      </c>
      <c r="J2467" s="52">
        <f>IFERROR(_xll.qlIndexFixing(Index1M,$H2467,TRUE,_xll.ohTrigger(RecalcTrigger,Trigger1M)),NA())</f>
        <v>2.0107889541067236E-2</v>
      </c>
      <c r="K2467" s="52">
        <f>IFERROR(_xll.qlIndexFixing(ONIndex1M,I2467,TRUE,_xll.ohTrigger(RecalcTrigger,Trigger1M)),NA())</f>
        <v>2.0102251367184465E-2</v>
      </c>
      <c r="L2467" s="52">
        <f>IFERROR(_xll.qlIndexFixing(Index3M,H2467,TRUE,_xll.ohTrigger(RecalcTrigger,Trigger3M)),NA())</f>
        <v>2.1467871651569707E-2</v>
      </c>
      <c r="M2467" s="52">
        <f>IFERROR(_xll.qlIndexFixing(ONIndex3M,I2467,TRUE,_xll.ohTrigger(RecalcTrigger,Trigger3M)),NA())</f>
        <v>2.1441014847338735E-2</v>
      </c>
      <c r="N2467" s="52">
        <f>IFERROR(_xll.qlIndexFixing(Index6M,$H2467,TRUE,_xll.ohTrigger(RecalcTrigger,Trigger6M)),NA())</f>
        <v>2.3012490873832506E-2</v>
      </c>
      <c r="O2467" s="52">
        <f>IFERROR(_xll.qlIndexFixing(ONIndex6M,I2467,TRUE,_xll.ohTrigger(RecalcTrigger,Trigger6M)),NA())</f>
        <v>2.2942247129744686E-2</v>
      </c>
      <c r="P2467" s="52">
        <f>IFERROR(_xll.qlIndexFixing(Index1Y,$H2467,TRUE,_xll.ohTrigger(RecalcTrigger,Trigger1Y)),NA())</f>
        <v>2.4922374951140355E-2</v>
      </c>
      <c r="Q2467" s="52">
        <f>IFERROR(_xll.qlIndexFixing(ONIndex1Y,I2467,TRUE,_xll.ohTrigger(RecalcTrigger,Trigger1Y)),NA())</f>
        <v>2.474008515012116E-2</v>
      </c>
    </row>
    <row r="2468" spans="2:17" x14ac:dyDescent="0.2">
      <c r="B2468" s="46" t="s">
        <v>51</v>
      </c>
      <c r="D2468" s="49">
        <f>_xll.qlCalendarAdvance(LocalCalendar,$D2467,B2468,"f",FALSE)</f>
        <v>56927</v>
      </c>
      <c r="E2468" s="49">
        <f>_xll.qlInterestRateIndexValueDate(IndexON,D2468)</f>
        <v>56927</v>
      </c>
      <c r="F2468" s="52">
        <f>IFERROR(_xll.qlIndexFixing(IndexON,D2468,TRUE,_xll.ohTrigger(RecalcTrigger,TriggerON)),NA())</f>
        <v>1.7914372788716548E-2</v>
      </c>
      <c r="H2468" s="49">
        <f>_xll.qlCalendarAdvance(IborCalendar,$H2467,B2468,"f",FALSE)</f>
        <v>56913</v>
      </c>
      <c r="I2468" s="49">
        <f>_xll.qlInterestRateIndexValueDate(Index1M,$H2468)</f>
        <v>56915</v>
      </c>
      <c r="J2468" s="52">
        <f>IFERROR(_xll.qlIndexFixing(Index1M,$H2468,TRUE,_xll.ohTrigger(RecalcTrigger,Trigger1M)),NA())</f>
        <v>2.0102563709154253E-2</v>
      </c>
      <c r="K2468" s="52">
        <f>IFERROR(_xll.qlIndexFixing(ONIndex1M,I2468,TRUE,_xll.ohTrigger(RecalcTrigger,Trigger1M)),NA())</f>
        <v>2.0096953323260891E-2</v>
      </c>
      <c r="L2468" s="52">
        <f>IFERROR(_xll.qlIndexFixing(Index3M,H2468,TRUE,_xll.ohTrigger(RecalcTrigger,Trigger3M)),NA())</f>
        <v>2.1463042964054654E-2</v>
      </c>
      <c r="M2468" s="52">
        <f>IFERROR(_xll.qlIndexFixing(ONIndex3M,I2468,TRUE,_xll.ohTrigger(RecalcTrigger,Trigger3M)),NA())</f>
        <v>2.1436225889228666E-2</v>
      </c>
      <c r="N2468" s="52">
        <f>IFERROR(_xll.qlIndexFixing(Index6M,$H2468,TRUE,_xll.ohTrigger(RecalcTrigger,Trigger6M)),NA())</f>
        <v>2.3007607108015398E-2</v>
      </c>
      <c r="O2468" s="52">
        <f>IFERROR(_xll.qlIndexFixing(ONIndex6M,I2468,TRUE,_xll.ohTrigger(RecalcTrigger,Trigger6M)),NA())</f>
        <v>2.2937454870994856E-2</v>
      </c>
      <c r="P2468" s="52">
        <f>IFERROR(_xll.qlIndexFixing(Index1Y,$H2468,TRUE,_xll.ohTrigger(RecalcTrigger,Trigger1Y)),NA())</f>
        <v>2.4917333375570727E-2</v>
      </c>
      <c r="Q2468" s="52">
        <f>IFERROR(_xll.qlIndexFixing(ONIndex1Y,I2468,TRUE,_xll.ohTrigger(RecalcTrigger,Trigger1Y)),NA())</f>
        <v>2.4735249015188643E-2</v>
      </c>
    </row>
    <row r="2469" spans="2:17" x14ac:dyDescent="0.2">
      <c r="B2469" s="46" t="s">
        <v>51</v>
      </c>
      <c r="D2469" s="49">
        <f>_xll.qlCalendarAdvance(LocalCalendar,$D2468,B2469,"f",FALSE)</f>
        <v>56934</v>
      </c>
      <c r="E2469" s="49">
        <f>_xll.qlInterestRateIndexValueDate(IndexON,D2469)</f>
        <v>56934</v>
      </c>
      <c r="F2469" s="52">
        <f>IFERROR(_xll.qlIndexFixing(IndexON,D2469,TRUE,_xll.ohTrigger(RecalcTrigger,TriggerON)),NA())</f>
        <v>1.7909690099600084E-2</v>
      </c>
      <c r="H2469" s="49">
        <f>_xll.qlCalendarAdvance(IborCalendar,$H2468,B2469,"f",FALSE)</f>
        <v>56920</v>
      </c>
      <c r="I2469" s="49">
        <f>_xll.qlInterestRateIndexValueDate(Index1M,$H2469)</f>
        <v>56922</v>
      </c>
      <c r="J2469" s="52">
        <f>IFERROR(_xll.qlIndexFixing(Index1M,$H2469,TRUE,_xll.ohTrigger(RecalcTrigger,Trigger1M)),NA())</f>
        <v>2.0097229472584299E-2</v>
      </c>
      <c r="K2469" s="52">
        <f>IFERROR(_xll.qlIndexFixing(ONIndex1M,I2469,TRUE,_xll.ohTrigger(RecalcTrigger,Trigger1M)),NA())</f>
        <v>2.0091646886610803E-2</v>
      </c>
      <c r="L2469" s="52">
        <f>IFERROR(_xll.qlIndexFixing(Index3M,H2469,TRUE,_xll.ohTrigger(RecalcTrigger,Trigger3M)),NA())</f>
        <v>2.1458212167743854E-2</v>
      </c>
      <c r="M2469" s="52">
        <f>IFERROR(_xll.qlIndexFixing(ONIndex3M,I2469,TRUE,_xll.ohTrigger(RecalcTrigger,Trigger3M)),NA())</f>
        <v>2.1431434827761109E-2</v>
      </c>
      <c r="N2469" s="52">
        <f>IFERROR(_xll.qlIndexFixing(Index6M,$H2469,TRUE,_xll.ohTrigger(RecalcTrigger,Trigger6M)),NA())</f>
        <v>2.3002338528962593E-2</v>
      </c>
      <c r="O2469" s="52">
        <f>IFERROR(_xll.qlIndexFixing(ONIndex6M,I2469,TRUE,_xll.ohTrigger(RecalcTrigger,Trigger6M)),NA())</f>
        <v>2.2932659893060148E-2</v>
      </c>
      <c r="P2469" s="52">
        <f>IFERROR(_xll.qlIndexFixing(Index1Y,$H2469,TRUE,_xll.ohTrigger(RecalcTrigger,Trigger1Y)),NA())</f>
        <v>2.491229304999577E-2</v>
      </c>
      <c r="Q2469" s="52">
        <f>IFERROR(_xll.qlIndexFixing(ONIndex1Y,I2469,TRUE,_xll.ohTrigger(RecalcTrigger,Trigger1Y)),NA())</f>
        <v>2.4730406081694412E-2</v>
      </c>
    </row>
    <row r="2470" spans="2:17" x14ac:dyDescent="0.2">
      <c r="B2470" s="46" t="s">
        <v>51</v>
      </c>
      <c r="D2470" s="49">
        <f>_xll.qlCalendarAdvance(LocalCalendar,$D2469,B2470,"f",FALSE)</f>
        <v>56941</v>
      </c>
      <c r="E2470" s="49">
        <f>_xll.qlInterestRateIndexValueDate(IndexON,D2470)</f>
        <v>56941</v>
      </c>
      <c r="F2470" s="52">
        <f>IFERROR(_xll.qlIndexFixing(IndexON,D2470,TRUE,_xll.ohTrigger(RecalcTrigger,TriggerON)),NA())</f>
        <v>1.7905005516558603E-2</v>
      </c>
      <c r="H2470" s="49">
        <f>_xll.qlCalendarAdvance(IborCalendar,$H2469,B2470,"f",FALSE)</f>
        <v>56927</v>
      </c>
      <c r="I2470" s="49">
        <f>_xll.qlInterestRateIndexValueDate(Index1M,$H2470)</f>
        <v>56930</v>
      </c>
      <c r="J2470" s="52">
        <f>IFERROR(_xll.qlIndexFixing(Index1M,$H2470,TRUE,_xll.ohTrigger(RecalcTrigger,Trigger1M)),NA())</f>
        <v>2.0090945035991889E-2</v>
      </c>
      <c r="K2470" s="52">
        <f>IFERROR(_xll.qlIndexFixing(ONIndex1M,I2470,TRUE,_xll.ohTrigger(RecalcTrigger,Trigger1M)),NA())</f>
        <v>2.0085932511690885E-2</v>
      </c>
      <c r="L2470" s="52">
        <f>IFERROR(_xll.qlIndexFixing(Index3M,H2470,TRUE,_xll.ohTrigger(RecalcTrigger,Trigger3M)),NA())</f>
        <v>2.1453273397881899E-2</v>
      </c>
      <c r="M2470" s="52">
        <f>IFERROR(_xll.qlIndexFixing(ONIndex3M,I2470,TRUE,_xll.ohTrigger(RecalcTrigger,Trigger3M)),NA())</f>
        <v>2.1426546929621537E-2</v>
      </c>
      <c r="N2470" s="52">
        <f>IFERROR(_xll.qlIndexFixing(Index6M,$H2470,TRUE,_xll.ohTrigger(RecalcTrigger,Trigger6M)),NA())</f>
        <v>2.2996751255048731E-2</v>
      </c>
      <c r="O2470" s="52">
        <f>IFERROR(_xll.qlIndexFixing(ONIndex6M,I2470,TRUE,_xll.ohTrigger(RecalcTrigger,Trigger6M)),NA())</f>
        <v>2.2927951004847458E-2</v>
      </c>
      <c r="P2470" s="52">
        <f>IFERROR(_xll.qlIndexFixing(Index1Y,$H2470,TRUE,_xll.ohTrigger(RecalcTrigger,Trigger1Y)),NA())</f>
        <v>2.4906038787412887E-2</v>
      </c>
      <c r="Q2470" s="52">
        <f>IFERROR(_xll.qlIndexFixing(ONIndex1Y,I2470,TRUE,_xll.ohTrigger(RecalcTrigger,Trigger1Y)),NA())</f>
        <v>2.4725867468156082E-2</v>
      </c>
    </row>
    <row r="2471" spans="2:17" x14ac:dyDescent="0.2">
      <c r="B2471" s="46" t="s">
        <v>51</v>
      </c>
      <c r="D2471" s="49">
        <f>_xll.qlCalendarAdvance(LocalCalendar,$D2470,B2471,"f",FALSE)</f>
        <v>56948</v>
      </c>
      <c r="E2471" s="49">
        <f>_xll.qlInterestRateIndexValueDate(IndexON,D2471)</f>
        <v>56948</v>
      </c>
      <c r="F2471" s="52">
        <f>IFERROR(_xll.qlIndexFixing(IndexON,D2471,TRUE,_xll.ohTrigger(RecalcTrigger,TriggerON)),NA())</f>
        <v>1.7900319039512169E-2</v>
      </c>
      <c r="H2471" s="49">
        <f>_xll.qlCalendarAdvance(IborCalendar,$H2470,B2471,"f",FALSE)</f>
        <v>56934</v>
      </c>
      <c r="I2471" s="49">
        <f>_xll.qlInterestRateIndexValueDate(Index1M,$H2471)</f>
        <v>56936</v>
      </c>
      <c r="J2471" s="52">
        <f>IFERROR(_xll.qlIndexFixing(Index1M,$H2471,TRUE,_xll.ohTrigger(RecalcTrigger,Trigger1M)),NA())</f>
        <v>2.0086535785548421E-2</v>
      </c>
      <c r="K2471" s="52">
        <f>IFERROR(_xll.qlIndexFixing(ONIndex1M,I2471,TRUE,_xll.ohTrigger(RecalcTrigger,Trigger1M)),NA())</f>
        <v>2.0081008835610703E-2</v>
      </c>
      <c r="L2471" s="52">
        <f>IFERROR(_xll.qlIndexFixing(Index3M,H2471,TRUE,_xll.ohTrigger(RecalcTrigger,Trigger3M)),NA())</f>
        <v>2.1448544248768034E-2</v>
      </c>
      <c r="M2471" s="52">
        <f>IFERROR(_xll.qlIndexFixing(ONIndex3M,I2471,TRUE,_xll.ohTrigger(RecalcTrigger,Trigger3M)),NA())</f>
        <v>2.1421846395233146E-2</v>
      </c>
      <c r="N2471" s="52">
        <f>IFERROR(_xll.qlIndexFixing(Index6M,$H2471,TRUE,_xll.ohTrigger(RecalcTrigger,Trigger6M)),NA())</f>
        <v>2.2992558816173549E-2</v>
      </c>
      <c r="O2471" s="52">
        <f>IFERROR(_xll.qlIndexFixing(ONIndex6M,I2471,TRUE,_xll.ohTrigger(RecalcTrigger,Trigger6M)),NA())</f>
        <v>2.2923061779316356E-2</v>
      </c>
      <c r="P2471" s="52">
        <f>IFERROR(_xll.qlIndexFixing(Index1Y,$H2471,TRUE,_xll.ohTrigger(RecalcTrigger,Trigger1Y)),NA())</f>
        <v>2.4902217437999738E-2</v>
      </c>
      <c r="Q2471" s="52">
        <f>IFERROR(_xll.qlIndexFixing(ONIndex1Y,I2471,TRUE,_xll.ohTrigger(RecalcTrigger,Trigger1Y)),NA())</f>
        <v>2.4720699818541192E-2</v>
      </c>
    </row>
    <row r="2472" spans="2:17" x14ac:dyDescent="0.2">
      <c r="B2472" s="46" t="s">
        <v>51</v>
      </c>
      <c r="D2472" s="49">
        <f>_xll.qlCalendarAdvance(LocalCalendar,$D2471,B2472,"f",FALSE)</f>
        <v>56955</v>
      </c>
      <c r="E2472" s="49">
        <f>_xll.qlInterestRateIndexValueDate(IndexON,D2472)</f>
        <v>56955</v>
      </c>
      <c r="F2472" s="52">
        <f>IFERROR(_xll.qlIndexFixing(IndexON,D2472,TRUE,_xll.ohTrigger(RecalcTrigger,TriggerON)),NA())</f>
        <v>1.7895630668540718E-2</v>
      </c>
      <c r="H2472" s="49">
        <f>_xll.qlCalendarAdvance(IborCalendar,$H2471,B2472,"f",FALSE)</f>
        <v>56941</v>
      </c>
      <c r="I2472" s="49">
        <f>_xll.qlInterestRateIndexValueDate(Index1M,$H2472)</f>
        <v>56944</v>
      </c>
      <c r="J2472" s="52">
        <f>IFERROR(_xll.qlIndexFixing(Index1M,$H2472,TRUE,_xll.ohTrigger(RecalcTrigger,Trigger1M)),NA())</f>
        <v>2.0080586011168577E-2</v>
      </c>
      <c r="K2472" s="52">
        <f>IFERROR(_xll.qlIndexFixing(ONIndex1M,I2472,TRUE,_xll.ohTrigger(RecalcTrigger,Trigger1M)),NA())</f>
        <v>2.007527169071821E-2</v>
      </c>
      <c r="L2472" s="52">
        <f>IFERROR(_xll.qlIndexFixing(Index3M,H2472,TRUE,_xll.ohTrigger(RecalcTrigger,Trigger3M)),NA())</f>
        <v>2.1443598906835327E-2</v>
      </c>
      <c r="M2472" s="52">
        <f>IFERROR(_xll.qlIndexFixing(ONIndex3M,I2472,TRUE,_xll.ohTrigger(RecalcTrigger,Trigger3M)),NA())</f>
        <v>2.1416951946973128E-2</v>
      </c>
      <c r="N2472" s="52">
        <f>IFERROR(_xll.qlIndexFixing(Index6M,$H2472,TRUE,_xll.ohTrigger(RecalcTrigger,Trigger6M)),NA())</f>
        <v>2.2986966814714301E-2</v>
      </c>
      <c r="O2472" s="52">
        <f>IFERROR(_xll.qlIndexFixing(ONIndex6M,I2472,TRUE,_xll.ohTrigger(RecalcTrigger,Trigger6M)),NA())</f>
        <v>2.2918344675728619E-2</v>
      </c>
      <c r="P2472" s="52">
        <f>IFERROR(_xll.qlIndexFixing(Index1Y,$H2472,TRUE,_xll.ohTrigger(RecalcTrigger,Trigger1Y)),NA())</f>
        <v>2.4895967692590271E-2</v>
      </c>
      <c r="Q2472" s="52">
        <f>IFERROR(_xll.qlIndexFixing(ONIndex1Y,I2472,TRUE,_xll.ohTrigger(RecalcTrigger,Trigger1Y)),NA())</f>
        <v>2.4716142387521955E-2</v>
      </c>
    </row>
    <row r="2473" spans="2:17" x14ac:dyDescent="0.2">
      <c r="B2473" s="46" t="s">
        <v>51</v>
      </c>
      <c r="D2473" s="49">
        <f>_xll.qlCalendarAdvance(LocalCalendar,$D2472,B2473,"f",FALSE)</f>
        <v>56962</v>
      </c>
      <c r="E2473" s="49">
        <f>_xll.qlInterestRateIndexValueDate(IndexON,D2473)</f>
        <v>56962</v>
      </c>
      <c r="F2473" s="52">
        <f>IFERROR(_xll.qlIndexFixing(IndexON,D2473,TRUE,_xll.ohTrigger(RecalcTrigger,TriggerON)),NA())</f>
        <v>1.7890940403724187E-2</v>
      </c>
      <c r="H2473" s="49">
        <f>_xll.qlCalendarAdvance(IborCalendar,$H2472,B2473,"f",FALSE)</f>
        <v>56948</v>
      </c>
      <c r="I2473" s="49">
        <f>_xll.qlInterestRateIndexValueDate(Index1M,$H2473)</f>
        <v>56950</v>
      </c>
      <c r="J2473" s="52">
        <f>IFERROR(_xll.qlIndexFixing(Index1M,$H2473,TRUE,_xll.ohTrigger(RecalcTrigger,Trigger1M)),NA())</f>
        <v>2.0075983706982343E-2</v>
      </c>
      <c r="K2473" s="52">
        <f>IFERROR(_xll.qlIndexFixing(ONIndex1M,I2473,TRUE,_xll.ohTrigger(RecalcTrigger,Trigger1M)),NA())</f>
        <v>2.0070337214503908E-2</v>
      </c>
      <c r="L2473" s="52">
        <f>IFERROR(_xll.qlIndexFixing(Index3M,H2473,TRUE,_xll.ohTrigger(RecalcTrigger,Trigger3M)),NA())</f>
        <v>2.1438576739686264E-2</v>
      </c>
      <c r="M2473" s="52">
        <f>IFERROR(_xll.qlIndexFixing(ONIndex3M,I2473,TRUE,_xll.ohTrigger(RecalcTrigger,Trigger3M)),NA())</f>
        <v>2.1412249549754847E-2</v>
      </c>
      <c r="N2473" s="52">
        <f>IFERROR(_xll.qlIndexFixing(Index6M,$H2473,TRUE,_xll.ohTrigger(RecalcTrigger,Trigger6M)),NA())</f>
        <v>2.2983152173773391E-2</v>
      </c>
      <c r="O2473" s="52">
        <f>IFERROR(_xll.qlIndexFixing(ONIndex6M,I2473,TRUE,_xll.ohTrigger(RecalcTrigger,Trigger6M)),NA())</f>
        <v>2.2913452788833055E-2</v>
      </c>
      <c r="P2473" s="52">
        <f>IFERROR(_xll.qlIndexFixing(Index1Y,$H2473,TRUE,_xll.ohTrigger(RecalcTrigger,Trigger1Y)),NA())</f>
        <v>2.4892150693432234E-2</v>
      </c>
      <c r="Q2473" s="52">
        <f>IFERROR(_xll.qlIndexFixing(ONIndex1Y,I2473,TRUE,_xll.ohTrigger(RecalcTrigger,Trigger1Y)),NA())</f>
        <v>2.4710966360981246E-2</v>
      </c>
    </row>
    <row r="2474" spans="2:17" x14ac:dyDescent="0.2">
      <c r="B2474" s="46" t="s">
        <v>51</v>
      </c>
      <c r="D2474" s="49">
        <f>_xll.qlCalendarAdvance(LocalCalendar,$D2473,B2474,"f",FALSE)</f>
        <v>56969</v>
      </c>
      <c r="E2474" s="49">
        <f>_xll.qlInterestRateIndexValueDate(IndexON,D2474)</f>
        <v>56969</v>
      </c>
      <c r="F2474" s="52">
        <f>IFERROR(_xll.qlIndexFixing(IndexON,D2474,TRUE,_xll.ohTrigger(RecalcTrigger,TriggerON)),NA())</f>
        <v>1.7886248244902703E-2</v>
      </c>
      <c r="H2474" s="49">
        <f>_xll.qlCalendarAdvance(IborCalendar,$H2473,B2474,"f",FALSE)</f>
        <v>56955</v>
      </c>
      <c r="I2474" s="49">
        <f>_xll.qlInterestRateIndexValueDate(Index1M,$H2474)</f>
        <v>56957</v>
      </c>
      <c r="J2474" s="52">
        <f>IFERROR(_xll.qlIndexFixing(Index1M,$H2474,TRUE,_xll.ohTrigger(RecalcTrigger,Trigger1M)),NA())</f>
        <v>2.0070432220422041E-2</v>
      </c>
      <c r="K2474" s="52">
        <f>IFERROR(_xll.qlIndexFixing(ONIndex1M,I2474,TRUE,_xll.ohTrigger(RecalcTrigger,Trigger1M)),NA())</f>
        <v>2.0064988815020612E-2</v>
      </c>
      <c r="L2474" s="52">
        <f>IFERROR(_xll.qlIndexFixing(Index3M,H2474,TRUE,_xll.ohTrigger(RecalcTrigger,Trigger3M)),NA())</f>
        <v>2.1433735837621124E-2</v>
      </c>
      <c r="M2474" s="52">
        <f>IFERROR(_xll.qlIndexFixing(ONIndex3M,I2474,TRUE,_xll.ohTrigger(RecalcTrigger,Trigger3M)),NA())</f>
        <v>2.1407447972059401E-2</v>
      </c>
      <c r="N2474" s="52">
        <f>IFERROR(_xll.qlIndexFixing(Index6M,$H2474,TRUE,_xll.ohTrigger(RecalcTrigger,Trigger6M)),NA())</f>
        <v>2.2978256719683201E-2</v>
      </c>
      <c r="O2474" s="52">
        <f>IFERROR(_xll.qlIndexFixing(ONIndex6M,I2474,TRUE,_xll.ohTrigger(RecalcTrigger,Trigger6M)),NA())</f>
        <v>2.2908644214654217E-2</v>
      </c>
      <c r="P2474" s="52">
        <f>IFERROR(_xll.qlIndexFixing(Index1Y,$H2474,TRUE,_xll.ohTrigger(RecalcTrigger,Trigger1Y)),NA())</f>
        <v>2.4887121452118178E-2</v>
      </c>
      <c r="Q2474" s="52">
        <f>IFERROR(_xll.qlIndexFixing(ONIndex1Y,I2474,TRUE,_xll.ohTrigger(RecalcTrigger,Trigger1Y)),NA())</f>
        <v>2.4706089434118894E-2</v>
      </c>
    </row>
    <row r="2475" spans="2:17" x14ac:dyDescent="0.2">
      <c r="B2475" s="46" t="s">
        <v>51</v>
      </c>
      <c r="D2475" s="49">
        <f>_xll.qlCalendarAdvance(LocalCalendar,$D2474,B2475,"f",FALSE)</f>
        <v>56976</v>
      </c>
      <c r="E2475" s="49">
        <f>_xll.qlInterestRateIndexValueDate(IndexON,D2475)</f>
        <v>56976</v>
      </c>
      <c r="F2475" s="52">
        <f>IFERROR(_xll.qlIndexFixing(IndexON,D2475,TRUE,_xll.ohTrigger(RecalcTrigger,TriggerON)),NA())</f>
        <v>1.7881554192156202E-2</v>
      </c>
      <c r="H2475" s="49">
        <f>_xll.qlCalendarAdvance(IborCalendar,$H2474,B2475,"f",FALSE)</f>
        <v>56962</v>
      </c>
      <c r="I2475" s="49">
        <f>_xll.qlInterestRateIndexValueDate(Index1M,$H2475)</f>
        <v>56964</v>
      </c>
      <c r="J2475" s="52">
        <f>IFERROR(_xll.qlIndexFixing(Index1M,$H2475,TRUE,_xll.ohTrigger(RecalcTrigger,Trigger1M)),NA())</f>
        <v>2.0065220983004846E-2</v>
      </c>
      <c r="K2475" s="52">
        <f>IFERROR(_xll.qlIndexFixing(ONIndex1M,I2475,TRUE,_xll.ohTrigger(RecalcTrigger,Trigger1M)),NA())</f>
        <v>2.0059632023050611E-2</v>
      </c>
      <c r="L2475" s="52">
        <f>IFERROR(_xll.qlIndexFixing(Index3M,H2475,TRUE,_xll.ohTrigger(RecalcTrigger,Trigger3M)),NA())</f>
        <v>2.142889282686913E-2</v>
      </c>
      <c r="M2475" s="52">
        <f>IFERROR(_xll.qlIndexFixing(ONIndex3M,I2475,TRUE,_xll.ohTrigger(RecalcTrigger,Trigger3M)),NA())</f>
        <v>2.1402644291166339E-2</v>
      </c>
      <c r="N2475" s="52">
        <f>IFERROR(_xll.qlIndexFixing(Index6M,$H2475,TRUE,_xll.ohTrigger(RecalcTrigger,Trigger6M)),NA())</f>
        <v>2.2973360860370488E-2</v>
      </c>
      <c r="O2475" s="52">
        <f>IFERROR(_xll.qlIndexFixing(ONIndex6M,I2475,TRUE,_xll.ohTrigger(RecalcTrigger,Trigger6M)),NA())</f>
        <v>2.2903832921370437E-2</v>
      </c>
      <c r="P2475" s="52">
        <f>IFERROR(_xll.qlIndexFixing(Index1Y,$H2475,TRUE,_xll.ohTrigger(RecalcTrigger,Trigger1Y)),NA())</f>
        <v>2.4882095394469627E-2</v>
      </c>
      <c r="Q2475" s="52">
        <f>IFERROR(_xll.qlIndexFixing(ONIndex1Y,I2475,TRUE,_xll.ohTrigger(RecalcTrigger,Trigger1Y)),NA())</f>
        <v>2.4701205708854701E-2</v>
      </c>
    </row>
    <row r="2476" spans="2:17" x14ac:dyDescent="0.2">
      <c r="B2476" s="46" t="s">
        <v>51</v>
      </c>
      <c r="D2476" s="49">
        <f>_xll.qlCalendarAdvance(LocalCalendar,$D2475,B2476,"f",FALSE)</f>
        <v>56983</v>
      </c>
      <c r="E2476" s="49">
        <f>_xll.qlInterestRateIndexValueDate(IndexON,D2476)</f>
        <v>56983</v>
      </c>
      <c r="F2476" s="52">
        <f>IFERROR(_xll.qlIndexFixing(IndexON,D2476,TRUE,_xll.ohTrigger(RecalcTrigger,TriggerON)),NA())</f>
        <v>1.7876858245484684E-2</v>
      </c>
      <c r="H2476" s="49">
        <f>_xll.qlCalendarAdvance(IborCalendar,$H2475,B2476,"f",FALSE)</f>
        <v>56969</v>
      </c>
      <c r="I2476" s="49">
        <f>_xll.qlInterestRateIndexValueDate(Index1M,$H2476)</f>
        <v>56971</v>
      </c>
      <c r="J2476" s="52">
        <f>IFERROR(_xll.qlIndexFixing(Index1M,$H2476,TRUE,_xll.ohTrigger(RecalcTrigger,Trigger1M)),NA())</f>
        <v>2.0059654487428469E-2</v>
      </c>
      <c r="K2476" s="52">
        <f>IFERROR(_xll.qlIndexFixing(ONIndex1M,I2476,TRUE,_xll.ohTrigger(RecalcTrigger,Trigger1M)),NA())</f>
        <v>2.0055140962886853E-2</v>
      </c>
      <c r="L2476" s="52">
        <f>IFERROR(_xll.qlIndexFixing(Index3M,H2476,TRUE,_xll.ohTrigger(RecalcTrigger,Trigger3M)),NA())</f>
        <v>2.1424047707434678E-2</v>
      </c>
      <c r="M2476" s="52">
        <f>IFERROR(_xll.qlIndexFixing(ONIndex3M,I2476,TRUE,_xll.ohTrigger(RecalcTrigger,Trigger3M)),NA())</f>
        <v>2.1399300960274203E-2</v>
      </c>
      <c r="N2476" s="52">
        <f>IFERROR(_xll.qlIndexFixing(Index6M,$H2476,TRUE,_xll.ohTrigger(RecalcTrigger,Trigger6M)),NA())</f>
        <v>2.2968465062558306E-2</v>
      </c>
      <c r="O2476" s="52">
        <f>IFERROR(_xll.qlIndexFixing(ONIndex6M,I2476,TRUE,_xll.ohTrigger(RecalcTrigger,Trigger6M)),NA())</f>
        <v>2.2900940064456421E-2</v>
      </c>
      <c r="P2476" s="52">
        <f>IFERROR(_xll.qlIndexFixing(Index1Y,$H2476,TRUE,_xll.ohTrigger(RecalcTrigger,Trigger1Y)),NA())</f>
        <v>2.4878066491714729E-2</v>
      </c>
      <c r="Q2476" s="52">
        <f>IFERROR(_xll.qlIndexFixing(ONIndex1Y,I2476,TRUE,_xll.ohTrigger(RecalcTrigger,Trigger1Y)),NA())</f>
        <v>2.4698801979066154E-2</v>
      </c>
    </row>
    <row r="2477" spans="2:17" x14ac:dyDescent="0.2">
      <c r="B2477" s="46" t="s">
        <v>51</v>
      </c>
      <c r="D2477" s="49">
        <f>_xll.qlCalendarAdvance(LocalCalendar,$D2476,B2477,"f",FALSE)</f>
        <v>56990</v>
      </c>
      <c r="E2477" s="49">
        <f>_xll.qlInterestRateIndexValueDate(IndexON,D2477)</f>
        <v>56990</v>
      </c>
      <c r="F2477" s="52">
        <f>IFERROR(_xll.qlIndexFixing(IndexON,D2477,TRUE,_xll.ohTrigger(RecalcTrigger,TriggerON)),NA())</f>
        <v>1.7872160404968085E-2</v>
      </c>
      <c r="H2477" s="49">
        <f>_xll.qlCalendarAdvance(IborCalendar,$H2476,B2477,"f",FALSE)</f>
        <v>56977</v>
      </c>
      <c r="I2477" s="49">
        <f>_xll.qlInterestRateIndexValueDate(Index1M,$H2477)</f>
        <v>56983</v>
      </c>
      <c r="J2477" s="52">
        <f>IFERROR(_xll.qlIndexFixing(Index1M,$H2477,TRUE,_xll.ohTrigger(RecalcTrigger,Trigger1M)),NA())</f>
        <v>2.0050218612372564E-2</v>
      </c>
      <c r="K2477" s="52">
        <f>IFERROR(_xll.qlIndexFixing(ONIndex1M,I2477,TRUE,_xll.ohTrigger(RecalcTrigger,Trigger1M)),NA())</f>
        <v>2.0045049853578689E-2</v>
      </c>
      <c r="L2477" s="52">
        <f>IFERROR(_xll.qlIndexFixing(Index3M,H2477,TRUE,_xll.ohTrigger(RecalcTrigger,Trigger3M)),NA())</f>
        <v>2.1415736882515874E-2</v>
      </c>
      <c r="M2477" s="52">
        <f>IFERROR(_xll.qlIndexFixing(ONIndex3M,I2477,TRUE,_xll.ohTrigger(RecalcTrigger,Trigger3M)),NA())</f>
        <v>2.1389595126617422E-2</v>
      </c>
      <c r="N2477" s="52">
        <f>IFERROR(_xll.qlIndexFixing(Index6M,$H2477,TRUE,_xll.ohTrigger(RecalcTrigger,Trigger6M)),NA())</f>
        <v>2.296007375375814E-2</v>
      </c>
      <c r="O2477" s="52">
        <f>IFERROR(_xll.qlIndexFixing(ONIndex6M,I2477,TRUE,_xll.ohTrigger(RecalcTrigger,Trigger6M)),NA())</f>
        <v>2.2890759989353526E-2</v>
      </c>
      <c r="P2477" s="52">
        <f>IFERROR(_xll.qlIndexFixing(Index1Y,$H2477,TRUE,_xll.ohTrigger(RecalcTrigger,Trigger1Y)),NA())</f>
        <v>2.4867477631465785E-2</v>
      </c>
      <c r="Q2477" s="52">
        <f>IFERROR(_xll.qlIndexFixing(ONIndex1Y,I2477,TRUE,_xll.ohTrigger(RecalcTrigger,Trigger1Y)),NA())</f>
        <v>2.4687915612391365E-2</v>
      </c>
    </row>
    <row r="2478" spans="2:17" x14ac:dyDescent="0.2">
      <c r="B2478" s="46" t="s">
        <v>51</v>
      </c>
      <c r="D2478" s="49">
        <f>_xll.qlCalendarAdvance(LocalCalendar,$D2477,B2478,"f",FALSE)</f>
        <v>56997</v>
      </c>
      <c r="E2478" s="49">
        <f>_xll.qlInterestRateIndexValueDate(IndexON,D2478)</f>
        <v>56997</v>
      </c>
      <c r="F2478" s="52">
        <f>IFERROR(_xll.qlIndexFixing(IndexON,D2478,TRUE,_xll.ohTrigger(RecalcTrigger,TriggerON)),NA())</f>
        <v>1.7867460670526469E-2</v>
      </c>
      <c r="H2478" s="49">
        <f>_xll.qlCalendarAdvance(IborCalendar,$H2477,B2478,"f",FALSE)</f>
        <v>56984</v>
      </c>
      <c r="I2478" s="49">
        <f>_xll.qlInterestRateIndexValueDate(Index1M,$H2478)</f>
        <v>56986</v>
      </c>
      <c r="J2478" s="52">
        <f>IFERROR(_xll.qlIndexFixing(Index1M,$H2478,TRUE,_xll.ohTrigger(RecalcTrigger,Trigger1M)),NA())</f>
        <v>2.0047898935955162E-2</v>
      </c>
      <c r="K2478" s="52">
        <f>IFERROR(_xll.qlIndexFixing(ONIndex1M,I2478,TRUE,_xll.ohTrigger(RecalcTrigger,Trigger1M)),NA())</f>
        <v>2.0043087787735558E-2</v>
      </c>
      <c r="L2478" s="52">
        <f>IFERROR(_xll.qlIndexFixing(Index3M,H2478,TRUE,_xll.ohTrigger(RecalcTrigger,Trigger3M)),NA())</f>
        <v>2.1413658208023559E-2</v>
      </c>
      <c r="M2478" s="52">
        <f>IFERROR(_xll.qlIndexFixing(ONIndex3M,I2478,TRUE,_xll.ohTrigger(RecalcTrigger,Trigger3M)),NA())</f>
        <v>2.1388116518208378E-2</v>
      </c>
      <c r="N2478" s="52">
        <f>IFERROR(_xll.qlIndexFixing(Index6M,$H2478,TRUE,_xll.ohTrigger(RecalcTrigger,Trigger6M)),NA())</f>
        <v>2.2957596566785209E-2</v>
      </c>
      <c r="O2478" s="52">
        <f>IFERROR(_xll.qlIndexFixing(ONIndex6M,I2478,TRUE,_xll.ohTrigger(RecalcTrigger,Trigger6M)),NA())</f>
        <v>2.28894604216201E-2</v>
      </c>
      <c r="P2478" s="52">
        <f>IFERROR(_xll.qlIndexFixing(Index1Y,$H2478,TRUE,_xll.ohTrigger(RecalcTrigger,Trigger1Y)),NA())</f>
        <v>2.4865826301515452E-2</v>
      </c>
      <c r="Q2478" s="52">
        <f>IFERROR(_xll.qlIndexFixing(ONIndex1Y,I2478,TRUE,_xll.ohTrigger(RecalcTrigger,Trigger1Y)),NA())</f>
        <v>2.468680395938172E-2</v>
      </c>
    </row>
    <row r="2479" spans="2:17" x14ac:dyDescent="0.2">
      <c r="B2479" s="46" t="s">
        <v>51</v>
      </c>
      <c r="D2479" s="49">
        <f>_xll.qlCalendarAdvance(LocalCalendar,$D2478,B2479,"f",FALSE)</f>
        <v>57004</v>
      </c>
      <c r="E2479" s="49">
        <f>_xll.qlInterestRateIndexValueDate(IndexON,D2479)</f>
        <v>57004</v>
      </c>
      <c r="F2479" s="52">
        <f>IFERROR(_xll.qlIndexFixing(IndexON,D2479,TRUE,_xll.ohTrigger(RecalcTrigger,TriggerON)),NA())</f>
        <v>1.7862759041999965E-2</v>
      </c>
      <c r="H2479" s="49">
        <f>_xll.qlCalendarAdvance(IborCalendar,$H2478,B2479,"f",FALSE)</f>
        <v>56991</v>
      </c>
      <c r="I2479" s="49">
        <f>_xll.qlInterestRateIndexValueDate(Index1M,$H2479)</f>
        <v>56993</v>
      </c>
      <c r="J2479" s="52">
        <f>IFERROR(_xll.qlIndexFixing(Index1M,$H2479,TRUE,_xll.ohTrigger(RecalcTrigger,Trigger1M)),NA())</f>
        <v>2.0042480354686323E-2</v>
      </c>
      <c r="K2479" s="52">
        <f>IFERROR(_xll.qlIndexFixing(ONIndex1M,I2479,TRUE,_xll.ohTrigger(RecalcTrigger,Trigger1M)),NA())</f>
        <v>2.0037866425566264E-2</v>
      </c>
      <c r="L2479" s="52">
        <f>IFERROR(_xll.qlIndexFixing(Index3M,H2479,TRUE,_xll.ohTrigger(RecalcTrigger,Trigger3M)),NA())</f>
        <v>2.1408806461356719E-2</v>
      </c>
      <c r="M2479" s="52">
        <f>IFERROR(_xll.qlIndexFixing(ONIndex3M,I2479,TRUE,_xll.ohTrigger(RecalcTrigger,Trigger3M)),NA())</f>
        <v>2.1383594371684467E-2</v>
      </c>
      <c r="N2479" s="52">
        <f>IFERROR(_xll.qlIndexFixing(Index6M,$H2479,TRUE,_xll.ohTrigger(RecalcTrigger,Trigger6M)),NA())</f>
        <v>2.2952703984151671E-2</v>
      </c>
      <c r="O2479" s="52">
        <f>IFERROR(_xll.qlIndexFixing(ONIndex6M,I2479,TRUE,_xll.ohTrigger(RecalcTrigger,Trigger6M)),NA())</f>
        <v>2.2885019518494865E-2</v>
      </c>
      <c r="P2479" s="52">
        <f>IFERROR(_xll.qlIndexFixing(Index1Y,$H2479,TRUE,_xll.ohTrigger(RecalcTrigger,Trigger1Y)),NA())</f>
        <v>2.4861314100809814E-2</v>
      </c>
      <c r="Q2479" s="52">
        <f>IFERROR(_xll.qlIndexFixing(ONIndex1Y,I2479,TRUE,_xll.ohTrigger(RecalcTrigger,Trigger1Y)),NA())</f>
        <v>2.4682385198264711E-2</v>
      </c>
    </row>
    <row r="2480" spans="2:17" x14ac:dyDescent="0.2">
      <c r="B2480" s="46" t="s">
        <v>51</v>
      </c>
      <c r="D2480" s="49">
        <f>_xll.qlCalendarAdvance(LocalCalendar,$D2479,B2480,"f",FALSE)</f>
        <v>57011</v>
      </c>
      <c r="E2480" s="49">
        <f>_xll.qlInterestRateIndexValueDate(IndexON,D2480)</f>
        <v>57011</v>
      </c>
      <c r="F2480" s="52">
        <f>IFERROR(_xll.qlIndexFixing(IndexON,D2480,TRUE,_xll.ohTrigger(RecalcTrigger,TriggerON)),NA())</f>
        <v>1.7858055519788252E-2</v>
      </c>
      <c r="H2480" s="49">
        <f>_xll.qlCalendarAdvance(IborCalendar,$H2479,B2480,"f",FALSE)</f>
        <v>56998</v>
      </c>
      <c r="I2480" s="49">
        <f>_xll.qlInterestRateIndexValueDate(Index1M,$H2480)</f>
        <v>57000</v>
      </c>
      <c r="J2480" s="52">
        <f>IFERROR(_xll.qlIndexFixing(Index1M,$H2480,TRUE,_xll.ohTrigger(RecalcTrigger,Trigger1M)),NA())</f>
        <v>2.0037222239816521E-2</v>
      </c>
      <c r="K2480" s="52">
        <f>IFERROR(_xll.qlIndexFixing(ONIndex1M,I2480,TRUE,_xll.ohTrigger(RecalcTrigger,Trigger1M)),NA())</f>
        <v>2.003229267341311E-2</v>
      </c>
      <c r="L2480" s="52">
        <f>IFERROR(_xll.qlIndexFixing(Index3M,H2480,TRUE,_xll.ohTrigger(RecalcTrigger,Trigger3M)),NA())</f>
        <v>2.1403952606040801E-2</v>
      </c>
      <c r="M2480" s="52">
        <f>IFERROR(_xll.qlIndexFixing(ONIndex3M,I2480,TRUE,_xll.ohTrigger(RecalcTrigger,Trigger3M)),NA())</f>
        <v>2.1378487881626995E-2</v>
      </c>
      <c r="N2480" s="52">
        <f>IFERROR(_xll.qlIndexFixing(Index6M,$H2480,TRUE,_xll.ohTrigger(RecalcTrigger,Trigger6M)),NA())</f>
        <v>2.2947813355321849E-2</v>
      </c>
      <c r="O2480" s="52">
        <f>IFERROR(_xll.qlIndexFixing(ONIndex6M,I2480,TRUE,_xll.ohTrigger(RecalcTrigger,Trigger6M)),NA())</f>
        <v>2.287981058138655E-2</v>
      </c>
      <c r="P2480" s="52">
        <f>IFERROR(_xll.qlIndexFixing(Index1Y,$H2480,TRUE,_xll.ohTrigger(RecalcTrigger,Trigger1Y)),NA())</f>
        <v>2.4855811751847662E-2</v>
      </c>
      <c r="Q2480" s="52">
        <f>IFERROR(_xll.qlIndexFixing(ONIndex1Y,I2480,TRUE,_xll.ohTrigger(RecalcTrigger,Trigger1Y)),NA())</f>
        <v>2.4676970087931238E-2</v>
      </c>
    </row>
    <row r="2481" spans="2:17" x14ac:dyDescent="0.2">
      <c r="B2481" s="46" t="s">
        <v>51</v>
      </c>
      <c r="D2481" s="49">
        <f>_xll.qlCalendarAdvance(LocalCalendar,$D2480,B2481,"f",FALSE)</f>
        <v>57018</v>
      </c>
      <c r="E2481" s="49">
        <f>_xll.qlInterestRateIndexValueDate(IndexON,D2481)</f>
        <v>57018</v>
      </c>
      <c r="F2481" s="52">
        <f>IFERROR(_xll.qlIndexFixing(IndexON,D2481,TRUE,_xll.ohTrigger(RecalcTrigger,TriggerON)),NA())</f>
        <v>1.7853350103571586E-2</v>
      </c>
      <c r="H2481" s="49">
        <f>_xll.qlCalendarAdvance(IborCalendar,$H2480,B2481,"f",FALSE)</f>
        <v>57005</v>
      </c>
      <c r="I2481" s="49">
        <f>_xll.qlInterestRateIndexValueDate(Index1M,$H2481)</f>
        <v>57007</v>
      </c>
      <c r="J2481" s="52">
        <f>IFERROR(_xll.qlIndexFixing(Index1M,$H2481,TRUE,_xll.ohTrigger(RecalcTrigger,Trigger1M)),NA())</f>
        <v>2.0031617979764202E-2</v>
      </c>
      <c r="K2481" s="52">
        <f>IFERROR(_xll.qlIndexFixing(ONIndex1M,I2481,TRUE,_xll.ohTrigger(RecalcTrigger,Trigger1M)),NA())</f>
        <v>2.0026882526202883E-2</v>
      </c>
      <c r="L2481" s="52">
        <f>IFERROR(_xll.qlIndexFixing(Index3M,H2481,TRUE,_xll.ohTrigger(RecalcTrigger,Trigger3M)),NA())</f>
        <v>2.1399096642084583E-2</v>
      </c>
      <c r="M2481" s="52">
        <f>IFERROR(_xll.qlIndexFixing(ONIndex3M,I2481,TRUE,_xll.ohTrigger(RecalcTrigger,Trigger3M)),NA())</f>
        <v>2.1373670408300072E-2</v>
      </c>
      <c r="N2481" s="52">
        <f>IFERROR(_xll.qlIndexFixing(Index6M,$H2481,TRUE,_xll.ohTrigger(RecalcTrigger,Trigger6M)),NA())</f>
        <v>2.2942925149530499E-2</v>
      </c>
      <c r="O2481" s="52">
        <f>IFERROR(_xll.qlIndexFixing(ONIndex6M,I2481,TRUE,_xll.ohTrigger(RecalcTrigger,Trigger6M)),NA())</f>
        <v>2.2874981582079457E-2</v>
      </c>
      <c r="P2481" s="52">
        <f>IFERROR(_xll.qlIndexFixing(Index1Y,$H2481,TRUE,_xll.ohTrigger(RecalcTrigger,Trigger1Y)),NA())</f>
        <v>2.4850812039802307E-2</v>
      </c>
      <c r="Q2481" s="52">
        <f>IFERROR(_xll.qlIndexFixing(ONIndex1Y,I2481,TRUE,_xll.ohTrigger(RecalcTrigger,Trigger1Y)),NA())</f>
        <v>2.4672042953097773E-2</v>
      </c>
    </row>
    <row r="2482" spans="2:17" x14ac:dyDescent="0.2">
      <c r="B2482" s="46" t="s">
        <v>51</v>
      </c>
      <c r="D2482" s="49">
        <f>_xll.qlCalendarAdvance(LocalCalendar,$D2481,B2482,"f",FALSE)</f>
        <v>57025</v>
      </c>
      <c r="E2482" s="49">
        <f>_xll.qlInterestRateIndexValueDate(IndexON,D2482)</f>
        <v>57025</v>
      </c>
      <c r="F2482" s="52">
        <f>IFERROR(_xll.qlIndexFixing(IndexON,D2482,TRUE,_xll.ohTrigger(RecalcTrigger,TriggerON)),NA())</f>
        <v>1.7848642793349967E-2</v>
      </c>
      <c r="H2482" s="49">
        <f>_xll.qlCalendarAdvance(IborCalendar,$H2481,B2482,"f",FALSE)</f>
        <v>57012</v>
      </c>
      <c r="I2482" s="49">
        <f>_xll.qlInterestRateIndexValueDate(Index1M,$H2482)</f>
        <v>57014</v>
      </c>
      <c r="J2482" s="52">
        <f>IFERROR(_xll.qlIndexFixing(Index1M,$H2482,TRUE,_xll.ohTrigger(RecalcTrigger,Trigger1M)),NA())</f>
        <v>2.0026174186141867E-2</v>
      </c>
      <c r="K2482" s="52">
        <f>IFERROR(_xll.qlIndexFixing(ONIndex1M,I2482,TRUE,_xll.ohTrigger(RecalcTrigger,Trigger1M)),NA())</f>
        <v>2.0021463985706589E-2</v>
      </c>
      <c r="L2482" s="52">
        <f>IFERROR(_xll.qlIndexFixing(Index3M,H2482,TRUE,_xll.ohTrigger(RecalcTrigger,Trigger3M)),NA())</f>
        <v>2.1393951391786459E-2</v>
      </c>
      <c r="M2482" s="52">
        <f>IFERROR(_xll.qlIndexFixing(ONIndex3M,I2482,TRUE,_xll.ohTrigger(RecalcTrigger,Trigger3M)),NA())</f>
        <v>2.1368850831589015E-2</v>
      </c>
      <c r="N2482" s="52">
        <f>IFERROR(_xll.qlIndexFixing(Index6M,$H2482,TRUE,_xll.ohTrigger(RecalcTrigger,Trigger6M)),NA())</f>
        <v>2.2938039836009307E-2</v>
      </c>
      <c r="O2482" s="52">
        <f>IFERROR(_xll.qlIndexFixing(ONIndex6M,I2482,TRUE,_xll.ohTrigger(RecalcTrigger,Trigger6M)),NA())</f>
        <v>2.2870149863347677E-2</v>
      </c>
      <c r="P2482" s="52">
        <f>IFERROR(_xll.qlIndexFixing(Index1Y,$H2482,TRUE,_xll.ohTrigger(RecalcTrigger,Trigger1Y)),NA())</f>
        <v>2.4845817800382249E-2</v>
      </c>
      <c r="Q2482" s="52">
        <f>IFERROR(_xll.qlIndexFixing(ONIndex1Y,I2482,TRUE,_xll.ohTrigger(RecalcTrigger,Trigger1Y)),NA())</f>
        <v>2.4667109018796651E-2</v>
      </c>
    </row>
    <row r="2483" spans="2:17" x14ac:dyDescent="0.2">
      <c r="B2483" s="46" t="s">
        <v>51</v>
      </c>
      <c r="D2483" s="49">
        <f>_xll.qlCalendarAdvance(LocalCalendar,$D2482,B2483,"f",FALSE)</f>
        <v>57032</v>
      </c>
      <c r="E2483" s="49">
        <f>_xll.qlInterestRateIndexValueDate(IndexON,D2483)</f>
        <v>57032</v>
      </c>
      <c r="F2483" s="52">
        <f>IFERROR(_xll.qlIndexFixing(IndexON,D2483,TRUE,_xll.ohTrigger(RecalcTrigger,TriggerON)),NA())</f>
        <v>1.7843933589203331E-2</v>
      </c>
      <c r="H2483" s="49">
        <f>_xll.qlCalendarAdvance(IborCalendar,$H2482,B2483,"f",FALSE)</f>
        <v>57019</v>
      </c>
      <c r="I2483" s="49">
        <f>_xll.qlInterestRateIndexValueDate(Index1M,$H2483)</f>
        <v>57021</v>
      </c>
      <c r="J2483" s="52">
        <f>IFERROR(_xll.qlIndexFixing(Index1M,$H2483,TRUE,_xll.ohTrigger(RecalcTrigger,Trigger1M)),NA())</f>
        <v>2.0020721988421468E-2</v>
      </c>
      <c r="K2483" s="52">
        <f>IFERROR(_xll.qlIndexFixing(ONIndex1M,I2483,TRUE,_xll.ohTrigger(RecalcTrigger,Trigger1M)),NA())</f>
        <v>2.0016037051897584E-2</v>
      </c>
      <c r="L2483" s="52">
        <f>IFERROR(_xll.qlIndexFixing(Index3M,H2483,TRUE,_xll.ohTrigger(RecalcTrigger,Trigger3M)),NA())</f>
        <v>2.1389091742697985E-2</v>
      </c>
      <c r="M2483" s="52">
        <f>IFERROR(_xll.qlIndexFixing(ONIndex3M,I2483,TRUE,_xll.ohTrigger(RecalcTrigger,Trigger3M)),NA())</f>
        <v>2.1364029151520469E-2</v>
      </c>
      <c r="N2483" s="52">
        <f>IFERROR(_xll.qlIndexFixing(Index6M,$H2483,TRUE,_xll.ohTrigger(RecalcTrigger,Trigger6M)),NA())</f>
        <v>2.2933157883982935E-2</v>
      </c>
      <c r="O2483" s="52">
        <f>IFERROR(_xll.qlIndexFixing(ONIndex6M,I2483,TRUE,_xll.ohTrigger(RecalcTrigger,Trigger6M)),NA())</f>
        <v>2.2865315425191213E-2</v>
      </c>
      <c r="P2483" s="52">
        <f>IFERROR(_xll.qlIndexFixing(Index1Y,$H2483,TRUE,_xll.ohTrigger(RecalcTrigger,Trigger1Y)),NA())</f>
        <v>2.4840829356655273E-2</v>
      </c>
      <c r="Q2483" s="52">
        <f>IFERROR(_xll.qlIndexFixing(ONIndex1Y,I2483,TRUE,_xll.ohTrigger(RecalcTrigger,Trigger1Y)),NA())</f>
        <v>2.4662168285107811E-2</v>
      </c>
    </row>
    <row r="2484" spans="2:17" x14ac:dyDescent="0.2">
      <c r="B2484" s="46" t="s">
        <v>51</v>
      </c>
      <c r="D2484" s="49">
        <f>_xll.qlCalendarAdvance(LocalCalendar,$D2483,B2484,"f",FALSE)</f>
        <v>57039</v>
      </c>
      <c r="E2484" s="49">
        <f>_xll.qlInterestRateIndexValueDate(IndexON,D2484)</f>
        <v>57039</v>
      </c>
      <c r="F2484" s="52">
        <f>IFERROR(_xll.qlIndexFixing(IndexON,D2484,TRUE,_xll.ohTrigger(RecalcTrigger,TriggerON)),NA())</f>
        <v>1.7839222491211615E-2</v>
      </c>
      <c r="H2484" s="49">
        <f>_xll.qlCalendarAdvance(IborCalendar,$H2483,B2484,"f",FALSE)</f>
        <v>57026</v>
      </c>
      <c r="I2484" s="49">
        <f>_xll.qlInterestRateIndexValueDate(Index1M,$H2484)</f>
        <v>57028</v>
      </c>
      <c r="J2484" s="52">
        <f>IFERROR(_xll.qlIndexFixing(Index1M,$H2484,TRUE,_xll.ohTrigger(RecalcTrigger,Trigger1M)),NA())</f>
        <v>2.0015261386615902E-2</v>
      </c>
      <c r="K2484" s="52">
        <f>IFERROR(_xll.qlIndexFixing(ONIndex1M,I2484,TRUE,_xll.ohTrigger(RecalcTrigger,Trigger1M)),NA())</f>
        <v>2.0010769218428148E-2</v>
      </c>
      <c r="L2484" s="52">
        <f>IFERROR(_xll.qlIndexFixing(Index3M,H2484,TRUE,_xll.ohTrigger(RecalcTrigger,Trigger3M)),NA())</f>
        <v>2.1384230749080579E-2</v>
      </c>
      <c r="M2484" s="52">
        <f>IFERROR(_xll.qlIndexFixing(ONIndex3M,I2484,TRUE,_xll.ohTrigger(RecalcTrigger,Trigger3M)),NA())</f>
        <v>2.1359494306461002E-2</v>
      </c>
      <c r="N2484" s="52">
        <f>IFERROR(_xll.qlIndexFixing(Index6M,$H2484,TRUE,_xll.ohTrigger(RecalcTrigger,Trigger6M)),NA())</f>
        <v>2.2928279762673403E-2</v>
      </c>
      <c r="O2484" s="52">
        <f>IFERROR(_xll.qlIndexFixing(ONIndex6M,I2484,TRUE,_xll.ohTrigger(RecalcTrigger,Trigger6M)),NA())</f>
        <v>2.286085841875396E-2</v>
      </c>
      <c r="P2484" s="52">
        <f>IFERROR(_xll.qlIndexFixing(Index1Y,$H2484,TRUE,_xll.ohTrigger(RecalcTrigger,Trigger1Y)),NA())</f>
        <v>2.4836345982678969E-2</v>
      </c>
      <c r="Q2484" s="52">
        <f>IFERROR(_xll.qlIndexFixing(ONIndex1Y,I2484,TRUE,_xll.ohTrigger(RecalcTrigger,Trigger1Y)),NA())</f>
        <v>2.4657711407973792E-2</v>
      </c>
    </row>
    <row r="2485" spans="2:17" x14ac:dyDescent="0.2">
      <c r="B2485" s="46" t="s">
        <v>51</v>
      </c>
      <c r="D2485" s="49">
        <f>_xll.qlCalendarAdvance(LocalCalendar,$D2484,B2485,"f",FALSE)</f>
        <v>57046</v>
      </c>
      <c r="E2485" s="49">
        <f>_xll.qlInterestRateIndexValueDate(IndexON,D2485)</f>
        <v>57046</v>
      </c>
      <c r="F2485" s="52">
        <f>IFERROR(_xll.qlIndexFixing(IndexON,D2485,TRUE,_xll.ohTrigger(RecalcTrigger,TriggerON)),NA())</f>
        <v>1.7834509499214946E-2</v>
      </c>
      <c r="H2485" s="49">
        <f>_xll.qlCalendarAdvance(IborCalendar,$H2484,B2485,"f",FALSE)</f>
        <v>57033</v>
      </c>
      <c r="I2485" s="49">
        <f>_xll.qlInterestRateIndexValueDate(Index1M,$H2485)</f>
        <v>57035</v>
      </c>
      <c r="J2485" s="52">
        <f>IFERROR(_xll.qlIndexFixing(Index1M,$H2485,TRUE,_xll.ohTrigger(RecalcTrigger,Trigger1M)),NA())</f>
        <v>2.000979238073548E-2</v>
      </c>
      <c r="K2485" s="52">
        <f>IFERROR(_xll.qlIndexFixing(ONIndex1M,I2485,TRUE,_xll.ohTrigger(RecalcTrigger,Trigger1M)),NA())</f>
        <v>2.0005158004208212E-2</v>
      </c>
      <c r="L2485" s="52">
        <f>IFERROR(_xll.qlIndexFixing(Index3M,H2485,TRUE,_xll.ohTrigger(RecalcTrigger,Trigger3M)),NA())</f>
        <v>2.1379369301371298E-2</v>
      </c>
      <c r="M2485" s="52">
        <f>IFERROR(_xll.qlIndexFixing(ONIndex3M,I2485,TRUE,_xll.ohTrigger(RecalcTrigger,Trigger3M)),NA())</f>
        <v>2.1354379481284269E-2</v>
      </c>
      <c r="N2485" s="52">
        <f>IFERROR(_xll.qlIndexFixing(Index6M,$H2485,TRUE,_xll.ohTrigger(RecalcTrigger,Trigger6M)),NA())</f>
        <v>2.2923405941297909E-2</v>
      </c>
      <c r="O2485" s="52">
        <f>IFERROR(_xll.qlIndexFixing(ONIndex6M,I2485,TRUE,_xll.ohTrigger(RecalcTrigger,Trigger6M)),NA())</f>
        <v>2.2855638390471E-2</v>
      </c>
      <c r="P2485" s="52">
        <f>IFERROR(_xll.qlIndexFixing(Index1Y,$H2485,TRUE,_xll.ohTrigger(RecalcTrigger,Trigger1Y)),NA())</f>
        <v>2.4830871148515326E-2</v>
      </c>
      <c r="Q2485" s="52">
        <f>IFERROR(_xll.qlIndexFixing(ONIndex1Y,I2485,TRUE,_xll.ohTrigger(RecalcTrigger,Trigger1Y)),NA())</f>
        <v>2.4652266419460389E-2</v>
      </c>
    </row>
    <row r="2486" spans="2:17" x14ac:dyDescent="0.2">
      <c r="B2486" s="46" t="s">
        <v>51</v>
      </c>
      <c r="D2486" s="49">
        <f>_xll.qlCalendarAdvance(LocalCalendar,$D2485,B2486,"f",FALSE)</f>
        <v>57053</v>
      </c>
      <c r="E2486" s="49">
        <f>_xll.qlInterestRateIndexValueDate(IndexON,D2486)</f>
        <v>57053</v>
      </c>
      <c r="F2486" s="52">
        <f>IFERROR(_xll.qlIndexFixing(IndexON,D2486,TRUE,_xll.ohTrigger(RecalcTrigger,TriggerON)),NA())</f>
        <v>1.7829794613373195E-2</v>
      </c>
      <c r="H2486" s="49">
        <f>_xll.qlCalendarAdvance(IborCalendar,$H2485,B2486,"f",FALSE)</f>
        <v>57040</v>
      </c>
      <c r="I2486" s="49">
        <f>_xll.qlInterestRateIndexValueDate(Index1M,$H2486)</f>
        <v>57042</v>
      </c>
      <c r="J2486" s="52">
        <f>IFERROR(_xll.qlIndexFixing(Index1M,$H2486,TRUE,_xll.ohTrigger(RecalcTrigger,Trigger1M)),NA())</f>
        <v>2.0004478420250771E-2</v>
      </c>
      <c r="K2486" s="52">
        <f>IFERROR(_xll.qlIndexFixing(ONIndex1M,I2486,TRUE,_xll.ohTrigger(RecalcTrigger,Trigger1M)),NA())</f>
        <v>1.9999705890381136E-2</v>
      </c>
      <c r="L2486" s="52">
        <f>IFERROR(_xll.qlIndexFixing(Index3M,H2486,TRUE,_xll.ohTrigger(RecalcTrigger,Trigger3M)),NA())</f>
        <v>2.1375653628199581E-2</v>
      </c>
      <c r="M2486" s="52">
        <f>IFERROR(_xll.qlIndexFixing(ONIndex3M,I2486,TRUE,_xll.ohTrigger(RecalcTrigger,Trigger3M)),NA())</f>
        <v>2.1349551491089969E-2</v>
      </c>
      <c r="N2486" s="52">
        <f>IFERROR(_xll.qlIndexFixing(Index6M,$H2486,TRUE,_xll.ohTrigger(RecalcTrigger,Trigger6M)),NA())</f>
        <v>2.2920061265415785E-2</v>
      </c>
      <c r="O2486" s="52">
        <f>IFERROR(_xll.qlIndexFixing(ONIndex6M,I2486,TRUE,_xll.ohTrigger(RecalcTrigger,Trigger6M)),NA())</f>
        <v>2.2850795793960543E-2</v>
      </c>
      <c r="P2486" s="52">
        <f>IFERROR(_xll.qlIndexFixing(Index1Y,$H2486,TRUE,_xll.ohTrigger(RecalcTrigger,Trigger1Y)),NA())</f>
        <v>2.482590203020504E-2</v>
      </c>
      <c r="Q2486" s="52">
        <f>IFERROR(_xll.qlIndexFixing(ONIndex1Y,I2486,TRUE,_xll.ohTrigger(RecalcTrigger,Trigger1Y)),NA())</f>
        <v>2.4647305287475163E-2</v>
      </c>
    </row>
    <row r="2487" spans="2:17" x14ac:dyDescent="0.2">
      <c r="B2487" s="46" t="s">
        <v>51</v>
      </c>
      <c r="D2487" s="49">
        <f>_xll.qlCalendarAdvance(LocalCalendar,$D2486,B2487,"f",FALSE)</f>
        <v>57060</v>
      </c>
      <c r="E2487" s="49">
        <f>_xll.qlInterestRateIndexValueDate(IndexON,D2487)</f>
        <v>57060</v>
      </c>
      <c r="F2487" s="52">
        <f>IFERROR(_xll.qlIndexFixing(IndexON,D2487,TRUE,_xll.ohTrigger(RecalcTrigger,TriggerON)),NA())</f>
        <v>1.7825077833526493E-2</v>
      </c>
      <c r="H2487" s="49">
        <f>_xll.qlCalendarAdvance(IborCalendar,$H2486,B2487,"f",FALSE)</f>
        <v>57047</v>
      </c>
      <c r="I2487" s="49">
        <f>_xll.qlInterestRateIndexValueDate(Index1M,$H2487)</f>
        <v>57049</v>
      </c>
      <c r="J2487" s="52">
        <f>IFERROR(_xll.qlIndexFixing(Index1M,$H2487,TRUE,_xll.ohTrigger(RecalcTrigger,Trigger1M)),NA())</f>
        <v>1.9998829156817111E-2</v>
      </c>
      <c r="K2487" s="52">
        <f>IFERROR(_xll.qlIndexFixing(ONIndex1M,I2487,TRUE,_xll.ohTrigger(RecalcTrigger,Trigger1M)),NA())</f>
        <v>1.9994245383267994E-2</v>
      </c>
      <c r="L2487" s="52">
        <f>IFERROR(_xll.qlIndexFixing(Index3M,H2487,TRUE,_xll.ohTrigger(RecalcTrigger,Trigger3M)),NA())</f>
        <v>2.1370794093258323E-2</v>
      </c>
      <c r="M2487" s="52">
        <f>IFERROR(_xll.qlIndexFixing(ONIndex3M,I2487,TRUE,_xll.ohTrigger(RecalcTrigger,Trigger3M)),NA())</f>
        <v>2.1344721397564825E-2</v>
      </c>
      <c r="N2487" s="52">
        <f>IFERROR(_xll.qlIndexFixing(Index6M,$H2487,TRUE,_xll.ohTrigger(RecalcTrigger,Trigger6M)),NA())</f>
        <v>2.2914817114524616E-2</v>
      </c>
      <c r="O2487" s="52">
        <f>IFERROR(_xll.qlIndexFixing(ONIndex6M,I2487,TRUE,_xll.ohTrigger(RecalcTrigger,Trigger6M)),NA())</f>
        <v>2.2845950478052046E-2</v>
      </c>
      <c r="P2487" s="52">
        <f>IFERROR(_xll.qlIndexFixing(Index1Y,$H2487,TRUE,_xll.ohTrigger(RecalcTrigger,Trigger1Y)),NA())</f>
        <v>2.4820939999792541E-2</v>
      </c>
      <c r="Q2487" s="52">
        <f>IFERROR(_xll.qlIndexFixing(ONIndex1Y,I2487,TRUE,_xll.ohTrigger(RecalcTrigger,Trigger1Y)),NA())</f>
        <v>2.4642337356102217E-2</v>
      </c>
    </row>
    <row r="2488" spans="2:17" x14ac:dyDescent="0.2">
      <c r="B2488" s="46" t="s">
        <v>51</v>
      </c>
      <c r="D2488" s="49">
        <f>_xll.qlCalendarAdvance(LocalCalendar,$D2487,B2488,"f",FALSE)</f>
        <v>57067</v>
      </c>
      <c r="E2488" s="49">
        <f>_xll.qlInterestRateIndexValueDate(IndexON,D2488)</f>
        <v>57067</v>
      </c>
      <c r="F2488" s="52">
        <f>IFERROR(_xll.qlIndexFixing(IndexON,D2488,TRUE,_xll.ohTrigger(RecalcTrigger,TriggerON)),NA())</f>
        <v>1.7820359159914645E-2</v>
      </c>
      <c r="H2488" s="49">
        <f>_xll.qlCalendarAdvance(IborCalendar,$H2487,B2488,"f",FALSE)</f>
        <v>57054</v>
      </c>
      <c r="I2488" s="49">
        <f>_xll.qlInterestRateIndexValueDate(Index1M,$H2488)</f>
        <v>57056</v>
      </c>
      <c r="J2488" s="52">
        <f>IFERROR(_xll.qlIndexFixing(Index1M,$H2488,TRUE,_xll.ohTrigger(RecalcTrigger,Trigger1M)),NA())</f>
        <v>1.9993334938794634E-2</v>
      </c>
      <c r="K2488" s="52">
        <f>IFERROR(_xll.qlIndexFixing(ONIndex1M,I2488,TRUE,_xll.ohTrigger(RecalcTrigger,Trigger1M)),NA())</f>
        <v>1.998877648278885E-2</v>
      </c>
      <c r="L2488" s="52">
        <f>IFERROR(_xll.qlIndexFixing(Index3M,H2488,TRUE,_xll.ohTrigger(RecalcTrigger,Trigger3M)),NA())</f>
        <v>2.1365937080929823E-2</v>
      </c>
      <c r="M2488" s="52">
        <f>IFERROR(_xll.qlIndexFixing(ONIndex3M,I2488,TRUE,_xll.ohTrigger(RecalcTrigger,Trigger3M)),NA())</f>
        <v>2.1339889200655549E-2</v>
      </c>
      <c r="N2488" s="52">
        <f>IFERROR(_xll.qlIndexFixing(Index6M,$H2488,TRUE,_xll.ohTrigger(RecalcTrigger,Trigger6M)),NA())</f>
        <v>2.2909959899402827E-2</v>
      </c>
      <c r="O2488" s="52">
        <f>IFERROR(_xll.qlIndexFixing(ONIndex6M,I2488,TRUE,_xll.ohTrigger(RecalcTrigger,Trigger6M)),NA())</f>
        <v>2.2841102442638928E-2</v>
      </c>
      <c r="P2488" s="52">
        <f>IFERROR(_xll.qlIndexFixing(Index1Y,$H2488,TRUE,_xll.ohTrigger(RecalcTrigger,Trigger1Y)),NA())</f>
        <v>2.4815985380313817E-2</v>
      </c>
      <c r="Q2488" s="52">
        <f>IFERROR(_xll.qlIndexFixing(ONIndex1Y,I2488,TRUE,_xll.ohTrigger(RecalcTrigger,Trigger1Y)),NA())</f>
        <v>2.4637362625341552E-2</v>
      </c>
    </row>
    <row r="2489" spans="2:17" x14ac:dyDescent="0.2">
      <c r="B2489" s="46" t="s">
        <v>51</v>
      </c>
      <c r="D2489" s="49">
        <f>_xll.qlCalendarAdvance(LocalCalendar,$D2488,B2489,"f",FALSE)</f>
        <v>57074</v>
      </c>
      <c r="E2489" s="49">
        <f>_xll.qlInterestRateIndexValueDate(IndexON,D2489)</f>
        <v>57074</v>
      </c>
      <c r="F2489" s="52">
        <f>IFERROR(_xll.qlIndexFixing(IndexON,D2489,TRUE,_xll.ohTrigger(RecalcTrigger,TriggerON)),NA())</f>
        <v>1.7815638592217908E-2</v>
      </c>
      <c r="H2489" s="49">
        <f>_xll.qlCalendarAdvance(IborCalendar,$H2488,B2489,"f",FALSE)</f>
        <v>57061</v>
      </c>
      <c r="I2489" s="49">
        <f>_xll.qlInterestRateIndexValueDate(Index1M,$H2489)</f>
        <v>57063</v>
      </c>
      <c r="J2489" s="52">
        <f>IFERROR(_xll.qlIndexFixing(Index1M,$H2489,TRUE,_xll.ohTrigger(RecalcTrigger,Trigger1M)),NA())</f>
        <v>1.9987832316748874E-2</v>
      </c>
      <c r="K2489" s="52">
        <f>IFERROR(_xll.qlIndexFixing(ONIndex1M,I2489,TRUE,_xll.ohTrigger(RecalcTrigger,Trigger1M)),NA())</f>
        <v>1.9983299188996995E-2</v>
      </c>
      <c r="L2489" s="52">
        <f>IFERROR(_xll.qlIndexFixing(Index3M,H2489,TRUE,_xll.ohTrigger(RecalcTrigger,Trigger3M)),NA())</f>
        <v>2.1361083444352915E-2</v>
      </c>
      <c r="M2489" s="52">
        <f>IFERROR(_xll.qlIndexFixing(ONIndex3M,I2489,TRUE,_xll.ohTrigger(RecalcTrigger,Trigger3M)),NA())</f>
        <v>2.1335054900362138E-2</v>
      </c>
      <c r="N2489" s="52">
        <f>IFERROR(_xll.qlIndexFixing(Index6M,$H2489,TRUE,_xll.ohTrigger(RecalcTrigger,Trigger6M)),NA())</f>
        <v>2.2905108915666179E-2</v>
      </c>
      <c r="O2489" s="52">
        <f>IFERROR(_xll.qlIndexFixing(ONIndex6M,I2489,TRUE,_xll.ohTrigger(RecalcTrigger,Trigger6M)),NA())</f>
        <v>2.2836251687827769E-2</v>
      </c>
      <c r="P2489" s="52">
        <f>IFERROR(_xll.qlIndexFixing(Index1Y,$H2489,TRUE,_xll.ohTrigger(RecalcTrigger,Trigger1Y)),NA())</f>
        <v>2.4811038494798099E-2</v>
      </c>
      <c r="Q2489" s="52">
        <f>IFERROR(_xll.qlIndexFixing(ONIndex1Y,I2489,TRUE,_xll.ohTrigger(RecalcTrigger,Trigger1Y)),NA())</f>
        <v>2.4632381095166522E-2</v>
      </c>
    </row>
    <row r="2490" spans="2:17" x14ac:dyDescent="0.2">
      <c r="B2490" s="46" t="s">
        <v>51</v>
      </c>
      <c r="D2490" s="49">
        <f>_xll.qlCalendarAdvance(LocalCalendar,$D2489,B2490,"f",FALSE)</f>
        <v>57081</v>
      </c>
      <c r="E2490" s="49">
        <f>_xll.qlInterestRateIndexValueDate(IndexON,D2490)</f>
        <v>57081</v>
      </c>
      <c r="F2490" s="52">
        <f>IFERROR(_xll.qlIndexFixing(IndexON,D2490,TRUE,_xll.ohTrigger(RecalcTrigger,TriggerON)),NA())</f>
        <v>1.7810916130676091E-2</v>
      </c>
      <c r="H2490" s="49">
        <f>_xll.qlCalendarAdvance(IborCalendar,$H2489,B2490,"f",FALSE)</f>
        <v>57068</v>
      </c>
      <c r="I2490" s="49">
        <f>_xll.qlInterestRateIndexValueDate(Index1M,$H2490)</f>
        <v>57074</v>
      </c>
      <c r="J2490" s="52">
        <f>IFERROR(_xll.qlIndexFixing(Index1M,$H2490,TRUE,_xll.ohTrigger(RecalcTrigger,Trigger1M)),NA())</f>
        <v>1.9979008969390755E-2</v>
      </c>
      <c r="K2490" s="52">
        <f>IFERROR(_xll.qlIndexFixing(ONIndex1M,I2490,TRUE,_xll.ohTrigger(RecalcTrigger,Trigger1M)),NA())</f>
        <v>1.9974351697209514E-2</v>
      </c>
      <c r="L2490" s="52">
        <f>IFERROR(_xll.qlIndexFixing(Index3M,H2490,TRUE,_xll.ohTrigger(RecalcTrigger,Trigger3M)),NA())</f>
        <v>2.1352890966747713E-2</v>
      </c>
      <c r="M2490" s="52">
        <f>IFERROR(_xll.qlIndexFixing(ONIndex3M,I2490,TRUE,_xll.ohTrigger(RecalcTrigger,Trigger3M)),NA())</f>
        <v>2.1326881664833763E-2</v>
      </c>
      <c r="N2490" s="52">
        <f>IFERROR(_xll.qlIndexFixing(Index6M,$H2490,TRUE,_xll.ohTrigger(RecalcTrigger,Trigger6M)),NA())</f>
        <v>2.2896734620449836E-2</v>
      </c>
      <c r="O2490" s="52">
        <f>IFERROR(_xll.qlIndexFixing(ONIndex6M,I2490,TRUE,_xll.ohTrigger(RecalcTrigger,Trigger6M)),NA())</f>
        <v>2.2827869776236298E-2</v>
      </c>
      <c r="P2490" s="52">
        <f>IFERROR(_xll.qlIndexFixing(Index1Y,$H2490,TRUE,_xll.ohTrigger(RecalcTrigger,Trigger1Y)),NA())</f>
        <v>2.4802278910648325E-2</v>
      </c>
      <c r="Q2490" s="52">
        <f>IFERROR(_xll.qlIndexFixing(ONIndex1Y,I2490,TRUE,_xll.ohTrigger(RecalcTrigger,Trigger1Y)),NA())</f>
        <v>2.4623568613781899E-2</v>
      </c>
    </row>
    <row r="2491" spans="2:17" x14ac:dyDescent="0.2">
      <c r="B2491" s="46" t="s">
        <v>51</v>
      </c>
      <c r="D2491" s="49">
        <f>_xll.qlCalendarAdvance(LocalCalendar,$D2490,B2491,"f",FALSE)</f>
        <v>57088</v>
      </c>
      <c r="E2491" s="49">
        <f>_xll.qlInterestRateIndexValueDate(IndexON,D2491)</f>
        <v>57088</v>
      </c>
      <c r="F2491" s="52">
        <f>IFERROR(_xll.qlIndexFixing(IndexON,D2491,TRUE,_xll.ohTrigger(RecalcTrigger,TriggerON)),NA())</f>
        <v>1.7806191775209257E-2</v>
      </c>
      <c r="H2491" s="49">
        <f>_xll.qlCalendarAdvance(IborCalendar,$H2490,B2491,"f",FALSE)</f>
        <v>57075</v>
      </c>
      <c r="I2491" s="49">
        <f>_xll.qlInterestRateIndexValueDate(Index1M,$H2491)</f>
        <v>57077</v>
      </c>
      <c r="J2491" s="52">
        <f>IFERROR(_xll.qlIndexFixing(Index1M,$H2491,TRUE,_xll.ohTrigger(RecalcTrigger,Trigger1M)),NA())</f>
        <v>1.9976801916988841E-2</v>
      </c>
      <c r="K2491" s="52">
        <f>IFERROR(_xll.qlIndexFixing(ONIndex1M,I2491,TRUE,_xll.ohTrigger(RecalcTrigger,Trigger1M)),NA())</f>
        <v>1.9972319421448503E-2</v>
      </c>
      <c r="L2491" s="52">
        <f>IFERROR(_xll.qlIndexFixing(Index3M,H2491,TRUE,_xll.ohTrigger(RecalcTrigger,Trigger3M)),NA())</f>
        <v>2.1350528084949815E-2</v>
      </c>
      <c r="M2491" s="52">
        <f>IFERROR(_xll.qlIndexFixing(ONIndex3M,I2491,TRUE,_xll.ohTrigger(RecalcTrigger,Trigger3M)),NA())</f>
        <v>2.1325379989702853E-2</v>
      </c>
      <c r="N2491" s="52">
        <f>IFERROR(_xll.qlIndexFixing(Index6M,$H2491,TRUE,_xll.ohTrigger(RecalcTrigger,Trigger6M)),NA())</f>
        <v>2.2895810225654074E-2</v>
      </c>
      <c r="O2491" s="52">
        <f>IFERROR(_xll.qlIndexFixing(ONIndex6M,I2491,TRUE,_xll.ohTrigger(RecalcTrigger,Trigger6M)),NA())</f>
        <v>2.2826542019824814E-2</v>
      </c>
      <c r="P2491" s="52">
        <f>IFERROR(_xll.qlIndexFixing(Index1Y,$H2491,TRUE,_xll.ohTrigger(RecalcTrigger,Trigger1Y)),NA())</f>
        <v>2.4801169217741684E-2</v>
      </c>
      <c r="Q2491" s="52">
        <f>IFERROR(_xll.qlIndexFixing(ONIndex1Y,I2491,TRUE,_xll.ohTrigger(RecalcTrigger,Trigger1Y)),NA())</f>
        <v>2.4622397636520077E-2</v>
      </c>
    </row>
    <row r="2492" spans="2:17" x14ac:dyDescent="0.2">
      <c r="B2492" s="46" t="s">
        <v>51</v>
      </c>
      <c r="D2492" s="49">
        <f>_xll.qlCalendarAdvance(LocalCalendar,$D2491,B2492,"f",FALSE)</f>
        <v>57095</v>
      </c>
      <c r="E2492" s="49">
        <f>_xll.qlInterestRateIndexValueDate(IndexON,D2492)</f>
        <v>57095</v>
      </c>
      <c r="F2492" s="52">
        <f>IFERROR(_xll.qlIndexFixing(IndexON,D2492,TRUE,_xll.ohTrigger(RecalcTrigger,TriggerON)),NA())</f>
        <v>1.7801465525817406E-2</v>
      </c>
      <c r="H2492" s="49">
        <f>_xll.qlCalendarAdvance(IborCalendar,$H2491,B2492,"f",FALSE)</f>
        <v>57082</v>
      </c>
      <c r="I2492" s="49">
        <f>_xll.qlInterestRateIndexValueDate(Index1M,$H2492)</f>
        <v>57084</v>
      </c>
      <c r="J2492" s="52">
        <f>IFERROR(_xll.qlIndexFixing(Index1M,$H2492,TRUE,_xll.ohTrigger(RecalcTrigger,Trigger1M)),NA())</f>
        <v>1.9971276113798338E-2</v>
      </c>
      <c r="K2492" s="52">
        <f>IFERROR(_xll.qlIndexFixing(ONIndex1M,I2492,TRUE,_xll.ohTrigger(RecalcTrigger,Trigger1M)),NA())</f>
        <v>1.9966816947691868E-2</v>
      </c>
      <c r="L2492" s="52">
        <f>IFERROR(_xll.qlIndexFixing(Index3M,H2492,TRUE,_xll.ohTrigger(RecalcTrigger,Trigger3M)),NA())</f>
        <v>2.1345688723494075E-2</v>
      </c>
      <c r="M2492" s="52">
        <f>IFERROR(_xll.qlIndexFixing(ONIndex3M,I2492,TRUE,_xll.ohTrigger(RecalcTrigger,Trigger3M)),NA())</f>
        <v>2.1320539379310333E-2</v>
      </c>
      <c r="N2492" s="52">
        <f>IFERROR(_xll.qlIndexFixing(Index6M,$H2492,TRUE,_xll.ohTrigger(RecalcTrigger,Trigger6M)),NA())</f>
        <v>2.2890597969461107E-2</v>
      </c>
      <c r="O2492" s="52">
        <f>IFERROR(_xll.qlIndexFixing(ONIndex6M,I2492,TRUE,_xll.ohTrigger(RecalcTrigger,Trigger6M)),NA())</f>
        <v>2.2821683106686308E-2</v>
      </c>
      <c r="P2492" s="52">
        <f>IFERROR(_xll.qlIndexFixing(Index1Y,$H2492,TRUE,_xll.ohTrigger(RecalcTrigger,Trigger1Y)),NA())</f>
        <v>2.4796247472229398E-2</v>
      </c>
      <c r="Q2492" s="52">
        <f>IFERROR(_xll.qlIndexFixing(ONIndex1Y,I2492,TRUE,_xll.ohTrigger(RecalcTrigger,Trigger1Y)),NA())</f>
        <v>2.4617395708048662E-2</v>
      </c>
    </row>
    <row r="2493" spans="2:17" x14ac:dyDescent="0.2">
      <c r="B2493" s="46" t="s">
        <v>51</v>
      </c>
      <c r="D2493" s="49">
        <f>_xll.qlCalendarAdvance(LocalCalendar,$D2492,B2493,"f",FALSE)</f>
        <v>57102</v>
      </c>
      <c r="E2493" s="49">
        <f>_xll.qlInterestRateIndexValueDate(IndexON,D2493)</f>
        <v>57102</v>
      </c>
      <c r="F2493" s="52">
        <f>IFERROR(_xll.qlIndexFixing(IndexON,D2493,TRUE,_xll.ohTrigger(RecalcTrigger,TriggerON)),NA())</f>
        <v>1.7796737382500538E-2</v>
      </c>
      <c r="H2493" s="49">
        <f>_xll.qlCalendarAdvance(IborCalendar,$H2492,B2493,"f",FALSE)</f>
        <v>57089</v>
      </c>
      <c r="I2493" s="49">
        <f>_xll.qlInterestRateIndexValueDate(Index1M,$H2493)</f>
        <v>57091</v>
      </c>
      <c r="J2493" s="52">
        <f>IFERROR(_xll.qlIndexFixing(Index1M,$H2493,TRUE,_xll.ohTrigger(RecalcTrigger,Trigger1M)),NA())</f>
        <v>1.9965748043023004E-2</v>
      </c>
      <c r="K2493" s="52">
        <f>IFERROR(_xll.qlIndexFixing(ONIndex1M,I2493,TRUE,_xll.ohTrigger(RecalcTrigger,Trigger1M)),NA())</f>
        <v>1.9961306080595875E-2</v>
      </c>
      <c r="L2493" s="52">
        <f>IFERROR(_xll.qlIndexFixing(Index3M,H2493,TRUE,_xll.ohTrigger(RecalcTrigger,Trigger3M)),NA())</f>
        <v>2.1340856064565216E-2</v>
      </c>
      <c r="M2493" s="52">
        <f>IFERROR(_xll.qlIndexFixing(ONIndex3M,I2493,TRUE,_xll.ohTrigger(RecalcTrigger,Trigger3M)),NA())</f>
        <v>2.1315696665560324E-2</v>
      </c>
      <c r="N2493" s="52">
        <f>IFERROR(_xll.qlIndexFixing(Index6M,$H2493,TRUE,_xll.ohTrigger(RecalcTrigger,Trigger6M)),NA())</f>
        <v>2.2885776527934866E-2</v>
      </c>
      <c r="O2493" s="52">
        <f>IFERROR(_xll.qlIndexFixing(ONIndex6M,I2493,TRUE,_xll.ohTrigger(RecalcTrigger,Trigger6M)),NA())</f>
        <v>2.2816821474069826E-2</v>
      </c>
      <c r="P2493" s="52">
        <f>IFERROR(_xll.qlIndexFixing(Index1Y,$H2493,TRUE,_xll.ohTrigger(RecalcTrigger,Trigger1Y)),NA())</f>
        <v>2.4791836906217321E-2</v>
      </c>
      <c r="Q2493" s="52">
        <f>IFERROR(_xll.qlIndexFixing(ONIndex1Y,I2493,TRUE,_xll.ohTrigger(RecalcTrigger,Trigger1Y)),NA())</f>
        <v>2.4612386980162881E-2</v>
      </c>
    </row>
    <row r="2494" spans="2:17" x14ac:dyDescent="0.2">
      <c r="B2494" s="46" t="s">
        <v>51</v>
      </c>
      <c r="D2494" s="49">
        <f>_xll.qlCalendarAdvance(LocalCalendar,$D2493,B2494,"f",FALSE)</f>
        <v>57109</v>
      </c>
      <c r="E2494" s="49">
        <f>_xll.qlInterestRateIndexValueDate(IndexON,D2494)</f>
        <v>57109</v>
      </c>
      <c r="F2494" s="52">
        <f>IFERROR(_xll.qlIndexFixing(IndexON,D2494,TRUE,_xll.ohTrigger(RecalcTrigger,TriggerON)),NA())</f>
        <v>1.7792009619119753E-2</v>
      </c>
      <c r="H2494" s="49">
        <f>_xll.qlCalendarAdvance(IborCalendar,$H2493,B2494,"f",FALSE)</f>
        <v>57096</v>
      </c>
      <c r="I2494" s="49">
        <f>_xll.qlInterestRateIndexValueDate(Index1M,$H2494)</f>
        <v>57098</v>
      </c>
      <c r="J2494" s="52">
        <f>IFERROR(_xll.qlIndexFixing(Index1M,$H2494,TRUE,_xll.ohTrigger(RecalcTrigger,Trigger1M)),NA())</f>
        <v>1.9960539931035113E-2</v>
      </c>
      <c r="K2494" s="52">
        <f>IFERROR(_xll.qlIndexFixing(ONIndex1M,I2494,TRUE,_xll.ohTrigger(RecalcTrigger,Trigger1M)),NA())</f>
        <v>1.9955945275882403E-2</v>
      </c>
      <c r="L2494" s="52">
        <f>IFERROR(_xll.qlIndexFixing(Index3M,H2494,TRUE,_xll.ohTrigger(RecalcTrigger,Trigger3M)),NA())</f>
        <v>2.1336895757464634E-2</v>
      </c>
      <c r="M2494" s="52">
        <f>IFERROR(_xll.qlIndexFixing(ONIndex3M,I2494,TRUE,_xll.ohTrigger(RecalcTrigger,Trigger3M)),NA())</f>
        <v>2.1311136418926679E-2</v>
      </c>
      <c r="N2494" s="52">
        <f>IFERROR(_xll.qlIndexFixing(Index6M,$H2494,TRUE,_xll.ohTrigger(RecalcTrigger,Trigger6M)),NA())</f>
        <v>2.2881347450351114E-2</v>
      </c>
      <c r="O2494" s="52">
        <f>IFERROR(_xll.qlIndexFixing(ONIndex6M,I2494,TRUE,_xll.ohTrigger(RecalcTrigger,Trigger6M)),NA())</f>
        <v>2.2812332253008272E-2</v>
      </c>
      <c r="P2494" s="52">
        <f>IFERROR(_xll.qlIndexFixing(Index1Y,$H2494,TRUE,_xll.ohTrigger(RecalcTrigger,Trigger1Y)),NA())</f>
        <v>2.4786431382261505E-2</v>
      </c>
      <c r="Q2494" s="52">
        <f>IFERROR(_xll.qlIndexFixing(ONIndex1Y,I2494,TRUE,_xll.ohTrigger(RecalcTrigger,Trigger1Y)),NA())</f>
        <v>2.4607853841298599E-2</v>
      </c>
    </row>
    <row r="2495" spans="2:17" x14ac:dyDescent="0.2">
      <c r="B2495" s="46" t="s">
        <v>51</v>
      </c>
      <c r="D2495" s="49">
        <f>_xll.qlCalendarAdvance(LocalCalendar,$D2494,B2495,"f",FALSE)</f>
        <v>57116</v>
      </c>
      <c r="E2495" s="49">
        <f>_xll.qlInterestRateIndexValueDate(IndexON,D2495)</f>
        <v>57116</v>
      </c>
      <c r="F2495" s="52">
        <f>IFERROR(_xll.qlIndexFixing(IndexON,D2495,TRUE,_xll.ohTrigger(RecalcTrigger,TriggerON)),NA())</f>
        <v>1.7787290213533424E-2</v>
      </c>
      <c r="H2495" s="49">
        <f>_xll.qlCalendarAdvance(IborCalendar,$H2494,B2495,"f",FALSE)</f>
        <v>57103</v>
      </c>
      <c r="I2495" s="49">
        <f>_xll.qlInterestRateIndexValueDate(Index1M,$H2495)</f>
        <v>57105</v>
      </c>
      <c r="J2495" s="52">
        <f>IFERROR(_xll.qlIndexFixing(Index1M,$H2495,TRUE,_xll.ohTrigger(RecalcTrigger,Trigger1M)),NA())</f>
        <v>1.9954702280656302E-2</v>
      </c>
      <c r="K2495" s="52">
        <f>IFERROR(_xll.qlIndexFixing(ONIndex1M,I2495,TRUE,_xll.ohTrigger(RecalcTrigger,Trigger1M)),NA())</f>
        <v>1.9950259747973931E-2</v>
      </c>
      <c r="L2495" s="52">
        <f>IFERROR(_xll.qlIndexFixing(Index3M,H2495,TRUE,_xll.ohTrigger(RecalcTrigger,Trigger3M)),NA())</f>
        <v>2.133208029116233E-2</v>
      </c>
      <c r="M2495" s="52">
        <f>IFERROR(_xll.qlIndexFixing(ONIndex3M,I2495,TRUE,_xll.ohTrigger(RecalcTrigger,Trigger3M)),NA())</f>
        <v>2.1306005276802154E-2</v>
      </c>
      <c r="N2495" s="52">
        <f>IFERROR(_xll.qlIndexFixing(Index6M,$H2495,TRUE,_xll.ohTrigger(RecalcTrigger,Trigger6M)),NA())</f>
        <v>2.2876159725623405E-2</v>
      </c>
      <c r="O2495" s="52">
        <f>IFERROR(_xll.qlIndexFixing(ONIndex6M,I2495,TRUE,_xll.ohTrigger(RecalcTrigger,Trigger6M)),NA())</f>
        <v>2.2807090419867393E-2</v>
      </c>
      <c r="P2495" s="52">
        <f>IFERROR(_xll.qlIndexFixing(Index1Y,$H2495,TRUE,_xll.ohTrigger(RecalcTrigger,Trigger1Y)),NA())</f>
        <v>2.4782040597848255E-2</v>
      </c>
      <c r="Q2495" s="52">
        <f>IFERROR(_xll.qlIndexFixing(ONIndex1Y,I2495,TRUE,_xll.ohTrigger(RecalcTrigger,Trigger1Y)),NA())</f>
        <v>2.4602349632196763E-2</v>
      </c>
    </row>
    <row r="2496" spans="2:17" x14ac:dyDescent="0.2">
      <c r="B2496" s="46" t="s">
        <v>51</v>
      </c>
      <c r="D2496" s="49">
        <f>_xll.qlCalendarAdvance(LocalCalendar,$D2495,B2496,"f",FALSE)</f>
        <v>57123</v>
      </c>
      <c r="E2496" s="49">
        <f>_xll.qlInterestRateIndexValueDate(IndexON,D2496)</f>
        <v>57123</v>
      </c>
      <c r="F2496" s="52">
        <f>IFERROR(_xll.qlIndexFixing(IndexON,D2496,TRUE,_xll.ohTrigger(RecalcTrigger,TriggerON)),NA())</f>
        <v>1.7782579873735216E-2</v>
      </c>
      <c r="H2496" s="49">
        <f>_xll.qlCalendarAdvance(IborCalendar,$H2495,B2496,"f",FALSE)</f>
        <v>57110</v>
      </c>
      <c r="I2496" s="49">
        <f>_xll.qlInterestRateIndexValueDate(Index1M,$H2496)</f>
        <v>57112</v>
      </c>
      <c r="J2496" s="52">
        <f>IFERROR(_xll.qlIndexFixing(Index1M,$H2496,TRUE,_xll.ohTrigger(RecalcTrigger,Trigger1M)),NA())</f>
        <v>1.9949192464073964E-2</v>
      </c>
      <c r="K2496" s="52">
        <f>IFERROR(_xll.qlIndexFixing(ONIndex1M,I2496,TRUE,_xll.ohTrigger(RecalcTrigger,Trigger1M)),NA())</f>
        <v>1.9944737267634238E-2</v>
      </c>
      <c r="L2496" s="52">
        <f>IFERROR(_xll.qlIndexFixing(Index3M,H2496,TRUE,_xll.ohTrigger(RecalcTrigger,Trigger3M)),NA())</f>
        <v>2.1327274030298986E-2</v>
      </c>
      <c r="M2496" s="52">
        <f>IFERROR(_xll.qlIndexFixing(ONIndex3M,I2496,TRUE,_xll.ohTrigger(RecalcTrigger,Trigger3M)),NA())</f>
        <v>2.1301164392335536E-2</v>
      </c>
      <c r="N2496" s="52">
        <f>IFERROR(_xll.qlIndexFixing(Index6M,$H2496,TRUE,_xll.ohTrigger(RecalcTrigger,Trigger6M)),NA())</f>
        <v>2.2871365211179998E-2</v>
      </c>
      <c r="O2496" s="52">
        <f>IFERROR(_xll.qlIndexFixing(ONIndex6M,I2496,TRUE,_xll.ohTrigger(RecalcTrigger,Trigger6M)),NA())</f>
        <v>2.2802229245311167E-2</v>
      </c>
      <c r="P2496" s="52">
        <f>IFERROR(_xll.qlIndexFixing(Index1Y,$H2496,TRUE,_xll.ohTrigger(RecalcTrigger,Trigger1Y)),NA())</f>
        <v>2.4776653926475895E-2</v>
      </c>
      <c r="Q2496" s="52">
        <f>IFERROR(_xll.qlIndexFixing(ONIndex1Y,I2496,TRUE,_xll.ohTrigger(RecalcTrigger,Trigger1Y)),NA())</f>
        <v>2.4597332311238063E-2</v>
      </c>
    </row>
    <row r="2497" spans="2:17" x14ac:dyDescent="0.2">
      <c r="B2497" s="46" t="s">
        <v>51</v>
      </c>
      <c r="D2497" s="49">
        <f>_xll.qlCalendarAdvance(LocalCalendar,$D2496,B2497,"f",FALSE)</f>
        <v>57130</v>
      </c>
      <c r="E2497" s="49">
        <f>_xll.qlInterestRateIndexValueDate(IndexON,D2497)</f>
        <v>57130</v>
      </c>
      <c r="F2497" s="52">
        <f>IFERROR(_xll.qlIndexFixing(IndexON,D2497,TRUE,_xll.ohTrigger(RecalcTrigger,TriggerON)),NA())</f>
        <v>1.7777878599725128E-2</v>
      </c>
      <c r="H2497" s="49">
        <f>_xll.qlCalendarAdvance(IborCalendar,$H2496,B2497,"f",FALSE)</f>
        <v>57117</v>
      </c>
      <c r="I2497" s="49">
        <f>_xll.qlInterestRateIndexValueDate(Index1M,$H2497)</f>
        <v>57119</v>
      </c>
      <c r="J2497" s="52">
        <f>IFERROR(_xll.qlIndexFixing(Index1M,$H2497,TRUE,_xll.ohTrigger(RecalcTrigger,Trigger1M)),NA())</f>
        <v>1.9943693266313577E-2</v>
      </c>
      <c r="K2497" s="52">
        <f>IFERROR(_xll.qlIndexFixing(ONIndex1M,I2497,TRUE,_xll.ohTrigger(RecalcTrigger,Trigger1M)),NA())</f>
        <v>1.9939225387268777E-2</v>
      </c>
      <c r="L2497" s="52">
        <f>IFERROR(_xll.qlIndexFixing(Index3M,H2497,TRUE,_xll.ohTrigger(RecalcTrigger,Trigger3M)),NA())</f>
        <v>2.1322477117029833E-2</v>
      </c>
      <c r="M2497" s="52">
        <f>IFERROR(_xll.qlIndexFixing(ONIndex3M,I2497,TRUE,_xll.ohTrigger(RecalcTrigger,Trigger3M)),NA())</f>
        <v>2.1296332799529694E-2</v>
      </c>
      <c r="N2497" s="52">
        <f>IFERROR(_xll.qlIndexFixing(Index6M,$H2497,TRUE,_xll.ohTrigger(RecalcTrigger,Trigger6M)),NA())</f>
        <v>2.2866580159658711E-2</v>
      </c>
      <c r="O2497" s="52">
        <f>IFERROR(_xll.qlIndexFixing(ONIndex6M,I2497,TRUE,_xll.ohTrigger(RecalcTrigger,Trigger6M)),NA())</f>
        <v>2.2797377414160991E-2</v>
      </c>
      <c r="P2497" s="52">
        <f>IFERROR(_xll.qlIndexFixing(Index1Y,$H2497,TRUE,_xll.ohTrigger(RecalcTrigger,Trigger1Y)),NA())</f>
        <v>2.4771780164006545E-2</v>
      </c>
      <c r="Q2497" s="52">
        <f>IFERROR(_xll.qlIndexFixing(ONIndex1Y,I2497,TRUE,_xll.ohTrigger(RecalcTrigger,Trigger1Y)),NA())</f>
        <v>2.4592324717964686E-2</v>
      </c>
    </row>
    <row r="2498" spans="2:17" x14ac:dyDescent="0.2">
      <c r="B2498" s="46" t="s">
        <v>51</v>
      </c>
      <c r="D2498" s="49">
        <f>_xll.qlCalendarAdvance(LocalCalendar,$D2497,B2498,"f",FALSE)</f>
        <v>57137</v>
      </c>
      <c r="E2498" s="49">
        <f>_xll.qlInterestRateIndexValueDate(IndexON,D2498)</f>
        <v>57137</v>
      </c>
      <c r="F2498" s="52">
        <f>IFERROR(_xll.qlIndexFixing(IndexON,D2498,TRUE,_xll.ohTrigger(RecalcTrigger,TriggerON)),NA())</f>
        <v>1.7773186391742968E-2</v>
      </c>
      <c r="H2498" s="49">
        <f>_xll.qlCalendarAdvance(IborCalendar,$H2497,B2498,"f",FALSE)</f>
        <v>57124</v>
      </c>
      <c r="I2498" s="49">
        <f>_xll.qlInterestRateIndexValueDate(Index1M,$H2498)</f>
        <v>57126</v>
      </c>
      <c r="J2498" s="52">
        <f>IFERROR(_xll.qlIndexFixing(Index1M,$H2498,TRUE,_xll.ohTrigger(RecalcTrigger,Trigger1M)),NA())</f>
        <v>1.9938204687354511E-2</v>
      </c>
      <c r="K2498" s="52">
        <f>IFERROR(_xll.qlIndexFixing(ONIndex1M,I2498,TRUE,_xll.ohTrigger(RecalcTrigger,Trigger1M)),NA())</f>
        <v>1.9933883464664515E-2</v>
      </c>
      <c r="L2498" s="52">
        <f>IFERROR(_xll.qlIndexFixing(Index3M,H2498,TRUE,_xll.ohTrigger(RecalcTrigger,Trigger3M)),NA())</f>
        <v>2.13179794378992E-2</v>
      </c>
      <c r="M2498" s="52">
        <f>IFERROR(_xll.qlIndexFixing(ONIndex3M,I2498,TRUE,_xll.ohTrigger(RecalcTrigger,Trigger3M)),NA())</f>
        <v>2.1291796036890798E-2</v>
      </c>
      <c r="N2498" s="52">
        <f>IFERROR(_xll.qlIndexFixing(Index6M,$H2498,TRUE,_xll.ohTrigger(RecalcTrigger,Trigger6M)),NA())</f>
        <v>2.2861804570990411E-2</v>
      </c>
      <c r="O2498" s="52">
        <f>IFERROR(_xll.qlIndexFixing(ONIndex6M,I2498,TRUE,_xll.ohTrigger(RecalcTrigger,Trigger6M)),NA())</f>
        <v>2.2792910922644349E-2</v>
      </c>
      <c r="P2498" s="52">
        <f>IFERROR(_xll.qlIndexFixing(Index1Y,$H2498,TRUE,_xll.ohTrigger(RecalcTrigger,Trigger1Y)),NA())</f>
        <v>2.4767420458367672E-2</v>
      </c>
      <c r="Q2498" s="52">
        <f>IFERROR(_xll.qlIndexFixing(ONIndex1Y,I2498,TRUE,_xll.ohTrigger(RecalcTrigger,Trigger1Y)),NA())</f>
        <v>2.4587809863860777E-2</v>
      </c>
    </row>
    <row r="2499" spans="2:17" x14ac:dyDescent="0.2">
      <c r="B2499" s="46" t="s">
        <v>51</v>
      </c>
      <c r="D2499" s="49">
        <f>_xll.qlCalendarAdvance(LocalCalendar,$D2498,B2499,"f",FALSE)</f>
        <v>57144</v>
      </c>
      <c r="E2499" s="49">
        <f>_xll.qlInterestRateIndexValueDate(IndexON,D2499)</f>
        <v>57144</v>
      </c>
      <c r="F2499" s="52">
        <f>IFERROR(_xll.qlIndexFixing(IndexON,D2499,TRUE,_xll.ohTrigger(RecalcTrigger,TriggerON)),NA())</f>
        <v>1.7768503249628864E-2</v>
      </c>
      <c r="H2499" s="49">
        <f>_xll.qlCalendarAdvance(IborCalendar,$H2498,B2499,"f",FALSE)</f>
        <v>57131</v>
      </c>
      <c r="I2499" s="49">
        <f>_xll.qlInterestRateIndexValueDate(Index1M,$H2499)</f>
        <v>57133</v>
      </c>
      <c r="J2499" s="52">
        <f>IFERROR(_xll.qlIndexFixing(Index1M,$H2499,TRUE,_xll.ohTrigger(RecalcTrigger,Trigger1M)),NA())</f>
        <v>1.9932726727189033E-2</v>
      </c>
      <c r="K2499" s="52">
        <f>IFERROR(_xll.qlIndexFixing(ONIndex1M,I2499,TRUE,_xll.ohTrigger(RecalcTrigger,Trigger1M)),NA())</f>
        <v>1.9928233426727004E-2</v>
      </c>
      <c r="L2499" s="52">
        <f>IFERROR(_xll.qlIndexFixing(Index3M,H2499,TRUE,_xll.ohTrigger(RecalcTrigger,Trigger3M)),NA())</f>
        <v>2.1313201605300591E-2</v>
      </c>
      <c r="M2499" s="52">
        <f>IFERROR(_xll.qlIndexFixing(ONIndex3M,I2499,TRUE,_xll.ohTrigger(RecalcTrigger,Trigger3M)),NA())</f>
        <v>2.1286697489140138E-2</v>
      </c>
      <c r="N2499" s="52">
        <f>IFERROR(_xll.qlIndexFixing(Index6M,$H2499,TRUE,_xll.ohTrigger(RecalcTrigger,Trigger6M)),NA())</f>
        <v>2.2857038445106399E-2</v>
      </c>
      <c r="O2499" s="52">
        <f>IFERROR(_xll.qlIndexFixing(ONIndex6M,I2499,TRUE,_xll.ohTrigger(RecalcTrigger,Trigger6M)),NA())</f>
        <v>2.2787701782265302E-2</v>
      </c>
      <c r="P2499" s="52">
        <f>IFERROR(_xll.qlIndexFixing(Index1Y,$H2499,TRUE,_xll.ohTrigger(RecalcTrigger,Trigger1Y)),NA())</f>
        <v>2.4762062623046515E-2</v>
      </c>
      <c r="Q2499" s="52">
        <f>IFERROR(_xll.qlIndexFixing(ONIndex1Y,I2499,TRUE,_xll.ohTrigger(RecalcTrigger,Trigger1Y)),NA())</f>
        <v>2.4582338714713714E-2</v>
      </c>
    </row>
    <row r="2500" spans="2:17" x14ac:dyDescent="0.2">
      <c r="B2500" s="46" t="s">
        <v>51</v>
      </c>
      <c r="D2500" s="49">
        <f>_xll.qlCalendarAdvance(LocalCalendar,$D2499,B2500,"f",FALSE)</f>
        <v>57151</v>
      </c>
      <c r="E2500" s="49">
        <f>_xll.qlInterestRateIndexValueDate(IndexON,D2500)</f>
        <v>57151</v>
      </c>
      <c r="F2500" s="52">
        <f>IFERROR(_xll.qlIndexFixing(IndexON,D2500,TRUE,_xll.ohTrigger(RecalcTrigger,TriggerON)),NA())</f>
        <v>1.7763829173302881E-2</v>
      </c>
      <c r="H2500" s="49">
        <f>_xll.qlCalendarAdvance(IborCalendar,$H2499,B2500,"f",FALSE)</f>
        <v>57138</v>
      </c>
      <c r="I2500" s="49">
        <f>_xll.qlInterestRateIndexValueDate(Index1M,$H2500)</f>
        <v>57140</v>
      </c>
      <c r="J2500" s="52">
        <f>IFERROR(_xll.qlIndexFixing(Index1M,$H2500,TRUE,_xll.ohTrigger(RecalcTrigger,Trigger1M)),NA())</f>
        <v>1.9927259385793934E-2</v>
      </c>
      <c r="K2500" s="52">
        <f>IFERROR(_xll.qlIndexFixing(ONIndex1M,I2500,TRUE,_xll.ohTrigger(RecalcTrigger,Trigger1M)),NA())</f>
        <v>1.9922753346444111E-2</v>
      </c>
      <c r="L2500" s="52">
        <f>IFERROR(_xll.qlIndexFixing(Index3M,H2500,TRUE,_xll.ohTrigger(RecalcTrigger,Trigger3M)),NA())</f>
        <v>2.130814246245245E-2</v>
      </c>
      <c r="M2500" s="52">
        <f>IFERROR(_xll.qlIndexFixing(ONIndex3M,I2500,TRUE,_xll.ohTrigger(RecalcTrigger,Trigger3M)),NA())</f>
        <v>2.1281893771503135E-2</v>
      </c>
      <c r="N2500" s="52">
        <f>IFERROR(_xll.qlIndexFixing(Index6M,$H2500,TRUE,_xll.ohTrigger(RecalcTrigger,Trigger6M)),NA())</f>
        <v>2.2852281781939265E-2</v>
      </c>
      <c r="O2500" s="52">
        <f>IFERROR(_xll.qlIndexFixing(ONIndex6M,I2500,TRUE,_xll.ohTrigger(RecalcTrigger,Trigger6M)),NA())</f>
        <v>2.2782877981519789E-2</v>
      </c>
      <c r="P2500" s="52">
        <f>IFERROR(_xll.qlIndexFixing(Index1Y,$H2500,TRUE,_xll.ohTrigger(RecalcTrigger,Trigger1Y)),NA())</f>
        <v>2.4757218844266588E-2</v>
      </c>
      <c r="Q2500" s="52">
        <f>IFERROR(_xll.qlIndexFixing(ONIndex1Y,I2500,TRUE,_xll.ohTrigger(RecalcTrigger,Trigger1Y)),NA())</f>
        <v>2.4577360304682827E-2</v>
      </c>
    </row>
    <row r="2501" spans="2:17" x14ac:dyDescent="0.2">
      <c r="B2501" s="46" t="s">
        <v>51</v>
      </c>
      <c r="D2501" s="49">
        <f>_xll.qlCalendarAdvance(LocalCalendar,$D2500,B2501,"f",FALSE)</f>
        <v>57158</v>
      </c>
      <c r="E2501" s="49">
        <f>_xll.qlInterestRateIndexValueDate(IndexON,D2501)</f>
        <v>57158</v>
      </c>
      <c r="F2501" s="52">
        <f>IFERROR(_xll.qlIndexFixing(IndexON,D2501,TRUE,_xll.ohTrigger(RecalcTrigger,TriggerON)),NA())</f>
        <v>1.7759164162765018E-2</v>
      </c>
      <c r="H2501" s="49">
        <f>_xll.qlCalendarAdvance(IborCalendar,$H2500,B2501,"f",FALSE)</f>
        <v>57145</v>
      </c>
      <c r="I2501" s="49">
        <f>_xll.qlInterestRateIndexValueDate(Index1M,$H2501)</f>
        <v>57147</v>
      </c>
      <c r="J2501" s="52">
        <f>IFERROR(_xll.qlIndexFixing(Index1M,$H2501,TRUE,_xll.ohTrigger(RecalcTrigger,Trigger1M)),NA())</f>
        <v>1.9921802663158898E-2</v>
      </c>
      <c r="K2501" s="52">
        <f>IFERROR(_xll.qlIndexFixing(ONIndex1M,I2501,TRUE,_xll.ohTrigger(RecalcTrigger,Trigger1M)),NA())</f>
        <v>1.9917283866215385E-2</v>
      </c>
      <c r="L2501" s="52">
        <f>IFERROR(_xll.qlIndexFixing(Index3M,H2501,TRUE,_xll.ohTrigger(RecalcTrigger,Trigger3M)),NA())</f>
        <v>2.1303382939218192E-2</v>
      </c>
      <c r="M2501" s="52">
        <f>IFERROR(_xll.qlIndexFixing(ONIndex3M,I2501,TRUE,_xll.ohTrigger(RecalcTrigger,Trigger3M)),NA())</f>
        <v>2.1277099345606842E-2</v>
      </c>
      <c r="N2501" s="52">
        <f>IFERROR(_xll.qlIndexFixing(Index6M,$H2501,TRUE,_xll.ohTrigger(RecalcTrigger,Trigger6M)),NA())</f>
        <v>2.2847534581418152E-2</v>
      </c>
      <c r="O2501" s="52">
        <f>IFERROR(_xll.qlIndexFixing(ONIndex6M,I2501,TRUE,_xll.ohTrigger(RecalcTrigger,Trigger6M)),NA())</f>
        <v>2.2778063524180325E-2</v>
      </c>
      <c r="P2501" s="52">
        <f>IFERROR(_xll.qlIndexFixing(Index1Y,$H2501,TRUE,_xll.ohTrigger(RecalcTrigger,Trigger1Y)),NA())</f>
        <v>2.4752385059759976E-2</v>
      </c>
      <c r="Q2501" s="52">
        <f>IFERROR(_xll.qlIndexFixing(ONIndex1Y,I2501,TRUE,_xll.ohTrigger(RecalcTrigger,Trigger1Y)),NA())</f>
        <v>2.4572391622390555E-2</v>
      </c>
    </row>
    <row r="2502" spans="2:17" x14ac:dyDescent="0.2">
      <c r="B2502" s="46" t="s">
        <v>51</v>
      </c>
      <c r="D2502" s="49">
        <f>_xll.qlCalendarAdvance(LocalCalendar,$D2501,B2502,"f",FALSE)</f>
        <v>57166</v>
      </c>
      <c r="E2502" s="49">
        <f>_xll.qlInterestRateIndexValueDate(IndexON,D2502)</f>
        <v>57166</v>
      </c>
      <c r="F2502" s="52">
        <f>IFERROR(_xll.qlIndexFixing(IndexON,D2502,TRUE,_xll.ohTrigger(RecalcTrigger,TriggerON)),NA())</f>
        <v>1.775384382347589E-2</v>
      </c>
      <c r="H2502" s="49">
        <f>_xll.qlCalendarAdvance(IborCalendar,$H2501,B2502,"f",FALSE)</f>
        <v>57152</v>
      </c>
      <c r="I2502" s="49">
        <f>_xll.qlInterestRateIndexValueDate(Index1M,$H2502)</f>
        <v>57154</v>
      </c>
      <c r="J2502" s="52">
        <f>IFERROR(_xll.qlIndexFixing(Index1M,$H2502,TRUE,_xll.ohTrigger(RecalcTrigger,Trigger1M)),NA())</f>
        <v>1.991635655926588E-2</v>
      </c>
      <c r="K2502" s="52">
        <f>IFERROR(_xll.qlIndexFixing(ONIndex1M,I2502,TRUE,_xll.ohTrigger(RecalcTrigger,Trigger1M)),NA())</f>
        <v>1.9911824985960891E-2</v>
      </c>
      <c r="L2502" s="52">
        <f>IFERROR(_xll.qlIndexFixing(Index3M,H2502,TRUE,_xll.ohTrigger(RecalcTrigger,Trigger3M)),NA())</f>
        <v>2.1298632763406346E-2</v>
      </c>
      <c r="M2502" s="52">
        <f>IFERROR(_xll.qlIndexFixing(ONIndex3M,I2502,TRUE,_xll.ohTrigger(RecalcTrigger,Trigger3M)),NA())</f>
        <v>2.1272314211424614E-2</v>
      </c>
      <c r="N2502" s="52">
        <f>IFERROR(_xll.qlIndexFixing(Index6M,$H2502,TRUE,_xll.ohTrigger(RecalcTrigger,Trigger6M)),NA())</f>
        <v>2.2843570539379812E-2</v>
      </c>
      <c r="O2502" s="52">
        <f>IFERROR(_xll.qlIndexFixing(ONIndex6M,I2502,TRUE,_xll.ohTrigger(RecalcTrigger,Trigger6M)),NA())</f>
        <v>2.2773258410273556E-2</v>
      </c>
      <c r="P2502" s="52">
        <f>IFERROR(_xll.qlIndexFixing(Index1Y,$H2502,TRUE,_xll.ohTrigger(RecalcTrigger,Trigger1Y)),NA())</f>
        <v>2.4747561269384006E-2</v>
      </c>
      <c r="Q2502" s="52">
        <f>IFERROR(_xll.qlIndexFixing(ONIndex1Y,I2502,TRUE,_xll.ohTrigger(RecalcTrigger,Trigger1Y)),NA())</f>
        <v>2.4567432667783606E-2</v>
      </c>
    </row>
    <row r="2503" spans="2:17" x14ac:dyDescent="0.2">
      <c r="B2503" s="46" t="s">
        <v>51</v>
      </c>
      <c r="D2503" s="49">
        <f>_xll.qlCalendarAdvance(LocalCalendar,$D2502,B2503,"f",FALSE)</f>
        <v>57173</v>
      </c>
      <c r="E2503" s="49">
        <f>_xll.qlInterestRateIndexValueDate(IndexON,D2503)</f>
        <v>57173</v>
      </c>
      <c r="F2503" s="52">
        <f>IFERROR(_xll.qlIndexFixing(IndexON,D2503,TRUE,_xll.ohTrigger(RecalcTrigger,TriggerON)),NA())</f>
        <v>1.7749198239958019E-2</v>
      </c>
      <c r="H2503" s="49">
        <f>_xll.qlCalendarAdvance(IborCalendar,$H2502,B2503,"f",FALSE)</f>
        <v>57159</v>
      </c>
      <c r="I2503" s="49">
        <f>_xll.qlInterestRateIndexValueDate(Index1M,$H2503)</f>
        <v>57161</v>
      </c>
      <c r="J2503" s="52">
        <f>IFERROR(_xll.qlIndexFixing(Index1M,$H2503,TRUE,_xll.ohTrigger(RecalcTrigger,Trigger1M)),NA())</f>
        <v>1.9910921074107139E-2</v>
      </c>
      <c r="K2503" s="52">
        <f>IFERROR(_xll.qlIndexFixing(ONIndex1M,I2503,TRUE,_xll.ohTrigger(RecalcTrigger,Trigger1M)),NA())</f>
        <v>1.990637670578721E-2</v>
      </c>
      <c r="L2503" s="52">
        <f>IFERROR(_xll.qlIndexFixing(Index3M,H2503,TRUE,_xll.ohTrigger(RecalcTrigger,Trigger3M)),NA())</f>
        <v>2.129301676455898E-2</v>
      </c>
      <c r="M2503" s="52">
        <f>IFERROR(_xll.qlIndexFixing(ONIndex3M,I2503,TRUE,_xll.ohTrigger(RecalcTrigger,Trigger3M)),NA())</f>
        <v>2.1267538368929806E-2</v>
      </c>
      <c r="N2503" s="52">
        <f>IFERROR(_xll.qlIndexFixing(Index6M,$H2503,TRUE,_xll.ohTrigger(RecalcTrigger,Trigger6M)),NA())</f>
        <v>2.2836907285033011E-2</v>
      </c>
      <c r="O2503" s="52">
        <f>IFERROR(_xll.qlIndexFixing(ONIndex6M,I2503,TRUE,_xll.ohTrigger(RecalcTrigger,Trigger6M)),NA())</f>
        <v>2.2768462639826126E-2</v>
      </c>
      <c r="P2503" s="52">
        <f>IFERROR(_xll.qlIndexFixing(Index1Y,$H2503,TRUE,_xll.ohTrigger(RecalcTrigger,Trigger1Y)),NA())</f>
        <v>2.4741229864634232E-2</v>
      </c>
      <c r="Q2503" s="52">
        <f>IFERROR(_xll.qlIndexFixing(ONIndex1Y,I2503,TRUE,_xll.ohTrigger(RecalcTrigger,Trigger1Y)),NA())</f>
        <v>2.4562483440915273E-2</v>
      </c>
    </row>
    <row r="2504" spans="2:17" x14ac:dyDescent="0.2">
      <c r="B2504" s="46" t="s">
        <v>51</v>
      </c>
      <c r="D2504" s="49">
        <f>_xll.qlCalendarAdvance(LocalCalendar,$D2503,B2504,"f",FALSE)</f>
        <v>57180</v>
      </c>
      <c r="E2504" s="49">
        <f>_xll.qlInterestRateIndexValueDate(IndexON,D2504)</f>
        <v>57180</v>
      </c>
      <c r="F2504" s="52">
        <f>IFERROR(_xll.qlIndexFixing(IndexON,D2504,TRUE,_xll.ohTrigger(RecalcTrigger,TriggerON)),NA())</f>
        <v>1.7744561722308205E-2</v>
      </c>
      <c r="H2504" s="49">
        <f>_xll.qlCalendarAdvance(IborCalendar,$H2503,B2504,"f",FALSE)</f>
        <v>57166</v>
      </c>
      <c r="I2504" s="49">
        <f>_xll.qlInterestRateIndexValueDate(Index1M,$H2504)</f>
        <v>57168</v>
      </c>
      <c r="J2504" s="52">
        <f>IFERROR(_xll.qlIndexFixing(Index1M,$H2504,TRUE,_xll.ohTrigger(RecalcTrigger,Trigger1M)),NA())</f>
        <v>1.990549620765689E-2</v>
      </c>
      <c r="K2504" s="52">
        <f>IFERROR(_xll.qlIndexFixing(ONIndex1M,I2504,TRUE,_xll.ohTrigger(RecalcTrigger,Trigger1M)),NA())</f>
        <v>1.9900939025561115E-2</v>
      </c>
      <c r="L2504" s="52">
        <f>IFERROR(_xll.qlIndexFixing(Index3M,H2504,TRUE,_xll.ohTrigger(RecalcTrigger,Trigger3M)),NA())</f>
        <v>2.1289452663160575E-2</v>
      </c>
      <c r="M2504" s="52">
        <f>IFERROR(_xll.qlIndexFixing(ONIndex3M,I2504,TRUE,_xll.ohTrigger(RecalcTrigger,Trigger3M)),NA())</f>
        <v>2.1262771818122417E-2</v>
      </c>
      <c r="N2504" s="52">
        <f>IFERROR(_xll.qlIndexFixing(Index6M,$H2504,TRUE,_xll.ohTrigger(RecalcTrigger,Trigger6M)),NA())</f>
        <v>2.2833349755055132E-2</v>
      </c>
      <c r="O2504" s="52">
        <f>IFERROR(_xll.qlIndexFixing(ONIndex6M,I2504,TRUE,_xll.ohTrigger(RecalcTrigger,Trigger6M)),NA())</f>
        <v>2.2763676212784745E-2</v>
      </c>
      <c r="P2504" s="52">
        <f>IFERROR(_xll.qlIndexFixing(Index1Y,$H2504,TRUE,_xll.ohTrigger(RecalcTrigger,Trigger1Y)),NA())</f>
        <v>2.4737943670448334E-2</v>
      </c>
      <c r="Q2504" s="52">
        <f>IFERROR(_xll.qlIndexFixing(ONIndex1Y,I2504,TRUE,_xll.ohTrigger(RecalcTrigger,Trigger1Y)),NA())</f>
        <v>2.4557543941838844E-2</v>
      </c>
    </row>
    <row r="2505" spans="2:17" x14ac:dyDescent="0.2">
      <c r="B2505" s="46" t="s">
        <v>51</v>
      </c>
      <c r="D2505" s="49">
        <f>_xll.qlCalendarAdvance(LocalCalendar,$D2504,B2505,"f",FALSE)</f>
        <v>57187</v>
      </c>
      <c r="E2505" s="49">
        <f>_xll.qlInterestRateIndexValueDate(IndexON,D2505)</f>
        <v>57187</v>
      </c>
      <c r="F2505" s="52">
        <f>IFERROR(_xll.qlIndexFixing(IndexON,D2505,TRUE,_xll.ohTrigger(RecalcTrigger,TriggerON)),NA())</f>
        <v>1.7739934270526447E-2</v>
      </c>
      <c r="H2505" s="49">
        <f>_xll.qlCalendarAdvance(IborCalendar,$H2504,B2505,"f",FALSE)</f>
        <v>57173</v>
      </c>
      <c r="I2505" s="49">
        <f>_xll.qlInterestRateIndexValueDate(Index1M,$H2505)</f>
        <v>57175</v>
      </c>
      <c r="J2505" s="52">
        <f>IFERROR(_xll.qlIndexFixing(Index1M,$H2505,TRUE,_xll.ohTrigger(RecalcTrigger,Trigger1M)),NA())</f>
        <v>1.9900081959909978E-2</v>
      </c>
      <c r="K2505" s="52">
        <f>IFERROR(_xll.qlIndexFixing(ONIndex1M,I2505,TRUE,_xll.ohTrigger(RecalcTrigger,Trigger1M)),NA())</f>
        <v>1.9895511945389188E-2</v>
      </c>
      <c r="L2505" s="52">
        <f>IFERROR(_xll.qlIndexFixing(Index3M,H2505,TRUE,_xll.ohTrigger(RecalcTrigger,Trigger3M)),NA())</f>
        <v>2.1284438320156619E-2</v>
      </c>
      <c r="M2505" s="52">
        <f>IFERROR(_xll.qlIndexFixing(ONIndex3M,I2505,TRUE,_xll.ohTrigger(RecalcTrigger,Trigger3M)),NA())</f>
        <v>2.1258014559109029E-2</v>
      </c>
      <c r="N2505" s="52">
        <f>IFERROR(_xll.qlIndexFixing(Index6M,$H2505,TRUE,_xll.ohTrigger(RecalcTrigger,Trigger6M)),NA())</f>
        <v>2.2829028361155912E-2</v>
      </c>
      <c r="O2505" s="52">
        <f>IFERROR(_xll.qlIndexFixing(ONIndex6M,I2505,TRUE,_xll.ohTrigger(RecalcTrigger,Trigger6M)),NA())</f>
        <v>2.2758899129255994E-2</v>
      </c>
      <c r="P2505" s="52">
        <f>IFERROR(_xll.qlIndexFixing(Index1Y,$H2505,TRUE,_xll.ohTrigger(RecalcTrigger,Trigger1Y)),NA())</f>
        <v>2.4733149861602431E-2</v>
      </c>
      <c r="Q2505" s="52">
        <f>IFERROR(_xll.qlIndexFixing(ONIndex1Y,I2505,TRUE,_xll.ohTrigger(RecalcTrigger,Trigger1Y)),NA())</f>
        <v>2.455261417044774E-2</v>
      </c>
    </row>
    <row r="2506" spans="2:17" x14ac:dyDescent="0.2">
      <c r="B2506" s="46" t="s">
        <v>51</v>
      </c>
      <c r="D2506" s="49">
        <f>_xll.qlCalendarAdvance(LocalCalendar,$D2505,B2506,"f",FALSE)</f>
        <v>57194</v>
      </c>
      <c r="E2506" s="49">
        <f>_xll.qlInterestRateIndexValueDate(IndexON,D2506)</f>
        <v>57194</v>
      </c>
      <c r="F2506" s="52">
        <f>IFERROR(_xll.qlIndexFixing(IndexON,D2506,TRUE,_xll.ohTrigger(RecalcTrigger,TriggerON)),NA())</f>
        <v>1.7735315884612746E-2</v>
      </c>
      <c r="H2506" s="49">
        <f>_xll.qlCalendarAdvance(IborCalendar,$H2505,B2506,"f",FALSE)</f>
        <v>57180</v>
      </c>
      <c r="I2506" s="49">
        <f>_xll.qlInterestRateIndexValueDate(Index1M,$H2506)</f>
        <v>57182</v>
      </c>
      <c r="J2506" s="52">
        <f>IFERROR(_xll.qlIndexFixing(Index1M,$H2506,TRUE,_xll.ohTrigger(RecalcTrigger,Trigger1M)),NA())</f>
        <v>1.9894678330845773E-2</v>
      </c>
      <c r="K2506" s="52">
        <f>IFERROR(_xll.qlIndexFixing(ONIndex1M,I2506,TRUE,_xll.ohTrigger(RecalcTrigger,Trigger1M)),NA())</f>
        <v>1.9890095465218138E-2</v>
      </c>
      <c r="L2506" s="52">
        <f>IFERROR(_xll.qlIndexFixing(Index3M,H2506,TRUE,_xll.ohTrigger(RecalcTrigger,Trigger3M)),NA())</f>
        <v>2.1279725533686608E-2</v>
      </c>
      <c r="M2506" s="52">
        <f>IFERROR(_xll.qlIndexFixing(ONIndex3M,I2506,TRUE,_xll.ohTrigger(RecalcTrigger,Trigger3M)),NA())</f>
        <v>2.1253266591729769E-2</v>
      </c>
      <c r="N2506" s="52">
        <f>IFERROR(_xll.qlIndexFixing(Index6M,$H2506,TRUE,_xll.ohTrigger(RecalcTrigger,Trigger6M)),NA())</f>
        <v>2.2823940516132853E-2</v>
      </c>
      <c r="O2506" s="52">
        <f>IFERROR(_xll.qlIndexFixing(ONIndex6M,I2506,TRUE,_xll.ohTrigger(RecalcTrigger,Trigger6M)),NA())</f>
        <v>2.2754131389106647E-2</v>
      </c>
      <c r="P2506" s="52">
        <f>IFERROR(_xll.qlIndexFixing(Index1Y,$H2506,TRUE,_xll.ohTrigger(RecalcTrigger,Trigger1Y)),NA())</f>
        <v>2.4728366046314332E-2</v>
      </c>
      <c r="Q2506" s="52">
        <f>IFERROR(_xll.qlIndexFixing(ONIndex1Y,I2506,TRUE,_xll.ohTrigger(RecalcTrigger,Trigger1Y)),NA())</f>
        <v>2.454769412679525E-2</v>
      </c>
    </row>
    <row r="2507" spans="2:17" x14ac:dyDescent="0.2">
      <c r="B2507" s="46" t="s">
        <v>51</v>
      </c>
      <c r="D2507" s="49">
        <f>_xll.qlCalendarAdvance(LocalCalendar,$D2506,B2507,"f",FALSE)</f>
        <v>57201</v>
      </c>
      <c r="E2507" s="49">
        <f>_xll.qlInterestRateIndexValueDate(IndexON,D2507)</f>
        <v>57201</v>
      </c>
      <c r="F2507" s="52">
        <f>IFERROR(_xll.qlIndexFixing(IndexON,D2507,TRUE,_xll.ohTrigger(RecalcTrigger,TriggerON)),NA())</f>
        <v>1.77307065645671E-2</v>
      </c>
      <c r="H2507" s="49">
        <f>_xll.qlCalendarAdvance(IborCalendar,$H2506,B2507,"f",FALSE)</f>
        <v>57187</v>
      </c>
      <c r="I2507" s="49">
        <f>_xll.qlInterestRateIndexValueDate(Index1M,$H2507)</f>
        <v>57189</v>
      </c>
      <c r="J2507" s="52">
        <f>IFERROR(_xll.qlIndexFixing(Index1M,$H2507,TRUE,_xll.ohTrigger(RecalcTrigger,Trigger1M)),NA())</f>
        <v>1.9889450177739687E-2</v>
      </c>
      <c r="K2507" s="52">
        <f>IFERROR(_xll.qlIndexFixing(ONIndex1M,I2507,TRUE,_xll.ohTrigger(RecalcTrigger,Trigger1M)),NA())</f>
        <v>1.9884689585047965E-2</v>
      </c>
      <c r="L2507" s="52">
        <f>IFERROR(_xll.qlIndexFixing(Index3M,H2507,TRUE,_xll.ohTrigger(RecalcTrigger,Trigger3M)),NA())</f>
        <v>2.1275022094467234E-2</v>
      </c>
      <c r="M2507" s="52">
        <f>IFERROR(_xll.qlIndexFixing(ONIndex3M,I2507,TRUE,_xll.ohTrigger(RecalcTrigger,Trigger3M)),NA())</f>
        <v>2.124852791609122E-2</v>
      </c>
      <c r="N2507" s="52">
        <f>IFERROR(_xll.qlIndexFixing(Index6M,$H2507,TRUE,_xll.ohTrigger(RecalcTrigger,Trigger6M)),NA())</f>
        <v>2.2819250090064119E-2</v>
      </c>
      <c r="O2507" s="52">
        <f>IFERROR(_xll.qlIndexFixing(ONIndex6M,I2507,TRUE,_xll.ohTrigger(RecalcTrigger,Trigger6M)),NA())</f>
        <v>2.2749372992416639E-2</v>
      </c>
      <c r="P2507" s="52">
        <f>IFERROR(_xll.qlIndexFixing(Index1Y,$H2507,TRUE,_xll.ohTrigger(RecalcTrigger,Trigger1Y)),NA())</f>
        <v>2.4723592224441378E-2</v>
      </c>
      <c r="Q2507" s="52">
        <f>IFERROR(_xll.qlIndexFixing(ONIndex1Y,I2507,TRUE,_xll.ohTrigger(RecalcTrigger,Trigger1Y)),NA())</f>
        <v>2.4542783810828084E-2</v>
      </c>
    </row>
    <row r="2508" spans="2:17" x14ac:dyDescent="0.2">
      <c r="B2508" s="46" t="s">
        <v>51</v>
      </c>
      <c r="D2508" s="49">
        <f>_xll.qlCalendarAdvance(LocalCalendar,$D2507,B2508,"f",FALSE)</f>
        <v>57208</v>
      </c>
      <c r="E2508" s="49">
        <f>_xll.qlInterestRateIndexValueDate(IndexON,D2508)</f>
        <v>57208</v>
      </c>
      <c r="F2508" s="52">
        <f>IFERROR(_xll.qlIndexFixing(IndexON,D2508,TRUE,_xll.ohTrigger(RecalcTrigger,TriggerON)),NA())</f>
        <v>1.7726106310469447E-2</v>
      </c>
      <c r="H2508" s="49">
        <f>_xll.qlCalendarAdvance(IborCalendar,$H2507,B2508,"f",FALSE)</f>
        <v>57194</v>
      </c>
      <c r="I2508" s="49">
        <f>_xll.qlInterestRateIndexValueDate(Index1M,$H2508)</f>
        <v>57196</v>
      </c>
      <c r="J2508" s="52">
        <f>IFERROR(_xll.qlIndexFixing(Index1M,$H2508,TRUE,_xll.ohTrigger(RecalcTrigger,Trigger1M)),NA())</f>
        <v>1.9884068247440767E-2</v>
      </c>
      <c r="K2508" s="52">
        <f>IFERROR(_xll.qlIndexFixing(ONIndex1M,I2508,TRUE,_xll.ohTrigger(RecalcTrigger,Trigger1M)),NA())</f>
        <v>1.987929430487867E-2</v>
      </c>
      <c r="L2508" s="52">
        <f>IFERROR(_xll.qlIndexFixing(Index3M,H2508,TRUE,_xll.ohTrigger(RecalcTrigger,Trigger3M)),NA())</f>
        <v>2.1270328002461921E-2</v>
      </c>
      <c r="M2508" s="52">
        <f>IFERROR(_xll.qlIndexFixing(ONIndex3M,I2508,TRUE,_xll.ohTrigger(RecalcTrigger,Trigger3M)),NA())</f>
        <v>2.1243798532166736E-2</v>
      </c>
      <c r="N2508" s="52">
        <f>IFERROR(_xll.qlIndexFixing(Index6M,$H2508,TRUE,_xll.ohTrigger(RecalcTrigger,Trigger6M)),NA())</f>
        <v>2.2814569126166112E-2</v>
      </c>
      <c r="O2508" s="52">
        <f>IFERROR(_xll.qlIndexFixing(ONIndex6M,I2508,TRUE,_xll.ohTrigger(RecalcTrigger,Trigger6M)),NA())</f>
        <v>2.274462393913268E-2</v>
      </c>
      <c r="P2508" s="52">
        <f>IFERROR(_xll.qlIndexFixing(Index1Y,$H2508,TRUE,_xll.ohTrigger(RecalcTrigger,Trigger1Y)),NA())</f>
        <v>2.4718828395841119E-2</v>
      </c>
      <c r="Q2508" s="52">
        <f>IFERROR(_xll.qlIndexFixing(ONIndex1Y,I2508,TRUE,_xll.ohTrigger(RecalcTrigger,Trigger1Y)),NA())</f>
        <v>2.4537883222626178E-2</v>
      </c>
    </row>
    <row r="2509" spans="2:17" x14ac:dyDescent="0.2">
      <c r="B2509" s="46" t="s">
        <v>51</v>
      </c>
      <c r="D2509" s="49">
        <f>_xll.qlCalendarAdvance(LocalCalendar,$D2508,B2509,"f",FALSE)</f>
        <v>57215</v>
      </c>
      <c r="E2509" s="49">
        <f>_xll.qlInterestRateIndexValueDate(IndexON,D2509)</f>
        <v>57215</v>
      </c>
      <c r="F2509" s="52">
        <f>IFERROR(_xll.qlIndexFixing(IndexON,D2509,TRUE,_xll.ohTrigger(RecalcTrigger,TriggerON)),NA())</f>
        <v>1.7721515122159914E-2</v>
      </c>
      <c r="H2509" s="49">
        <f>_xll.qlCalendarAdvance(IborCalendar,$H2508,B2509,"f",FALSE)</f>
        <v>57201</v>
      </c>
      <c r="I2509" s="49">
        <f>_xll.qlInterestRateIndexValueDate(Index1M,$H2509)</f>
        <v>57203</v>
      </c>
      <c r="J2509" s="52">
        <f>IFERROR(_xll.qlIndexFixing(Index1M,$H2509,TRUE,_xll.ohTrigger(RecalcTrigger,Trigger1M)),NA())</f>
        <v>1.9878531155615317E-2</v>
      </c>
      <c r="K2509" s="52">
        <f>IFERROR(_xll.qlIndexFixing(ONIndex1M,I2509,TRUE,_xll.ohTrigger(RecalcTrigger,Trigger1M)),NA())</f>
        <v>1.9873909624736896E-2</v>
      </c>
      <c r="L2509" s="52">
        <f>IFERROR(_xll.qlIndexFixing(Index3M,H2509,TRUE,_xll.ohTrigger(RecalcTrigger,Trigger3M)),NA())</f>
        <v>2.1265643257638363E-2</v>
      </c>
      <c r="M2509" s="52">
        <f>IFERROR(_xll.qlIndexFixing(ONIndex3M,I2509,TRUE,_xll.ohTrigger(RecalcTrigger,Trigger3M)),NA())</f>
        <v>2.1239078439929671E-2</v>
      </c>
      <c r="N2509" s="52">
        <f>IFERROR(_xll.qlIndexFixing(Index6M,$H2509,TRUE,_xll.ohTrigger(RecalcTrigger,Trigger6M)),NA())</f>
        <v>2.2809897624372282E-2</v>
      </c>
      <c r="O2509" s="52">
        <f>IFERROR(_xll.qlIndexFixing(ONIndex6M,I2509,TRUE,_xll.ohTrigger(RecalcTrigger,Trigger6M)),NA())</f>
        <v>2.2739884229308061E-2</v>
      </c>
      <c r="P2509" s="52">
        <f>IFERROR(_xll.qlIndexFixing(Index1Y,$H2509,TRUE,_xll.ohTrigger(RecalcTrigger,Trigger1Y)),NA())</f>
        <v>2.4714074560372411E-2</v>
      </c>
      <c r="Q2509" s="52">
        <f>IFERROR(_xll.qlIndexFixing(ONIndex1Y,I2509,TRUE,_xll.ohTrigger(RecalcTrigger,Trigger1Y)),NA())</f>
        <v>2.4532992362109596E-2</v>
      </c>
    </row>
    <row r="2510" spans="2:17" x14ac:dyDescent="0.2">
      <c r="B2510" s="46" t="s">
        <v>51</v>
      </c>
      <c r="D2510" s="49">
        <f>_xll.qlCalendarAdvance(LocalCalendar,$D2509,B2510,"f",FALSE)</f>
        <v>57222</v>
      </c>
      <c r="E2510" s="49">
        <f>_xll.qlInterestRateIndexValueDate(IndexON,D2510)</f>
        <v>57222</v>
      </c>
      <c r="F2510" s="52">
        <f>IFERROR(_xll.qlIndexFixing(IndexON,D2510,TRUE,_xll.ohTrigger(RecalcTrigger,TriggerON)),NA())</f>
        <v>1.7716932999718438E-2</v>
      </c>
      <c r="H2510" s="49">
        <f>_xll.qlCalendarAdvance(IborCalendar,$H2509,B2510,"f",FALSE)</f>
        <v>57208</v>
      </c>
      <c r="I2510" s="49">
        <f>_xll.qlInterestRateIndexValueDate(Index1M,$H2510)</f>
        <v>57210</v>
      </c>
      <c r="J2510" s="52">
        <f>IFERROR(_xll.qlIndexFixing(Index1M,$H2510,TRUE,_xll.ohTrigger(RecalcTrigger,Trigger1M)),NA())</f>
        <v>1.98731700011427E-2</v>
      </c>
      <c r="K2510" s="52">
        <f>IFERROR(_xll.qlIndexFixing(ONIndex1M,I2510,TRUE,_xll.ohTrigger(RecalcTrigger,Trigger1M)),NA())</f>
        <v>1.9868535544569355E-2</v>
      </c>
      <c r="L2510" s="52">
        <f>IFERROR(_xll.qlIndexFixing(Index3M,H2510,TRUE,_xll.ohTrigger(RecalcTrigger,Trigger3M)),NA())</f>
        <v>2.1260967859962541E-2</v>
      </c>
      <c r="M2510" s="52">
        <f>IFERROR(_xll.qlIndexFixing(ONIndex3M,I2510,TRUE,_xll.ohTrigger(RecalcTrigger,Trigger3M)),NA())</f>
        <v>2.123436763940667E-2</v>
      </c>
      <c r="N2510" s="52">
        <f>IFERROR(_xll.qlIndexFixing(Index6M,$H2510,TRUE,_xll.ohTrigger(RecalcTrigger,Trigger6M)),NA())</f>
        <v>2.2805625446039122E-2</v>
      </c>
      <c r="O2510" s="52">
        <f>IFERROR(_xll.qlIndexFixing(ONIndex6M,I2510,TRUE,_xll.ohTrigger(RecalcTrigger,Trigger6M)),NA())</f>
        <v>2.2735153862916135E-2</v>
      </c>
      <c r="P2510" s="52">
        <f>IFERROR(_xll.qlIndexFixing(Index1Y,$H2510,TRUE,_xll.ohTrigger(RecalcTrigger,Trigger1Y)),NA())</f>
        <v>2.470933071789368E-2</v>
      </c>
      <c r="Q2510" s="52">
        <f>IFERROR(_xll.qlIndexFixing(ONIndex1Y,I2510,TRUE,_xll.ohTrigger(RecalcTrigger,Trigger1Y)),NA())</f>
        <v>2.4528111229358274E-2</v>
      </c>
    </row>
    <row r="2511" spans="2:17" x14ac:dyDescent="0.2">
      <c r="B2511" s="46" t="s">
        <v>51</v>
      </c>
      <c r="D2511" s="49">
        <f>_xll.qlCalendarAdvance(LocalCalendar,$D2510,B2511,"f",FALSE)</f>
        <v>57229</v>
      </c>
      <c r="E2511" s="49">
        <f>_xll.qlInterestRateIndexValueDate(IndexON,D2511)</f>
        <v>57229</v>
      </c>
      <c r="F2511" s="52">
        <f>IFERROR(_xll.qlIndexFixing(IndexON,D2511,TRUE,_xll.ohTrigger(RecalcTrigger,TriggerON)),NA())</f>
        <v>1.7712359943304889E-2</v>
      </c>
      <c r="H2511" s="49">
        <f>_xll.qlCalendarAdvance(IborCalendar,$H2510,B2511,"f",FALSE)</f>
        <v>57215</v>
      </c>
      <c r="I2511" s="49">
        <f>_xll.qlInterestRateIndexValueDate(Index1M,$H2511)</f>
        <v>57217</v>
      </c>
      <c r="J2511" s="52">
        <f>IFERROR(_xll.qlIndexFixing(Index1M,$H2511,TRUE,_xll.ohTrigger(RecalcTrigger,Trigger1M)),NA())</f>
        <v>1.9867819465278009E-2</v>
      </c>
      <c r="K2511" s="52">
        <f>IFERROR(_xll.qlIndexFixing(ONIndex1M,I2511,TRUE,_xll.ohTrigger(RecalcTrigger,Trigger1M)),NA())</f>
        <v>1.9863337366141653E-2</v>
      </c>
      <c r="L2511" s="52">
        <f>IFERROR(_xll.qlIndexFixing(Index3M,H2511,TRUE,_xll.ohTrigger(RecalcTrigger,Trigger3M)),NA())</f>
        <v>2.1256301809399591E-2</v>
      </c>
      <c r="M2511" s="52">
        <f>IFERROR(_xll.qlIndexFixing(ONIndex3M,I2511,TRUE,_xll.ohTrigger(RecalcTrigger,Trigger3M)),NA())</f>
        <v>2.1229956645443249E-2</v>
      </c>
      <c r="N2511" s="52">
        <f>IFERROR(_xll.qlIndexFixing(Index6M,$H2511,TRUE,_xll.ohTrigger(RecalcTrigger,Trigger6M)),NA())</f>
        <v>2.2800583006827115E-2</v>
      </c>
      <c r="O2511" s="52">
        <f>IFERROR(_xll.qlIndexFixing(ONIndex6M,I2511,TRUE,_xll.ohTrigger(RecalcTrigger,Trigger6M)),NA())</f>
        <v>2.2730813586491205E-2</v>
      </c>
      <c r="P2511" s="52">
        <f>IFERROR(_xll.qlIndexFixing(Index1Y,$H2511,TRUE,_xll.ohTrigger(RecalcTrigger,Trigger1Y)),NA())</f>
        <v>2.4705105981434172E-2</v>
      </c>
      <c r="Q2511" s="52">
        <f>IFERROR(_xll.qlIndexFixing(ONIndex1Y,I2511,TRUE,_xll.ohTrigger(RecalcTrigger,Trigger1Y)),NA())</f>
        <v>2.452372749820686E-2</v>
      </c>
    </row>
    <row r="2512" spans="2:17" x14ac:dyDescent="0.2">
      <c r="B2512" s="46" t="s">
        <v>51</v>
      </c>
      <c r="D2512" s="49">
        <f>_xll.qlCalendarAdvance(LocalCalendar,$D2511,B2512,"f",FALSE)</f>
        <v>57236</v>
      </c>
      <c r="E2512" s="49">
        <f>_xll.qlInterestRateIndexValueDate(IndexON,D2512)</f>
        <v>57236</v>
      </c>
      <c r="F2512" s="52">
        <f>IFERROR(_xll.qlIndexFixing(IndexON,D2512,TRUE,_xll.ohTrigger(RecalcTrigger,TriggerON)),NA())</f>
        <v>1.7707795952599525E-2</v>
      </c>
      <c r="H2512" s="49">
        <f>_xll.qlCalendarAdvance(IborCalendar,$H2511,B2512,"f",FALSE)</f>
        <v>57222</v>
      </c>
      <c r="I2512" s="49">
        <f>_xll.qlInterestRateIndexValueDate(Index1M,$H2512)</f>
        <v>57224</v>
      </c>
      <c r="J2512" s="52">
        <f>IFERROR(_xll.qlIndexFixing(Index1M,$H2512,TRUE,_xll.ohTrigger(RecalcTrigger,Trigger1M)),NA())</f>
        <v>1.9862479548013512E-2</v>
      </c>
      <c r="K2512" s="52">
        <f>IFERROR(_xll.qlIndexFixing(ONIndex1M,I2512,TRUE,_xll.ohTrigger(RecalcTrigger,Trigger1M)),NA())</f>
        <v>1.9857984947893037E-2</v>
      </c>
      <c r="L2512" s="52">
        <f>IFERROR(_xll.qlIndexFixing(Index3M,H2512,TRUE,_xll.ohTrigger(RecalcTrigger,Trigger3M)),NA())</f>
        <v>2.1250759380173453E-2</v>
      </c>
      <c r="M2512" s="52">
        <f>IFERROR(_xll.qlIndexFixing(ONIndex3M,I2512,TRUE,_xll.ohTrigger(RecalcTrigger,Trigger3M)),NA())</f>
        <v>2.122526481539877E-2</v>
      </c>
      <c r="N2512" s="52">
        <f>IFERROR(_xll.qlIndexFixing(Index6M,$H2512,TRUE,_xll.ohTrigger(RecalcTrigger,Trigger6M)),NA())</f>
        <v>2.2794377911464384E-2</v>
      </c>
      <c r="O2512" s="52">
        <f>IFERROR(_xll.qlIndexFixing(ONIndex6M,I2512,TRUE,_xll.ohTrigger(RecalcTrigger,Trigger6M)),NA())</f>
        <v>2.2726102276928728E-2</v>
      </c>
      <c r="P2512" s="52">
        <f>IFERROR(_xll.qlIndexFixing(Index1Y,$H2512,TRUE,_xll.ohTrigger(RecalcTrigger,Trigger1Y)),NA())</f>
        <v>2.4700382518159744E-2</v>
      </c>
      <c r="Q2512" s="52">
        <f>IFERROR(_xll.qlIndexFixing(ONIndex1Y,I2512,TRUE,_xll.ohTrigger(RecalcTrigger,Trigger1Y)),NA())</f>
        <v>2.4518866184635169E-2</v>
      </c>
    </row>
    <row r="2513" spans="2:17" x14ac:dyDescent="0.2">
      <c r="B2513" s="46" t="s">
        <v>51</v>
      </c>
      <c r="D2513" s="49">
        <f>_xll.qlCalendarAdvance(LocalCalendar,$D2512,B2513,"f",FALSE)</f>
        <v>57243</v>
      </c>
      <c r="E2513" s="49">
        <f>_xll.qlInterestRateIndexValueDate(IndexON,D2513)</f>
        <v>57243</v>
      </c>
      <c r="F2513" s="52">
        <f>IFERROR(_xll.qlIndexFixing(IndexON,D2513,TRUE,_xll.ohTrigger(RecalcTrigger,TriggerON)),NA())</f>
        <v>1.7703241027762218E-2</v>
      </c>
      <c r="H2513" s="49">
        <f>_xll.qlCalendarAdvance(IborCalendar,$H2512,B2513,"f",FALSE)</f>
        <v>57229</v>
      </c>
      <c r="I2513" s="49">
        <f>_xll.qlInterestRateIndexValueDate(Index1M,$H2513)</f>
        <v>57231</v>
      </c>
      <c r="J2513" s="52">
        <f>IFERROR(_xll.qlIndexFixing(Index1M,$H2513,TRUE,_xll.ohTrigger(RecalcTrigger,Trigger1M)),NA())</f>
        <v>1.9857317885237924E-2</v>
      </c>
      <c r="K2513" s="52">
        <f>IFERROR(_xll.qlIndexFixing(ONIndex1M,I2513,TRUE,_xll.ohTrigger(RecalcTrigger,Trigger1M)),NA())</f>
        <v>1.9852476904151928E-2</v>
      </c>
      <c r="L2513" s="52">
        <f>IFERROR(_xll.qlIndexFixing(Index3M,H2513,TRUE,_xll.ohTrigger(RecalcTrigger,Trigger3M)),NA())</f>
        <v>2.1246110841793734E-2</v>
      </c>
      <c r="M2513" s="52">
        <f>IFERROR(_xll.qlIndexFixing(ONIndex3M,I2513,TRUE,_xll.ohTrigger(RecalcTrigger,Trigger3M)),NA())</f>
        <v>2.1220290988095414E-2</v>
      </c>
      <c r="N2513" s="52">
        <f>IFERROR(_xll.qlIndexFixing(Index6M,$H2513,TRUE,_xll.ohTrigger(RecalcTrigger,Trigger6M)),NA())</f>
        <v>2.2789742721378927E-2</v>
      </c>
      <c r="O2513" s="52">
        <f>IFERROR(_xll.qlIndexFixing(ONIndex6M,I2513,TRUE,_xll.ohTrigger(RecalcTrigger,Trigger6M)),NA())</f>
        <v>2.272101882430988E-2</v>
      </c>
      <c r="P2513" s="52">
        <f>IFERROR(_xll.qlIndexFixing(Index1Y,$H2513,TRUE,_xll.ohTrigger(RecalcTrigger,Trigger1Y)),NA())</f>
        <v>2.4695159146985737E-2</v>
      </c>
      <c r="Q2513" s="52">
        <f>IFERROR(_xll.qlIndexFixing(ONIndex1Y,I2513,TRUE,_xll.ohTrigger(RecalcTrigger,Trigger1Y)),NA())</f>
        <v>2.4513526197349478E-2</v>
      </c>
    </row>
    <row r="2514" spans="2:17" x14ac:dyDescent="0.2">
      <c r="B2514" s="46" t="s">
        <v>51</v>
      </c>
      <c r="D2514" s="49">
        <f>_xll.qlCalendarAdvance(LocalCalendar,$D2513,B2514,"f",FALSE)</f>
        <v>57250</v>
      </c>
      <c r="E2514" s="49">
        <f>_xll.qlInterestRateIndexValueDate(IndexON,D2514)</f>
        <v>57250</v>
      </c>
      <c r="F2514" s="52">
        <f>IFERROR(_xll.qlIndexFixing(IndexON,D2514,TRUE,_xll.ohTrigger(RecalcTrigger,TriggerON)),NA())</f>
        <v>1.7698695168872902E-2</v>
      </c>
      <c r="H2514" s="49">
        <f>_xll.qlCalendarAdvance(IborCalendar,$H2513,B2514,"f",FALSE)</f>
        <v>57236</v>
      </c>
      <c r="I2514" s="49">
        <f>_xll.qlInterestRateIndexValueDate(Index1M,$H2514)</f>
        <v>57238</v>
      </c>
      <c r="J2514" s="52">
        <f>IFERROR(_xll.qlIndexFixing(Index1M,$H2514,TRUE,_xll.ohTrigger(RecalcTrigger,Trigger1M)),NA())</f>
        <v>1.9851831569212892E-2</v>
      </c>
      <c r="K2514" s="52">
        <f>IFERROR(_xll.qlIndexFixing(ONIndex1M,I2514,TRUE,_xll.ohTrigger(RecalcTrigger,Trigger1M)),NA())</f>
        <v>1.9847145223987894E-2</v>
      </c>
      <c r="L2514" s="52">
        <f>IFERROR(_xll.qlIndexFixing(Index3M,H2514,TRUE,_xll.ohTrigger(RecalcTrigger,Trigger3M)),NA())</f>
        <v>2.1241471648601493E-2</v>
      </c>
      <c r="M2514" s="52">
        <f>IFERROR(_xll.qlIndexFixing(ONIndex3M,I2514,TRUE,_xll.ohTrigger(RecalcTrigger,Trigger3M)),NA())</f>
        <v>2.1215617354348737E-2</v>
      </c>
      <c r="N2514" s="52">
        <f>IFERROR(_xll.qlIndexFixing(Index6M,$H2514,TRUE,_xll.ohTrigger(RecalcTrigger,Trigger6M)),NA())</f>
        <v>2.2785116990463712E-2</v>
      </c>
      <c r="O2514" s="52">
        <f>IFERROR(_xll.qlIndexFixing(ONIndex6M,I2514,TRUE,_xll.ohTrigger(RecalcTrigger,Trigger6M)),NA())</f>
        <v>2.2716325831648732E-2</v>
      </c>
      <c r="P2514" s="52">
        <f>IFERROR(_xll.qlIndexFixing(Index1Y,$H2514,TRUE,_xll.ohTrigger(RecalcTrigger,Trigger1Y)),NA())</f>
        <v>2.469045527505704E-2</v>
      </c>
      <c r="Q2514" s="52">
        <f>IFERROR(_xll.qlIndexFixing(ONIndex1Y,I2514,TRUE,_xll.ohTrigger(RecalcTrigger,Trigger1Y)),NA())</f>
        <v>2.4508683975419387E-2</v>
      </c>
    </row>
    <row r="2515" spans="2:17" x14ac:dyDescent="0.2">
      <c r="B2515" s="46" t="s">
        <v>51</v>
      </c>
      <c r="D2515" s="49">
        <f>_xll.qlCalendarAdvance(LocalCalendar,$D2514,B2515,"f",FALSE)</f>
        <v>57257</v>
      </c>
      <c r="E2515" s="49">
        <f>_xll.qlInterestRateIndexValueDate(IndexON,D2515)</f>
        <v>57257</v>
      </c>
      <c r="F2515" s="52">
        <f>IFERROR(_xll.qlIndexFixing(IndexON,D2515,TRUE,_xll.ohTrigger(RecalcTrigger,TriggerON)),NA())</f>
        <v>1.7694158375851643E-2</v>
      </c>
      <c r="H2515" s="49">
        <f>_xll.qlCalendarAdvance(IborCalendar,$H2514,B2515,"f",FALSE)</f>
        <v>57243</v>
      </c>
      <c r="I2515" s="49">
        <f>_xll.qlInterestRateIndexValueDate(Index1M,$H2515)</f>
        <v>57245</v>
      </c>
      <c r="J2515" s="52">
        <f>IFERROR(_xll.qlIndexFixing(Index1M,$H2515,TRUE,_xll.ohTrigger(RecalcTrigger,Trigger1M)),NA())</f>
        <v>1.9846523507648407E-2</v>
      </c>
      <c r="K2515" s="52">
        <f>IFERROR(_xll.qlIndexFixing(ONIndex1M,I2515,TRUE,_xll.ohTrigger(RecalcTrigger,Trigger1M)),NA())</f>
        <v>1.9841824143851383E-2</v>
      </c>
      <c r="L2515" s="52">
        <f>IFERROR(_xll.qlIndexFixing(Index3M,H2515,TRUE,_xll.ohTrigger(RecalcTrigger,Trigger3M)),NA())</f>
        <v>2.1236841800565991E-2</v>
      </c>
      <c r="M2515" s="52">
        <f>IFERROR(_xll.qlIndexFixing(ONIndex3M,I2515,TRUE,_xll.ohTrigger(RecalcTrigger,Trigger3M)),NA())</f>
        <v>2.1210953012316125E-2</v>
      </c>
      <c r="N2515" s="52">
        <f>IFERROR(_xll.qlIndexFixing(Index6M,$H2515,TRUE,_xll.ohTrigger(RecalcTrigger,Trigger6M)),NA())</f>
        <v>2.2780500718652494E-2</v>
      </c>
      <c r="O2515" s="52">
        <f>IFERROR(_xll.qlIndexFixing(ONIndex6M,I2515,TRUE,_xll.ohTrigger(RecalcTrigger,Trigger6M)),NA())</f>
        <v>2.2711642182340341E-2</v>
      </c>
      <c r="P2515" s="52">
        <f>IFERROR(_xll.qlIndexFixing(Index1Y,$H2515,TRUE,_xll.ohTrigger(RecalcTrigger,Trigger1Y)),NA())</f>
        <v>2.4685761395415229E-2</v>
      </c>
      <c r="Q2515" s="52">
        <f>IFERROR(_xll.qlIndexFixing(ONIndex1Y,I2515,TRUE,_xll.ohTrigger(RecalcTrigger,Trigger1Y)),NA())</f>
        <v>2.4503851481201266E-2</v>
      </c>
    </row>
    <row r="2516" spans="2:17" x14ac:dyDescent="0.2">
      <c r="B2516" s="46" t="s">
        <v>51</v>
      </c>
      <c r="D2516" s="49">
        <f>_xll.qlCalendarAdvance(LocalCalendar,$D2515,B2516,"f",FALSE)</f>
        <v>57264</v>
      </c>
      <c r="E2516" s="49">
        <f>_xll.qlInterestRateIndexValueDate(IndexON,D2516)</f>
        <v>57264</v>
      </c>
      <c r="F2516" s="52">
        <f>IFERROR(_xll.qlIndexFixing(IndexON,D2516,TRUE,_xll.ohTrigger(RecalcTrigger,TriggerON)),NA())</f>
        <v>1.7689630648618504E-2</v>
      </c>
      <c r="H2516" s="49">
        <f>_xll.qlCalendarAdvance(IborCalendar,$H2515,B2516,"f",FALSE)</f>
        <v>57250</v>
      </c>
      <c r="I2516" s="49">
        <f>_xll.qlInterestRateIndexValueDate(Index1M,$H2516)</f>
        <v>57252</v>
      </c>
      <c r="J2516" s="52">
        <f>IFERROR(_xll.qlIndexFixing(Index1M,$H2516,TRUE,_xll.ohTrigger(RecalcTrigger,Trigger1M)),NA())</f>
        <v>1.9841395098788572E-2</v>
      </c>
      <c r="K2516" s="52">
        <f>IFERROR(_xll.qlIndexFixing(ONIndex1M,I2516,TRUE,_xll.ohTrigger(RecalcTrigger,Trigger1M)),NA())</f>
        <v>1.9836513663715749E-2</v>
      </c>
      <c r="L2516" s="52">
        <f>IFERROR(_xll.qlIndexFixing(Index3M,H2516,TRUE,_xll.ohTrigger(RecalcTrigger,Trigger3M)),NA())</f>
        <v>2.123222129765736E-2</v>
      </c>
      <c r="M2516" s="52">
        <f>IFERROR(_xll.qlIndexFixing(ONIndex3M,I2516,TRUE,_xll.ohTrigger(RecalcTrigger,Trigger3M)),NA())</f>
        <v>2.1206297962050868E-2</v>
      </c>
      <c r="N2516" s="52">
        <f>IFERROR(_xll.qlIndexFixing(Index6M,$H2516,TRUE,_xll.ohTrigger(RecalcTrigger,Trigger6M)),NA())</f>
        <v>2.2776285860459194E-2</v>
      </c>
      <c r="O2516" s="52">
        <f>IFERROR(_xll.qlIndexFixing(ONIndex6M,I2516,TRUE,_xll.ohTrigger(RecalcTrigger,Trigger6M)),NA())</f>
        <v>2.2706967876544581E-2</v>
      </c>
      <c r="P2516" s="52">
        <f>IFERROR(_xll.qlIndexFixing(Index1Y,$H2516,TRUE,_xll.ohTrigger(RecalcTrigger,Trigger1Y)),NA())</f>
        <v>2.4679544610644425E-2</v>
      </c>
      <c r="Q2516" s="52">
        <f>IFERROR(_xll.qlIndexFixing(ONIndex1Y,I2516,TRUE,_xll.ohTrigger(RecalcTrigger,Trigger1Y)),NA())</f>
        <v>2.4499028714748405E-2</v>
      </c>
    </row>
    <row r="2517" spans="2:17" x14ac:dyDescent="0.2">
      <c r="B2517" s="46" t="s">
        <v>51</v>
      </c>
      <c r="D2517" s="49">
        <f>_xll.qlCalendarAdvance(LocalCalendar,$D2516,B2517,"f",FALSE)</f>
        <v>57271</v>
      </c>
      <c r="E2517" s="49">
        <f>_xll.qlInterestRateIndexValueDate(IndexON,D2517)</f>
        <v>57271</v>
      </c>
      <c r="F2517" s="52">
        <f>IFERROR(_xll.qlIndexFixing(IndexON,D2517,TRUE,_xll.ohTrigger(RecalcTrigger,TriggerON)),NA())</f>
        <v>1.7685111987413293E-2</v>
      </c>
      <c r="H2517" s="49">
        <f>_xll.qlCalendarAdvance(IborCalendar,$H2516,B2517,"f",FALSE)</f>
        <v>57257</v>
      </c>
      <c r="I2517" s="49">
        <f>_xll.qlInterestRateIndexValueDate(Index1M,$H2517)</f>
        <v>57259</v>
      </c>
      <c r="J2517" s="52">
        <f>IFERROR(_xll.qlIndexFixing(Index1M,$H2517,TRUE,_xll.ohTrigger(RecalcTrigger,Trigger1M)),NA())</f>
        <v>1.9835939240118887E-2</v>
      </c>
      <c r="K2517" s="52">
        <f>IFERROR(_xll.qlIndexFixing(ONIndex1M,I2517,TRUE,_xll.ohTrigger(RecalcTrigger,Trigger1M)),NA())</f>
        <v>1.9831381866635134E-2</v>
      </c>
      <c r="L2517" s="52">
        <f>IFERROR(_xll.qlIndexFixing(Index3M,H2517,TRUE,_xll.ohTrigger(RecalcTrigger,Trigger3M)),NA())</f>
        <v>2.1228501793499225E-2</v>
      </c>
      <c r="M2517" s="52">
        <f>IFERROR(_xll.qlIndexFixing(ONIndex3M,I2517,TRUE,_xll.ohTrigger(RecalcTrigger,Trigger3M)),NA())</f>
        <v>2.1201945049860171E-2</v>
      </c>
      <c r="N2517" s="52">
        <f>IFERROR(_xll.qlIndexFixing(Index6M,$H2517,TRUE,_xll.ohTrigger(RecalcTrigger,Trigger6M)),NA())</f>
        <v>2.2771688893156991E-2</v>
      </c>
      <c r="O2517" s="52">
        <f>IFERROR(_xll.qlIndexFixing(ONIndex6M,I2517,TRUE,_xll.ohTrigger(RecalcTrigger,Trigger6M)),NA())</f>
        <v>2.2702685890398921E-2</v>
      </c>
      <c r="P2517" s="52">
        <f>IFERROR(_xll.qlIndexFixing(Index1Y,$H2517,TRUE,_xll.ohTrigger(RecalcTrigger,Trigger1Y)),NA())</f>
        <v>2.4676915098394692E-2</v>
      </c>
      <c r="Q2517" s="52">
        <f>IFERROR(_xll.qlIndexFixing(ONIndex1Y,I2517,TRUE,_xll.ohTrigger(RecalcTrigger,Trigger1Y)),NA())</f>
        <v>2.4494705543447459E-2</v>
      </c>
    </row>
    <row r="2518" spans="2:17" x14ac:dyDescent="0.2">
      <c r="B2518" s="46" t="s">
        <v>51</v>
      </c>
      <c r="D2518" s="49">
        <f>_xll.qlCalendarAdvance(LocalCalendar,$D2517,B2518,"f",FALSE)</f>
        <v>57278</v>
      </c>
      <c r="E2518" s="49">
        <f>_xll.qlInterestRateIndexValueDate(IndexON,D2518)</f>
        <v>57278</v>
      </c>
      <c r="F2518" s="52">
        <f>IFERROR(_xll.qlIndexFixing(IndexON,D2518,TRUE,_xll.ohTrigger(RecalcTrigger,TriggerON)),NA())</f>
        <v>1.7680602391916267E-2</v>
      </c>
      <c r="H2518" s="49">
        <f>_xll.qlCalendarAdvance(IborCalendar,$H2517,B2518,"f",FALSE)</f>
        <v>57264</v>
      </c>
      <c r="I2518" s="49">
        <f>_xll.qlInterestRateIndexValueDate(Index1M,$H2518)</f>
        <v>57266</v>
      </c>
      <c r="J2518" s="52">
        <f>IFERROR(_xll.qlIndexFixing(Index1M,$H2518,TRUE,_xll.ohTrigger(RecalcTrigger,Trigger1M)),NA())</f>
        <v>1.9830663034125489E-2</v>
      </c>
      <c r="K2518" s="52">
        <f>IFERROR(_xll.qlIndexFixing(ONIndex1M,I2518,TRUE,_xll.ohTrigger(RecalcTrigger,Trigger1M)),NA())</f>
        <v>1.9825924503420467E-2</v>
      </c>
      <c r="L2518" s="52">
        <f>IFERROR(_xll.qlIndexFixing(Index3M,H2518,TRUE,_xll.ohTrigger(RecalcTrigger,Trigger3M)),NA())</f>
        <v>2.1224198885941018E-2</v>
      </c>
      <c r="M2518" s="52">
        <f>IFERROR(_xll.qlIndexFixing(ONIndex3M,I2518,TRUE,_xll.ohTrigger(RecalcTrigger,Trigger3M)),NA())</f>
        <v>2.1197015736476033E-2</v>
      </c>
      <c r="N2518" s="52">
        <f>IFERROR(_xll.qlIndexFixing(Index6M,$H2518,TRUE,_xll.ohTrigger(RecalcTrigger,Trigger6M)),NA())</f>
        <v>2.2767101385413199E-2</v>
      </c>
      <c r="O2518" s="52">
        <f>IFERROR(_xll.qlIndexFixing(ONIndex6M,I2518,TRUE,_xll.ohTrigger(RecalcTrigger,Trigger6M)),NA())</f>
        <v>2.2697647295171208E-2</v>
      </c>
      <c r="P2518" s="52">
        <f>IFERROR(_xll.qlIndexFixing(Index1Y,$H2518,TRUE,_xll.ohTrigger(RecalcTrigger,Trigger1Y)),NA())</f>
        <v>2.4671739708814755E-2</v>
      </c>
      <c r="Q2518" s="52">
        <f>IFERROR(_xll.qlIndexFixing(ONIndex1Y,I2518,TRUE,_xll.ohTrigger(RecalcTrigger,Trigger1Y)),NA())</f>
        <v>2.4489412364951946E-2</v>
      </c>
    </row>
    <row r="2519" spans="2:17" x14ac:dyDescent="0.2">
      <c r="B2519" s="46" t="s">
        <v>51</v>
      </c>
      <c r="D2519" s="49">
        <f>_xll.qlCalendarAdvance(LocalCalendar,$D2518,B2519,"f",FALSE)</f>
        <v>57285</v>
      </c>
      <c r="E2519" s="49">
        <f>_xll.qlInterestRateIndexValueDate(IndexON,D2519)</f>
        <v>57285</v>
      </c>
      <c r="F2519" s="52">
        <f>IFERROR(_xll.qlIndexFixing(IndexON,D2519,TRUE,_xll.ohTrigger(RecalcTrigger,TriggerON)),NA())</f>
        <v>1.7676101862447169E-2</v>
      </c>
      <c r="H2519" s="49">
        <f>_xll.qlCalendarAdvance(IborCalendar,$H2518,B2519,"f",FALSE)</f>
        <v>57271</v>
      </c>
      <c r="I2519" s="49">
        <f>_xll.qlInterestRateIndexValueDate(Index1M,$H2519)</f>
        <v>57273</v>
      </c>
      <c r="J2519" s="52">
        <f>IFERROR(_xll.qlIndexFixing(Index1M,$H2519,TRUE,_xll.ohTrigger(RecalcTrigger,Trigger1M)),NA())</f>
        <v>1.9825397446623982E-2</v>
      </c>
      <c r="K2519" s="52">
        <f>IFERROR(_xll.qlIndexFixing(ONIndex1M,I2519,TRUE,_xll.ohTrigger(RecalcTrigger,Trigger1M)),NA())</f>
        <v>1.9820645823234173E-2</v>
      </c>
      <c r="L2519" s="52">
        <f>IFERROR(_xll.qlIndexFixing(Index3M,H2519,TRUE,_xll.ohTrigger(RecalcTrigger,Trigger3M)),NA())</f>
        <v>2.1219309896904712E-2</v>
      </c>
      <c r="M2519" s="52">
        <f>IFERROR(_xll.qlIndexFixing(ONIndex3M,I2519,TRUE,_xll.ohTrigger(RecalcTrigger,Trigger3M)),NA())</f>
        <v>2.1192388561246389E-2</v>
      </c>
      <c r="N2519" s="52">
        <f>IFERROR(_xll.qlIndexFixing(Index6M,$H2519,TRUE,_xll.ohTrigger(RecalcTrigger,Trigger6M)),NA())</f>
        <v>2.2764096338270971E-2</v>
      </c>
      <c r="O2519" s="52">
        <f>IFERROR(_xll.qlIndexFixing(ONIndex6M,I2519,TRUE,_xll.ohTrigger(RecalcTrigger,Trigger6M)),NA())</f>
        <v>2.269300101962024E-2</v>
      </c>
      <c r="P2519" s="52">
        <f>IFERROR(_xll.qlIndexFixing(Index1Y,$H2519,TRUE,_xll.ohTrigger(RecalcTrigger,Trigger1Y)),NA())</f>
        <v>2.4667085796925215E-2</v>
      </c>
      <c r="Q2519" s="52">
        <f>IFERROR(_xll.qlIndexFixing(ONIndex1Y,I2519,TRUE,_xll.ohTrigger(RecalcTrigger,Trigger1Y)),NA())</f>
        <v>2.4484618781608347E-2</v>
      </c>
    </row>
    <row r="2520" spans="2:17" x14ac:dyDescent="0.2">
      <c r="B2520" s="46" t="s">
        <v>51</v>
      </c>
      <c r="D2520" s="49">
        <f>_xll.qlCalendarAdvance(LocalCalendar,$D2519,B2520,"f",FALSE)</f>
        <v>57292</v>
      </c>
      <c r="E2520" s="49">
        <f>_xll.qlInterestRateIndexValueDate(IndexON,D2520)</f>
        <v>57292</v>
      </c>
      <c r="F2520" s="52">
        <f>IFERROR(_xll.qlIndexFixing(IndexON,D2520,TRUE,_xll.ohTrigger(RecalcTrigger,TriggerON)),NA())</f>
        <v>1.7671610398686255E-2</v>
      </c>
      <c r="H2520" s="49">
        <f>_xll.qlCalendarAdvance(IborCalendar,$H2519,B2520,"f",FALSE)</f>
        <v>57278</v>
      </c>
      <c r="I2520" s="49">
        <f>_xll.qlInterestRateIndexValueDate(Index1M,$H2520)</f>
        <v>57280</v>
      </c>
      <c r="J2520" s="52">
        <f>IFERROR(_xll.qlIndexFixing(Index1M,$H2520,TRUE,_xll.ohTrigger(RecalcTrigger,Trigger1M)),NA())</f>
        <v>1.982014247760663E-2</v>
      </c>
      <c r="K2520" s="52">
        <f>IFERROR(_xll.qlIndexFixing(ONIndex1M,I2520,TRUE,_xll.ohTrigger(RecalcTrigger,Trigger1M)),NA())</f>
        <v>1.9815377743048757E-2</v>
      </c>
      <c r="L2520" s="52">
        <f>IFERROR(_xll.qlIndexFixing(Index3M,H2520,TRUE,_xll.ohTrigger(RecalcTrigger,Trigger3M)),NA())</f>
        <v>2.1214727968838817E-2</v>
      </c>
      <c r="M2520" s="52">
        <f>IFERROR(_xll.qlIndexFixing(ONIndex3M,I2520,TRUE,_xll.ohTrigger(RecalcTrigger,Trigger3M)),NA())</f>
        <v>2.1187770677730811E-2</v>
      </c>
      <c r="N2520" s="52">
        <f>IFERROR(_xll.qlIndexFixing(Index6M,$H2520,TRUE,_xll.ohTrigger(RecalcTrigger,Trigger6M)),NA())</f>
        <v>2.2757954748340841E-2</v>
      </c>
      <c r="O2520" s="52">
        <f>IFERROR(_xll.qlIndexFixing(ONIndex6M,I2520,TRUE,_xll.ohTrigger(RecalcTrigger,Trigger6M)),NA())</f>
        <v>2.2688364087475321E-2</v>
      </c>
      <c r="P2520" s="52">
        <f>IFERROR(_xll.qlIndexFixing(Index1Y,$H2520,TRUE,_xll.ohTrigger(RecalcTrigger,Trigger1Y)),NA())</f>
        <v>2.4662441876627535E-2</v>
      </c>
      <c r="Q2520" s="52">
        <f>IFERROR(_xll.qlIndexFixing(ONIndex1Y,I2520,TRUE,_xll.ohTrigger(RecalcTrigger,Trigger1Y)),NA())</f>
        <v>2.4479834926003363E-2</v>
      </c>
    </row>
    <row r="2521" spans="2:17" x14ac:dyDescent="0.2">
      <c r="B2521" s="46" t="s">
        <v>51</v>
      </c>
      <c r="D2521" s="49">
        <f>_xll.qlCalendarAdvance(LocalCalendar,$D2520,B2521,"f",FALSE)</f>
        <v>57299</v>
      </c>
      <c r="E2521" s="49">
        <f>_xll.qlInterestRateIndexValueDate(IndexON,D2521)</f>
        <v>57299</v>
      </c>
      <c r="F2521" s="52">
        <f>IFERROR(_xll.qlIndexFixing(IndexON,D2521,TRUE,_xll.ohTrigger(RecalcTrigger,TriggerON)),NA())</f>
        <v>1.7667128000873333E-2</v>
      </c>
      <c r="H2521" s="49">
        <f>_xll.qlCalendarAdvance(IborCalendar,$H2520,B2521,"f",FALSE)</f>
        <v>57285</v>
      </c>
      <c r="I2521" s="49">
        <f>_xll.qlInterestRateIndexValueDate(Index1M,$H2521)</f>
        <v>57287</v>
      </c>
      <c r="J2521" s="52">
        <f>IFERROR(_xll.qlIndexFixing(Index1M,$H2521,TRUE,_xll.ohTrigger(RecalcTrigger,Trigger1M)),NA())</f>
        <v>1.9814898127050229E-2</v>
      </c>
      <c r="K2521" s="52">
        <f>IFERROR(_xll.qlIndexFixing(ONIndex1M,I2521,TRUE,_xll.ohTrigger(RecalcTrigger,Trigger1M)),NA())</f>
        <v>1.9810120262864217E-2</v>
      </c>
      <c r="L2521" s="52">
        <f>IFERROR(_xll.qlIndexFixing(Index3M,H2521,TRUE,_xll.ohTrigger(RecalcTrigger,Trigger3M)),NA())</f>
        <v>2.1210155387550739E-2</v>
      </c>
      <c r="M2521" s="52">
        <f>IFERROR(_xll.qlIndexFixing(ONIndex3M,I2521,TRUE,_xll.ohTrigger(RecalcTrigger,Trigger3M)),NA())</f>
        <v>2.1183162085902651E-2</v>
      </c>
      <c r="N2521" s="52">
        <f>IFERROR(_xll.qlIndexFixing(Index6M,$H2521,TRUE,_xll.ohTrigger(RecalcTrigger,Trigger6M)),NA())</f>
        <v>2.2753001725360968E-2</v>
      </c>
      <c r="O2521" s="52">
        <f>IFERROR(_xll.qlIndexFixing(ONIndex6M,I2521,TRUE,_xll.ohTrigger(RecalcTrigger,Trigger6M)),NA())</f>
        <v>2.2683736498789742E-2</v>
      </c>
      <c r="P2521" s="52">
        <f>IFERROR(_xll.qlIndexFixing(Index1Y,$H2521,TRUE,_xll.ohTrigger(RecalcTrigger,Trigger1Y)),NA())</f>
        <v>2.465780794778253E-2</v>
      </c>
      <c r="Q2521" s="52">
        <f>IFERROR(_xll.qlIndexFixing(ONIndex1Y,I2521,TRUE,_xll.ohTrigger(RecalcTrigger,Trigger1Y)),NA())</f>
        <v>2.4475060798057058E-2</v>
      </c>
    </row>
    <row r="2522" spans="2:17" x14ac:dyDescent="0.2">
      <c r="B2522" s="46" t="s">
        <v>51</v>
      </c>
      <c r="D2522" s="49">
        <f>_xll.qlCalendarAdvance(LocalCalendar,$D2521,B2522,"f",FALSE)</f>
        <v>57306</v>
      </c>
      <c r="E2522" s="49">
        <f>_xll.qlInterestRateIndexValueDate(IndexON,D2522)</f>
        <v>57306</v>
      </c>
      <c r="F2522" s="52">
        <f>IFERROR(_xll.qlIndexFixing(IndexON,D2522,TRUE,_xll.ohTrigger(RecalcTrigger,TriggerON)),NA())</f>
        <v>1.7662768790440708E-2</v>
      </c>
      <c r="H2522" s="49">
        <f>_xll.qlCalendarAdvance(IborCalendar,$H2521,B2522,"f",FALSE)</f>
        <v>57292</v>
      </c>
      <c r="I2522" s="49">
        <f>_xll.qlInterestRateIndexValueDate(Index1M,$H2522)</f>
        <v>57297</v>
      </c>
      <c r="J2522" s="52">
        <f>IFERROR(_xll.qlIndexFixing(Index1M,$H2522,TRUE,_xll.ohTrigger(RecalcTrigger,Trigger1M)),NA())</f>
        <v>1.9807252618203819E-2</v>
      </c>
      <c r="K2522" s="52">
        <f>IFERROR(_xll.qlIndexFixing(ONIndex1M,I2522,TRUE,_xll.ohTrigger(RecalcTrigger,Trigger1M)),NA())</f>
        <v>1.9802286877377284E-2</v>
      </c>
      <c r="L2522" s="52">
        <f>IFERROR(_xll.qlIndexFixing(Index3M,H2522,TRUE,_xll.ohTrigger(RecalcTrigger,Trigger3M)),NA())</f>
        <v>2.1203040531609835E-2</v>
      </c>
      <c r="M2522" s="52">
        <f>IFERROR(_xll.qlIndexFixing(ONIndex3M,I2522,TRUE,_xll.ohTrigger(RecalcTrigger,Trigger3M)),NA())</f>
        <v>2.1176004699112738E-2</v>
      </c>
      <c r="N2522" s="52">
        <f>IFERROR(_xll.qlIndexFixing(Index6M,$H2522,TRUE,_xll.ohTrigger(RecalcTrigger,Trigger6M)),NA())</f>
        <v>2.2746898985772548E-2</v>
      </c>
      <c r="O2522" s="52">
        <f>IFERROR(_xll.qlIndexFixing(ONIndex6M,I2522,TRUE,_xll.ohTrigger(RecalcTrigger,Trigger6M)),NA())</f>
        <v>2.2676371994556632E-2</v>
      </c>
      <c r="P2522" s="52">
        <f>IFERROR(_xll.qlIndexFixing(Index1Y,$H2522,TRUE,_xll.ohTrigger(RecalcTrigger,Trigger1Y)),NA())</f>
        <v>2.4650178256694914E-2</v>
      </c>
      <c r="Q2522" s="52">
        <f>IFERROR(_xll.qlIndexFixing(ONIndex1Y,I2522,TRUE,_xll.ohTrigger(RecalcTrigger,Trigger1Y)),NA())</f>
        <v>2.4467273913799659E-2</v>
      </c>
    </row>
    <row r="2523" spans="2:17" x14ac:dyDescent="0.2">
      <c r="B2523" s="46" t="s">
        <v>51</v>
      </c>
      <c r="D2523" s="49">
        <f>_xll.qlCalendarAdvance(LocalCalendar,$D2522,B2523,"f",FALSE)</f>
        <v>57313</v>
      </c>
      <c r="E2523" s="49">
        <f>_xll.qlInterestRateIndexValueDate(IndexON,D2523)</f>
        <v>57313</v>
      </c>
      <c r="F2523" s="52">
        <f>IFERROR(_xll.qlIndexFixing(IndexON,D2523,TRUE,_xll.ohTrigger(RecalcTrigger,TriggerON)),NA())</f>
        <v>1.7658190402931595E-2</v>
      </c>
      <c r="H2523" s="49">
        <f>_xll.qlCalendarAdvance(IborCalendar,$H2522,B2523,"f",FALSE)</f>
        <v>57299</v>
      </c>
      <c r="I2523" s="49">
        <f>_xll.qlInterestRateIndexValueDate(Index1M,$H2523)</f>
        <v>57301</v>
      </c>
      <c r="J2523" s="52">
        <f>IFERROR(_xll.qlIndexFixing(Index1M,$H2523,TRUE,_xll.ohTrigger(RecalcTrigger,Trigger1M)),NA())</f>
        <v>1.9804441281281591E-2</v>
      </c>
      <c r="K2523" s="52">
        <f>IFERROR(_xll.qlIndexFixing(ONIndex1M,I2523,TRUE,_xll.ohTrigger(RecalcTrigger,Trigger1M)),NA())</f>
        <v>1.9799637102444478E-2</v>
      </c>
      <c r="L2523" s="52">
        <f>IFERROR(_xll.qlIndexFixing(Index3M,H2523,TRUE,_xll.ohTrigger(RecalcTrigger,Trigger3M)),NA())</f>
        <v>2.1201337974181181E-2</v>
      </c>
      <c r="M2523" s="52">
        <f>IFERROR(_xll.qlIndexFixing(ONIndex3M,I2523,TRUE,_xll.ohTrigger(RecalcTrigger,Trigger3M)),NA())</f>
        <v>2.1173972777308592E-2</v>
      </c>
      <c r="N2523" s="52">
        <f>IFERROR(_xll.qlIndexFixing(Index6M,$H2523,TRUE,_xll.ohTrigger(RecalcTrigger,Trigger6M)),NA())</f>
        <v>2.2743911064168759E-2</v>
      </c>
      <c r="O2523" s="52">
        <f>IFERROR(_xll.qlIndexFixing(ONIndex6M,I2523,TRUE,_xll.ohTrigger(RecalcTrigger,Trigger6M)),NA())</f>
        <v>2.2674509351610084E-2</v>
      </c>
      <c r="P2523" s="52">
        <f>IFERROR(_xll.qlIndexFixing(Index1Y,$H2523,TRUE,_xll.ohTrigger(RecalcTrigger,Trigger1Y)),NA())</f>
        <v>2.4648570063899939E-2</v>
      </c>
      <c r="Q2523" s="52">
        <f>IFERROR(_xll.qlIndexFixing(ONIndex1Y,I2523,TRUE,_xll.ohTrigger(RecalcTrigger,Trigger1Y)),NA())</f>
        <v>2.4465541725300355E-2</v>
      </c>
    </row>
    <row r="2524" spans="2:17" x14ac:dyDescent="0.2">
      <c r="B2524" s="46" t="s">
        <v>51</v>
      </c>
      <c r="D2524" s="49">
        <f>_xll.qlCalendarAdvance(LocalCalendar,$D2523,B2524,"f",FALSE)</f>
        <v>57320</v>
      </c>
      <c r="E2524" s="49">
        <f>_xll.qlInterestRateIndexValueDate(IndexON,D2524)</f>
        <v>57320</v>
      </c>
      <c r="F2524" s="52">
        <f>IFERROR(_xll.qlIndexFixing(IndexON,D2524,TRUE,_xll.ohTrigger(RecalcTrigger,TriggerON)),NA())</f>
        <v>1.7653735202722842E-2</v>
      </c>
      <c r="H2524" s="49">
        <f>_xll.qlCalendarAdvance(IborCalendar,$H2523,B2524,"f",FALSE)</f>
        <v>57306</v>
      </c>
      <c r="I2524" s="49">
        <f>_xll.qlInterestRateIndexValueDate(Index1M,$H2524)</f>
        <v>57308</v>
      </c>
      <c r="J2524" s="52">
        <f>IFERROR(_xll.qlIndexFixing(Index1M,$H2524,TRUE,_xll.ohTrigger(RecalcTrigger,Trigger1M)),NA())</f>
        <v>1.9799574421272711E-2</v>
      </c>
      <c r="K2524" s="52">
        <f>IFERROR(_xll.qlIndexFixing(ONIndex1M,I2524,TRUE,_xll.ohTrigger(RecalcTrigger,Trigger1M)),NA())</f>
        <v>1.9794411422235925E-2</v>
      </c>
      <c r="L2524" s="52">
        <f>IFERROR(_xll.qlIndexFixing(Index3M,H2524,TRUE,_xll.ohTrigger(RecalcTrigger,Trigger3M)),NA())</f>
        <v>2.119649372401157E-2</v>
      </c>
      <c r="M2524" s="52">
        <f>IFERROR(_xll.qlIndexFixing(ONIndex3M,I2524,TRUE,_xll.ohTrigger(RecalcTrigger,Trigger3M)),NA())</f>
        <v>2.1169392060542691E-2</v>
      </c>
      <c r="N2524" s="52">
        <f>IFERROR(_xll.qlIndexFixing(Index6M,$H2524,TRUE,_xll.ohTrigger(RecalcTrigger,Trigger6M)),NA())</f>
        <v>2.273937992139153E-2</v>
      </c>
      <c r="O2524" s="52">
        <f>IFERROR(_xll.qlIndexFixing(ONIndex6M,I2524,TRUE,_xll.ohTrigger(RecalcTrigger,Trigger6M)),NA())</f>
        <v>2.2669909793169296E-2</v>
      </c>
      <c r="P2524" s="52">
        <f>IFERROR(_xll.qlIndexFixing(Index1Y,$H2524,TRUE,_xll.ohTrigger(RecalcTrigger,Trigger1Y)),NA())</f>
        <v>2.4643966108587472E-2</v>
      </c>
      <c r="Q2524" s="52">
        <f>IFERROR(_xll.qlIndexFixing(ONIndex1Y,I2524,TRUE,_xll.ohTrigger(RecalcTrigger,Trigger1Y)),NA())</f>
        <v>2.4460796780516603E-2</v>
      </c>
    </row>
    <row r="2525" spans="2:17" x14ac:dyDescent="0.2">
      <c r="B2525" s="46" t="s">
        <v>51</v>
      </c>
      <c r="D2525" s="49">
        <f>_xll.qlCalendarAdvance(LocalCalendar,$D2524,B2525,"f",FALSE)</f>
        <v>57327</v>
      </c>
      <c r="E2525" s="49">
        <f>_xll.qlInterestRateIndexValueDate(IndexON,D2525)</f>
        <v>57327</v>
      </c>
      <c r="F2525" s="52">
        <f>IFERROR(_xll.qlIndexFixing(IndexON,D2525,TRUE,_xll.ohTrigger(RecalcTrigger,TriggerON)),NA())</f>
        <v>1.7649289068462082E-2</v>
      </c>
      <c r="H2525" s="49">
        <f>_xll.qlCalendarAdvance(IborCalendar,$H2524,B2525,"f",FALSE)</f>
        <v>57313</v>
      </c>
      <c r="I2525" s="49">
        <f>_xll.qlInterestRateIndexValueDate(Index1M,$H2525)</f>
        <v>57315</v>
      </c>
      <c r="J2525" s="52">
        <f>IFERROR(_xll.qlIndexFixing(Index1M,$H2525,TRUE,_xll.ohTrigger(RecalcTrigger,Trigger1M)),NA())</f>
        <v>1.9794200173827992E-2</v>
      </c>
      <c r="K2525" s="52">
        <f>IFERROR(_xll.qlIndexFixing(ONIndex1M,I2525,TRUE,_xll.ohTrigger(RecalcTrigger,Trigger1M)),NA())</f>
        <v>1.9789196341974957E-2</v>
      </c>
      <c r="L2525" s="52">
        <f>IFERROR(_xll.qlIndexFixing(Index3M,H2525,TRUE,_xll.ohTrigger(RecalcTrigger,Trigger3M)),NA())</f>
        <v>2.1190756985993708E-2</v>
      </c>
      <c r="M2525" s="52">
        <f>IFERROR(_xll.qlIndexFixing(ONIndex3M,I2525,TRUE,_xll.ohTrigger(RecalcTrigger,Trigger3M)),NA())</f>
        <v>2.116482063546421E-2</v>
      </c>
      <c r="N2525" s="52">
        <f>IFERROR(_xll.qlIndexFixing(Index6M,$H2525,TRUE,_xll.ohTrigger(RecalcTrigger,Trigger6M)),NA())</f>
        <v>2.2735253693397746E-2</v>
      </c>
      <c r="O2525" s="52">
        <f>IFERROR(_xll.qlIndexFixing(ONIndex6M,I2525,TRUE,_xll.ohTrigger(RecalcTrigger,Trigger6M)),NA())</f>
        <v>2.2665319578134557E-2</v>
      </c>
      <c r="P2525" s="52">
        <f>IFERROR(_xll.qlIndexFixing(Index1Y,$H2525,TRUE,_xll.ohTrigger(RecalcTrigger,Trigger1Y)),NA())</f>
        <v>2.4639372144178155E-2</v>
      </c>
      <c r="Q2525" s="52">
        <f>IFERROR(_xll.qlIndexFixing(ONIndex1Y,I2525,TRUE,_xll.ohTrigger(RecalcTrigger,Trigger1Y)),NA())</f>
        <v>2.4456061563418174E-2</v>
      </c>
    </row>
    <row r="2526" spans="2:17" x14ac:dyDescent="0.2">
      <c r="B2526" s="46" t="s">
        <v>51</v>
      </c>
      <c r="D2526" s="49">
        <f>_xll.qlCalendarAdvance(LocalCalendar,$D2525,B2526,"f",FALSE)</f>
        <v>57334</v>
      </c>
      <c r="E2526" s="49">
        <f>_xll.qlInterestRateIndexValueDate(IndexON,D2526)</f>
        <v>57334</v>
      </c>
      <c r="F2526" s="52">
        <f>IFERROR(_xll.qlIndexFixing(IndexON,D2526,TRUE,_xll.ohTrigger(RecalcTrigger,TriggerON)),NA())</f>
        <v>1.7644851999909505E-2</v>
      </c>
      <c r="H2526" s="49">
        <f>_xll.qlCalendarAdvance(IborCalendar,$H2525,B2526,"f",FALSE)</f>
        <v>57320</v>
      </c>
      <c r="I2526" s="49">
        <f>_xll.qlInterestRateIndexValueDate(Index1M,$H2526)</f>
        <v>57322</v>
      </c>
      <c r="J2526" s="52">
        <f>IFERROR(_xll.qlIndexFixing(Index1M,$H2526,TRUE,_xll.ohTrigger(RecalcTrigger,Trigger1M)),NA())</f>
        <v>1.9788835650764725E-2</v>
      </c>
      <c r="K2526" s="52">
        <f>IFERROR(_xll.qlIndexFixing(ONIndex1M,I2526,TRUE,_xll.ohTrigger(RecalcTrigger,Trigger1M)),NA())</f>
        <v>1.9783991861714867E-2</v>
      </c>
      <c r="L2526" s="52">
        <f>IFERROR(_xll.qlIndexFixing(Index3M,H2526,TRUE,_xll.ohTrigger(RecalcTrigger,Trigger3M)),NA())</f>
        <v>2.1186229530838929E-2</v>
      </c>
      <c r="M2526" s="52">
        <f>IFERROR(_xll.qlIndexFixing(ONIndex3M,I2526,TRUE,_xll.ohTrigger(RecalcTrigger,Trigger3M)),NA())</f>
        <v>2.1160258502073148E-2</v>
      </c>
      <c r="N2526" s="52">
        <f>IFERROR(_xll.qlIndexFixing(Index6M,$H2526,TRUE,_xll.ohTrigger(RecalcTrigger,Trigger6M)),NA())</f>
        <v>2.2730741859791681E-2</v>
      </c>
      <c r="O2526" s="52">
        <f>IFERROR(_xll.qlIndexFixing(ONIndex6M,I2526,TRUE,_xll.ohTrigger(RecalcTrigger,Trigger6M)),NA())</f>
        <v>2.2660738706505867E-2</v>
      </c>
      <c r="P2526" s="52">
        <f>IFERROR(_xll.qlIndexFixing(Index1Y,$H2526,TRUE,_xll.ohTrigger(RecalcTrigger,Trigger1Y)),NA())</f>
        <v>2.4634788170534761E-2</v>
      </c>
      <c r="Q2526" s="52">
        <f>IFERROR(_xll.qlIndexFixing(ONIndex1Y,I2526,TRUE,_xll.ohTrigger(RecalcTrigger,Trigger1Y)),NA())</f>
        <v>2.445133607400507E-2</v>
      </c>
    </row>
    <row r="2527" spans="2:17" x14ac:dyDescent="0.2">
      <c r="B2527" s="46" t="s">
        <v>51</v>
      </c>
      <c r="D2527" s="49">
        <f>_xll.qlCalendarAdvance(LocalCalendar,$D2526,B2527,"f",FALSE)</f>
        <v>57341</v>
      </c>
      <c r="E2527" s="49">
        <f>_xll.qlInterestRateIndexValueDate(IndexON,D2527)</f>
        <v>57341</v>
      </c>
      <c r="F2527" s="52">
        <f>IFERROR(_xll.qlIndexFixing(IndexON,D2527,TRUE,_xll.ohTrigger(RecalcTrigger,TriggerON)),NA())</f>
        <v>1.7640423997304921E-2</v>
      </c>
      <c r="H2527" s="49">
        <f>_xll.qlCalendarAdvance(IborCalendar,$H2526,B2527,"f",FALSE)</f>
        <v>57327</v>
      </c>
      <c r="I2527" s="49">
        <f>_xll.qlInterestRateIndexValueDate(Index1M,$H2527)</f>
        <v>57329</v>
      </c>
      <c r="J2527" s="52">
        <f>IFERROR(_xll.qlIndexFixing(Index1M,$H2527,TRUE,_xll.ohTrigger(RecalcTrigger,Trigger1M)),NA())</f>
        <v>1.9783829222670135E-2</v>
      </c>
      <c r="K2527" s="52">
        <f>IFERROR(_xll.qlIndexFixing(ONIndex1M,I2527,TRUE,_xll.ohTrigger(RecalcTrigger,Trigger1M)),NA())</f>
        <v>1.9778797981455654E-2</v>
      </c>
      <c r="L2527" s="52">
        <f>IFERROR(_xll.qlIndexFixing(Index3M,H2527,TRUE,_xll.ohTrigger(RecalcTrigger,Trigger3M)),NA())</f>
        <v>2.1181711419852256E-2</v>
      </c>
      <c r="M2527" s="52">
        <f>IFERROR(_xll.qlIndexFixing(ONIndex3M,I2527,TRUE,_xll.ohTrigger(RecalcTrigger,Trigger3M)),NA())</f>
        <v>2.1155705660369506E-2</v>
      </c>
      <c r="N2527" s="52">
        <f>IFERROR(_xll.qlIndexFixing(Index6M,$H2527,TRUE,_xll.ohTrigger(RecalcTrigger,Trigger6M)),NA())</f>
        <v>2.2726239485163831E-2</v>
      </c>
      <c r="O2527" s="52">
        <f>IFERROR(_xll.qlIndexFixing(ONIndex6M,I2527,TRUE,_xll.ohTrigger(RecalcTrigger,Trigger6M)),NA())</f>
        <v>2.2656167178309872E-2</v>
      </c>
      <c r="P2527" s="52">
        <f>IFERROR(_xll.qlIndexFixing(Index1Y,$H2527,TRUE,_xll.ohTrigger(RecalcTrigger,Trigger1Y)),NA())</f>
        <v>2.4630214187521163E-2</v>
      </c>
      <c r="Q2527" s="52">
        <f>IFERROR(_xll.qlIndexFixing(ONIndex1Y,I2527,TRUE,_xll.ohTrigger(RecalcTrigger,Trigger1Y)),NA())</f>
        <v>2.444662031233058E-2</v>
      </c>
    </row>
    <row r="2528" spans="2:17" x14ac:dyDescent="0.2">
      <c r="B2528" s="46" t="s">
        <v>51</v>
      </c>
      <c r="D2528" s="49">
        <f>_xll.qlCalendarAdvance(LocalCalendar,$D2527,B2528,"f",FALSE)</f>
        <v>57348</v>
      </c>
      <c r="E2528" s="49">
        <f>_xll.qlInterestRateIndexValueDate(IndexON,D2528)</f>
        <v>57348</v>
      </c>
      <c r="F2528" s="52">
        <f>IFERROR(_xll.qlIndexFixing(IndexON,D2528,TRUE,_xll.ohTrigger(RecalcTrigger,TriggerON)),NA())</f>
        <v>1.7636005060568394E-2</v>
      </c>
      <c r="H2528" s="49">
        <f>_xll.qlCalendarAdvance(IborCalendar,$H2527,B2528,"f",FALSE)</f>
        <v>57334</v>
      </c>
      <c r="I2528" s="49">
        <f>_xll.qlInterestRateIndexValueDate(Index1M,$H2528)</f>
        <v>57336</v>
      </c>
      <c r="J2528" s="52">
        <f>IFERROR(_xll.qlIndexFixing(Index1M,$H2528,TRUE,_xll.ohTrigger(RecalcTrigger,Trigger1M)),NA())</f>
        <v>1.9778484989012506E-2</v>
      </c>
      <c r="K2528" s="52">
        <f>IFERROR(_xll.qlIndexFixing(ONIndex1M,I2528,TRUE,_xll.ohTrigger(RecalcTrigger,Trigger1M)),NA())</f>
        <v>1.9773961240485249E-2</v>
      </c>
      <c r="L2528" s="52">
        <f>IFERROR(_xll.qlIndexFixing(Index3M,H2528,TRUE,_xll.ohTrigger(RecalcTrigger,Trigger3M)),NA())</f>
        <v>2.1177202653000826E-2</v>
      </c>
      <c r="M2528" s="52">
        <f>IFERROR(_xll.qlIndexFixing(ONIndex3M,I2528,TRUE,_xll.ohTrigger(RecalcTrigger,Trigger3M)),NA())</f>
        <v>2.1151756515251918E-2</v>
      </c>
      <c r="N2528" s="52">
        <f>IFERROR(_xll.qlIndexFixing(Index6M,$H2528,TRUE,_xll.ohTrigger(RecalcTrigger,Trigger6M)),NA())</f>
        <v>2.2721746569450516E-2</v>
      </c>
      <c r="O2528" s="52">
        <f>IFERROR(_xll.qlIndexFixing(ONIndex6M,I2528,TRUE,_xll.ohTrigger(RecalcTrigger,Trigger6M)),NA())</f>
        <v>2.2652379295353242E-2</v>
      </c>
      <c r="P2528" s="52">
        <f>IFERROR(_xll.qlIndexFixing(Index1Y,$H2528,TRUE,_xll.ohTrigger(RecalcTrigger,Trigger1Y)),NA())</f>
        <v>2.4625650195001444E-2</v>
      </c>
      <c r="Q2528" s="52">
        <f>IFERROR(_xll.qlIndexFixing(ONIndex1Y,I2528,TRUE,_xll.ohTrigger(RecalcTrigger,Trigger1Y)),NA())</f>
        <v>2.4442902249832699E-2</v>
      </c>
    </row>
    <row r="2529" spans="2:17" x14ac:dyDescent="0.2">
      <c r="B2529" s="46" t="s">
        <v>51</v>
      </c>
      <c r="D2529" s="49">
        <f>_xll.qlCalendarAdvance(LocalCalendar,$D2528,B2529,"f",FALSE)</f>
        <v>57355</v>
      </c>
      <c r="E2529" s="49">
        <f>_xll.qlInterestRateIndexValueDate(IndexON,D2529)</f>
        <v>57355</v>
      </c>
      <c r="F2529" s="52">
        <f>IFERROR(_xll.qlIndexFixing(IndexON,D2529,TRUE,_xll.ohTrigger(RecalcTrigger,TriggerON)),NA())</f>
        <v>1.7631595189779858E-2</v>
      </c>
      <c r="H2529" s="49">
        <f>_xll.qlCalendarAdvance(IborCalendar,$H2528,B2529,"f",FALSE)</f>
        <v>57341</v>
      </c>
      <c r="I2529" s="49">
        <f>_xll.qlInterestRateIndexValueDate(Index1M,$H2529)</f>
        <v>57343</v>
      </c>
      <c r="J2529" s="52">
        <f>IFERROR(_xll.qlIndexFixing(Index1M,$H2529,TRUE,_xll.ohTrigger(RecalcTrigger,Trigger1M)),NA())</f>
        <v>1.9773675961280386E-2</v>
      </c>
      <c r="K2529" s="52">
        <f>IFERROR(_xll.qlIndexFixing(ONIndex1M,I2529,TRUE,_xll.ohTrigger(RecalcTrigger,Trigger1M)),NA())</f>
        <v>1.9768615737920658E-2</v>
      </c>
      <c r="L2529" s="52">
        <f>IFERROR(_xll.qlIndexFixing(Index3M,H2529,TRUE,_xll.ohTrigger(RecalcTrigger,Trigger3M)),NA())</f>
        <v>2.1173005151407135E-2</v>
      </c>
      <c r="M2529" s="52">
        <f>IFERROR(_xll.qlIndexFixing(ONIndex3M,I2529,TRUE,_xll.ohTrigger(RecalcTrigger,Trigger3M)),NA())</f>
        <v>2.1146925427102392E-2</v>
      </c>
      <c r="N2529" s="52">
        <f>IFERROR(_xll.qlIndexFixing(Index6M,$H2529,TRUE,_xll.ohTrigger(RecalcTrigger,Trigger6M)),NA())</f>
        <v>2.27172631125876E-2</v>
      </c>
      <c r="O2529" s="52">
        <f>IFERROR(_xll.qlIndexFixing(ONIndex6M,I2529,TRUE,_xll.ohTrigger(RecalcTrigger,Trigger6M)),NA())</f>
        <v>2.2647439657790258E-2</v>
      </c>
      <c r="P2529" s="52">
        <f>IFERROR(_xll.qlIndexFixing(Index1Y,$H2529,TRUE,_xll.ohTrigger(RecalcTrigger,Trigger1Y)),NA())</f>
        <v>2.4621096192839698E-2</v>
      </c>
      <c r="Q2529" s="52">
        <f>IFERROR(_xll.qlIndexFixing(ONIndex1Y,I2529,TRUE,_xll.ohTrigger(RecalcTrigger,Trigger1Y)),NA())</f>
        <v>2.443771230477898E-2</v>
      </c>
    </row>
    <row r="2530" spans="2:17" x14ac:dyDescent="0.2">
      <c r="B2530" s="46" t="s">
        <v>51</v>
      </c>
      <c r="D2530" s="49">
        <f>_xll.qlCalendarAdvance(LocalCalendar,$D2529,B2530,"f",FALSE)</f>
        <v>57362</v>
      </c>
      <c r="E2530" s="49">
        <f>_xll.qlInterestRateIndexValueDate(IndexON,D2530)</f>
        <v>57362</v>
      </c>
      <c r="F2530" s="52">
        <f>IFERROR(_xll.qlIndexFixing(IndexON,D2530,TRUE,_xll.ohTrigger(RecalcTrigger,TriggerON)),NA())</f>
        <v>1.7627194384779443E-2</v>
      </c>
      <c r="H2530" s="49">
        <f>_xll.qlCalendarAdvance(IborCalendar,$H2529,B2530,"f",FALSE)</f>
        <v>57348</v>
      </c>
      <c r="I2530" s="49">
        <f>_xll.qlInterestRateIndexValueDate(Index1M,$H2530)</f>
        <v>57350</v>
      </c>
      <c r="J2530" s="52">
        <f>IFERROR(_xll.qlIndexFixing(Index1M,$H2530,TRUE,_xll.ohTrigger(RecalcTrigger,Trigger1M)),NA())</f>
        <v>1.9768176800663149E-2</v>
      </c>
      <c r="K2530" s="52">
        <f>IFERROR(_xll.qlIndexFixing(ONIndex1M,I2530,TRUE,_xll.ohTrigger(RecalcTrigger,Trigger1M)),NA())</f>
        <v>1.9763279940470113E-2</v>
      </c>
      <c r="L2530" s="52">
        <f>IFERROR(_xll.qlIndexFixing(Index3M,H2530,TRUE,_xll.ohTrigger(RecalcTrigger,Trigger3M)),NA())</f>
        <v>2.1168213151579351E-2</v>
      </c>
      <c r="M2530" s="52">
        <f>IFERROR(_xll.qlIndexFixing(ONIndex3M,I2530,TRUE,_xll.ohTrigger(RecalcTrigger,Trigger3M)),NA())</f>
        <v>2.1142102885383096E-2</v>
      </c>
      <c r="N2530" s="52">
        <f>IFERROR(_xll.qlIndexFixing(Index6M,$H2530,TRUE,_xll.ohTrigger(RecalcTrigger,Trigger6M)),NA())</f>
        <v>2.2712391690167782E-2</v>
      </c>
      <c r="O2530" s="52">
        <f>IFERROR(_xll.qlIndexFixing(ONIndex6M,I2530,TRUE,_xll.ohTrigger(RecalcTrigger,Trigger6M)),NA())</f>
        <v>2.2642508654158178E-2</v>
      </c>
      <c r="P2530" s="52">
        <f>IFERROR(_xll.qlIndexFixing(Index1Y,$H2530,TRUE,_xll.ohTrigger(RecalcTrigger,Trigger1Y)),NA())</f>
        <v>2.4616552180899788E-2</v>
      </c>
      <c r="Q2530" s="52">
        <f>IFERROR(_xll.qlIndexFixing(ONIndex1Y,I2530,TRUE,_xll.ohTrigger(RecalcTrigger,Trigger1Y)),NA())</f>
        <v>2.4432531393419055E-2</v>
      </c>
    </row>
    <row r="2531" spans="2:17" x14ac:dyDescent="0.2">
      <c r="B2531" s="46" t="s">
        <v>51</v>
      </c>
      <c r="D2531" s="49">
        <f>_xll.qlCalendarAdvance(LocalCalendar,$D2530,B2531,"f",FALSE)</f>
        <v>57369</v>
      </c>
      <c r="E2531" s="49">
        <f>_xll.qlInterestRateIndexValueDate(IndexON,D2531)</f>
        <v>57369</v>
      </c>
      <c r="F2531" s="52">
        <f>IFERROR(_xll.qlIndexFixing(IndexON,D2531,TRUE,_xll.ohTrigger(RecalcTrigger,TriggerON)),NA())</f>
        <v>1.7622802645647084E-2</v>
      </c>
      <c r="H2531" s="49">
        <f>_xll.qlCalendarAdvance(IborCalendar,$H2530,B2531,"f",FALSE)</f>
        <v>57355</v>
      </c>
      <c r="I2531" s="49">
        <f>_xll.qlInterestRateIndexValueDate(Index1M,$H2531)</f>
        <v>57357</v>
      </c>
      <c r="J2531" s="52">
        <f>IFERROR(_xll.qlIndexFixing(Index1M,$H2531,TRUE,_xll.ohTrigger(RecalcTrigger,Trigger1M)),NA())</f>
        <v>1.9763038633983921E-2</v>
      </c>
      <c r="K2531" s="52">
        <f>IFERROR(_xll.qlIndexFixing(ONIndex1M,I2531,TRUE,_xll.ohTrigger(RecalcTrigger,Trigger1M)),NA())</f>
        <v>1.9758303125436694E-2</v>
      </c>
      <c r="L2531" s="52">
        <f>IFERROR(_xll.qlIndexFixing(Index3M,H2531,TRUE,_xll.ohTrigger(RecalcTrigger,Trigger3M)),NA())</f>
        <v>2.1163732416946246E-2</v>
      </c>
      <c r="M2531" s="52">
        <f>IFERROR(_xll.qlIndexFixing(ONIndex3M,I2531,TRUE,_xll.ohTrigger(RecalcTrigger,Trigger3M)),NA())</f>
        <v>2.1137885582049876E-2</v>
      </c>
      <c r="N2531" s="52">
        <f>IFERROR(_xll.qlIndexFixing(Index6M,$H2531,TRUE,_xll.ohTrigger(RecalcTrigger,Trigger6M)),NA())</f>
        <v>2.2707926755278787E-2</v>
      </c>
      <c r="O2531" s="52">
        <f>IFERROR(_xll.qlIndexFixing(ONIndex6M,I2531,TRUE,_xll.ohTrigger(RecalcTrigger,Trigger6M)),NA())</f>
        <v>2.2638362769249465E-2</v>
      </c>
      <c r="P2531" s="52">
        <f>IFERROR(_xll.qlIndexFixing(Index1Y,$H2531,TRUE,_xll.ohTrigger(RecalcTrigger,Trigger1Y)),NA())</f>
        <v>2.4612018159046893E-2</v>
      </c>
      <c r="Q2531" s="52">
        <f>IFERROR(_xll.qlIndexFixing(ONIndex1Y,I2531,TRUE,_xll.ohTrigger(RecalcTrigger,Trigger1Y)),NA())</f>
        <v>2.4428349629603829E-2</v>
      </c>
    </row>
    <row r="2532" spans="2:17" x14ac:dyDescent="0.2">
      <c r="B2532" s="46" t="s">
        <v>51</v>
      </c>
      <c r="D2532" s="49">
        <f>_xll.qlCalendarAdvance(LocalCalendar,$D2531,B2532,"f",FALSE)</f>
        <v>57376</v>
      </c>
      <c r="E2532" s="49">
        <f>_xll.qlInterestRateIndexValueDate(IndexON,D2532)</f>
        <v>57376</v>
      </c>
      <c r="F2532" s="52">
        <f>IFERROR(_xll.qlIndexFixing(IndexON,D2532,TRUE,_xll.ohTrigger(RecalcTrigger,TriggerON)),NA())</f>
        <v>1.7618419972462718E-2</v>
      </c>
      <c r="H2532" s="49">
        <f>_xll.qlCalendarAdvance(IborCalendar,$H2531,B2532,"f",FALSE)</f>
        <v>57362</v>
      </c>
      <c r="I2532" s="49">
        <f>_xll.qlInterestRateIndexValueDate(Index1M,$H2532)</f>
        <v>57364</v>
      </c>
      <c r="J2532" s="52">
        <f>IFERROR(_xll.qlIndexFixing(Index1M,$H2532,TRUE,_xll.ohTrigger(RecalcTrigger,Trigger1M)),NA())</f>
        <v>1.9758087677404779E-2</v>
      </c>
      <c r="K2532" s="52">
        <f>IFERROR(_xll.qlIndexFixing(ONIndex1M,I2532,TRUE,_xll.ohTrigger(RecalcTrigger,Trigger1M)),NA())</f>
        <v>1.9752987579693126E-2</v>
      </c>
      <c r="L2532" s="52">
        <f>IFERROR(_xll.qlIndexFixing(Index3M,H2532,TRUE,_xll.ohTrigger(RecalcTrigger,Trigger3M)),NA())</f>
        <v>2.1159261026324039E-2</v>
      </c>
      <c r="M2532" s="52">
        <f>IFERROR(_xll.qlIndexFixing(ONIndex3M,I2532,TRUE,_xll.ohTrigger(RecalcTrigger,Trigger3M)),NA())</f>
        <v>2.1133080827135942E-2</v>
      </c>
      <c r="N2532" s="52">
        <f>IFERROR(_xll.qlIndexFixing(Index6M,$H2532,TRUE,_xll.ohTrigger(RecalcTrigger,Trigger6M)),NA())</f>
        <v>2.2703471278406922E-2</v>
      </c>
      <c r="O2532" s="52">
        <f>IFERROR(_xll.qlIndexFixing(ONIndex6M,I2532,TRUE,_xll.ohTrigger(RecalcTrigger,Trigger6M)),NA())</f>
        <v>2.2633449688447271E-2</v>
      </c>
      <c r="P2532" s="52">
        <f>IFERROR(_xll.qlIndexFixing(Index1Y,$H2532,TRUE,_xll.ohTrigger(RecalcTrigger,Trigger1Y)),NA())</f>
        <v>2.4608011659198653E-2</v>
      </c>
      <c r="Q2532" s="52">
        <f>IFERROR(_xll.qlIndexFixing(ONIndex1Y,I2532,TRUE,_xll.ohTrigger(RecalcTrigger,Trigger1Y)),NA())</f>
        <v>2.4423187419264636E-2</v>
      </c>
    </row>
    <row r="2533" spans="2:17" x14ac:dyDescent="0.2">
      <c r="B2533" s="46" t="s">
        <v>51</v>
      </c>
      <c r="D2533" s="49">
        <f>_xll.qlCalendarAdvance(LocalCalendar,$D2532,B2533,"f",FALSE)</f>
        <v>57383</v>
      </c>
      <c r="E2533" s="49">
        <f>_xll.qlInterestRateIndexValueDate(IndexON,D2533)</f>
        <v>57383</v>
      </c>
      <c r="F2533" s="52">
        <f>IFERROR(_xll.qlIndexFixing(IndexON,D2533,TRUE,_xll.ohTrigger(RecalcTrigger,TriggerON)),NA())</f>
        <v>1.7614046365066471E-2</v>
      </c>
      <c r="H2533" s="49">
        <f>_xll.qlCalendarAdvance(IborCalendar,$H2532,B2533,"f",FALSE)</f>
        <v>57369</v>
      </c>
      <c r="I2533" s="49">
        <f>_xll.qlInterestRateIndexValueDate(Index1M,$H2533)</f>
        <v>57371</v>
      </c>
      <c r="J2533" s="52">
        <f>IFERROR(_xll.qlIndexFixing(Index1M,$H2533,TRUE,_xll.ohTrigger(RecalcTrigger,Trigger1M)),NA())</f>
        <v>1.9752794155533857E-2</v>
      </c>
      <c r="K2533" s="52">
        <f>IFERROR(_xll.qlIndexFixing(ONIndex1M,I2533,TRUE,_xll.ohTrigger(RecalcTrigger,Trigger1M)),NA())</f>
        <v>1.9747857299279303E-2</v>
      </c>
      <c r="L2533" s="52">
        <f>IFERROR(_xll.qlIndexFixing(Index3M,H2533,TRUE,_xll.ohTrigger(RecalcTrigger,Trigger3M)),NA())</f>
        <v>2.1154798979680756E-2</v>
      </c>
      <c r="M2533" s="52">
        <f>IFERROR(_xll.qlIndexFixing(ONIndex3M,I2533,TRUE,_xll.ohTrigger(RecalcTrigger,Trigger3M)),NA())</f>
        <v>2.1128583735503526E-2</v>
      </c>
      <c r="N2533" s="52">
        <f>IFERROR(_xll.qlIndexFixing(Index6M,$H2533,TRUE,_xll.ohTrigger(RecalcTrigger,Trigger6M)),NA())</f>
        <v>2.2699025259489036E-2</v>
      </c>
      <c r="O2533" s="52">
        <f>IFERROR(_xll.qlIndexFixing(ONIndex6M,I2533,TRUE,_xll.ohTrigger(RecalcTrigger,Trigger6M)),NA())</f>
        <v>2.2628934220687569E-2</v>
      </c>
      <c r="P2533" s="52">
        <f>IFERROR(_xll.qlIndexFixing(Index1Y,$H2533,TRUE,_xll.ohTrigger(RecalcTrigger,Trigger1Y)),NA())</f>
        <v>2.4602980085063279E-2</v>
      </c>
      <c r="Q2533" s="52">
        <f>IFERROR(_xll.qlIndexFixing(ONIndex1Y,I2533,TRUE,_xll.ohTrigger(RecalcTrigger,Trigger1Y)),NA())</f>
        <v>2.4418530023728735E-2</v>
      </c>
    </row>
    <row r="2534" spans="2:17" x14ac:dyDescent="0.2">
      <c r="B2534" s="46" t="s">
        <v>51</v>
      </c>
      <c r="D2534" s="49">
        <f>_xll.qlCalendarAdvance(LocalCalendar,$D2533,B2534,"f",FALSE)</f>
        <v>57390</v>
      </c>
      <c r="E2534" s="49">
        <f>_xll.qlInterestRateIndexValueDate(IndexON,D2534)</f>
        <v>57390</v>
      </c>
      <c r="F2534" s="52">
        <f>IFERROR(_xll.qlIndexFixing(IndexON,D2534,TRUE,_xll.ohTrigger(RecalcTrigger,TriggerON)),NA())</f>
        <v>1.7609681823538281E-2</v>
      </c>
      <c r="H2534" s="49">
        <f>_xll.qlCalendarAdvance(IborCalendar,$H2533,B2534,"f",FALSE)</f>
        <v>57376</v>
      </c>
      <c r="I2534" s="49">
        <f>_xll.qlInterestRateIndexValueDate(Index1M,$H2534)</f>
        <v>57378</v>
      </c>
      <c r="J2534" s="52">
        <f>IFERROR(_xll.qlIndexFixing(Index1M,$H2534,TRUE,_xll.ohTrigger(RecalcTrigger,Trigger1M)),NA())</f>
        <v>1.9747155511576114E-2</v>
      </c>
      <c r="K2534" s="52">
        <f>IFERROR(_xll.qlIndexFixing(ONIndex1M,I2534,TRUE,_xll.ohTrigger(RecalcTrigger,Trigger1M)),NA())</f>
        <v>1.9742737618839712E-2</v>
      </c>
      <c r="L2534" s="52">
        <f>IFERROR(_xll.qlIndexFixing(Index3M,H2534,TRUE,_xll.ohTrigger(RecalcTrigger,Trigger3M)),NA())</f>
        <v>2.1150042379971458E-2</v>
      </c>
      <c r="M2534" s="52">
        <f>IFERROR(_xll.qlIndexFixing(ONIndex3M,I2534,TRUE,_xll.ohTrigger(RecalcTrigger,Trigger3M)),NA())</f>
        <v>2.112409593561182E-2</v>
      </c>
      <c r="N2534" s="52">
        <f>IFERROR(_xll.qlIndexFixing(Index6M,$H2534,TRUE,_xll.ohTrigger(RecalcTrigger,Trigger6M)),NA())</f>
        <v>2.2694588698462411E-2</v>
      </c>
      <c r="O2534" s="52">
        <f>IFERROR(_xll.qlIndexFixing(ONIndex6M,I2534,TRUE,_xll.ohTrigger(RecalcTrigger,Trigger6M)),NA())</f>
        <v>2.262442809636056E-2</v>
      </c>
      <c r="P2534" s="52">
        <f>IFERROR(_xll.qlIndexFixing(Index1Y,$H2534,TRUE,_xll.ohTrigger(RecalcTrigger,Trigger1Y)),NA())</f>
        <v>2.4598476032663352E-2</v>
      </c>
      <c r="Q2534" s="52">
        <f>IFERROR(_xll.qlIndexFixing(ONIndex1Y,I2534,TRUE,_xll.ohTrigger(RecalcTrigger,Trigger1Y)),NA())</f>
        <v>2.4413882355931449E-2</v>
      </c>
    </row>
    <row r="2535" spans="2:17" x14ac:dyDescent="0.2">
      <c r="B2535" s="46" t="s">
        <v>51</v>
      </c>
      <c r="D2535" s="49">
        <f>_xll.qlCalendarAdvance(LocalCalendar,$D2534,B2535,"f",FALSE)</f>
        <v>57397</v>
      </c>
      <c r="E2535" s="49">
        <f>_xll.qlInterestRateIndexValueDate(IndexON,D2535)</f>
        <v>57397</v>
      </c>
      <c r="F2535" s="52">
        <f>IFERROR(_xll.qlIndexFixing(IndexON,D2535,TRUE,_xll.ohTrigger(RecalcTrigger,TriggerON)),NA())</f>
        <v>1.7605326347878147E-2</v>
      </c>
      <c r="H2535" s="49">
        <f>_xll.qlCalendarAdvance(IborCalendar,$H2534,B2535,"f",FALSE)</f>
        <v>57383</v>
      </c>
      <c r="I2535" s="49">
        <f>_xll.qlInterestRateIndexValueDate(Index1M,$H2535)</f>
        <v>57385</v>
      </c>
      <c r="J2535" s="52">
        <f>IFERROR(_xll.qlIndexFixing(Index1M,$H2535,TRUE,_xll.ohTrigger(RecalcTrigger,Trigger1M)),NA())</f>
        <v>1.9742058380807226E-2</v>
      </c>
      <c r="K2535" s="52">
        <f>IFERROR(_xll.qlIndexFixing(ONIndex1M,I2535,TRUE,_xll.ohTrigger(RecalcTrigger,Trigger1M)),NA())</f>
        <v>1.9737628538374352E-2</v>
      </c>
      <c r="L2535" s="52">
        <f>IFERROR(_xll.qlIndexFixing(Index3M,H2535,TRUE,_xll.ohTrigger(RecalcTrigger,Trigger3M)),NA())</f>
        <v>2.1145598614144237E-2</v>
      </c>
      <c r="M2535" s="52">
        <f>IFERROR(_xll.qlIndexFixing(ONIndex3M,I2535,TRUE,_xll.ohTrigger(RecalcTrigger,Trigger3M)),NA())</f>
        <v>2.1119617427380888E-2</v>
      </c>
      <c r="N2535" s="52">
        <f>IFERROR(_xll.qlIndexFixing(Index6M,$H2535,TRUE,_xll.ohTrigger(RecalcTrigger,Trigger6M)),NA())</f>
        <v>2.2690161595265226E-2</v>
      </c>
      <c r="O2535" s="52">
        <f>IFERROR(_xll.qlIndexFixing(ONIndex6M,I2535,TRUE,_xll.ohTrigger(RecalcTrigger,Trigger6M)),NA())</f>
        <v>2.2619931315439601E-2</v>
      </c>
      <c r="P2535" s="52">
        <f>IFERROR(_xll.qlIndexFixing(Index1Y,$H2535,TRUE,_xll.ohTrigger(RecalcTrigger,Trigger1Y)),NA())</f>
        <v>2.459398196981245E-2</v>
      </c>
      <c r="Q2535" s="52">
        <f>IFERROR(_xll.qlIndexFixing(ONIndex1Y,I2535,TRUE,_xll.ohTrigger(RecalcTrigger,Trigger1Y)),NA())</f>
        <v>2.4409244415792841E-2</v>
      </c>
    </row>
    <row r="2536" spans="2:17" x14ac:dyDescent="0.2">
      <c r="B2536" s="46" t="s">
        <v>51</v>
      </c>
      <c r="D2536" s="49">
        <f>_xll.qlCalendarAdvance(LocalCalendar,$D2535,B2536,"f",FALSE)</f>
        <v>57404</v>
      </c>
      <c r="E2536" s="49">
        <f>_xll.qlInterestRateIndexValueDate(IndexON,D2536)</f>
        <v>57404</v>
      </c>
      <c r="F2536" s="52">
        <f>IFERROR(_xll.qlIndexFixing(IndexON,D2536,TRUE,_xll.ohTrigger(RecalcTrigger,TriggerON)),NA())</f>
        <v>1.7600979938166006E-2</v>
      </c>
      <c r="H2536" s="49">
        <f>_xll.qlCalendarAdvance(IborCalendar,$H2535,B2536,"f",FALSE)</f>
        <v>57390</v>
      </c>
      <c r="I2536" s="49">
        <f>_xll.qlInterestRateIndexValueDate(Index1M,$H2536)</f>
        <v>57392</v>
      </c>
      <c r="J2536" s="52">
        <f>IFERROR(_xll.qlIndexFixing(Index1M,$H2536,TRUE,_xll.ohTrigger(RecalcTrigger,Trigger1M)),NA())</f>
        <v>1.9736971866331894E-2</v>
      </c>
      <c r="K2536" s="52">
        <f>IFERROR(_xll.qlIndexFixing(ONIndex1M,I2536,TRUE,_xll.ohTrigger(RecalcTrigger,Trigger1M)),NA())</f>
        <v>1.9732707105173386E-2</v>
      </c>
      <c r="L2536" s="52">
        <f>IFERROR(_xll.qlIndexFixing(Index3M,H2536,TRUE,_xll.ohTrigger(RecalcTrigger,Trigger3M)),NA())</f>
        <v>2.1141164191604507E-2</v>
      </c>
      <c r="M2536" s="52">
        <f>IFERROR(_xll.qlIndexFixing(ONIndex3M,I2536,TRUE,_xll.ohTrigger(RecalcTrigger,Trigger3M)),NA())</f>
        <v>2.1115448584390073E-2</v>
      </c>
      <c r="N2536" s="52">
        <f>IFERROR(_xll.qlIndexFixing(Index6M,$H2536,TRUE,_xll.ohTrigger(RecalcTrigger,Trigger6M)),NA())</f>
        <v>2.2685743949835208E-2</v>
      </c>
      <c r="O2536" s="52">
        <f>IFERROR(_xll.qlIndexFixing(ONIndex6M,I2536,TRUE,_xll.ohTrigger(RecalcTrigger,Trigger6M)),NA())</f>
        <v>2.2615834068724361E-2</v>
      </c>
      <c r="P2536" s="52">
        <f>IFERROR(_xll.qlIndexFixing(Index1Y,$H2536,TRUE,_xll.ohTrigger(RecalcTrigger,Trigger1Y)),NA())</f>
        <v>2.4590017068137304E-2</v>
      </c>
      <c r="Q2536" s="52">
        <f>IFERROR(_xll.qlIndexFixing(ONIndex1Y,I2536,TRUE,_xll.ohTrigger(RecalcTrigger,Trigger1Y)),NA())</f>
        <v>2.4405113188892269E-2</v>
      </c>
    </row>
    <row r="2537" spans="2:17" x14ac:dyDescent="0.2">
      <c r="B2537" s="46" t="s">
        <v>51</v>
      </c>
      <c r="D2537" s="49">
        <f>_xll.qlCalendarAdvance(LocalCalendar,$D2536,B2537,"f",FALSE)</f>
        <v>57411</v>
      </c>
      <c r="E2537" s="49">
        <f>_xll.qlInterestRateIndexValueDate(IndexON,D2537)</f>
        <v>57411</v>
      </c>
      <c r="F2537" s="52">
        <f>IFERROR(_xll.qlIndexFixing(IndexON,D2537,TRUE,_xll.ohTrigger(RecalcTrigger,TriggerON)),NA())</f>
        <v>1.7596642594162049E-2</v>
      </c>
      <c r="H2537" s="49">
        <f>_xll.qlCalendarAdvance(IborCalendar,$H2536,B2537,"f",FALSE)</f>
        <v>57397</v>
      </c>
      <c r="I2537" s="49">
        <f>_xll.qlInterestRateIndexValueDate(Index1M,$H2537)</f>
        <v>57399</v>
      </c>
      <c r="J2537" s="52">
        <f>IFERROR(_xll.qlIndexFixing(Index1M,$H2537,TRUE,_xll.ohTrigger(RecalcTrigger,Trigger1M)),NA())</f>
        <v>1.9731895968138704E-2</v>
      </c>
      <c r="K2537" s="52">
        <f>IFERROR(_xll.qlIndexFixing(ONIndex1M,I2537,TRUE,_xll.ohTrigger(RecalcTrigger,Trigger1M)),NA())</f>
        <v>1.9727442177313037E-2</v>
      </c>
      <c r="L2537" s="52">
        <f>IFERROR(_xll.qlIndexFixing(Index3M,H2537,TRUE,_xll.ohTrigger(RecalcTrigger,Trigger3M)),NA())</f>
        <v>2.1136739112319038E-2</v>
      </c>
      <c r="M2537" s="52">
        <f>IFERROR(_xll.qlIndexFixing(ONIndex3M,I2537,TRUE,_xll.ohTrigger(RecalcTrigger,Trigger3M)),NA())</f>
        <v>2.1110688285901347E-2</v>
      </c>
      <c r="N2537" s="52">
        <f>IFERROR(_xll.qlIndexFixing(Index6M,$H2537,TRUE,_xll.ohTrigger(RecalcTrigger,Trigger6M)),NA())</f>
        <v>2.2681335762108321E-2</v>
      </c>
      <c r="O2537" s="52">
        <f>IFERROR(_xll.qlIndexFixing(ONIndex6M,I2537,TRUE,_xll.ohTrigger(RecalcTrigger,Trigger6M)),NA())</f>
        <v>2.2610965783789183E-2</v>
      </c>
      <c r="P2537" s="52">
        <f>IFERROR(_xll.qlIndexFixing(Index1Y,$H2537,TRUE,_xll.ohTrigger(RecalcTrigger,Trigger1Y)),NA())</f>
        <v>2.4585023812222558E-2</v>
      </c>
      <c r="Q2537" s="52">
        <f>IFERROR(_xll.qlIndexFixing(ONIndex1Y,I2537,TRUE,_xll.ohTrigger(RecalcTrigger,Trigger1Y)),NA())</f>
        <v>2.4399997718598243E-2</v>
      </c>
    </row>
    <row r="2538" spans="2:17" x14ac:dyDescent="0.2">
      <c r="B2538" s="46" t="s">
        <v>51</v>
      </c>
      <c r="D2538" s="49">
        <f>_xll.qlCalendarAdvance(LocalCalendar,$D2537,B2538,"f",FALSE)</f>
        <v>57418</v>
      </c>
      <c r="E2538" s="49">
        <f>_xll.qlInterestRateIndexValueDate(IndexON,D2538)</f>
        <v>57418</v>
      </c>
      <c r="F2538" s="52">
        <f>IFERROR(_xll.qlIndexFixing(IndexON,D2538,TRUE,_xll.ohTrigger(RecalcTrigger,TriggerON)),NA())</f>
        <v>1.7592314316106084E-2</v>
      </c>
      <c r="H2538" s="49">
        <f>_xll.qlCalendarAdvance(IborCalendar,$H2537,B2538,"f",FALSE)</f>
        <v>57404</v>
      </c>
      <c r="I2538" s="49">
        <f>_xll.qlInterestRateIndexValueDate(Index1M,$H2538)</f>
        <v>57406</v>
      </c>
      <c r="J2538" s="52">
        <f>IFERROR(_xll.qlIndexFixing(Index1M,$H2538,TRUE,_xll.ohTrigger(RecalcTrigger,Trigger1M)),NA())</f>
        <v>1.9727368779089625E-2</v>
      </c>
      <c r="K2538" s="52">
        <f>IFERROR(_xll.qlIndexFixing(ONIndex1M,I2538,TRUE,_xll.ohTrigger(RecalcTrigger,Trigger1M)),NA())</f>
        <v>1.9722364896717082E-2</v>
      </c>
      <c r="L2538" s="52">
        <f>IFERROR(_xll.qlIndexFixing(Index3M,H2538,TRUE,_xll.ohTrigger(RecalcTrigger,Trigger3M)),NA())</f>
        <v>2.1133851530465181E-2</v>
      </c>
      <c r="M2538" s="52">
        <f>IFERROR(_xll.qlIndexFixing(ONIndex3M,I2538,TRUE,_xll.ohTrigger(RecalcTrigger,Trigger3M)),NA())</f>
        <v>2.1106237652706028E-2</v>
      </c>
      <c r="N2538" s="52">
        <f>IFERROR(_xll.qlIndexFixing(Index6M,$H2538,TRUE,_xll.ohTrigger(RecalcTrigger,Trigger6M)),NA())</f>
        <v>2.2678940616465349E-2</v>
      </c>
      <c r="O2538" s="52">
        <f>IFERROR(_xll.qlIndexFixing(ONIndex6M,I2538,TRUE,_xll.ohTrigger(RecalcTrigger,Trigger6M)),NA())</f>
        <v>2.260649703308637E-2</v>
      </c>
      <c r="P2538" s="52">
        <f>IFERROR(_xll.qlIndexFixing(Index1Y,$H2538,TRUE,_xll.ohTrigger(RecalcTrigger,Trigger1Y)),NA())</f>
        <v>2.4580559717216972E-2</v>
      </c>
      <c r="Q2538" s="52">
        <f>IFERROR(_xll.qlIndexFixing(ONIndex1Y,I2538,TRUE,_xll.ohTrigger(RecalcTrigger,Trigger1Y)),NA())</f>
        <v>2.4395388961515607E-2</v>
      </c>
    </row>
    <row r="2539" spans="2:17" x14ac:dyDescent="0.2">
      <c r="B2539" s="46" t="s">
        <v>51</v>
      </c>
      <c r="D2539" s="49">
        <f>_xll.qlCalendarAdvance(LocalCalendar,$D2538,B2539,"f",FALSE)</f>
        <v>57425</v>
      </c>
      <c r="E2539" s="49">
        <f>_xll.qlInterestRateIndexValueDate(IndexON,D2539)</f>
        <v>57425</v>
      </c>
      <c r="F2539" s="52">
        <f>IFERROR(_xll.qlIndexFixing(IndexON,D2539,TRUE,_xll.ohTrigger(RecalcTrigger,TriggerON)),NA())</f>
        <v>1.7587995103838239E-2</v>
      </c>
      <c r="H2539" s="49">
        <f>_xll.qlCalendarAdvance(IborCalendar,$H2538,B2539,"f",FALSE)</f>
        <v>57411</v>
      </c>
      <c r="I2539" s="49">
        <f>_xll.qlInterestRateIndexValueDate(Index1M,$H2539)</f>
        <v>57413</v>
      </c>
      <c r="J2539" s="52">
        <f>IFERROR(_xll.qlIndexFixing(Index1M,$H2539,TRUE,_xll.ohTrigger(RecalcTrigger,Trigger1M)),NA())</f>
        <v>1.9722315558491535E-2</v>
      </c>
      <c r="K2539" s="52">
        <f>IFERROR(_xll.qlIndexFixing(ONIndex1M,I2539,TRUE,_xll.ohTrigger(RecalcTrigger,Trigger1M)),NA())</f>
        <v>1.9717298216095358E-2</v>
      </c>
      <c r="L2539" s="52">
        <f>IFERROR(_xll.qlIndexFixing(Index3M,H2539,TRUE,_xll.ohTrigger(RecalcTrigger,Trigger3M)),NA())</f>
        <v>2.1129447185529612E-2</v>
      </c>
      <c r="M2539" s="52">
        <f>IFERROR(_xll.qlIndexFixing(ONIndex3M,I2539,TRUE,_xll.ohTrigger(RecalcTrigger,Trigger3M)),NA())</f>
        <v>2.1101796311171483E-2</v>
      </c>
      <c r="N2539" s="52">
        <f>IFERROR(_xll.qlIndexFixing(Index6M,$H2539,TRUE,_xll.ohTrigger(RecalcTrigger,Trigger6M)),NA())</f>
        <v>2.2674152119939967E-2</v>
      </c>
      <c r="O2539" s="52">
        <f>IFERROR(_xll.qlIndexFixing(ONIndex6M,I2539,TRUE,_xll.ohTrigger(RecalcTrigger,Trigger6M)),NA())</f>
        <v>2.2602037625762961E-2</v>
      </c>
      <c r="P2539" s="52">
        <f>IFERROR(_xll.qlIndexFixing(Index1Y,$H2539,TRUE,_xll.ohTrigger(RecalcTrigger,Trigger1Y)),NA())</f>
        <v>2.4576105611227431E-2</v>
      </c>
      <c r="Q2539" s="52">
        <f>IFERROR(_xll.qlIndexFixing(ONIndex1Y,I2539,TRUE,_xll.ohTrigger(RecalcTrigger,Trigger1Y)),NA())</f>
        <v>2.4390789932118295E-2</v>
      </c>
    </row>
    <row r="2540" spans="2:17" x14ac:dyDescent="0.2">
      <c r="B2540" s="46" t="s">
        <v>51</v>
      </c>
      <c r="D2540" s="49">
        <f>_xll.qlCalendarAdvance(LocalCalendar,$D2539,B2540,"f",FALSE)</f>
        <v>57432</v>
      </c>
      <c r="E2540" s="49">
        <f>_xll.qlInterestRateIndexValueDate(IndexON,D2540)</f>
        <v>57432</v>
      </c>
      <c r="F2540" s="52">
        <f>IFERROR(_xll.qlIndexFixing(IndexON,D2540,TRUE,_xll.ohTrigger(RecalcTrigger,TriggerON)),NA())</f>
        <v>1.7583684957518386E-2</v>
      </c>
      <c r="H2540" s="49">
        <f>_xll.qlCalendarAdvance(IborCalendar,$H2539,B2540,"f",FALSE)</f>
        <v>57418</v>
      </c>
      <c r="I2540" s="49">
        <f>_xll.qlInterestRateIndexValueDate(Index1M,$H2540)</f>
        <v>57420</v>
      </c>
      <c r="J2540" s="52">
        <f>IFERROR(_xll.qlIndexFixing(Index1M,$H2540,TRUE,_xll.ohTrigger(RecalcTrigger,Trigger1M)),NA())</f>
        <v>1.9717272956091377E-2</v>
      </c>
      <c r="K2540" s="52">
        <f>IFERROR(_xll.qlIndexFixing(ONIndex1M,I2540,TRUE,_xll.ohTrigger(RecalcTrigger,Trigger1M)),NA())</f>
        <v>1.9712242135447866E-2</v>
      </c>
      <c r="L2540" s="52">
        <f>IFERROR(_xll.qlIndexFixing(Index3M,H2540,TRUE,_xll.ohTrigger(RecalcTrigger,Trigger3M)),NA())</f>
        <v>2.1125052186748532E-2</v>
      </c>
      <c r="M2540" s="52">
        <f>IFERROR(_xll.qlIndexFixing(ONIndex3M,I2540,TRUE,_xll.ohTrigger(RecalcTrigger,Trigger3M)),NA())</f>
        <v>2.1097364261271068E-2</v>
      </c>
      <c r="N2540" s="52">
        <f>IFERROR(_xll.qlIndexFixing(Index6M,$H2540,TRUE,_xll.ohTrigger(RecalcTrigger,Trigger6M)),NA())</f>
        <v>2.2669773910660738E-2</v>
      </c>
      <c r="O2540" s="52">
        <f>IFERROR(_xll.qlIndexFixing(ONIndex6M,I2540,TRUE,_xll.ohTrigger(RecalcTrigger,Trigger6M)),NA())</f>
        <v>2.2597587561818955E-2</v>
      </c>
      <c r="P2540" s="52">
        <f>IFERROR(_xll.qlIndexFixing(Index1Y,$H2540,TRUE,_xll.ohTrigger(RecalcTrigger,Trigger1Y)),NA())</f>
        <v>2.457166149412085E-2</v>
      </c>
      <c r="Q2540" s="52">
        <f>IFERROR(_xll.qlIndexFixing(ONIndex1Y,I2540,TRUE,_xll.ohTrigger(RecalcTrigger,Trigger1Y)),NA())</f>
        <v>2.4386200630432953E-2</v>
      </c>
    </row>
    <row r="2541" spans="2:17" x14ac:dyDescent="0.2">
      <c r="B2541" s="46" t="s">
        <v>51</v>
      </c>
      <c r="D2541" s="49">
        <f>_xll.qlCalendarAdvance(LocalCalendar,$D2540,B2541,"f",FALSE)</f>
        <v>57439</v>
      </c>
      <c r="E2541" s="49">
        <f>_xll.qlInterestRateIndexValueDate(IndexON,D2541)</f>
        <v>57439</v>
      </c>
      <c r="F2541" s="52">
        <f>IFERROR(_xll.qlIndexFixing(IndexON,D2541,TRUE,_xll.ohTrigger(RecalcTrigger,TriggerON)),NA())</f>
        <v>1.7579383877146526E-2</v>
      </c>
      <c r="H2541" s="49">
        <f>_xll.qlCalendarAdvance(IborCalendar,$H2540,B2541,"f",FALSE)</f>
        <v>57425</v>
      </c>
      <c r="I2541" s="49">
        <f>_xll.qlInterestRateIndexValueDate(Index1M,$H2541)</f>
        <v>57427</v>
      </c>
      <c r="J2541" s="52">
        <f>IFERROR(_xll.qlIndexFixing(Index1M,$H2541,TRUE,_xll.ohTrigger(RecalcTrigger,Trigger1M)),NA())</f>
        <v>1.9712421888526954E-2</v>
      </c>
      <c r="K2541" s="52">
        <f>IFERROR(_xll.qlIndexFixing(ONIndex1M,I2541,TRUE,_xll.ohTrigger(RecalcTrigger,Trigger1M)),NA())</f>
        <v>1.9707196654774606E-2</v>
      </c>
      <c r="L2541" s="52">
        <f>IFERROR(_xll.qlIndexFixing(Index3M,H2541,TRUE,_xll.ohTrigger(RecalcTrigger,Trigger3M)),NA())</f>
        <v>2.1120666534092176E-2</v>
      </c>
      <c r="M2541" s="52">
        <f>IFERROR(_xll.qlIndexFixing(ONIndex3M,I2541,TRUE,_xll.ohTrigger(RecalcTrigger,Trigger3M)),NA())</f>
        <v>2.1092941503111362E-2</v>
      </c>
      <c r="N2541" s="52">
        <f>IFERROR(_xll.qlIndexFixing(Index6M,$H2541,TRUE,_xll.ohTrigger(RecalcTrigger,Trigger6M)),NA())</f>
        <v>2.2665405161399574E-2</v>
      </c>
      <c r="O2541" s="52">
        <f>IFERROR(_xll.qlIndexFixing(ONIndex6M,I2541,TRUE,_xll.ohTrigger(RecalcTrigger,Trigger6M)),NA())</f>
        <v>2.2593146841334288E-2</v>
      </c>
      <c r="P2541" s="52">
        <f>IFERROR(_xll.qlIndexFixing(Index1Y,$H2541,TRUE,_xll.ohTrigger(RecalcTrigger,Trigger1Y)),NA())</f>
        <v>2.456722736576546E-2</v>
      </c>
      <c r="Q2541" s="52">
        <f>IFERROR(_xll.qlIndexFixing(ONIndex1Y,I2541,TRUE,_xll.ohTrigger(RecalcTrigger,Trigger1Y)),NA())</f>
        <v>2.4381621056459579E-2</v>
      </c>
    </row>
    <row r="2542" spans="2:17" x14ac:dyDescent="0.2">
      <c r="B2542" s="46" t="s">
        <v>51</v>
      </c>
      <c r="D2542" s="49">
        <f>_xll.qlCalendarAdvance(LocalCalendar,$D2541,B2542,"f",FALSE)</f>
        <v>57446</v>
      </c>
      <c r="E2542" s="49">
        <f>_xll.qlInterestRateIndexValueDate(IndexON,D2542)</f>
        <v>57446</v>
      </c>
      <c r="F2542" s="52">
        <f>IFERROR(_xll.qlIndexFixing(IndexON,D2542,TRUE,_xll.ohTrigger(RecalcTrigger,TriggerON)),NA())</f>
        <v>1.757509186248285E-2</v>
      </c>
      <c r="H2542" s="49">
        <f>_xll.qlCalendarAdvance(IborCalendar,$H2541,B2542,"f",FALSE)</f>
        <v>57432</v>
      </c>
      <c r="I2542" s="49">
        <f>_xll.qlInterestRateIndexValueDate(Index1M,$H2542)</f>
        <v>57434</v>
      </c>
      <c r="J2542" s="52">
        <f>IFERROR(_xll.qlIndexFixing(Index1M,$H2542,TRUE,_xll.ohTrigger(RecalcTrigger,Trigger1M)),NA())</f>
        <v>1.9707219605830717E-2</v>
      </c>
      <c r="K2542" s="52">
        <f>IFERROR(_xll.qlIndexFixing(ONIndex1M,I2542,TRUE,_xll.ohTrigger(RecalcTrigger,Trigger1M)),NA())</f>
        <v>1.9702161774075577E-2</v>
      </c>
      <c r="L2542" s="52">
        <f>IFERROR(_xll.qlIndexFixing(Index3M,H2542,TRUE,_xll.ohTrigger(RecalcTrigger,Trigger3M)),NA())</f>
        <v>2.1115368255297685E-2</v>
      </c>
      <c r="M2542" s="52">
        <f>IFERROR(_xll.qlIndexFixing(ONIndex3M,I2542,TRUE,_xll.ohTrigger(RecalcTrigger,Trigger3M)),NA())</f>
        <v>2.1088528036585785E-2</v>
      </c>
      <c r="N2542" s="52">
        <f>IFERROR(_xll.qlIndexFixing(Index6M,$H2542,TRUE,_xll.ohTrigger(RecalcTrigger,Trigger6M)),NA())</f>
        <v>2.2659838900043416E-2</v>
      </c>
      <c r="O2542" s="52">
        <f>IFERROR(_xll.qlIndexFixing(ONIndex6M,I2542,TRUE,_xll.ohTrigger(RecalcTrigger,Trigger6M)),NA())</f>
        <v>2.258871546420238E-2</v>
      </c>
      <c r="P2542" s="52">
        <f>IFERROR(_xll.qlIndexFixing(Index1Y,$H2542,TRUE,_xll.ohTrigger(RecalcTrigger,Trigger1Y)),NA())</f>
        <v>2.4561238649057623E-2</v>
      </c>
      <c r="Q2542" s="52">
        <f>IFERROR(_xll.qlIndexFixing(ONIndex1Y,I2542,TRUE,_xll.ohTrigger(RecalcTrigger,Trigger1Y)),NA())</f>
        <v>2.4377051210144884E-2</v>
      </c>
    </row>
    <row r="2543" spans="2:17" x14ac:dyDescent="0.2">
      <c r="B2543" s="46" t="s">
        <v>51</v>
      </c>
      <c r="D2543" s="49">
        <f>_xll.qlCalendarAdvance(LocalCalendar,$D2542,B2543,"f",FALSE)</f>
        <v>57453</v>
      </c>
      <c r="E2543" s="49">
        <f>_xll.qlInterestRateIndexValueDate(IndexON,D2543)</f>
        <v>57453</v>
      </c>
      <c r="F2543" s="52">
        <f>IFERROR(_xll.qlIndexFixing(IndexON,D2543,TRUE,_xll.ohTrigger(RecalcTrigger,TriggerON)),NA())</f>
        <v>1.7570808913767166E-2</v>
      </c>
      <c r="H2543" s="49">
        <f>_xll.qlCalendarAdvance(IborCalendar,$H2542,B2543,"f",FALSE)</f>
        <v>57439</v>
      </c>
      <c r="I2543" s="49">
        <f>_xll.qlInterestRateIndexValueDate(Index1M,$H2543)</f>
        <v>57441</v>
      </c>
      <c r="J2543" s="52">
        <f>IFERROR(_xll.qlIndexFixing(Index1M,$H2543,TRUE,_xll.ohTrigger(RecalcTrigger,Trigger1M)),NA())</f>
        <v>1.9702390742832865E-2</v>
      </c>
      <c r="K2543" s="52">
        <f>IFERROR(_xll.qlIndexFixing(ONIndex1M,I2543,TRUE,_xll.ohTrigger(RecalcTrigger,Trigger1M)),NA())</f>
        <v>1.9697137493270844E-2</v>
      </c>
      <c r="L2543" s="52">
        <f>IFERROR(_xll.qlIndexFixing(Index3M,H2543,TRUE,_xll.ohTrigger(RecalcTrigger,Trigger3M)),NA())</f>
        <v>2.1111000058652844E-2</v>
      </c>
      <c r="M2543" s="52">
        <f>IFERROR(_xll.qlIndexFixing(ONIndex3M,I2543,TRUE,_xll.ohTrigger(RecalcTrigger,Trigger3M)),NA())</f>
        <v>2.1084123861694337E-2</v>
      </c>
      <c r="N2543" s="52">
        <f>IFERROR(_xll.qlIndexFixing(Index6M,$H2543,TRUE,_xll.ohTrigger(RecalcTrigger,Trigger6M)),NA())</f>
        <v>2.2657098881107365E-2</v>
      </c>
      <c r="O2543" s="52">
        <f>IFERROR(_xll.qlIndexFixing(ONIndex6M,I2543,TRUE,_xll.ohTrigger(RecalcTrigger,Trigger6M)),NA())</f>
        <v>2.2584293430476521E-2</v>
      </c>
      <c r="P2543" s="52">
        <f>IFERROR(_xll.qlIndexFixing(Index1Y,$H2543,TRUE,_xll.ohTrigger(RecalcTrigger,Trigger1Y)),NA())</f>
        <v>2.4558389074779623E-2</v>
      </c>
      <c r="Q2543" s="52">
        <f>IFERROR(_xll.qlIndexFixing(ONIndex1Y,I2543,TRUE,_xll.ohTrigger(RecalcTrigger,Trigger1Y)),NA())</f>
        <v>2.4372491091488868E-2</v>
      </c>
    </row>
    <row r="2544" spans="2:17" x14ac:dyDescent="0.2">
      <c r="B2544" s="46" t="s">
        <v>51</v>
      </c>
      <c r="D2544" s="49">
        <f>_xll.qlCalendarAdvance(LocalCalendar,$D2543,B2544,"f",FALSE)</f>
        <v>57460</v>
      </c>
      <c r="E2544" s="49">
        <f>_xll.qlInterestRateIndexValueDate(IndexON,D2544)</f>
        <v>57460</v>
      </c>
      <c r="F2544" s="52">
        <f>IFERROR(_xll.qlIndexFixing(IndexON,D2544,TRUE,_xll.ohTrigger(RecalcTrigger,TriggerON)),NA())</f>
        <v>1.7566535030919539E-2</v>
      </c>
      <c r="H2544" s="49">
        <f>_xll.qlCalendarAdvance(IborCalendar,$H2543,B2544,"f",FALSE)</f>
        <v>57446</v>
      </c>
      <c r="I2544" s="49">
        <f>_xll.qlInterestRateIndexValueDate(Index1M,$H2544)</f>
        <v>57448</v>
      </c>
      <c r="J2544" s="52">
        <f>IFERROR(_xll.qlIndexFixing(Index1M,$H2544,TRUE,_xll.ohTrigger(RecalcTrigger,Trigger1M)),NA())</f>
        <v>1.9697208728194179E-2</v>
      </c>
      <c r="K2544" s="52">
        <f>IFERROR(_xll.qlIndexFixing(ONIndex1M,I2544,TRUE,_xll.ohTrigger(RecalcTrigger,Trigger1M)),NA())</f>
        <v>1.9692123812466988E-2</v>
      </c>
      <c r="L2544" s="52">
        <f>IFERROR(_xll.qlIndexFixing(Index3M,H2544,TRUE,_xll.ohTrigger(RecalcTrigger,Trigger3M)),NA())</f>
        <v>2.1106641206243282E-2</v>
      </c>
      <c r="M2544" s="52">
        <f>IFERROR(_xll.qlIndexFixing(ONIndex3M,I2544,TRUE,_xll.ohTrigger(RecalcTrigger,Trigger3M)),NA())</f>
        <v>2.1079728978543599E-2</v>
      </c>
      <c r="N2544" s="52">
        <f>IFERROR(_xll.qlIndexFixing(Index6M,$H2544,TRUE,_xll.ohTrigger(RecalcTrigger,Trigger6M)),NA())</f>
        <v>2.2652355673093205E-2</v>
      </c>
      <c r="O2544" s="52">
        <f>IFERROR(_xll.qlIndexFixing(ONIndex6M,I2544,TRUE,_xll.ohTrigger(RecalcTrigger,Trigger6M)),NA())</f>
        <v>2.2579880740183356E-2</v>
      </c>
      <c r="P2544" s="52">
        <f>IFERROR(_xll.qlIndexFixing(Index1Y,$H2544,TRUE,_xll.ohTrigger(RecalcTrigger,Trigger1Y)),NA())</f>
        <v>2.4554507397544865E-2</v>
      </c>
      <c r="Q2544" s="52">
        <f>IFERROR(_xll.qlIndexFixing(ONIndex1Y,I2544,TRUE,_xll.ohTrigger(RecalcTrigger,Trigger1Y)),NA())</f>
        <v>2.4367940700518176E-2</v>
      </c>
    </row>
    <row r="2545" spans="2:17" x14ac:dyDescent="0.2">
      <c r="B2545" s="46" t="s">
        <v>51</v>
      </c>
      <c r="D2545" s="49">
        <f>_xll.qlCalendarAdvance(LocalCalendar,$D2544,B2545,"f",FALSE)</f>
        <v>57467</v>
      </c>
      <c r="E2545" s="49">
        <f>_xll.qlInterestRateIndexValueDate(IndexON,D2545)</f>
        <v>57467</v>
      </c>
      <c r="F2545" s="52">
        <f>IFERROR(_xll.qlIndexFixing(IndexON,D2545,TRUE,_xll.ohTrigger(RecalcTrigger,TriggerON)),NA())</f>
        <v>1.7562270213939968E-2</v>
      </c>
      <c r="H2545" s="49">
        <f>_xll.qlCalendarAdvance(IborCalendar,$H2544,B2545,"f",FALSE)</f>
        <v>57453</v>
      </c>
      <c r="I2545" s="49">
        <f>_xll.qlInterestRateIndexValueDate(Index1M,$H2545)</f>
        <v>57459</v>
      </c>
      <c r="J2545" s="52">
        <f>IFERROR(_xll.qlIndexFixing(Index1M,$H2545,TRUE,_xll.ohTrigger(RecalcTrigger,Trigger1M)),NA())</f>
        <v>1.9689189753841596E-2</v>
      </c>
      <c r="K2545" s="52">
        <f>IFERROR(_xll.qlIndexFixing(ONIndex1M,I2545,TRUE,_xll.ohTrigger(RecalcTrigger,Trigger1M)),NA())</f>
        <v>1.9683903440403938E-2</v>
      </c>
      <c r="L2545" s="52">
        <f>IFERROR(_xll.qlIndexFixing(Index3M,H2545,TRUE,_xll.ohTrigger(RecalcTrigger,Trigger3M)),NA())</f>
        <v>2.1099810460130368E-2</v>
      </c>
      <c r="M2545" s="52">
        <f>IFERROR(_xll.qlIndexFixing(ONIndex3M,I2545,TRUE,_xll.ohTrigger(RecalcTrigger,Trigger3M)),NA())</f>
        <v>2.107223316326845E-2</v>
      </c>
      <c r="N2545" s="52">
        <f>IFERROR(_xll.qlIndexFixing(Index6M,$H2545,TRUE,_xll.ohTrigger(RecalcTrigger,Trigger6M)),NA())</f>
        <v>2.2644746613972585E-2</v>
      </c>
      <c r="O2545" s="52">
        <f>IFERROR(_xll.qlIndexFixing(ONIndex6M,I2545,TRUE,_xll.ohTrigger(RecalcTrigger,Trigger6M)),NA())</f>
        <v>2.2572177725024289E-2</v>
      </c>
      <c r="P2545" s="52">
        <f>IFERROR(_xll.qlIndexFixing(Index1Y,$H2545,TRUE,_xll.ohTrigger(RecalcTrigger,Trigger1Y)),NA())</f>
        <v>2.4546038172471085E-2</v>
      </c>
      <c r="Q2545" s="52">
        <f>IFERROR(_xll.qlIndexFixing(ONIndex1Y,I2545,TRUE,_xll.ohTrigger(RecalcTrigger,Trigger1Y)),NA())</f>
        <v>2.4359808579168529E-2</v>
      </c>
    </row>
    <row r="2546" spans="2:17" x14ac:dyDescent="0.2">
      <c r="B2546" s="46" t="s">
        <v>51</v>
      </c>
      <c r="D2546" s="49">
        <f>_xll.qlCalendarAdvance(LocalCalendar,$D2545,B2546,"f",FALSE)</f>
        <v>57474</v>
      </c>
      <c r="E2546" s="49">
        <f>_xll.qlInterestRateIndexValueDate(IndexON,D2546)</f>
        <v>57474</v>
      </c>
      <c r="F2546" s="52">
        <f>IFERROR(_xll.qlIndexFixing(IndexON,D2546,TRUE,_xll.ohTrigger(RecalcTrigger,TriggerON)),NA())</f>
        <v>1.7558014462668581E-2</v>
      </c>
      <c r="H2546" s="49">
        <f>_xll.qlCalendarAdvance(IborCalendar,$H2545,B2546,"f",FALSE)</f>
        <v>57460</v>
      </c>
      <c r="I2546" s="49">
        <f>_xll.qlInterestRateIndexValueDate(Index1M,$H2546)</f>
        <v>57462</v>
      </c>
      <c r="J2546" s="52">
        <f>IFERROR(_xll.qlIndexFixing(Index1M,$H2546,TRUE,_xll.ohTrigger(RecalcTrigger,Trigger1M)),NA())</f>
        <v>1.96874236651981E-2</v>
      </c>
      <c r="K2546" s="52">
        <f>IFERROR(_xll.qlIndexFixing(ONIndex1M,I2546,TRUE,_xll.ohTrigger(RecalcTrigger,Trigger1M)),NA())</f>
        <v>1.9682128250728681E-2</v>
      </c>
      <c r="L2546" s="52">
        <f>IFERROR(_xll.qlIndexFixing(Index3M,H2546,TRUE,_xll.ohTrigger(RecalcTrigger,Trigger3M)),NA())</f>
        <v>2.1097951534017546E-2</v>
      </c>
      <c r="M2546" s="52">
        <f>IFERROR(_xll.qlIndexFixing(ONIndex3M,I2546,TRUE,_xll.ohTrigger(RecalcTrigger,Trigger3M)),NA())</f>
        <v>2.1070967087171155E-2</v>
      </c>
      <c r="N2546" s="52">
        <f>IFERROR(_xll.qlIndexFixing(Index6M,$H2546,TRUE,_xll.ohTrigger(RecalcTrigger,Trigger6M)),NA())</f>
        <v>2.2643703313161543E-2</v>
      </c>
      <c r="O2546" s="52">
        <f>IFERROR(_xll.qlIndexFixing(ONIndex6M,I2546,TRUE,_xll.ohTrigger(RecalcTrigger,Trigger6M)),NA())</f>
        <v>2.2571083389708591E-2</v>
      </c>
      <c r="P2546" s="52">
        <f>IFERROR(_xll.qlIndexFixing(Index1Y,$H2546,TRUE,_xll.ohTrigger(RecalcTrigger,Trigger1Y)),NA())</f>
        <v>2.454520655064292E-2</v>
      </c>
      <c r="Q2546" s="52">
        <f>IFERROR(_xll.qlIndexFixing(ONIndex1Y,I2546,TRUE,_xll.ohTrigger(RecalcTrigger,Trigger1Y)),NA())</f>
        <v>2.4358869101659408E-2</v>
      </c>
    </row>
    <row r="2547" spans="2:17" x14ac:dyDescent="0.2">
      <c r="B2547" s="46" t="s">
        <v>51</v>
      </c>
      <c r="D2547" s="49">
        <f>_xll.qlCalendarAdvance(LocalCalendar,$D2546,B2547,"f",FALSE)</f>
        <v>57481</v>
      </c>
      <c r="E2547" s="49">
        <f>_xll.qlInterestRateIndexValueDate(IndexON,D2547)</f>
        <v>57481</v>
      </c>
      <c r="F2547" s="52">
        <f>IFERROR(_xll.qlIndexFixing(IndexON,D2547,TRUE,_xll.ohTrigger(RecalcTrigger,TriggerON)),NA())</f>
        <v>1.7553767777505058E-2</v>
      </c>
      <c r="H2547" s="49">
        <f>_xll.qlCalendarAdvance(IborCalendar,$H2546,B2547,"f",FALSE)</f>
        <v>57467</v>
      </c>
      <c r="I2547" s="49">
        <f>_xll.qlInterestRateIndexValueDate(Index1M,$H2547)</f>
        <v>57469</v>
      </c>
      <c r="J2547" s="52">
        <f>IFERROR(_xll.qlIndexFixing(Index1M,$H2547,TRUE,_xll.ohTrigger(RecalcTrigger,Trigger1M)),NA())</f>
        <v>1.9682272047674646E-2</v>
      </c>
      <c r="K2547" s="52">
        <f>IFERROR(_xll.qlIndexFixing(ONIndex1M,I2547,TRUE,_xll.ohTrigger(RecalcTrigger,Trigger1M)),NA())</f>
        <v>1.9677328714839959E-2</v>
      </c>
      <c r="L2547" s="52">
        <f>IFERROR(_xll.qlIndexFixing(Index3M,H2547,TRUE,_xll.ohTrigger(RecalcTrigger,Trigger3M)),NA())</f>
        <v>2.1094548884970466E-2</v>
      </c>
      <c r="M2547" s="52">
        <f>IFERROR(_xll.qlIndexFixing(ONIndex3M,I2547,TRUE,_xll.ohTrigger(RecalcTrigger,Trigger3M)),NA())</f>
        <v>2.1066904909590178E-2</v>
      </c>
      <c r="N2547" s="52">
        <f>IFERROR(_xll.qlIndexFixing(Index6M,$H2547,TRUE,_xll.ohTrigger(RecalcTrigger,Trigger6M)),NA())</f>
        <v>2.2639391322690047E-2</v>
      </c>
      <c r="O2547" s="52">
        <f>IFERROR(_xll.qlIndexFixing(ONIndex6M,I2547,TRUE,_xll.ohTrigger(RecalcTrigger,Trigger6M)),NA())</f>
        <v>2.2567093203400557E-2</v>
      </c>
      <c r="P2547" s="52">
        <f>IFERROR(_xll.qlIndexFixing(Index1Y,$H2547,TRUE,_xll.ohTrigger(RecalcTrigger,Trigger1Y)),NA())</f>
        <v>2.4541356092226192E-2</v>
      </c>
      <c r="Q2547" s="52">
        <f>IFERROR(_xll.qlIndexFixing(ONIndex1Y,I2547,TRUE,_xll.ohTrigger(RecalcTrigger,Trigger1Y)),NA())</f>
        <v>2.435484911908592E-2</v>
      </c>
    </row>
    <row r="2548" spans="2:17" x14ac:dyDescent="0.2">
      <c r="B2548" s="46" t="s">
        <v>51</v>
      </c>
      <c r="D2548" s="49">
        <f>_xll.qlCalendarAdvance(LocalCalendar,$D2547,B2548,"f",FALSE)</f>
        <v>57488</v>
      </c>
      <c r="E2548" s="49">
        <f>_xll.qlInterestRateIndexValueDate(IndexON,D2548)</f>
        <v>57488</v>
      </c>
      <c r="F2548" s="52">
        <f>IFERROR(_xll.qlIndexFixing(IndexON,D2548,TRUE,_xll.ohTrigger(RecalcTrigger,TriggerON)),NA())</f>
        <v>1.754953015804972E-2</v>
      </c>
      <c r="H2548" s="49">
        <f>_xll.qlCalendarAdvance(IborCalendar,$H2547,B2548,"f",FALSE)</f>
        <v>57474</v>
      </c>
      <c r="I2548" s="49">
        <f>_xll.qlInterestRateIndexValueDate(Index1M,$H2548)</f>
        <v>57476</v>
      </c>
      <c r="J2548" s="52">
        <f>IFERROR(_xll.qlIndexFixing(Index1M,$H2548,TRUE,_xll.ohTrigger(RecalcTrigger,Trigger1M)),NA())</f>
        <v>1.9677314390362872E-2</v>
      </c>
      <c r="K2548" s="52">
        <f>IFERROR(_xll.qlIndexFixing(ONIndex1M,I2548,TRUE,_xll.ohTrigger(RecalcTrigger,Trigger1M)),NA())</f>
        <v>1.9672175088780719E-2</v>
      </c>
      <c r="L2548" s="52">
        <f>IFERROR(_xll.qlIndexFixing(Index3M,H2548,TRUE,_xll.ohTrigger(RecalcTrigger,Trigger3M)),NA())</f>
        <v>2.1090228654290031E-2</v>
      </c>
      <c r="M2548" s="52">
        <f>IFERROR(_xll.qlIndexFixing(ONIndex3M,I2548,TRUE,_xll.ohTrigger(RecalcTrigger,Trigger3M)),NA())</f>
        <v>2.1062242362468453E-2</v>
      </c>
      <c r="N2548" s="52">
        <f>IFERROR(_xll.qlIndexFixing(Index6M,$H2548,TRUE,_xll.ohTrigger(RecalcTrigger,Trigger6M)),NA())</f>
        <v>2.2635493657474848E-2</v>
      </c>
      <c r="O2548" s="52">
        <f>IFERROR(_xll.qlIndexFixing(ONIndex6M,I2548,TRUE,_xll.ohTrigger(RecalcTrigger,Trigger6M)),NA())</f>
        <v>2.256232341280473E-2</v>
      </c>
      <c r="P2548" s="52">
        <f>IFERROR(_xll.qlIndexFixing(Index1Y,$H2548,TRUE,_xll.ohTrigger(RecalcTrigger,Trigger1Y)),NA())</f>
        <v>2.4536468141254136E-2</v>
      </c>
      <c r="Q2548" s="52">
        <f>IFERROR(_xll.qlIndexFixing(ONIndex1Y,I2548,TRUE,_xll.ohTrigger(RecalcTrigger,Trigger1Y)),NA())</f>
        <v>2.4349836413515291E-2</v>
      </c>
    </row>
    <row r="2549" spans="2:17" x14ac:dyDescent="0.2">
      <c r="B2549" s="46" t="s">
        <v>51</v>
      </c>
      <c r="D2549" s="49">
        <f>_xll.qlCalendarAdvance(LocalCalendar,$D2548,B2549,"f",FALSE)</f>
        <v>57495</v>
      </c>
      <c r="E2549" s="49">
        <f>_xll.qlInterestRateIndexValueDate(IndexON,D2549)</f>
        <v>57495</v>
      </c>
      <c r="F2549" s="52">
        <f>IFERROR(_xll.qlIndexFixing(IndexON,D2549,TRUE,_xll.ohTrigger(RecalcTrigger,TriggerON)),NA())</f>
        <v>1.7545301604382502E-2</v>
      </c>
      <c r="H2549" s="49">
        <f>_xll.qlCalendarAdvance(IborCalendar,$H2548,B2549,"f",FALSE)</f>
        <v>57481</v>
      </c>
      <c r="I2549" s="49">
        <f>_xll.qlInterestRateIndexValueDate(Index1M,$H2549)</f>
        <v>57483</v>
      </c>
      <c r="J2549" s="52">
        <f>IFERROR(_xll.qlIndexFixing(Index1M,$H2549,TRUE,_xll.ohTrigger(RecalcTrigger,Trigger1M)),NA())</f>
        <v>1.9672367351125257E-2</v>
      </c>
      <c r="K2549" s="52">
        <f>IFERROR(_xll.qlIndexFixing(ONIndex1M,I2549,TRUE,_xll.ohTrigger(RecalcTrigger,Trigger1M)),NA())</f>
        <v>1.9667214407768085E-2</v>
      </c>
      <c r="L2549" s="52">
        <f>IFERROR(_xll.qlIndexFixing(Index3M,H2549,TRUE,_xll.ohTrigger(RecalcTrigger,Trigger3M)),NA())</f>
        <v>2.1085917769480909E-2</v>
      </c>
      <c r="M2549" s="52">
        <f>IFERROR(_xll.qlIndexFixing(ONIndex3M,I2549,TRUE,_xll.ohTrigger(RecalcTrigger,Trigger3M)),NA())</f>
        <v>2.1057893937621586E-2</v>
      </c>
      <c r="N2549" s="52">
        <f>IFERROR(_xll.qlIndexFixing(Index6M,$H2549,TRUE,_xll.ohTrigger(RecalcTrigger,Trigger6M)),NA())</f>
        <v>2.2630795720425926E-2</v>
      </c>
      <c r="O2549" s="52">
        <f>IFERROR(_xll.qlIndexFixing(ONIndex6M,I2549,TRUE,_xll.ohTrigger(RecalcTrigger,Trigger6M)),NA())</f>
        <v>2.2557957439461873E-2</v>
      </c>
      <c r="P2549" s="52">
        <f>IFERROR(_xll.qlIndexFixing(Index1Y,$H2549,TRUE,_xll.ohTrigger(RecalcTrigger,Trigger1Y)),NA())</f>
        <v>2.4532113918179829E-2</v>
      </c>
      <c r="Q2549" s="52">
        <f>IFERROR(_xll.qlIndexFixing(ONIndex1Y,I2549,TRUE,_xll.ohTrigger(RecalcTrigger,Trigger1Y)),NA())</f>
        <v>2.4345334660917928E-2</v>
      </c>
    </row>
    <row r="2550" spans="2:17" x14ac:dyDescent="0.2">
      <c r="B2550" s="46" t="s">
        <v>51</v>
      </c>
      <c r="D2550" s="49">
        <f>_xll.qlCalendarAdvance(LocalCalendar,$D2549,B2550,"f",FALSE)</f>
        <v>57502</v>
      </c>
      <c r="E2550" s="49">
        <f>_xll.qlInterestRateIndexValueDate(IndexON,D2550)</f>
        <v>57502</v>
      </c>
      <c r="F2550" s="52">
        <f>IFERROR(_xll.qlIndexFixing(IndexON,D2550,TRUE,_xll.ohTrigger(RecalcTrigger,TriggerON)),NA())</f>
        <v>1.7541082116743212E-2</v>
      </c>
      <c r="H2550" s="49">
        <f>_xll.qlCalendarAdvance(IborCalendar,$H2549,B2550,"f",FALSE)</f>
        <v>57488</v>
      </c>
      <c r="I2550" s="49">
        <f>_xll.qlInterestRateIndexValueDate(Index1M,$H2550)</f>
        <v>57490</v>
      </c>
      <c r="J2550" s="52">
        <f>IFERROR(_xll.qlIndexFixing(Index1M,$H2550,TRUE,_xll.ohTrigger(RecalcTrigger,Trigger1M)),NA())</f>
        <v>1.9667430929948916E-2</v>
      </c>
      <c r="K2550" s="52">
        <f>IFERROR(_xll.qlIndexFixing(ONIndex1M,I2550,TRUE,_xll.ohTrigger(RecalcTrigger,Trigger1M)),NA())</f>
        <v>1.9662448130195465E-2</v>
      </c>
      <c r="L2550" s="52">
        <f>IFERROR(_xll.qlIndexFixing(Index3M,H2550,TRUE,_xll.ohTrigger(RecalcTrigger,Trigger3M)),NA())</f>
        <v>2.1081926971433892E-2</v>
      </c>
      <c r="M2550" s="52">
        <f>IFERROR(_xll.qlIndexFixing(ONIndex3M,I2550,TRUE,_xll.ohTrigger(RecalcTrigger,Trigger3M)),NA())</f>
        <v>2.1053860863107232E-2</v>
      </c>
      <c r="N2550" s="52">
        <f>IFERROR(_xll.qlIndexFixing(Index6M,$H2550,TRUE,_xll.ohTrigger(RecalcTrigger,Trigger6M)),NA())</f>
        <v>2.2626512108508856E-2</v>
      </c>
      <c r="O2550" s="52">
        <f>IFERROR(_xll.qlIndexFixing(ONIndex6M,I2550,TRUE,_xll.ohTrigger(RecalcTrigger,Trigger6M)),NA())</f>
        <v>2.2553996464846904E-2</v>
      </c>
      <c r="P2550" s="52">
        <f>IFERROR(_xll.qlIndexFixing(Index1Y,$H2550,TRUE,_xll.ohTrigger(RecalcTrigger,Trigger1Y)),NA())</f>
        <v>2.4528294683843935E-2</v>
      </c>
      <c r="Q2550" s="52">
        <f>IFERROR(_xll.qlIndexFixing(ONIndex1Y,I2550,TRUE,_xll.ohTrigger(RecalcTrigger,Trigger1Y)),NA())</f>
        <v>2.4341345032696804E-2</v>
      </c>
    </row>
    <row r="2551" spans="2:17" x14ac:dyDescent="0.2">
      <c r="B2551" s="46" t="s">
        <v>51</v>
      </c>
      <c r="D2551" s="49">
        <f>_xll.qlCalendarAdvance(LocalCalendar,$D2550,B2551,"f",FALSE)</f>
        <v>57509</v>
      </c>
      <c r="E2551" s="49">
        <f>_xll.qlInterestRateIndexValueDate(IndexON,D2551)</f>
        <v>57509</v>
      </c>
      <c r="F2551" s="52">
        <f>IFERROR(_xll.qlIndexFixing(IndexON,D2551,TRUE,_xll.ohTrigger(RecalcTrigger,TriggerON)),NA())</f>
        <v>1.7536871694892042E-2</v>
      </c>
      <c r="H2551" s="49">
        <f>_xll.qlCalendarAdvance(IborCalendar,$H2550,B2551,"f",FALSE)</f>
        <v>57495</v>
      </c>
      <c r="I2551" s="49">
        <f>_xll.qlInterestRateIndexValueDate(Index1M,$H2551)</f>
        <v>57497</v>
      </c>
      <c r="J2551" s="52">
        <f>IFERROR(_xll.qlIndexFixing(Index1M,$H2551,TRUE,_xll.ohTrigger(RecalcTrigger,Trigger1M)),NA())</f>
        <v>1.966250512682095E-2</v>
      </c>
      <c r="K2551" s="52">
        <f>IFERROR(_xll.qlIndexFixing(ONIndex1M,I2551,TRUE,_xll.ohTrigger(RecalcTrigger,Trigger1M)),NA())</f>
        <v>1.9657324845505642E-2</v>
      </c>
      <c r="L2551" s="52">
        <f>IFERROR(_xll.qlIndexFixing(Index3M,H2551,TRUE,_xll.ohTrigger(RecalcTrigger,Trigger3M)),NA())</f>
        <v>2.1077635195226208E-2</v>
      </c>
      <c r="M2551" s="52">
        <f>IFERROR(_xll.qlIndexFixing(ONIndex3M,I2551,TRUE,_xll.ohTrigger(RecalcTrigger,Trigger3M)),NA())</f>
        <v>2.1049224962883528E-2</v>
      </c>
      <c r="N2551" s="52">
        <f>IFERROR(_xll.qlIndexFixing(Index6M,$H2551,TRUE,_xll.ohTrigger(RecalcTrigger,Trigger6M)),NA())</f>
        <v>2.2622237955986783E-2</v>
      </c>
      <c r="O2551" s="52">
        <f>IFERROR(_xll.qlIndexFixing(ONIndex6M,I2551,TRUE,_xll.ohTrigger(RecalcTrigger,Trigger6M)),NA())</f>
        <v>2.2549253522887724E-2</v>
      </c>
      <c r="P2551" s="52">
        <f>IFERROR(_xll.qlIndexFixing(Index1Y,$H2551,TRUE,_xll.ohTrigger(RecalcTrigger,Trigger1Y)),NA())</f>
        <v>2.4523435434623406E-2</v>
      </c>
      <c r="Q2551" s="52">
        <f>IFERROR(_xll.qlIndexFixing(ONIndex1Y,I2551,TRUE,_xll.ohTrigger(RecalcTrigger,Trigger1Y)),NA())</f>
        <v>2.4336360338805818E-2</v>
      </c>
    </row>
    <row r="2552" spans="2:17" x14ac:dyDescent="0.2">
      <c r="B2552" s="46" t="s">
        <v>51</v>
      </c>
      <c r="D2552" s="49">
        <f>_xll.qlCalendarAdvance(LocalCalendar,$D2551,B2552,"f",FALSE)</f>
        <v>57516</v>
      </c>
      <c r="E2552" s="49">
        <f>_xll.qlInterestRateIndexValueDate(IndexON,D2552)</f>
        <v>57516</v>
      </c>
      <c r="F2552" s="52">
        <f>IFERROR(_xll.qlIndexFixing(IndexON,D2552,TRUE,_xll.ohTrigger(RecalcTrigger,TriggerON)),NA())</f>
        <v>1.7532670338988865E-2</v>
      </c>
      <c r="H2552" s="49">
        <f>_xll.qlCalendarAdvance(IborCalendar,$H2551,B2552,"f",FALSE)</f>
        <v>57502</v>
      </c>
      <c r="I2552" s="49">
        <f>_xll.qlInterestRateIndexValueDate(Index1M,$H2552)</f>
        <v>57504</v>
      </c>
      <c r="J2552" s="52">
        <f>IFERROR(_xll.qlIndexFixing(Index1M,$H2552,TRUE,_xll.ohTrigger(RecalcTrigger,Trigger1M)),NA())</f>
        <v>1.9657589941725884E-2</v>
      </c>
      <c r="K2552" s="52">
        <f>IFERROR(_xll.qlIndexFixing(ONIndex1M,I2552,TRUE,_xll.ohTrigger(RecalcTrigger,Trigger1M)),NA())</f>
        <v>1.9652395964335767E-2</v>
      </c>
      <c r="L2552" s="52">
        <f>IFERROR(_xll.qlIndexFixing(Index3M,H2552,TRUE,_xll.ohTrigger(RecalcTrigger,Trigger3M)),NA())</f>
        <v>2.1073041189962515E-2</v>
      </c>
      <c r="M2552" s="52">
        <f>IFERROR(_xll.qlIndexFixing(ONIndex3M,I2552,TRUE,_xll.ohTrigger(RecalcTrigger,Trigger3M)),NA())</f>
        <v>2.1044904413045629E-2</v>
      </c>
      <c r="N2552" s="52">
        <f>IFERROR(_xll.qlIndexFixing(Index6M,$H2552,TRUE,_xll.ohTrigger(RecalcTrigger,Trigger6M)),NA())</f>
        <v>2.2617973262797488E-2</v>
      </c>
      <c r="O2552" s="52">
        <f>IFERROR(_xll.qlIndexFixing(ONIndex6M,I2552,TRUE,_xll.ohTrigger(RecalcTrigger,Trigger6M)),NA())</f>
        <v>2.2544915579736369E-2</v>
      </c>
      <c r="P2552" s="52">
        <f>IFERROR(_xll.qlIndexFixing(Index1Y,$H2552,TRUE,_xll.ohTrigger(RecalcTrigger,Trigger1Y)),NA())</f>
        <v>2.4519111173883185E-2</v>
      </c>
      <c r="Q2552" s="52">
        <f>IFERROR(_xll.qlIndexFixing(ONIndex1Y,I2552,TRUE,_xll.ohTrigger(RecalcTrigger,Trigger1Y)),NA())</f>
        <v>2.4331887769291072E-2</v>
      </c>
    </row>
    <row r="2553" spans="2:17" x14ac:dyDescent="0.2">
      <c r="B2553" s="46" t="s">
        <v>51</v>
      </c>
      <c r="D2553" s="49">
        <f>_xll.qlCalendarAdvance(LocalCalendar,$D2552,B2553,"f",FALSE)</f>
        <v>57523</v>
      </c>
      <c r="E2553" s="49">
        <f>_xll.qlInterestRateIndexValueDate(IndexON,D2553)</f>
        <v>57523</v>
      </c>
      <c r="F2553" s="52">
        <f>IFERROR(_xll.qlIndexFixing(IndexON,D2553,TRUE,_xll.ohTrigger(RecalcTrigger,TriggerON)),NA())</f>
        <v>1.7528478048793872E-2</v>
      </c>
      <c r="H2553" s="49">
        <f>_xll.qlCalendarAdvance(IborCalendar,$H2552,B2553,"f",FALSE)</f>
        <v>57509</v>
      </c>
      <c r="I2553" s="49">
        <f>_xll.qlInterestRateIndexValueDate(Index1M,$H2553)</f>
        <v>57511</v>
      </c>
      <c r="J2553" s="52">
        <f>IFERROR(_xll.qlIndexFixing(Index1M,$H2553,TRUE,_xll.ohTrigger(RecalcTrigger,Trigger1M)),NA())</f>
        <v>1.9652685374650834E-2</v>
      </c>
      <c r="K2553" s="52">
        <f>IFERROR(_xll.qlIndexFixing(ONIndex1M,I2553,TRUE,_xll.ohTrigger(RecalcTrigger,Trigger1M)),NA())</f>
        <v>1.9647477683086834E-2</v>
      </c>
      <c r="L2553" s="52">
        <f>IFERROR(_xll.qlIndexFixing(Index3M,H2553,TRUE,_xll.ohTrigger(RecalcTrigger,Trigger3M)),NA())</f>
        <v>2.1068767688322294E-2</v>
      </c>
      <c r="M2553" s="52">
        <f>IFERROR(_xll.qlIndexFixing(ONIndex3M,I2553,TRUE,_xll.ohTrigger(RecalcTrigger,Trigger3M)),NA())</f>
        <v>2.1040593154841858E-2</v>
      </c>
      <c r="N2553" s="52">
        <f>IFERROR(_xll.qlIndexFixing(Index6M,$H2553,TRUE,_xll.ohTrigger(RecalcTrigger,Trigger6M)),NA())</f>
        <v>2.2613718028880042E-2</v>
      </c>
      <c r="O2553" s="52">
        <f>IFERROR(_xll.qlIndexFixing(ONIndex6M,I2553,TRUE,_xll.ohTrigger(RecalcTrigger,Trigger6M)),NA())</f>
        <v>2.2540586979937771E-2</v>
      </c>
      <c r="P2553" s="52">
        <f>IFERROR(_xll.qlIndexFixing(Index1Y,$H2553,TRUE,_xll.ohTrigger(RecalcTrigger,Trigger1Y)),NA())</f>
        <v>2.451479690032941E-2</v>
      </c>
      <c r="Q2553" s="52">
        <f>IFERROR(_xll.qlIndexFixing(ONIndex1Y,I2553,TRUE,_xll.ohTrigger(RecalcTrigger,Trigger1Y)),NA())</f>
        <v>2.4327424927381713E-2</v>
      </c>
    </row>
    <row r="2554" spans="2:17" x14ac:dyDescent="0.2">
      <c r="B2554" s="46" t="s">
        <v>51</v>
      </c>
      <c r="D2554" s="49">
        <f>_xll.qlCalendarAdvance(LocalCalendar,$D2553,B2554,"f",FALSE)</f>
        <v>57531</v>
      </c>
      <c r="E2554" s="49">
        <f>_xll.qlInterestRateIndexValueDate(IndexON,D2554)</f>
        <v>57531</v>
      </c>
      <c r="F2554" s="52">
        <f>IFERROR(_xll.qlIndexFixing(IndexON,D2554,TRUE,_xll.ohTrigger(RecalcTrigger,TriggerON)),NA())</f>
        <v>1.7523697961108198E-2</v>
      </c>
      <c r="H2554" s="49">
        <f>_xll.qlCalendarAdvance(IborCalendar,$H2553,B2554,"f",FALSE)</f>
        <v>57516</v>
      </c>
      <c r="I2554" s="49">
        <f>_xll.qlInterestRateIndexValueDate(Index1M,$H2554)</f>
        <v>57518</v>
      </c>
      <c r="J2554" s="52">
        <f>IFERROR(_xll.qlIndexFixing(Index1M,$H2554,TRUE,_xll.ohTrigger(RecalcTrigger,Trigger1M)),NA())</f>
        <v>1.9647791425585481E-2</v>
      </c>
      <c r="K2554" s="52">
        <f>IFERROR(_xll.qlIndexFixing(ONIndex1M,I2554,TRUE,_xll.ohTrigger(RecalcTrigger,Trigger1M)),NA())</f>
        <v>1.9642570001812132E-2</v>
      </c>
      <c r="L2554" s="52">
        <f>IFERROR(_xll.qlIndexFixing(Index3M,H2554,TRUE,_xll.ohTrigger(RecalcTrigger,Trigger3M)),NA())</f>
        <v>2.106450353239521E-2</v>
      </c>
      <c r="M2554" s="52">
        <f>IFERROR(_xll.qlIndexFixing(ONIndex3M,I2554,TRUE,_xll.ohTrigger(RecalcTrigger,Trigger3M)),NA())</f>
        <v>2.1036291188298861E-2</v>
      </c>
      <c r="N2554" s="52">
        <f>IFERROR(_xll.qlIndexFixing(Index6M,$H2554,TRUE,_xll.ohTrigger(RecalcTrigger,Trigger6M)),NA())</f>
        <v>2.2609472254172664E-2</v>
      </c>
      <c r="O2554" s="52">
        <f>IFERROR(_xll.qlIndexFixing(ONIndex6M,I2554,TRUE,_xll.ohTrigger(RecalcTrigger,Trigger6M)),NA())</f>
        <v>2.2536267723518577E-2</v>
      </c>
      <c r="P2554" s="52">
        <f>IFERROR(_xll.qlIndexFixing(Index1Y,$H2554,TRUE,_xll.ohTrigger(RecalcTrigger,Trigger1Y)),NA())</f>
        <v>2.4510492613834665E-2</v>
      </c>
      <c r="Q2554" s="52">
        <f>IFERROR(_xll.qlIndexFixing(ONIndex1Y,I2554,TRUE,_xll.ohTrigger(RecalcTrigger,Trigger1Y)),NA())</f>
        <v>2.432297181321097E-2</v>
      </c>
    </row>
    <row r="2555" spans="2:17" x14ac:dyDescent="0.2">
      <c r="B2555" s="46" t="s">
        <v>51</v>
      </c>
      <c r="D2555" s="49">
        <f>_xll.qlCalendarAdvance(LocalCalendar,$D2554,B2555,"f",FALSE)</f>
        <v>57538</v>
      </c>
      <c r="E2555" s="49">
        <f>_xll.qlInterestRateIndexValueDate(IndexON,D2555)</f>
        <v>57538</v>
      </c>
      <c r="F2555" s="52">
        <f>IFERROR(_xll.qlIndexFixing(IndexON,D2555,TRUE,_xll.ohTrigger(RecalcTrigger,TriggerON)),NA())</f>
        <v>1.7519525097853261E-2</v>
      </c>
      <c r="H2555" s="49">
        <f>_xll.qlCalendarAdvance(IborCalendar,$H2554,B2555,"f",FALSE)</f>
        <v>57523</v>
      </c>
      <c r="I2555" s="49">
        <f>_xll.qlInterestRateIndexValueDate(Index1M,$H2555)</f>
        <v>57525</v>
      </c>
      <c r="J2555" s="52">
        <f>IFERROR(_xll.qlIndexFixing(Index1M,$H2555,TRUE,_xll.ohTrigger(RecalcTrigger,Trigger1M)),NA())</f>
        <v>1.9643095843255021E-2</v>
      </c>
      <c r="K2555" s="52">
        <f>IFERROR(_xll.qlIndexFixing(ONIndex1M,I2555,TRUE,_xll.ohTrigger(RecalcTrigger,Trigger1M)),NA())</f>
        <v>1.9637672920431726E-2</v>
      </c>
      <c r="L2555" s="52">
        <f>IFERROR(_xll.qlIndexFixing(Index3M,H2555,TRUE,_xll.ohTrigger(RecalcTrigger,Trigger3M)),NA())</f>
        <v>2.1059310540693797E-2</v>
      </c>
      <c r="M2555" s="52">
        <f>IFERROR(_xll.qlIndexFixing(ONIndex3M,I2555,TRUE,_xll.ohTrigger(RecalcTrigger,Trigger3M)),NA())</f>
        <v>2.1031998513416639E-2</v>
      </c>
      <c r="N2555" s="52">
        <f>IFERROR(_xll.qlIndexFixing(Index6M,$H2555,TRUE,_xll.ohTrigger(RecalcTrigger,Trigger6M)),NA())</f>
        <v>2.2605235938614424E-2</v>
      </c>
      <c r="O2555" s="52">
        <f>IFERROR(_xll.qlIndexFixing(ONIndex6M,I2555,TRUE,_xll.ohTrigger(RecalcTrigger,Trigger6M)),NA())</f>
        <v>2.2531957810478787E-2</v>
      </c>
      <c r="P2555" s="52">
        <f>IFERROR(_xll.qlIndexFixing(Index1Y,$H2555,TRUE,_xll.ohTrigger(RecalcTrigger,Trigger1Y)),NA())</f>
        <v>2.4504617351226617E-2</v>
      </c>
      <c r="Q2555" s="52">
        <f>IFERROR(_xll.qlIndexFixing(ONIndex1Y,I2555,TRUE,_xll.ohTrigger(RecalcTrigger,Trigger1Y)),NA())</f>
        <v>2.4318528426698904E-2</v>
      </c>
    </row>
    <row r="2556" spans="2:17" x14ac:dyDescent="0.2">
      <c r="B2556" s="46" t="s">
        <v>51</v>
      </c>
      <c r="D2556" s="49">
        <f>_xll.qlCalendarAdvance(LocalCalendar,$D2555,B2556,"f",FALSE)</f>
        <v>57545</v>
      </c>
      <c r="E2556" s="49">
        <f>_xll.qlInterestRateIndexValueDate(IndexON,D2556)</f>
        <v>57545</v>
      </c>
      <c r="F2556" s="52">
        <f>IFERROR(_xll.qlIndexFixing(IndexON,D2556,TRUE,_xll.ohTrigger(RecalcTrigger,TriggerON)),NA())</f>
        <v>1.7515361300466381E-2</v>
      </c>
      <c r="H2556" s="49">
        <f>_xll.qlCalendarAdvance(IborCalendar,$H2555,B2556,"f",FALSE)</f>
        <v>57530</v>
      </c>
      <c r="I2556" s="49">
        <f>_xll.qlInterestRateIndexValueDate(Index1M,$H2556)</f>
        <v>57532</v>
      </c>
      <c r="J2556" s="52">
        <f>IFERROR(_xll.qlIndexFixing(Index1M,$H2556,TRUE,_xll.ohTrigger(RecalcTrigger,Trigger1M)),NA())</f>
        <v>1.9638035381419401E-2</v>
      </c>
      <c r="K2556" s="52">
        <f>IFERROR(_xll.qlIndexFixing(ONIndex1M,I2556,TRUE,_xll.ohTrigger(RecalcTrigger,Trigger1M)),NA())</f>
        <v>1.9632786439025551E-2</v>
      </c>
      <c r="L2556" s="52">
        <f>IFERROR(_xll.qlIndexFixing(Index3M,H2556,TRUE,_xll.ohTrigger(RecalcTrigger,Trigger3M)),NA())</f>
        <v>2.1056316509112927E-2</v>
      </c>
      <c r="M2556" s="52">
        <f>IFERROR(_xll.qlIndexFixing(ONIndex3M,I2556,TRUE,_xll.ohTrigger(RecalcTrigger,Trigger3M)),NA())</f>
        <v>2.1027715130168545E-2</v>
      </c>
      <c r="N2556" s="52">
        <f>IFERROR(_xll.qlIndexFixing(Index6M,$H2556,TRUE,_xll.ohTrigger(RecalcTrigger,Trigger6M)),NA())</f>
        <v>2.2601009082144831E-2</v>
      </c>
      <c r="O2556" s="52">
        <f>IFERROR(_xll.qlIndexFixing(ONIndex6M,I2556,TRUE,_xll.ohTrigger(RecalcTrigger,Trigger6M)),NA())</f>
        <v>2.2527657240845045E-2</v>
      </c>
      <c r="P2556" s="52">
        <f>IFERROR(_xll.qlIndexFixing(Index1Y,$H2556,TRUE,_xll.ohTrigger(RecalcTrigger,Trigger1Y)),NA())</f>
        <v>2.4501914001507783E-2</v>
      </c>
      <c r="Q2556" s="52">
        <f>IFERROR(_xll.qlIndexFixing(ONIndex1Y,I2556,TRUE,_xll.ohTrigger(RecalcTrigger,Trigger1Y)),NA())</f>
        <v>2.4314094767818872E-2</v>
      </c>
    </row>
    <row r="2557" spans="2:17" x14ac:dyDescent="0.2">
      <c r="B2557" s="46" t="s">
        <v>51</v>
      </c>
      <c r="D2557" s="49">
        <f>_xll.qlCalendarAdvance(LocalCalendar,$D2556,B2557,"f",FALSE)</f>
        <v>57552</v>
      </c>
      <c r="E2557" s="49">
        <f>_xll.qlInterestRateIndexValueDate(IndexON,D2557)</f>
        <v>57552</v>
      </c>
      <c r="F2557" s="52">
        <f>IFERROR(_xll.qlIndexFixing(IndexON,D2557,TRUE,_xll.ohTrigger(RecalcTrigger,TriggerON)),NA())</f>
        <v>1.7511206568867621E-2</v>
      </c>
      <c r="H2557" s="49">
        <f>_xll.qlCalendarAdvance(IborCalendar,$H2556,B2557,"f",FALSE)</f>
        <v>57537</v>
      </c>
      <c r="I2557" s="49">
        <f>_xll.qlInterestRateIndexValueDate(Index1M,$H2557)</f>
        <v>57539</v>
      </c>
      <c r="J2557" s="52">
        <f>IFERROR(_xll.qlIndexFixing(Index1M,$H2557,TRUE,_xll.ohTrigger(RecalcTrigger,Trigger1M)),NA())</f>
        <v>1.9633173286292889E-2</v>
      </c>
      <c r="K2557" s="52">
        <f>IFERROR(_xll.qlIndexFixing(ONIndex1M,I2557,TRUE,_xll.ohTrigger(RecalcTrigger,Trigger1M)),NA())</f>
        <v>1.9627910557566963E-2</v>
      </c>
      <c r="L2557" s="52">
        <f>IFERROR(_xll.qlIndexFixing(Index3M,H2557,TRUE,_xll.ohTrigger(RecalcTrigger,Trigger3M)),NA())</f>
        <v>2.1051767138590066E-2</v>
      </c>
      <c r="M2557" s="52">
        <f>IFERROR(_xll.qlIndexFixing(ONIndex3M,I2557,TRUE,_xll.ohTrigger(RecalcTrigger,Trigger3M)),NA())</f>
        <v>2.1023441038607871E-2</v>
      </c>
      <c r="N2557" s="52">
        <f>IFERROR(_xll.qlIndexFixing(Index6M,$H2557,TRUE,_xll.ohTrigger(RecalcTrigger,Trigger6M)),NA())</f>
        <v>2.2596791684702099E-2</v>
      </c>
      <c r="O2557" s="52">
        <f>IFERROR(_xll.qlIndexFixing(ONIndex6M,I2557,TRUE,_xll.ohTrigger(RecalcTrigger,Trigger6M)),NA())</f>
        <v>2.2523366014564061E-2</v>
      </c>
      <c r="P2557" s="52">
        <f>IFERROR(_xll.qlIndexFixing(Index1Y,$H2557,TRUE,_xll.ohTrigger(RecalcTrigger,Trigger1Y)),NA())</f>
        <v>2.4497639675420596E-2</v>
      </c>
      <c r="Q2557" s="52">
        <f>IFERROR(_xll.qlIndexFixing(ONIndex1Y,I2557,TRUE,_xll.ohTrigger(RecalcTrigger,Trigger1Y)),NA())</f>
        <v>2.4309670836624164E-2</v>
      </c>
    </row>
    <row r="2558" spans="2:17" x14ac:dyDescent="0.2">
      <c r="B2558" s="46" t="s">
        <v>51</v>
      </c>
      <c r="D2558" s="49">
        <f>_xll.qlCalendarAdvance(LocalCalendar,$D2557,B2558,"f",FALSE)</f>
        <v>57559</v>
      </c>
      <c r="E2558" s="49">
        <f>_xll.qlInterestRateIndexValueDate(IndexON,D2558)</f>
        <v>57559</v>
      </c>
      <c r="F2558" s="52">
        <f>IFERROR(_xll.qlIndexFixing(IndexON,D2558,TRUE,_xll.ohTrigger(RecalcTrigger,TriggerON)),NA())</f>
        <v>1.7507060903136917E-2</v>
      </c>
      <c r="H2558" s="49">
        <f>_xll.qlCalendarAdvance(IborCalendar,$H2557,B2558,"f",FALSE)</f>
        <v>57544</v>
      </c>
      <c r="I2558" s="49">
        <f>_xll.qlInterestRateIndexValueDate(Index1M,$H2558)</f>
        <v>57546</v>
      </c>
      <c r="J2558" s="52">
        <f>IFERROR(_xll.qlIndexFixing(Index1M,$H2558,TRUE,_xll.ohTrigger(RecalcTrigger,Trigger1M)),NA())</f>
        <v>1.9628321809124504E-2</v>
      </c>
      <c r="K2558" s="52">
        <f>IFERROR(_xll.qlIndexFixing(ONIndex1M,I2558,TRUE,_xll.ohTrigger(RecalcTrigger,Trigger1M)),NA())</f>
        <v>1.9623045276002671E-2</v>
      </c>
      <c r="L2558" s="52">
        <f>IFERROR(_xll.qlIndexFixing(Index3M,H2558,TRUE,_xll.ohTrigger(RecalcTrigger,Trigger3M)),NA())</f>
        <v>2.1047540365210254E-2</v>
      </c>
      <c r="M2558" s="52">
        <f>IFERROR(_xll.qlIndexFixing(ONIndex3M,I2558,TRUE,_xll.ohTrigger(RecalcTrigger,Trigger3M)),NA())</f>
        <v>2.101917623865468E-2</v>
      </c>
      <c r="N2558" s="52">
        <f>IFERROR(_xll.qlIndexFixing(Index6M,$H2558,TRUE,_xll.ohTrigger(RecalcTrigger,Trigger6M)),NA())</f>
        <v>2.2592992714177657E-2</v>
      </c>
      <c r="O2558" s="52">
        <f>IFERROR(_xll.qlIndexFixing(ONIndex6M,I2558,TRUE,_xll.ohTrigger(RecalcTrigger,Trigger6M)),NA())</f>
        <v>2.2519084131689127E-2</v>
      </c>
      <c r="P2558" s="52">
        <f>IFERROR(_xll.qlIndexFixing(Index1Y,$H2558,TRUE,_xll.ohTrigger(RecalcTrigger,Trigger1Y)),NA())</f>
        <v>2.4493375335881237E-2</v>
      </c>
      <c r="Q2558" s="52">
        <f>IFERROR(_xll.qlIndexFixing(ONIndex1Y,I2558,TRUE,_xll.ohTrigger(RecalcTrigger,Trigger1Y)),NA())</f>
        <v>2.4305256633061489E-2</v>
      </c>
    </row>
    <row r="2559" spans="2:17" x14ac:dyDescent="0.2">
      <c r="B2559" s="46" t="s">
        <v>51</v>
      </c>
      <c r="D2559" s="49">
        <f>_xll.qlCalendarAdvance(LocalCalendar,$D2558,B2559,"f",FALSE)</f>
        <v>57566</v>
      </c>
      <c r="E2559" s="49">
        <f>_xll.qlInterestRateIndexValueDate(IndexON,D2559)</f>
        <v>57566</v>
      </c>
      <c r="F2559" s="52">
        <f>IFERROR(_xll.qlIndexFixing(IndexON,D2559,TRUE,_xll.ohTrigger(RecalcTrigger,TriggerON)),NA())</f>
        <v>1.7502924303354206E-2</v>
      </c>
      <c r="H2559" s="49">
        <f>_xll.qlCalendarAdvance(IborCalendar,$H2558,B2559,"f",FALSE)</f>
        <v>57551</v>
      </c>
      <c r="I2559" s="49">
        <f>_xll.qlInterestRateIndexValueDate(Index1M,$H2559)</f>
        <v>57553</v>
      </c>
      <c r="J2559" s="52">
        <f>IFERROR(_xll.qlIndexFixing(Index1M,$H2559,TRUE,_xll.ohTrigger(RecalcTrigger,Trigger1M)),NA())</f>
        <v>1.9623670673894478E-2</v>
      </c>
      <c r="K2559" s="52">
        <f>IFERROR(_xll.qlIndexFixing(ONIndex1M,I2559,TRUE,_xll.ohTrigger(RecalcTrigger,Trigger1M)),NA())</f>
        <v>1.961819059441261E-2</v>
      </c>
      <c r="L2559" s="52">
        <f>IFERROR(_xll.qlIndexFixing(Index3M,H2559,TRUE,_xll.ohTrigger(RecalcTrigger,Trigger3M)),NA())</f>
        <v>2.1043322937390516E-2</v>
      </c>
      <c r="M2559" s="52">
        <f>IFERROR(_xll.qlIndexFixing(ONIndex3M,I2559,TRUE,_xll.ohTrigger(RecalcTrigger,Trigger3M)),NA())</f>
        <v>2.1014920730415554E-2</v>
      </c>
      <c r="N2559" s="52">
        <f>IFERROR(_xll.qlIndexFixing(Index6M,$H2559,TRUE,_xll.ohTrigger(RecalcTrigger,Trigger6M)),NA())</f>
        <v>2.2588385266654808E-2</v>
      </c>
      <c r="O2559" s="52">
        <f>IFERROR(_xll.qlIndexFixing(ONIndex6M,I2559,TRUE,_xll.ohTrigger(RecalcTrigger,Trigger6M)),NA())</f>
        <v>2.2514811592193595E-2</v>
      </c>
      <c r="P2559" s="52">
        <f>IFERROR(_xll.qlIndexFixing(Index1Y,$H2559,TRUE,_xll.ohTrigger(RecalcTrigger,Trigger1Y)),NA())</f>
        <v>2.4489120982762944E-2</v>
      </c>
      <c r="Q2559" s="52">
        <f>IFERROR(_xll.qlIndexFixing(ONIndex1Y,I2559,TRUE,_xll.ohTrigger(RecalcTrigger,Trigger1Y)),NA())</f>
        <v>2.4300852157237429E-2</v>
      </c>
    </row>
    <row r="2560" spans="2:17" x14ac:dyDescent="0.2">
      <c r="B2560" s="46" t="s">
        <v>51</v>
      </c>
      <c r="D2560" s="49">
        <f>_xll.qlCalendarAdvance(LocalCalendar,$D2559,B2560,"f",FALSE)</f>
        <v>57573</v>
      </c>
      <c r="E2560" s="49">
        <f>_xll.qlInterestRateIndexValueDate(IndexON,D2560)</f>
        <v>57573</v>
      </c>
      <c r="F2560" s="52">
        <f>IFERROR(_xll.qlIndexFixing(IndexON,D2560,TRUE,_xll.ohTrigger(RecalcTrigger,TriggerON)),NA())</f>
        <v>1.7498796769359615E-2</v>
      </c>
      <c r="H2560" s="49">
        <f>_xll.qlCalendarAdvance(IborCalendar,$H2559,B2560,"f",FALSE)</f>
        <v>57558</v>
      </c>
      <c r="I2560" s="49">
        <f>_xll.qlInterestRateIndexValueDate(Index1M,$H2560)</f>
        <v>57560</v>
      </c>
      <c r="J2560" s="52">
        <f>IFERROR(_xll.qlIndexFixing(Index1M,$H2560,TRUE,_xll.ohTrigger(RecalcTrigger,Trigger1M)),NA())</f>
        <v>1.9618840928013748E-2</v>
      </c>
      <c r="K2560" s="52">
        <f>IFERROR(_xll.qlIndexFixing(ONIndex1M,I2560,TRUE,_xll.ohTrigger(RecalcTrigger,Trigger1M)),NA())</f>
        <v>1.9613346512770136E-2</v>
      </c>
      <c r="L2560" s="52">
        <f>IFERROR(_xll.qlIndexFixing(Index3M,H2560,TRUE,_xll.ohTrigger(RecalcTrigger,Trigger3M)),NA())</f>
        <v>2.1039114855099378E-2</v>
      </c>
      <c r="M2560" s="52">
        <f>IFERROR(_xll.qlIndexFixing(ONIndex3M,I2560,TRUE,_xll.ohTrigger(RecalcTrigger,Trigger3M)),NA())</f>
        <v>2.1010674513783911E-2</v>
      </c>
      <c r="N2560" s="52">
        <f>IFERROR(_xll.qlIndexFixing(Index6M,$H2560,TRUE,_xll.ohTrigger(RecalcTrigger,Trigger6M)),NA())</f>
        <v>2.2584196245929698E-2</v>
      </c>
      <c r="O2560" s="52">
        <f>IFERROR(_xll.qlIndexFixing(ONIndex6M,I2560,TRUE,_xll.ohTrigger(RecalcTrigger,Trigger6M)),NA())</f>
        <v>2.2510548396104113E-2</v>
      </c>
      <c r="P2560" s="52">
        <f>IFERROR(_xll.qlIndexFixing(Index1Y,$H2560,TRUE,_xll.ohTrigger(RecalcTrigger,Trigger1Y)),NA())</f>
        <v>2.4484876615939163E-2</v>
      </c>
      <c r="Q2560" s="52">
        <f>IFERROR(_xll.qlIndexFixing(ONIndex1Y,I2560,TRUE,_xll.ohTrigger(RecalcTrigger,Trigger1Y)),NA())</f>
        <v>2.4296457409045402E-2</v>
      </c>
    </row>
    <row r="2561" spans="2:17" x14ac:dyDescent="0.2">
      <c r="B2561" s="46" t="s">
        <v>51</v>
      </c>
      <c r="D2561" s="49">
        <f>_xll.qlCalendarAdvance(LocalCalendar,$D2560,B2561,"f",FALSE)</f>
        <v>57580</v>
      </c>
      <c r="E2561" s="49">
        <f>_xll.qlInterestRateIndexValueDate(IndexON,D2561)</f>
        <v>57580</v>
      </c>
      <c r="F2561" s="52">
        <f>IFERROR(_xll.qlIndexFixing(IndexON,D2561,TRUE,_xll.ohTrigger(RecalcTrigger,TriggerON)),NA())</f>
        <v>1.749467830123308E-2</v>
      </c>
      <c r="H2561" s="49">
        <f>_xll.qlCalendarAdvance(IborCalendar,$H2560,B2561,"f",FALSE)</f>
        <v>57565</v>
      </c>
      <c r="I2561" s="49">
        <f>_xll.qlInterestRateIndexValueDate(Index1M,$H2561)</f>
        <v>57567</v>
      </c>
      <c r="J2561" s="52">
        <f>IFERROR(_xll.qlIndexFixing(Index1M,$H2561,TRUE,_xll.ohTrigger(RecalcTrigger,Trigger1M)),NA())</f>
        <v>1.9613831085197909E-2</v>
      </c>
      <c r="K2561" s="52">
        <f>IFERROR(_xll.qlIndexFixing(ONIndex1M,I2561,TRUE,_xll.ohTrigger(RecalcTrigger,Trigger1M)),NA())</f>
        <v>1.9608513031021957E-2</v>
      </c>
      <c r="L2561" s="52">
        <f>IFERROR(_xll.qlIndexFixing(Index3M,H2561,TRUE,_xll.ohTrigger(RecalcTrigger,Trigger3M)),NA())</f>
        <v>2.1035231478350718E-2</v>
      </c>
      <c r="M2561" s="52">
        <f>IFERROR(_xll.qlIndexFixing(ONIndex3M,I2561,TRUE,_xll.ohTrigger(RecalcTrigger,Trigger3M)),NA())</f>
        <v>2.1006437588813043E-2</v>
      </c>
      <c r="N2561" s="52">
        <f>IFERROR(_xll.qlIndexFixing(Index6M,$H2561,TRUE,_xll.ohTrigger(RecalcTrigger,Trigger6M)),NA())</f>
        <v>2.2580016683989481E-2</v>
      </c>
      <c r="O2561" s="52">
        <f>IFERROR(_xll.qlIndexFixing(ONIndex6M,I2561,TRUE,_xll.ohTrigger(RecalcTrigger,Trigger6M)),NA())</f>
        <v>2.2506294543367389E-2</v>
      </c>
      <c r="P2561" s="52">
        <f>IFERROR(_xll.qlIndexFixing(Index1Y,$H2561,TRUE,_xll.ohTrigger(RecalcTrigger,Trigger1Y)),NA())</f>
        <v>2.4480642235283137E-2</v>
      </c>
      <c r="Q2561" s="52">
        <f>IFERROR(_xll.qlIndexFixing(ONIndex1Y,I2561,TRUE,_xll.ohTrigger(RecalcTrigger,Trigger1Y)),NA())</f>
        <v>2.4292072388512054E-2</v>
      </c>
    </row>
    <row r="2562" spans="2:17" x14ac:dyDescent="0.2">
      <c r="B2562" s="46" t="s">
        <v>51</v>
      </c>
      <c r="D2562" s="49">
        <f>_xll.qlCalendarAdvance(LocalCalendar,$D2561,B2562,"f",FALSE)</f>
        <v>57587</v>
      </c>
      <c r="E2562" s="49">
        <f>_xll.qlInterestRateIndexValueDate(IndexON,D2562)</f>
        <v>57587</v>
      </c>
      <c r="F2562" s="52">
        <f>IFERROR(_xll.qlIndexFixing(IndexON,D2562,TRUE,_xll.ohTrigger(RecalcTrigger,TriggerON)),NA())</f>
        <v>1.7490568898894665E-2</v>
      </c>
      <c r="H2562" s="49">
        <f>_xll.qlCalendarAdvance(IborCalendar,$H2561,B2562,"f",FALSE)</f>
        <v>57572</v>
      </c>
      <c r="I2562" s="49">
        <f>_xll.qlInterestRateIndexValueDate(Index1M,$H2562)</f>
        <v>57574</v>
      </c>
      <c r="J2562" s="52">
        <f>IFERROR(_xll.qlIndexFixing(Index1M,$H2562,TRUE,_xll.ohTrigger(RecalcTrigger,Trigger1M)),NA())</f>
        <v>1.9609022079709892E-2</v>
      </c>
      <c r="K2562" s="52">
        <f>IFERROR(_xll.qlIndexFixing(ONIndex1M,I2562,TRUE,_xll.ohTrigger(RecalcTrigger,Trigger1M)),NA())</f>
        <v>1.960369014924801E-2</v>
      </c>
      <c r="L2562" s="52">
        <f>IFERROR(_xll.qlIndexFixing(Index3M,H2562,TRUE,_xll.ohTrigger(RecalcTrigger,Trigger3M)),NA())</f>
        <v>2.1030726726982175E-2</v>
      </c>
      <c r="M2562" s="52">
        <f>IFERROR(_xll.qlIndexFixing(ONIndex3M,I2562,TRUE,_xll.ohTrigger(RecalcTrigger,Trigger3M)),NA())</f>
        <v>2.1002209955529594E-2</v>
      </c>
      <c r="N2562" s="52">
        <f>IFERROR(_xll.qlIndexFixing(Index6M,$H2562,TRUE,_xll.ohTrigger(RecalcTrigger,Trigger6M)),NA())</f>
        <v>2.2576257207418331E-2</v>
      </c>
      <c r="O2562" s="52">
        <f>IFERROR(_xll.qlIndexFixing(ONIndex6M,I2562,TRUE,_xll.ohTrigger(RecalcTrigger,Trigger6M)),NA())</f>
        <v>2.2502050033983423E-2</v>
      </c>
      <c r="P2562" s="52">
        <f>IFERROR(_xll.qlIndexFixing(Index1Y,$H2562,TRUE,_xll.ohTrigger(RecalcTrigger,Trigger1Y)),NA())</f>
        <v>2.4476417840668965E-2</v>
      </c>
      <c r="Q2562" s="52">
        <f>IFERROR(_xll.qlIndexFixing(ONIndex1Y,I2562,TRUE,_xll.ohTrigger(RecalcTrigger,Trigger1Y)),NA())</f>
        <v>2.4287697095610739E-2</v>
      </c>
    </row>
    <row r="2563" spans="2:17" x14ac:dyDescent="0.2">
      <c r="B2563" s="46" t="s">
        <v>51</v>
      </c>
      <c r="D2563" s="49">
        <f>_xll.qlCalendarAdvance(LocalCalendar,$D2562,B2563,"f",FALSE)</f>
        <v>57594</v>
      </c>
      <c r="E2563" s="49">
        <f>_xll.qlInterestRateIndexValueDate(IndexON,D2563)</f>
        <v>57594</v>
      </c>
      <c r="F2563" s="52">
        <f>IFERROR(_xll.qlIndexFixing(IndexON,D2563,TRUE,_xll.ohTrigger(RecalcTrigger,TriggerON)),NA())</f>
        <v>1.7486468562584179E-2</v>
      </c>
      <c r="H2563" s="49">
        <f>_xll.qlCalendarAdvance(IborCalendar,$H2562,B2563,"f",FALSE)</f>
        <v>57579</v>
      </c>
      <c r="I2563" s="49">
        <f>_xll.qlInterestRateIndexValueDate(Index1M,$H2563)</f>
        <v>57581</v>
      </c>
      <c r="J2563" s="52">
        <f>IFERROR(_xll.qlIndexFixing(Index1M,$H2563,TRUE,_xll.ohTrigger(RecalcTrigger,Trigger1M)),NA())</f>
        <v>1.9604223692110373E-2</v>
      </c>
      <c r="K2563" s="52">
        <f>IFERROR(_xll.qlIndexFixing(ONIndex1M,I2563,TRUE,_xll.ohTrigger(RecalcTrigger,Trigger1M)),NA())</f>
        <v>1.9599068058104852E-2</v>
      </c>
      <c r="L2563" s="52">
        <f>IFERROR(_xll.qlIndexFixing(Index3M,H2563,TRUE,_xll.ohTrigger(RecalcTrigger,Trigger3M)),NA())</f>
        <v>2.1026546681094879E-2</v>
      </c>
      <c r="M2563" s="52">
        <f>IFERROR(_xll.qlIndexFixing(ONIndex3M,I2563,TRUE,_xll.ohTrigger(RecalcTrigger,Trigger3M)),NA())</f>
        <v>2.0998303056072309E-2</v>
      </c>
      <c r="N2563" s="52">
        <f>IFERROR(_xll.qlIndexFixing(Index6M,$H2563,TRUE,_xll.ohTrigger(RecalcTrigger,Trigger6M)),NA())</f>
        <v>2.2571685936223475E-2</v>
      </c>
      <c r="O2563" s="52">
        <f>IFERROR(_xll.qlIndexFixing(ONIndex6M,I2563,TRUE,_xll.ohTrigger(RecalcTrigger,Trigger6M)),NA())</f>
        <v>2.2498215709552127E-2</v>
      </c>
      <c r="P2563" s="52">
        <f>IFERROR(_xll.qlIndexFixing(Index1Y,$H2563,TRUE,_xll.ohTrigger(RecalcTrigger,Trigger1Y)),NA())</f>
        <v>2.4472733971477603E-2</v>
      </c>
      <c r="Q2563" s="52">
        <f>IFERROR(_xll.qlIndexFixing(ONIndex1Y,I2563,TRUE,_xll.ohTrigger(RecalcTrigger,Trigger1Y)),NA())</f>
        <v>2.4283839076879588E-2</v>
      </c>
    </row>
    <row r="2564" spans="2:17" x14ac:dyDescent="0.2">
      <c r="B2564" s="46" t="s">
        <v>51</v>
      </c>
      <c r="D2564" s="49">
        <f>_xll.qlCalendarAdvance(LocalCalendar,$D2563,B2564,"f",FALSE)</f>
        <v>57601</v>
      </c>
      <c r="E2564" s="49">
        <f>_xll.qlInterestRateIndexValueDate(IndexON,D2564)</f>
        <v>57601</v>
      </c>
      <c r="F2564" s="52">
        <f>IFERROR(_xll.qlIndexFixing(IndexON,D2564,TRUE,_xll.ohTrigger(RecalcTrigger,TriggerON)),NA())</f>
        <v>1.7482377291981877E-2</v>
      </c>
      <c r="H2564" s="49">
        <f>_xll.qlCalendarAdvance(IborCalendar,$H2563,B2564,"f",FALSE)</f>
        <v>57586</v>
      </c>
      <c r="I2564" s="49">
        <f>_xll.qlInterestRateIndexValueDate(Index1M,$H2564)</f>
        <v>57588</v>
      </c>
      <c r="J2564" s="52">
        <f>IFERROR(_xll.qlIndexFixing(Index1M,$H2564,TRUE,_xll.ohTrigger(RecalcTrigger,Trigger1M)),NA())</f>
        <v>1.9598859626555689E-2</v>
      </c>
      <c r="K2564" s="52">
        <f>IFERROR(_xll.qlIndexFixing(ONIndex1M,I2564,TRUE,_xll.ohTrigger(RecalcTrigger,Trigger1M)),NA())</f>
        <v>1.9594266872016153E-2</v>
      </c>
      <c r="L2564" s="52">
        <f>IFERROR(_xll.qlIndexFixing(Index3M,H2564,TRUE,_xll.ohTrigger(RecalcTrigger,Trigger3M)),NA())</f>
        <v>2.1021426401149693E-2</v>
      </c>
      <c r="M2564" s="52">
        <f>IFERROR(_xll.qlIndexFixing(ONIndex3M,I2564,TRUE,_xll.ohTrigger(RecalcTrigger,Trigger3M)),NA())</f>
        <v>2.099409442436917E-2</v>
      </c>
      <c r="N2564" s="52">
        <f>IFERROR(_xll.qlIndexFixing(Index6M,$H2564,TRUE,_xll.ohTrigger(RecalcTrigger,Trigger6M)),NA())</f>
        <v>2.2565889481869817E-2</v>
      </c>
      <c r="O2564" s="52">
        <f>IFERROR(_xll.qlIndexFixing(ONIndex6M,I2564,TRUE,_xll.ohTrigger(RecalcTrigger,Trigger6M)),NA())</f>
        <v>2.2493990290357591E-2</v>
      </c>
      <c r="P2564" s="52">
        <f>IFERROR(_xll.qlIndexFixing(Index1Y,$H2564,TRUE,_xll.ohTrigger(RecalcTrigger,Trigger1Y)),NA())</f>
        <v>2.4466406490135994E-2</v>
      </c>
      <c r="Q2564" s="52">
        <f>IFERROR(_xll.qlIndexFixing(ONIndex1Y,I2564,TRUE,_xll.ohTrigger(RecalcTrigger,Trigger1Y)),NA())</f>
        <v>2.4279483640488042E-2</v>
      </c>
    </row>
    <row r="2565" spans="2:17" x14ac:dyDescent="0.2">
      <c r="B2565" s="46" t="s">
        <v>51</v>
      </c>
      <c r="D2565" s="49">
        <f>_xll.qlCalendarAdvance(LocalCalendar,$D2564,B2565,"f",FALSE)</f>
        <v>57608</v>
      </c>
      <c r="E2565" s="49">
        <f>_xll.qlInterestRateIndexValueDate(IndexON,D2565)</f>
        <v>57608</v>
      </c>
      <c r="F2565" s="52">
        <f>IFERROR(_xll.qlIndexFixing(IndexON,D2565,TRUE,_xll.ohTrigger(RecalcTrigger,TriggerON)),NA())</f>
        <v>1.7478295087327567E-2</v>
      </c>
      <c r="H2565" s="49">
        <f>_xll.qlCalendarAdvance(IborCalendar,$H2564,B2565,"f",FALSE)</f>
        <v>57593</v>
      </c>
      <c r="I2565" s="49">
        <f>_xll.qlInterestRateIndexValueDate(Index1M,$H2565)</f>
        <v>57595</v>
      </c>
      <c r="J2565" s="52">
        <f>IFERROR(_xll.qlIndexFixing(Index1M,$H2565,TRUE,_xll.ohTrigger(RecalcTrigger,Trigger1M)),NA())</f>
        <v>1.9594851476665842E-2</v>
      </c>
      <c r="K2565" s="52">
        <f>IFERROR(_xll.qlIndexFixing(ONIndex1M,I2565,TRUE,_xll.ohTrigger(RecalcTrigger,Trigger1M)),NA())</f>
        <v>1.958928510347846E-2</v>
      </c>
      <c r="L2565" s="52">
        <f>IFERROR(_xll.qlIndexFixing(Index3M,H2565,TRUE,_xll.ohTrigger(RecalcTrigger,Trigger3M)),NA())</f>
        <v>2.1017263770737024E-2</v>
      </c>
      <c r="M2565" s="52">
        <f>IFERROR(_xll.qlIndexFixing(ONIndex3M,I2565,TRUE,_xll.ohTrigger(RecalcTrigger,Trigger3M)),NA())</f>
        <v>2.0989582805510665E-2</v>
      </c>
      <c r="N2565" s="52">
        <f>IFERROR(_xll.qlIndexFixing(Index6M,$H2565,TRUE,_xll.ohTrigger(RecalcTrigger,Trigger6M)),NA())</f>
        <v>2.2561746085125439E-2</v>
      </c>
      <c r="O2565" s="52">
        <f>IFERROR(_xll.qlIndexFixing(ONIndex6M,I2565,TRUE,_xll.ohTrigger(RecalcTrigger,Trigger6M)),NA())</f>
        <v>2.2489372566161236E-2</v>
      </c>
      <c r="P2565" s="52">
        <f>IFERROR(_xll.qlIndexFixing(Index1Y,$H2565,TRUE,_xll.ohTrigger(RecalcTrigger,Trigger1Y)),NA())</f>
        <v>2.4463804571822796E-2</v>
      </c>
      <c r="Q2565" s="52">
        <f>IFERROR(_xll.qlIndexFixing(ONIndex1Y,I2565,TRUE,_xll.ohTrigger(RecalcTrigger,Trigger1Y)),NA())</f>
        <v>2.4274629582965446E-2</v>
      </c>
    </row>
    <row r="2566" spans="2:17" x14ac:dyDescent="0.2">
      <c r="B2566" s="46" t="s">
        <v>51</v>
      </c>
      <c r="D2566" s="49">
        <f>_xll.qlCalendarAdvance(LocalCalendar,$D2565,B2566,"f",FALSE)</f>
        <v>57615</v>
      </c>
      <c r="E2566" s="49">
        <f>_xll.qlInterestRateIndexValueDate(IndexON,D2566)</f>
        <v>57615</v>
      </c>
      <c r="F2566" s="52">
        <f>IFERROR(_xll.qlIndexFixing(IndexON,D2566,TRUE,_xll.ohTrigger(RecalcTrigger,TriggerON)),NA())</f>
        <v>1.7474221948541313E-2</v>
      </c>
      <c r="H2566" s="49">
        <f>_xll.qlCalendarAdvance(IborCalendar,$H2565,B2566,"f",FALSE)</f>
        <v>57600</v>
      </c>
      <c r="I2566" s="49">
        <f>_xll.qlInterestRateIndexValueDate(Index1M,$H2566)</f>
        <v>57602</v>
      </c>
      <c r="J2566" s="52">
        <f>IFERROR(_xll.qlIndexFixing(Index1M,$H2566,TRUE,_xll.ohTrigger(RecalcTrigger,Trigger1M)),NA())</f>
        <v>1.9589892236501025E-2</v>
      </c>
      <c r="K2566" s="52">
        <f>IFERROR(_xll.qlIndexFixing(ONIndex1M,I2566,TRUE,_xll.ohTrigger(RecalcTrigger,Trigger1M)),NA())</f>
        <v>1.9584504621414922E-2</v>
      </c>
      <c r="L2566" s="52">
        <f>IFERROR(_xll.qlIndexFixing(Index3M,H2566,TRUE,_xll.ohTrigger(RecalcTrigger,Trigger3M)),NA())</f>
        <v>2.1013110483901695E-2</v>
      </c>
      <c r="M2566" s="52">
        <f>IFERROR(_xll.qlIndexFixing(ONIndex3M,I2566,TRUE,_xll.ohTrigger(RecalcTrigger,Trigger3M)),NA())</f>
        <v>2.0985392338790376E-2</v>
      </c>
      <c r="N2566" s="52">
        <f>IFERROR(_xll.qlIndexFixing(Index6M,$H2566,TRUE,_xll.ohTrigger(RecalcTrigger,Trigger6M)),NA())</f>
        <v>2.2557612144338404E-2</v>
      </c>
      <c r="O2566" s="52">
        <f>IFERROR(_xll.qlIndexFixing(ONIndex6M,I2566,TRUE,_xll.ohTrigger(RecalcTrigger,Trigger6M)),NA())</f>
        <v>2.248516543032153E-2</v>
      </c>
      <c r="P2566" s="52">
        <f>IFERROR(_xll.qlIndexFixing(Index1Y,$H2566,TRUE,_xll.ohTrigger(RecalcTrigger,Trigger1Y)),NA())</f>
        <v>2.4459620120121907E-2</v>
      </c>
      <c r="Q2566" s="52">
        <f>IFERROR(_xll.qlIndexFixing(ONIndex1Y,I2566,TRUE,_xll.ohTrigger(RecalcTrigger,Trigger1Y)),NA())</f>
        <v>2.427029320072549E-2</v>
      </c>
    </row>
    <row r="2567" spans="2:17" x14ac:dyDescent="0.2">
      <c r="B2567" s="46" t="s">
        <v>51</v>
      </c>
      <c r="D2567" s="49">
        <f>_xll.qlCalendarAdvance(LocalCalendar,$D2566,B2567,"f",FALSE)</f>
        <v>57622</v>
      </c>
      <c r="E2567" s="49">
        <f>_xll.qlInterestRateIndexValueDate(IndexON,D2567)</f>
        <v>57622</v>
      </c>
      <c r="F2567" s="52">
        <f>IFERROR(_xll.qlIndexFixing(IndexON,D2567,TRUE,_xll.ohTrigger(RecalcTrigger,TriggerON)),NA())</f>
        <v>1.7470157875463244E-2</v>
      </c>
      <c r="H2567" s="49">
        <f>_xll.qlCalendarAdvance(IborCalendar,$H2566,B2567,"f",FALSE)</f>
        <v>57607</v>
      </c>
      <c r="I2567" s="49">
        <f>_xll.qlInterestRateIndexValueDate(Index1M,$H2567)</f>
        <v>57609</v>
      </c>
      <c r="J2567" s="52">
        <f>IFERROR(_xll.qlIndexFixing(Index1M,$H2567,TRUE,_xll.ohTrigger(RecalcTrigger,Trigger1M)),NA())</f>
        <v>1.9585136320318861E-2</v>
      </c>
      <c r="K2567" s="52">
        <f>IFERROR(_xll.qlIndexFixing(ONIndex1M,I2567,TRUE,_xll.ohTrigger(RecalcTrigger,Trigger1M)),NA())</f>
        <v>1.9579734739298971E-2</v>
      </c>
      <c r="L2567" s="52">
        <f>IFERROR(_xll.qlIndexFixing(Index3M,H2567,TRUE,_xll.ohTrigger(RecalcTrigger,Trigger3M)),NA())</f>
        <v>2.1008966540612958E-2</v>
      </c>
      <c r="M2567" s="52">
        <f>IFERROR(_xll.qlIndexFixing(ONIndex3M,I2567,TRUE,_xll.ohTrigger(RecalcTrigger,Trigger3M)),NA())</f>
        <v>2.0981211163730862E-2</v>
      </c>
      <c r="N2567" s="52">
        <f>IFERROR(_xll.qlIndexFixing(Index6M,$H2567,TRUE,_xll.ohTrigger(RecalcTrigger,Trigger6M)),NA())</f>
        <v>2.2553487659449974E-2</v>
      </c>
      <c r="O2567" s="52">
        <f>IFERROR(_xll.qlIndexFixing(ONIndex6M,I2567,TRUE,_xll.ohTrigger(RecalcTrigger,Trigger6M)),NA())</f>
        <v>2.2480967637834581E-2</v>
      </c>
      <c r="P2567" s="52">
        <f>IFERROR(_xll.qlIndexFixing(Index1Y,$H2567,TRUE,_xll.ohTrigger(RecalcTrigger,Trigger1Y)),NA())</f>
        <v>2.4455445653837764E-2</v>
      </c>
      <c r="Q2567" s="52">
        <f>IFERROR(_xll.qlIndexFixing(ONIndex1Y,I2567,TRUE,_xll.ohTrigger(RecalcTrigger,Trigger1Y)),NA())</f>
        <v>2.4265966546170858E-2</v>
      </c>
    </row>
    <row r="2568" spans="2:17" x14ac:dyDescent="0.2">
      <c r="B2568" s="46" t="s">
        <v>51</v>
      </c>
      <c r="D2568" s="49">
        <f>_xll.qlCalendarAdvance(LocalCalendar,$D2567,B2568,"f",FALSE)</f>
        <v>57629</v>
      </c>
      <c r="E2568" s="49">
        <f>_xll.qlInterestRateIndexValueDate(IndexON,D2568)</f>
        <v>57629</v>
      </c>
      <c r="F2568" s="52">
        <f>IFERROR(_xll.qlIndexFixing(IndexON,D2568,TRUE,_xll.ohTrigger(RecalcTrigger,TriggerON)),NA())</f>
        <v>1.7466102868333166E-2</v>
      </c>
      <c r="H2568" s="49">
        <f>_xll.qlCalendarAdvance(IborCalendar,$H2567,B2568,"f",FALSE)</f>
        <v>57614</v>
      </c>
      <c r="I2568" s="49">
        <f>_xll.qlInterestRateIndexValueDate(Index1M,$H2568)</f>
        <v>57616</v>
      </c>
      <c r="J2568" s="52">
        <f>IFERROR(_xll.qlIndexFixing(Index1M,$H2568,TRUE,_xll.ohTrigger(RecalcTrigger,Trigger1M)),NA())</f>
        <v>1.9580779488463727E-2</v>
      </c>
      <c r="K2568" s="52">
        <f>IFERROR(_xll.qlIndexFixing(ONIndex1M,I2568,TRUE,_xll.ohTrigger(RecalcTrigger,Trigger1M)),NA())</f>
        <v>1.9574975457077315E-2</v>
      </c>
      <c r="L2568" s="52">
        <f>IFERROR(_xll.qlIndexFixing(Index3M,H2568,TRUE,_xll.ohTrigger(RecalcTrigger,Trigger3M)),NA())</f>
        <v>2.1005786632155386E-2</v>
      </c>
      <c r="M2568" s="52">
        <f>IFERROR(_xll.qlIndexFixing(ONIndex3M,I2568,TRUE,_xll.ohTrigger(RecalcTrigger,Trigger3M)),NA())</f>
        <v>2.0977039280305476E-2</v>
      </c>
      <c r="N2568" s="52">
        <f>IFERROR(_xll.qlIndexFixing(Index6M,$H2568,TRUE,_xll.ohTrigger(RecalcTrigger,Trigger6M)),NA())</f>
        <v>2.2549785534600211E-2</v>
      </c>
      <c r="O2568" s="52">
        <f>IFERROR(_xll.qlIndexFixing(ONIndex6M,I2568,TRUE,_xll.ohTrigger(RecalcTrigger,Trigger6M)),NA())</f>
        <v>2.2476779188727036E-2</v>
      </c>
      <c r="P2568" s="52">
        <f>IFERROR(_xll.qlIndexFixing(Index1Y,$H2568,TRUE,_xll.ohTrigger(RecalcTrigger,Trigger1Y)),NA())</f>
        <v>2.4451281172845559E-2</v>
      </c>
      <c r="Q2568" s="52">
        <f>IFERROR(_xll.qlIndexFixing(ONIndex1Y,I2568,TRUE,_xll.ohTrigger(RecalcTrigger,Trigger1Y)),NA())</f>
        <v>2.426164961924826E-2</v>
      </c>
    </row>
    <row r="2569" spans="2:17" x14ac:dyDescent="0.2">
      <c r="B2569" s="46" t="s">
        <v>51</v>
      </c>
      <c r="D2569" s="49">
        <f>_xll.qlCalendarAdvance(LocalCalendar,$D2568,B2569,"f",FALSE)</f>
        <v>57636</v>
      </c>
      <c r="E2569" s="49">
        <f>_xll.qlInterestRateIndexValueDate(IndexON,D2569)</f>
        <v>57636</v>
      </c>
      <c r="F2569" s="52">
        <f>IFERROR(_xll.qlIndexFixing(IndexON,D2569,TRUE,_xll.ohTrigger(RecalcTrigger,TriggerON)),NA())</f>
        <v>1.7462056927071146E-2</v>
      </c>
      <c r="H2569" s="49">
        <f>_xll.qlCalendarAdvance(IborCalendar,$H2568,B2569,"f",FALSE)</f>
        <v>57621</v>
      </c>
      <c r="I2569" s="49">
        <f>_xll.qlInterestRateIndexValueDate(Index1M,$H2569)</f>
        <v>57623</v>
      </c>
      <c r="J2569" s="52">
        <f>IFERROR(_xll.qlIndexFixing(Index1M,$H2569,TRUE,_xll.ohTrigger(RecalcTrigger,Trigger1M)),NA())</f>
        <v>1.9575656341408596E-2</v>
      </c>
      <c r="K2569" s="52">
        <f>IFERROR(_xll.qlIndexFixing(ONIndex1M,I2569,TRUE,_xll.ohTrigger(RecalcTrigger,Trigger1M)),NA())</f>
        <v>1.9570419950019069E-2</v>
      </c>
      <c r="L2569" s="52">
        <f>IFERROR(_xll.qlIndexFixing(Index3M,H2569,TRUE,_xll.ohTrigger(RecalcTrigger,Trigger3M)),NA())</f>
        <v>2.1001662658255142E-2</v>
      </c>
      <c r="M2569" s="52">
        <f>IFERROR(_xll.qlIndexFixing(ONIndex3M,I2569,TRUE,_xll.ohTrigger(RecalcTrigger,Trigger3M)),NA())</f>
        <v>2.0973190649178353E-2</v>
      </c>
      <c r="N2569" s="52">
        <f>IFERROR(_xll.qlIndexFixing(Index6M,$H2569,TRUE,_xll.ohTrigger(RecalcTrigger,Trigger6M)),NA())</f>
        <v>2.254568038108419E-2</v>
      </c>
      <c r="O2569" s="52">
        <f>IFERROR(_xll.qlIndexFixing(ONIndex6M,I2569,TRUE,_xll.ohTrigger(RecalcTrigger,Trigger6M)),NA())</f>
        <v>2.2473003354308574E-2</v>
      </c>
      <c r="P2569" s="52">
        <f>IFERROR(_xll.qlIndexFixing(Index1Y,$H2569,TRUE,_xll.ohTrigger(RecalcTrigger,Trigger1Y)),NA())</f>
        <v>2.4447126677021577E-2</v>
      </c>
      <c r="Q2569" s="52">
        <f>IFERROR(_xll.qlIndexFixing(ONIndex1Y,I2569,TRUE,_xll.ohTrigger(RecalcTrigger,Trigger1Y)),NA())</f>
        <v>2.4257852383742229E-2</v>
      </c>
    </row>
    <row r="2570" spans="2:17" x14ac:dyDescent="0.2">
      <c r="B2570" s="46" t="s">
        <v>51</v>
      </c>
      <c r="D2570" s="49">
        <f>_xll.qlCalendarAdvance(LocalCalendar,$D2569,B2570,"f",FALSE)</f>
        <v>57643</v>
      </c>
      <c r="E2570" s="49">
        <f>_xll.qlInterestRateIndexValueDate(IndexON,D2570)</f>
        <v>57643</v>
      </c>
      <c r="F2570" s="52">
        <f>IFERROR(_xll.qlIndexFixing(IndexON,D2570,TRUE,_xll.ohTrigger(RecalcTrigger,TriggerON)),NA())</f>
        <v>1.7458020051677181E-2</v>
      </c>
      <c r="H2570" s="49">
        <f>_xll.qlCalendarAdvance(IborCalendar,$H2569,B2570,"f",FALSE)</f>
        <v>57628</v>
      </c>
      <c r="I2570" s="49">
        <f>_xll.qlInterestRateIndexValueDate(Index1M,$H2570)</f>
        <v>57630</v>
      </c>
      <c r="J2570" s="52">
        <f>IFERROR(_xll.qlIndexFixing(Index1M,$H2570,TRUE,_xll.ohTrigger(RecalcTrigger,Trigger1M)),NA())</f>
        <v>1.9571127487515161E-2</v>
      </c>
      <c r="K2570" s="52">
        <f>IFERROR(_xll.qlIndexFixing(ONIndex1M,I2570,TRUE,_xll.ohTrigger(RecalcTrigger,Trigger1M)),NA())</f>
        <v>1.9565488692450117E-2</v>
      </c>
      <c r="L2570" s="52">
        <f>IFERROR(_xll.qlIndexFixing(Index3M,H2570,TRUE,_xll.ohTrigger(RecalcTrigger,Trigger3M)),NA())</f>
        <v>2.0997548029579916E-2</v>
      </c>
      <c r="M2570" s="52">
        <f>IFERROR(_xll.qlIndexFixing(ONIndex3M,I2570,TRUE,_xll.ohTrigger(RecalcTrigger,Trigger3M)),NA())</f>
        <v>2.0968723388357091E-2</v>
      </c>
      <c r="N2570" s="52">
        <f>IFERROR(_xll.qlIndexFixing(Index6M,$H2570,TRUE,_xll.ohTrigger(RecalcTrigger,Trigger6M)),NA())</f>
        <v>2.254324023636008E-2</v>
      </c>
      <c r="O2570" s="52">
        <f>IFERROR(_xll.qlIndexFixing(ONIndex6M,I2570,TRUE,_xll.ohTrigger(RecalcTrigger,Trigger6M)),NA())</f>
        <v>2.2468430320623511E-2</v>
      </c>
      <c r="P2570" s="52">
        <f>IFERROR(_xll.qlIndexFixing(Index1Y,$H2570,TRUE,_xll.ohTrigger(RecalcTrigger,Trigger1Y)),NA())</f>
        <v>2.4443515737652809E-2</v>
      </c>
      <c r="Q2570" s="52">
        <f>IFERROR(_xll.qlIndexFixing(ONIndex1Y,I2570,TRUE,_xll.ohTrigger(RecalcTrigger,Trigger1Y)),NA())</f>
        <v>2.4253044948379099E-2</v>
      </c>
    </row>
    <row r="2571" spans="2:17" x14ac:dyDescent="0.2">
      <c r="B2571" s="46" t="s">
        <v>51</v>
      </c>
      <c r="D2571" s="49">
        <f>_xll.qlCalendarAdvance(LocalCalendar,$D2570,B2571,"f",FALSE)</f>
        <v>57650</v>
      </c>
      <c r="E2571" s="49">
        <f>_xll.qlInterestRateIndexValueDate(IndexON,D2571)</f>
        <v>57650</v>
      </c>
      <c r="F2571" s="52">
        <f>IFERROR(_xll.qlIndexFixing(IndexON,D2571,TRUE,_xll.ohTrigger(RecalcTrigger,TriggerON)),NA())</f>
        <v>1.7453992242071337E-2</v>
      </c>
      <c r="H2571" s="49">
        <f>_xll.qlCalendarAdvance(IborCalendar,$H2570,B2571,"f",FALSE)</f>
        <v>57635</v>
      </c>
      <c r="I2571" s="49">
        <f>_xll.qlInterestRateIndexValueDate(Index1M,$H2571)</f>
        <v>57637</v>
      </c>
      <c r="J2571" s="52">
        <f>IFERROR(_xll.qlIndexFixing(Index1M,$H2571,TRUE,_xll.ohTrigger(RecalcTrigger,Trigger1M)),NA())</f>
        <v>1.9566218833686189E-2</v>
      </c>
      <c r="K2571" s="52">
        <f>IFERROR(_xll.qlIndexFixing(ONIndex1M,I2571,TRUE,_xll.ohTrigger(RecalcTrigger,Trigger1M)),NA())</f>
        <v>1.956076121001793E-2</v>
      </c>
      <c r="L2571" s="52">
        <f>IFERROR(_xll.qlIndexFixing(Index3M,H2571,TRUE,_xll.ohTrigger(RecalcTrigger,Trigger3M)),NA())</f>
        <v>2.0993762367411448E-2</v>
      </c>
      <c r="M2571" s="52">
        <f>IFERROR(_xll.qlIndexFixing(ONIndex3M,I2571,TRUE,_xll.ohTrigger(RecalcTrigger,Trigger3M)),NA())</f>
        <v>2.0964579379887383E-2</v>
      </c>
      <c r="N2571" s="52">
        <f>IFERROR(_xll.qlIndexFixing(Index6M,$H2571,TRUE,_xll.ohTrigger(RecalcTrigger,Trigger6M)),NA())</f>
        <v>2.2537498443061705E-2</v>
      </c>
      <c r="O2571" s="52">
        <f>IFERROR(_xll.qlIndexFixing(ONIndex6M,I2571,TRUE,_xll.ohTrigger(RecalcTrigger,Trigger6M)),NA())</f>
        <v>2.2464269901627532E-2</v>
      </c>
      <c r="P2571" s="52">
        <f>IFERROR(_xll.qlIndexFixing(Index1Y,$H2571,TRUE,_xll.ohTrigger(RecalcTrigger,Trigger1Y)),NA())</f>
        <v>2.4438847640383204E-2</v>
      </c>
      <c r="Q2571" s="52">
        <f>IFERROR(_xll.qlIndexFixing(ONIndex1Y,I2571,TRUE,_xll.ohTrigger(RecalcTrigger,Trigger1Y)),NA())</f>
        <v>2.4248757204379245E-2</v>
      </c>
    </row>
    <row r="2572" spans="2:17" x14ac:dyDescent="0.2">
      <c r="B2572" s="46" t="s">
        <v>51</v>
      </c>
      <c r="D2572" s="49">
        <f>_xll.qlCalendarAdvance(LocalCalendar,$D2571,B2572,"f",FALSE)</f>
        <v>57657</v>
      </c>
      <c r="E2572" s="49">
        <f>_xll.qlInterestRateIndexValueDate(IndexON,D2572)</f>
        <v>57657</v>
      </c>
      <c r="F2572" s="52">
        <f>IFERROR(_xll.qlIndexFixing(IndexON,D2572,TRUE,_xll.ohTrigger(RecalcTrigger,TriggerON)),NA())</f>
        <v>1.7449973498333549E-2</v>
      </c>
      <c r="H2572" s="49">
        <f>_xll.qlCalendarAdvance(IborCalendar,$H2571,B2572,"f",FALSE)</f>
        <v>57642</v>
      </c>
      <c r="I2572" s="49">
        <f>_xll.qlInterestRateIndexValueDate(Index1M,$H2572)</f>
        <v>57644</v>
      </c>
      <c r="J2572" s="52">
        <f>IFERROR(_xll.qlIndexFixing(Index1M,$H2572,TRUE,_xll.ohTrigger(RecalcTrigger,Trigger1M)),NA())</f>
        <v>1.9561516006487558E-2</v>
      </c>
      <c r="K2572" s="52">
        <f>IFERROR(_xll.qlIndexFixing(ONIndex1M,I2572,TRUE,_xll.ohTrigger(RecalcTrigger,Trigger1M)),NA())</f>
        <v>1.9556044327506683E-2</v>
      </c>
      <c r="L2572" s="52">
        <f>IFERROR(_xll.qlIndexFixing(Index3M,H2572,TRUE,_xll.ohTrigger(RecalcTrigger,Trigger3M)),NA())</f>
        <v>2.0989346807789723E-2</v>
      </c>
      <c r="M2572" s="52">
        <f>IFERROR(_xll.qlIndexFixing(ONIndex3M,I2572,TRUE,_xll.ohTrigger(RecalcTrigger,Trigger3M)),NA())</f>
        <v>2.0960444663051803E-2</v>
      </c>
      <c r="N2572" s="52">
        <f>IFERROR(_xll.qlIndexFixing(Index6M,$H2572,TRUE,_xll.ohTrigger(RecalcTrigger,Trigger6M)),NA())</f>
        <v>2.2533421658438413E-2</v>
      </c>
      <c r="O2572" s="52">
        <f>IFERROR(_xll.qlIndexFixing(ONIndex6M,I2572,TRUE,_xll.ohTrigger(RecalcTrigger,Trigger6M)),NA())</f>
        <v>2.246011882598431E-2</v>
      </c>
      <c r="P2572" s="52">
        <f>IFERROR(_xll.qlIndexFixing(Index1Y,$H2572,TRUE,_xll.ohTrigger(RecalcTrigger,Trigger1Y)),NA())</f>
        <v>2.443472309932334E-2</v>
      </c>
      <c r="Q2572" s="52">
        <f>IFERROR(_xll.qlIndexFixing(ONIndex1Y,I2572,TRUE,_xll.ohTrigger(RecalcTrigger,Trigger1Y)),NA())</f>
        <v>2.4244479188091361E-2</v>
      </c>
    </row>
    <row r="2573" spans="2:17" x14ac:dyDescent="0.2">
      <c r="B2573" s="46" t="s">
        <v>51</v>
      </c>
      <c r="D2573" s="49">
        <f>_xll.qlCalendarAdvance(LocalCalendar,$D2572,B2573,"f",FALSE)</f>
        <v>57664</v>
      </c>
      <c r="E2573" s="49">
        <f>_xll.qlInterestRateIndexValueDate(IndexON,D2573)</f>
        <v>57664</v>
      </c>
      <c r="F2573" s="52">
        <f>IFERROR(_xll.qlIndexFixing(IndexON,D2573,TRUE,_xll.ohTrigger(RecalcTrigger,TriggerON)),NA())</f>
        <v>1.7445963820383881E-2</v>
      </c>
      <c r="H2573" s="49">
        <f>_xll.qlCalendarAdvance(IborCalendar,$H2572,B2573,"f",FALSE)</f>
        <v>57649</v>
      </c>
      <c r="I2573" s="49">
        <f>_xll.qlInterestRateIndexValueDate(Index1M,$H2573)</f>
        <v>57651</v>
      </c>
      <c r="J2573" s="52">
        <f>IFERROR(_xll.qlIndexFixing(Index1M,$H2573,TRUE,_xll.ohTrigger(RecalcTrigger,Trigger1M)),NA())</f>
        <v>1.9556823797043342E-2</v>
      </c>
      <c r="K2573" s="52">
        <f>IFERROR(_xll.qlIndexFixing(ONIndex1M,I2573,TRUE,_xll.ohTrigger(RecalcTrigger,Trigger1M)),NA())</f>
        <v>1.9551338044916378E-2</v>
      </c>
      <c r="L2573" s="52">
        <f>IFERROR(_xll.qlIndexFixing(Index3M,H2573,TRUE,_xll.ohTrigger(RecalcTrigger,Trigger3M)),NA())</f>
        <v>2.0985260214612677E-2</v>
      </c>
      <c r="M2573" s="52">
        <f>IFERROR(_xll.qlIndexFixing(ONIndex3M,I2573,TRUE,_xll.ohTrigger(RecalcTrigger,Trigger3M)),NA())</f>
        <v>2.0956319237823706E-2</v>
      </c>
      <c r="N2573" s="52">
        <f>IFERROR(_xll.qlIndexFixing(Index6M,$H2573,TRUE,_xll.ohTrigger(RecalcTrigger,Trigger6M)),NA())</f>
        <v>2.2528939320737462E-2</v>
      </c>
      <c r="O2573" s="52">
        <f>IFERROR(_xll.qlIndexFixing(ONIndex6M,I2573,TRUE,_xll.ohTrigger(RecalcTrigger,Trigger6M)),NA())</f>
        <v>2.2455977093720492E-2</v>
      </c>
      <c r="P2573" s="52">
        <f>IFERROR(_xll.qlIndexFixing(Index1Y,$H2573,TRUE,_xll.ohTrigger(RecalcTrigger,Trigger1Y)),NA())</f>
        <v>2.4430608542937927E-2</v>
      </c>
      <c r="Q2573" s="52">
        <f>IFERROR(_xll.qlIndexFixing(ONIndex1Y,I2573,TRUE,_xll.ohTrigger(RecalcTrigger,Trigger1Y)),NA())</f>
        <v>2.424021089943551E-2</v>
      </c>
    </row>
    <row r="2574" spans="2:17" x14ac:dyDescent="0.2">
      <c r="B2574" s="46" t="s">
        <v>51</v>
      </c>
      <c r="D2574" s="49">
        <f>_xll.qlCalendarAdvance(LocalCalendar,$D2573,B2574,"f",FALSE)</f>
        <v>57672</v>
      </c>
      <c r="E2574" s="49">
        <f>_xll.qlInterestRateIndexValueDate(IndexON,D2574)</f>
        <v>57672</v>
      </c>
      <c r="F2574" s="52">
        <f>IFERROR(_xll.qlIndexFixing(IndexON,D2574,TRUE,_xll.ohTrigger(RecalcTrigger,TriggerON)),NA())</f>
        <v>1.7441666867696881E-2</v>
      </c>
      <c r="H2574" s="49">
        <f>_xll.qlCalendarAdvance(IborCalendar,$H2573,B2574,"f",FALSE)</f>
        <v>57656</v>
      </c>
      <c r="I2574" s="49">
        <f>_xll.qlInterestRateIndexValueDate(Index1M,$H2574)</f>
        <v>57658</v>
      </c>
      <c r="J2574" s="52">
        <f>IFERROR(_xll.qlIndexFixing(Index1M,$H2574,TRUE,_xll.ohTrigger(RecalcTrigger,Trigger1M)),NA())</f>
        <v>1.9552142205345808E-2</v>
      </c>
      <c r="K2574" s="52">
        <f>IFERROR(_xll.qlIndexFixing(ONIndex1M,I2574,TRUE,_xll.ohTrigger(RecalcTrigger,Trigger1M)),NA())</f>
        <v>1.9546838042112658E-2</v>
      </c>
      <c r="L2574" s="52">
        <f>IFERROR(_xll.qlIndexFixing(Index3M,H2574,TRUE,_xll.ohTrigger(RecalcTrigger,Trigger3M)),NA())</f>
        <v>2.0981182966542448E-2</v>
      </c>
      <c r="M2574" s="52">
        <f>IFERROR(_xll.qlIndexFixing(ONIndex3M,I2574,TRUE,_xll.ohTrigger(RecalcTrigger,Trigger3M)),NA())</f>
        <v>2.0952519179822104E-2</v>
      </c>
      <c r="N2574" s="52">
        <f>IFERROR(_xll.qlIndexFixing(Index6M,$H2574,TRUE,_xll.ohTrigger(RecalcTrigger,Trigger6M)),NA())</f>
        <v>2.2524881025517585E-2</v>
      </c>
      <c r="O2574" s="52">
        <f>IFERROR(_xll.qlIndexFixing(ONIndex6M,I2574,TRUE,_xll.ohTrigger(RecalcTrigger,Trigger6M)),NA())</f>
        <v>2.2452250018358821E-2</v>
      </c>
      <c r="P2574" s="52">
        <f>IFERROR(_xll.qlIndexFixing(Index1Y,$H2574,TRUE,_xll.ohTrigger(RecalcTrigger,Trigger1Y)),NA())</f>
        <v>2.4427039290602179E-2</v>
      </c>
      <c r="Q2574" s="52">
        <f>IFERROR(_xll.qlIndexFixing(ONIndex1Y,I2574,TRUE,_xll.ohTrigger(RecalcTrigger,Trigger1Y)),NA())</f>
        <v>2.4236464336029329E-2</v>
      </c>
    </row>
    <row r="2575" spans="2:17" x14ac:dyDescent="0.2">
      <c r="B2575" s="46" t="s">
        <v>51</v>
      </c>
      <c r="D2575" s="49">
        <f>_xll.qlCalendarAdvance(LocalCalendar,$D2574,B2575,"f",FALSE)</f>
        <v>57679</v>
      </c>
      <c r="E2575" s="49">
        <f>_xll.qlInterestRateIndexValueDate(IndexON,D2575)</f>
        <v>57679</v>
      </c>
      <c r="F2575" s="52">
        <f>IFERROR(_xll.qlIndexFixing(IndexON,D2575,TRUE,_xll.ohTrigger(RecalcTrigger,TriggerON)),NA())</f>
        <v>1.7437677525293793E-2</v>
      </c>
      <c r="H2575" s="49">
        <f>_xll.qlCalendarAdvance(IborCalendar,$H2574,B2575,"f",FALSE)</f>
        <v>57663</v>
      </c>
      <c r="I2575" s="49">
        <f>_xll.qlInterestRateIndexValueDate(Index1M,$H2575)</f>
        <v>57665</v>
      </c>
      <c r="J2575" s="52">
        <f>IFERROR(_xll.qlIndexFixing(Index1M,$H2575,TRUE,_xll.ohTrigger(RecalcTrigger,Trigger1M)),NA())</f>
        <v>1.9547471231382063E-2</v>
      </c>
      <c r="K2575" s="52">
        <f>IFERROR(_xll.qlIndexFixing(ONIndex1M,I2575,TRUE,_xll.ohTrigger(RecalcTrigger,Trigger1M)),NA())</f>
        <v>1.954195727949859E-2</v>
      </c>
      <c r="L2575" s="52">
        <f>IFERROR(_xll.qlIndexFixing(Index3M,H2575,TRUE,_xll.ohTrigger(RecalcTrigger,Trigger3M)),NA())</f>
        <v>2.0977436405841019E-2</v>
      </c>
      <c r="M2575" s="52">
        <f>IFERROR(_xll.qlIndexFixing(ONIndex3M,I2575,TRUE,_xll.ohTrigger(RecalcTrigger,Trigger3M)),NA())</f>
        <v>2.094809626232319E-2</v>
      </c>
      <c r="N2575" s="52">
        <f>IFERROR(_xll.qlIndexFixing(Index6M,$H2575,TRUE,_xll.ohTrigger(RecalcTrigger,Trigger6M)),NA())</f>
        <v>2.2520832185734363E-2</v>
      </c>
      <c r="O2575" s="52">
        <f>IFERROR(_xll.qlIndexFixing(ONIndex6M,I2575,TRUE,_xll.ohTrigger(RecalcTrigger,Trigger6M)),NA())</f>
        <v>2.2447721659331066E-2</v>
      </c>
      <c r="P2575" s="52">
        <f>IFERROR(_xll.qlIndexFixing(Index1Y,$H2575,TRUE,_xll.ohTrigger(RecalcTrigger,Trigger1Y)),NA())</f>
        <v>2.44224093837043E-2</v>
      </c>
      <c r="Q2575" s="52">
        <f>IFERROR(_xll.qlIndexFixing(ONIndex1Y,I2575,TRUE,_xll.ohTrigger(RecalcTrigger,Trigger1Y)),NA())</f>
        <v>2.4231703505046553E-2</v>
      </c>
    </row>
    <row r="2576" spans="2:17" x14ac:dyDescent="0.2">
      <c r="B2576" s="46" t="s">
        <v>51</v>
      </c>
      <c r="D2576" s="49">
        <f>_xll.qlCalendarAdvance(LocalCalendar,$D2575,B2576,"f",FALSE)</f>
        <v>57686</v>
      </c>
      <c r="E2576" s="49">
        <f>_xll.qlInterestRateIndexValueDate(IndexON,D2576)</f>
        <v>57686</v>
      </c>
      <c r="F2576" s="52">
        <f>IFERROR(_xll.qlIndexFixing(IndexON,D2576,TRUE,_xll.ohTrigger(RecalcTrigger,TriggerON)),NA())</f>
        <v>1.743369724974464E-2</v>
      </c>
      <c r="H2576" s="49">
        <f>_xll.qlCalendarAdvance(IborCalendar,$H2575,B2576,"f",FALSE)</f>
        <v>57670</v>
      </c>
      <c r="I2576" s="49">
        <f>_xll.qlInterestRateIndexValueDate(Index1M,$H2576)</f>
        <v>57672</v>
      </c>
      <c r="J2576" s="52">
        <f>IFERROR(_xll.qlIndexFixing(Index1M,$H2576,TRUE,_xll.ohTrigger(RecalcTrigger,Trigger1M)),NA())</f>
        <v>1.9542810875134056E-2</v>
      </c>
      <c r="K2576" s="52">
        <f>IFERROR(_xll.qlIndexFixing(ONIndex1M,I2576,TRUE,_xll.ohTrigger(RecalcTrigger,Trigger1M)),NA())</f>
        <v>1.9537282796644462E-2</v>
      </c>
      <c r="L2576" s="52">
        <f>IFERROR(_xll.qlIndexFixing(Index3M,H2576,TRUE,_xll.ohTrigger(RecalcTrigger,Trigger3M)),NA())</f>
        <v>2.0973056505603379E-2</v>
      </c>
      <c r="M2576" s="52">
        <f>IFERROR(_xll.qlIndexFixing(ONIndex3M,I2576,TRUE,_xll.ohTrigger(RecalcTrigger,Trigger3M)),NA())</f>
        <v>2.0943998712024126E-2</v>
      </c>
      <c r="N2576" s="52">
        <f>IFERROR(_xll.qlIndexFixing(Index6M,$H2576,TRUE,_xll.ohTrigger(RecalcTrigger,Trigger6M)),NA())</f>
        <v>2.2516792801331263E-2</v>
      </c>
      <c r="O2576" s="52">
        <f>IFERROR(_xll.qlIndexFixing(ONIndex6M,I2576,TRUE,_xll.ohTrigger(RecalcTrigger,Trigger6M)),NA())</f>
        <v>2.2443607957125522E-2</v>
      </c>
      <c r="P2576" s="52">
        <f>IFERROR(_xll.qlIndexFixing(Index1Y,$H2576,TRUE,_xll.ohTrigger(RecalcTrigger,Trigger1Y)),NA())</f>
        <v>2.4418324780611921E-2</v>
      </c>
      <c r="Q2576" s="52">
        <f>IFERROR(_xll.qlIndexFixing(ONIndex1Y,I2576,TRUE,_xll.ohTrigger(RecalcTrigger,Trigger1Y)),NA())</f>
        <v>2.4227464399340093E-2</v>
      </c>
    </row>
    <row r="2577" spans="2:17" x14ac:dyDescent="0.2">
      <c r="B2577" s="46" t="s">
        <v>51</v>
      </c>
      <c r="D2577" s="49">
        <f>_xll.qlCalendarAdvance(LocalCalendar,$D2576,B2577,"f",FALSE)</f>
        <v>57693</v>
      </c>
      <c r="E2577" s="49">
        <f>_xll.qlInterestRateIndexValueDate(IndexON,D2577)</f>
        <v>57693</v>
      </c>
      <c r="F2577" s="52">
        <f>IFERROR(_xll.qlIndexFixing(IndexON,D2577,TRUE,_xll.ohTrigger(RecalcTrigger,TriggerON)),NA())</f>
        <v>1.742972604099613E-2</v>
      </c>
      <c r="H2577" s="49">
        <f>_xll.qlCalendarAdvance(IborCalendar,$H2576,B2577,"f",FALSE)</f>
        <v>57677</v>
      </c>
      <c r="I2577" s="49">
        <f>_xll.qlInterestRateIndexValueDate(Index1M,$H2577)</f>
        <v>57679</v>
      </c>
      <c r="J2577" s="52">
        <f>IFERROR(_xll.qlIndexFixing(Index1M,$H2577,TRUE,_xll.ohTrigger(RecalcTrigger,Trigger1M)),NA())</f>
        <v>1.9538161136596632E-2</v>
      </c>
      <c r="K2577" s="52">
        <f>IFERROR(_xll.qlIndexFixing(ONIndex1M,I2577,TRUE,_xll.ohTrigger(RecalcTrigger,Trigger1M)),NA())</f>
        <v>1.953261891373792E-2</v>
      </c>
      <c r="L2577" s="52">
        <f>IFERROR(_xll.qlIndexFixing(Index3M,H2577,TRUE,_xll.ohTrigger(RecalcTrigger,Trigger3M)),NA())</f>
        <v>2.0967719005279939E-2</v>
      </c>
      <c r="M2577" s="52">
        <f>IFERROR(_xll.qlIndexFixing(ONIndex3M,I2577,TRUE,_xll.ohTrigger(RecalcTrigger,Trigger3M)),NA())</f>
        <v>2.0939910453385835E-2</v>
      </c>
      <c r="N2577" s="52">
        <f>IFERROR(_xll.qlIndexFixing(Index6M,$H2577,TRUE,_xll.ohTrigger(RecalcTrigger,Trigger6M)),NA())</f>
        <v>2.2513179576892965E-2</v>
      </c>
      <c r="O2577" s="52">
        <f>IFERROR(_xll.qlIndexFixing(ONIndex6M,I2577,TRUE,_xll.ohTrigger(RecalcTrigger,Trigger6M)),NA())</f>
        <v>2.2439503598352672E-2</v>
      </c>
      <c r="P2577" s="52">
        <f>IFERROR(_xll.qlIndexFixing(Index1Y,$H2577,TRUE,_xll.ohTrigger(RecalcTrigger,Trigger1Y)),NA())</f>
        <v>2.4412640646843078E-2</v>
      </c>
      <c r="Q2577" s="52">
        <f>IFERROR(_xll.qlIndexFixing(ONIndex1Y,I2577,TRUE,_xll.ohTrigger(RecalcTrigger,Trigger1Y)),NA())</f>
        <v>2.4223235021292311E-2</v>
      </c>
    </row>
    <row r="2578" spans="2:17" x14ac:dyDescent="0.2">
      <c r="B2578" s="46" t="s">
        <v>51</v>
      </c>
      <c r="D2578" s="49">
        <f>_xll.qlCalendarAdvance(LocalCalendar,$D2577,B2578,"f",FALSE)</f>
        <v>57700</v>
      </c>
      <c r="E2578" s="49">
        <f>_xll.qlInterestRateIndexValueDate(IndexON,D2578)</f>
        <v>57700</v>
      </c>
      <c r="F2578" s="52">
        <f>IFERROR(_xll.qlIndexFixing(IndexON,D2578,TRUE,_xll.ohTrigger(RecalcTrigger,TriggerON)),NA())</f>
        <v>1.7425763899074909E-2</v>
      </c>
      <c r="H2578" s="49">
        <f>_xll.qlCalendarAdvance(IborCalendar,$H2577,B2578,"f",FALSE)</f>
        <v>57684</v>
      </c>
      <c r="I2578" s="49">
        <f>_xll.qlInterestRateIndexValueDate(Index1M,$H2578)</f>
        <v>57686</v>
      </c>
      <c r="J2578" s="52">
        <f>IFERROR(_xll.qlIndexFixing(Index1M,$H2578,TRUE,_xll.ohTrigger(RecalcTrigger,Trigger1M)),NA())</f>
        <v>1.953352201574916E-2</v>
      </c>
      <c r="K2578" s="52">
        <f>IFERROR(_xll.qlIndexFixing(ONIndex1M,I2578,TRUE,_xll.ohTrigger(RecalcTrigger,Trigger1M)),NA())</f>
        <v>1.9527965630725674E-2</v>
      </c>
      <c r="L2578" s="52">
        <f>IFERROR(_xll.qlIndexFixing(Index3M,H2578,TRUE,_xll.ohTrigger(RecalcTrigger,Trigger3M)),NA())</f>
        <v>2.0963677406501624E-2</v>
      </c>
      <c r="M2578" s="52">
        <f>IFERROR(_xll.qlIndexFixing(ONIndex3M,I2578,TRUE,_xll.ohTrigger(RecalcTrigger,Trigger3M)),NA())</f>
        <v>2.0935831486328382E-2</v>
      </c>
      <c r="N2578" s="52">
        <f>IFERROR(_xll.qlIndexFixing(Index6M,$H2578,TRUE,_xll.ohTrigger(RecalcTrigger,Trigger6M)),NA())</f>
        <v>2.2509159528497698E-2</v>
      </c>
      <c r="O2578" s="52">
        <f>IFERROR(_xll.qlIndexFixing(ONIndex6M,I2578,TRUE,_xll.ohTrigger(RecalcTrigger,Trigger6M)),NA())</f>
        <v>2.2435408582905936E-2</v>
      </c>
      <c r="P2578" s="52">
        <f>IFERROR(_xll.qlIndexFixing(Index1Y,$H2578,TRUE,_xll.ohTrigger(RecalcTrigger,Trigger1Y)),NA())</f>
        <v>2.4410185526867689E-2</v>
      </c>
      <c r="Q2578" s="52">
        <f>IFERROR(_xll.qlIndexFixing(ONIndex1Y,I2578,TRUE,_xll.ohTrigger(RecalcTrigger,Trigger1Y)),NA())</f>
        <v>2.4219015370903207E-2</v>
      </c>
    </row>
    <row r="2579" spans="2:17" x14ac:dyDescent="0.2">
      <c r="B2579" s="46" t="s">
        <v>51</v>
      </c>
      <c r="D2579" s="49">
        <f>_xll.qlCalendarAdvance(LocalCalendar,$D2578,B2579,"f",FALSE)</f>
        <v>57707</v>
      </c>
      <c r="E2579" s="49">
        <f>_xll.qlInterestRateIndexValueDate(IndexON,D2579)</f>
        <v>57707</v>
      </c>
      <c r="F2579" s="52">
        <f>IFERROR(_xll.qlIndexFixing(IndexON,D2579,TRUE,_xll.ohTrigger(RecalcTrigger,TriggerON)),NA())</f>
        <v>1.7421810823980977E-2</v>
      </c>
      <c r="H2579" s="49">
        <f>_xll.qlCalendarAdvance(IborCalendar,$H2578,B2579,"f",FALSE)</f>
        <v>57691</v>
      </c>
      <c r="I2579" s="49">
        <f>_xll.qlInterestRateIndexValueDate(Index1M,$H2579)</f>
        <v>57693</v>
      </c>
      <c r="J2579" s="52">
        <f>IFERROR(_xll.qlIndexFixing(Index1M,$H2579,TRUE,_xll.ohTrigger(RecalcTrigger,Trigger1M)),NA())</f>
        <v>1.9528893512583904E-2</v>
      </c>
      <c r="K2579" s="52">
        <f>IFERROR(_xll.qlIndexFixing(ONIndex1M,I2579,TRUE,_xll.ohTrigger(RecalcTrigger,Trigger1M)),NA())</f>
        <v>1.9523322947661015E-2</v>
      </c>
      <c r="L2579" s="52">
        <f>IFERROR(_xll.qlIndexFixing(Index3M,H2579,TRUE,_xll.ohTrigger(RecalcTrigger,Trigger3M)),NA())</f>
        <v>2.0959645150339767E-2</v>
      </c>
      <c r="M2579" s="52">
        <f>IFERROR(_xll.qlIndexFixing(ONIndex3M,I2579,TRUE,_xll.ohTrigger(RecalcTrigger,Trigger3M)),NA())</f>
        <v>2.0931761810958349E-2</v>
      </c>
      <c r="N2579" s="52">
        <f>IFERROR(_xll.qlIndexFixing(Index6M,$H2579,TRUE,_xll.ohTrigger(RecalcTrigger,Trigger6M)),NA())</f>
        <v>2.2505148935939422E-2</v>
      </c>
      <c r="O2579" s="52">
        <f>IFERROR(_xll.qlIndexFixing(ONIndex6M,I2579,TRUE,_xll.ohTrigger(RecalcTrigger,Trigger6M)),NA())</f>
        <v>2.2431322910838603E-2</v>
      </c>
      <c r="P2579" s="52">
        <f>IFERROR(_xll.qlIndexFixing(Index1Y,$H2579,TRUE,_xll.ohTrigger(RecalcTrigger,Trigger1Y)),NA())</f>
        <v>2.4406130875973635E-2</v>
      </c>
      <c r="Q2579" s="52">
        <f>IFERROR(_xll.qlIndexFixing(ONIndex1Y,I2579,TRUE,_xll.ohTrigger(RecalcTrigger,Trigger1Y)),NA())</f>
        <v>2.4214805448092847E-2</v>
      </c>
    </row>
    <row r="2580" spans="2:17" x14ac:dyDescent="0.2">
      <c r="B2580" s="46" t="s">
        <v>51</v>
      </c>
      <c r="D2580" s="49">
        <f>_xll.qlCalendarAdvance(LocalCalendar,$D2579,B2580,"f",FALSE)</f>
        <v>57714</v>
      </c>
      <c r="E2580" s="49">
        <f>_xll.qlInterestRateIndexValueDate(IndexON,D2580)</f>
        <v>57714</v>
      </c>
      <c r="F2580" s="52">
        <f>IFERROR(_xll.qlIndexFixing(IndexON,D2580,TRUE,_xll.ohTrigger(RecalcTrigger,TriggerON)),NA())</f>
        <v>1.7417866815661043E-2</v>
      </c>
      <c r="H2580" s="49">
        <f>_xll.qlCalendarAdvance(IborCalendar,$H2579,B2580,"f",FALSE)</f>
        <v>57698</v>
      </c>
      <c r="I2580" s="49">
        <f>_xll.qlInterestRateIndexValueDate(Index1M,$H2580)</f>
        <v>57700</v>
      </c>
      <c r="J2580" s="52">
        <f>IFERROR(_xll.qlIndexFixing(Index1M,$H2580,TRUE,_xll.ohTrigger(RecalcTrigger,Trigger1M)),NA())</f>
        <v>1.9524475889140802E-2</v>
      </c>
      <c r="K2580" s="52">
        <f>IFERROR(_xll.qlIndexFixing(ONIndex1M,I2580,TRUE,_xll.ohTrigger(RecalcTrigger,Trigger1M)),NA())</f>
        <v>1.951869086443736E-2</v>
      </c>
      <c r="L2580" s="52">
        <f>IFERROR(_xll.qlIndexFixing(Index3M,H2580,TRUE,_xll.ohTrigger(RecalcTrigger,Trigger3M)),NA())</f>
        <v>2.0955622236765947E-2</v>
      </c>
      <c r="M2580" s="52">
        <f>IFERROR(_xll.qlIndexFixing(ONIndex3M,I2580,TRUE,_xll.ohTrigger(RecalcTrigger,Trigger3M)),NA())</f>
        <v>2.09277014271958E-2</v>
      </c>
      <c r="N2580" s="52">
        <f>IFERROR(_xll.qlIndexFixing(Index6M,$H2580,TRUE,_xll.ohTrigger(RecalcTrigger,Trigger6M)),NA())</f>
        <v>2.2501147799160601E-2</v>
      </c>
      <c r="O2580" s="52">
        <f>IFERROR(_xll.qlIndexFixing(ONIndex6M,I2580,TRUE,_xll.ohTrigger(RecalcTrigger,Trigger6M)),NA())</f>
        <v>2.2427246582070737E-2</v>
      </c>
      <c r="P2580" s="52">
        <f>IFERROR(_xll.qlIndexFixing(Index1Y,$H2580,TRUE,_xll.ohTrigger(RecalcTrigger,Trigger1Y)),NA())</f>
        <v>2.4402086208904137E-2</v>
      </c>
      <c r="Q2580" s="52">
        <f>IFERROR(_xll.qlIndexFixing(ONIndex1Y,I2580,TRUE,_xll.ohTrigger(RecalcTrigger,Trigger1Y)),NA())</f>
        <v>2.4210605252941164E-2</v>
      </c>
    </row>
    <row r="2581" spans="2:17" x14ac:dyDescent="0.2">
      <c r="B2581" s="46" t="s">
        <v>51</v>
      </c>
      <c r="D2581" s="49">
        <f>_xll.qlCalendarAdvance(LocalCalendar,$D2580,B2581,"f",FALSE)</f>
        <v>57721</v>
      </c>
      <c r="E2581" s="49">
        <f>_xll.qlInterestRateIndexValueDate(IndexON,D2581)</f>
        <v>57721</v>
      </c>
      <c r="F2581" s="52">
        <f>IFERROR(_xll.qlIndexFixing(IndexON,D2581,TRUE,_xll.ohTrigger(RecalcTrigger,TriggerON)),NA())</f>
        <v>1.7413931874248334E-2</v>
      </c>
      <c r="H2581" s="49">
        <f>_xll.qlCalendarAdvance(IborCalendar,$H2580,B2581,"f",FALSE)</f>
        <v>57706</v>
      </c>
      <c r="I2581" s="49">
        <f>_xll.qlInterestRateIndexValueDate(Index1M,$H2581)</f>
        <v>57710</v>
      </c>
      <c r="J2581" s="52">
        <f>IFERROR(_xll.qlIndexFixing(Index1M,$H2581,TRUE,_xll.ohTrigger(RecalcTrigger,Trigger1M)),NA())</f>
        <v>1.9517697066184208E-2</v>
      </c>
      <c r="K2581" s="52">
        <f>IFERROR(_xll.qlIndexFixing(ONIndex1M,I2581,TRUE,_xll.ohTrigger(RecalcTrigger,Trigger1M)),NA())</f>
        <v>1.9511892615380333E-2</v>
      </c>
      <c r="L2581" s="52">
        <f>IFERROR(_xll.qlIndexFixing(Index3M,H2581,TRUE,_xll.ohTrigger(RecalcTrigger,Trigger3M)),NA())</f>
        <v>2.0949243763109703E-2</v>
      </c>
      <c r="M2581" s="52">
        <f>IFERROR(_xll.qlIndexFixing(ONIndex3M,I2581,TRUE,_xll.ohTrigger(RecalcTrigger,Trigger3M)),NA())</f>
        <v>2.0921597805481085E-2</v>
      </c>
      <c r="N2581" s="52">
        <f>IFERROR(_xll.qlIndexFixing(Index6M,$H2581,TRUE,_xll.ohTrigger(RecalcTrigger,Trigger6M)),NA())</f>
        <v>2.2494192687054198E-2</v>
      </c>
      <c r="O2581" s="52">
        <f>IFERROR(_xll.qlIndexFixing(ONIndex6M,I2581,TRUE,_xll.ohTrigger(RecalcTrigger,Trigger6M)),NA())</f>
        <v>2.2421031142974002E-2</v>
      </c>
      <c r="P2581" s="52">
        <f>IFERROR(_xll.qlIndexFixing(Index1Y,$H2581,TRUE,_xll.ohTrigger(RecalcTrigger,Trigger1Y)),NA())</f>
        <v>2.4395248440581177E-2</v>
      </c>
      <c r="Q2581" s="52">
        <f>IFERROR(_xll.qlIndexFixing(ONIndex1Y,I2581,TRUE,_xll.ohTrigger(RecalcTrigger,Trigger1Y)),NA())</f>
        <v>2.420410685925134E-2</v>
      </c>
    </row>
    <row r="2582" spans="2:17" x14ac:dyDescent="0.2">
      <c r="B2582" s="46" t="s">
        <v>51</v>
      </c>
      <c r="D2582" s="49">
        <f>_xll.qlCalendarAdvance(LocalCalendar,$D2581,B2582,"f",FALSE)</f>
        <v>57728</v>
      </c>
      <c r="E2582" s="49">
        <f>_xll.qlInterestRateIndexValueDate(IndexON,D2582)</f>
        <v>57728</v>
      </c>
      <c r="F2582" s="52">
        <f>IFERROR(_xll.qlIndexFixing(IndexON,D2582,TRUE,_xll.ohTrigger(RecalcTrigger,TriggerON)),NA())</f>
        <v>1.7410146937464344E-2</v>
      </c>
      <c r="H2582" s="49">
        <f>_xll.qlCalendarAdvance(IborCalendar,$H2581,B2582,"f",FALSE)</f>
        <v>57713</v>
      </c>
      <c r="I2582" s="49">
        <f>_xll.qlInterestRateIndexValueDate(Index1M,$H2582)</f>
        <v>57717</v>
      </c>
      <c r="J2582" s="52">
        <f>IFERROR(_xll.qlIndexFixing(Index1M,$H2582,TRUE,_xll.ohTrigger(RecalcTrigger,Trigger1M)),NA())</f>
        <v>1.9513104966402486E-2</v>
      </c>
      <c r="K2582" s="52">
        <f>IFERROR(_xll.qlIndexFixing(ONIndex1M,I2582,TRUE,_xll.ohTrigger(RecalcTrigger,Trigger1M)),NA())</f>
        <v>1.9507085940562163E-2</v>
      </c>
      <c r="L2582" s="52">
        <f>IFERROR(_xll.qlIndexFixing(Index3M,H2582,TRUE,_xll.ohTrigger(RecalcTrigger,Trigger3M)),NA())</f>
        <v>2.094621554595491E-2</v>
      </c>
      <c r="M2582" s="52">
        <f>IFERROR(_xll.qlIndexFixing(ONIndex3M,I2582,TRUE,_xll.ohTrigger(RecalcTrigger,Trigger3M)),NA())</f>
        <v>2.0917239990572156E-2</v>
      </c>
      <c r="N2582" s="52">
        <f>IFERROR(_xll.qlIndexFixing(Index6M,$H2582,TRUE,_xll.ohTrigger(RecalcTrigger,Trigger6M)),NA())</f>
        <v>2.2491470119278077E-2</v>
      </c>
      <c r="O2582" s="52">
        <f>IFERROR(_xll.qlIndexFixing(ONIndex6M,I2582,TRUE,_xll.ohTrigger(RecalcTrigger,Trigger6M)),NA())</f>
        <v>2.2416568411669502E-2</v>
      </c>
      <c r="P2582" s="52">
        <f>IFERROR(_xll.qlIndexFixing(Index1Y,$H2582,TRUE,_xll.ohTrigger(RecalcTrigger,Trigger1Y)),NA())</f>
        <v>2.43912271316458E-2</v>
      </c>
      <c r="Q2582" s="52">
        <f>IFERROR(_xll.qlIndexFixing(ONIndex1Y,I2582,TRUE,_xll.ohTrigger(RecalcTrigger,Trigger1Y)),NA())</f>
        <v>2.4199414533603303E-2</v>
      </c>
    </row>
    <row r="2583" spans="2:17" x14ac:dyDescent="0.2">
      <c r="B2583" s="46" t="s">
        <v>51</v>
      </c>
      <c r="D2583" s="49">
        <f>_xll.qlCalendarAdvance(LocalCalendar,$D2582,B2583,"f",FALSE)</f>
        <v>57735</v>
      </c>
      <c r="E2583" s="49">
        <f>_xll.qlInterestRateIndexValueDate(IndexON,D2583)</f>
        <v>57735</v>
      </c>
      <c r="F2583" s="52">
        <f>IFERROR(_xll.qlIndexFixing(IndexON,D2583,TRUE,_xll.ohTrigger(RecalcTrigger,TriggerON)),NA())</f>
        <v>1.740608919169162E-2</v>
      </c>
      <c r="H2583" s="49">
        <f>_xll.qlCalendarAdvance(IborCalendar,$H2582,B2583,"f",FALSE)</f>
        <v>57720</v>
      </c>
      <c r="I2583" s="49">
        <f>_xll.qlInterestRateIndexValueDate(Index1M,$H2583)</f>
        <v>57724</v>
      </c>
      <c r="J2583" s="52">
        <f>IFERROR(_xll.qlIndexFixing(Index1M,$H2583,TRUE,_xll.ohTrigger(RecalcTrigger,Trigger1M)),NA())</f>
        <v>1.9508523484241098E-2</v>
      </c>
      <c r="K2583" s="52">
        <f>IFERROR(_xll.qlIndexFixing(ONIndex1M,I2583,TRUE,_xll.ohTrigger(RecalcTrigger,Trigger1M)),NA())</f>
        <v>1.9502489183746974E-2</v>
      </c>
      <c r="L2583" s="52">
        <f>IFERROR(_xll.qlIndexFixing(Index3M,H2583,TRUE,_xll.ohTrigger(RecalcTrigger,Trigger3M)),NA())</f>
        <v>2.0942549936326167E-2</v>
      </c>
      <c r="M2583" s="52">
        <f>IFERROR(_xll.qlIndexFixing(ONIndex3M,I2583,TRUE,_xll.ohTrigger(RecalcTrigger,Trigger3M)),NA())</f>
        <v>2.0913210604787125E-2</v>
      </c>
      <c r="N2583" s="52">
        <f>IFERROR(_xll.qlIndexFixing(Index6M,$H2583,TRUE,_xll.ohTrigger(RecalcTrigger,Trigger6M)),NA())</f>
        <v>2.2487501401890382E-2</v>
      </c>
      <c r="O2583" s="52">
        <f>IFERROR(_xll.qlIndexFixing(ONIndex6M,I2583,TRUE,_xll.ohTrigger(RecalcTrigger,Trigger6M)),NA())</f>
        <v>2.2412523286314823E-2</v>
      </c>
      <c r="P2583" s="52">
        <f>IFERROR(_xll.qlIndexFixing(Index1Y,$H2583,TRUE,_xll.ohTrigger(RecalcTrigger,Trigger1Y)),NA())</f>
        <v>2.4387215804716658E-2</v>
      </c>
      <c r="Q2583" s="52">
        <f>IFERROR(_xll.qlIndexFixing(ONIndex1Y,I2583,TRUE,_xll.ohTrigger(RecalcTrigger,Trigger1Y)),NA())</f>
        <v>2.4195246860996278E-2</v>
      </c>
    </row>
    <row r="2584" spans="2:17" x14ac:dyDescent="0.2">
      <c r="B2584" s="46" t="s">
        <v>51</v>
      </c>
      <c r="D2584" s="49">
        <f>_xll.qlCalendarAdvance(LocalCalendar,$D2583,B2584,"f",FALSE)</f>
        <v>57742</v>
      </c>
      <c r="E2584" s="49">
        <f>_xll.qlInterestRateIndexValueDate(IndexON,D2584)</f>
        <v>57742</v>
      </c>
      <c r="F2584" s="52">
        <f>IFERROR(_xll.qlIndexFixing(IndexON,D2584,TRUE,_xll.ohTrigger(RecalcTrigger,TriggerON)),NA())</f>
        <v>1.7402181450654197E-2</v>
      </c>
      <c r="H2584" s="49">
        <f>_xll.qlCalendarAdvance(IborCalendar,$H2583,B2584,"f",FALSE)</f>
        <v>57727</v>
      </c>
      <c r="I2584" s="49">
        <f>_xll.qlInterestRateIndexValueDate(Index1M,$H2584)</f>
        <v>57732</v>
      </c>
      <c r="J2584" s="52">
        <f>IFERROR(_xll.qlIndexFixing(Index1M,$H2584,TRUE,_xll.ohTrigger(RecalcTrigger,Trigger1M)),NA())</f>
        <v>1.950330050578878E-2</v>
      </c>
      <c r="K2584" s="52">
        <f>IFERROR(_xll.qlIndexFixing(ONIndex1M,I2584,TRUE,_xll.ohTrigger(RecalcTrigger,Trigger1M)),NA())</f>
        <v>1.9497248725359739E-2</v>
      </c>
      <c r="L2584" s="52">
        <f>IFERROR(_xll.qlIndexFixing(Index3M,H2584,TRUE,_xll.ohTrigger(RecalcTrigger,Trigger3M)),NA())</f>
        <v>2.0937350748931216E-2</v>
      </c>
      <c r="M2584" s="52">
        <f>IFERROR(_xll.qlIndexFixing(ONIndex3M,I2584,TRUE,_xll.ohTrigger(RecalcTrigger,Trigger3M)),NA())</f>
        <v>2.0908616968355886E-2</v>
      </c>
      <c r="N2584" s="52">
        <f>IFERROR(_xll.qlIndexFixing(Index6M,$H2584,TRUE,_xll.ohTrigger(RecalcTrigger,Trigger6M)),NA())</f>
        <v>2.2482557361799129E-2</v>
      </c>
      <c r="O2584" s="52">
        <f>IFERROR(_xll.qlIndexFixing(ONIndex6M,I2584,TRUE,_xll.ohTrigger(RecalcTrigger,Trigger6M)),NA())</f>
        <v>2.2407911725181862E-2</v>
      </c>
      <c r="P2584" s="52">
        <f>IFERROR(_xll.qlIndexFixing(Index1Y,$H2584,TRUE,_xll.ohTrigger(RecalcTrigger,Trigger1Y)),NA())</f>
        <v>2.438264365379534E-2</v>
      </c>
      <c r="Q2584" s="52">
        <f>IFERROR(_xll.qlIndexFixing(ONIndex1Y,I2584,TRUE,_xll.ohTrigger(RecalcTrigger,Trigger1Y)),NA())</f>
        <v>2.4190495716238658E-2</v>
      </c>
    </row>
    <row r="2585" spans="2:17" x14ac:dyDescent="0.2">
      <c r="B2585" s="46" t="s">
        <v>51</v>
      </c>
      <c r="D2585" s="49">
        <f>_xll.qlCalendarAdvance(LocalCalendar,$D2584,B2585,"f",FALSE)</f>
        <v>57749</v>
      </c>
      <c r="E2585" s="49">
        <f>_xll.qlInterestRateIndexValueDate(IndexON,D2585)</f>
        <v>57749</v>
      </c>
      <c r="F2585" s="52">
        <f>IFERROR(_xll.qlIndexFixing(IndexON,D2585,TRUE,_xll.ohTrigger(RecalcTrigger,TriggerON)),NA())</f>
        <v>1.7398282776417417E-2</v>
      </c>
      <c r="H2585" s="49">
        <f>_xll.qlCalendarAdvance(IborCalendar,$H2584,B2585,"f",FALSE)</f>
        <v>57734</v>
      </c>
      <c r="I2585" s="49">
        <f>_xll.qlInterestRateIndexValueDate(Index1M,$H2585)</f>
        <v>57738</v>
      </c>
      <c r="J2585" s="52">
        <f>IFERROR(_xll.qlIndexFixing(Index1M,$H2585,TRUE,_xll.ohTrigger(RecalcTrigger,Trigger1M)),NA())</f>
        <v>1.9499392372748368E-2</v>
      </c>
      <c r="K2585" s="52">
        <f>IFERROR(_xll.qlIndexFixing(ONIndex1M,I2585,TRUE,_xll.ohTrigger(RecalcTrigger,Trigger1M)),NA())</f>
        <v>1.9493327466042487E-2</v>
      </c>
      <c r="L2585" s="52">
        <f>IFERROR(_xll.qlIndexFixing(Index3M,H2585,TRUE,_xll.ohTrigger(RecalcTrigger,Trigger3M)),NA())</f>
        <v>2.0934272236243143E-2</v>
      </c>
      <c r="M2585" s="52">
        <f>IFERROR(_xll.qlIndexFixing(ONIndex3M,I2585,TRUE,_xll.ohTrigger(RecalcTrigger,Trigger3M)),NA())</f>
        <v>2.0905179704282517E-2</v>
      </c>
      <c r="N2585" s="52">
        <f>IFERROR(_xll.qlIndexFixing(Index6M,$H2585,TRUE,_xll.ohTrigger(RecalcTrigger,Trigger6M)),NA())</f>
        <v>2.2479592333652688E-2</v>
      </c>
      <c r="O2585" s="52">
        <f>IFERROR(_xll.qlIndexFixing(ONIndex6M,I2585,TRUE,_xll.ohTrigger(RecalcTrigger,Trigger6M)),NA())</f>
        <v>2.2404461061826808E-2</v>
      </c>
      <c r="P2585" s="52">
        <f>IFERROR(_xll.qlIndexFixing(Index1Y,$H2585,TRUE,_xll.ohTrigger(RecalcTrigger,Trigger1Y)),NA())</f>
        <v>2.4379223096401847E-2</v>
      </c>
      <c r="Q2585" s="52">
        <f>IFERROR(_xll.qlIndexFixing(ONIndex1Y,I2585,TRUE,_xll.ohTrigger(RecalcTrigger,Trigger1Y)),NA())</f>
        <v>2.4186940694441716E-2</v>
      </c>
    </row>
    <row r="2586" spans="2:17" x14ac:dyDescent="0.2">
      <c r="B2586" s="46" t="s">
        <v>51</v>
      </c>
      <c r="D2586" s="49">
        <f>_xll.qlCalendarAdvance(LocalCalendar,$D2585,B2586,"f",FALSE)</f>
        <v>57756</v>
      </c>
      <c r="E2586" s="49">
        <f>_xll.qlInterestRateIndexValueDate(IndexON,D2586)</f>
        <v>57756</v>
      </c>
      <c r="F2586" s="52">
        <f>IFERROR(_xll.qlIndexFixing(IndexON,D2586,TRUE,_xll.ohTrigger(RecalcTrigger,TriggerON)),NA())</f>
        <v>1.7394535942947265E-2</v>
      </c>
      <c r="H2586" s="49">
        <f>_xll.qlCalendarAdvance(IborCalendar,$H2585,B2586,"f",FALSE)</f>
        <v>57741</v>
      </c>
      <c r="I2586" s="49">
        <f>_xll.qlInterestRateIndexValueDate(Index1M,$H2586)</f>
        <v>57745</v>
      </c>
      <c r="J2586" s="52">
        <f>IFERROR(_xll.qlIndexFixing(Index1M,$H2586,TRUE,_xll.ohTrigger(RecalcTrigger,Trigger1M)),NA())</f>
        <v>1.9494232448465772E-2</v>
      </c>
      <c r="K2586" s="52">
        <f>IFERROR(_xll.qlIndexFixing(ONIndex1M,I2586,TRUE,_xll.ohTrigger(RecalcTrigger,Trigger1M)),NA())</f>
        <v>1.9488762505233126E-2</v>
      </c>
      <c r="L2586" s="52">
        <f>IFERROR(_xll.qlIndexFixing(Index3M,H2586,TRUE,_xll.ohTrigger(RecalcTrigger,Trigger3M)),NA())</f>
        <v>2.0930635966727465E-2</v>
      </c>
      <c r="M2586" s="52">
        <f>IFERROR(_xll.qlIndexFixing(ONIndex3M,I2586,TRUE,_xll.ohTrigger(RecalcTrigger,Trigger3M)),NA())</f>
        <v>2.0901178189882685E-2</v>
      </c>
      <c r="N2586" s="52">
        <f>IFERROR(_xll.qlIndexFixing(Index6M,$H2586,TRUE,_xll.ohTrigger(RecalcTrigger,Trigger6M)),NA())</f>
        <v>2.2475651982689807E-2</v>
      </c>
      <c r="O2586" s="52">
        <f>IFERROR(_xll.qlIndexFixing(ONIndex6M,I2586,TRUE,_xll.ohTrigger(RecalcTrigger,Trigger6M)),NA())</f>
        <v>2.2400443962853345E-2</v>
      </c>
      <c r="P2586" s="52">
        <f>IFERROR(_xll.qlIndexFixing(Index1Y,$H2586,TRUE,_xll.ohTrigger(RecalcTrigger,Trigger1Y)),NA())</f>
        <v>2.437524171477987E-2</v>
      </c>
      <c r="Q2586" s="52">
        <f>IFERROR(_xll.qlIndexFixing(ONIndex1Y,I2586,TRUE,_xll.ohTrigger(RecalcTrigger,Trigger1Y)),NA())</f>
        <v>2.4182802200574116E-2</v>
      </c>
    </row>
    <row r="2587" spans="2:17" x14ac:dyDescent="0.2">
      <c r="B2587" s="46" t="s">
        <v>51</v>
      </c>
      <c r="D2587" s="49">
        <f>_xll.qlCalendarAdvance(LocalCalendar,$D2586,B2587,"f",FALSE)</f>
        <v>57763</v>
      </c>
      <c r="E2587" s="49">
        <f>_xll.qlInterestRateIndexValueDate(IndexON,D2587)</f>
        <v>57763</v>
      </c>
      <c r="F2587" s="52">
        <f>IFERROR(_xll.qlIndexFixing(IndexON,D2587,TRUE,_xll.ohTrigger(RecalcTrigger,TriggerON)),NA())</f>
        <v>1.739051262839908E-2</v>
      </c>
      <c r="H2587" s="49">
        <f>_xll.qlCalendarAdvance(IborCalendar,$H2586,B2587,"f",FALSE)</f>
        <v>57748</v>
      </c>
      <c r="I2587" s="49">
        <f>_xll.qlInterestRateIndexValueDate(Index1M,$H2587)</f>
        <v>57752</v>
      </c>
      <c r="J2587" s="52">
        <f>IFERROR(_xll.qlIndexFixing(Index1M,$H2587,TRUE,_xll.ohTrigger(RecalcTrigger,Trigger1M)),NA())</f>
        <v>1.9489691898526878E-2</v>
      </c>
      <c r="K2587" s="52">
        <f>IFERROR(_xll.qlIndexFixing(ONIndex1M,I2587,TRUE,_xll.ohTrigger(RecalcTrigger,Trigger1M)),NA())</f>
        <v>1.9484208142985793E-2</v>
      </c>
      <c r="L2587" s="52">
        <f>IFERROR(_xll.qlIndexFixing(Index3M,H2587,TRUE,_xll.ohTrigger(RecalcTrigger,Trigger3M)),NA())</f>
        <v>2.0926356744777348E-2</v>
      </c>
      <c r="M2587" s="52">
        <f>IFERROR(_xll.qlIndexFixing(ONIndex3M,I2587,TRUE,_xll.ohTrigger(RecalcTrigger,Trigger3M)),NA())</f>
        <v>2.0897185965731424E-2</v>
      </c>
      <c r="N2587" s="52">
        <f>IFERROR(_xll.qlIndexFixing(Index6M,$H2587,TRUE,_xll.ohTrigger(RecalcTrigger,Trigger6M)),NA())</f>
        <v>2.2471721087090016E-2</v>
      </c>
      <c r="O2587" s="52">
        <f>IFERROR(_xll.qlIndexFixing(ONIndex6M,I2587,TRUE,_xll.ohTrigger(RecalcTrigger,Trigger6M)),NA())</f>
        <v>2.2396436205847081E-2</v>
      </c>
      <c r="P2587" s="52">
        <f>IFERROR(_xll.qlIndexFixing(Index1Y,$H2587,TRUE,_xll.ohTrigger(RecalcTrigger,Trigger1Y)),NA())</f>
        <v>2.4371270314690864E-2</v>
      </c>
      <c r="Q2587" s="52">
        <f>IFERROR(_xll.qlIndexFixing(ONIndex1Y,I2587,TRUE,_xll.ohTrigger(RecalcTrigger,Trigger1Y)),NA())</f>
        <v>2.4178673432846409E-2</v>
      </c>
    </row>
    <row r="2588" spans="2:17" x14ac:dyDescent="0.2">
      <c r="B2588" s="46" t="s">
        <v>51</v>
      </c>
      <c r="D2588" s="49">
        <f>_xll.qlCalendarAdvance(LocalCalendar,$D2587,B2588,"f",FALSE)</f>
        <v>57770</v>
      </c>
      <c r="E2588" s="49">
        <f>_xll.qlInterestRateIndexValueDate(IndexON,D2588)</f>
        <v>57770</v>
      </c>
      <c r="F2588" s="52">
        <f>IFERROR(_xll.qlIndexFixing(IndexON,D2588,TRUE,_xll.ohTrigger(RecalcTrigger,TriggerON)),NA())</f>
        <v>1.7386641154617521E-2</v>
      </c>
      <c r="H2588" s="49">
        <f>_xll.qlCalendarAdvance(IborCalendar,$H2587,B2588,"f",FALSE)</f>
        <v>57755</v>
      </c>
      <c r="I2588" s="49">
        <f>_xll.qlInterestRateIndexValueDate(Index1M,$H2588)</f>
        <v>57760</v>
      </c>
      <c r="J2588" s="52">
        <f>IFERROR(_xll.qlIndexFixing(Index1M,$H2588,TRUE,_xll.ohTrigger(RecalcTrigger,Trigger1M)),NA())</f>
        <v>1.9484515697373465E-2</v>
      </c>
      <c r="K2588" s="52">
        <f>IFERROR(_xll.qlIndexFixing(ONIndex1M,I2588,TRUE,_xll.ohTrigger(RecalcTrigger,Trigger1M)),NA())</f>
        <v>1.9479016135521832E-2</v>
      </c>
      <c r="L2588" s="52">
        <f>IFERROR(_xll.qlIndexFixing(Index3M,H2588,TRUE,_xll.ohTrigger(RecalcTrigger,Trigger3M)),NA())</f>
        <v>2.0921523353158555E-2</v>
      </c>
      <c r="M2588" s="52">
        <f>IFERROR(_xll.qlIndexFixing(ONIndex3M,I2588,TRUE,_xll.ohTrigger(RecalcTrigger,Trigger3M)),NA())</f>
        <v>2.0892634800047105E-2</v>
      </c>
      <c r="N2588" s="52">
        <f>IFERROR(_xll.qlIndexFixing(Index6M,$H2588,TRUE,_xll.ohTrigger(RecalcTrigger,Trigger6M)),NA())</f>
        <v>2.246681854720587E-2</v>
      </c>
      <c r="O2588" s="52">
        <f>IFERROR(_xll.qlIndexFixing(ONIndex6M,I2588,TRUE,_xll.ohTrigger(RecalcTrigger,Trigger6M)),NA())</f>
        <v>2.2391867351512218E-2</v>
      </c>
      <c r="P2588" s="52">
        <f>IFERROR(_xll.qlIndexFixing(Index1Y,$H2588,TRUE,_xll.ohTrigger(RecalcTrigger,Trigger1Y)),NA())</f>
        <v>2.4366743793866726E-2</v>
      </c>
      <c r="Q2588" s="52">
        <f>IFERROR(_xll.qlIndexFixing(ONIndex1Y,I2588,TRUE,_xll.ohTrigger(RecalcTrigger,Trigger1Y)),NA())</f>
        <v>2.4173966750922204E-2</v>
      </c>
    </row>
    <row r="2589" spans="2:17" x14ac:dyDescent="0.2">
      <c r="B2589" s="46" t="s">
        <v>51</v>
      </c>
      <c r="D2589" s="49">
        <f>_xll.qlCalendarAdvance(LocalCalendar,$D2588,B2589,"f",FALSE)</f>
        <v>57777</v>
      </c>
      <c r="E2589" s="49">
        <f>_xll.qlInterestRateIndexValueDate(IndexON,D2589)</f>
        <v>57777</v>
      </c>
      <c r="F2589" s="52">
        <f>IFERROR(_xll.qlIndexFixing(IndexON,D2589,TRUE,_xll.ohTrigger(RecalcTrigger,TriggerON)),NA())</f>
        <v>1.7382778747609962E-2</v>
      </c>
      <c r="H2589" s="49">
        <f>_xll.qlCalendarAdvance(IborCalendar,$H2588,B2589,"f",FALSE)</f>
        <v>57762</v>
      </c>
      <c r="I2589" s="49">
        <f>_xll.qlInterestRateIndexValueDate(Index1M,$H2589)</f>
        <v>57766</v>
      </c>
      <c r="J2589" s="52">
        <f>IFERROR(_xll.qlIndexFixing(Index1M,$H2589,TRUE,_xll.ohTrigger(RecalcTrigger,Trigger1M)),NA())</f>
        <v>1.9480642645645561E-2</v>
      </c>
      <c r="K2589" s="52">
        <f>IFERROR(_xll.qlIndexFixing(ONIndex1M,I2589,TRUE,_xll.ohTrigger(RecalcTrigger,Trigger1M)),NA())</f>
        <v>1.9475131214496955E-2</v>
      </c>
      <c r="L2589" s="52">
        <f>IFERROR(_xll.qlIndexFixing(Index3M,H2589,TRUE,_xll.ohTrigger(RecalcTrigger,Trigger3M)),NA())</f>
        <v>2.0918806089056965E-2</v>
      </c>
      <c r="M2589" s="52">
        <f>IFERROR(_xll.qlIndexFixing(ONIndex3M,I2589,TRUE,_xll.ohTrigger(RecalcTrigger,Trigger3M)),NA())</f>
        <v>2.0889229389053909E-2</v>
      </c>
      <c r="N2589" s="52">
        <f>IFERROR(_xll.qlIndexFixing(Index6M,$H2589,TRUE,_xll.ohTrigger(RecalcTrigger,Trigger6M)),NA())</f>
        <v>2.2464309757214342E-2</v>
      </c>
      <c r="O2589" s="52">
        <f>IFERROR(_xll.qlIndexFixing(ONIndex6M,I2589,TRUE,_xll.ohTrigger(RecalcTrigger,Trigger6M)),NA())</f>
        <v>2.238844871821577E-2</v>
      </c>
      <c r="P2589" s="52">
        <f>IFERROR(_xll.qlIndexFixing(Index1Y,$H2589,TRUE,_xll.ohTrigger(RecalcTrigger,Trigger1Y)),NA())</f>
        <v>2.4363357458642439E-2</v>
      </c>
      <c r="Q2589" s="52">
        <f>IFERROR(_xll.qlIndexFixing(ONIndex1Y,I2589,TRUE,_xll.ohTrigger(RecalcTrigger,Trigger1Y)),NA())</f>
        <v>2.4170445076290292E-2</v>
      </c>
    </row>
    <row r="2590" spans="2:17" x14ac:dyDescent="0.2">
      <c r="B2590" s="46" t="s">
        <v>51</v>
      </c>
      <c r="D2590" s="49">
        <f>_xll.qlCalendarAdvance(LocalCalendar,$D2589,B2590,"f",FALSE)</f>
        <v>57784</v>
      </c>
      <c r="E2590" s="49">
        <f>_xll.qlInterestRateIndexValueDate(IndexON,D2590)</f>
        <v>57784</v>
      </c>
      <c r="F2590" s="52">
        <f>IFERROR(_xll.qlIndexFixing(IndexON,D2590,TRUE,_xll.ohTrigger(RecalcTrigger,TriggerON)),NA())</f>
        <v>1.7378925407456336E-2</v>
      </c>
      <c r="H2590" s="49">
        <f>_xll.qlCalendarAdvance(IborCalendar,$H2589,B2590,"f",FALSE)</f>
        <v>57769</v>
      </c>
      <c r="I2590" s="49">
        <f>_xll.qlInterestRateIndexValueDate(Index1M,$H2590)</f>
        <v>57773</v>
      </c>
      <c r="J2590" s="52">
        <f>IFERROR(_xll.qlIndexFixing(Index1M,$H2590,TRUE,_xll.ohTrigger(RecalcTrigger,Trigger1M)),NA())</f>
        <v>1.9476750401583299E-2</v>
      </c>
      <c r="K2590" s="52">
        <f>IFERROR(_xll.qlIndexFixing(ONIndex1M,I2590,TRUE,_xll.ohTrigger(RecalcTrigger,Trigger1M)),NA())</f>
        <v>1.9470608648175514E-2</v>
      </c>
      <c r="L2590" s="52">
        <f>IFERROR(_xll.qlIndexFixing(Index3M,H2590,TRUE,_xll.ohTrigger(RecalcTrigger,Trigger3M)),NA())</f>
        <v>2.0914881483464282E-2</v>
      </c>
      <c r="M2590" s="52">
        <f>IFERROR(_xll.qlIndexFixing(ONIndex3M,I2590,TRUE,_xll.ohTrigger(RecalcTrigger,Trigger3M)),NA())</f>
        <v>2.0885265036367784E-2</v>
      </c>
      <c r="N2590" s="52">
        <f>IFERROR(_xll.qlIndexFixing(Index6M,$H2590,TRUE,_xll.ohTrigger(RecalcTrigger,Trigger6M)),NA())</f>
        <v>2.2460830248413974E-2</v>
      </c>
      <c r="O2590" s="52">
        <f>IFERROR(_xll.qlIndexFixing(ONIndex6M,I2590,TRUE,_xll.ohTrigger(RecalcTrigger,Trigger6M)),NA())</f>
        <v>2.2384468987590722E-2</v>
      </c>
      <c r="P2590" s="52">
        <f>IFERROR(_xll.qlIndexFixing(Index1Y,$H2590,TRUE,_xll.ohTrigger(RecalcTrigger,Trigger1Y)),NA())</f>
        <v>2.4359416002448685E-2</v>
      </c>
      <c r="Q2590" s="52">
        <f>IFERROR(_xll.qlIndexFixing(ONIndex1Y,I2590,TRUE,_xll.ohTrigger(RecalcTrigger,Trigger1Y)),NA())</f>
        <v>2.416634548730201E-2</v>
      </c>
    </row>
    <row r="2591" spans="2:17" x14ac:dyDescent="0.2">
      <c r="B2591" s="46" t="s">
        <v>51</v>
      </c>
      <c r="D2591" s="49">
        <f>_xll.qlCalendarAdvance(LocalCalendar,$D2590,B2591,"f",FALSE)</f>
        <v>57791</v>
      </c>
      <c r="E2591" s="49">
        <f>_xll.qlInterestRateIndexValueDate(IndexON,D2591)</f>
        <v>57791</v>
      </c>
      <c r="F2591" s="52">
        <f>IFERROR(_xll.qlIndexFixing(IndexON,D2591,TRUE,_xll.ohTrigger(RecalcTrigger,TriggerON)),NA())</f>
        <v>1.7375081134076709E-2</v>
      </c>
      <c r="H2591" s="49">
        <f>_xll.qlCalendarAdvance(IborCalendar,$H2590,B2591,"f",FALSE)</f>
        <v>57776</v>
      </c>
      <c r="I2591" s="49">
        <f>_xll.qlInterestRateIndexValueDate(Index1M,$H2591)</f>
        <v>57780</v>
      </c>
      <c r="J2591" s="52">
        <f>IFERROR(_xll.qlIndexFixing(Index1M,$H2591,TRUE,_xll.ohTrigger(RecalcTrigger,Trigger1M)),NA())</f>
        <v>1.9472253859974566E-2</v>
      </c>
      <c r="K2591" s="52">
        <f>IFERROR(_xll.qlIndexFixing(ONIndex1M,I2591,TRUE,_xll.ohTrigger(RecalcTrigger,Trigger1M)),NA())</f>
        <v>1.9466096680496037E-2</v>
      </c>
      <c r="L2591" s="52">
        <f>IFERROR(_xll.qlIndexFixing(Index3M,H2591,TRUE,_xll.ohTrigger(RecalcTrigger,Trigger3M)),NA())</f>
        <v>2.0910966221305453E-2</v>
      </c>
      <c r="M2591" s="52">
        <f>IFERROR(_xll.qlIndexFixing(ONIndex3M,I2591,TRUE,_xll.ohTrigger(RecalcTrigger,Trigger3M)),NA())</f>
        <v>2.0881309974090101E-2</v>
      </c>
      <c r="N2591" s="52">
        <f>IFERROR(_xll.qlIndexFixing(Index6M,$H2591,TRUE,_xll.ohTrigger(RecalcTrigger,Trigger6M)),NA())</f>
        <v>2.2456938041586702E-2</v>
      </c>
      <c r="O2591" s="52">
        <f>IFERROR(_xll.qlIndexFixing(ONIndex6M,I2591,TRUE,_xll.ohTrigger(RecalcTrigger,Trigger6M)),NA())</f>
        <v>2.2380498598932874E-2</v>
      </c>
      <c r="P2591" s="52">
        <f>IFERROR(_xll.qlIndexFixing(Index1Y,$H2591,TRUE,_xll.ohTrigger(RecalcTrigger,Trigger1Y)),NA())</f>
        <v>2.4355484527319896E-2</v>
      </c>
      <c r="Q2591" s="52">
        <f>IFERROR(_xll.qlIndexFixing(ONIndex1Y,I2591,TRUE,_xll.ohTrigger(RecalcTrigger,Trigger1Y)),NA())</f>
        <v>2.4162255624533557E-2</v>
      </c>
    </row>
    <row r="2592" spans="2:17" x14ac:dyDescent="0.2">
      <c r="B2592" s="46" t="s">
        <v>51</v>
      </c>
      <c r="D2592" s="49">
        <f>_xll.qlCalendarAdvance(LocalCalendar,$D2591,B2592,"f",FALSE)</f>
        <v>57798</v>
      </c>
      <c r="E2592" s="49">
        <f>_xll.qlInterestRateIndexValueDate(IndexON,D2592)</f>
        <v>57798</v>
      </c>
      <c r="F2592" s="52">
        <f>IFERROR(_xll.qlIndexFixing(IndexON,D2592,TRUE,_xll.ohTrigger(RecalcTrigger,TriggerON)),NA())</f>
        <v>1.7371245927497725E-2</v>
      </c>
      <c r="H2592" s="49">
        <f>_xll.qlCalendarAdvance(IborCalendar,$H2591,B2592,"f",FALSE)</f>
        <v>57783</v>
      </c>
      <c r="I2592" s="49">
        <f>_xll.qlInterestRateIndexValueDate(Index1M,$H2592)</f>
        <v>57787</v>
      </c>
      <c r="J2592" s="52">
        <f>IFERROR(_xll.qlIndexFixing(Index1M,$H2592,TRUE,_xll.ohTrigger(RecalcTrigger,Trigger1M)),NA())</f>
        <v>1.9467767935880443E-2</v>
      </c>
      <c r="K2592" s="52">
        <f>IFERROR(_xll.qlIndexFixing(ONIndex1M,I2592,TRUE,_xll.ohTrigger(RecalcTrigger,Trigger1M)),NA())</f>
        <v>1.9461595311378588E-2</v>
      </c>
      <c r="L2592" s="52">
        <f>IFERROR(_xll.qlIndexFixing(Index3M,H2592,TRUE,_xll.ohTrigger(RecalcTrigger,Trigger3M)),NA())</f>
        <v>2.0907060302555278E-2</v>
      </c>
      <c r="M2592" s="52">
        <f>IFERROR(_xll.qlIndexFixing(ONIndex3M,I2592,TRUE,_xll.ohTrigger(RecalcTrigger,Trigger3M)),NA())</f>
        <v>2.0877364202300797E-2</v>
      </c>
      <c r="N2592" s="52">
        <f>IFERROR(_xll.qlIndexFixing(Index6M,$H2592,TRUE,_xll.ohTrigger(RecalcTrigger,Trigger6M)),NA())</f>
        <v>2.2453055291094273E-2</v>
      </c>
      <c r="O2592" s="52">
        <f>IFERROR(_xll.qlIndexFixing(ONIndex6M,I2592,TRUE,_xll.ohTrigger(RecalcTrigger,Trigger6M)),NA())</f>
        <v>2.2376537552482034E-2</v>
      </c>
      <c r="P2592" s="52">
        <f>IFERROR(_xll.qlIndexFixing(Index1Y,$H2592,TRUE,_xll.ohTrigger(RecalcTrigger,Trigger1Y)),NA())</f>
        <v>2.4351563033139116E-2</v>
      </c>
      <c r="Q2592" s="52">
        <f>IFERROR(_xll.qlIndexFixing(ONIndex1Y,I2592,TRUE,_xll.ohTrigger(RecalcTrigger,Trigger1Y)),NA())</f>
        <v>2.415817548806487E-2</v>
      </c>
    </row>
    <row r="2593" spans="2:17" x14ac:dyDescent="0.2">
      <c r="B2593" s="46" t="s">
        <v>51</v>
      </c>
      <c r="D2593" s="49">
        <f>_xll.qlCalendarAdvance(LocalCalendar,$D2592,B2593,"f",FALSE)</f>
        <v>57805</v>
      </c>
      <c r="E2593" s="49">
        <f>_xll.qlInterestRateIndexValueDate(IndexON,D2593)</f>
        <v>57805</v>
      </c>
      <c r="F2593" s="52">
        <f>IFERROR(_xll.qlIndexFixing(IndexON,D2593,TRUE,_xll.ohTrigger(RecalcTrigger,TriggerON)),NA())</f>
        <v>1.7367419787719385E-2</v>
      </c>
      <c r="H2593" s="49">
        <f>_xll.qlCalendarAdvance(IborCalendar,$H2592,B2593,"f",FALSE)</f>
        <v>57790</v>
      </c>
      <c r="I2593" s="49">
        <f>_xll.qlInterestRateIndexValueDate(Index1M,$H2593)</f>
        <v>57794</v>
      </c>
      <c r="J2593" s="52">
        <f>IFERROR(_xll.qlIndexFixing(Index1M,$H2593,TRUE,_xll.ohTrigger(RecalcTrigger,Trigger1M)),NA())</f>
        <v>1.9463292629285457E-2</v>
      </c>
      <c r="K2593" s="52">
        <f>IFERROR(_xll.qlIndexFixing(ONIndex1M,I2593,TRUE,_xll.ohTrigger(RecalcTrigger,Trigger1M)),NA())</f>
        <v>1.9457104541062975E-2</v>
      </c>
      <c r="L2593" s="52">
        <f>IFERROR(_xll.qlIndexFixing(Index3M,H2593,TRUE,_xll.ohTrigger(RecalcTrigger,Trigger3M)),NA())</f>
        <v>2.0903163727184218E-2</v>
      </c>
      <c r="M2593" s="52">
        <f>IFERROR(_xll.qlIndexFixing(ONIndex3M,I2593,TRUE,_xll.ohTrigger(RecalcTrigger,Trigger3M)),NA())</f>
        <v>2.0873427721079807E-2</v>
      </c>
      <c r="N2593" s="52">
        <f>IFERROR(_xll.qlIndexFixing(Index6M,$H2593,TRUE,_xll.ohTrigger(RecalcTrigger,Trigger6M)),NA())</f>
        <v>2.2449181996879345E-2</v>
      </c>
      <c r="O2593" s="52">
        <f>IFERROR(_xll.qlIndexFixing(ONIndex6M,I2593,TRUE,_xll.ohTrigger(RecalcTrigger,Trigger6M)),NA())</f>
        <v>2.2372585848158266E-2</v>
      </c>
      <c r="P2593" s="52">
        <f>IFERROR(_xll.qlIndexFixing(Index1Y,$H2593,TRUE,_xll.ohTrigger(RecalcTrigger,Trigger1Y)),NA())</f>
        <v>2.43476515197905E-2</v>
      </c>
      <c r="Q2593" s="52">
        <f>IFERROR(_xll.qlIndexFixing(ONIndex1Y,I2593,TRUE,_xll.ohTrigger(RecalcTrigger,Trigger1Y)),NA())</f>
        <v>2.4154105077816013E-2</v>
      </c>
    </row>
    <row r="2594" spans="2:17" x14ac:dyDescent="0.2">
      <c r="B2594" s="46" t="s">
        <v>51</v>
      </c>
      <c r="D2594" s="49">
        <f>_xll.qlCalendarAdvance(LocalCalendar,$D2593,B2594,"f",FALSE)</f>
        <v>57812</v>
      </c>
      <c r="E2594" s="49">
        <f>_xll.qlInterestRateIndexValueDate(IndexON,D2594)</f>
        <v>57812</v>
      </c>
      <c r="F2594" s="52">
        <f>IFERROR(_xll.qlIndexFixing(IndexON,D2594,TRUE,_xll.ohTrigger(RecalcTrigger,TriggerON)),NA())</f>
        <v>1.7363602714768334E-2</v>
      </c>
      <c r="H2594" s="49">
        <f>_xll.qlCalendarAdvance(IborCalendar,$H2593,B2594,"f",FALSE)</f>
        <v>57797</v>
      </c>
      <c r="I2594" s="49">
        <f>_xll.qlInterestRateIndexValueDate(Index1M,$H2594)</f>
        <v>57801</v>
      </c>
      <c r="J2594" s="52">
        <f>IFERROR(_xll.qlIndexFixing(Index1M,$H2594,TRUE,_xll.ohTrigger(RecalcTrigger,Trigger1M)),NA())</f>
        <v>1.9458620332366117E-2</v>
      </c>
      <c r="K2594" s="52">
        <f>IFERROR(_xll.qlIndexFixing(ONIndex1M,I2594,TRUE,_xll.ohTrigger(RecalcTrigger,Trigger1M)),NA())</f>
        <v>1.9452624369389326E-2</v>
      </c>
      <c r="L2594" s="52">
        <f>IFERROR(_xll.qlIndexFixing(Index3M,H2594,TRUE,_xll.ohTrigger(RecalcTrigger,Trigger3M)),NA())</f>
        <v>2.0898946825695638E-2</v>
      </c>
      <c r="M2594" s="52">
        <f>IFERROR(_xll.qlIndexFixing(ONIndex3M,I2594,TRUE,_xll.ohTrigger(RecalcTrigger,Trigger3M)),NA())</f>
        <v>2.0869500530187324E-2</v>
      </c>
      <c r="N2594" s="52">
        <f>IFERROR(_xll.qlIndexFixing(Index6M,$H2594,TRUE,_xll.ohTrigger(RecalcTrigger,Trigger6M)),NA())</f>
        <v>2.2444893831472416E-2</v>
      </c>
      <c r="O2594" s="52">
        <f>IFERROR(_xll.qlIndexFixing(ONIndex6M,I2594,TRUE,_xll.ohTrigger(RecalcTrigger,Trigger6M)),NA())</f>
        <v>2.2368643485881634E-2</v>
      </c>
      <c r="P2594" s="52">
        <f>IFERROR(_xll.qlIndexFixing(Index1Y,$H2594,TRUE,_xll.ohTrigger(RecalcTrigger,Trigger1Y)),NA())</f>
        <v>2.434374998715819E-2</v>
      </c>
      <c r="Q2594" s="52">
        <f>IFERROR(_xll.qlIndexFixing(ONIndex1Y,I2594,TRUE,_xll.ohTrigger(RecalcTrigger,Trigger1Y)),NA())</f>
        <v>2.4150044393866921E-2</v>
      </c>
    </row>
    <row r="2595" spans="2:17" x14ac:dyDescent="0.2">
      <c r="B2595" s="46" t="s">
        <v>51</v>
      </c>
      <c r="D2595" s="49">
        <f>_xll.qlCalendarAdvance(LocalCalendar,$D2594,B2595,"f",FALSE)</f>
        <v>57819</v>
      </c>
      <c r="E2595" s="49">
        <f>_xll.qlInterestRateIndexValueDate(IndexON,D2595)</f>
        <v>57819</v>
      </c>
      <c r="F2595" s="52">
        <f>IFERROR(_xll.qlIndexFixing(IndexON,D2595,TRUE,_xll.ohTrigger(RecalcTrigger,TriggerON)),NA())</f>
        <v>1.7359794708591281E-2</v>
      </c>
      <c r="H2595" s="49">
        <f>_xll.qlCalendarAdvance(IborCalendar,$H2594,B2595,"f",FALSE)</f>
        <v>57804</v>
      </c>
      <c r="I2595" s="49">
        <f>_xll.qlInterestRateIndexValueDate(Index1M,$H2595)</f>
        <v>57808</v>
      </c>
      <c r="J2595" s="52">
        <f>IFERROR(_xll.qlIndexFixing(Index1M,$H2595,TRUE,_xll.ohTrigger(RecalcTrigger,Trigger1M)),NA())</f>
        <v>1.9454165742908813E-2</v>
      </c>
      <c r="K2595" s="52">
        <f>IFERROR(_xll.qlIndexFixing(ONIndex1M,I2595,TRUE,_xll.ohTrigger(RecalcTrigger,Trigger1M)),NA())</f>
        <v>1.9448154796117834E-2</v>
      </c>
      <c r="L2595" s="52">
        <f>IFERROR(_xll.qlIndexFixing(Index3M,H2595,TRUE,_xll.ohTrigger(RecalcTrigger,Trigger3M)),NA())</f>
        <v>2.089506849416279E-2</v>
      </c>
      <c r="M2595" s="52">
        <f>IFERROR(_xll.qlIndexFixing(ONIndex3M,I2595,TRUE,_xll.ohTrigger(RecalcTrigger,Trigger3M)),NA())</f>
        <v>2.0865582629783219E-2</v>
      </c>
      <c r="N2595" s="52">
        <f>IFERROR(_xll.qlIndexFixing(Index6M,$H2595,TRUE,_xll.ohTrigger(RecalcTrigger,Trigger6M)),NA())</f>
        <v>2.2441039013177028E-2</v>
      </c>
      <c r="O2595" s="52">
        <f>IFERROR(_xll.qlIndexFixing(ONIndex6M,I2595,TRUE,_xll.ohTrigger(RecalcTrigger,Trigger6M)),NA())</f>
        <v>2.2364710465732074E-2</v>
      </c>
      <c r="P2595" s="52">
        <f>IFERROR(_xll.qlIndexFixing(Index1Y,$H2595,TRUE,_xll.ohTrigger(RecalcTrigger,Trigger1Y)),NA())</f>
        <v>2.4339858435127214E-2</v>
      </c>
      <c r="Q2595" s="52">
        <f>IFERROR(_xll.qlIndexFixing(ONIndex1Y,I2595,TRUE,_xll.ohTrigger(RecalcTrigger,Trigger1Y)),NA())</f>
        <v>2.414599343589785E-2</v>
      </c>
    </row>
    <row r="2596" spans="2:17" x14ac:dyDescent="0.2">
      <c r="B2596" s="46" t="s">
        <v>51</v>
      </c>
      <c r="D2596" s="49">
        <f>_xll.qlCalendarAdvance(LocalCalendar,$D2595,B2596,"f",FALSE)</f>
        <v>57826</v>
      </c>
      <c r="E2596" s="49">
        <f>_xll.qlInterestRateIndexValueDate(IndexON,D2596)</f>
        <v>57826</v>
      </c>
      <c r="F2596" s="52">
        <f>IFERROR(_xll.qlIndexFixing(IndexON,D2596,TRUE,_xll.ohTrigger(RecalcTrigger,TriggerON)),NA())</f>
        <v>1.7355995769241517E-2</v>
      </c>
      <c r="H2596" s="49">
        <f>_xll.qlCalendarAdvance(IborCalendar,$H2595,B2596,"f",FALSE)</f>
        <v>57811</v>
      </c>
      <c r="I2596" s="49">
        <f>_xll.qlInterestRateIndexValueDate(Index1M,$H2596)</f>
        <v>57817</v>
      </c>
      <c r="J2596" s="52">
        <f>IFERROR(_xll.qlIndexFixing(Index1M,$H2596,TRUE,_xll.ohTrigger(RecalcTrigger,Trigger1M)),NA())</f>
        <v>1.944845401385642E-2</v>
      </c>
      <c r="K2596" s="52">
        <f>IFERROR(_xll.qlIndexFixing(ONIndex1M,I2596,TRUE,_xll.ohTrigger(RecalcTrigger,Trigger1M)),NA())</f>
        <v>1.944242377573957E-2</v>
      </c>
      <c r="L2596" s="52">
        <f>IFERROR(_xll.qlIndexFixing(Index3M,H2596,TRUE,_xll.ohTrigger(RecalcTrigger,Trigger3M)),NA())</f>
        <v>2.0890095795976379E-2</v>
      </c>
      <c r="M2596" s="52">
        <f>IFERROR(_xll.qlIndexFixing(ONIndex3M,I2596,TRUE,_xll.ohTrigger(RecalcTrigger,Trigger3M)),NA())</f>
        <v>2.0860558980686505E-2</v>
      </c>
      <c r="N2596" s="52">
        <f>IFERROR(_xll.qlIndexFixing(Index6M,$H2596,TRUE,_xll.ohTrigger(RecalcTrigger,Trigger6M)),NA())</f>
        <v>2.2436096711998442E-2</v>
      </c>
      <c r="O2596" s="52">
        <f>IFERROR(_xll.qlIndexFixing(ONIndex6M,I2596,TRUE,_xll.ohTrigger(RecalcTrigger,Trigger6M)),NA())</f>
        <v>2.2359667452764853E-2</v>
      </c>
      <c r="P2596" s="52">
        <f>IFERROR(_xll.qlIndexFixing(Index1Y,$H2596,TRUE,_xll.ohTrigger(RecalcTrigger,Trigger1Y)),NA())</f>
        <v>2.4334869676275055E-2</v>
      </c>
      <c r="Q2596" s="52">
        <f>IFERROR(_xll.qlIndexFixing(ONIndex1Y,I2596,TRUE,_xll.ohTrigger(RecalcTrigger,Trigger1Y)),NA())</f>
        <v>2.4140799353293829E-2</v>
      </c>
    </row>
    <row r="2597" spans="2:17" x14ac:dyDescent="0.2">
      <c r="B2597" s="46" t="s">
        <v>51</v>
      </c>
      <c r="D2597" s="49">
        <f>_xll.qlCalendarAdvance(LocalCalendar,$D2596,B2597,"f",FALSE)</f>
        <v>57833</v>
      </c>
      <c r="E2597" s="49">
        <f>_xll.qlInterestRateIndexValueDate(IndexON,D2597)</f>
        <v>57833</v>
      </c>
      <c r="F2597" s="52">
        <f>IFERROR(_xll.qlIndexFixing(IndexON,D2597,TRUE,_xll.ohTrigger(RecalcTrigger,TriggerON)),NA())</f>
        <v>1.7352205896692396E-2</v>
      </c>
      <c r="H2597" s="49">
        <f>_xll.qlCalendarAdvance(IborCalendar,$H2596,B2597,"f",FALSE)</f>
        <v>57818</v>
      </c>
      <c r="I2597" s="49">
        <f>_xll.qlInterestRateIndexValueDate(Index1M,$H2597)</f>
        <v>57822</v>
      </c>
      <c r="J2597" s="52">
        <f>IFERROR(_xll.qlIndexFixing(Index1M,$H2597,TRUE,_xll.ohTrigger(RecalcTrigger,Trigger1M)),NA())</f>
        <v>1.9445288414492445E-2</v>
      </c>
      <c r="K2597" s="52">
        <f>IFERROR(_xll.qlIndexFixing(ONIndex1M,I2597,TRUE,_xll.ohTrigger(RecalcTrigger,Trigger1M)),NA())</f>
        <v>1.9439247445820484E-2</v>
      </c>
      <c r="L2597" s="52">
        <f>IFERROR(_xll.qlIndexFixing(Index3M,H2597,TRUE,_xll.ohTrigger(RecalcTrigger,Trigger3M)),NA())</f>
        <v>2.0887339859219336E-2</v>
      </c>
      <c r="M2597" s="52">
        <f>IFERROR(_xll.qlIndexFixing(ONIndex3M,I2597,TRUE,_xll.ohTrigger(RecalcTrigger,Trigger3M)),NA())</f>
        <v>2.0857774700440146E-2</v>
      </c>
      <c r="N2597" s="52">
        <f>IFERROR(_xll.qlIndexFixing(Index6M,$H2597,TRUE,_xll.ohTrigger(RecalcTrigger,Trigger6M)),NA())</f>
        <v>2.2433357742999295E-2</v>
      </c>
      <c r="O2597" s="52">
        <f>IFERROR(_xll.qlIndexFixing(ONIndex6M,I2597,TRUE,_xll.ohTrigger(RecalcTrigger,Trigger6M)),NA())</f>
        <v>2.2356872451654297E-2</v>
      </c>
      <c r="P2597" s="52">
        <f>IFERROR(_xll.qlIndexFixing(Index1Y,$H2597,TRUE,_xll.ohTrigger(RecalcTrigger,Trigger1Y)),NA())</f>
        <v>2.4332105272407596E-2</v>
      </c>
      <c r="Q2597" s="52">
        <f>IFERROR(_xll.qlIndexFixing(ONIndex1Y,I2597,TRUE,_xll.ohTrigger(RecalcTrigger,Trigger1Y)),NA())</f>
        <v>2.4137920699098814E-2</v>
      </c>
    </row>
    <row r="2598" spans="2:17" x14ac:dyDescent="0.2">
      <c r="B2598" s="46" t="s">
        <v>51</v>
      </c>
      <c r="D2598" s="49">
        <f>_xll.qlCalendarAdvance(LocalCalendar,$D2597,B2598,"f",FALSE)</f>
        <v>57840</v>
      </c>
      <c r="E2598" s="49">
        <f>_xll.qlInterestRateIndexValueDate(IndexON,D2598)</f>
        <v>57840</v>
      </c>
      <c r="F2598" s="52">
        <f>IFERROR(_xll.qlIndexFixing(IndexON,D2598,TRUE,_xll.ohTrigger(RecalcTrigger,TriggerON)),NA())</f>
        <v>1.734842509094392E-2</v>
      </c>
      <c r="H2598" s="49">
        <f>_xll.qlCalendarAdvance(IborCalendar,$H2597,B2598,"f",FALSE)</f>
        <v>57825</v>
      </c>
      <c r="I2598" s="49">
        <f>_xll.qlInterestRateIndexValueDate(Index1M,$H2598)</f>
        <v>57829</v>
      </c>
      <c r="J2598" s="52">
        <f>IFERROR(_xll.qlIndexFixing(Index1M,$H2598,TRUE,_xll.ohTrigger(RecalcTrigger,Trigger1M)),NA())</f>
        <v>1.9440865675514729E-2</v>
      </c>
      <c r="K2598" s="52">
        <f>IFERROR(_xll.qlIndexFixing(ONIndex1M,I2598,TRUE,_xll.ohTrigger(RecalcTrigger,Trigger1M)),NA())</f>
        <v>1.9434809668634756E-2</v>
      </c>
      <c r="L2598" s="52">
        <f>IFERROR(_xll.qlIndexFixing(Index3M,H2598,TRUE,_xll.ohTrigger(RecalcTrigger,Trigger3M)),NA())</f>
        <v>2.0883489555753386E-2</v>
      </c>
      <c r="M2598" s="52">
        <f>IFERROR(_xll.qlIndexFixing(ONIndex3M,I2598,TRUE,_xll.ohTrigger(RecalcTrigger,Trigger3M)),NA())</f>
        <v>2.0853884671421241E-2</v>
      </c>
      <c r="N2598" s="52">
        <f>IFERROR(_xll.qlIndexFixing(Index6M,$H2598,TRUE,_xll.ohTrigger(RecalcTrigger,Trigger6M)),NA())</f>
        <v>2.2429531291007315E-2</v>
      </c>
      <c r="O2598" s="52">
        <f>IFERROR(_xll.qlIndexFixing(ONIndex6M,I2598,TRUE,_xll.ohTrigger(RecalcTrigger,Trigger6M)),NA())</f>
        <v>2.2352967457885953E-2</v>
      </c>
      <c r="P2598" s="52">
        <f>IFERROR(_xll.qlIndexFixing(Index1Y,$H2598,TRUE,_xll.ohTrigger(RecalcTrigger,Trigger1Y)),NA())</f>
        <v>2.4328243661489439E-2</v>
      </c>
      <c r="Q2598" s="52">
        <f>IFERROR(_xll.qlIndexFixing(ONIndex1Y,I2598,TRUE,_xll.ohTrigger(RecalcTrigger,Trigger1Y)),NA())</f>
        <v>2.413389892002904E-2</v>
      </c>
    </row>
    <row r="2599" spans="2:17" x14ac:dyDescent="0.2">
      <c r="B2599" s="46" t="s">
        <v>51</v>
      </c>
      <c r="D2599" s="49">
        <f>_xll.qlCalendarAdvance(LocalCalendar,$D2598,B2599,"f",FALSE)</f>
        <v>57847</v>
      </c>
      <c r="E2599" s="49">
        <f>_xll.qlInterestRateIndexValueDate(IndexON,D2599)</f>
        <v>57847</v>
      </c>
      <c r="F2599" s="52">
        <f>IFERROR(_xll.qlIndexFixing(IndexON,D2599,TRUE,_xll.ohTrigger(RecalcTrigger,TriggerON)),NA())</f>
        <v>1.7344653351969441E-2</v>
      </c>
      <c r="H2599" s="49">
        <f>_xll.qlCalendarAdvance(IborCalendar,$H2598,B2599,"f",FALSE)</f>
        <v>57832</v>
      </c>
      <c r="I2599" s="49">
        <f>_xll.qlInterestRateIndexValueDate(Index1M,$H2599)</f>
        <v>57837</v>
      </c>
      <c r="J2599" s="52">
        <f>IFERROR(_xll.qlIndexFixing(Index1M,$H2599,TRUE,_xll.ohTrigger(RecalcTrigger,Trigger1M)),NA())</f>
        <v>1.9436034394454869E-2</v>
      </c>
      <c r="K2599" s="52">
        <f>IFERROR(_xll.qlIndexFixing(ONIndex1M,I2599,TRUE,_xll.ohTrigger(RecalcTrigger,Trigger1M)),NA())</f>
        <v>1.9429750901149845E-2</v>
      </c>
      <c r="L2599" s="52">
        <f>IFERROR(_xll.qlIndexFixing(Index3M,H2599,TRUE,_xll.ohTrigger(RecalcTrigger,Trigger3M)),NA())</f>
        <v>2.0879432601994929E-2</v>
      </c>
      <c r="M2599" s="52">
        <f>IFERROR(_xll.qlIndexFixing(ONIndex3M,I2599,TRUE,_xll.ohTrigger(RecalcTrigger,Trigger3M)),NA())</f>
        <v>2.084945029999119E-2</v>
      </c>
      <c r="N2599" s="52">
        <f>IFERROR(_xll.qlIndexFixing(Index6M,$H2599,TRUE,_xll.ohTrigger(RecalcTrigger,Trigger6M)),NA())</f>
        <v>2.242559635971603E-2</v>
      </c>
      <c r="O2599" s="52">
        <f>IFERROR(_xll.qlIndexFixing(ONIndex6M,I2599,TRUE,_xll.ohTrigger(RecalcTrigger,Trigger6M)),NA())</f>
        <v>2.2348516047046019E-2</v>
      </c>
      <c r="P2599" s="52">
        <f>IFERROR(_xll.qlIndexFixing(Index1Y,$H2599,TRUE,_xll.ohTrigger(RecalcTrigger,Trigger1Y)),NA())</f>
        <v>2.4323842612444899E-2</v>
      </c>
      <c r="Q2599" s="52">
        <f>IFERROR(_xll.qlIndexFixing(ONIndex1Y,I2599,TRUE,_xll.ohTrigger(RecalcTrigger,Trigger1Y)),NA())</f>
        <v>2.412931451061695E-2</v>
      </c>
    </row>
    <row r="2600" spans="2:17" x14ac:dyDescent="0.2">
      <c r="B2600" s="46" t="s">
        <v>51</v>
      </c>
      <c r="D2600" s="49">
        <f>_xll.qlCalendarAdvance(LocalCalendar,$D2599,B2600,"f",FALSE)</f>
        <v>57854</v>
      </c>
      <c r="E2600" s="49">
        <f>_xll.qlInterestRateIndexValueDate(IndexON,D2600)</f>
        <v>57854</v>
      </c>
      <c r="F2600" s="52">
        <f>IFERROR(_xll.qlIndexFixing(IndexON,D2600,TRUE,_xll.ohTrigger(RecalcTrigger,TriggerON)),NA())</f>
        <v>1.7341039939979819E-2</v>
      </c>
      <c r="H2600" s="49">
        <f>_xll.qlCalendarAdvance(IborCalendar,$H2599,B2600,"f",FALSE)</f>
        <v>57839</v>
      </c>
      <c r="I2600" s="49">
        <f>_xll.qlInterestRateIndexValueDate(Index1M,$H2600)</f>
        <v>57843</v>
      </c>
      <c r="J2600" s="52">
        <f>IFERROR(_xll.qlIndexFixing(Index1M,$H2600,TRUE,_xll.ohTrigger(RecalcTrigger,Trigger1M)),NA())</f>
        <v>1.9432262772134605E-2</v>
      </c>
      <c r="K2600" s="52">
        <f>IFERROR(_xll.qlIndexFixing(ONIndex1M,I2600,TRUE,_xll.ohTrigger(RecalcTrigger,Trigger1M)),NA())</f>
        <v>1.9425965910189191E-2</v>
      </c>
      <c r="L2600" s="52">
        <f>IFERROR(_xll.qlIndexFixing(Index3M,H2600,TRUE,_xll.ohTrigger(RecalcTrigger,Trigger3M)),NA())</f>
        <v>2.0876149311893393E-2</v>
      </c>
      <c r="M2600" s="52">
        <f>IFERROR(_xll.qlIndexFixing(ONIndex3M,I2600,TRUE,_xll.ohTrigger(RecalcTrigger,Trigger3M)),NA())</f>
        <v>2.0846132484688695E-2</v>
      </c>
      <c r="N2600" s="52">
        <f>IFERROR(_xll.qlIndexFixing(Index6M,$H2600,TRUE,_xll.ohTrigger(RecalcTrigger,Trigger6M)),NA())</f>
        <v>2.2422333708520297E-2</v>
      </c>
      <c r="O2600" s="52">
        <f>IFERROR(_xll.qlIndexFixing(ONIndex6M,I2600,TRUE,_xll.ohTrigger(RecalcTrigger,Trigger6M)),NA())</f>
        <v>2.2345185496410735E-2</v>
      </c>
      <c r="P2600" s="52">
        <f>IFERROR(_xll.qlIndexFixing(Index1Y,$H2600,TRUE,_xll.ohTrigger(RecalcTrigger,Trigger1Y)),NA())</f>
        <v>2.4320550379966152E-2</v>
      </c>
      <c r="Q2600" s="52">
        <f>IFERROR(_xll.qlIndexFixing(ONIndex1Y,I2600,TRUE,_xll.ohTrigger(RecalcTrigger,Trigger1Y)),NA())</f>
        <v>2.4125884540389109E-2</v>
      </c>
    </row>
    <row r="2601" spans="2:17" x14ac:dyDescent="0.2">
      <c r="B2601" s="46" t="s">
        <v>51</v>
      </c>
      <c r="D2601" s="49">
        <f>_xll.qlCalendarAdvance(LocalCalendar,$D2600,B2601,"f",FALSE)</f>
        <v>57861</v>
      </c>
      <c r="E2601" s="49">
        <f>_xll.qlInterestRateIndexValueDate(IndexON,D2601)</f>
        <v>57861</v>
      </c>
      <c r="F2601" s="52">
        <f>IFERROR(_xll.qlIndexFixing(IndexON,D2601,TRUE,_xll.ohTrigger(RecalcTrigger,TriggerON)),NA())</f>
        <v>1.733713707444906E-2</v>
      </c>
      <c r="H2601" s="49">
        <f>_xll.qlCalendarAdvance(IborCalendar,$H2600,B2601,"f",FALSE)</f>
        <v>57846</v>
      </c>
      <c r="I2601" s="49">
        <f>_xll.qlInterestRateIndexValueDate(Index1M,$H2601)</f>
        <v>57850</v>
      </c>
      <c r="J2601" s="52">
        <f>IFERROR(_xll.qlIndexFixing(Index1M,$H2601,TRUE,_xll.ohTrigger(RecalcTrigger,Trigger1M)),NA())</f>
        <v>1.9427872405109833E-2</v>
      </c>
      <c r="K2601" s="52">
        <f>IFERROR(_xll.qlIndexFixing(ONIndex1M,I2601,TRUE,_xll.ohTrigger(RecalcTrigger,Trigger1M)),NA())</f>
        <v>1.9421559928849419E-2</v>
      </c>
      <c r="L2601" s="52">
        <f>IFERROR(_xll.qlIndexFixing(Index3M,H2601,TRUE,_xll.ohTrigger(RecalcTrigger,Trigger3M)),NA())</f>
        <v>2.0872327482565602E-2</v>
      </c>
      <c r="M2601" s="52">
        <f>IFERROR(_xll.qlIndexFixing(ONIndex3M,I2601,TRUE,_xll.ohTrigger(RecalcTrigger,Trigger3M)),NA())</f>
        <v>2.084227032705499E-2</v>
      </c>
      <c r="N2601" s="52">
        <f>IFERROR(_xll.qlIndexFixing(Index6M,$H2601,TRUE,_xll.ohTrigger(RecalcTrigger,Trigger6M)),NA())</f>
        <v>2.2418536062544781E-2</v>
      </c>
      <c r="O2601" s="52">
        <f>IFERROR(_xll.qlIndexFixing(ONIndex6M,I2601,TRUE,_xll.ohTrigger(RecalcTrigger,Trigger6M)),NA())</f>
        <v>2.2341308528943671E-2</v>
      </c>
      <c r="P2601" s="52">
        <f>IFERROR(_xll.qlIndexFixing(Index1Y,$H2601,TRUE,_xll.ohTrigger(RecalcTrigger,Trigger1Y)),NA())</f>
        <v>2.4316718709132382E-2</v>
      </c>
      <c r="Q2601" s="52">
        <f>IFERROR(_xll.qlIndexFixing(ONIndex1Y,I2601,TRUE,_xll.ohTrigger(RecalcTrigger,Trigger1Y)),NA())</f>
        <v>2.4121891939898887E-2</v>
      </c>
    </row>
    <row r="2602" spans="2:17" x14ac:dyDescent="0.2">
      <c r="B2602" s="46" t="s">
        <v>51</v>
      </c>
      <c r="D2602" s="49">
        <f>_xll.qlCalendarAdvance(LocalCalendar,$D2601,B2602,"f",FALSE)</f>
        <v>57868</v>
      </c>
      <c r="E2602" s="49">
        <f>_xll.qlInterestRateIndexValueDate(IndexON,D2602)</f>
        <v>57868</v>
      </c>
      <c r="F2602" s="52">
        <f>IFERROR(_xll.qlIndexFixing(IndexON,D2602,TRUE,_xll.ohTrigger(RecalcTrigger,TriggerON)),NA())</f>
        <v>1.7333392535876513E-2</v>
      </c>
      <c r="H2602" s="49">
        <f>_xll.qlCalendarAdvance(IborCalendar,$H2601,B2602,"f",FALSE)</f>
        <v>57853</v>
      </c>
      <c r="I2602" s="49">
        <f>_xll.qlInterestRateIndexValueDate(Index1M,$H2602)</f>
        <v>57858</v>
      </c>
      <c r="J2602" s="52">
        <f>IFERROR(_xll.qlIndexFixing(Index1M,$H2602,TRUE,_xll.ohTrigger(RecalcTrigger,Trigger1M)),NA())</f>
        <v>1.942286784368134E-2</v>
      </c>
      <c r="K2602" s="52">
        <f>IFERROR(_xll.qlIndexFixing(ONIndex1M,I2602,TRUE,_xll.ohTrigger(RecalcTrigger,Trigger1M)),NA())</f>
        <v>1.9416537499576947E-2</v>
      </c>
      <c r="L2602" s="52">
        <f>IFERROR(_xll.qlIndexFixing(Index3M,H2602,TRUE,_xll.ohTrigger(RecalcTrigger,Trigger3M)),NA())</f>
        <v>2.0867971118186803E-2</v>
      </c>
      <c r="M2602" s="52">
        <f>IFERROR(_xll.qlIndexFixing(ONIndex3M,I2602,TRUE,_xll.ohTrigger(RecalcTrigger,Trigger3M)),NA())</f>
        <v>2.0837867808705113E-2</v>
      </c>
      <c r="N2602" s="52">
        <f>IFERROR(_xll.qlIndexFixing(Index6M,$H2602,TRUE,_xll.ohTrigger(RecalcTrigger,Trigger6M)),NA())</f>
        <v>2.2414635433797035E-2</v>
      </c>
      <c r="O2602" s="52">
        <f>IFERROR(_xll.qlIndexFixing(ONIndex6M,I2602,TRUE,_xll.ohTrigger(RecalcTrigger,Trigger6M)),NA())</f>
        <v>2.2336889148082406E-2</v>
      </c>
      <c r="P2602" s="52">
        <f>IFERROR(_xll.qlIndexFixing(Index1Y,$H2602,TRUE,_xll.ohTrigger(RecalcTrigger,Trigger1Y)),NA())</f>
        <v>2.4312351876909433E-2</v>
      </c>
      <c r="Q2602" s="52">
        <f>IFERROR(_xll.qlIndexFixing(ONIndex1Y,I2602,TRUE,_xll.ohTrigger(RecalcTrigger,Trigger1Y)),NA())</f>
        <v>2.4117340877731763E-2</v>
      </c>
    </row>
    <row r="2603" spans="2:17" x14ac:dyDescent="0.2">
      <c r="B2603" s="46" t="s">
        <v>51</v>
      </c>
      <c r="D2603" s="49">
        <f>_xll.qlCalendarAdvance(LocalCalendar,$D2602,B2603,"f",FALSE)</f>
        <v>57875</v>
      </c>
      <c r="E2603" s="49">
        <f>_xll.qlInterestRateIndexValueDate(IndexON,D2603)</f>
        <v>57875</v>
      </c>
      <c r="F2603" s="52">
        <f>IFERROR(_xll.qlIndexFixing(IndexON,D2603,TRUE,_xll.ohTrigger(RecalcTrigger,TriggerON)),NA())</f>
        <v>1.7329657064131254E-2</v>
      </c>
      <c r="H2603" s="49">
        <f>_xll.qlCalendarAdvance(IborCalendar,$H2602,B2603,"f",FALSE)</f>
        <v>57860</v>
      </c>
      <c r="I2603" s="49">
        <f>_xll.qlInterestRateIndexValueDate(Index1M,$H2603)</f>
        <v>57864</v>
      </c>
      <c r="J2603" s="52">
        <f>IFERROR(_xll.qlIndexFixing(Index1M,$H2603,TRUE,_xll.ohTrigger(RecalcTrigger,Trigger1M)),NA())</f>
        <v>1.9418911232397917E-2</v>
      </c>
      <c r="K2603" s="52">
        <f>IFERROR(_xll.qlIndexFixing(ONIndex1M,I2603,TRUE,_xll.ohTrigger(RecalcTrigger,Trigger1M)),NA())</f>
        <v>1.9412779762095767E-2</v>
      </c>
      <c r="L2603" s="52">
        <f>IFERROR(_xll.qlIndexFixing(Index3M,H2603,TRUE,_xll.ohTrigger(RecalcTrigger,Trigger3M)),NA())</f>
        <v>2.0864711853278407E-2</v>
      </c>
      <c r="M2603" s="52">
        <f>IFERROR(_xll.qlIndexFixing(ONIndex3M,I2603,TRUE,_xll.ohTrigger(RecalcTrigger,Trigger3M)),NA())</f>
        <v>2.0834573883092844E-2</v>
      </c>
      <c r="N2603" s="52">
        <f>IFERROR(_xll.qlIndexFixing(Index6M,$H2603,TRUE,_xll.ohTrigger(RecalcTrigger,Trigger6M)),NA())</f>
        <v>2.2410540859839605E-2</v>
      </c>
      <c r="O2603" s="52">
        <f>IFERROR(_xll.qlIndexFixing(ONIndex6M,I2603,TRUE,_xll.ohTrigger(RecalcTrigger,Trigger6M)),NA())</f>
        <v>2.2333582619911141E-2</v>
      </c>
      <c r="P2603" s="52">
        <f>IFERROR(_xll.qlIndexFixing(Index1Y,$H2603,TRUE,_xll.ohTrigger(RecalcTrigger,Trigger1Y)),NA())</f>
        <v>2.4309085306755775E-2</v>
      </c>
      <c r="Q2603" s="52">
        <f>IFERROR(_xll.qlIndexFixing(ONIndex1Y,I2603,TRUE,_xll.ohTrigger(RecalcTrigger,Trigger1Y)),NA())</f>
        <v>2.4113935917897678E-2</v>
      </c>
    </row>
    <row r="2604" spans="2:17" x14ac:dyDescent="0.2">
      <c r="B2604" s="46" t="s">
        <v>51</v>
      </c>
      <c r="D2604" s="49">
        <f>_xll.qlCalendarAdvance(LocalCalendar,$D2603,B2604,"f",FALSE)</f>
        <v>57882</v>
      </c>
      <c r="E2604" s="49">
        <f>_xll.qlInterestRateIndexValueDate(IndexON,D2604)</f>
        <v>57882</v>
      </c>
      <c r="F2604" s="52">
        <f>IFERROR(_xll.qlIndexFixing(IndexON,D2604,TRUE,_xll.ohTrigger(RecalcTrigger,TriggerON)),NA())</f>
        <v>1.7325930659133348E-2</v>
      </c>
      <c r="H2604" s="49">
        <f>_xll.qlCalendarAdvance(IborCalendar,$H2603,B2604,"f",FALSE)</f>
        <v>57867</v>
      </c>
      <c r="I2604" s="49">
        <f>_xll.qlInterestRateIndexValueDate(Index1M,$H2604)</f>
        <v>57871</v>
      </c>
      <c r="J2604" s="52">
        <f>IFERROR(_xll.qlIndexFixing(Index1M,$H2604,TRUE,_xll.ohTrigger(RecalcTrigger,Trigger1M)),NA())</f>
        <v>1.9414552194054302E-2</v>
      </c>
      <c r="K2604" s="52">
        <f>IFERROR(_xll.qlIndexFixing(ONIndex1M,I2604,TRUE,_xll.ohTrigger(RecalcTrigger,Trigger1M)),NA())</f>
        <v>1.9408405576761822E-2</v>
      </c>
      <c r="L2604" s="52">
        <f>IFERROR(_xll.qlIndexFixing(Index3M,H2604,TRUE,_xll.ohTrigger(RecalcTrigger,Trigger3M)),NA())</f>
        <v>2.0860918053266002E-2</v>
      </c>
      <c r="M2604" s="52">
        <f>IFERROR(_xll.qlIndexFixing(ONIndex3M,I2604,TRUE,_xll.ohTrigger(RecalcTrigger,Trigger3M)),NA())</f>
        <v>2.0830739596844339E-2</v>
      </c>
      <c r="N2604" s="52">
        <f>IFERROR(_xll.qlIndexFixing(Index6M,$H2604,TRUE,_xll.ohTrigger(RecalcTrigger,Trigger6M)),NA())</f>
        <v>2.2406771138985881E-2</v>
      </c>
      <c r="O2604" s="52">
        <f>IFERROR(_xll.qlIndexFixing(ONIndex6M,I2604,TRUE,_xll.ohTrigger(RecalcTrigger,Trigger6M)),NA())</f>
        <v>2.232973367866542E-2</v>
      </c>
      <c r="P2604" s="52">
        <f>IFERROR(_xll.qlIndexFixing(Index1Y,$H2604,TRUE,_xll.ohTrigger(RecalcTrigger,Trigger1Y)),NA())</f>
        <v>2.4305283574986056E-2</v>
      </c>
      <c r="Q2604" s="52">
        <f>IFERROR(_xll.qlIndexFixing(ONIndex1Y,I2604,TRUE,_xll.ohTrigger(RecalcTrigger,Trigger1Y)),NA())</f>
        <v>2.4109972496066945E-2</v>
      </c>
    </row>
    <row r="2605" spans="2:17" x14ac:dyDescent="0.2">
      <c r="B2605" s="46" t="s">
        <v>51</v>
      </c>
      <c r="D2605" s="49">
        <f>_xll.qlCalendarAdvance(LocalCalendar,$D2604,B2605,"f",FALSE)</f>
        <v>57889</v>
      </c>
      <c r="E2605" s="49">
        <f>_xll.qlInterestRateIndexValueDate(IndexON,D2605)</f>
        <v>57889</v>
      </c>
      <c r="F2605" s="52">
        <f>IFERROR(_xll.qlIndexFixing(IndexON,D2605,TRUE,_xll.ohTrigger(RecalcTrigger,TriggerON)),NA())</f>
        <v>1.7322213320962732E-2</v>
      </c>
      <c r="H2605" s="49">
        <f>_xll.qlCalendarAdvance(IborCalendar,$H2604,B2605,"f",FALSE)</f>
        <v>57874</v>
      </c>
      <c r="I2605" s="49">
        <f>_xll.qlInterestRateIndexValueDate(Index1M,$H2605)</f>
        <v>57878</v>
      </c>
      <c r="J2605" s="52">
        <f>IFERROR(_xll.qlIndexFixing(Index1M,$H2605,TRUE,_xll.ohTrigger(RecalcTrigger,Trigger1M)),NA())</f>
        <v>1.9410203772442181E-2</v>
      </c>
      <c r="K2605" s="52">
        <f>IFERROR(_xll.qlIndexFixing(ONIndex1M,I2605,TRUE,_xll.ohTrigger(RecalcTrigger,Trigger1M)),NA())</f>
        <v>1.9404041989989906E-2</v>
      </c>
      <c r="L2605" s="52">
        <f>IFERROR(_xll.qlIndexFixing(Index3M,H2605,TRUE,_xll.ohTrigger(RecalcTrigger,Trigger3M)),NA())</f>
        <v>2.0857133596305151E-2</v>
      </c>
      <c r="M2605" s="52">
        <f>IFERROR(_xll.qlIndexFixing(ONIndex3M,I2605,TRUE,_xll.ohTrigger(RecalcTrigger,Trigger3M)),NA())</f>
        <v>2.0826914601004276E-2</v>
      </c>
      <c r="N2605" s="52">
        <f>IFERROR(_xll.qlIndexFixing(Index6M,$H2605,TRUE,_xll.ohTrigger(RecalcTrigger,Trigger6M)),NA())</f>
        <v>2.2403010873133306E-2</v>
      </c>
      <c r="O2605" s="52">
        <f>IFERROR(_xll.qlIndexFixing(ONIndex6M,I2605,TRUE,_xll.ohTrigger(RecalcTrigger,Trigger6M)),NA())</f>
        <v>2.2325894079626707E-2</v>
      </c>
      <c r="P2605" s="52">
        <f>IFERROR(_xll.qlIndexFixing(Index1Y,$H2605,TRUE,_xll.ohTrigger(RecalcTrigger,Trigger1Y)),NA())</f>
        <v>2.430149182267885E-2</v>
      </c>
      <c r="Q2605" s="52">
        <f>IFERROR(_xll.qlIndexFixing(ONIndex1Y,I2605,TRUE,_xll.ohTrigger(RecalcTrigger,Trigger1Y)),NA())</f>
        <v>2.4106018800615914E-2</v>
      </c>
    </row>
    <row r="2606" spans="2:17" x14ac:dyDescent="0.2">
      <c r="B2606" s="46" t="s">
        <v>51</v>
      </c>
      <c r="D2606" s="49">
        <f>_xll.qlCalendarAdvance(LocalCalendar,$D2605,B2606,"f",FALSE)</f>
        <v>57896</v>
      </c>
      <c r="E2606" s="49">
        <f>_xll.qlInterestRateIndexValueDate(IndexON,D2606)</f>
        <v>57896</v>
      </c>
      <c r="F2606" s="52">
        <f>IFERROR(_xll.qlIndexFixing(IndexON,D2606,TRUE,_xll.ohTrigger(RecalcTrigger,TriggerON)),NA())</f>
        <v>1.7318505049566113E-2</v>
      </c>
      <c r="H2606" s="49">
        <f>_xll.qlCalendarAdvance(IborCalendar,$H2605,B2606,"f",FALSE)</f>
        <v>57881</v>
      </c>
      <c r="I2606" s="49">
        <f>_xll.qlInterestRateIndexValueDate(Index1M,$H2606)</f>
        <v>57885</v>
      </c>
      <c r="J2606" s="52">
        <f>IFERROR(_xll.qlIndexFixing(Index1M,$H2606,TRUE,_xll.ohTrigger(RecalcTrigger,Trigger1M)),NA())</f>
        <v>1.940586596754823E-2</v>
      </c>
      <c r="K2606" s="52">
        <f>IFERROR(_xll.qlIndexFixing(ONIndex1M,I2606,TRUE,_xll.ohTrigger(RecalcTrigger,Trigger1M)),NA())</f>
        <v>1.9399689001780018E-2</v>
      </c>
      <c r="L2606" s="52">
        <f>IFERROR(_xll.qlIndexFixing(Index3M,H2606,TRUE,_xll.ohTrigger(RecalcTrigger,Trigger3M)),NA())</f>
        <v>2.0853358482365438E-2</v>
      </c>
      <c r="M2606" s="52">
        <f>IFERROR(_xll.qlIndexFixing(ONIndex3M,I2606,TRUE,_xll.ohTrigger(RecalcTrigger,Trigger3M)),NA())</f>
        <v>2.0823098895572656E-2</v>
      </c>
      <c r="N2606" s="52">
        <f>IFERROR(_xll.qlIndexFixing(Index6M,$H2606,TRUE,_xll.ohTrigger(RecalcTrigger,Trigger6M)),NA())</f>
        <v>2.2399260062227287E-2</v>
      </c>
      <c r="O2606" s="52">
        <f>IFERROR(_xll.qlIndexFixing(ONIndex6M,I2606,TRUE,_xll.ohTrigger(RecalcTrigger,Trigger6M)),NA())</f>
        <v>2.2322063822395322E-2</v>
      </c>
      <c r="P2606" s="52">
        <f>IFERROR(_xll.qlIndexFixing(Index1Y,$H2606,TRUE,_xll.ohTrigger(RecalcTrigger,Trigger1Y)),NA())</f>
        <v>2.4297710049722251E-2</v>
      </c>
      <c r="Q2606" s="52">
        <f>IFERROR(_xll.qlIndexFixing(ONIndex1Y,I2606,TRUE,_xll.ohTrigger(RecalcTrigger,Trigger1Y)),NA())</f>
        <v>2.410207483122484E-2</v>
      </c>
    </row>
    <row r="2607" spans="2:17" x14ac:dyDescent="0.2">
      <c r="B2607" s="46" t="s">
        <v>51</v>
      </c>
      <c r="D2607" s="49">
        <f>_xll.qlCalendarAdvance(LocalCalendar,$D2606,B2607,"f",FALSE)</f>
        <v>57903</v>
      </c>
      <c r="E2607" s="49">
        <f>_xll.qlInterestRateIndexValueDate(IndexON,D2607)</f>
        <v>57903</v>
      </c>
      <c r="F2607" s="52">
        <f>IFERROR(_xll.qlIndexFixing(IndexON,D2607,TRUE,_xll.ohTrigger(RecalcTrigger,TriggerON)),NA())</f>
        <v>1.7314805844970138E-2</v>
      </c>
      <c r="H2607" s="49">
        <f>_xll.qlCalendarAdvance(IborCalendar,$H2606,B2607,"f",FALSE)</f>
        <v>57888</v>
      </c>
      <c r="I2607" s="49">
        <f>_xll.qlInterestRateIndexValueDate(Index1M,$H2607)</f>
        <v>57892</v>
      </c>
      <c r="J2607" s="52">
        <f>IFERROR(_xll.qlIndexFixing(Index1M,$H2607,TRUE,_xll.ohTrigger(RecalcTrigger,Trigger1M)),NA())</f>
        <v>1.9401753167769122E-2</v>
      </c>
      <c r="K2607" s="52">
        <f>IFERROR(_xll.qlIndexFixing(ONIndex1M,I2607,TRUE,_xll.ohTrigger(RecalcTrigger,Trigger1M)),NA())</f>
        <v>1.939534661229203E-2</v>
      </c>
      <c r="L2607" s="52">
        <f>IFERROR(_xll.qlIndexFixing(Index3M,H2607,TRUE,_xll.ohTrigger(RecalcTrigger,Trigger3M)),NA())</f>
        <v>2.0849592711424274E-2</v>
      </c>
      <c r="M2607" s="52">
        <f>IFERROR(_xll.qlIndexFixing(ONIndex3M,I2607,TRUE,_xll.ohTrigger(RecalcTrigger,Trigger3M)),NA())</f>
        <v>2.081929248070935E-2</v>
      </c>
      <c r="N2607" s="52">
        <f>IFERROR(_xll.qlIndexFixing(Index6M,$H2607,TRUE,_xll.ohTrigger(RecalcTrigger,Trigger6M)),NA())</f>
        <v>2.2396378866590714E-2</v>
      </c>
      <c r="O2607" s="52">
        <f>IFERROR(_xll.qlIndexFixing(ONIndex6M,I2607,TRUE,_xll.ohTrigger(RecalcTrigger,Trigger6M)),NA())</f>
        <v>2.231824290745088E-2</v>
      </c>
      <c r="P2607" s="52">
        <f>IFERROR(_xll.qlIndexFixing(Index1Y,$H2607,TRUE,_xll.ohTrigger(RecalcTrigger,Trigger1Y)),NA())</f>
        <v>2.4293938256004129E-2</v>
      </c>
      <c r="Q2607" s="52">
        <f>IFERROR(_xll.qlIndexFixing(ONIndex1Y,I2607,TRUE,_xll.ohTrigger(RecalcTrigger,Trigger1Y)),NA())</f>
        <v>2.409814058837334E-2</v>
      </c>
    </row>
    <row r="2608" spans="2:17" x14ac:dyDescent="0.2">
      <c r="B2608" s="46" t="s">
        <v>51</v>
      </c>
      <c r="D2608" s="49">
        <f>_xll.qlCalendarAdvance(LocalCalendar,$D2607,B2608,"f",FALSE)</f>
        <v>57910</v>
      </c>
      <c r="E2608" s="49">
        <f>_xll.qlInterestRateIndexValueDate(IndexON,D2608)</f>
        <v>57910</v>
      </c>
      <c r="F2608" s="52">
        <f>IFERROR(_xll.qlIndexFixing(IndexON,D2608,TRUE,_xll.ohTrigger(RecalcTrigger,TriggerON)),NA())</f>
        <v>1.7311115707148161E-2</v>
      </c>
      <c r="H2608" s="49">
        <f>_xll.qlCalendarAdvance(IborCalendar,$H2607,B2608,"f",FALSE)</f>
        <v>57895</v>
      </c>
      <c r="I2608" s="49">
        <f>_xll.qlInterestRateIndexValueDate(Index1M,$H2608)</f>
        <v>57899</v>
      </c>
      <c r="J2608" s="52">
        <f>IFERROR(_xll.qlIndexFixing(Index1M,$H2608,TRUE,_xll.ohTrigger(RecalcTrigger,Trigger1M)),NA())</f>
        <v>1.939743712223525E-2</v>
      </c>
      <c r="K2608" s="52">
        <f>IFERROR(_xll.qlIndexFixing(ONIndex1M,I2608,TRUE,_xll.ohTrigger(RecalcTrigger,Trigger1M)),NA())</f>
        <v>1.9391014821446007E-2</v>
      </c>
      <c r="L2608" s="52">
        <f>IFERROR(_xll.qlIndexFixing(Index3M,H2608,TRUE,_xll.ohTrigger(RecalcTrigger,Trigger3M)),NA())</f>
        <v>2.0845836283453854E-2</v>
      </c>
      <c r="M2608" s="52">
        <f>IFERROR(_xll.qlIndexFixing(ONIndex3M,I2608,TRUE,_xll.ohTrigger(RecalcTrigger,Trigger3M)),NA())</f>
        <v>2.0815495356174551E-2</v>
      </c>
      <c r="N2608" s="52">
        <f>IFERROR(_xll.qlIndexFixing(Index6M,$H2608,TRUE,_xll.ohTrigger(RecalcTrigger,Trigger6M)),NA())</f>
        <v>2.2392217299624012E-2</v>
      </c>
      <c r="O2608" s="52">
        <f>IFERROR(_xll.qlIndexFixing(ONIndex6M,I2608,TRUE,_xll.ohTrigger(RecalcTrigger,Trigger6M)),NA())</f>
        <v>2.2314431334553575E-2</v>
      </c>
      <c r="P2608" s="52">
        <f>IFERROR(_xll.qlIndexFixing(Index1Y,$H2608,TRUE,_xll.ohTrigger(RecalcTrigger,Trigger1Y)),NA())</f>
        <v>2.4290176441412573E-2</v>
      </c>
      <c r="Q2608" s="52">
        <f>IFERROR(_xll.qlIndexFixing(ONIndex1Y,I2608,TRUE,_xll.ohTrigger(RecalcTrigger,Trigger1Y)),NA())</f>
        <v>2.4094216071501862E-2</v>
      </c>
    </row>
    <row r="2609" spans="2:17" x14ac:dyDescent="0.2">
      <c r="B2609" s="46" t="s">
        <v>51</v>
      </c>
      <c r="D2609" s="49">
        <f>_xll.qlCalendarAdvance(LocalCalendar,$D2608,B2609,"f",FALSE)</f>
        <v>57917</v>
      </c>
      <c r="E2609" s="49">
        <f>_xll.qlInterestRateIndexValueDate(IndexON,D2609)</f>
        <v>57917</v>
      </c>
      <c r="F2609" s="52">
        <f>IFERROR(_xll.qlIndexFixing(IndexON,D2609,TRUE,_xll.ohTrigger(RecalcTrigger,TriggerON)),NA())</f>
        <v>1.7307434636153474E-2</v>
      </c>
      <c r="H2609" s="49">
        <f>_xll.qlCalendarAdvance(IborCalendar,$H2608,B2609,"f",FALSE)</f>
        <v>57902</v>
      </c>
      <c r="I2609" s="49">
        <f>_xll.qlInterestRateIndexValueDate(Index1M,$H2609)</f>
        <v>57906</v>
      </c>
      <c r="J2609" s="52">
        <f>IFERROR(_xll.qlIndexFixing(Index1M,$H2609,TRUE,_xll.ohTrigger(RecalcTrigger,Trigger1M)),NA())</f>
        <v>1.9393131694009698E-2</v>
      </c>
      <c r="K2609" s="52">
        <f>IFERROR(_xll.qlIndexFixing(ONIndex1M,I2609,TRUE,_xll.ohTrigger(RecalcTrigger,Trigger1M)),NA())</f>
        <v>1.9386693629241947E-2</v>
      </c>
      <c r="L2609" s="52">
        <f>IFERROR(_xll.qlIndexFixing(Index3M,H2609,TRUE,_xll.ohTrigger(RecalcTrigger,Trigger3M)),NA())</f>
        <v>2.0842089198427245E-2</v>
      </c>
      <c r="M2609" s="52">
        <f>IFERROR(_xll.qlIndexFixing(ONIndex3M,I2609,TRUE,_xll.ohTrigger(RecalcTrigger,Trigger3M)),NA())</f>
        <v>2.0811707522208067E-2</v>
      </c>
      <c r="N2609" s="52">
        <f>IFERROR(_xll.qlIndexFixing(Index6M,$H2609,TRUE,_xll.ohTrigger(RecalcTrigger,Trigger6M)),NA())</f>
        <v>2.2388495298405042E-2</v>
      </c>
      <c r="O2609" s="52">
        <f>IFERROR(_xll.qlIndexFixing(ONIndex6M,I2609,TRUE,_xll.ohTrigger(RecalcTrigger,Trigger6M)),NA())</f>
        <v>2.2310629103783342E-2</v>
      </c>
      <c r="P2609" s="52">
        <f>IFERROR(_xll.qlIndexFixing(Index1Y,$H2609,TRUE,_xll.ohTrigger(RecalcTrigger,Trigger1Y)),NA())</f>
        <v>2.4286424605836767E-2</v>
      </c>
      <c r="Q2609" s="52">
        <f>IFERROR(_xll.qlIndexFixing(ONIndex1Y,I2609,TRUE,_xll.ohTrigger(RecalcTrigger,Trigger1Y)),NA())</f>
        <v>2.4090301281010085E-2</v>
      </c>
    </row>
    <row r="2610" spans="2:17" x14ac:dyDescent="0.2">
      <c r="B2610" s="46" t="s">
        <v>51</v>
      </c>
      <c r="D2610" s="49">
        <f>_xll.qlCalendarAdvance(LocalCalendar,$D2609,B2610,"f",FALSE)</f>
        <v>57924</v>
      </c>
      <c r="E2610" s="49">
        <f>_xll.qlInterestRateIndexValueDate(IndexON,D2610)</f>
        <v>57924</v>
      </c>
      <c r="F2610" s="52">
        <f>IFERROR(_xll.qlIndexFixing(IndexON,D2610,TRUE,_xll.ohTrigger(RecalcTrigger,TriggerON)),NA())</f>
        <v>1.7303762631932784E-2</v>
      </c>
      <c r="H2610" s="49">
        <f>_xll.qlCalendarAdvance(IborCalendar,$H2609,B2610,"f",FALSE)</f>
        <v>57909</v>
      </c>
      <c r="I2610" s="49">
        <f>_xll.qlInterestRateIndexValueDate(Index1M,$H2610)</f>
        <v>57913</v>
      </c>
      <c r="J2610" s="52">
        <f>IFERROR(_xll.qlIndexFixing(Index1M,$H2610,TRUE,_xll.ohTrigger(RecalcTrigger,Trigger1M)),NA())</f>
        <v>1.9388836883079578E-2</v>
      </c>
      <c r="K2610" s="52">
        <f>IFERROR(_xll.qlIndexFixing(ONIndex1M,I2610,TRUE,_xll.ohTrigger(RecalcTrigger,Trigger1M)),NA())</f>
        <v>1.9382383035519979E-2</v>
      </c>
      <c r="L2610" s="52">
        <f>IFERROR(_xll.qlIndexFixing(Index3M,H2610,TRUE,_xll.ohTrigger(RecalcTrigger,Trigger3M)),NA())</f>
        <v>2.0838351456315771E-2</v>
      </c>
      <c r="M2610" s="52">
        <f>IFERROR(_xll.qlIndexFixing(ONIndex3M,I2610,TRUE,_xll.ohTrigger(RecalcTrigger,Trigger3M)),NA())</f>
        <v>2.0807928978570089E-2</v>
      </c>
      <c r="N2610" s="52">
        <f>IFERROR(_xll.qlIndexFixing(Index6M,$H2610,TRUE,_xll.ohTrigger(RecalcTrigger,Trigger6M)),NA())</f>
        <v>2.2384782752539096E-2</v>
      </c>
      <c r="O2610" s="52">
        <f>IFERROR(_xll.qlIndexFixing(ONIndex6M,I2610,TRUE,_xll.ohTrigger(RecalcTrigger,Trigger6M)),NA())</f>
        <v>2.2306836215060244E-2</v>
      </c>
      <c r="P2610" s="52">
        <f>IFERROR(_xll.qlIndexFixing(Index1Y,$H2610,TRUE,_xll.ohTrigger(RecalcTrigger,Trigger1Y)),NA())</f>
        <v>2.4282682749165022E-2</v>
      </c>
      <c r="Q2610" s="52">
        <f>IFERROR(_xll.qlIndexFixing(ONIndex1Y,I2610,TRUE,_xll.ohTrigger(RecalcTrigger,Trigger1Y)),NA())</f>
        <v>2.4086396216498329E-2</v>
      </c>
    </row>
    <row r="2611" spans="2:17" x14ac:dyDescent="0.2">
      <c r="B2611" s="46" t="s">
        <v>51</v>
      </c>
      <c r="D2611" s="49">
        <f>_xll.qlCalendarAdvance(LocalCalendar,$D2610,B2611,"f",FALSE)</f>
        <v>57931</v>
      </c>
      <c r="E2611" s="49">
        <f>_xll.qlInterestRateIndexValueDate(IndexON,D2611)</f>
        <v>57931</v>
      </c>
      <c r="F2611" s="52">
        <f>IFERROR(_xll.qlIndexFixing(IndexON,D2611,TRUE,_xll.ohTrigger(RecalcTrigger,TriggerON)),NA())</f>
        <v>1.7300099694486093E-2</v>
      </c>
      <c r="H2611" s="49">
        <f>_xll.qlCalendarAdvance(IborCalendar,$H2610,B2611,"f",FALSE)</f>
        <v>57916</v>
      </c>
      <c r="I2611" s="49">
        <f>_xll.qlInterestRateIndexValueDate(Index1M,$H2611)</f>
        <v>57920</v>
      </c>
      <c r="J2611" s="52">
        <f>IFERROR(_xll.qlIndexFixing(Index1M,$H2611,TRUE,_xll.ohTrigger(RecalcTrigger,Trigger1M)),NA())</f>
        <v>1.9384552689434575E-2</v>
      </c>
      <c r="K2611" s="52">
        <f>IFERROR(_xll.qlIndexFixing(ONIndex1M,I2611,TRUE,_xll.ohTrigger(RecalcTrigger,Trigger1M)),NA())</f>
        <v>1.9378083040599847E-2</v>
      </c>
      <c r="L2611" s="52">
        <f>IFERROR(_xll.qlIndexFixing(Index3M,H2611,TRUE,_xll.ohTrigger(RecalcTrigger,Trigger3M)),NA())</f>
        <v>2.0834623057095106E-2</v>
      </c>
      <c r="M2611" s="52">
        <f>IFERROR(_xll.qlIndexFixing(ONIndex3M,I2611,TRUE,_xll.ohTrigger(RecalcTrigger,Trigger3M)),NA())</f>
        <v>2.0804159725500426E-2</v>
      </c>
      <c r="N2611" s="52">
        <f>IFERROR(_xll.qlIndexFixing(Index6M,$H2611,TRUE,_xll.ohTrigger(RecalcTrigger,Trigger6M)),NA())</f>
        <v>2.2381079661972735E-2</v>
      </c>
      <c r="O2611" s="52">
        <f>IFERROR(_xll.qlIndexFixing(ONIndex6M,I2611,TRUE,_xll.ohTrigger(RecalcTrigger,Trigger6M)),NA())</f>
        <v>2.2303052668544154E-2</v>
      </c>
      <c r="P2611" s="52">
        <f>IFERROR(_xll.qlIndexFixing(Index1Y,$H2611,TRUE,_xll.ohTrigger(RecalcTrigger,Trigger1Y)),NA())</f>
        <v>2.4278950871286741E-2</v>
      </c>
      <c r="Q2611" s="52">
        <f>IFERROR(_xll.qlIndexFixing(ONIndex1Y,I2611,TRUE,_xll.ohTrigger(RecalcTrigger,Trigger1Y)),NA())</f>
        <v>2.4082500878366275E-2</v>
      </c>
    </row>
    <row r="2612" spans="2:17" x14ac:dyDescent="0.2">
      <c r="B2612" s="46" t="s">
        <v>51</v>
      </c>
      <c r="D2612" s="49">
        <f>_xll.qlCalendarAdvance(LocalCalendar,$D2611,B2612,"f",FALSE)</f>
        <v>57938</v>
      </c>
      <c r="E2612" s="49">
        <f>_xll.qlInterestRateIndexValueDate(IndexON,D2612)</f>
        <v>57938</v>
      </c>
      <c r="F2612" s="52">
        <f>IFERROR(_xll.qlIndexFixing(IndexON,D2612,TRUE,_xll.ohTrigger(RecalcTrigger,TriggerON)),NA())</f>
        <v>1.7296445823840045E-2</v>
      </c>
      <c r="H2612" s="49">
        <f>_xll.qlCalendarAdvance(IborCalendar,$H2611,B2612,"f",FALSE)</f>
        <v>57923</v>
      </c>
      <c r="I2612" s="49">
        <f>_xll.qlInterestRateIndexValueDate(Index1M,$H2612)</f>
        <v>57927</v>
      </c>
      <c r="J2612" s="52">
        <f>IFERROR(_xll.qlIndexFixing(Index1M,$H2612,TRUE,_xll.ohTrigger(RecalcTrigger,Trigger1M)),NA())</f>
        <v>1.9380279113064371E-2</v>
      </c>
      <c r="K2612" s="52">
        <f>IFERROR(_xll.qlIndexFixing(ONIndex1M,I2612,TRUE,_xll.ohTrigger(RecalcTrigger,Trigger1M)),NA())</f>
        <v>1.9373793644241744E-2</v>
      </c>
      <c r="L2612" s="52">
        <f>IFERROR(_xll.qlIndexFixing(Index3M,H2612,TRUE,_xll.ohTrigger(RecalcTrigger,Trigger3M)),NA())</f>
        <v>2.0830904000738316E-2</v>
      </c>
      <c r="M2612" s="52">
        <f>IFERROR(_xll.qlIndexFixing(ONIndex3M,I2612,TRUE,_xll.ohTrigger(RecalcTrigger,Trigger3M)),NA())</f>
        <v>2.0800399762839206E-2</v>
      </c>
      <c r="N2612" s="52">
        <f>IFERROR(_xll.qlIndexFixing(Index6M,$H2612,TRUE,_xll.ohTrigger(RecalcTrigger,Trigger6M)),NA())</f>
        <v>2.2377386026653828E-2</v>
      </c>
      <c r="O2612" s="52">
        <f>IFERROR(_xll.qlIndexFixing(ONIndex6M,I2612,TRUE,_xll.ohTrigger(RecalcTrigger,Trigger6M)),NA())</f>
        <v>2.2299278463915329E-2</v>
      </c>
      <c r="P2612" s="52">
        <f>IFERROR(_xll.qlIndexFixing(Index1Y,$H2612,TRUE,_xll.ohTrigger(RecalcTrigger,Trigger1Y)),NA())</f>
        <v>2.4275228972091761E-2</v>
      </c>
      <c r="Q2612" s="52">
        <f>IFERROR(_xll.qlIndexFixing(ONIndex1Y,I2612,TRUE,_xll.ohTrigger(RecalcTrigger,Trigger1Y)),NA())</f>
        <v>2.4078615266533987E-2</v>
      </c>
    </row>
    <row r="2613" spans="2:17" x14ac:dyDescent="0.2">
      <c r="B2613" s="46" t="s">
        <v>51</v>
      </c>
      <c r="D2613" s="49">
        <f>_xll.qlCalendarAdvance(LocalCalendar,$D2612,B2613,"f",FALSE)</f>
        <v>57945</v>
      </c>
      <c r="E2613" s="49">
        <f>_xll.qlInterestRateIndexValueDate(IndexON,D2613)</f>
        <v>57945</v>
      </c>
      <c r="F2613" s="52">
        <f>IFERROR(_xll.qlIndexFixing(IndexON,D2613,TRUE,_xll.ohTrigger(RecalcTrigger,TriggerON)),NA())</f>
        <v>1.7292801019967996E-2</v>
      </c>
      <c r="H2613" s="49">
        <f>_xll.qlCalendarAdvance(IborCalendar,$H2612,B2613,"f",FALSE)</f>
        <v>57930</v>
      </c>
      <c r="I2613" s="49">
        <f>_xll.qlInterestRateIndexValueDate(Index1M,$H2613)</f>
        <v>57934</v>
      </c>
      <c r="J2613" s="52">
        <f>IFERROR(_xll.qlIndexFixing(Index1M,$H2613,TRUE,_xll.ohTrigger(RecalcTrigger,Trigger1M)),NA())</f>
        <v>1.9376016153956076E-2</v>
      </c>
      <c r="K2613" s="52">
        <f>IFERROR(_xll.qlIndexFixing(ONIndex1M,I2613,TRUE,_xll.ohTrigger(RecalcTrigger,Trigger1M)),NA())</f>
        <v>1.9369514846445668E-2</v>
      </c>
      <c r="L2613" s="52">
        <f>IFERROR(_xll.qlIndexFixing(Index3M,H2613,TRUE,_xll.ohTrigger(RecalcTrigger,Trigger3M)),NA())</f>
        <v>2.0827194287217597E-2</v>
      </c>
      <c r="M2613" s="52">
        <f>IFERROR(_xll.qlIndexFixing(ONIndex3M,I2613,TRUE,_xll.ohTrigger(RecalcTrigger,Trigger3M)),NA())</f>
        <v>2.0796649090586428E-2</v>
      </c>
      <c r="N2613" s="52">
        <f>IFERROR(_xll.qlIndexFixing(Index6M,$H2613,TRUE,_xll.ohTrigger(RecalcTrigger,Trigger6M)),NA())</f>
        <v>2.237370184652894E-2</v>
      </c>
      <c r="O2613" s="52">
        <f>IFERROR(_xll.qlIndexFixing(ONIndex6M,I2613,TRUE,_xll.ohTrigger(RecalcTrigger,Trigger6M)),NA())</f>
        <v>2.2295513601573447E-2</v>
      </c>
      <c r="P2613" s="52">
        <f>IFERROR(_xll.qlIndexFixing(Index1Y,$H2613,TRUE,_xll.ohTrigger(RecalcTrigger,Trigger1Y)),NA())</f>
        <v>2.4271517051470366E-2</v>
      </c>
      <c r="Q2613" s="52">
        <f>IFERROR(_xll.qlIndexFixing(ONIndex1Y,I2613,TRUE,_xll.ohTrigger(RecalcTrigger,Trigger1Y)),NA())</f>
        <v>2.4074739380761656E-2</v>
      </c>
    </row>
    <row r="2614" spans="2:17" x14ac:dyDescent="0.2">
      <c r="B2614" s="46" t="s">
        <v>51</v>
      </c>
      <c r="D2614" s="49">
        <f>_xll.qlCalendarAdvance(LocalCalendar,$D2613,B2614,"f",FALSE)</f>
        <v>57952</v>
      </c>
      <c r="E2614" s="49">
        <f>_xll.qlInterestRateIndexValueDate(IndexON,D2614)</f>
        <v>57952</v>
      </c>
      <c r="F2614" s="52">
        <f>IFERROR(_xll.qlIndexFixing(IndexON,D2614,TRUE,_xll.ohTrigger(RecalcTrigger,TriggerON)),NA())</f>
        <v>1.7289321122631041E-2</v>
      </c>
      <c r="H2614" s="49">
        <f>_xll.qlCalendarAdvance(IborCalendar,$H2613,B2614,"f",FALSE)</f>
        <v>57937</v>
      </c>
      <c r="I2614" s="49">
        <f>_xll.qlInterestRateIndexValueDate(Index1M,$H2614)</f>
        <v>57941</v>
      </c>
      <c r="J2614" s="52">
        <f>IFERROR(_xll.qlIndexFixing(Index1M,$H2614,TRUE,_xll.ohTrigger(RecalcTrigger,Trigger1M)),NA())</f>
        <v>1.9371763812094218E-2</v>
      </c>
      <c r="K2614" s="52">
        <f>IFERROR(_xll.qlIndexFixing(ONIndex1M,I2614,TRUE,_xll.ohTrigger(RecalcTrigger,Trigger1M)),NA())</f>
        <v>1.9365246647371492E-2</v>
      </c>
      <c r="L2614" s="52">
        <f>IFERROR(_xll.qlIndexFixing(Index3M,H2614,TRUE,_xll.ohTrigger(RecalcTrigger,Trigger3M)),NA())</f>
        <v>2.082349391650775E-2</v>
      </c>
      <c r="M2614" s="52">
        <f>IFERROR(_xll.qlIndexFixing(ONIndex3M,I2614,TRUE,_xll.ohTrigger(RecalcTrigger,Trigger3M)),NA())</f>
        <v>2.0792907708822028E-2</v>
      </c>
      <c r="N2614" s="52">
        <f>IFERROR(_xll.qlIndexFixing(Index6M,$H2614,TRUE,_xll.ohTrigger(RecalcTrigger,Trigger6M)),NA())</f>
        <v>2.2370027121544636E-2</v>
      </c>
      <c r="O2614" s="52">
        <f>IFERROR(_xll.qlIndexFixing(ONIndex6M,I2614,TRUE,_xll.ohTrigger(RecalcTrigger,Trigger6M)),NA())</f>
        <v>2.2291758081198765E-2</v>
      </c>
      <c r="P2614" s="52">
        <f>IFERROR(_xll.qlIndexFixing(Index1Y,$H2614,TRUE,_xll.ohTrigger(RecalcTrigger,Trigger1Y)),NA())</f>
        <v>2.426781510931152E-2</v>
      </c>
      <c r="Q2614" s="52">
        <f>IFERROR(_xll.qlIndexFixing(ONIndex1Y,I2614,TRUE,_xll.ohTrigger(RecalcTrigger,Trigger1Y)),NA())</f>
        <v>2.4070873221289091E-2</v>
      </c>
    </row>
    <row r="2615" spans="2:17" x14ac:dyDescent="0.2">
      <c r="B2615" s="46" t="s">
        <v>51</v>
      </c>
      <c r="D2615" s="49">
        <f>_xll.qlCalendarAdvance(LocalCalendar,$D2614,B2615,"f",FALSE)</f>
        <v>57959</v>
      </c>
      <c r="E2615" s="49">
        <f>_xll.qlInterestRateIndexValueDate(IndexON,D2615)</f>
        <v>57959</v>
      </c>
      <c r="F2615" s="52">
        <f>IFERROR(_xll.qlIndexFixing(IndexON,D2615,TRUE,_xll.ohTrigger(RecalcTrigger,TriggerON)),NA())</f>
        <v>1.7285538612625828E-2</v>
      </c>
      <c r="H2615" s="49">
        <f>_xll.qlCalendarAdvance(IborCalendar,$H2614,B2615,"f",FALSE)</f>
        <v>57944</v>
      </c>
      <c r="I2615" s="49">
        <f>_xll.qlInterestRateIndexValueDate(Index1M,$H2615)</f>
        <v>57949</v>
      </c>
      <c r="J2615" s="52">
        <f>IFERROR(_xll.qlIndexFixing(Index1M,$H2615,TRUE,_xll.ohTrigger(RecalcTrigger,Trigger1M)),NA())</f>
        <v>1.9366916993527078E-2</v>
      </c>
      <c r="K2615" s="52">
        <f>IFERROR(_xll.qlIndexFixing(ONIndex1M,I2615,TRUE,_xll.ohTrigger(RecalcTrigger,Trigger1M)),NA())</f>
        <v>1.9360381683499739E-2</v>
      </c>
      <c r="L2615" s="52">
        <f>IFERROR(_xll.qlIndexFixing(Index3M,H2615,TRUE,_xll.ohTrigger(RecalcTrigger,Trigger3M)),NA())</f>
        <v>2.0819276361554645E-2</v>
      </c>
      <c r="M2615" s="52">
        <f>IFERROR(_xll.qlIndexFixing(ONIndex3M,I2615,TRUE,_xll.ohTrigger(RecalcTrigger,Trigger3M)),NA())</f>
        <v>2.0788643219979974E-2</v>
      </c>
      <c r="N2615" s="52">
        <f>IFERROR(_xll.qlIndexFixing(Index6M,$H2615,TRUE,_xll.ohTrigger(RecalcTrigger,Trigger6M)),NA())</f>
        <v>2.236583901350557E-2</v>
      </c>
      <c r="O2615" s="52">
        <f>IFERROR(_xll.qlIndexFixing(ONIndex6M,I2615,TRUE,_xll.ohTrigger(RecalcTrigger,Trigger6M)),NA())</f>
        <v>2.2287477497231478E-2</v>
      </c>
      <c r="P2615" s="52">
        <f>IFERROR(_xll.qlIndexFixing(Index1Y,$H2615,TRUE,_xll.ohTrigger(RecalcTrigger,Trigger1Y)),NA())</f>
        <v>2.4263596536659111E-2</v>
      </c>
      <c r="Q2615" s="52">
        <f>IFERROR(_xll.qlIndexFixing(ONIndex1Y,I2615,TRUE,_xll.ohTrigger(RecalcTrigger,Trigger1Y)),NA())</f>
        <v>2.406646666305079E-2</v>
      </c>
    </row>
    <row r="2616" spans="2:17" x14ac:dyDescent="0.2">
      <c r="B2616" s="46" t="s">
        <v>51</v>
      </c>
      <c r="D2616" s="49">
        <f>_xll.qlCalendarAdvance(LocalCalendar,$D2615,B2616,"f",FALSE)</f>
        <v>57966</v>
      </c>
      <c r="E2616" s="49">
        <f>_xll.qlInterestRateIndexValueDate(IndexON,D2616)</f>
        <v>57966</v>
      </c>
      <c r="F2616" s="52">
        <f>IFERROR(_xll.qlIndexFixing(IndexON,D2616,TRUE,_xll.ohTrigger(RecalcTrigger,TriggerON)),NA())</f>
        <v>1.7281921009129064E-2</v>
      </c>
      <c r="H2616" s="49">
        <f>_xll.qlCalendarAdvance(IborCalendar,$H2615,B2616,"f",FALSE)</f>
        <v>57951</v>
      </c>
      <c r="I2616" s="49">
        <f>_xll.qlInterestRateIndexValueDate(Index1M,$H2616)</f>
        <v>57956</v>
      </c>
      <c r="J2616" s="52">
        <f>IFERROR(_xll.qlIndexFixing(Index1M,$H2616,TRUE,_xll.ohTrigger(RecalcTrigger,Trigger1M)),NA())</f>
        <v>1.9362468182625214E-2</v>
      </c>
      <c r="K2616" s="52">
        <f>IFERROR(_xll.qlIndexFixing(ONIndex1M,I2616,TRUE,_xll.ohTrigger(RecalcTrigger,Trigger1M)),NA())</f>
        <v>1.9356136195778362E-2</v>
      </c>
      <c r="L2616" s="52">
        <f>IFERROR(_xll.qlIndexFixing(Index3M,H2616,TRUE,_xll.ohTrigger(RecalcTrigger,Trigger3M)),NA())</f>
        <v>2.0815256400518411E-2</v>
      </c>
      <c r="M2616" s="52">
        <f>IFERROR(_xll.qlIndexFixing(ONIndex3M,I2616,TRUE,_xll.ohTrigger(RecalcTrigger,Trigger3M)),NA())</f>
        <v>2.0784921746450635E-2</v>
      </c>
      <c r="N2616" s="52">
        <f>IFERROR(_xll.qlIndexFixing(Index6M,$H2616,TRUE,_xll.ohTrigger(RecalcTrigger,Trigger6M)),NA())</f>
        <v>2.2360882319860616E-2</v>
      </c>
      <c r="O2616" s="52">
        <f>IFERROR(_xll.qlIndexFixing(ONIndex6M,I2616,TRUE,_xll.ohTrigger(RecalcTrigger,Trigger6M)),NA())</f>
        <v>2.2283741995723361E-2</v>
      </c>
      <c r="P2616" s="52">
        <f>IFERROR(_xll.qlIndexFixing(Index1Y,$H2616,TRUE,_xll.ohTrigger(RecalcTrigger,Trigger1Y)),NA())</f>
        <v>2.4259915976552998E-2</v>
      </c>
      <c r="Q2616" s="52">
        <f>IFERROR(_xll.qlIndexFixing(ONIndex1Y,I2616,TRUE,_xll.ohTrigger(RecalcTrigger,Trigger1Y)),NA())</f>
        <v>2.4062621345546376E-2</v>
      </c>
    </row>
    <row r="2617" spans="2:17" x14ac:dyDescent="0.2">
      <c r="B2617" s="46" t="s">
        <v>51</v>
      </c>
      <c r="D2617" s="49">
        <f>_xll.qlCalendarAdvance(LocalCalendar,$D2616,B2617,"f",FALSE)</f>
        <v>57973</v>
      </c>
      <c r="E2617" s="49">
        <f>_xll.qlInterestRateIndexValueDate(IndexON,D2617)</f>
        <v>57973</v>
      </c>
      <c r="F2617" s="52">
        <f>IFERROR(_xll.qlIndexFixing(IndexON,D2617,TRUE,_xll.ohTrigger(RecalcTrigger,TriggerON)),NA())</f>
        <v>1.7278312472379653E-2</v>
      </c>
      <c r="H2617" s="49">
        <f>_xll.qlCalendarAdvance(IborCalendar,$H2616,B2617,"f",FALSE)</f>
        <v>57958</v>
      </c>
      <c r="I2617" s="49">
        <f>_xll.qlInterestRateIndexValueDate(Index1M,$H2617)</f>
        <v>57962</v>
      </c>
      <c r="J2617" s="52">
        <f>IFERROR(_xll.qlIndexFixing(Index1M,$H2617,TRUE,_xll.ohTrigger(RecalcTrigger,Trigger1M)),NA())</f>
        <v>1.9358850814004569E-2</v>
      </c>
      <c r="K2617" s="52">
        <f>IFERROR(_xll.qlIndexFixing(ONIndex1M,I2617,TRUE,_xll.ohTrigger(RecalcTrigger,Trigger1M)),NA())</f>
        <v>1.9352505641920814E-2</v>
      </c>
      <c r="L2617" s="52">
        <f>IFERROR(_xll.qlIndexFixing(Index3M,H2617,TRUE,_xll.ohTrigger(RecalcTrigger,Trigger3M)),NA())</f>
        <v>2.0812108859937711E-2</v>
      </c>
      <c r="M2617" s="52">
        <f>IFERROR(_xll.qlIndexFixing(ONIndex3M,I2617,TRUE,_xll.ohTrigger(RecalcTrigger,Trigger3M)),NA())</f>
        <v>2.0781739306139357E-2</v>
      </c>
      <c r="N2617" s="52">
        <f>IFERROR(_xll.qlIndexFixing(Index6M,$H2617,TRUE,_xll.ohTrigger(RecalcTrigger,Trigger6M)),NA())</f>
        <v>2.2358190691320733E-2</v>
      </c>
      <c r="O2617" s="52">
        <f>IFERROR(_xll.qlIndexFixing(ONIndex6M,I2617,TRUE,_xll.ohTrigger(RecalcTrigger,Trigger6M)),NA())</f>
        <v>2.2280547572677278E-2</v>
      </c>
      <c r="P2617" s="52">
        <f>IFERROR(_xll.qlIndexFixing(Index1Y,$H2617,TRUE,_xll.ohTrigger(RecalcTrigger,Trigger1Y)),NA())</f>
        <v>2.4256769152520962E-2</v>
      </c>
      <c r="Q2617" s="52">
        <f>IFERROR(_xll.qlIndexFixing(ONIndex1Y,I2617,TRUE,_xll.ohTrigger(RecalcTrigger,Trigger1Y)),NA())</f>
        <v>2.4059333100270308E-2</v>
      </c>
    </row>
    <row r="2618" spans="2:17" x14ac:dyDescent="0.2">
      <c r="B2618" s="46" t="s">
        <v>51</v>
      </c>
      <c r="D2618" s="49">
        <f>_xll.qlCalendarAdvance(LocalCalendar,$D2617,B2618,"f",FALSE)</f>
        <v>57980</v>
      </c>
      <c r="E2618" s="49">
        <f>_xll.qlInterestRateIndexValueDate(IndexON,D2618)</f>
        <v>57980</v>
      </c>
      <c r="F2618" s="52">
        <f>IFERROR(_xll.qlIndexFixing(IndexON,D2618,TRUE,_xll.ohTrigger(RecalcTrigger,TriggerON)),NA())</f>
        <v>1.7274713002457531E-2</v>
      </c>
      <c r="H2618" s="49">
        <f>_xll.qlCalendarAdvance(IborCalendar,$H2617,B2618,"f",FALSE)</f>
        <v>57965</v>
      </c>
      <c r="I2618" s="49">
        <f>_xll.qlInterestRateIndexValueDate(Index1M,$H2618)</f>
        <v>57969</v>
      </c>
      <c r="J2618" s="52">
        <f>IFERROR(_xll.qlIndexFixing(Index1M,$H2618,TRUE,_xll.ohTrigger(RecalcTrigger,Trigger1M)),NA())</f>
        <v>1.9354640408868029E-2</v>
      </c>
      <c r="K2618" s="52">
        <f>IFERROR(_xll.qlIndexFixing(ONIndex1M,I2618,TRUE,_xll.ohTrigger(RecalcTrigger,Trigger1M)),NA())</f>
        <v>1.9348279837414495E-2</v>
      </c>
      <c r="L2618" s="52">
        <f>IFERROR(_xll.qlIndexFixing(Index3M,H2618,TRUE,_xll.ohTrigger(RecalcTrigger,Trigger3M)),NA())</f>
        <v>2.0808445404095731E-2</v>
      </c>
      <c r="M2618" s="52">
        <f>IFERROR(_xll.qlIndexFixing(ONIndex3M,I2618,TRUE,_xll.ohTrigger(RecalcTrigger,Trigger3M)),NA())</f>
        <v>2.0778035086328472E-2</v>
      </c>
      <c r="N2618" s="52">
        <f>IFERROR(_xll.qlIndexFixing(Index6M,$H2618,TRUE,_xll.ohTrigger(RecalcTrigger,Trigger6M)),NA())</f>
        <v>2.2354552885003456E-2</v>
      </c>
      <c r="O2618" s="52">
        <f>IFERROR(_xll.qlIndexFixing(ONIndex6M,I2618,TRUE,_xll.ohTrigger(RecalcTrigger,Trigger6M)),NA())</f>
        <v>2.227682942089082E-2</v>
      </c>
      <c r="P2618" s="52">
        <f>IFERROR(_xll.qlIndexFixing(Index1Y,$H2618,TRUE,_xll.ohTrigger(RecalcTrigger,Trigger1Y)),NA())</f>
        <v>2.4253107123122335E-2</v>
      </c>
      <c r="Q2618" s="52">
        <f>IFERROR(_xll.qlIndexFixing(ONIndex1Y,I2618,TRUE,_xll.ohTrigger(RecalcTrigger,Trigger1Y)),NA())</f>
        <v>2.4055505845677061E-2</v>
      </c>
    </row>
    <row r="2619" spans="2:17" x14ac:dyDescent="0.2">
      <c r="B2619" s="46" t="s">
        <v>51</v>
      </c>
      <c r="D2619" s="49">
        <f>_xll.qlCalendarAdvance(LocalCalendar,$D2618,B2619,"f",FALSE)</f>
        <v>57987</v>
      </c>
      <c r="E2619" s="49">
        <f>_xll.qlInterestRateIndexValueDate(IndexON,D2619)</f>
        <v>57987</v>
      </c>
      <c r="F2619" s="52">
        <f>IFERROR(_xll.qlIndexFixing(IndexON,D2619,TRUE,_xll.ohTrigger(RecalcTrigger,TriggerON)),NA())</f>
        <v>1.7271122599309408E-2</v>
      </c>
      <c r="H2619" s="49">
        <f>_xll.qlCalendarAdvance(IborCalendar,$H2618,B2619,"f",FALSE)</f>
        <v>57972</v>
      </c>
      <c r="I2619" s="49">
        <f>_xll.qlInterestRateIndexValueDate(Index1M,$H2619)</f>
        <v>57976</v>
      </c>
      <c r="J2619" s="52">
        <f>IFERROR(_xll.qlIndexFixing(Index1M,$H2619,TRUE,_xll.ohTrigger(RecalcTrigger,Trigger1M)),NA())</f>
        <v>1.9350440620305775E-2</v>
      </c>
      <c r="K2619" s="52">
        <f>IFERROR(_xll.qlIndexFixing(ONIndex1M,I2619,TRUE,_xll.ohTrigger(RecalcTrigger,Trigger1M)),NA())</f>
        <v>1.9344064631390268E-2</v>
      </c>
      <c r="L2619" s="52">
        <f>IFERROR(_xll.qlIndexFixing(Index3M,H2619,TRUE,_xll.ohTrigger(RecalcTrigger,Trigger3M)),NA())</f>
        <v>2.0804791290360617E-2</v>
      </c>
      <c r="M2619" s="52">
        <f>IFERROR(_xll.qlIndexFixing(ONIndex3M,I2619,TRUE,_xll.ohTrigger(RecalcTrigger,Trigger3M)),NA())</f>
        <v>2.0774340156686222E-2</v>
      </c>
      <c r="N2619" s="52">
        <f>IFERROR(_xll.qlIndexFixing(Index6M,$H2619,TRUE,_xll.ohTrigger(RecalcTrigger,Trigger6M)),NA())</f>
        <v>2.2350924532332395E-2</v>
      </c>
      <c r="O2619" s="52">
        <f>IFERROR(_xll.qlIndexFixing(ONIndex6M,I2619,TRUE,_xll.ohTrigger(RecalcTrigger,Trigger6M)),NA())</f>
        <v>2.227312061091169E-2</v>
      </c>
      <c r="P2619" s="52">
        <f>IFERROR(_xll.qlIndexFixing(Index1Y,$H2619,TRUE,_xll.ohTrigger(RecalcTrigger,Trigger1Y)),NA())</f>
        <v>2.4249455071642036E-2</v>
      </c>
      <c r="Q2619" s="52">
        <f>IFERROR(_xll.qlIndexFixing(ONIndex1Y,I2619,TRUE,_xll.ohTrigger(RecalcTrigger,Trigger1Y)),NA())</f>
        <v>2.4051688317383579E-2</v>
      </c>
    </row>
    <row r="2620" spans="2:17" x14ac:dyDescent="0.2">
      <c r="B2620" s="46" t="s">
        <v>51</v>
      </c>
      <c r="D2620" s="49">
        <f>_xll.qlCalendarAdvance(LocalCalendar,$D2619,B2620,"f",FALSE)</f>
        <v>57994</v>
      </c>
      <c r="E2620" s="49">
        <f>_xll.qlInterestRateIndexValueDate(IndexON,D2620)</f>
        <v>57994</v>
      </c>
      <c r="F2620" s="52">
        <f>IFERROR(_xll.qlIndexFixing(IndexON,D2620,TRUE,_xll.ohTrigger(RecalcTrigger,TriggerON)),NA())</f>
        <v>1.72676999508381E-2</v>
      </c>
      <c r="H2620" s="49">
        <f>_xll.qlCalendarAdvance(IborCalendar,$H2619,B2620,"f",FALSE)</f>
        <v>57979</v>
      </c>
      <c r="I2620" s="49">
        <f>_xll.qlInterestRateIndexValueDate(Index1M,$H2620)</f>
        <v>57983</v>
      </c>
      <c r="J2620" s="52">
        <f>IFERROR(_xll.qlIndexFixing(Index1M,$H2620,TRUE,_xll.ohTrigger(RecalcTrigger,Trigger1M)),NA())</f>
        <v>1.9346472722533533E-2</v>
      </c>
      <c r="K2620" s="52">
        <f>IFERROR(_xll.qlIndexFixing(ONIndex1M,I2620,TRUE,_xll.ohTrigger(RecalcTrigger,Trigger1M)),NA())</f>
        <v>1.933986002408794E-2</v>
      </c>
      <c r="L2620" s="52">
        <f>IFERROR(_xll.qlIndexFixing(Index3M,H2620,TRUE,_xll.ohTrigger(RecalcTrigger,Trigger3M)),NA())</f>
        <v>2.0801487889805129E-2</v>
      </c>
      <c r="M2620" s="52">
        <f>IFERROR(_xll.qlIndexFixing(ONIndex3M,I2620,TRUE,_xll.ohTrigger(RecalcTrigger,Trigger3M)),NA())</f>
        <v>2.0770654517612286E-2</v>
      </c>
      <c r="N2620" s="52">
        <f>IFERROR(_xll.qlIndexFixing(Index6M,$H2620,TRUE,_xll.ohTrigger(RecalcTrigger,Trigger6M)),NA())</f>
        <v>2.2345562981360999E-2</v>
      </c>
      <c r="O2620" s="52">
        <f>IFERROR(_xll.qlIndexFixing(ONIndex6M,I2620,TRUE,_xll.ohTrigger(RecalcTrigger,Trigger6M)),NA())</f>
        <v>2.2269421143139567E-2</v>
      </c>
      <c r="P2620" s="52">
        <f>IFERROR(_xll.qlIndexFixing(Index1Y,$H2620,TRUE,_xll.ohTrigger(RecalcTrigger,Trigger1Y)),NA())</f>
        <v>2.4245812997972318E-2</v>
      </c>
      <c r="Q2620" s="52">
        <f>IFERROR(_xll.qlIndexFixing(ONIndex1Y,I2620,TRUE,_xll.ohTrigger(RecalcTrigger,Trigger1Y)),NA())</f>
        <v>2.4047880515309927E-2</v>
      </c>
    </row>
    <row r="2621" spans="2:17" x14ac:dyDescent="0.2">
      <c r="B2621" s="46" t="s">
        <v>51</v>
      </c>
      <c r="D2621" s="49">
        <f>_xll.qlCalendarAdvance(LocalCalendar,$D2620,B2621,"f",FALSE)</f>
        <v>58001</v>
      </c>
      <c r="E2621" s="49">
        <f>_xll.qlInterestRateIndexValueDate(IndexON,D2621)</f>
        <v>58001</v>
      </c>
      <c r="F2621" s="52">
        <f>IFERROR(_xll.qlIndexFixing(IndexON,D2621,TRUE,_xll.ohTrigger(RecalcTrigger,TriggerON)),NA())</f>
        <v>1.72639689933618E-2</v>
      </c>
      <c r="H2621" s="49">
        <f>_xll.qlCalendarAdvance(IborCalendar,$H2620,B2621,"f",FALSE)</f>
        <v>57986</v>
      </c>
      <c r="I2621" s="49">
        <f>_xll.qlInterestRateIndexValueDate(Index1M,$H2621)</f>
        <v>57990</v>
      </c>
      <c r="J2621" s="52">
        <f>IFERROR(_xll.qlIndexFixing(Index1M,$H2621,TRUE,_xll.ohTrigger(RecalcTrigger,Trigger1M)),NA())</f>
        <v>1.9342294701097617E-2</v>
      </c>
      <c r="K2621" s="52">
        <f>IFERROR(_xll.qlIndexFixing(ONIndex1M,I2621,TRUE,_xll.ohTrigger(RecalcTrigger,Trigger1M)),NA())</f>
        <v>1.9335666015347641E-2</v>
      </c>
      <c r="L2621" s="52">
        <f>IFERROR(_xll.qlIndexFixing(Index3M,H2621,TRUE,_xll.ohTrigger(RecalcTrigger,Trigger3M)),NA())</f>
        <v>2.079785291803633E-2</v>
      </c>
      <c r="M2621" s="52">
        <f>IFERROR(_xll.qlIndexFixing(ONIndex3M,I2621,TRUE,_xll.ohTrigger(RecalcTrigger,Trigger3M)),NA())</f>
        <v>2.0766978169026729E-2</v>
      </c>
      <c r="N2621" s="52">
        <f>IFERROR(_xll.qlIndexFixing(Index6M,$H2621,TRUE,_xll.ohTrigger(RecalcTrigger,Trigger6M)),NA())</f>
        <v>2.2343696187724253E-2</v>
      </c>
      <c r="O2621" s="52">
        <f>IFERROR(_xll.qlIndexFixing(ONIndex6M,I2621,TRUE,_xll.ohTrigger(RecalcTrigger,Trigger6M)),NA())</f>
        <v>2.2265731017494517E-2</v>
      </c>
      <c r="P2621" s="52">
        <f>IFERROR(_xll.qlIndexFixing(Index1Y,$H2621,TRUE,_xll.ohTrigger(RecalcTrigger,Trigger1Y)),NA())</f>
        <v>2.4242180902004768E-2</v>
      </c>
      <c r="Q2621" s="52">
        <f>IFERROR(_xll.qlIndexFixing(ONIndex1Y,I2621,TRUE,_xll.ohTrigger(RecalcTrigger,Trigger1Y)),NA())</f>
        <v>2.4044082439296233E-2</v>
      </c>
    </row>
    <row r="2622" spans="2:17" x14ac:dyDescent="0.2">
      <c r="B2622" s="46" t="s">
        <v>51</v>
      </c>
      <c r="D2622" s="49">
        <f>_xll.qlCalendarAdvance(LocalCalendar,$D2621,B2622,"f",FALSE)</f>
        <v>58008</v>
      </c>
      <c r="E2622" s="49">
        <f>_xll.qlInterestRateIndexValueDate(IndexON,D2622)</f>
        <v>58008</v>
      </c>
      <c r="F2622" s="52">
        <f>IFERROR(_xll.qlIndexFixing(IndexON,D2622,TRUE,_xll.ohTrigger(RecalcTrigger,TriggerON)),NA())</f>
        <v>1.7260405790562316E-2</v>
      </c>
      <c r="H2622" s="49">
        <f>_xll.qlCalendarAdvance(IborCalendar,$H2621,B2622,"f",FALSE)</f>
        <v>57993</v>
      </c>
      <c r="I2622" s="49">
        <f>_xll.qlInterestRateIndexValueDate(Index1M,$H2622)</f>
        <v>57998</v>
      </c>
      <c r="J2622" s="52">
        <f>IFERROR(_xll.qlIndexFixing(Index1M,$H2622,TRUE,_xll.ohTrigger(RecalcTrigger,Trigger1M)),NA())</f>
        <v>1.9337532820053301E-2</v>
      </c>
      <c r="K2622" s="52">
        <f>IFERROR(_xll.qlIndexFixing(ONIndex1M,I2622,TRUE,_xll.ohTrigger(RecalcTrigger,Trigger1M)),NA())</f>
        <v>1.9330885840451728E-2</v>
      </c>
      <c r="L2622" s="52">
        <f>IFERROR(_xll.qlIndexFixing(Index3M,H2622,TRUE,_xll.ohTrigger(RecalcTrigger,Trigger3M)),NA())</f>
        <v>2.0793710104504103E-2</v>
      </c>
      <c r="M2622" s="52">
        <f>IFERROR(_xll.qlIndexFixing(ONIndex3M,I2622,TRUE,_xll.ohTrigger(RecalcTrigger,Trigger3M)),NA())</f>
        <v>2.0762788003851895E-2</v>
      </c>
      <c r="N2622" s="52">
        <f>IFERROR(_xll.qlIndexFixing(Index6M,$H2622,TRUE,_xll.ohTrigger(RecalcTrigger,Trigger6M)),NA())</f>
        <v>2.233958268281876E-2</v>
      </c>
      <c r="O2622" s="52">
        <f>IFERROR(_xll.qlIndexFixing(ONIndex6M,I2622,TRUE,_xll.ohTrigger(RecalcTrigger,Trigger6M)),NA())</f>
        <v>2.2261525170224061E-2</v>
      </c>
      <c r="P2622" s="52">
        <f>IFERROR(_xll.qlIndexFixing(Index1Y,$H2622,TRUE,_xll.ohTrigger(RecalcTrigger,Trigger1Y)),NA())</f>
        <v>2.4238042152642036E-2</v>
      </c>
      <c r="Q2622" s="52">
        <f>IFERROR(_xll.qlIndexFixing(ONIndex1Y,I2622,TRUE,_xll.ohTrigger(RecalcTrigger,Trigger1Y)),NA())</f>
        <v>2.4039753690816568E-2</v>
      </c>
    </row>
    <row r="2623" spans="2:17" x14ac:dyDescent="0.2">
      <c r="B2623" s="46" t="s">
        <v>51</v>
      </c>
      <c r="D2623" s="49">
        <f>_xll.qlCalendarAdvance(LocalCalendar,$D2622,B2623,"f",FALSE)</f>
        <v>58015</v>
      </c>
      <c r="E2623" s="49">
        <f>_xll.qlInterestRateIndexValueDate(IndexON,D2623)</f>
        <v>58015</v>
      </c>
      <c r="F2623" s="52">
        <f>IFERROR(_xll.qlIndexFixing(IndexON,D2623,TRUE,_xll.ohTrigger(RecalcTrigger,TriggerON)),NA())</f>
        <v>1.7256851654510186E-2</v>
      </c>
      <c r="H2623" s="49">
        <f>_xll.qlCalendarAdvance(IborCalendar,$H2622,B2623,"f",FALSE)</f>
        <v>58000</v>
      </c>
      <c r="I2623" s="49">
        <f>_xll.qlInterestRateIndexValueDate(Index1M,$H2623)</f>
        <v>58004</v>
      </c>
      <c r="J2623" s="52">
        <f>IFERROR(_xll.qlIndexFixing(Index1M,$H2623,TRUE,_xll.ohTrigger(RecalcTrigger,Trigger1M)),NA())</f>
        <v>1.933397050968403E-2</v>
      </c>
      <c r="K2623" s="52">
        <f>IFERROR(_xll.qlIndexFixing(ONIndex1M,I2623,TRUE,_xll.ohTrigger(RecalcTrigger,Trigger1M)),NA())</f>
        <v>1.9327309793952807E-2</v>
      </c>
      <c r="L2623" s="52">
        <f>IFERROR(_xll.qlIndexFixing(Index3M,H2623,TRUE,_xll.ohTrigger(RecalcTrigger,Trigger3M)),NA())</f>
        <v>2.0790611002277953E-2</v>
      </c>
      <c r="M2623" s="52">
        <f>IFERROR(_xll.qlIndexFixing(ONIndex3M,I2623,TRUE,_xll.ohTrigger(RecalcTrigger,Trigger3M)),NA())</f>
        <v>2.0759653343240814E-2</v>
      </c>
      <c r="N2623" s="52">
        <f>IFERROR(_xll.qlIndexFixing(Index6M,$H2623,TRUE,_xll.ohTrigger(RecalcTrigger,Trigger6M)),NA())</f>
        <v>2.2336505657088283E-2</v>
      </c>
      <c r="O2623" s="52">
        <f>IFERROR(_xll.qlIndexFixing(ONIndex6M,I2623,TRUE,_xll.ohTrigger(RecalcTrigger,Trigger6M)),NA())</f>
        <v>2.2258378792425759E-2</v>
      </c>
      <c r="P2623" s="52">
        <f>IFERROR(_xll.qlIndexFixing(Index1Y,$H2623,TRUE,_xll.ohTrigger(RecalcTrigger,Trigger1Y)),NA())</f>
        <v>2.4234946642748251E-2</v>
      </c>
      <c r="Q2623" s="52">
        <f>IFERROR(_xll.qlIndexFixing(ONIndex1Y,I2623,TRUE,_xll.ohTrigger(RecalcTrigger,Trigger1Y)),NA())</f>
        <v>2.4036515466248076E-2</v>
      </c>
    </row>
    <row r="2624" spans="2:17" x14ac:dyDescent="0.2">
      <c r="B2624" s="46" t="s">
        <v>51</v>
      </c>
      <c r="D2624" s="49">
        <f>_xll.qlCalendarAdvance(LocalCalendar,$D2623,B2624,"f",FALSE)</f>
        <v>58022</v>
      </c>
      <c r="E2624" s="49">
        <f>_xll.qlInterestRateIndexValueDate(IndexON,D2624)</f>
        <v>58022</v>
      </c>
      <c r="F2624" s="52">
        <f>IFERROR(_xll.qlIndexFixing(IndexON,D2624,TRUE,_xll.ohTrigger(RecalcTrigger,TriggerON)),NA())</f>
        <v>1.7253467181315152E-2</v>
      </c>
      <c r="H2624" s="49">
        <f>_xll.qlCalendarAdvance(IborCalendar,$H2623,B2624,"f",FALSE)</f>
        <v>58007</v>
      </c>
      <c r="I2624" s="49">
        <f>_xll.qlInterestRateIndexValueDate(Index1M,$H2624)</f>
        <v>58011</v>
      </c>
      <c r="J2624" s="52">
        <f>IFERROR(_xll.qlIndexFixing(Index1M,$H2624,TRUE,_xll.ohTrigger(RecalcTrigger,Trigger1M)),NA())</f>
        <v>1.9330047812766982E-2</v>
      </c>
      <c r="K2624" s="52">
        <f>IFERROR(_xll.qlIndexFixing(ONIndex1M,I2624,TRUE,_xll.ohTrigger(RecalcTrigger,Trigger1M)),NA())</f>
        <v>1.9323147581058464E-2</v>
      </c>
      <c r="L2624" s="52">
        <f>IFERROR(_xll.qlIndexFixing(Index3M,H2624,TRUE,_xll.ohTrigger(RecalcTrigger,Trigger3M)),NA())</f>
        <v>2.0787004058236247E-2</v>
      </c>
      <c r="M2624" s="52">
        <f>IFERROR(_xll.qlIndexFixing(ONIndex3M,I2624,TRUE,_xll.ohTrigger(RecalcTrigger,Trigger3M)),NA())</f>
        <v>2.0756004865880584E-2</v>
      </c>
      <c r="N2624" s="52">
        <f>IFERROR(_xll.qlIndexFixing(Index6M,$H2624,TRUE,_xll.ohTrigger(RecalcTrigger,Trigger6M)),NA())</f>
        <v>2.2332924571881449E-2</v>
      </c>
      <c r="O2624" s="52">
        <f>IFERROR(_xll.qlIndexFixing(ONIndex6M,I2624,TRUE,_xll.ohTrigger(RecalcTrigger,Trigger6M)),NA())</f>
        <v>2.225471669284218E-2</v>
      </c>
      <c r="P2624" s="52">
        <f>IFERROR(_xll.qlIndexFixing(Index1Y,$H2624,TRUE,_xll.ohTrigger(RecalcTrigger,Trigger1Y)),NA())</f>
        <v>2.4231344479244226E-2</v>
      </c>
      <c r="Q2624" s="52">
        <f>IFERROR(_xll.qlIndexFixing(ONIndex1Y,I2624,TRUE,_xll.ohTrigger(RecalcTrigger,Trigger1Y)),NA())</f>
        <v>2.4032746568973806E-2</v>
      </c>
    </row>
    <row r="2625" spans="2:17" x14ac:dyDescent="0.2">
      <c r="B2625" s="46" t="s">
        <v>51</v>
      </c>
      <c r="D2625" s="49">
        <f>_xll.qlCalendarAdvance(LocalCalendar,$D2624,B2625,"f",FALSE)</f>
        <v>58029</v>
      </c>
      <c r="E2625" s="49">
        <f>_xll.qlInterestRateIndexValueDate(IndexON,D2625)</f>
        <v>58029</v>
      </c>
      <c r="F2625" s="52">
        <f>IFERROR(_xll.qlIndexFixing(IndexON,D2625,TRUE,_xll.ohTrigger(RecalcTrigger,TriggerON)),NA())</f>
        <v>1.7249770582807855E-2</v>
      </c>
      <c r="H2625" s="49">
        <f>_xll.qlCalendarAdvance(IborCalendar,$H2624,B2625,"f",FALSE)</f>
        <v>58014</v>
      </c>
      <c r="I2625" s="49">
        <f>_xll.qlInterestRateIndexValueDate(Index1M,$H2625)</f>
        <v>58018</v>
      </c>
      <c r="J2625" s="52">
        <f>IFERROR(_xll.qlIndexFixing(Index1M,$H2625,TRUE,_xll.ohTrigger(RecalcTrigger,Trigger1M)),NA())</f>
        <v>1.9325464836342121E-2</v>
      </c>
      <c r="K2625" s="52">
        <f>IFERROR(_xll.qlIndexFixing(ONIndex1M,I2625,TRUE,_xll.ohTrigger(RecalcTrigger,Trigger1M)),NA())</f>
        <v>1.9318995966886021E-2</v>
      </c>
      <c r="L2625" s="52">
        <f>IFERROR(_xll.qlIndexFixing(Index3M,H2625,TRUE,_xll.ohTrigger(RecalcTrigger,Trigger3M)),NA())</f>
        <v>2.0783406456719555E-2</v>
      </c>
      <c r="M2625" s="52">
        <f>IFERROR(_xll.qlIndexFixing(ONIndex3M,I2625,TRUE,_xll.ohTrigger(RecalcTrigger,Trigger3M)),NA())</f>
        <v>2.0752365679088669E-2</v>
      </c>
      <c r="N2625" s="52">
        <f>IFERROR(_xll.qlIndexFixing(Index6M,$H2625,TRUE,_xll.ohTrigger(RecalcTrigger,Trigger6M)),NA())</f>
        <v>2.2329791024732988E-2</v>
      </c>
      <c r="O2625" s="52">
        <f>IFERROR(_xll.qlIndexFixing(ONIndex6M,I2625,TRUE,_xll.ohTrigger(RecalcTrigger,Trigger6M)),NA())</f>
        <v>2.2251063935785353E-2</v>
      </c>
      <c r="P2625" s="52">
        <f>IFERROR(_xll.qlIndexFixing(Index1Y,$H2625,TRUE,_xll.ohTrigger(RecalcTrigger,Trigger1Y)),NA())</f>
        <v>2.4227752293015093E-2</v>
      </c>
      <c r="Q2625" s="52">
        <f>IFERROR(_xll.qlIndexFixing(ONIndex1Y,I2625,TRUE,_xll.ohTrigger(RecalcTrigger,Trigger1Y)),NA())</f>
        <v>2.4028987398079238E-2</v>
      </c>
    </row>
    <row r="2626" spans="2:17" x14ac:dyDescent="0.2">
      <c r="B2626" s="46" t="s">
        <v>51</v>
      </c>
      <c r="D2626" s="49">
        <f>_xll.qlCalendarAdvance(LocalCalendar,$D2625,B2626,"f",FALSE)</f>
        <v>58036</v>
      </c>
      <c r="E2626" s="49">
        <f>_xll.qlInterestRateIndexValueDate(IndexON,D2626)</f>
        <v>58036</v>
      </c>
      <c r="F2626" s="52">
        <f>IFERROR(_xll.qlIndexFixing(IndexON,D2626,TRUE,_xll.ohTrigger(RecalcTrigger,TriggerON)),NA())</f>
        <v>1.7246243647104365E-2</v>
      </c>
      <c r="H2626" s="49">
        <f>_xll.qlCalendarAdvance(IborCalendar,$H2625,B2626,"f",FALSE)</f>
        <v>58021</v>
      </c>
      <c r="I2626" s="49">
        <f>_xll.qlInterestRateIndexValueDate(Index1M,$H2626)</f>
        <v>58026</v>
      </c>
      <c r="J2626" s="52">
        <f>IFERROR(_xll.qlIndexFixing(Index1M,$H2626,TRUE,_xll.ohTrigger(RecalcTrigger,Trigger1M)),NA())</f>
        <v>1.9320750876868686E-2</v>
      </c>
      <c r="K2626" s="52">
        <f>IFERROR(_xll.qlIndexFixing(ONIndex1M,I2626,TRUE,_xll.ohTrigger(RecalcTrigger,Trigger1M)),NA())</f>
        <v>1.9314264242833445E-2</v>
      </c>
      <c r="L2626" s="52">
        <f>IFERROR(_xll.qlIndexFixing(Index3M,H2626,TRUE,_xll.ohTrigger(RecalcTrigger,Trigger3M)),NA())</f>
        <v>2.0779306351921267E-2</v>
      </c>
      <c r="M2626" s="52">
        <f>IFERROR(_xll.qlIndexFixing(ONIndex3M,I2626,TRUE,_xll.ohTrigger(RecalcTrigger,Trigger3M)),NA())</f>
        <v>2.0748217984500883E-2</v>
      </c>
      <c r="N2626" s="52">
        <f>IFERROR(_xll.qlIndexFixing(Index6M,$H2626,TRUE,_xll.ohTrigger(RecalcTrigger,Trigger6M)),NA())</f>
        <v>2.2324844106765343E-2</v>
      </c>
      <c r="O2626" s="52">
        <f>IFERROR(_xll.qlIndexFixing(ONIndex6M,I2626,TRUE,_xll.ohTrigger(RecalcTrigger,Trigger6M)),NA())</f>
        <v>2.2246900795153124E-2</v>
      </c>
      <c r="P2626" s="52">
        <f>IFERROR(_xll.qlIndexFixing(Index1Y,$H2626,TRUE,_xll.ohTrigger(RecalcTrigger,Trigger1Y)),NA())</f>
        <v>2.4223659154258503E-2</v>
      </c>
      <c r="Q2626" s="52">
        <f>IFERROR(_xll.qlIndexFixing(ONIndex1Y,I2626,TRUE,_xll.ohTrigger(RecalcTrigger,Trigger1Y)),NA())</f>
        <v>2.4024703112273116E-2</v>
      </c>
    </row>
    <row r="2627" spans="2:17" x14ac:dyDescent="0.2">
      <c r="B2627" s="46" t="s">
        <v>51</v>
      </c>
      <c r="D2627" s="49">
        <f>_xll.qlCalendarAdvance(LocalCalendar,$D2626,B2627,"f",FALSE)</f>
        <v>58043</v>
      </c>
      <c r="E2627" s="49">
        <f>_xll.qlInterestRateIndexValueDate(IndexON,D2627)</f>
        <v>58043</v>
      </c>
      <c r="F2627" s="52">
        <f>IFERROR(_xll.qlIndexFixing(IndexON,D2627,TRUE,_xll.ohTrigger(RecalcTrigger,TriggerON)),NA())</f>
        <v>1.7242725778174872E-2</v>
      </c>
      <c r="H2627" s="49">
        <f>_xll.qlCalendarAdvance(IborCalendar,$H2626,B2627,"f",FALSE)</f>
        <v>58028</v>
      </c>
      <c r="I2627" s="49">
        <f>_xll.qlInterestRateIndexValueDate(Index1M,$H2627)</f>
        <v>58032</v>
      </c>
      <c r="J2627" s="52">
        <f>IFERROR(_xll.qlIndexFixing(Index1M,$H2627,TRUE,_xll.ohTrigger(RecalcTrigger,Trigger1M)),NA())</f>
        <v>1.931722450710982E-2</v>
      </c>
      <c r="K2627" s="52">
        <f>IFERROR(_xll.qlIndexFixing(ONIndex1M,I2627,TRUE,_xll.ohTrigger(RecalcTrigger,Trigger1M)),NA())</f>
        <v>1.9310724534387091E-2</v>
      </c>
      <c r="L2627" s="52">
        <f>IFERROR(_xll.qlIndexFixing(Index3M,H2627,TRUE,_xll.ohTrigger(RecalcTrigger,Trigger3M)),NA())</f>
        <v>2.0776239281156083E-2</v>
      </c>
      <c r="M2627" s="52">
        <f>IFERROR(_xll.qlIndexFixing(ONIndex3M,I2627,TRUE,_xll.ohTrigger(RecalcTrigger,Trigger3M)),NA())</f>
        <v>2.0745115176810103E-2</v>
      </c>
      <c r="N2627" s="52">
        <f>IFERROR(_xll.qlIndexFixing(Index6M,$H2627,TRUE,_xll.ohTrigger(RecalcTrigger,Trigger6M)),NA())</f>
        <v>2.232223803610164E-2</v>
      </c>
      <c r="O2627" s="52">
        <f>IFERROR(_xll.qlIndexFixing(ONIndex6M,I2627,TRUE,_xll.ohTrigger(RecalcTrigger,Trigger6M)),NA())</f>
        <v>2.2243786447333491E-2</v>
      </c>
      <c r="P2627" s="52">
        <f>IFERROR(_xll.qlIndexFixing(Index1Y,$H2627,TRUE,_xll.ohTrigger(RecalcTrigger,Trigger1Y)),NA())</f>
        <v>2.4220597851954687E-2</v>
      </c>
      <c r="Q2627" s="52">
        <f>IFERROR(_xll.qlIndexFixing(ONIndex1Y,I2627,TRUE,_xll.ohTrigger(RecalcTrigger,Trigger1Y)),NA())</f>
        <v>2.4021498234789718E-2</v>
      </c>
    </row>
    <row r="2628" spans="2:17" x14ac:dyDescent="0.2">
      <c r="B2628" s="46" t="s">
        <v>51</v>
      </c>
      <c r="D2628" s="49">
        <f>_xll.qlCalendarAdvance(LocalCalendar,$D2627,B2628,"f",FALSE)</f>
        <v>58050</v>
      </c>
      <c r="E2628" s="49">
        <f>_xll.qlInterestRateIndexValueDate(IndexON,D2628)</f>
        <v>58050</v>
      </c>
      <c r="F2628" s="52">
        <f>IFERROR(_xll.qlIndexFixing(IndexON,D2628,TRUE,_xll.ohTrigger(RecalcTrigger,TriggerON)),NA())</f>
        <v>1.7239216975992733E-2</v>
      </c>
      <c r="H2628" s="49">
        <f>_xll.qlCalendarAdvance(IborCalendar,$H2627,B2628,"f",FALSE)</f>
        <v>58035</v>
      </c>
      <c r="I2628" s="49">
        <f>_xll.qlInterestRateIndexValueDate(Index1M,$H2628)</f>
        <v>58039</v>
      </c>
      <c r="J2628" s="52">
        <f>IFERROR(_xll.qlIndexFixing(Index1M,$H2628,TRUE,_xll.ohTrigger(RecalcTrigger,Trigger1M)),NA())</f>
        <v>1.9313571453822287E-2</v>
      </c>
      <c r="K2628" s="52">
        <f>IFERROR(_xll.qlIndexFixing(ONIndex1M,I2628,TRUE,_xll.ohTrigger(RecalcTrigger,Trigger1M)),NA())</f>
        <v>1.9306604716060605E-2</v>
      </c>
      <c r="L2628" s="52">
        <f>IFERROR(_xll.qlIndexFixing(Index3M,H2628,TRUE,_xll.ohTrigger(RecalcTrigger,Trigger3M)),NA())</f>
        <v>2.0772669707058038E-2</v>
      </c>
      <c r="M2628" s="52">
        <f>IFERROR(_xll.qlIndexFixing(ONIndex3M,I2628,TRUE,_xll.ohTrigger(RecalcTrigger,Trigger3M)),NA())</f>
        <v>2.0741503861323451E-2</v>
      </c>
      <c r="N2628" s="52">
        <f>IFERROR(_xll.qlIndexFixing(Index6M,$H2628,TRUE,_xll.ohTrigger(RecalcTrigger,Trigger6M)),NA())</f>
        <v>2.2319134217230526E-2</v>
      </c>
      <c r="O2628" s="52">
        <f>IFERROR(_xll.qlIndexFixing(ONIndex6M,I2628,TRUE,_xll.ohTrigger(RecalcTrigger,Trigger6M)),NA())</f>
        <v>2.22401617162582E-2</v>
      </c>
      <c r="P2628" s="52">
        <f>IFERROR(_xll.qlIndexFixing(Index1Y,$H2628,TRUE,_xll.ohTrigger(RecalcTrigger,Trigger1Y)),NA())</f>
        <v>2.4217035596911195E-2</v>
      </c>
      <c r="Q2628" s="52">
        <f>IFERROR(_xll.qlIndexFixing(ONIndex1Y,I2628,TRUE,_xll.ohTrigger(RecalcTrigger,Trigger1Y)),NA())</f>
        <v>2.4017768242394766E-2</v>
      </c>
    </row>
    <row r="2629" spans="2:17" x14ac:dyDescent="0.2">
      <c r="B2629" s="46" t="s">
        <v>51</v>
      </c>
      <c r="D2629" s="49">
        <f>_xll.qlCalendarAdvance(LocalCalendar,$D2628,B2629,"f",FALSE)</f>
        <v>58057</v>
      </c>
      <c r="E2629" s="49">
        <f>_xll.qlInterestRateIndexValueDate(IndexON,D2629)</f>
        <v>58057</v>
      </c>
      <c r="F2629" s="52">
        <f>IFERROR(_xll.qlIndexFixing(IndexON,D2629,TRUE,_xll.ohTrigger(RecalcTrigger,TriggerON)),NA())</f>
        <v>1.7235717240637882E-2</v>
      </c>
      <c r="H2629" s="49">
        <f>_xll.qlCalendarAdvance(IborCalendar,$H2628,B2629,"f",FALSE)</f>
        <v>58042</v>
      </c>
      <c r="I2629" s="49">
        <f>_xll.qlInterestRateIndexValueDate(Index1M,$H2629)</f>
        <v>58046</v>
      </c>
      <c r="J2629" s="52">
        <f>IFERROR(_xll.qlIndexFixing(Index1M,$H2629,TRUE,_xll.ohTrigger(RecalcTrigger,Trigger1M)),NA())</f>
        <v>1.9309252746317607E-2</v>
      </c>
      <c r="K2629" s="52">
        <f>IFERROR(_xll.qlIndexFixing(ONIndex1M,I2629,TRUE,_xll.ohTrigger(RecalcTrigger,Trigger1M)),NA())</f>
        <v>1.9302495496376082E-2</v>
      </c>
      <c r="L2629" s="52">
        <f>IFERROR(_xll.qlIndexFixing(Index3M,H2629,TRUE,_xll.ohTrigger(RecalcTrigger,Trigger3M)),NA())</f>
        <v>2.0768763963192459E-2</v>
      </c>
      <c r="M2629" s="52">
        <f>IFERROR(_xll.qlIndexFixing(ONIndex3M,I2629,TRUE,_xll.ohTrigger(RecalcTrigger,Trigger3M)),NA())</f>
        <v>2.0737901836325179E-2</v>
      </c>
      <c r="N2629" s="52">
        <f>IFERROR(_xll.qlIndexFixing(Index6M,$H2629,TRUE,_xll.ohTrigger(RecalcTrigger,Trigger6M)),NA())</f>
        <v>2.2315160944942385E-2</v>
      </c>
      <c r="O2629" s="52">
        <f>IFERROR(_xll.qlIndexFixing(ONIndex6M,I2629,TRUE,_xll.ohTrigger(RecalcTrigger,Trigger6M)),NA())</f>
        <v>2.2236546327309981E-2</v>
      </c>
      <c r="P2629" s="52">
        <f>IFERROR(_xll.qlIndexFixing(Index1Y,$H2629,TRUE,_xll.ohTrigger(RecalcTrigger,Trigger1Y)),NA())</f>
        <v>2.421348331871883E-2</v>
      </c>
      <c r="Q2629" s="52">
        <f>IFERROR(_xll.qlIndexFixing(ONIndex1Y,I2629,TRUE,_xll.ohTrigger(RecalcTrigger,Trigger1Y)),NA())</f>
        <v>2.401404797629958E-2</v>
      </c>
    </row>
    <row r="2630" spans="2:17" x14ac:dyDescent="0.2">
      <c r="B2630" s="46" t="s">
        <v>51</v>
      </c>
      <c r="D2630" s="49">
        <f>_xll.qlCalendarAdvance(LocalCalendar,$D2629,B2630,"f",FALSE)</f>
        <v>58064</v>
      </c>
      <c r="E2630" s="49">
        <f>_xll.qlInterestRateIndexValueDate(IndexON,D2630)</f>
        <v>58064</v>
      </c>
      <c r="F2630" s="52">
        <f>IFERROR(_xll.qlIndexFixing(IndexON,D2630,TRUE,_xll.ohTrigger(RecalcTrigger,TriggerON)),NA())</f>
        <v>1.7232226572030385E-2</v>
      </c>
      <c r="H2630" s="49">
        <f>_xll.qlCalendarAdvance(IborCalendar,$H2629,B2630,"f",FALSE)</f>
        <v>58049</v>
      </c>
      <c r="I2630" s="49">
        <f>_xll.qlInterestRateIndexValueDate(Index1M,$H2630)</f>
        <v>58053</v>
      </c>
      <c r="J2630" s="52">
        <f>IFERROR(_xll.qlIndexFixing(Index1M,$H2630,TRUE,_xll.ohTrigger(RecalcTrigger,Trigger1M)),NA())</f>
        <v>1.9305170278887691E-2</v>
      </c>
      <c r="K2630" s="52">
        <f>IFERROR(_xll.qlIndexFixing(ONIndex1M,I2630,TRUE,_xll.ohTrigger(RecalcTrigger,Trigger1M)),NA())</f>
        <v>1.9298396875333523E-2</v>
      </c>
      <c r="L2630" s="52">
        <f>IFERROR(_xll.qlIndexFixing(Index3M,H2630,TRUE,_xll.ohTrigger(RecalcTrigger,Trigger3M)),NA())</f>
        <v>2.0765212610935793E-2</v>
      </c>
      <c r="M2630" s="52">
        <f>IFERROR(_xll.qlIndexFixing(ONIndex3M,I2630,TRUE,_xll.ohTrigger(RecalcTrigger,Trigger3M)),NA())</f>
        <v>2.0734309101735349E-2</v>
      </c>
      <c r="N2630" s="52">
        <f>IFERROR(_xll.qlIndexFixing(Index6M,$H2630,TRUE,_xll.ohTrigger(RecalcTrigger,Trigger6M)),NA())</f>
        <v>2.2311636579020643E-2</v>
      </c>
      <c r="O2630" s="52">
        <f>IFERROR(_xll.qlIndexFixing(ONIndex6M,I2630,TRUE,_xll.ohTrigger(RecalcTrigger,Trigger6M)),NA())</f>
        <v>2.2232940280488833E-2</v>
      </c>
      <c r="P2630" s="52">
        <f>IFERROR(_xll.qlIndexFixing(Index1Y,$H2630,TRUE,_xll.ohTrigger(RecalcTrigger,Trigger1Y)),NA())</f>
        <v>2.4209941017272248E-2</v>
      </c>
      <c r="Q2630" s="52">
        <f>IFERROR(_xll.qlIndexFixing(ONIndex1Y,I2630,TRUE,_xll.ohTrigger(RecalcTrigger,Trigger1Y)),NA())</f>
        <v>2.4010337436424223E-2</v>
      </c>
    </row>
    <row r="2631" spans="2:17" x14ac:dyDescent="0.2">
      <c r="B2631" s="46" t="s">
        <v>51</v>
      </c>
      <c r="D2631" s="49">
        <f>_xll.qlCalendarAdvance(LocalCalendar,$D2630,B2631,"f",FALSE)</f>
        <v>58071</v>
      </c>
      <c r="E2631" s="49">
        <f>_xll.qlInterestRateIndexValueDate(IndexON,D2631)</f>
        <v>58071</v>
      </c>
      <c r="F2631" s="52">
        <f>IFERROR(_xll.qlIndexFixing(IndexON,D2631,TRUE,_xll.ohTrigger(RecalcTrigger,TriggerON)),NA())</f>
        <v>1.7228744970196885E-2</v>
      </c>
      <c r="H2631" s="49">
        <f>_xll.qlCalendarAdvance(IborCalendar,$H2630,B2631,"f",FALSE)</f>
        <v>58056</v>
      </c>
      <c r="I2631" s="49">
        <f>_xll.qlInterestRateIndexValueDate(Index1M,$H2631)</f>
        <v>58060</v>
      </c>
      <c r="J2631" s="52">
        <f>IFERROR(_xll.qlIndexFixing(Index1M,$H2631,TRUE,_xll.ohTrigger(RecalcTrigger,Trigger1M)),NA())</f>
        <v>1.9301098428518553E-2</v>
      </c>
      <c r="K2631" s="52">
        <f>IFERROR(_xll.qlIndexFixing(ONIndex1M,I2631,TRUE,_xll.ohTrigger(RecalcTrigger,Trigger1M)),NA())</f>
        <v>1.9294308852852993E-2</v>
      </c>
      <c r="L2631" s="52">
        <f>IFERROR(_xll.qlIndexFixing(Index3M,H2631,TRUE,_xll.ohTrigger(RecalcTrigger,Trigger3M)),NA())</f>
        <v>2.0761670600480307E-2</v>
      </c>
      <c r="M2631" s="52">
        <f>IFERROR(_xll.qlIndexFixing(ONIndex3M,I2631,TRUE,_xll.ohTrigger(RecalcTrigger,Trigger3M)),NA())</f>
        <v>2.0730725657553961E-2</v>
      </c>
      <c r="N2631" s="52">
        <f>IFERROR(_xll.qlIndexFixing(Index6M,$H2631,TRUE,_xll.ohTrigger(RecalcTrigger,Trigger6M)),NA())</f>
        <v>2.2308121666137694E-2</v>
      </c>
      <c r="O2631" s="52">
        <f>IFERROR(_xll.qlIndexFixing(ONIndex6M,I2631,TRUE,_xll.ohTrigger(RecalcTrigger,Trigger6M)),NA())</f>
        <v>2.2229343575634886E-2</v>
      </c>
      <c r="P2631" s="52">
        <f>IFERROR(_xll.qlIndexFixing(Index1Y,$H2631,TRUE,_xll.ohTrigger(RecalcTrigger,Trigger1Y)),NA())</f>
        <v>2.4206408692466555E-2</v>
      </c>
      <c r="Q2631" s="52">
        <f>IFERROR(_xll.qlIndexFixing(ONIndex1Y,I2631,TRUE,_xll.ohTrigger(RecalcTrigger,Trigger1Y)),NA())</f>
        <v>2.4006636622608823E-2</v>
      </c>
    </row>
    <row r="2632" spans="2:17" x14ac:dyDescent="0.2">
      <c r="B2632" s="46" t="s">
        <v>51</v>
      </c>
      <c r="D2632" s="49">
        <f>_xll.qlCalendarAdvance(LocalCalendar,$D2631,B2632,"f",FALSE)</f>
        <v>58078</v>
      </c>
      <c r="E2632" s="49">
        <f>_xll.qlInterestRateIndexValueDate(IndexON,D2632)</f>
        <v>58078</v>
      </c>
      <c r="F2632" s="52">
        <f>IFERROR(_xll.qlIndexFixing(IndexON,D2632,TRUE,_xll.ohTrigger(RecalcTrigger,TriggerON)),NA())</f>
        <v>1.722527243516403E-2</v>
      </c>
      <c r="H2632" s="49">
        <f>_xll.qlCalendarAdvance(IborCalendar,$H2631,B2632,"f",FALSE)</f>
        <v>58063</v>
      </c>
      <c r="I2632" s="49">
        <f>_xll.qlInterestRateIndexValueDate(Index1M,$H2632)</f>
        <v>58067</v>
      </c>
      <c r="J2632" s="52">
        <f>IFERROR(_xll.qlIndexFixing(Index1M,$H2632,TRUE,_xll.ohTrigger(RecalcTrigger,Trigger1M)),NA())</f>
        <v>1.9297037195189565E-2</v>
      </c>
      <c r="K2632" s="52">
        <f>IFERROR(_xll.qlIndexFixing(ONIndex1M,I2632,TRUE,_xll.ohTrigger(RecalcTrigger,Trigger1M)),NA())</f>
        <v>1.9290231429014426E-2</v>
      </c>
      <c r="L2632" s="52">
        <f>IFERROR(_xll.qlIndexFixing(Index3M,H2632,TRUE,_xll.ohTrigger(RecalcTrigger,Trigger3M)),NA())</f>
        <v>2.0758137931800525E-2</v>
      </c>
      <c r="M2632" s="52">
        <f>IFERROR(_xll.qlIndexFixing(ONIndex3M,I2632,TRUE,_xll.ohTrigger(RecalcTrigger,Trigger3M)),NA())</f>
        <v>2.0727151503781016E-2</v>
      </c>
      <c r="N2632" s="52">
        <f>IFERROR(_xll.qlIndexFixing(Index6M,$H2632,TRUE,_xll.ohTrigger(RecalcTrigger,Trigger6M)),NA())</f>
        <v>2.2304616206243029E-2</v>
      </c>
      <c r="O2632" s="52">
        <f>IFERROR(_xll.qlIndexFixing(ONIndex6M,I2632,TRUE,_xll.ohTrigger(RecalcTrigger,Trigger6M)),NA())</f>
        <v>2.222575621290801E-2</v>
      </c>
      <c r="P2632" s="52">
        <f>IFERROR(_xll.qlIndexFixing(Index1Y,$H2632,TRUE,_xll.ohTrigger(RecalcTrigger,Trigger1Y)),NA())</f>
        <v>2.4202886344197056E-2</v>
      </c>
      <c r="Q2632" s="52">
        <f>IFERROR(_xll.qlIndexFixing(ONIndex1Y,I2632,TRUE,_xll.ohTrigger(RecalcTrigger,Trigger1Y)),NA())</f>
        <v>2.400294553509319E-2</v>
      </c>
    </row>
    <row r="2633" spans="2:17" x14ac:dyDescent="0.2">
      <c r="B2633" s="46" t="s">
        <v>51</v>
      </c>
      <c r="D2633" s="49">
        <f>_xll.qlCalendarAdvance(LocalCalendar,$D2632,B2633,"f",FALSE)</f>
        <v>58085</v>
      </c>
      <c r="E2633" s="49">
        <f>_xll.qlInterestRateIndexValueDate(IndexON,D2633)</f>
        <v>58085</v>
      </c>
      <c r="F2633" s="52">
        <f>IFERROR(_xll.qlIndexFixing(IndexON,D2633,TRUE,_xll.ohTrigger(RecalcTrigger,TriggerON)),NA())</f>
        <v>1.7221808966878527E-2</v>
      </c>
      <c r="H2633" s="49">
        <f>_xll.qlCalendarAdvance(IborCalendar,$H2632,B2633,"f",FALSE)</f>
        <v>58071</v>
      </c>
      <c r="I2633" s="49">
        <f>_xll.qlInterestRateIndexValueDate(Index1M,$H2633)</f>
        <v>58075</v>
      </c>
      <c r="J2633" s="52">
        <f>IFERROR(_xll.qlIndexFixing(Index1M,$H2633,TRUE,_xll.ohTrigger(RecalcTrigger,Trigger1M)),NA())</f>
        <v>1.9292408786121942E-2</v>
      </c>
      <c r="K2633" s="52">
        <f>IFERROR(_xll.qlIndexFixing(ONIndex1M,I2633,TRUE,_xll.ohTrigger(RecalcTrigger,Trigger1M)),NA())</f>
        <v>1.9285811106386497E-2</v>
      </c>
      <c r="L2633" s="52">
        <f>IFERROR(_xll.qlIndexFixing(Index3M,H2633,TRUE,_xll.ohTrigger(RecalcTrigger,Trigger3M)),NA())</f>
        <v>2.0752375730864824E-2</v>
      </c>
      <c r="M2633" s="52">
        <f>IFERROR(_xll.qlIndexFixing(ONIndex3M,I2633,TRUE,_xll.ohTrigger(RecalcTrigger,Trigger3M)),NA())</f>
        <v>2.072342041186559E-2</v>
      </c>
      <c r="N2633" s="52">
        <f>IFERROR(_xll.qlIndexFixing(Index6M,$H2633,TRUE,_xll.ohTrigger(RecalcTrigger,Trigger6M)),NA())</f>
        <v>2.2300179791391629E-2</v>
      </c>
      <c r="O2633" s="52">
        <f>IFERROR(_xll.qlIndexFixing(ONIndex6M,I2633,TRUE,_xll.ohTrigger(RecalcTrigger,Trigger6M)),NA())</f>
        <v>2.2222098534028234E-2</v>
      </c>
      <c r="P2633" s="52">
        <f>IFERROR(_xll.qlIndexFixing(Index1Y,$H2633,TRUE,_xll.ohTrigger(RecalcTrigger,Trigger1Y)),NA())</f>
        <v>2.4198873019351124E-2</v>
      </c>
      <c r="Q2633" s="52">
        <f>IFERROR(_xll.qlIndexFixing(ONIndex1Y,I2633,TRUE,_xll.ohTrigger(RecalcTrigger,Trigger1Y)),NA())</f>
        <v>2.3999276499537814E-2</v>
      </c>
    </row>
    <row r="2634" spans="2:17" x14ac:dyDescent="0.2">
      <c r="B2634" s="46" t="s">
        <v>51</v>
      </c>
      <c r="D2634" s="49">
        <f>_xll.qlCalendarAdvance(LocalCalendar,$D2633,B2634,"f",FALSE)</f>
        <v>58092</v>
      </c>
      <c r="E2634" s="49">
        <f>_xll.qlInterestRateIndexValueDate(IndexON,D2634)</f>
        <v>58092</v>
      </c>
      <c r="F2634" s="52">
        <f>IFERROR(_xll.qlIndexFixing(IndexON,D2634,TRUE,_xll.ohTrigger(RecalcTrigger,TriggerON)),NA())</f>
        <v>1.7218519964714574E-2</v>
      </c>
      <c r="H2634" s="49">
        <f>_xll.qlCalendarAdvance(IborCalendar,$H2633,B2634,"f",FALSE)</f>
        <v>58078</v>
      </c>
      <c r="I2634" s="49">
        <f>_xll.qlInterestRateIndexValueDate(Index1M,$H2634)</f>
        <v>58082</v>
      </c>
      <c r="J2634" s="52">
        <f>IFERROR(_xll.qlIndexFixing(Index1M,$H2634,TRUE,_xll.ohTrigger(RecalcTrigger,Trigger1M)),NA())</f>
        <v>1.9288370303564544E-2</v>
      </c>
      <c r="K2634" s="52">
        <f>IFERROR(_xll.qlIndexFixing(ONIndex1M,I2634,TRUE,_xll.ohTrigger(RecalcTrigger,Trigger1M)),NA())</f>
        <v>1.9281529781531859E-2</v>
      </c>
      <c r="L2634" s="52">
        <f>IFERROR(_xll.qlIndexFixing(Index3M,H2634,TRUE,_xll.ohTrigger(RecalcTrigger,Trigger3M)),NA())</f>
        <v>2.0750251542868803E-2</v>
      </c>
      <c r="M2634" s="52">
        <f>IFERROR(_xll.qlIndexFixing(ONIndex3M,I2634,TRUE,_xll.ohTrigger(RecalcTrigger,Trigger3M)),NA())</f>
        <v>2.071952388724263E-2</v>
      </c>
      <c r="N2634" s="52">
        <f>IFERROR(_xll.qlIndexFixing(Index6M,$H2634,TRUE,_xll.ohTrigger(RecalcTrigger,Trigger6M)),NA())</f>
        <v>2.2296694127243152E-2</v>
      </c>
      <c r="O2634" s="52">
        <f>IFERROR(_xll.qlIndexFixing(ONIndex6M,I2634,TRUE,_xll.ohTrigger(RecalcTrigger,Trigger6M)),NA())</f>
        <v>2.2218100465272173E-2</v>
      </c>
      <c r="P2634" s="52">
        <f>IFERROR(_xll.qlIndexFixing(Index1Y,$H2634,TRUE,_xll.ohTrigger(RecalcTrigger,Trigger1Y)),NA())</f>
        <v>2.4195372049023237E-2</v>
      </c>
      <c r="Q2634" s="52">
        <f>IFERROR(_xll.qlIndexFixing(ONIndex1Y,I2634,TRUE,_xll.ohTrigger(RecalcTrigger,Trigger1Y)),NA())</f>
        <v>2.3995068813817966E-2</v>
      </c>
    </row>
    <row r="2635" spans="2:17" x14ac:dyDescent="0.2">
      <c r="B2635" s="46" t="s">
        <v>51</v>
      </c>
      <c r="D2635" s="49">
        <f>_xll.qlCalendarAdvance(LocalCalendar,$D2634,B2635,"f",FALSE)</f>
        <v>58099</v>
      </c>
      <c r="E2635" s="49">
        <f>_xll.qlInterestRateIndexValueDate(IndexON,D2635)</f>
        <v>58099</v>
      </c>
      <c r="F2635" s="52">
        <f>IFERROR(_xll.qlIndexFixing(IndexON,D2635,TRUE,_xll.ohTrigger(RecalcTrigger,TriggerON)),NA())</f>
        <v>1.7214909230629516E-2</v>
      </c>
      <c r="H2635" s="49">
        <f>_xll.qlCalendarAdvance(IborCalendar,$H2634,B2635,"f",FALSE)</f>
        <v>58085</v>
      </c>
      <c r="I2635" s="49">
        <f>_xll.qlInterestRateIndexValueDate(Index1M,$H2635)</f>
        <v>58089</v>
      </c>
      <c r="J2635" s="52">
        <f>IFERROR(_xll.qlIndexFixing(Index1M,$H2635,TRUE,_xll.ohTrigger(RecalcTrigger,Trigger1M)),NA())</f>
        <v>1.928434243801893E-2</v>
      </c>
      <c r="K2635" s="52">
        <f>IFERROR(_xll.qlIndexFixing(ONIndex1M,I2635,TRUE,_xll.ohTrigger(RecalcTrigger,Trigger1M)),NA())</f>
        <v>1.9277485667608119E-2</v>
      </c>
      <c r="L2635" s="52">
        <f>IFERROR(_xll.qlIndexFixing(Index3M,H2635,TRUE,_xll.ohTrigger(RecalcTrigger,Trigger3M)),NA())</f>
        <v>2.0746747768056295E-2</v>
      </c>
      <c r="M2635" s="52">
        <f>IFERROR(_xll.qlIndexFixing(ONIndex3M,I2635,TRUE,_xll.ohTrigger(RecalcTrigger,Trigger3M)),NA())</f>
        <v>2.0715978932113188E-2</v>
      </c>
      <c r="N2635" s="52">
        <f>IFERROR(_xll.qlIndexFixing(Index6M,$H2635,TRUE,_xll.ohTrigger(RecalcTrigger,Trigger6M)),NA())</f>
        <v>2.2293217915314897E-2</v>
      </c>
      <c r="O2635" s="52">
        <f>IFERROR(_xll.qlIndexFixing(ONIndex6M,I2635,TRUE,_xll.ohTrigger(RecalcTrigger,Trigger6M)),NA())</f>
        <v>2.2214542463379061E-2</v>
      </c>
      <c r="P2635" s="52">
        <f>IFERROR(_xll.qlIndexFixing(Index1Y,$H2635,TRUE,_xll.ohTrigger(RecalcTrigger,Trigger1Y)),NA())</f>
        <v>2.4191881054904798E-2</v>
      </c>
      <c r="Q2635" s="52">
        <f>IFERROR(_xll.qlIndexFixing(ONIndex1Y,I2635,TRUE,_xll.ohTrigger(RecalcTrigger,Trigger1Y)),NA())</f>
        <v>2.3991408294410377E-2</v>
      </c>
    </row>
    <row r="2636" spans="2:17" x14ac:dyDescent="0.2">
      <c r="B2636" s="46" t="s">
        <v>51</v>
      </c>
      <c r="D2636" s="49">
        <f>_xll.qlCalendarAdvance(LocalCalendar,$D2635,B2636,"f",FALSE)</f>
        <v>58106</v>
      </c>
      <c r="E2636" s="49">
        <f>_xll.qlInterestRateIndexValueDate(IndexON,D2636)</f>
        <v>58106</v>
      </c>
      <c r="F2636" s="52">
        <f>IFERROR(_xll.qlIndexFixing(IndexON,D2636,TRUE,_xll.ohTrigger(RecalcTrigger,TriggerON)),NA())</f>
        <v>1.7211472962639363E-2</v>
      </c>
      <c r="H2636" s="49">
        <f>_xll.qlCalendarAdvance(IborCalendar,$H2635,B2636,"f",FALSE)</f>
        <v>58092</v>
      </c>
      <c r="I2636" s="49">
        <f>_xll.qlInterestRateIndexValueDate(Index1M,$H2636)</f>
        <v>58096</v>
      </c>
      <c r="J2636" s="52">
        <f>IFERROR(_xll.qlIndexFixing(Index1M,$H2636,TRUE,_xll.ohTrigger(RecalcTrigger,Trigger1M)),NA())</f>
        <v>1.928032518947221E-2</v>
      </c>
      <c r="K2636" s="52">
        <f>IFERROR(_xll.qlIndexFixing(ONIndex1M,I2636,TRUE,_xll.ohTrigger(RecalcTrigger,Trigger1M)),NA())</f>
        <v>1.9273452152406279E-2</v>
      </c>
      <c r="L2636" s="52">
        <f>IFERROR(_xll.qlIndexFixing(Index3M,H2636,TRUE,_xll.ohTrigger(RecalcTrigger,Trigger3M)),NA())</f>
        <v>2.0743253334349454E-2</v>
      </c>
      <c r="M2636" s="52">
        <f>IFERROR(_xll.qlIndexFixing(ONIndex3M,I2636,TRUE,_xll.ohTrigger(RecalcTrigger,Trigger3M)),NA())</f>
        <v>2.0712443267392189E-2</v>
      </c>
      <c r="N2636" s="52">
        <f>IFERROR(_xll.qlIndexFixing(Index6M,$H2636,TRUE,_xll.ohTrigger(RecalcTrigger,Trigger6M)),NA())</f>
        <v>2.228975115555961E-2</v>
      </c>
      <c r="O2636" s="52">
        <f>IFERROR(_xll.qlIndexFixing(ONIndex6M,I2636,TRUE,_xll.ohTrigger(RecalcTrigger,Trigger6M)),NA())</f>
        <v>2.2210993803613022E-2</v>
      </c>
      <c r="P2636" s="52">
        <f>IFERROR(_xll.qlIndexFixing(Index1Y,$H2636,TRUE,_xll.ohTrigger(RecalcTrigger,Trigger1Y)),NA())</f>
        <v>2.418840003689331E-2</v>
      </c>
      <c r="Q2636" s="52">
        <f>IFERROR(_xll.qlIndexFixing(ONIndex1Y,I2636,TRUE,_xll.ohTrigger(RecalcTrigger,Trigger1Y)),NA())</f>
        <v>2.3987757501302553E-2</v>
      </c>
    </row>
    <row r="2637" spans="2:17" x14ac:dyDescent="0.2">
      <c r="B2637" s="46" t="s">
        <v>51</v>
      </c>
      <c r="D2637" s="49">
        <f>_xll.qlCalendarAdvance(LocalCalendar,$D2636,B2637,"f",FALSE)</f>
        <v>58113</v>
      </c>
      <c r="E2637" s="49">
        <f>_xll.qlInterestRateIndexValueDate(IndexON,D2637)</f>
        <v>58113</v>
      </c>
      <c r="F2637" s="52">
        <f>IFERROR(_xll.qlIndexFixing(IndexON,D2637,TRUE,_xll.ohTrigger(RecalcTrigger,TriggerON)),NA())</f>
        <v>1.7208045761449853E-2</v>
      </c>
      <c r="H2637" s="49">
        <f>_xll.qlCalendarAdvance(IborCalendar,$H2636,B2637,"f",FALSE)</f>
        <v>58099</v>
      </c>
      <c r="I2637" s="49">
        <f>_xll.qlInterestRateIndexValueDate(Index1M,$H2637)</f>
        <v>58103</v>
      </c>
      <c r="J2637" s="52">
        <f>IFERROR(_xll.qlIndexFixing(Index1M,$H2637,TRUE,_xll.ohTrigger(RecalcTrigger,Trigger1M)),NA())</f>
        <v>1.927631855791407E-2</v>
      </c>
      <c r="K2637" s="52">
        <f>IFERROR(_xll.qlIndexFixing(ONIndex1M,I2637,TRUE,_xll.ohTrigger(RecalcTrigger,Trigger1M)),NA())</f>
        <v>1.9269429235766466E-2</v>
      </c>
      <c r="L2637" s="52">
        <f>IFERROR(_xll.qlIndexFixing(Index3M,H2637,TRUE,_xll.ohTrigger(RecalcTrigger,Trigger3M)),NA())</f>
        <v>2.0739768241722523E-2</v>
      </c>
      <c r="M2637" s="52">
        <f>IFERROR(_xll.qlIndexFixing(ONIndex3M,I2637,TRUE,_xll.ohTrigger(RecalcTrigger,Trigger3M)),NA())</f>
        <v>2.0708916893159568E-2</v>
      </c>
      <c r="N2637" s="52">
        <f>IFERROR(_xll.qlIndexFixing(Index6M,$H2637,TRUE,_xll.ohTrigger(RecalcTrigger,Trigger6M)),NA())</f>
        <v>2.2286293847926943E-2</v>
      </c>
      <c r="O2637" s="52">
        <f>IFERROR(_xll.qlIndexFixing(ONIndex6M,I2637,TRUE,_xll.ohTrigger(RecalcTrigger,Trigger6M)),NA())</f>
        <v>2.2207454485974054E-2</v>
      </c>
      <c r="P2637" s="52">
        <f>IFERROR(_xll.qlIndexFixing(Index1Y,$H2637,TRUE,_xll.ohTrigger(RecalcTrigger,Trigger1Y)),NA())</f>
        <v>2.4184928994884974E-2</v>
      </c>
      <c r="Q2637" s="52">
        <f>IFERROR(_xll.qlIndexFixing(ONIndex1Y,I2637,TRUE,_xll.ohTrigger(RecalcTrigger,Trigger1Y)),NA())</f>
        <v>2.3984116434334624E-2</v>
      </c>
    </row>
    <row r="2638" spans="2:17" x14ac:dyDescent="0.2">
      <c r="B2638" s="46" t="s">
        <v>51</v>
      </c>
      <c r="D2638" s="49">
        <f>_xll.qlCalendarAdvance(LocalCalendar,$D2637,B2638,"f",FALSE)</f>
        <v>58120</v>
      </c>
      <c r="E2638" s="49">
        <f>_xll.qlInterestRateIndexValueDate(IndexON,D2638)</f>
        <v>58120</v>
      </c>
      <c r="F2638" s="52">
        <f>IFERROR(_xll.qlIndexFixing(IndexON,D2638,TRUE,_xll.ohTrigger(RecalcTrigger,TriggerON)),NA())</f>
        <v>1.7204794960741232E-2</v>
      </c>
      <c r="H2638" s="49">
        <f>_xll.qlCalendarAdvance(IborCalendar,$H2637,B2638,"f",FALSE)</f>
        <v>58106</v>
      </c>
      <c r="I2638" s="49">
        <f>_xll.qlInterestRateIndexValueDate(Index1M,$H2638)</f>
        <v>58110</v>
      </c>
      <c r="J2638" s="52">
        <f>IFERROR(_xll.qlIndexFixing(Index1M,$H2638,TRUE,_xll.ohTrigger(RecalcTrigger,Trigger1M)),NA())</f>
        <v>1.9271629548375722E-2</v>
      </c>
      <c r="K2638" s="52">
        <f>IFERROR(_xll.qlIndexFixing(ONIndex1M,I2638,TRUE,_xll.ohTrigger(RecalcTrigger,Trigger1M)),NA())</f>
        <v>1.9265416917768619E-2</v>
      </c>
      <c r="L2638" s="52">
        <f>IFERROR(_xll.qlIndexFixing(Index3M,H2638,TRUE,_xll.ohTrigger(RecalcTrigger,Trigger3M)),NA())</f>
        <v>2.0736642198427895E-2</v>
      </c>
      <c r="M2638" s="52">
        <f>IFERROR(_xll.qlIndexFixing(ONIndex3M,I2638,TRUE,_xll.ohTrigger(RecalcTrigger,Trigger3M)),NA())</f>
        <v>2.0705399809415326E-2</v>
      </c>
      <c r="N2638" s="52">
        <f>IFERROR(_xll.qlIndexFixing(Index6M,$H2638,TRUE,_xll.ohTrigger(RecalcTrigger,Trigger6M)),NA())</f>
        <v>2.228284599236964E-2</v>
      </c>
      <c r="O2638" s="52">
        <f>IFERROR(_xll.qlIndexFixing(ONIndex6M,I2638,TRUE,_xll.ohTrigger(RecalcTrigger,Trigger6M)),NA())</f>
        <v>2.2203924510462159E-2</v>
      </c>
      <c r="P2638" s="52">
        <f>IFERROR(_xll.qlIndexFixing(Index1Y,$H2638,TRUE,_xll.ohTrigger(RecalcTrigger,Trigger1Y)),NA())</f>
        <v>2.4181467928777286E-2</v>
      </c>
      <c r="Q2638" s="52">
        <f>IFERROR(_xll.qlIndexFixing(ONIndex1Y,I2638,TRUE,_xll.ohTrigger(RecalcTrigger,Trigger1Y)),NA())</f>
        <v>2.3980485093666459E-2</v>
      </c>
    </row>
    <row r="2639" spans="2:17" x14ac:dyDescent="0.2">
      <c r="B2639" s="46" t="s">
        <v>51</v>
      </c>
      <c r="D2639" s="49">
        <f>_xll.qlCalendarAdvance(LocalCalendar,$D2638,B2639,"f",FALSE)</f>
        <v>58127</v>
      </c>
      <c r="E2639" s="49">
        <f>_xll.qlInterestRateIndexValueDate(IndexON,D2639)</f>
        <v>58127</v>
      </c>
      <c r="F2639" s="52">
        <f>IFERROR(_xll.qlIndexFixing(IndexON,D2639,TRUE,_xll.ohTrigger(RecalcTrigger,TriggerON)),NA())</f>
        <v>1.7201218559339537E-2</v>
      </c>
      <c r="H2639" s="49">
        <f>_xll.qlCalendarAdvance(IborCalendar,$H2638,B2639,"f",FALSE)</f>
        <v>58113</v>
      </c>
      <c r="I2639" s="49">
        <f>_xll.qlInterestRateIndexValueDate(Index1M,$H2639)</f>
        <v>58117</v>
      </c>
      <c r="J2639" s="52">
        <f>IFERROR(_xll.qlIndexFixing(Index1M,$H2639,TRUE,_xll.ohTrigger(RecalcTrigger,Trigger1M)),NA())</f>
        <v>1.9267642515514716E-2</v>
      </c>
      <c r="K2639" s="52">
        <f>IFERROR(_xll.qlIndexFixing(ONIndex1M,I2639,TRUE,_xll.ohTrigger(RecalcTrigger,Trigger1M)),NA())</f>
        <v>1.9261415198492671E-2</v>
      </c>
      <c r="L2639" s="52">
        <f>IFERROR(_xll.qlIndexFixing(Index3M,H2639,TRUE,_xll.ohTrigger(RecalcTrigger,Trigger3M)),NA())</f>
        <v>2.0732826079612465E-2</v>
      </c>
      <c r="M2639" s="52">
        <f>IFERROR(_xll.qlIndexFixing(ONIndex3M,I2639,TRUE,_xll.ohTrigger(RecalcTrigger,Trigger3M)),NA())</f>
        <v>2.070189201599959E-2</v>
      </c>
      <c r="N2639" s="52">
        <f>IFERROR(_xll.qlIndexFixing(Index6M,$H2639,TRUE,_xll.ohTrigger(RecalcTrigger,Trigger6M)),NA())</f>
        <v>2.2279407588837799E-2</v>
      </c>
      <c r="O2639" s="52">
        <f>IFERROR(_xll.qlIndexFixing(ONIndex6M,I2639,TRUE,_xll.ohTrigger(RecalcTrigger,Trigger6M)),NA())</f>
        <v>2.2200403876917463E-2</v>
      </c>
      <c r="P2639" s="52">
        <f>IFERROR(_xll.qlIndexFixing(Index1Y,$H2639,TRUE,_xll.ohTrigger(RecalcTrigger,Trigger1Y)),NA())</f>
        <v>2.4178016838467761E-2</v>
      </c>
      <c r="Q2639" s="52">
        <f>IFERROR(_xll.qlIndexFixing(ONIndex1Y,I2639,TRUE,_xll.ohTrigger(RecalcTrigger,Trigger1Y)),NA())</f>
        <v>2.3976863479298061E-2</v>
      </c>
    </row>
    <row r="2640" spans="2:17" x14ac:dyDescent="0.2">
      <c r="B2640" s="46" t="s">
        <v>51</v>
      </c>
      <c r="D2640" s="49">
        <f>_xll.qlCalendarAdvance(LocalCalendar,$D2639,B2640,"f",FALSE)</f>
        <v>58134</v>
      </c>
      <c r="E2640" s="49">
        <f>_xll.qlInterestRateIndexValueDate(IndexON,D2640)</f>
        <v>58134</v>
      </c>
      <c r="F2640" s="52">
        <f>IFERROR(_xll.qlIndexFixing(IndexON,D2640,TRUE,_xll.ohTrigger(RecalcTrigger,TriggerON)),NA())</f>
        <v>1.7197818558445377E-2</v>
      </c>
      <c r="H2640" s="49">
        <f>_xll.qlCalendarAdvance(IborCalendar,$H2639,B2640,"f",FALSE)</f>
        <v>58120</v>
      </c>
      <c r="I2640" s="49">
        <f>_xll.qlInterestRateIndexValueDate(Index1M,$H2640)</f>
        <v>58124</v>
      </c>
      <c r="J2640" s="52">
        <f>IFERROR(_xll.qlIndexFixing(Index1M,$H2640,TRUE,_xll.ohTrigger(RecalcTrigger,Trigger1M)),NA())</f>
        <v>1.9263666097765357E-2</v>
      </c>
      <c r="K2640" s="52">
        <f>IFERROR(_xll.qlIndexFixing(ONIndex1M,I2640,TRUE,_xll.ohTrigger(RecalcTrigger,Trigger1M)),NA())</f>
        <v>1.9257424077618879E-2</v>
      </c>
      <c r="L2640" s="52">
        <f>IFERROR(_xll.qlIndexFixing(Index3M,H2640,TRUE,_xll.ohTrigger(RecalcTrigger,Trigger3M)),NA())</f>
        <v>2.0729369010080489E-2</v>
      </c>
      <c r="M2640" s="52">
        <f>IFERROR(_xll.qlIndexFixing(ONIndex3M,I2640,TRUE,_xll.ohTrigger(RecalcTrigger,Trigger3M)),NA())</f>
        <v>2.0698393512992297E-2</v>
      </c>
      <c r="N2640" s="52">
        <f>IFERROR(_xll.qlIndexFixing(Index6M,$H2640,TRUE,_xll.ohTrigger(RecalcTrigger,Trigger6M)),NA())</f>
        <v>2.2275978637283277E-2</v>
      </c>
      <c r="O2640" s="52">
        <f>IFERROR(_xll.qlIndexFixing(ONIndex6M,I2640,TRUE,_xll.ohTrigger(RecalcTrigger,Trigger6M)),NA())</f>
        <v>2.2196892585419903E-2</v>
      </c>
      <c r="P2640" s="52">
        <f>IFERROR(_xll.qlIndexFixing(Index1Y,$H2640,TRUE,_xll.ohTrigger(RecalcTrigger,Trigger1Y)),NA())</f>
        <v>2.4174575723854341E-2</v>
      </c>
      <c r="Q2640" s="52">
        <f>IFERROR(_xll.qlIndexFixing(ONIndex1Y,I2640,TRUE,_xll.ohTrigger(RecalcTrigger,Trigger1Y)),NA())</f>
        <v>2.3973251590989619E-2</v>
      </c>
    </row>
    <row r="2641" spans="2:17" x14ac:dyDescent="0.2">
      <c r="B2641" s="46" t="s">
        <v>51</v>
      </c>
      <c r="D2641" s="49">
        <f>_xll.qlCalendarAdvance(LocalCalendar,$D2640,B2641,"f",FALSE)</f>
        <v>58141</v>
      </c>
      <c r="E2641" s="49">
        <f>_xll.qlInterestRateIndexValueDate(IndexON,D2641)</f>
        <v>58141</v>
      </c>
      <c r="F2641" s="52">
        <f>IFERROR(_xll.qlIndexFixing(IndexON,D2641,TRUE,_xll.ohTrigger(RecalcTrigger,TriggerON)),NA())</f>
        <v>1.7194427624298569E-2</v>
      </c>
      <c r="H2641" s="49">
        <f>_xll.qlCalendarAdvance(IborCalendar,$H2640,B2641,"f",FALSE)</f>
        <v>58127</v>
      </c>
      <c r="I2641" s="49">
        <f>_xll.qlInterestRateIndexValueDate(Index1M,$H2641)</f>
        <v>58131</v>
      </c>
      <c r="J2641" s="52">
        <f>IFERROR(_xll.qlIndexFixing(Index1M,$H2641,TRUE,_xll.ohTrigger(RecalcTrigger,Trigger1M)),NA())</f>
        <v>1.9259700295130498E-2</v>
      </c>
      <c r="K2641" s="52">
        <f>IFERROR(_xll.qlIndexFixing(ONIndex1M,I2641,TRUE,_xll.ohTrigger(RecalcTrigger,Trigger1M)),NA())</f>
        <v>1.9253443555546923E-2</v>
      </c>
      <c r="L2641" s="52">
        <f>IFERROR(_xll.qlIndexFixing(Index3M,H2641,TRUE,_xll.ohTrigger(RecalcTrigger,Trigger3M)),NA())</f>
        <v>2.0726272395852587E-2</v>
      </c>
      <c r="M2641" s="52">
        <f>IFERROR(_xll.qlIndexFixing(ONIndex3M,I2641,TRUE,_xll.ohTrigger(RecalcTrigger,Trigger3M)),NA())</f>
        <v>2.0694904300633254E-2</v>
      </c>
      <c r="N2641" s="52">
        <f>IFERROR(_xll.qlIndexFixing(Index6M,$H2641,TRUE,_xll.ohTrigger(RecalcTrigger,Trigger6M)),NA())</f>
        <v>2.2273004588706659E-2</v>
      </c>
      <c r="O2641" s="52">
        <f>IFERROR(_xll.qlIndexFixing(ONIndex6M,I2641,TRUE,_xll.ohTrigger(RecalcTrigger,Trigger6M)),NA())</f>
        <v>2.2193390636209287E-2</v>
      </c>
      <c r="P2641" s="52">
        <f>IFERROR(_xll.qlIndexFixing(Index1Y,$H2641,TRUE,_xll.ohTrigger(RecalcTrigger,Trigger1Y)),NA())</f>
        <v>2.4171144584835189E-2</v>
      </c>
      <c r="Q2641" s="52">
        <f>IFERROR(_xll.qlIndexFixing(ONIndex1Y,I2641,TRUE,_xll.ohTrigger(RecalcTrigger,Trigger1Y)),NA())</f>
        <v>2.396964942906088E-2</v>
      </c>
    </row>
    <row r="2642" spans="2:17" x14ac:dyDescent="0.2">
      <c r="B2642" s="46" t="s">
        <v>51</v>
      </c>
      <c r="D2642" s="49">
        <f>_xll.qlCalendarAdvance(LocalCalendar,$D2641,B2642,"f",FALSE)</f>
        <v>58148</v>
      </c>
      <c r="E2642" s="49">
        <f>_xll.qlInterestRateIndexValueDate(IndexON,D2642)</f>
        <v>58148</v>
      </c>
      <c r="F2642" s="52">
        <f>IFERROR(_xll.qlIndexFixing(IndexON,D2642,TRUE,_xll.ohTrigger(RecalcTrigger,TriggerON)),NA())</f>
        <v>1.7191045756899115E-2</v>
      </c>
      <c r="H2642" s="49">
        <f>_xll.qlCalendarAdvance(IborCalendar,$H2641,B2642,"f",FALSE)</f>
        <v>58134</v>
      </c>
      <c r="I2642" s="49">
        <f>_xll.qlInterestRateIndexValueDate(Index1M,$H2642)</f>
        <v>58138</v>
      </c>
      <c r="J2642" s="52">
        <f>IFERROR(_xll.qlIndexFixing(Index1M,$H2642,TRUE,_xll.ohTrigger(RecalcTrigger,Trigger1M)),NA())</f>
        <v>1.9256444654552358E-2</v>
      </c>
      <c r="K2642" s="52">
        <f>IFERROR(_xll.qlIndexFixing(ONIndex1M,I2642,TRUE,_xll.ohTrigger(RecalcTrigger,Trigger1M)),NA())</f>
        <v>1.9249473631957059E-2</v>
      </c>
      <c r="L2642" s="52">
        <f>IFERROR(_xll.qlIndexFixing(Index3M,H2642,TRUE,_xll.ohTrigger(RecalcTrigger,Trigger3M)),NA())</f>
        <v>2.0723186120566187E-2</v>
      </c>
      <c r="M2642" s="52">
        <f>IFERROR(_xll.qlIndexFixing(ONIndex3M,I2642,TRUE,_xll.ohTrigger(RecalcTrigger,Trigger3M)),NA())</f>
        <v>2.0691424378602719E-2</v>
      </c>
      <c r="N2642" s="52">
        <f>IFERROR(_xll.qlIndexFixing(Index6M,$H2642,TRUE,_xll.ohTrigger(RecalcTrigger,Trigger6M)),NA())</f>
        <v>2.2270487027905236E-2</v>
      </c>
      <c r="O2642" s="52">
        <f>IFERROR(_xll.qlIndexFixing(ONIndex6M,I2642,TRUE,_xll.ohTrigger(RecalcTrigger,Trigger6M)),NA())</f>
        <v>2.2189898028965871E-2</v>
      </c>
      <c r="P2642" s="52">
        <f>IFERROR(_xll.qlIndexFixing(Index1Y,$H2642,TRUE,_xll.ohTrigger(RecalcTrigger,Trigger1Y)),NA())</f>
        <v>2.4168290304513767E-2</v>
      </c>
      <c r="Q2642" s="52">
        <f>IFERROR(_xll.qlIndexFixing(ONIndex1Y,I2642,TRUE,_xll.ohTrigger(RecalcTrigger,Trigger1Y)),NA())</f>
        <v>2.3966056993192097E-2</v>
      </c>
    </row>
    <row r="2643" spans="2:17" x14ac:dyDescent="0.2">
      <c r="B2643" s="46" t="s">
        <v>51</v>
      </c>
      <c r="D2643" s="49">
        <f>_xll.qlCalendarAdvance(LocalCalendar,$D2642,B2643,"f",FALSE)</f>
        <v>58155</v>
      </c>
      <c r="E2643" s="49">
        <f>_xll.qlInterestRateIndexValueDate(IndexON,D2643)</f>
        <v>58155</v>
      </c>
      <c r="F2643" s="52">
        <f>IFERROR(_xll.qlIndexFixing(IndexON,D2643,TRUE,_xll.ohTrigger(RecalcTrigger,TriggerON)),NA())</f>
        <v>1.7187672956300304E-2</v>
      </c>
      <c r="H2643" s="49">
        <f>_xll.qlCalendarAdvance(IborCalendar,$H2642,B2643,"f",FALSE)</f>
        <v>58141</v>
      </c>
      <c r="I2643" s="49">
        <f>_xll.qlInterestRateIndexValueDate(Index1M,$H2643)</f>
        <v>58145</v>
      </c>
      <c r="J2643" s="52">
        <f>IFERROR(_xll.qlIndexFixing(Index1M,$H2643,TRUE,_xll.ohTrigger(RecalcTrigger,Trigger1M)),NA())</f>
        <v>1.9252501724685879E-2</v>
      </c>
      <c r="K2643" s="52">
        <f>IFERROR(_xll.qlIndexFixing(ONIndex1M,I2643,TRUE,_xll.ohTrigger(RecalcTrigger,Trigger1M)),NA())</f>
        <v>1.9245514307009159E-2</v>
      </c>
      <c r="L2643" s="52">
        <f>IFERROR(_xll.qlIndexFixing(Index3M,H2643,TRUE,_xll.ohTrigger(RecalcTrigger,Trigger3M)),NA())</f>
        <v>2.0719758014750449E-2</v>
      </c>
      <c r="M2643" s="52">
        <f>IFERROR(_xll.qlIndexFixing(ONIndex3M,I2643,TRUE,_xll.ohTrigger(RecalcTrigger,Trigger3M)),NA())</f>
        <v>2.0687953746900689E-2</v>
      </c>
      <c r="N2643" s="52">
        <f>IFERROR(_xll.qlIndexFixing(Index6M,$H2643,TRUE,_xll.ohTrigger(RecalcTrigger,Trigger6M)),NA())</f>
        <v>2.2267087830185849E-2</v>
      </c>
      <c r="O2643" s="52">
        <f>IFERROR(_xll.qlIndexFixing(ONIndex6M,I2643,TRUE,_xll.ohTrigger(RecalcTrigger,Trigger6M)),NA())</f>
        <v>2.2186414763769591E-2</v>
      </c>
      <c r="P2643" s="52">
        <f>IFERROR(_xll.qlIndexFixing(Index1Y,$H2643,TRUE,_xll.ohTrigger(RecalcTrigger,Trigger1Y)),NA())</f>
        <v>2.4164879602698582E-2</v>
      </c>
      <c r="Q2643" s="52">
        <f>IFERROR(_xll.qlIndexFixing(ONIndex1Y,I2643,TRUE,_xll.ohTrigger(RecalcTrigger,Trigger1Y)),NA())</f>
        <v>2.3962474283463209E-2</v>
      </c>
    </row>
    <row r="2644" spans="2:17" x14ac:dyDescent="0.2">
      <c r="B2644" s="46" t="s">
        <v>51</v>
      </c>
      <c r="D2644" s="49">
        <f>_xll.qlCalendarAdvance(LocalCalendar,$D2643,B2644,"f",FALSE)</f>
        <v>58162</v>
      </c>
      <c r="E2644" s="49">
        <f>_xll.qlInterestRateIndexValueDate(IndexON,D2644)</f>
        <v>58162</v>
      </c>
      <c r="F2644" s="52">
        <f>IFERROR(_xll.qlIndexFixing(IndexON,D2644,TRUE,_xll.ohTrigger(RecalcTrigger,TriggerON)),NA())</f>
        <v>1.7184309222448846E-2</v>
      </c>
      <c r="H2644" s="49">
        <f>_xll.qlCalendarAdvance(IborCalendar,$H2643,B2644,"f",FALSE)</f>
        <v>58148</v>
      </c>
      <c r="I2644" s="49">
        <f>_xll.qlInterestRateIndexValueDate(Index1M,$H2644)</f>
        <v>58152</v>
      </c>
      <c r="J2644" s="52">
        <f>IFERROR(_xll.qlIndexFixing(Index1M,$H2644,TRUE,_xll.ohTrigger(RecalcTrigger,Trigger1M)),NA())</f>
        <v>1.9248569411738359E-2</v>
      </c>
      <c r="K2644" s="52">
        <f>IFERROR(_xll.qlIndexFixing(ONIndex1M,I2644,TRUE,_xll.ohTrigger(RecalcTrigger,Trigger1M)),NA())</f>
        <v>1.9241565580703224E-2</v>
      </c>
      <c r="L2644" s="52">
        <f>IFERROR(_xll.qlIndexFixing(Index3M,H2644,TRUE,_xll.ohTrigger(RecalcTrigger,Trigger3M)),NA())</f>
        <v>2.0716339250980109E-2</v>
      </c>
      <c r="M2644" s="52">
        <f>IFERROR(_xll.qlIndexFixing(ONIndex3M,I2644,TRUE,_xll.ohTrigger(RecalcTrigger,Trigger3M)),NA())</f>
        <v>2.068449240584691E-2</v>
      </c>
      <c r="N2644" s="52">
        <f>IFERROR(_xll.qlIndexFixing(Index6M,$H2644,TRUE,_xll.ohTrigger(RecalcTrigger,Trigger6M)),NA())</f>
        <v>2.2263698086080006E-2</v>
      </c>
      <c r="O2644" s="52">
        <f>IFERROR(_xll.qlIndexFixing(ONIndex6M,I2644,TRUE,_xll.ohTrigger(RecalcTrigger,Trigger6M)),NA())</f>
        <v>2.2182940840620446E-2</v>
      </c>
      <c r="P2644" s="52">
        <f>IFERROR(_xll.qlIndexFixing(Index1Y,$H2644,TRUE,_xll.ohTrigger(RecalcTrigger,Trigger1Y)),NA())</f>
        <v>2.4161478876859727E-2</v>
      </c>
      <c r="Q2644" s="52">
        <f>IFERROR(_xll.qlIndexFixing(ONIndex1Y,I2644,TRUE,_xll.ohTrigger(RecalcTrigger,Trigger1Y)),NA())</f>
        <v>2.3958901300114022E-2</v>
      </c>
    </row>
    <row r="2645" spans="2:17" x14ac:dyDescent="0.2">
      <c r="B2645" s="46" t="s">
        <v>51</v>
      </c>
      <c r="D2645" s="49">
        <f>_xll.qlCalendarAdvance(LocalCalendar,$D2644,B2645,"f",FALSE)</f>
        <v>58169</v>
      </c>
      <c r="E2645" s="49">
        <f>_xll.qlInterestRateIndexValueDate(IndexON,D2645)</f>
        <v>58169</v>
      </c>
      <c r="F2645" s="52">
        <f>IFERROR(_xll.qlIndexFixing(IndexON,D2645,TRUE,_xll.ohTrigger(RecalcTrigger,TriggerON)),NA())</f>
        <v>1.7180954555344741E-2</v>
      </c>
      <c r="H2645" s="49">
        <f>_xll.qlCalendarAdvance(IborCalendar,$H2644,B2645,"f",FALSE)</f>
        <v>58155</v>
      </c>
      <c r="I2645" s="49">
        <f>_xll.qlInterestRateIndexValueDate(Index1M,$H2645)</f>
        <v>58159</v>
      </c>
      <c r="J2645" s="52">
        <f>IFERROR(_xll.qlIndexFixing(Index1M,$H2645,TRUE,_xll.ohTrigger(RecalcTrigger,Trigger1M)),NA())</f>
        <v>1.9244647715689164E-2</v>
      </c>
      <c r="K2645" s="52">
        <f>IFERROR(_xll.qlIndexFixing(ONIndex1M,I2645,TRUE,_xll.ohTrigger(RecalcTrigger,Trigger1M)),NA())</f>
        <v>1.9237627453119188E-2</v>
      </c>
      <c r="L2645" s="52">
        <f>IFERROR(_xll.qlIndexFixing(Index3M,H2645,TRUE,_xll.ohTrigger(RecalcTrigger,Trigger3M)),NA())</f>
        <v>2.0712929829229967E-2</v>
      </c>
      <c r="M2645" s="52">
        <f>IFERROR(_xll.qlIndexFixing(ONIndex3M,I2645,TRUE,_xll.ohTrigger(RecalcTrigger,Trigger3M)),NA())</f>
        <v>2.0681040355121638E-2</v>
      </c>
      <c r="N2645" s="52">
        <f>IFERROR(_xll.qlIndexFixing(Index6M,$H2645,TRUE,_xll.ohTrigger(RecalcTrigger,Trigger6M)),NA())</f>
        <v>2.226031779553992E-2</v>
      </c>
      <c r="O2645" s="52">
        <f>IFERROR(_xll.qlIndexFixing(ONIndex6M,I2645,TRUE,_xll.ohTrigger(RecalcTrigger,Trigger6M)),NA())</f>
        <v>2.2179476259838182E-2</v>
      </c>
      <c r="P2645" s="52">
        <f>IFERROR(_xll.qlIndexFixing(Index1Y,$H2645,TRUE,_xll.ohTrigger(RecalcTrigger,Trigger1Y)),NA())</f>
        <v>2.4158088126896737E-2</v>
      </c>
      <c r="Q2645" s="52">
        <f>IFERROR(_xll.qlIndexFixing(ONIndex1Y,I2645,TRUE,_xll.ohTrigger(RecalcTrigger,Trigger1Y)),NA())</f>
        <v>2.39553380430646E-2</v>
      </c>
    </row>
    <row r="2646" spans="2:17" x14ac:dyDescent="0.2">
      <c r="B2646" s="46" t="s">
        <v>51</v>
      </c>
      <c r="D2646" s="49">
        <f>_xll.qlCalendarAdvance(LocalCalendar,$D2645,B2646,"f",FALSE)</f>
        <v>58176</v>
      </c>
      <c r="E2646" s="49">
        <f>_xll.qlInterestRateIndexValueDate(IndexON,D2646)</f>
        <v>58176</v>
      </c>
      <c r="F2646" s="52">
        <f>IFERROR(_xll.qlIndexFixing(IndexON,D2646,TRUE,_xll.ohTrigger(RecalcTrigger,TriggerON)),NA())</f>
        <v>1.7177608955041279E-2</v>
      </c>
      <c r="H2646" s="49">
        <f>_xll.qlCalendarAdvance(IborCalendar,$H2645,B2646,"f",FALSE)</f>
        <v>58166</v>
      </c>
      <c r="I2646" s="49">
        <f>_xll.qlInterestRateIndexValueDate(Index1M,$H2646)</f>
        <v>58168</v>
      </c>
      <c r="J2646" s="52">
        <f>IFERROR(_xll.qlIndexFixing(Index1M,$H2646,TRUE,_xll.ohTrigger(RecalcTrigger,Trigger1M)),NA())</f>
        <v>1.9240092505671574E-2</v>
      </c>
      <c r="K2646" s="52">
        <f>IFERROR(_xll.qlIndexFixing(ONIndex1M,I2646,TRUE,_xll.ohTrigger(RecalcTrigger,Trigger1M)),NA())</f>
        <v>1.9232579719528076E-2</v>
      </c>
      <c r="L2646" s="52">
        <f>IFERROR(_xll.qlIndexFixing(Index3M,H2646,TRUE,_xll.ohTrigger(RecalcTrigger,Trigger3M)),NA())</f>
        <v>2.0708206351287197E-2</v>
      </c>
      <c r="M2646" s="52">
        <f>IFERROR(_xll.qlIndexFixing(ONIndex3M,I2646,TRUE,_xll.ohTrigger(RecalcTrigger,Trigger3M)),NA())</f>
        <v>2.0676615655474961E-2</v>
      </c>
      <c r="N2646" s="52">
        <f>IFERROR(_xll.qlIndexFixing(Index6M,$H2646,TRUE,_xll.ohTrigger(RecalcTrigger,Trigger6M)),NA())</f>
        <v>2.225553755431409E-2</v>
      </c>
      <c r="O2646" s="52">
        <f>IFERROR(_xll.qlIndexFixing(ONIndex6M,I2646,TRUE,_xll.ohTrigger(RecalcTrigger,Trigger6M)),NA())</f>
        <v>2.2175035525657805E-2</v>
      </c>
      <c r="P2646" s="52">
        <f>IFERROR(_xll.qlIndexFixing(Index1Y,$H2646,TRUE,_xll.ohTrigger(RecalcTrigger,Trigger1Y)),NA())</f>
        <v>2.4154881410961393E-2</v>
      </c>
      <c r="Q2646" s="52">
        <f>IFERROR(_xll.qlIndexFixing(ONIndex1Y,I2646,TRUE,_xll.ohTrigger(RecalcTrigger,Trigger1Y)),NA())</f>
        <v>2.3950771003997673E-2</v>
      </c>
    </row>
    <row r="2647" spans="2:17" x14ac:dyDescent="0.2">
      <c r="B2647" s="46" t="s">
        <v>51</v>
      </c>
      <c r="D2647" s="49">
        <f>_xll.qlCalendarAdvance(LocalCalendar,$D2646,B2647,"f",FALSE)</f>
        <v>58183</v>
      </c>
      <c r="E2647" s="49">
        <f>_xll.qlInterestRateIndexValueDate(IndexON,D2647)</f>
        <v>58183</v>
      </c>
      <c r="F2647" s="52">
        <f>IFERROR(_xll.qlIndexFixing(IndexON,D2647,TRUE,_xll.ohTrigger(RecalcTrigger,TriggerON)),NA())</f>
        <v>1.7174272421458525E-2</v>
      </c>
      <c r="H2647" s="49">
        <f>_xll.qlCalendarAdvance(IborCalendar,$H2646,B2647,"f",FALSE)</f>
        <v>58173</v>
      </c>
      <c r="I2647" s="49">
        <f>_xll.qlInterestRateIndexValueDate(Index1M,$H2647)</f>
        <v>58175</v>
      </c>
      <c r="J2647" s="52">
        <f>IFERROR(_xll.qlIndexFixing(Index1M,$H2647,TRUE,_xll.ohTrigger(RecalcTrigger,Trigger1M)),NA())</f>
        <v>1.9235959911516887E-2</v>
      </c>
      <c r="K2647" s="52">
        <f>IFERROR(_xll.qlIndexFixing(ONIndex1M,I2647,TRUE,_xll.ohTrigger(RecalcTrigger,Trigger1M)),NA())</f>
        <v>1.9228665817285773E-2</v>
      </c>
      <c r="L2647" s="52">
        <f>IFERROR(_xll.qlIndexFixing(Index3M,H2647,TRUE,_xll.ohTrigger(RecalcTrigger,Trigger3M)),NA())</f>
        <v>2.0704817809755433E-2</v>
      </c>
      <c r="M2647" s="52">
        <f>IFERROR(_xll.qlIndexFixing(ONIndex3M,I2647,TRUE,_xll.ohTrigger(RecalcTrigger,Trigger3M)),NA())</f>
        <v>2.0673184840003245E-2</v>
      </c>
      <c r="N2647" s="52">
        <f>IFERROR(_xll.qlIndexFixing(Index6M,$H2647,TRUE,_xll.ohTrigger(RecalcTrigger,Trigger6M)),NA())</f>
        <v>2.2252178402992397E-2</v>
      </c>
      <c r="O2647" s="52">
        <f>IFERROR(_xll.qlIndexFixing(ONIndex6M,I2647,TRUE,_xll.ohTrigger(RecalcTrigger,Trigger6M)),NA())</f>
        <v>2.2171592297954845E-2</v>
      </c>
      <c r="P2647" s="52">
        <f>IFERROR(_xll.qlIndexFixing(Index1Y,$H2647,TRUE,_xll.ohTrigger(RecalcTrigger,Trigger1Y)),NA())</f>
        <v>2.4151514441386506E-2</v>
      </c>
      <c r="Q2647" s="52">
        <f>IFERROR(_xll.qlIndexFixing(ONIndex1Y,I2647,TRUE,_xll.ohTrigger(RecalcTrigger,Trigger1Y)),NA())</f>
        <v>2.3947229978205087E-2</v>
      </c>
    </row>
    <row r="2648" spans="2:17" x14ac:dyDescent="0.2">
      <c r="B2648" s="46" t="s">
        <v>51</v>
      </c>
      <c r="D2648" s="49">
        <f>_xll.qlCalendarAdvance(LocalCalendar,$D2647,B2648,"f",FALSE)</f>
        <v>58190</v>
      </c>
      <c r="E2648" s="49">
        <f>_xll.qlInterestRateIndexValueDate(IndexON,D2648)</f>
        <v>58190</v>
      </c>
      <c r="F2648" s="52">
        <f>IFERROR(_xll.qlIndexFixing(IndexON,D2648,TRUE,_xll.ohTrigger(RecalcTrigger,TriggerON)),NA())</f>
        <v>1.7170944954649769E-2</v>
      </c>
      <c r="H2648" s="49">
        <f>_xll.qlCalendarAdvance(IborCalendar,$H2647,B2648,"f",FALSE)</f>
        <v>58180</v>
      </c>
      <c r="I2648" s="49">
        <f>_xll.qlInterestRateIndexValueDate(Index1M,$H2648)</f>
        <v>58182</v>
      </c>
      <c r="J2648" s="52">
        <f>IFERROR(_xll.qlIndexFixing(Index1M,$H2648,TRUE,_xll.ohTrigger(RecalcTrigger,Trigger1M)),NA())</f>
        <v>1.9232073650391479E-2</v>
      </c>
      <c r="K2648" s="52">
        <f>IFERROR(_xll.qlIndexFixing(ONIndex1M,I2648,TRUE,_xll.ohTrigger(RecalcTrigger,Trigger1M)),NA())</f>
        <v>1.922476251376537E-2</v>
      </c>
      <c r="L2648" s="52">
        <f>IFERROR(_xll.qlIndexFixing(Index3M,H2648,TRUE,_xll.ohTrigger(RecalcTrigger,Trigger3M)),NA())</f>
        <v>2.0701438609600571E-2</v>
      </c>
      <c r="M2648" s="52">
        <f>IFERROR(_xll.qlIndexFixing(ONIndex3M,I2648,TRUE,_xll.ohTrigger(RecalcTrigger,Trigger3M)),NA())</f>
        <v>2.0669763315099843E-2</v>
      </c>
      <c r="N2648" s="52">
        <f>IFERROR(_xll.qlIndexFixing(Index6M,$H2648,TRUE,_xll.ohTrigger(RecalcTrigger,Trigger6M)),NA())</f>
        <v>2.2248828704469467E-2</v>
      </c>
      <c r="O2648" s="52">
        <f>IFERROR(_xll.qlIndexFixing(ONIndex6M,I2648,TRUE,_xll.ohTrigger(RecalcTrigger,Trigger6M)),NA())</f>
        <v>2.2168158412458894E-2</v>
      </c>
      <c r="P2648" s="52">
        <f>IFERROR(_xll.qlIndexFixing(Index1Y,$H2648,TRUE,_xll.ohTrigger(RecalcTrigger,Trigger1Y)),NA())</f>
        <v>2.4148727617656036E-2</v>
      </c>
      <c r="Q2648" s="52">
        <f>IFERROR(_xll.qlIndexFixing(ONIndex1Y,I2648,TRUE,_xll.ohTrigger(RecalcTrigger,Trigger1Y)),NA())</f>
        <v>2.3943698678552394E-2</v>
      </c>
    </row>
    <row r="2649" spans="2:17" x14ac:dyDescent="0.2">
      <c r="B2649" s="46" t="s">
        <v>51</v>
      </c>
      <c r="D2649" s="49">
        <f>_xll.qlCalendarAdvance(LocalCalendar,$D2648,B2649,"f",FALSE)</f>
        <v>58197</v>
      </c>
      <c r="E2649" s="49">
        <f>_xll.qlInterestRateIndexValueDate(IndexON,D2649)</f>
        <v>58197</v>
      </c>
      <c r="F2649" s="52">
        <f>IFERROR(_xll.qlIndexFixing(IndexON,D2649,TRUE,_xll.ohTrigger(RecalcTrigger,TriggerON)),NA())</f>
        <v>1.7167626554615012E-2</v>
      </c>
      <c r="H2649" s="49">
        <f>_xll.qlCalendarAdvance(IborCalendar,$H2648,B2649,"f",FALSE)</f>
        <v>58187</v>
      </c>
      <c r="I2649" s="49">
        <f>_xll.qlInterestRateIndexValueDate(Index1M,$H2649)</f>
        <v>58189</v>
      </c>
      <c r="J2649" s="52">
        <f>IFERROR(_xll.qlIndexFixing(Index1M,$H2649,TRUE,_xll.ohTrigger(RecalcTrigger,Trigger1M)),NA())</f>
        <v>1.9228435375193698E-2</v>
      </c>
      <c r="K2649" s="52">
        <f>IFERROR(_xll.qlIndexFixing(ONIndex1M,I2649,TRUE,_xll.ohTrigger(RecalcTrigger,Trigger1M)),NA())</f>
        <v>1.9220869808647123E-2</v>
      </c>
      <c r="L2649" s="52">
        <f>IFERROR(_xll.qlIndexFixing(Index3M,H2649,TRUE,_xll.ohTrigger(RecalcTrigger,Trigger3M)),NA())</f>
        <v>2.069806875079714E-2</v>
      </c>
      <c r="M2649" s="52">
        <f>IFERROR(_xll.qlIndexFixing(ONIndex3M,I2649,TRUE,_xll.ohTrigger(RecalcTrigger,Trigger3M)),NA())</f>
        <v>2.0666351080604883E-2</v>
      </c>
      <c r="N2649" s="52">
        <f>IFERROR(_xll.qlIndexFixing(Index6M,$H2649,TRUE,_xll.ohTrigger(RecalcTrigger,Trigger6M)),NA())</f>
        <v>2.2245488458695069E-2</v>
      </c>
      <c r="O2649" s="52">
        <f>IFERROR(_xll.qlIndexFixing(ONIndex6M,I2649,TRUE,_xll.ohTrigger(RecalcTrigger,Trigger6M)),NA())</f>
        <v>2.2164733869010078E-2</v>
      </c>
      <c r="P2649" s="52">
        <f>IFERROR(_xll.qlIndexFixing(Index1Y,$H2649,TRUE,_xll.ohTrigger(RecalcTrigger,Trigger1Y)),NA())</f>
        <v>2.4144810432882521E-2</v>
      </c>
      <c r="Q2649" s="52">
        <f>IFERROR(_xll.qlIndexFixing(ONIndex1Y,I2649,TRUE,_xll.ohTrigger(RecalcTrigger,Trigger1Y)),NA())</f>
        <v>2.3940177105279403E-2</v>
      </c>
    </row>
    <row r="2650" spans="2:17" x14ac:dyDescent="0.2">
      <c r="B2650" s="46" t="s">
        <v>51</v>
      </c>
      <c r="D2650" s="49">
        <f>_xll.qlCalendarAdvance(LocalCalendar,$D2649,B2650,"f",FALSE)</f>
        <v>58204</v>
      </c>
      <c r="E2650" s="49">
        <f>_xll.qlInterestRateIndexValueDate(IndexON,D2650)</f>
        <v>58204</v>
      </c>
      <c r="F2650" s="52">
        <f>IFERROR(_xll.qlIndexFixing(IndexON,D2650,TRUE,_xll.ohTrigger(RecalcTrigger,TriggerON)),NA())</f>
        <v>1.7164317221327607E-2</v>
      </c>
      <c r="H2650" s="49">
        <f>_xll.qlCalendarAdvance(IborCalendar,$H2649,B2650,"f",FALSE)</f>
        <v>58194</v>
      </c>
      <c r="I2650" s="49">
        <f>_xll.qlInterestRateIndexValueDate(Index1M,$H2650)</f>
        <v>58196</v>
      </c>
      <c r="J2650" s="52">
        <f>IFERROR(_xll.qlIndexFixing(Index1M,$H2650,TRUE,_xll.ohTrigger(RecalcTrigger,Trigger1M)),NA())</f>
        <v>1.9224332980511405E-2</v>
      </c>
      <c r="K2650" s="52">
        <f>IFERROR(_xll.qlIndexFixing(ONIndex1M,I2650,TRUE,_xll.ohTrigger(RecalcTrigger,Trigger1M)),NA())</f>
        <v>1.9216987702250776E-2</v>
      </c>
      <c r="L2650" s="52">
        <f>IFERROR(_xll.qlIndexFixing(Index3M,H2650,TRUE,_xll.ohTrigger(RecalcTrigger,Trigger3M)),NA())</f>
        <v>2.0695063790947255E-2</v>
      </c>
      <c r="M2650" s="52">
        <f>IFERROR(_xll.qlIndexFixing(ONIndex3M,I2650,TRUE,_xll.ohTrigger(RecalcTrigger,Trigger3M)),NA())</f>
        <v>2.066294813643843E-2</v>
      </c>
      <c r="N2650" s="52">
        <f>IFERROR(_xll.qlIndexFixing(Index6M,$H2650,TRUE,_xll.ohTrigger(RecalcTrigger,Trigger6M)),NA())</f>
        <v>2.2243507624979036E-2</v>
      </c>
      <c r="O2650" s="52">
        <f>IFERROR(_xll.qlIndexFixing(ONIndex6M,I2650,TRUE,_xll.ohTrigger(RecalcTrigger,Trigger6M)),NA())</f>
        <v>2.2161318667448526E-2</v>
      </c>
      <c r="P2650" s="52">
        <f>IFERROR(_xll.qlIndexFixing(Index1Y,$H2650,TRUE,_xll.ohTrigger(RecalcTrigger,Trigger1Y)),NA())</f>
        <v>2.4142044545119687E-2</v>
      </c>
      <c r="Q2650" s="52">
        <f>IFERROR(_xll.qlIndexFixing(ONIndex1Y,I2650,TRUE,_xll.ohTrigger(RecalcTrigger,Trigger1Y)),NA())</f>
        <v>2.3936665257986434E-2</v>
      </c>
    </row>
    <row r="2651" spans="2:17" x14ac:dyDescent="0.2">
      <c r="B2651" s="46" t="s">
        <v>51</v>
      </c>
      <c r="D2651" s="49">
        <f>_xll.qlCalendarAdvance(LocalCalendar,$D2650,B2651,"f",FALSE)</f>
        <v>58211</v>
      </c>
      <c r="E2651" s="49">
        <f>_xll.qlInterestRateIndexValueDate(IndexON,D2651)</f>
        <v>58211</v>
      </c>
      <c r="F2651" s="52">
        <f>IFERROR(_xll.qlIndexFixing(IndexON,D2651,TRUE,_xll.ohTrigger(RecalcTrigger,TriggerON)),NA())</f>
        <v>1.7161016954787556E-2</v>
      </c>
      <c r="H2651" s="49">
        <f>_xll.qlCalendarAdvance(IborCalendar,$H2650,B2651,"f",FALSE)</f>
        <v>58201</v>
      </c>
      <c r="I2651" s="49">
        <f>_xll.qlInterestRateIndexValueDate(Index1M,$H2651)</f>
        <v>58203</v>
      </c>
      <c r="J2651" s="52">
        <f>IFERROR(_xll.qlIndexFixing(Index1M,$H2651,TRUE,_xll.ohTrigger(RecalcTrigger,Trigger1M)),NA())</f>
        <v>1.9220478571736754E-2</v>
      </c>
      <c r="K2651" s="52">
        <f>IFERROR(_xll.qlIndexFixing(ONIndex1M,I2651,TRUE,_xll.ohTrigger(RecalcTrigger,Trigger1M)),NA())</f>
        <v>1.9213116194496394E-2</v>
      </c>
      <c r="L2651" s="52">
        <f>IFERROR(_xll.qlIndexFixing(Index3M,H2651,TRUE,_xll.ohTrigger(RecalcTrigger,Trigger3M)),NA())</f>
        <v>2.0691713089920183E-2</v>
      </c>
      <c r="M2651" s="52">
        <f>IFERROR(_xll.qlIndexFixing(ONIndex3M,I2651,TRUE,_xll.ohTrigger(RecalcTrigger,Trigger3M)),NA())</f>
        <v>2.0659554482840292E-2</v>
      </c>
      <c r="N2651" s="52">
        <f>IFERROR(_xll.qlIndexFixing(Index6M,$H2651,TRUE,_xll.ohTrigger(RecalcTrigger,Trigger6M)),NA())</f>
        <v>2.2240187698333184E-2</v>
      </c>
      <c r="O2651" s="52">
        <f>IFERROR(_xll.qlIndexFixing(ONIndex6M,I2651,TRUE,_xll.ohTrigger(RecalcTrigger,Trigger6M)),NA())</f>
        <v>2.2157912808253855E-2</v>
      </c>
      <c r="P2651" s="52">
        <f>IFERROR(_xll.qlIndexFixing(Index1Y,$H2651,TRUE,_xll.ohTrigger(RecalcTrigger,Trigger1Y)),NA())</f>
        <v>2.4138146331240697E-2</v>
      </c>
      <c r="Q2651" s="52">
        <f>IFERROR(_xll.qlIndexFixing(ONIndex1Y,I2651,TRUE,_xll.ohTrigger(RecalcTrigger,Trigger1Y)),NA())</f>
        <v>2.3933163137153102E-2</v>
      </c>
    </row>
    <row r="2652" spans="2:17" x14ac:dyDescent="0.2">
      <c r="B2652" s="46" t="s">
        <v>51</v>
      </c>
      <c r="D2652" s="49">
        <f>_xll.qlCalendarAdvance(LocalCalendar,$D2651,B2652,"f",FALSE)</f>
        <v>58218</v>
      </c>
      <c r="E2652" s="49">
        <f>_xll.qlInterestRateIndexValueDate(IndexON,D2652)</f>
        <v>58218</v>
      </c>
      <c r="F2652" s="52">
        <f>IFERROR(_xll.qlIndexFixing(IndexON,D2652,TRUE,_xll.ohTrigger(RecalcTrigger,TriggerON)),NA())</f>
        <v>1.7157899917652486E-2</v>
      </c>
      <c r="H2652" s="49">
        <f>_xll.qlCalendarAdvance(IborCalendar,$H2651,B2652,"f",FALSE)</f>
        <v>58208</v>
      </c>
      <c r="I2652" s="49">
        <f>_xll.qlInterestRateIndexValueDate(Index1M,$H2652)</f>
        <v>58210</v>
      </c>
      <c r="J2652" s="52">
        <f>IFERROR(_xll.qlIndexFixing(Index1M,$H2652,TRUE,_xll.ohTrigger(RecalcTrigger,Trigger1M)),NA())</f>
        <v>1.9216634780396535E-2</v>
      </c>
      <c r="K2652" s="52">
        <f>IFERROR(_xll.qlIndexFixing(ONIndex1M,I2652,TRUE,_xll.ohTrigger(RecalcTrigger,Trigger1M)),NA())</f>
        <v>1.9209255285304039E-2</v>
      </c>
      <c r="L2652" s="52">
        <f>IFERROR(_xll.qlIndexFixing(Index3M,H2652,TRUE,_xll.ohTrigger(RecalcTrigger,Trigger3M)),NA())</f>
        <v>2.068837173073693E-2</v>
      </c>
      <c r="M2652" s="52">
        <f>IFERROR(_xll.qlIndexFixing(ONIndex3M,I2652,TRUE,_xll.ohTrigger(RecalcTrigger,Trigger3M)),NA())</f>
        <v>2.0656170119650596E-2</v>
      </c>
      <c r="N2652" s="52">
        <f>IFERROR(_xll.qlIndexFixing(Index6M,$H2652,TRUE,_xll.ohTrigger(RecalcTrigger,Trigger6M)),NA())</f>
        <v>2.2236877226117259E-2</v>
      </c>
      <c r="O2652" s="52">
        <f>IFERROR(_xll.qlIndexFixing(ONIndex6M,I2652,TRUE,_xll.ohTrigger(RecalcTrigger,Trigger6M)),NA())</f>
        <v>2.2154516291026383E-2</v>
      </c>
      <c r="P2652" s="52">
        <f>IFERROR(_xll.qlIndexFixing(Index1Y,$H2652,TRUE,_xll.ohTrigger(RecalcTrigger,Trigger1Y)),NA())</f>
        <v>2.413482924524395E-2</v>
      </c>
      <c r="Q2652" s="52">
        <f>IFERROR(_xll.qlIndexFixing(ONIndex1Y,I2652,TRUE,_xll.ohTrigger(RecalcTrigger,Trigger1Y)),NA())</f>
        <v>2.3929670742379727E-2</v>
      </c>
    </row>
    <row r="2653" spans="2:17" x14ac:dyDescent="0.2">
      <c r="B2653" s="46" t="s">
        <v>51</v>
      </c>
      <c r="D2653" s="49">
        <f>_xll.qlCalendarAdvance(LocalCalendar,$D2652,B2653,"f",FALSE)</f>
        <v>58225</v>
      </c>
      <c r="E2653" s="49">
        <f>_xll.qlInterestRateIndexValueDate(IndexON,D2653)</f>
        <v>58225</v>
      </c>
      <c r="F2653" s="52">
        <f>IFERROR(_xll.qlIndexFixing(IndexON,D2653,TRUE,_xll.ohTrigger(RecalcTrigger,TriggerON)),NA())</f>
        <v>1.7154443621976156E-2</v>
      </c>
      <c r="H2653" s="49">
        <f>_xll.qlCalendarAdvance(IborCalendar,$H2652,B2653,"f",FALSE)</f>
        <v>58215</v>
      </c>
      <c r="I2653" s="49">
        <f>_xll.qlInterestRateIndexValueDate(Index1M,$H2653)</f>
        <v>58217</v>
      </c>
      <c r="J2653" s="52">
        <f>IFERROR(_xll.qlIndexFixing(Index1M,$H2653,TRUE,_xll.ohTrigger(RecalcTrigger,Trigger1M)),NA())</f>
        <v>1.9212801606473262E-2</v>
      </c>
      <c r="K2653" s="52">
        <f>IFERROR(_xll.qlIndexFixing(ONIndex1M,I2653,TRUE,_xll.ohTrigger(RecalcTrigger,Trigger1M)),NA())</f>
        <v>1.9205404974753648E-2</v>
      </c>
      <c r="L2653" s="52">
        <f>IFERROR(_xll.qlIndexFixing(Index3M,H2653,TRUE,_xll.ohTrigger(RecalcTrigger,Trigger3M)),NA())</f>
        <v>2.0685039713378383E-2</v>
      </c>
      <c r="M2653" s="52">
        <f>IFERROR(_xll.qlIndexFixing(ONIndex3M,I2653,TRUE,_xll.ohTrigger(RecalcTrigger,Trigger3M)),NA())</f>
        <v>2.0652795046869343E-2</v>
      </c>
      <c r="N2653" s="52">
        <f>IFERROR(_xll.qlIndexFixing(Index6M,$H2653,TRUE,_xll.ohTrigger(RecalcTrigger,Trigger6M)),NA())</f>
        <v>2.2233576208283985E-2</v>
      </c>
      <c r="O2653" s="52">
        <f>IFERROR(_xll.qlIndexFixing(ONIndex6M,I2653,TRUE,_xll.ohTrigger(RecalcTrigger,Trigger6M)),NA())</f>
        <v>2.2151129115925983E-2</v>
      </c>
      <c r="P2653" s="52">
        <f>IFERROR(_xll.qlIndexFixing(Index1Y,$H2653,TRUE,_xll.ohTrigger(RecalcTrigger,Trigger1Y)),NA())</f>
        <v>2.4131522135664937E-2</v>
      </c>
      <c r="Q2653" s="52">
        <f>IFERROR(_xll.qlIndexFixing(ONIndex1Y,I2653,TRUE,_xll.ohTrigger(RecalcTrigger,Trigger1Y)),NA())</f>
        <v>2.3926188073906118E-2</v>
      </c>
    </row>
    <row r="2654" spans="2:17" x14ac:dyDescent="0.2">
      <c r="B2654" s="46" t="s">
        <v>51</v>
      </c>
      <c r="D2654" s="49">
        <f>_xll.qlCalendarAdvance(LocalCalendar,$D2653,B2654,"f",FALSE)</f>
        <v>58232</v>
      </c>
      <c r="E2654" s="49">
        <f>_xll.qlInterestRateIndexValueDate(IndexON,D2654)</f>
        <v>58232</v>
      </c>
      <c r="F2654" s="52">
        <f>IFERROR(_xll.qlIndexFixing(IndexON,D2654,TRUE,_xll.ohTrigger(RecalcTrigger,TriggerON)),NA())</f>
        <v>1.7151170555731454E-2</v>
      </c>
      <c r="H2654" s="49">
        <f>_xll.qlCalendarAdvance(IborCalendar,$H2653,B2654,"f",FALSE)</f>
        <v>58222</v>
      </c>
      <c r="I2654" s="49">
        <f>_xll.qlInterestRateIndexValueDate(Index1M,$H2654)</f>
        <v>58224</v>
      </c>
      <c r="J2654" s="52">
        <f>IFERROR(_xll.qlIndexFixing(Index1M,$H2654,TRUE,_xll.ohTrigger(RecalcTrigger,Trigger1M)),NA())</f>
        <v>1.9208979049956942E-2</v>
      </c>
      <c r="K2654" s="52">
        <f>IFERROR(_xll.qlIndexFixing(ONIndex1M,I2654,TRUE,_xll.ohTrigger(RecalcTrigger,Trigger1M)),NA())</f>
        <v>1.9201565262765286E-2</v>
      </c>
      <c r="L2654" s="52">
        <f>IFERROR(_xll.qlIndexFixing(Index3M,H2654,TRUE,_xll.ohTrigger(RecalcTrigger,Trigger3M)),NA())</f>
        <v>2.0681717037814996E-2</v>
      </c>
      <c r="M2654" s="52">
        <f>IFERROR(_xll.qlIndexFixing(ONIndex3M,I2654,TRUE,_xll.ohTrigger(RecalcTrigger,Trigger3M)),NA())</f>
        <v>2.0649429264496533E-2</v>
      </c>
      <c r="N2654" s="52">
        <f>IFERROR(_xll.qlIndexFixing(Index6M,$H2654,TRUE,_xll.ohTrigger(RecalcTrigger,Trigger6M)),NA())</f>
        <v>2.222892901942258E-2</v>
      </c>
      <c r="O2654" s="52">
        <f>IFERROR(_xll.qlIndexFixing(ONIndex6M,I2654,TRUE,_xll.ohTrigger(RecalcTrigger,Trigger6M)),NA())</f>
        <v>2.2147751282792782E-2</v>
      </c>
      <c r="P2654" s="52">
        <f>IFERROR(_xll.qlIndexFixing(Index1Y,$H2654,TRUE,_xll.ohTrigger(RecalcTrigger,Trigger1Y)),NA())</f>
        <v>2.4126506067034714E-2</v>
      </c>
      <c r="Q2654" s="52">
        <f>IFERROR(_xll.qlIndexFixing(ONIndex1Y,I2654,TRUE,_xll.ohTrigger(RecalcTrigger,Trigger1Y)),NA())</f>
        <v>2.3922715131572403E-2</v>
      </c>
    </row>
    <row r="2655" spans="2:17" x14ac:dyDescent="0.2">
      <c r="B2655" s="46" t="s">
        <v>51</v>
      </c>
      <c r="D2655" s="49">
        <f>_xll.qlCalendarAdvance(LocalCalendar,$D2654,B2655,"f",FALSE)</f>
        <v>58239</v>
      </c>
      <c r="E2655" s="49">
        <f>_xll.qlInterestRateIndexValueDate(IndexON,D2655)</f>
        <v>58239</v>
      </c>
      <c r="F2655" s="52">
        <f>IFERROR(_xll.qlIndexFixing(IndexON,D2655,TRUE,_xll.ohTrigger(RecalcTrigger,TriggerON)),NA())</f>
        <v>1.714790655620746E-2</v>
      </c>
      <c r="H2655" s="49">
        <f>_xll.qlCalendarAdvance(IborCalendar,$H2654,B2655,"f",FALSE)</f>
        <v>58229</v>
      </c>
      <c r="I2655" s="49">
        <f>_xll.qlInterestRateIndexValueDate(Index1M,$H2655)</f>
        <v>58231</v>
      </c>
      <c r="J2655" s="52">
        <f>IFERROR(_xll.qlIndexFixing(Index1M,$H2655,TRUE,_xll.ohTrigger(RecalcTrigger,Trigger1M)),NA())</f>
        <v>1.920516711084258E-2</v>
      </c>
      <c r="K2655" s="52">
        <f>IFERROR(_xll.qlIndexFixing(ONIndex1M,I2655,TRUE,_xll.ohTrigger(RecalcTrigger,Trigger1M)),NA())</f>
        <v>1.9197736149498823E-2</v>
      </c>
      <c r="L2655" s="52">
        <f>IFERROR(_xll.qlIndexFixing(Index3M,H2655,TRUE,_xll.ohTrigger(RecalcTrigger,Trigger3M)),NA())</f>
        <v>2.0678403704026793E-2</v>
      </c>
      <c r="M2655" s="52">
        <f>IFERROR(_xll.qlIndexFixing(ONIndex3M,I2655,TRUE,_xll.ohTrigger(RecalcTrigger,Trigger3M)),NA())</f>
        <v>2.0646072772692037E-2</v>
      </c>
      <c r="N2655" s="52">
        <f>IFERROR(_xll.qlIndexFixing(Index6M,$H2655,TRUE,_xll.ohTrigger(RecalcTrigger,Trigger6M)),NA())</f>
        <v>2.2225645489156096E-2</v>
      </c>
      <c r="O2655" s="52">
        <f>IFERROR(_xll.qlIndexFixing(ONIndex6M,I2655,TRUE,_xll.ohTrigger(RecalcTrigger,Trigger6M)),NA())</f>
        <v>2.214438279186659E-2</v>
      </c>
      <c r="P2655" s="52">
        <f>IFERROR(_xll.qlIndexFixing(Index1Y,$H2655,TRUE,_xll.ohTrigger(RecalcTrigger,Trigger1Y)),NA())</f>
        <v>2.4124937845365648E-2</v>
      </c>
      <c r="Q2655" s="52">
        <f>IFERROR(_xll.qlIndexFixing(ONIndex1Y,I2655,TRUE,_xll.ohTrigger(RecalcTrigger,Trigger1Y)),NA())</f>
        <v>2.3919251915458517E-2</v>
      </c>
    </row>
    <row r="2656" spans="2:17" x14ac:dyDescent="0.2">
      <c r="B2656" s="46" t="s">
        <v>51</v>
      </c>
      <c r="D2656" s="49">
        <f>_xll.qlCalendarAdvance(LocalCalendar,$D2655,B2656,"f",FALSE)</f>
        <v>58246</v>
      </c>
      <c r="E2656" s="49">
        <f>_xll.qlInterestRateIndexValueDate(IndexON,D2656)</f>
        <v>58246</v>
      </c>
      <c r="F2656" s="52">
        <f>IFERROR(_xll.qlIndexFixing(IndexON,D2656,TRUE,_xll.ohTrigger(RecalcTrigger,TriggerON)),NA())</f>
        <v>1.7144651623457463E-2</v>
      </c>
      <c r="H2656" s="49">
        <f>_xll.qlCalendarAdvance(IborCalendar,$H2655,B2656,"f",FALSE)</f>
        <v>58236</v>
      </c>
      <c r="I2656" s="49">
        <f>_xll.qlInterestRateIndexValueDate(Index1M,$H2656)</f>
        <v>58238</v>
      </c>
      <c r="J2656" s="52">
        <f>IFERROR(_xll.qlIndexFixing(Index1M,$H2656,TRUE,_xll.ohTrigger(RecalcTrigger,Trigger1M)),NA())</f>
        <v>1.9201365789110192E-2</v>
      </c>
      <c r="K2656" s="52">
        <f>IFERROR(_xll.qlIndexFixing(ONIndex1M,I2656,TRUE,_xll.ohTrigger(RecalcTrigger,Trigger1M)),NA())</f>
        <v>1.9193917634794389E-2</v>
      </c>
      <c r="L2656" s="52">
        <f>IFERROR(_xll.qlIndexFixing(Index3M,H2656,TRUE,_xll.ohTrigger(RecalcTrigger,Trigger3M)),NA())</f>
        <v>2.0675099711990309E-2</v>
      </c>
      <c r="M2656" s="52">
        <f>IFERROR(_xll.qlIndexFixing(ONIndex3M,I2656,TRUE,_xll.ohTrigger(RecalcTrigger,Trigger3M)),NA())</f>
        <v>2.0642725571216047E-2</v>
      </c>
      <c r="N2656" s="52">
        <f>IFERROR(_xll.qlIndexFixing(Index6M,$H2656,TRUE,_xll.ohTrigger(RecalcTrigger,Trigger6M)),NA())</f>
        <v>2.2222371411310973E-2</v>
      </c>
      <c r="O2656" s="52">
        <f>IFERROR(_xll.qlIndexFixing(ONIndex6M,I2656,TRUE,_xll.ohTrigger(RecalcTrigger,Trigger6M)),NA())</f>
        <v>2.2141023642987534E-2</v>
      </c>
      <c r="P2656" s="52">
        <f>IFERROR(_xll.qlIndexFixing(Index1Y,$H2656,TRUE,_xll.ohTrigger(RecalcTrigger,Trigger1Y)),NA())</f>
        <v>2.4121660664448794E-2</v>
      </c>
      <c r="Q2656" s="52">
        <f>IFERROR(_xll.qlIndexFixing(ONIndex1Y,I2656,TRUE,_xll.ohTrigger(RecalcTrigger,Trigger1Y)),NA())</f>
        <v>2.3915798425644397E-2</v>
      </c>
    </row>
    <row r="2657" spans="2:17" x14ac:dyDescent="0.2">
      <c r="B2657" s="46" t="s">
        <v>51</v>
      </c>
      <c r="D2657" s="49">
        <f>_xll.qlCalendarAdvance(LocalCalendar,$D2656,B2657,"f",FALSE)</f>
        <v>58253</v>
      </c>
      <c r="E2657" s="49">
        <f>_xll.qlInterestRateIndexValueDate(IndexON,D2657)</f>
        <v>58253</v>
      </c>
      <c r="F2657" s="52">
        <f>IFERROR(_xll.qlIndexFixing(IndexON,D2657,TRUE,_xll.ohTrigger(RecalcTrigger,TriggerON)),NA())</f>
        <v>1.714140575745482E-2</v>
      </c>
      <c r="H2657" s="49">
        <f>_xll.qlCalendarAdvance(IborCalendar,$H2656,B2657,"f",FALSE)</f>
        <v>58243</v>
      </c>
      <c r="I2657" s="49">
        <f>_xll.qlInterestRateIndexValueDate(Index1M,$H2657)</f>
        <v>58245</v>
      </c>
      <c r="J2657" s="52">
        <f>IFERROR(_xll.qlIndexFixing(Index1M,$H2657,TRUE,_xll.ohTrigger(RecalcTrigger,Trigger1M)),NA())</f>
        <v>1.9197575084752283E-2</v>
      </c>
      <c r="K2657" s="52">
        <f>IFERROR(_xll.qlIndexFixing(ONIndex1M,I2657,TRUE,_xll.ohTrigger(RecalcTrigger,Trigger1M)),NA())</f>
        <v>1.9190109718651982E-2</v>
      </c>
      <c r="L2657" s="52">
        <f>IFERROR(_xll.qlIndexFixing(Index3M,H2657,TRUE,_xll.ohTrigger(RecalcTrigger,Trigger3M)),NA())</f>
        <v>2.0671805061680346E-2</v>
      </c>
      <c r="M2657" s="52">
        <f>IFERROR(_xll.qlIndexFixing(ONIndex3M,I2657,TRUE,_xll.ohTrigger(RecalcTrigger,Trigger3M)),NA())</f>
        <v>2.0639387660228437E-2</v>
      </c>
      <c r="N2657" s="52">
        <f>IFERROR(_xll.qlIndexFixing(Index6M,$H2657,TRUE,_xll.ohTrigger(RecalcTrigger,Trigger6M)),NA())</f>
        <v>2.2219106785838286E-2</v>
      </c>
      <c r="O2657" s="52">
        <f>IFERROR(_xll.qlIndexFixing(ONIndex6M,I2657,TRUE,_xll.ohTrigger(RecalcTrigger,Trigger6M)),NA())</f>
        <v>2.2137673836075678E-2</v>
      </c>
      <c r="P2657" s="52">
        <f>IFERROR(_xll.qlIndexFixing(Index1Y,$H2657,TRUE,_xll.ohTrigger(RecalcTrigger,Trigger1Y)),NA())</f>
        <v>2.4118393459556509E-2</v>
      </c>
      <c r="Q2657" s="52">
        <f>IFERROR(_xll.qlIndexFixing(ONIndex1Y,I2657,TRUE,_xll.ohTrigger(RecalcTrigger,Trigger1Y)),NA())</f>
        <v>2.3912354661890234E-2</v>
      </c>
    </row>
    <row r="2658" spans="2:17" x14ac:dyDescent="0.2">
      <c r="B2658" s="46" t="s">
        <v>51</v>
      </c>
      <c r="D2658" s="49">
        <f>_xll.qlCalendarAdvance(LocalCalendar,$D2657,B2658,"f",FALSE)</f>
        <v>58263</v>
      </c>
      <c r="E2658" s="49">
        <f>_xll.qlInterestRateIndexValueDate(IndexON,D2658)</f>
        <v>58263</v>
      </c>
      <c r="F2658" s="52">
        <f>IFERROR(_xll.qlIndexFixing(IndexON,D2658,TRUE,_xll.ohTrigger(RecalcTrigger,TriggerON)),NA())</f>
        <v>1.713643003450116E-2</v>
      </c>
      <c r="H2658" s="49">
        <f>_xll.qlCalendarAdvance(IborCalendar,$H2657,B2658,"f",FALSE)</f>
        <v>58250</v>
      </c>
      <c r="I2658" s="49">
        <f>_xll.qlInterestRateIndexValueDate(Index1M,$H2658)</f>
        <v>58252</v>
      </c>
      <c r="J2658" s="52">
        <f>IFERROR(_xll.qlIndexFixing(Index1M,$H2658,TRUE,_xll.ohTrigger(RecalcTrigger,Trigger1M)),NA())</f>
        <v>1.9193794997763858E-2</v>
      </c>
      <c r="K2658" s="52">
        <f>IFERROR(_xll.qlIndexFixing(ONIndex1M,I2658,TRUE,_xll.ohTrigger(RecalcTrigger,Trigger1M)),NA())</f>
        <v>1.9186312401231476E-2</v>
      </c>
      <c r="L2658" s="52">
        <f>IFERROR(_xll.qlIndexFixing(Index3M,H2658,TRUE,_xll.ohTrigger(RecalcTrigger,Trigger3M)),NA())</f>
        <v>2.0668519753074314E-2</v>
      </c>
      <c r="M2658" s="52">
        <f>IFERROR(_xll.qlIndexFixing(ONIndex3M,I2658,TRUE,_xll.ohTrigger(RecalcTrigger,Trigger3M)),NA())</f>
        <v>2.0636059039649268E-2</v>
      </c>
      <c r="N2658" s="52">
        <f>IFERROR(_xll.qlIndexFixing(Index6M,$H2658,TRUE,_xll.ohTrigger(RecalcTrigger,Trigger6M)),NA())</f>
        <v>2.2217212933187784E-2</v>
      </c>
      <c r="O2658" s="52">
        <f>IFERROR(_xll.qlIndexFixing(ONIndex6M,I2658,TRUE,_xll.ohTrigger(RecalcTrigger,Trigger6M)),NA())</f>
        <v>2.2134333371370829E-2</v>
      </c>
      <c r="P2658" s="52">
        <f>IFERROR(_xll.qlIndexFixing(Index1Y,$H2658,TRUE,_xll.ohTrigger(RecalcTrigger,Trigger1Y)),NA())</f>
        <v>2.4115136230591482E-2</v>
      </c>
      <c r="Q2658" s="52">
        <f>IFERROR(_xll.qlIndexFixing(ONIndex1Y,I2658,TRUE,_xll.ohTrigger(RecalcTrigger,Trigger1Y)),NA())</f>
        <v>2.3908920624435837E-2</v>
      </c>
    </row>
    <row r="2659" spans="2:17" x14ac:dyDescent="0.2">
      <c r="B2659" s="46" t="s">
        <v>51</v>
      </c>
      <c r="D2659" s="49">
        <f>_xll.qlCalendarAdvance(LocalCalendar,$D2658,B2659,"f",FALSE)</f>
        <v>58270</v>
      </c>
      <c r="E2659" s="49">
        <f>_xll.qlInterestRateIndexValueDate(IndexON,D2659)</f>
        <v>58270</v>
      </c>
      <c r="F2659" s="52">
        <f>IFERROR(_xll.qlIndexFixing(IndexON,D2659,TRUE,_xll.ohTrigger(RecalcTrigger,TriggerON)),NA())</f>
        <v>1.7133205199622026E-2</v>
      </c>
      <c r="H2659" s="49">
        <f>_xll.qlCalendarAdvance(IborCalendar,$H2658,B2659,"f",FALSE)</f>
        <v>58257</v>
      </c>
      <c r="I2659" s="49">
        <f>_xll.qlInterestRateIndexValueDate(Index1M,$H2659)</f>
        <v>58259</v>
      </c>
      <c r="J2659" s="52">
        <f>IFERROR(_xll.qlIndexFixing(Index1M,$H2659,TRUE,_xll.ohTrigger(RecalcTrigger,Trigger1M)),NA())</f>
        <v>1.919002552812743E-2</v>
      </c>
      <c r="K2659" s="52">
        <f>IFERROR(_xll.qlIndexFixing(ONIndex1M,I2659,TRUE,_xll.ohTrigger(RecalcTrigger,Trigger1M)),NA())</f>
        <v>1.9183248887009174E-2</v>
      </c>
      <c r="L2659" s="52">
        <f>IFERROR(_xll.qlIndexFixing(Index3M,H2659,TRUE,_xll.ohTrigger(RecalcTrigger,Trigger3M)),NA())</f>
        <v>2.0665243786148757E-2</v>
      </c>
      <c r="M2659" s="52">
        <f>IFERROR(_xll.qlIndexFixing(ONIndex3M,I2659,TRUE,_xll.ohTrigger(RecalcTrigger,Trigger3M)),NA())</f>
        <v>2.0633803488843139E-2</v>
      </c>
      <c r="N2659" s="52">
        <f>IFERROR(_xll.qlIndexFixing(Index6M,$H2659,TRUE,_xll.ohTrigger(RecalcTrigger,Trigger6M)),NA())</f>
        <v>2.2213968640651231E-2</v>
      </c>
      <c r="O2659" s="52">
        <f>IFERROR(_xll.qlIndexFixing(ONIndex6M,I2659,TRUE,_xll.ohTrigger(RecalcTrigger,Trigger6M)),NA())</f>
        <v>2.2132330478819018E-2</v>
      </c>
      <c r="P2659" s="52">
        <f>IFERROR(_xll.qlIndexFixing(Index1Y,$H2659,TRUE,_xll.ohTrigger(RecalcTrigger,Trigger1Y)),NA())</f>
        <v>2.4112464583618334E-2</v>
      </c>
      <c r="Q2659" s="52">
        <f>IFERROR(_xll.qlIndexFixing(ONIndex1Y,I2659,TRUE,_xll.ohTrigger(RecalcTrigger,Trigger1Y)),NA())</f>
        <v>2.3907145017694198E-2</v>
      </c>
    </row>
    <row r="2660" spans="2:17" x14ac:dyDescent="0.2">
      <c r="B2660" s="46" t="s">
        <v>51</v>
      </c>
      <c r="D2660" s="49">
        <f>_xll.qlCalendarAdvance(LocalCalendar,$D2659,B2660,"f",FALSE)</f>
        <v>58277</v>
      </c>
      <c r="E2660" s="49">
        <f>_xll.qlInterestRateIndexValueDate(IndexON,D2660)</f>
        <v>58277</v>
      </c>
      <c r="F2660" s="52">
        <f>IFERROR(_xll.qlIndexFixing(IndexON,D2660,TRUE,_xll.ohTrigger(RecalcTrigger,TriggerON)),NA())</f>
        <v>1.712998943037114E-2</v>
      </c>
      <c r="H2660" s="49">
        <f>_xll.qlCalendarAdvance(IborCalendar,$H2659,B2660,"f",FALSE)</f>
        <v>58264</v>
      </c>
      <c r="I2660" s="49">
        <f>_xll.qlInterestRateIndexValueDate(Index1M,$H2660)</f>
        <v>58266</v>
      </c>
      <c r="J2660" s="52">
        <f>IFERROR(_xll.qlIndexFixing(Index1M,$H2660,TRUE,_xll.ohTrigger(RecalcTrigger,Trigger1M)),NA())</f>
        <v>1.9186266675835506E-2</v>
      </c>
      <c r="K2660" s="52">
        <f>IFERROR(_xll.qlIndexFixing(ONIndex1M,I2660,TRUE,_xll.ohTrigger(RecalcTrigger,Trigger1M)),NA())</f>
        <v>1.9178749562076547E-2</v>
      </c>
      <c r="L2660" s="52">
        <f>IFERROR(_xll.qlIndexFixing(Index3M,H2660,TRUE,_xll.ohTrigger(RecalcTrigger,Trigger3M)),NA())</f>
        <v>2.0661977160881084E-2</v>
      </c>
      <c r="M2660" s="52">
        <f>IFERROR(_xll.qlIndexFixing(ONIndex3M,I2660,TRUE,_xll.ohTrigger(RecalcTrigger,Trigger3M)),NA())</f>
        <v>2.0629429669876131E-2</v>
      </c>
      <c r="N2660" s="52">
        <f>IFERROR(_xll.qlIndexFixing(Index6M,$H2660,TRUE,_xll.ohTrigger(RecalcTrigger,Trigger6M)),NA())</f>
        <v>2.2210733802165122E-2</v>
      </c>
      <c r="O2660" s="52">
        <f>IFERROR(_xll.qlIndexFixing(ONIndex6M,I2660,TRUE,_xll.ohTrigger(RecalcTrigger,Trigger6M)),NA())</f>
        <v>2.2127680468182476E-2</v>
      </c>
      <c r="P2660" s="52">
        <f>IFERROR(_xll.qlIndexFixing(Index1Y,$H2660,TRUE,_xll.ohTrigger(RecalcTrigger,Trigger1Y)),NA())</f>
        <v>2.4108651700054821E-2</v>
      </c>
      <c r="Q2660" s="52">
        <f>IFERROR(_xll.qlIndexFixing(ONIndex1Y,I2660,TRUE,_xll.ohTrigger(RecalcTrigger,Trigger1Y)),NA())</f>
        <v>2.3902081728186531E-2</v>
      </c>
    </row>
    <row r="2661" spans="2:17" x14ac:dyDescent="0.2">
      <c r="B2661" s="46" t="s">
        <v>51</v>
      </c>
      <c r="D2661" s="49">
        <f>_xll.qlCalendarAdvance(LocalCalendar,$D2660,B2661,"f",FALSE)</f>
        <v>58284</v>
      </c>
      <c r="E2661" s="49">
        <f>_xll.qlInterestRateIndexValueDate(IndexON,D2661)</f>
        <v>58284</v>
      </c>
      <c r="F2661" s="52">
        <f>IFERROR(_xll.qlIndexFixing(IndexON,D2661,TRUE,_xll.ohTrigger(RecalcTrigger,TriggerON)),NA())</f>
        <v>1.712678272698831E-2</v>
      </c>
      <c r="H2661" s="49">
        <f>_xll.qlCalendarAdvance(IborCalendar,$H2660,B2661,"f",FALSE)</f>
        <v>58271</v>
      </c>
      <c r="I2661" s="49">
        <f>_xll.qlInterestRateIndexValueDate(Index1M,$H2661)</f>
        <v>58273</v>
      </c>
      <c r="J2661" s="52">
        <f>IFERROR(_xll.qlIndexFixing(Index1M,$H2661,TRUE,_xll.ohTrigger(RecalcTrigger,Trigger1M)),NA())</f>
        <v>1.9182518440878094E-2</v>
      </c>
      <c r="K2661" s="52">
        <f>IFERROR(_xll.qlIndexFixing(ONIndex1M,I2661,TRUE,_xll.ohTrigger(RecalcTrigger,Trigger1M)),NA())</f>
        <v>1.9174984040422061E-2</v>
      </c>
      <c r="L2661" s="52">
        <f>IFERROR(_xll.qlIndexFixing(Index3M,H2661,TRUE,_xll.ohTrigger(RecalcTrigger,Trigger3M)),NA())</f>
        <v>2.0658719877245223E-2</v>
      </c>
      <c r="M2661" s="52">
        <f>IFERROR(_xll.qlIndexFixing(ONIndex3M,I2661,TRUE,_xll.ohTrigger(RecalcTrigger,Trigger3M)),NA())</f>
        <v>2.0626128920522291E-2</v>
      </c>
      <c r="N2661" s="52">
        <f>IFERROR(_xll.qlIndexFixing(Index6M,$H2661,TRUE,_xll.ohTrigger(RecalcTrigger,Trigger6M)),NA())</f>
        <v>2.2207963750067193E-2</v>
      </c>
      <c r="O2661" s="52">
        <f>IFERROR(_xll.qlIndexFixing(ONIndex6M,I2661,TRUE,_xll.ohTrigger(RecalcTrigger,Trigger6M)),NA())</f>
        <v>2.2124368029619035E-2</v>
      </c>
      <c r="P2661" s="52">
        <f>IFERROR(_xll.qlIndexFixing(Index1Y,$H2661,TRUE,_xll.ohTrigger(RecalcTrigger,Trigger1Y)),NA())</f>
        <v>2.4105424398289426E-2</v>
      </c>
      <c r="Q2661" s="52">
        <f>IFERROR(_xll.qlIndexFixing(ONIndex1Y,I2661,TRUE,_xll.ohTrigger(RecalcTrigger,Trigger1Y)),NA())</f>
        <v>2.389867686923175E-2</v>
      </c>
    </row>
    <row r="2662" spans="2:17" x14ac:dyDescent="0.2">
      <c r="B2662" s="46" t="s">
        <v>51</v>
      </c>
      <c r="D2662" s="49">
        <f>_xll.qlCalendarAdvance(LocalCalendar,$D2661,B2662,"f",FALSE)</f>
        <v>58291</v>
      </c>
      <c r="E2662" s="49">
        <f>_xll.qlInterestRateIndexValueDate(IndexON,D2662)</f>
        <v>58291</v>
      </c>
      <c r="F2662" s="52">
        <f>IFERROR(_xll.qlIndexFixing(IndexON,D2662,TRUE,_xll.ohTrigger(RecalcTrigger,TriggerON)),NA())</f>
        <v>1.7123585089473536E-2</v>
      </c>
      <c r="H2662" s="49">
        <f>_xll.qlCalendarAdvance(IborCalendar,$H2661,B2662,"f",FALSE)</f>
        <v>58278</v>
      </c>
      <c r="I2662" s="49">
        <f>_xll.qlInterestRateIndexValueDate(Index1M,$H2662)</f>
        <v>58280</v>
      </c>
      <c r="J2662" s="52">
        <f>IFERROR(_xll.qlIndexFixing(Index1M,$H2662,TRUE,_xll.ohTrigger(RecalcTrigger,Trigger1M)),NA())</f>
        <v>1.9179025417381208E-2</v>
      </c>
      <c r="K2662" s="52">
        <f>IFERROR(_xll.qlIndexFixing(ONIndex1M,I2662,TRUE,_xll.ohTrigger(RecalcTrigger,Trigger1M)),NA())</f>
        <v>1.9171229117409538E-2</v>
      </c>
      <c r="L2662" s="52">
        <f>IFERROR(_xll.qlIndexFixing(Index3M,H2662,TRUE,_xll.ohTrigger(RecalcTrigger,Trigger3M)),NA())</f>
        <v>2.0655471935222065E-2</v>
      </c>
      <c r="M2662" s="52">
        <f>IFERROR(_xll.qlIndexFixing(ONIndex3M,I2662,TRUE,_xll.ohTrigger(RecalcTrigger,Trigger3M)),NA())</f>
        <v>2.0622837461816701E-2</v>
      </c>
      <c r="N2662" s="52">
        <f>IFERROR(_xll.qlIndexFixing(Index6M,$H2662,TRUE,_xll.ohTrigger(RecalcTrigger,Trigger6M)),NA())</f>
        <v>2.2204292487158581E-2</v>
      </c>
      <c r="O2662" s="52">
        <f>IFERROR(_xll.qlIndexFixing(ONIndex6M,I2662,TRUE,_xll.ohTrigger(RecalcTrigger,Trigger6M)),NA())</f>
        <v>2.2121064933262602E-2</v>
      </c>
      <c r="P2662" s="52">
        <f>IFERROR(_xll.qlIndexFixing(Index1Y,$H2662,TRUE,_xll.ohTrigger(RecalcTrigger,Trigger1Y)),NA())</f>
        <v>2.4102207072064858E-2</v>
      </c>
      <c r="Q2662" s="52">
        <f>IFERROR(_xll.qlIndexFixing(ONIndex1Y,I2662,TRUE,_xll.ohTrigger(RecalcTrigger,Trigger1Y)),NA())</f>
        <v>2.3895281736736607E-2</v>
      </c>
    </row>
    <row r="2663" spans="2:17" x14ac:dyDescent="0.2">
      <c r="B2663" s="46" t="s">
        <v>51</v>
      </c>
      <c r="D2663" s="49">
        <f>_xll.qlCalendarAdvance(LocalCalendar,$D2662,B2663,"f",FALSE)</f>
        <v>58298</v>
      </c>
      <c r="E2663" s="49">
        <f>_xll.qlInterestRateIndexValueDate(IndexON,D2663)</f>
        <v>58298</v>
      </c>
      <c r="F2663" s="52">
        <f>IFERROR(_xll.qlIndexFixing(IndexON,D2663,TRUE,_xll.ohTrigger(RecalcTrigger,TriggerON)),NA())</f>
        <v>1.7120396517826819E-2</v>
      </c>
      <c r="H2663" s="49">
        <f>_xll.qlCalendarAdvance(IborCalendar,$H2662,B2663,"f",FALSE)</f>
        <v>58285</v>
      </c>
      <c r="I2663" s="49">
        <f>_xll.qlInterestRateIndexValueDate(Index1M,$H2663)</f>
        <v>58287</v>
      </c>
      <c r="J2663" s="52">
        <f>IFERROR(_xll.qlIndexFixing(Index1M,$H2663,TRUE,_xll.ohTrigger(RecalcTrigger,Trigger1M)),NA())</f>
        <v>1.9174318732916421E-2</v>
      </c>
      <c r="K2663" s="52">
        <f>IFERROR(_xll.qlIndexFixing(ONIndex1M,I2663,TRUE,_xll.ohTrigger(RecalcTrigger,Trigger1M)),NA())</f>
        <v>1.9167484792959044E-2</v>
      </c>
      <c r="L2663" s="52">
        <f>IFERROR(_xll.qlIndexFixing(Index3M,H2663,TRUE,_xll.ohTrigger(RecalcTrigger,Trigger3M)),NA())</f>
        <v>2.0652233334784675E-2</v>
      </c>
      <c r="M2663" s="52">
        <f>IFERROR(_xll.qlIndexFixing(ONIndex3M,I2663,TRUE,_xll.ohTrigger(RecalcTrigger,Trigger3M)),NA())</f>
        <v>2.0619555293439618E-2</v>
      </c>
      <c r="N2663" s="52">
        <f>IFERROR(_xll.qlIndexFixing(Index6M,$H2663,TRUE,_xll.ohTrigger(RecalcTrigger,Trigger6M)),NA())</f>
        <v>2.219971753024922E-2</v>
      </c>
      <c r="O2663" s="52">
        <f>IFERROR(_xll.qlIndexFixing(ONIndex6M,I2663,TRUE,_xll.ohTrigger(RecalcTrigger,Trigger6M)),NA())</f>
        <v>2.2117771178873369E-2</v>
      </c>
      <c r="P2663" s="52">
        <f>IFERROR(_xll.qlIndexFixing(Index1Y,$H2663,TRUE,_xll.ohTrigger(RecalcTrigger,Trigger1Y)),NA())</f>
        <v>2.4097267352345852E-2</v>
      </c>
      <c r="Q2663" s="52">
        <f>IFERROR(_xll.qlIndexFixing(ONIndex1Y,I2663,TRUE,_xll.ohTrigger(RecalcTrigger,Trigger1Y)),NA())</f>
        <v>2.3891896330381357E-2</v>
      </c>
    </row>
    <row r="2664" spans="2:17" x14ac:dyDescent="0.2">
      <c r="B2664" s="46" t="s">
        <v>51</v>
      </c>
      <c r="D2664" s="49">
        <f>_xll.qlCalendarAdvance(LocalCalendar,$D2663,B2664,"f",FALSE)</f>
        <v>58305</v>
      </c>
      <c r="E2664" s="49">
        <f>_xll.qlInterestRateIndexValueDate(IndexON,D2664)</f>
        <v>58305</v>
      </c>
      <c r="F2664" s="52">
        <f>IFERROR(_xll.qlIndexFixing(IndexON,D2664,TRUE,_xll.ohTrigger(RecalcTrigger,TriggerON)),NA())</f>
        <v>1.7117217011968222E-2</v>
      </c>
      <c r="H2664" s="49">
        <f>_xll.qlCalendarAdvance(IborCalendar,$H2663,B2664,"f",FALSE)</f>
        <v>58292</v>
      </c>
      <c r="I2664" s="49">
        <f>_xll.qlInterestRateIndexValueDate(Index1M,$H2664)</f>
        <v>58294</v>
      </c>
      <c r="J2664" s="52">
        <f>IFERROR(_xll.qlIndexFixing(Index1M,$H2664,TRUE,_xll.ohTrigger(RecalcTrigger,Trigger1M)),NA())</f>
        <v>1.9171337439893021E-2</v>
      </c>
      <c r="K2664" s="52">
        <f>IFERROR(_xll.qlIndexFixing(ONIndex1M,I2664,TRUE,_xll.ohTrigger(RecalcTrigger,Trigger1M)),NA())</f>
        <v>1.9163751067070578E-2</v>
      </c>
      <c r="L2664" s="52">
        <f>IFERROR(_xll.qlIndexFixing(Index3M,H2664,TRUE,_xll.ohTrigger(RecalcTrigger,Trigger3M)),NA())</f>
        <v>2.0649004075913063E-2</v>
      </c>
      <c r="M2664" s="52">
        <f>IFERROR(_xll.qlIndexFixing(ONIndex3M,I2664,TRUE,_xll.ohTrigger(RecalcTrigger,Trigger3M)),NA())</f>
        <v>2.0616282415470977E-2</v>
      </c>
      <c r="N2664" s="52">
        <f>IFERROR(_xll.qlIndexFixing(Index6M,$H2664,TRUE,_xll.ohTrigger(RecalcTrigger,Trigger6M)),NA())</f>
        <v>2.2197888987794272E-2</v>
      </c>
      <c r="O2664" s="52">
        <f>IFERROR(_xll.qlIndexFixing(ONIndex6M,I2664,TRUE,_xll.ohTrigger(RecalcTrigger,Trigger6M)),NA())</f>
        <v>2.2114486766611208E-2</v>
      </c>
      <c r="P2664" s="52">
        <f>IFERROR(_xll.qlIndexFixing(Index1Y,$H2664,TRUE,_xll.ohTrigger(RecalcTrigger,Trigger1Y)),NA())</f>
        <v>2.4095802345851999E-2</v>
      </c>
      <c r="Q2664" s="52">
        <f>IFERROR(_xll.qlIndexFixing(ONIndex1Y,I2664,TRUE,_xll.ohTrigger(RecalcTrigger,Trigger1Y)),NA())</f>
        <v>2.3888520650166001E-2</v>
      </c>
    </row>
    <row r="2665" spans="2:17" x14ac:dyDescent="0.2">
      <c r="B2665" s="46" t="s">
        <v>51</v>
      </c>
      <c r="D2665" s="49">
        <f>_xll.qlCalendarAdvance(LocalCalendar,$D2664,B2665,"f",FALSE)</f>
        <v>58312</v>
      </c>
      <c r="E2665" s="49">
        <f>_xll.qlInterestRateIndexValueDate(IndexON,D2665)</f>
        <v>58312</v>
      </c>
      <c r="F2665" s="52">
        <f>IFERROR(_xll.qlIndexFixing(IndexON,D2665,TRUE,_xll.ohTrigger(RecalcTrigger,TriggerON)),NA())</f>
        <v>1.7114046571897745E-2</v>
      </c>
      <c r="H2665" s="49">
        <f>_xll.qlCalendarAdvance(IborCalendar,$H2664,B2665,"f",FALSE)</f>
        <v>58299</v>
      </c>
      <c r="I2665" s="49">
        <f>_xll.qlInterestRateIndexValueDate(Index1M,$H2665)</f>
        <v>58301</v>
      </c>
      <c r="J2665" s="52">
        <f>IFERROR(_xll.qlIndexFixing(Index1M,$H2665,TRUE,_xll.ohTrigger(RecalcTrigger,Trigger1M)),NA())</f>
        <v>1.9167631674166241E-2</v>
      </c>
      <c r="K2665" s="52">
        <f>IFERROR(_xll.qlIndexFixing(ONIndex1M,I2665,TRUE,_xll.ohTrigger(RecalcTrigger,Trigger1M)),NA())</f>
        <v>1.9160027939904012E-2</v>
      </c>
      <c r="L2665" s="52">
        <f>IFERROR(_xll.qlIndexFixing(Index3M,H2665,TRUE,_xll.ohTrigger(RecalcTrigger,Trigger3M)),NA())</f>
        <v>2.0645784158582037E-2</v>
      </c>
      <c r="M2665" s="52">
        <f>IFERROR(_xll.qlIndexFixing(ONIndex3M,I2665,TRUE,_xll.ohTrigger(RecalcTrigger,Trigger3M)),NA())</f>
        <v>2.0613018827910778E-2</v>
      </c>
      <c r="N2665" s="52">
        <f>IFERROR(_xll.qlIndexFixing(Index6M,$H2665,TRUE,_xll.ohTrigger(RecalcTrigger,Trigger6M)),NA())</f>
        <v>2.2195158667171991E-2</v>
      </c>
      <c r="O2665" s="52">
        <f>IFERROR(_xll.qlIndexFixing(ONIndex6M,I2665,TRUE,_xll.ohTrigger(RecalcTrigger,Trigger6M)),NA())</f>
        <v>2.2111211696476119E-2</v>
      </c>
      <c r="P2665" s="52">
        <f>IFERROR(_xll.qlIndexFixing(Index1Y,$H2665,TRUE,_xll.ohTrigger(RecalcTrigger,Trigger1Y)),NA())</f>
        <v>2.409261494567342E-2</v>
      </c>
      <c r="Q2665" s="52">
        <f>IFERROR(_xll.qlIndexFixing(ONIndex1Y,I2665,TRUE,_xll.ohTrigger(RecalcTrigger,Trigger1Y)),NA())</f>
        <v>2.3885154696090538E-2</v>
      </c>
    </row>
    <row r="2666" spans="2:17" x14ac:dyDescent="0.2">
      <c r="B2666" s="46" t="s">
        <v>51</v>
      </c>
      <c r="D2666" s="49">
        <f>_xll.qlCalendarAdvance(LocalCalendar,$D2665,B2666,"f",FALSE)</f>
        <v>58320</v>
      </c>
      <c r="E2666" s="49">
        <f>_xll.qlInterestRateIndexValueDate(IndexON,D2666)</f>
        <v>58320</v>
      </c>
      <c r="F2666" s="52">
        <f>IFERROR(_xll.qlIndexFixing(IndexON,D2666,TRUE,_xll.ohTrigger(RecalcTrigger,TriggerON)),NA())</f>
        <v>1.7110434312925804E-2</v>
      </c>
      <c r="H2666" s="49">
        <f>_xll.qlCalendarAdvance(IborCalendar,$H2665,B2666,"f",FALSE)</f>
        <v>58306</v>
      </c>
      <c r="I2666" s="49">
        <f>_xll.qlInterestRateIndexValueDate(Index1M,$H2666)</f>
        <v>58308</v>
      </c>
      <c r="J2666" s="52">
        <f>IFERROR(_xll.qlIndexFixing(Index1M,$H2666,TRUE,_xll.ohTrigger(RecalcTrigger,Trigger1M)),NA())</f>
        <v>1.916393652571402E-2</v>
      </c>
      <c r="K2666" s="52">
        <f>IFERROR(_xll.qlIndexFixing(ONIndex1M,I2666,TRUE,_xll.ohTrigger(RecalcTrigger,Trigger1M)),NA())</f>
        <v>1.915631541137941E-2</v>
      </c>
      <c r="L2666" s="52">
        <f>IFERROR(_xll.qlIndexFixing(Index3M,H2666,TRUE,_xll.ohTrigger(RecalcTrigger,Trigger3M)),NA())</f>
        <v>2.0642573582770742E-2</v>
      </c>
      <c r="M2666" s="52">
        <f>IFERROR(_xll.qlIndexFixing(ONIndex3M,I2666,TRUE,_xll.ohTrigger(RecalcTrigger,Trigger3M)),NA())</f>
        <v>2.0609764530998831E-2</v>
      </c>
      <c r="N2666" s="52">
        <f>IFERROR(_xll.qlIndexFixing(Index6M,$H2666,TRUE,_xll.ohTrigger(RecalcTrigger,Trigger6M)),NA())</f>
        <v>2.2191523303703029E-2</v>
      </c>
      <c r="O2666" s="52">
        <f>IFERROR(_xll.qlIndexFixing(ONIndex6M,I2666,TRUE,_xll.ohTrigger(RecalcTrigger,Trigger6M)),NA())</f>
        <v>2.2107945968468101E-2</v>
      </c>
      <c r="P2666" s="52">
        <f>IFERROR(_xll.qlIndexFixing(Index1Y,$H2666,TRUE,_xll.ohTrigger(RecalcTrigger,Trigger1Y)),NA())</f>
        <v>2.4089437520652936E-2</v>
      </c>
      <c r="Q2666" s="52">
        <f>IFERROR(_xll.qlIndexFixing(ONIndex1Y,I2666,TRUE,_xll.ohTrigger(RecalcTrigger,Trigger1Y)),NA())</f>
        <v>2.3881798468474713E-2</v>
      </c>
    </row>
    <row r="2667" spans="2:17" x14ac:dyDescent="0.2">
      <c r="B2667" s="46" t="s">
        <v>51</v>
      </c>
      <c r="D2667" s="49">
        <f>_xll.qlCalendarAdvance(LocalCalendar,$D2666,B2667,"f",FALSE)</f>
        <v>58327</v>
      </c>
      <c r="E2667" s="49">
        <f>_xll.qlInterestRateIndexValueDate(IndexON,D2667)</f>
        <v>58327</v>
      </c>
      <c r="F2667" s="52">
        <f>IFERROR(_xll.qlIndexFixing(IndexON,D2667,TRUE,_xll.ohTrigger(RecalcTrigger,TriggerON)),NA())</f>
        <v>1.7107283299635512E-2</v>
      </c>
      <c r="H2667" s="49">
        <f>_xll.qlCalendarAdvance(IborCalendar,$H2666,B2667,"f",FALSE)</f>
        <v>58313</v>
      </c>
      <c r="I2667" s="49">
        <f>_xll.qlInterestRateIndexValueDate(Index1M,$H2667)</f>
        <v>58315</v>
      </c>
      <c r="J2667" s="52">
        <f>IFERROR(_xll.qlIndexFixing(Index1M,$H2667,TRUE,_xll.ohTrigger(RecalcTrigger,Trigger1M)),NA())</f>
        <v>1.9160251994531363E-2</v>
      </c>
      <c r="K2667" s="52">
        <f>IFERROR(_xll.qlIndexFixing(ONIndex1M,I2667,TRUE,_xll.ohTrigger(RecalcTrigger,Trigger1M)),NA())</f>
        <v>1.9152613481416836E-2</v>
      </c>
      <c r="L2667" s="52">
        <f>IFERROR(_xll.qlIndexFixing(Index3M,H2667,TRUE,_xll.ohTrigger(RecalcTrigger,Trigger3M)),NA())</f>
        <v>2.0639372348453981E-2</v>
      </c>
      <c r="M2667" s="52">
        <f>IFERROR(_xll.qlIndexFixing(ONIndex3M,I2667,TRUE,_xll.ohTrigger(RecalcTrigger,Trigger3M)),NA())</f>
        <v>2.0606519524335454E-2</v>
      </c>
      <c r="N2667" s="52">
        <f>IFERROR(_xll.qlIndexFixing(Index6M,$H2667,TRUE,_xll.ohTrigger(RecalcTrigger,Trigger6M)),NA())</f>
        <v>2.2186980401483744E-2</v>
      </c>
      <c r="O2667" s="52">
        <f>IFERROR(_xll.qlIndexFixing(ONIndex6M,I2667,TRUE,_xll.ohTrigger(RecalcTrigger,Trigger6M)),NA())</f>
        <v>2.2104689582427284E-2</v>
      </c>
      <c r="P2667" s="52">
        <f>IFERROR(_xll.qlIndexFixing(Index1Y,$H2667,TRUE,_xll.ohTrigger(RecalcTrigger,Trigger1Y)),NA())</f>
        <v>2.4086849683037013E-2</v>
      </c>
      <c r="Q2667" s="52">
        <f>IFERROR(_xll.qlIndexFixing(ONIndex1Y,I2667,TRUE,_xll.ohTrigger(RecalcTrigger,Trigger1Y)),NA())</f>
        <v>2.3878451966918846E-2</v>
      </c>
    </row>
    <row r="2668" spans="2:17" x14ac:dyDescent="0.2">
      <c r="B2668" s="46" t="s">
        <v>51</v>
      </c>
      <c r="D2668" s="49">
        <f>_xll.qlCalendarAdvance(LocalCalendar,$D2667,B2668,"f",FALSE)</f>
        <v>58334</v>
      </c>
      <c r="E2668" s="49">
        <f>_xll.qlInterestRateIndexValueDate(IndexON,D2668)</f>
        <v>58334</v>
      </c>
      <c r="F2668" s="52">
        <f>IFERROR(_xll.qlIndexFixing(IndexON,D2668,TRUE,_xll.ohTrigger(RecalcTrigger,TriggerON)),NA())</f>
        <v>1.7104141352213276E-2</v>
      </c>
      <c r="H2668" s="49">
        <f>_xll.qlCalendarAdvance(IborCalendar,$H2667,B2668,"f",FALSE)</f>
        <v>58320</v>
      </c>
      <c r="I2668" s="49">
        <f>_xll.qlInterestRateIndexValueDate(Index1M,$H2668)</f>
        <v>58322</v>
      </c>
      <c r="J2668" s="52">
        <f>IFERROR(_xll.qlIndexFixing(Index1M,$H2668,TRUE,_xll.ohTrigger(RecalcTrigger,Trigger1M)),NA())</f>
        <v>1.9156578080610775E-2</v>
      </c>
      <c r="K2668" s="52">
        <f>IFERROR(_xll.qlIndexFixing(ONIndex1M,I2668,TRUE,_xll.ohTrigger(RecalcTrigger,Trigger1M)),NA())</f>
        <v>1.9148922149936354E-2</v>
      </c>
      <c r="L2668" s="52">
        <f>IFERROR(_xll.qlIndexFixing(Index3M,H2668,TRUE,_xll.ohTrigger(RecalcTrigger,Trigger3M)),NA())</f>
        <v>2.0635816259204728E-2</v>
      </c>
      <c r="M2668" s="52">
        <f>IFERROR(_xll.qlIndexFixing(ONIndex3M,I2668,TRUE,_xll.ohTrigger(RecalcTrigger,Trigger3M)),NA())</f>
        <v>2.0603283808080519E-2</v>
      </c>
      <c r="N2668" s="52">
        <f>IFERROR(_xll.qlIndexFixing(Index6M,$H2668,TRUE,_xll.ohTrigger(RecalcTrigger,Trigger6M)),NA())</f>
        <v>2.2183361317013053E-2</v>
      </c>
      <c r="O2668" s="52">
        <f>IFERROR(_xll.qlIndexFixing(ONIndex6M,I2668,TRUE,_xll.ohTrigger(RecalcTrigger,Trigger6M)),NA())</f>
        <v>2.2101442538433602E-2</v>
      </c>
      <c r="P2668" s="52">
        <f>IFERROR(_xll.qlIndexFixing(Index1Y,$H2668,TRUE,_xll.ohTrigger(RecalcTrigger,Trigger1Y)),NA())</f>
        <v>2.4083692711882061E-2</v>
      </c>
      <c r="Q2668" s="52">
        <f>IFERROR(_xll.qlIndexFixing(ONIndex1Y,I2668,TRUE,_xll.ohTrigger(RecalcTrigger,Trigger1Y)),NA())</f>
        <v>2.3875115191422935E-2</v>
      </c>
    </row>
    <row r="2669" spans="2:17" x14ac:dyDescent="0.2">
      <c r="B2669" s="46" t="s">
        <v>51</v>
      </c>
      <c r="D2669" s="49">
        <f>_xll.qlCalendarAdvance(LocalCalendar,$D2668,B2669,"f",FALSE)</f>
        <v>58341</v>
      </c>
      <c r="E2669" s="49">
        <f>_xll.qlInterestRateIndexValueDate(IndexON,D2669)</f>
        <v>58341</v>
      </c>
      <c r="F2669" s="52">
        <f>IFERROR(_xll.qlIndexFixing(IndexON,D2669,TRUE,_xll.ohTrigger(RecalcTrigger,TriggerON)),NA())</f>
        <v>1.7101008470659096E-2</v>
      </c>
      <c r="H2669" s="49">
        <f>_xll.qlCalendarAdvance(IborCalendar,$H2668,B2669,"f",FALSE)</f>
        <v>58327</v>
      </c>
      <c r="I2669" s="49">
        <f>_xll.qlInterestRateIndexValueDate(Index1M,$H2669)</f>
        <v>58329</v>
      </c>
      <c r="J2669" s="52">
        <f>IFERROR(_xll.qlIndexFixing(Index1M,$H2669,TRUE,_xll.ohTrigger(RecalcTrigger,Trigger1M)),NA())</f>
        <v>1.9153163311082272E-2</v>
      </c>
      <c r="K2669" s="52">
        <f>IFERROR(_xll.qlIndexFixing(ONIndex1M,I2669,TRUE,_xll.ohTrigger(RecalcTrigger,Trigger1M)),NA())</f>
        <v>1.9145241417257708E-2</v>
      </c>
      <c r="L2669" s="52">
        <f>IFERROR(_xll.qlIndexFixing(Index3M,H2669,TRUE,_xll.ohTrigger(RecalcTrigger,Trigger3M)),NA())</f>
        <v>2.0632633222540595E-2</v>
      </c>
      <c r="M2669" s="52">
        <f>IFERROR(_xll.qlIndexFixing(ONIndex3M,I2669,TRUE,_xll.ohTrigger(RecalcTrigger,Trigger3M)),NA())</f>
        <v>2.0600057382393899E-2</v>
      </c>
      <c r="N2669" s="52">
        <f>IFERROR(_xll.qlIndexFixing(Index6M,$H2669,TRUE,_xll.ohTrigger(RecalcTrigger,Trigger6M)),NA())</f>
        <v>2.2180209634426934E-2</v>
      </c>
      <c r="O2669" s="52">
        <f>IFERROR(_xll.qlIndexFixing(ONIndex6M,I2669,TRUE,_xll.ohTrigger(RecalcTrigger,Trigger6M)),NA())</f>
        <v>2.2098204836566993E-2</v>
      </c>
      <c r="P2669" s="52">
        <f>IFERROR(_xll.qlIndexFixing(Index1Y,$H2669,TRUE,_xll.ohTrigger(RecalcTrigger,Trigger1Y)),NA())</f>
        <v>2.4079965095593167E-2</v>
      </c>
      <c r="Q2669" s="52">
        <f>IFERROR(_xll.qlIndexFixing(ONIndex1Y,I2669,TRUE,_xll.ohTrigger(RecalcTrigger,Trigger1Y)),NA())</f>
        <v>2.3871788142466599E-2</v>
      </c>
    </row>
    <row r="2670" spans="2:17" x14ac:dyDescent="0.2">
      <c r="B2670" s="46" t="s">
        <v>51</v>
      </c>
      <c r="D2670" s="49">
        <f>_xll.qlCalendarAdvance(LocalCalendar,$D2669,B2670,"f",FALSE)</f>
        <v>58348</v>
      </c>
      <c r="E2670" s="49">
        <f>_xll.qlInterestRateIndexValueDate(IndexON,D2670)</f>
        <v>58348</v>
      </c>
      <c r="F2670" s="52">
        <f>IFERROR(_xll.qlIndexFixing(IndexON,D2670,TRUE,_xll.ohTrigger(RecalcTrigger,TriggerON)),NA())</f>
        <v>1.70978846548131E-2</v>
      </c>
      <c r="H2670" s="49">
        <f>_xll.qlCalendarAdvance(IborCalendar,$H2669,B2670,"f",FALSE)</f>
        <v>58334</v>
      </c>
      <c r="I2670" s="49">
        <f>_xll.qlInterestRateIndexValueDate(Index1M,$H2670)</f>
        <v>58336</v>
      </c>
      <c r="J2670" s="52">
        <f>IFERROR(_xll.qlIndexFixing(Index1M,$H2670,TRUE,_xll.ohTrigger(RecalcTrigger,Trigger1M)),NA())</f>
        <v>1.9149262104505849E-2</v>
      </c>
      <c r="K2670" s="52">
        <f>IFERROR(_xll.qlIndexFixing(ONIndex1M,I2670,TRUE,_xll.ohTrigger(RecalcTrigger,Trigger1M)),NA())</f>
        <v>1.9141571283061154E-2</v>
      </c>
      <c r="L2670" s="52">
        <f>IFERROR(_xll.qlIndexFixing(Index3M,H2670,TRUE,_xll.ohTrigger(RecalcTrigger,Trigger3M)),NA())</f>
        <v>2.0629459526743003E-2</v>
      </c>
      <c r="M2670" s="52">
        <f>IFERROR(_xll.qlIndexFixing(ONIndex3M,I2670,TRUE,_xll.ohTrigger(RecalcTrigger,Trigger3M)),NA())</f>
        <v>2.0596840247035786E-2</v>
      </c>
      <c r="N2670" s="52">
        <f>IFERROR(_xll.qlIndexFixing(Index6M,$H2670,TRUE,_xll.ohTrigger(RecalcTrigger,Trigger6M)),NA())</f>
        <v>2.2177067403017357E-2</v>
      </c>
      <c r="O2670" s="52">
        <f>IFERROR(_xll.qlIndexFixing(ONIndex6M,I2670,TRUE,_xll.ohTrigger(RecalcTrigger,Trigger6M)),NA())</f>
        <v>2.2094976476827455E-2</v>
      </c>
      <c r="P2670" s="52">
        <f>IFERROR(_xll.qlIndexFixing(Index1Y,$H2670,TRUE,_xll.ohTrigger(RecalcTrigger,Trigger1Y)),NA())</f>
        <v>2.4076827570259932E-2</v>
      </c>
      <c r="Q2670" s="52">
        <f>IFERROR(_xll.qlIndexFixing(ONIndex1Y,I2670,TRUE,_xll.ohTrigger(RecalcTrigger,Trigger1Y)),NA())</f>
        <v>2.3868470819490284E-2</v>
      </c>
    </row>
    <row r="2671" spans="2:17" x14ac:dyDescent="0.2">
      <c r="B2671" s="46" t="s">
        <v>51</v>
      </c>
      <c r="D2671" s="49">
        <f>_xll.qlCalendarAdvance(LocalCalendar,$D2670,B2671,"f",FALSE)</f>
        <v>58355</v>
      </c>
      <c r="E2671" s="49">
        <f>_xll.qlInterestRateIndexValueDate(IndexON,D2671)</f>
        <v>58355</v>
      </c>
      <c r="F2671" s="52">
        <f>IFERROR(_xll.qlIndexFixing(IndexON,D2671,TRUE,_xll.ohTrigger(RecalcTrigger,TriggerON)),NA())</f>
        <v>1.7094769904915097E-2</v>
      </c>
      <c r="H2671" s="49">
        <f>_xll.qlCalendarAdvance(IborCalendar,$H2670,B2671,"f",FALSE)</f>
        <v>58341</v>
      </c>
      <c r="I2671" s="49">
        <f>_xll.qlInterestRateIndexValueDate(Index1M,$H2671)</f>
        <v>58343</v>
      </c>
      <c r="J2671" s="52">
        <f>IFERROR(_xll.qlIndexFixing(Index1M,$H2671,TRUE,_xll.ohTrigger(RecalcTrigger,Trigger1M)),NA())</f>
        <v>1.9145620042304023E-2</v>
      </c>
      <c r="K2671" s="52">
        <f>IFERROR(_xll.qlIndexFixing(ONIndex1M,I2671,TRUE,_xll.ohTrigger(RecalcTrigger,Trigger1M)),NA())</f>
        <v>1.9137911747666436E-2</v>
      </c>
      <c r="L2671" s="52">
        <f>IFERROR(_xll.qlIndexFixing(Index3M,H2671,TRUE,_xll.ohTrigger(RecalcTrigger,Trigger3M)),NA())</f>
        <v>2.0627758149827022E-2</v>
      </c>
      <c r="M2671" s="52">
        <f>IFERROR(_xll.qlIndexFixing(ONIndex3M,I2671,TRUE,_xll.ohTrigger(RecalcTrigger,Trigger3M)),NA())</f>
        <v>2.0593632402166051E-2</v>
      </c>
      <c r="N2671" s="52">
        <f>IFERROR(_xll.qlIndexFixing(Index6M,$H2671,TRUE,_xll.ohTrigger(RecalcTrigger,Trigger6M)),NA())</f>
        <v>2.2173934622739526E-2</v>
      </c>
      <c r="O2671" s="52">
        <f>IFERROR(_xll.qlIndexFixing(ONIndex6M,I2671,TRUE,_xll.ohTrigger(RecalcTrigger,Trigger6M)),NA())</f>
        <v>2.2091757459214989E-2</v>
      </c>
      <c r="P2671" s="52">
        <f>IFERROR(_xll.qlIndexFixing(Index1Y,$H2671,TRUE,_xll.ohTrigger(RecalcTrigger,Trigger1Y)),NA())</f>
        <v>2.4073700019614074E-2</v>
      </c>
      <c r="Q2671" s="52">
        <f>IFERROR(_xll.qlIndexFixing(ONIndex1Y,I2671,TRUE,_xll.ohTrigger(RecalcTrigger,Trigger1Y)),NA())</f>
        <v>2.3865163222813734E-2</v>
      </c>
    </row>
    <row r="2672" spans="2:17" x14ac:dyDescent="0.2">
      <c r="B2672" s="46" t="s">
        <v>51</v>
      </c>
      <c r="D2672" s="49">
        <f>_xll.qlCalendarAdvance(LocalCalendar,$D2671,B2672,"f",FALSE)</f>
        <v>58362</v>
      </c>
      <c r="E2672" s="49">
        <f>_xll.qlInterestRateIndexValueDate(IndexON,D2672)</f>
        <v>58362</v>
      </c>
      <c r="F2672" s="52">
        <f>IFERROR(_xll.qlIndexFixing(IndexON,D2672,TRUE,_xll.ohTrigger(RecalcTrigger,TriggerON)),NA())</f>
        <v>1.7091664220805214E-2</v>
      </c>
      <c r="H2672" s="49">
        <f>_xll.qlCalendarAdvance(IborCalendar,$H2671,B2672,"f",FALSE)</f>
        <v>58348</v>
      </c>
      <c r="I2672" s="49">
        <f>_xll.qlInterestRateIndexValueDate(Index1M,$H2672)</f>
        <v>58350</v>
      </c>
      <c r="J2672" s="52">
        <f>IFERROR(_xll.qlIndexFixing(Index1M,$H2672,TRUE,_xll.ohTrigger(RecalcTrigger,Trigger1M)),NA())</f>
        <v>1.9141988597314308E-2</v>
      </c>
      <c r="K2672" s="52">
        <f>IFERROR(_xll.qlIndexFixing(ONIndex1M,I2672,TRUE,_xll.ohTrigger(RecalcTrigger,Trigger1M)),NA())</f>
        <v>1.9134262810593938E-2</v>
      </c>
      <c r="L2672" s="52">
        <f>IFERROR(_xll.qlIndexFixing(Index3M,H2672,TRUE,_xll.ohTrigger(RecalcTrigger,Trigger3M)),NA())</f>
        <v>2.0623506298507951E-2</v>
      </c>
      <c r="M2672" s="52">
        <f>IFERROR(_xll.qlIndexFixing(ONIndex3M,I2672,TRUE,_xll.ohTrigger(RecalcTrigger,Trigger3M)),NA())</f>
        <v>2.0590433847624823E-2</v>
      </c>
      <c r="N2672" s="52">
        <f>IFERROR(_xll.qlIndexFixing(Index6M,$H2672,TRUE,_xll.ohTrigger(RecalcTrigger,Trigger6M)),NA())</f>
        <v>2.2171271657249168E-2</v>
      </c>
      <c r="O2672" s="52">
        <f>IFERROR(_xll.qlIndexFixing(ONIndex6M,I2672,TRUE,_xll.ohTrigger(RecalcTrigger,Trigger6M)),NA())</f>
        <v>2.2088547783489787E-2</v>
      </c>
      <c r="P2672" s="52">
        <f>IFERROR(_xll.qlIndexFixing(Index1Y,$H2672,TRUE,_xll.ohTrigger(RecalcTrigger,Trigger1Y)),NA())</f>
        <v>2.4070582443561545E-2</v>
      </c>
      <c r="Q2672" s="52">
        <f>IFERROR(_xll.qlIndexFixing(ONIndex1Y,I2672,TRUE,_xll.ohTrigger(RecalcTrigger,Trigger1Y)),NA())</f>
        <v>2.3861865352117206E-2</v>
      </c>
    </row>
    <row r="2673" spans="2:17" x14ac:dyDescent="0.2">
      <c r="B2673" s="46" t="s">
        <v>51</v>
      </c>
      <c r="D2673" s="49">
        <f>_xll.qlCalendarAdvance(LocalCalendar,$D2672,B2673,"f",FALSE)</f>
        <v>58369</v>
      </c>
      <c r="E2673" s="49">
        <f>_xll.qlInterestRateIndexValueDate(IndexON,D2673)</f>
        <v>58369</v>
      </c>
      <c r="F2673" s="52">
        <f>IFERROR(_xll.qlIndexFixing(IndexON,D2673,TRUE,_xll.ohTrigger(RecalcTrigger,TriggerON)),NA())</f>
        <v>1.7088567602483451E-2</v>
      </c>
      <c r="H2673" s="49">
        <f>_xll.qlCalendarAdvance(IborCalendar,$H2672,B2673,"f",FALSE)</f>
        <v>58355</v>
      </c>
      <c r="I2673" s="49">
        <f>_xll.qlInterestRateIndexValueDate(Index1M,$H2673)</f>
        <v>58357</v>
      </c>
      <c r="J2673" s="52">
        <f>IFERROR(_xll.qlIndexFixing(Index1M,$H2673,TRUE,_xll.ohTrigger(RecalcTrigger,Trigger1M)),NA())</f>
        <v>1.91383677695392E-2</v>
      </c>
      <c r="K2673" s="52">
        <f>IFERROR(_xll.qlIndexFixing(ONIndex1M,I2673,TRUE,_xll.ohTrigger(RecalcTrigger,Trigger1M)),NA())</f>
        <v>1.9130624472403213E-2</v>
      </c>
      <c r="L2673" s="52">
        <f>IFERROR(_xll.qlIndexFixing(Index3M,H2673,TRUE,_xll.ohTrigger(RecalcTrigger,Trigger3M)),NA())</f>
        <v>2.0620361112689209E-2</v>
      </c>
      <c r="M2673" s="52">
        <f>IFERROR(_xll.qlIndexFixing(ONIndex3M,I2673,TRUE,_xll.ohTrigger(RecalcTrigger,Trigger3M)),NA())</f>
        <v>2.0587244583731845E-2</v>
      </c>
      <c r="N2673" s="52">
        <f>IFERROR(_xll.qlIndexFixing(Index6M,$H2673,TRUE,_xll.ohTrigger(RecalcTrigger,Trigger6M)),NA())</f>
        <v>2.2168158263516615E-2</v>
      </c>
      <c r="O2673" s="52">
        <f>IFERROR(_xll.qlIndexFixing(ONIndex6M,I2673,TRUE,_xll.ohTrigger(RecalcTrigger,Trigger6M)),NA())</f>
        <v>2.2085347449891657E-2</v>
      </c>
      <c r="P2673" s="52">
        <f>IFERROR(_xll.qlIndexFixing(Index1Y,$H2673,TRUE,_xll.ohTrigger(RecalcTrigger,Trigger1Y)),NA())</f>
        <v>2.4068057487542548E-2</v>
      </c>
      <c r="Q2673" s="52">
        <f>IFERROR(_xll.qlIndexFixing(ONIndex1Y,I2673,TRUE,_xll.ohTrigger(RecalcTrigger,Trigger1Y)),NA())</f>
        <v>2.3858577207960252E-2</v>
      </c>
    </row>
    <row r="2674" spans="2:17" x14ac:dyDescent="0.2">
      <c r="B2674" s="46" t="s">
        <v>51</v>
      </c>
      <c r="D2674" s="49">
        <f>_xll.qlCalendarAdvance(LocalCalendar,$D2673,B2674,"f",FALSE)</f>
        <v>58376</v>
      </c>
      <c r="E2674" s="49">
        <f>_xll.qlInterestRateIndexValueDate(IndexON,D2674)</f>
        <v>58376</v>
      </c>
      <c r="F2674" s="52">
        <f>IFERROR(_xll.qlIndexFixing(IndexON,D2674,TRUE,_xll.ohTrigger(RecalcTrigger,TriggerON)),NA())</f>
        <v>1.7085480050029744E-2</v>
      </c>
      <c r="H2674" s="49">
        <f>_xll.qlCalendarAdvance(IborCalendar,$H2673,B2674,"f",FALSE)</f>
        <v>58362</v>
      </c>
      <c r="I2674" s="49">
        <f>_xll.qlInterestRateIndexValueDate(Index1M,$H2674)</f>
        <v>58364</v>
      </c>
      <c r="J2674" s="52">
        <f>IFERROR(_xll.qlIndexFixing(Index1M,$H2674,TRUE,_xll.ohTrigger(RecalcTrigger,Trigger1M)),NA())</f>
        <v>1.9134757558958715E-2</v>
      </c>
      <c r="K2674" s="52">
        <f>IFERROR(_xll.qlIndexFixing(ONIndex1M,I2674,TRUE,_xll.ohTrigger(RecalcTrigger,Trigger1M)),NA())</f>
        <v>1.9126996732614643E-2</v>
      </c>
      <c r="L2674" s="52">
        <f>IFERROR(_xll.qlIndexFixing(Index3M,H2674,TRUE,_xll.ohTrigger(RecalcTrigger,Trigger3M)),NA())</f>
        <v>2.0617225268206862E-2</v>
      </c>
      <c r="M2674" s="52">
        <f>IFERROR(_xll.qlIndexFixing(ONIndex3M,I2674,TRUE,_xll.ohTrigger(RecalcTrigger,Trigger3M)),NA())</f>
        <v>2.0584064610167374E-2</v>
      </c>
      <c r="N2674" s="52">
        <f>IFERROR(_xll.qlIndexFixing(Index6M,$H2674,TRUE,_xll.ohTrigger(RecalcTrigger,Trigger6M)),NA())</f>
        <v>2.2166900307168783E-2</v>
      </c>
      <c r="O2674" s="52">
        <f>IFERROR(_xll.qlIndexFixing(ONIndex6M,I2674,TRUE,_xll.ohTrigger(RecalcTrigger,Trigger6M)),NA())</f>
        <v>2.2082156458580471E-2</v>
      </c>
      <c r="P2674" s="52">
        <f>IFERROR(_xll.qlIndexFixing(Index1Y,$H2674,TRUE,_xll.ohTrigger(RecalcTrigger,Trigger1Y)),NA())</f>
        <v>2.4064377214866754E-2</v>
      </c>
      <c r="Q2674" s="52">
        <f>IFERROR(_xll.qlIndexFixing(ONIndex1Y,I2674,TRUE,_xll.ohTrigger(RecalcTrigger,Trigger1Y)),NA())</f>
        <v>2.3855298789863255E-2</v>
      </c>
    </row>
    <row r="2675" spans="2:17" x14ac:dyDescent="0.2">
      <c r="B2675" s="46" t="s">
        <v>51</v>
      </c>
      <c r="D2675" s="49">
        <f>_xll.qlCalendarAdvance(LocalCalendar,$D2674,B2675,"f",FALSE)</f>
        <v>58383</v>
      </c>
      <c r="E2675" s="49">
        <f>_xll.qlInterestRateIndexValueDate(IndexON,D2675)</f>
        <v>58383</v>
      </c>
      <c r="F2675" s="52">
        <f>IFERROR(_xll.qlIndexFixing(IndexON,D2675,TRUE,_xll.ohTrigger(RecalcTrigger,TriggerON)),NA())</f>
        <v>1.7082401563364158E-2</v>
      </c>
      <c r="H2675" s="49">
        <f>_xll.qlCalendarAdvance(IborCalendar,$H2674,B2675,"f",FALSE)</f>
        <v>58369</v>
      </c>
      <c r="I2675" s="49">
        <f>_xll.qlInterestRateIndexValueDate(Index1M,$H2675)</f>
        <v>58371</v>
      </c>
      <c r="J2675" s="52">
        <f>IFERROR(_xll.qlIndexFixing(Index1M,$H2675,TRUE,_xll.ohTrigger(RecalcTrigger,Trigger1M)),NA())</f>
        <v>1.913115796556536E-2</v>
      </c>
      <c r="K2675" s="52">
        <f>IFERROR(_xll.qlIndexFixing(ONIndex1M,I2675,TRUE,_xll.ohTrigger(RecalcTrigger,Trigger1M)),NA())</f>
        <v>1.9123379591468037E-2</v>
      </c>
      <c r="L2675" s="52">
        <f>IFERROR(_xll.qlIndexFixing(Index3M,H2675,TRUE,_xll.ohTrigger(RecalcTrigger,Trigger3M)),NA())</f>
        <v>2.0614098765039199E-2</v>
      </c>
      <c r="M2675" s="52">
        <f>IFERROR(_xll.qlIndexFixing(ONIndex3M,I2675,TRUE,_xll.ohTrigger(RecalcTrigger,Trigger3M)),NA())</f>
        <v>2.0580893927011346E-2</v>
      </c>
      <c r="N2675" s="52">
        <f>IFERROR(_xll.qlIndexFixing(Index6M,$H2675,TRUE,_xll.ohTrigger(RecalcTrigger,Trigger6M)),NA())</f>
        <v>2.2161959830809621E-2</v>
      </c>
      <c r="O2675" s="52">
        <f>IFERROR(_xll.qlIndexFixing(ONIndex6M,I2675,TRUE,_xll.ohTrigger(RecalcTrigger,Trigger6M)),NA())</f>
        <v>2.2078974809076612E-2</v>
      </c>
      <c r="P2675" s="52">
        <f>IFERROR(_xll.qlIndexFixing(Index1Y,$H2675,TRUE,_xll.ohTrigger(RecalcTrigger,Trigger1Y)),NA())</f>
        <v>2.4061289562038991E-2</v>
      </c>
      <c r="Q2675" s="52">
        <f>IFERROR(_xll.qlIndexFixing(ONIndex1Y,I2675,TRUE,_xll.ohTrigger(RecalcTrigger,Trigger1Y)),NA())</f>
        <v>2.3852030097906152E-2</v>
      </c>
    </row>
    <row r="2676" spans="2:17" x14ac:dyDescent="0.2">
      <c r="B2676" s="46" t="s">
        <v>51</v>
      </c>
      <c r="D2676" s="49">
        <f>_xll.qlCalendarAdvance(LocalCalendar,$D2675,B2676,"f",FALSE)</f>
        <v>58391</v>
      </c>
      <c r="E2676" s="49">
        <f>_xll.qlInterestRateIndexValueDate(IndexON,D2676)</f>
        <v>58391</v>
      </c>
      <c r="F2676" s="52">
        <f>IFERROR(_xll.qlIndexFixing(IndexON,D2676,TRUE,_xll.ohTrigger(RecalcTrigger,TriggerON)),NA())</f>
        <v>1.7078894393929289E-2</v>
      </c>
      <c r="H2676" s="49">
        <f>_xll.qlCalendarAdvance(IborCalendar,$H2675,B2676,"f",FALSE)</f>
        <v>58376</v>
      </c>
      <c r="I2676" s="49">
        <f>_xll.qlInterestRateIndexValueDate(Index1M,$H2676)</f>
        <v>58378</v>
      </c>
      <c r="J2676" s="52">
        <f>IFERROR(_xll.qlIndexFixing(Index1M,$H2676,TRUE,_xll.ohTrigger(RecalcTrigger,Trigger1M)),NA())</f>
        <v>1.9126811899059282E-2</v>
      </c>
      <c r="K2676" s="52">
        <f>IFERROR(_xll.qlIndexFixing(ONIndex1M,I2676,TRUE,_xll.ohTrigger(RecalcTrigger,Trigger1M)),NA())</f>
        <v>1.9119773048963395E-2</v>
      </c>
      <c r="L2676" s="52">
        <f>IFERROR(_xll.qlIndexFixing(Index3M,H2676,TRUE,_xll.ohTrigger(RecalcTrigger,Trigger3M)),NA())</f>
        <v>2.0610981603165358E-2</v>
      </c>
      <c r="M2676" s="52">
        <f>IFERROR(_xll.qlIndexFixing(ONIndex3M,I2676,TRUE,_xll.ohTrigger(RecalcTrigger,Trigger3M)),NA())</f>
        <v>2.057773253426376E-2</v>
      </c>
      <c r="N2676" s="52">
        <f>IFERROR(_xll.qlIndexFixing(Index6M,$H2676,TRUE,_xll.ohTrigger(RecalcTrigger,Trigger6M)),NA())</f>
        <v>2.2158874791747812E-2</v>
      </c>
      <c r="O2676" s="52">
        <f>IFERROR(_xll.qlIndexFixing(ONIndex6M,I2676,TRUE,_xll.ohTrigger(RecalcTrigger,Trigger6M)),NA())</f>
        <v>2.2075802501699826E-2</v>
      </c>
      <c r="P2676" s="52">
        <f>IFERROR(_xll.qlIndexFixing(Index1Y,$H2676,TRUE,_xll.ohTrigger(RecalcTrigger,Trigger1Y)),NA())</f>
        <v>2.4056459818571824E-2</v>
      </c>
      <c r="Q2676" s="52">
        <f>IFERROR(_xll.qlIndexFixing(ONIndex1Y,I2676,TRUE,_xll.ohTrigger(RecalcTrigger,Trigger1Y)),NA())</f>
        <v>2.3848771132248814E-2</v>
      </c>
    </row>
    <row r="2677" spans="2:17" x14ac:dyDescent="0.2">
      <c r="B2677" s="46" t="s">
        <v>51</v>
      </c>
      <c r="D2677" s="49">
        <f>_xll.qlCalendarAdvance(LocalCalendar,$D2676,B2677,"f",FALSE)</f>
        <v>58398</v>
      </c>
      <c r="E2677" s="49">
        <f>_xll.qlInterestRateIndexValueDate(IndexON,D2677)</f>
        <v>58398</v>
      </c>
      <c r="F2677" s="52">
        <f>IFERROR(_xll.qlIndexFixing(IndexON,D2677,TRUE,_xll.ohTrigger(RecalcTrigger,TriggerON)),NA())</f>
        <v>1.7075835334123823E-2</v>
      </c>
      <c r="H2677" s="49">
        <f>_xll.qlCalendarAdvance(IborCalendar,$H2676,B2677,"f",FALSE)</f>
        <v>58383</v>
      </c>
      <c r="I2677" s="49">
        <f>_xll.qlInterestRateIndexValueDate(Index1M,$H2677)</f>
        <v>58385</v>
      </c>
      <c r="J2677" s="52">
        <f>IFERROR(_xll.qlIndexFixing(Index1M,$H2677,TRUE,_xll.ohTrigger(RecalcTrigger,Trigger1M)),NA())</f>
        <v>1.9123990630305066E-2</v>
      </c>
      <c r="K2677" s="52">
        <f>IFERROR(_xll.qlIndexFixing(ONIndex1M,I2677,TRUE,_xll.ohTrigger(RecalcTrigger,Trigger1M)),NA())</f>
        <v>1.9116177105180654E-2</v>
      </c>
      <c r="L2677" s="52">
        <f>IFERROR(_xll.qlIndexFixing(Index3M,H2677,TRUE,_xll.ohTrigger(RecalcTrigger,Trigger3M)),NA())</f>
        <v>2.0607873782561015E-2</v>
      </c>
      <c r="M2677" s="52">
        <f>IFERROR(_xll.qlIndexFixing(ONIndex3M,I2677,TRUE,_xll.ohTrigger(RecalcTrigger,Trigger3M)),NA())</f>
        <v>2.0574580432004552E-2</v>
      </c>
      <c r="N2677" s="52">
        <f>IFERROR(_xll.qlIndexFixing(Index6M,$H2677,TRUE,_xll.ohTrigger(RecalcTrigger,Trigger6M)),NA())</f>
        <v>2.2155336412355474E-2</v>
      </c>
      <c r="O2677" s="52">
        <f>IFERROR(_xll.qlIndexFixing(ONIndex6M,I2677,TRUE,_xll.ohTrigger(RecalcTrigger,Trigger6M)),NA())</f>
        <v>2.2072639536530048E-2</v>
      </c>
      <c r="P2677" s="52">
        <f>IFERROR(_xll.qlIndexFixing(Index1Y,$H2677,TRUE,_xll.ohTrigger(RecalcTrigger,Trigger1Y)),NA())</f>
        <v>2.4055144178962224E-2</v>
      </c>
      <c r="Q2677" s="52">
        <f>IFERROR(_xll.qlIndexFixing(ONIndex1Y,I2677,TRUE,_xll.ohTrigger(RecalcTrigger,Trigger1Y)),NA())</f>
        <v>2.3845521892891242E-2</v>
      </c>
    </row>
    <row r="2678" spans="2:17" x14ac:dyDescent="0.2">
      <c r="B2678" s="46" t="s">
        <v>51</v>
      </c>
      <c r="D2678" s="49">
        <f>_xll.qlCalendarAdvance(LocalCalendar,$D2677,B2678,"f",FALSE)</f>
        <v>58405</v>
      </c>
      <c r="E2678" s="49">
        <f>_xll.qlInterestRateIndexValueDate(IndexON,D2678)</f>
        <v>58405</v>
      </c>
      <c r="F2678" s="52">
        <f>IFERROR(_xll.qlIndexFixing(IndexON,D2678,TRUE,_xll.ohTrigger(RecalcTrigger,TriggerON)),NA())</f>
        <v>1.7072972676372977E-2</v>
      </c>
      <c r="H2678" s="49">
        <f>_xll.qlCalendarAdvance(IborCalendar,$H2677,B2678,"f",FALSE)</f>
        <v>58390</v>
      </c>
      <c r="I2678" s="49">
        <f>_xll.qlInterestRateIndexValueDate(Index1M,$H2678)</f>
        <v>58392</v>
      </c>
      <c r="J2678" s="52">
        <f>IFERROR(_xll.qlIndexFixing(Index1M,$H2678,TRUE,_xll.ohTrigger(RecalcTrigger,Trigger1M)),NA())</f>
        <v>1.9120422888415645E-2</v>
      </c>
      <c r="K2678" s="52">
        <f>IFERROR(_xll.qlIndexFixing(ONIndex1M,I2678,TRUE,_xll.ohTrigger(RecalcTrigger,Trigger1M)),NA())</f>
        <v>1.9112591759880004E-2</v>
      </c>
      <c r="L2678" s="52">
        <f>IFERROR(_xll.qlIndexFixing(Index3M,H2678,TRUE,_xll.ohTrigger(RecalcTrigger,Trigger3M)),NA())</f>
        <v>2.0604775303206188E-2</v>
      </c>
      <c r="M2678" s="52">
        <f>IFERROR(_xll.qlIndexFixing(ONIndex3M,I2678,TRUE,_xll.ohTrigger(RecalcTrigger,Trigger3M)),NA())</f>
        <v>2.0571437620233723E-2</v>
      </c>
      <c r="N2678" s="52">
        <f>IFERROR(_xll.qlIndexFixing(Index6M,$H2678,TRUE,_xll.ohTrigger(RecalcTrigger,Trigger6M)),NA())</f>
        <v>2.2152269788763047E-2</v>
      </c>
      <c r="O2678" s="52">
        <f>IFERROR(_xll.qlIndexFixing(ONIndex6M,I2678,TRUE,_xll.ohTrigger(RecalcTrigger,Trigger6M)),NA())</f>
        <v>2.2069485913407405E-2</v>
      </c>
      <c r="P2678" s="52">
        <f>IFERROR(_xll.qlIndexFixing(Index1Y,$H2678,TRUE,_xll.ohTrigger(RecalcTrigger,Trigger1Y)),NA())</f>
        <v>2.4052086448530109E-2</v>
      </c>
      <c r="Q2678" s="52">
        <f>IFERROR(_xll.qlIndexFixing(ONIndex1Y,I2678,TRUE,_xll.ohTrigger(RecalcTrigger,Trigger1Y)),NA())</f>
        <v>2.3842282379673563E-2</v>
      </c>
    </row>
    <row r="2679" spans="2:17" x14ac:dyDescent="0.2">
      <c r="B2679" s="46" t="s">
        <v>51</v>
      </c>
      <c r="D2679" s="49">
        <f>_xll.qlCalendarAdvance(LocalCalendar,$D2678,B2679,"f",FALSE)</f>
        <v>58412</v>
      </c>
      <c r="E2679" s="49">
        <f>_xll.qlInterestRateIndexValueDate(IndexON,D2679)</f>
        <v>58412</v>
      </c>
      <c r="F2679" s="52">
        <f>IFERROR(_xll.qlIndexFixing(IndexON,D2679,TRUE,_xll.ohTrigger(RecalcTrigger,TriggerON)),NA())</f>
        <v>1.7069744411797316E-2</v>
      </c>
      <c r="H2679" s="49">
        <f>_xll.qlCalendarAdvance(IborCalendar,$H2678,B2679,"f",FALSE)</f>
        <v>58397</v>
      </c>
      <c r="I2679" s="49">
        <f>_xll.qlInterestRateIndexValueDate(Index1M,$H2679)</f>
        <v>58399</v>
      </c>
      <c r="J2679" s="52">
        <f>IFERROR(_xll.qlIndexFixing(Index1M,$H2679,TRUE,_xll.ohTrigger(RecalcTrigger,Trigger1M)),NA())</f>
        <v>1.9116865763670887E-2</v>
      </c>
      <c r="K2679" s="52">
        <f>IFERROR(_xll.qlIndexFixing(ONIndex1M,I2679,TRUE,_xll.ohTrigger(RecalcTrigger,Trigger1M)),NA())</f>
        <v>1.9109017013141383E-2</v>
      </c>
      <c r="L2679" s="52">
        <f>IFERROR(_xll.qlIndexFixing(Index3M,H2679,TRUE,_xll.ohTrigger(RecalcTrigger,Trigger3M)),NA())</f>
        <v>2.060168616507654E-2</v>
      </c>
      <c r="M2679" s="52">
        <f>IFERROR(_xll.qlIndexFixing(ONIndex3M,I2679,TRUE,_xll.ohTrigger(RecalcTrigger,Trigger3M)),NA())</f>
        <v>2.0568304098791401E-2</v>
      </c>
      <c r="N2679" s="52">
        <f>IFERROR(_xll.qlIndexFixing(Index6M,$H2679,TRUE,_xll.ohTrigger(RecalcTrigger,Trigger6M)),NA())</f>
        <v>2.2149212615950122E-2</v>
      </c>
      <c r="O2679" s="52">
        <f>IFERROR(_xll.qlIndexFixing(ONIndex6M,I2679,TRUE,_xll.ohTrigger(RecalcTrigger,Trigger6M)),NA())</f>
        <v>2.2066341632251962E-2</v>
      </c>
      <c r="P2679" s="52">
        <f>IFERROR(_xll.qlIndexFixing(Index1Y,$H2679,TRUE,_xll.ohTrigger(RecalcTrigger,Trigger1Y)),NA())</f>
        <v>2.404903869204662E-2</v>
      </c>
      <c r="Q2679" s="52">
        <f>IFERROR(_xll.qlIndexFixing(ONIndex1Y,I2679,TRUE,_xll.ohTrigger(RecalcTrigger,Trigger1Y)),NA())</f>
        <v>2.3839052592435905E-2</v>
      </c>
    </row>
    <row r="2680" spans="2:17" x14ac:dyDescent="0.2">
      <c r="B2680" s="46" t="s">
        <v>51</v>
      </c>
      <c r="D2680" s="49">
        <f>_xll.qlCalendarAdvance(LocalCalendar,$D2679,B2680,"f",FALSE)</f>
        <v>58419</v>
      </c>
      <c r="E2680" s="49">
        <f>_xll.qlInterestRateIndexValueDate(IndexON,D2680)</f>
        <v>58419</v>
      </c>
      <c r="F2680" s="52">
        <f>IFERROR(_xll.qlIndexFixing(IndexON,D2680,TRUE,_xll.ohTrigger(RecalcTrigger,TriggerON)),NA())</f>
        <v>1.7066712549436147E-2</v>
      </c>
      <c r="H2680" s="49">
        <f>_xll.qlCalendarAdvance(IborCalendar,$H2679,B2680,"f",FALSE)</f>
        <v>58404</v>
      </c>
      <c r="I2680" s="49">
        <f>_xll.qlInterestRateIndexValueDate(Index1M,$H2680)</f>
        <v>58407</v>
      </c>
      <c r="J2680" s="52">
        <f>IFERROR(_xll.qlIndexFixing(Index1M,$H2680,TRUE,_xll.ohTrigger(RecalcTrigger,Trigger1M)),NA())</f>
        <v>1.9113068327346706E-2</v>
      </c>
      <c r="K2680" s="52">
        <f>IFERROR(_xll.qlIndexFixing(ONIndex1M,I2680,TRUE,_xll.ohTrigger(RecalcTrigger,Trigger1M)),NA())</f>
        <v>1.9105450405705326E-2</v>
      </c>
      <c r="L2680" s="52">
        <f>IFERROR(_xll.qlIndexFixing(Index3M,H2680,TRUE,_xll.ohTrigger(RecalcTrigger,Trigger3M)),NA())</f>
        <v>2.0597797032884578E-2</v>
      </c>
      <c r="M2680" s="52">
        <f>IFERROR(_xll.qlIndexFixing(ONIndex3M,I2680,TRUE,_xll.ohTrigger(RecalcTrigger,Trigger3M)),NA())</f>
        <v>2.0565463716728516E-2</v>
      </c>
      <c r="N2680" s="52">
        <f>IFERROR(_xll.qlIndexFixing(Index6M,$H2680,TRUE,_xll.ohTrigger(RecalcTrigger,Trigger6M)),NA())</f>
        <v>2.2145730276492449E-2</v>
      </c>
      <c r="O2680" s="52">
        <f>IFERROR(_xll.qlIndexFixing(ONIndex6M,I2680,TRUE,_xll.ohTrigger(RecalcTrigger,Trigger6M)),NA())</f>
        <v>2.2063664874689692E-2</v>
      </c>
      <c r="P2680" s="52">
        <f>IFERROR(_xll.qlIndexFixing(Index1Y,$H2680,TRUE,_xll.ohTrigger(RecalcTrigger,Trigger1Y)),NA())</f>
        <v>2.4045567754662153E-2</v>
      </c>
      <c r="Q2680" s="52">
        <f>IFERROR(_xll.qlIndexFixing(ONIndex1Y,I2680,TRUE,_xll.ohTrigger(RecalcTrigger,Trigger1Y)),NA())</f>
        <v>2.3836492465978409E-2</v>
      </c>
    </row>
    <row r="2681" spans="2:17" x14ac:dyDescent="0.2">
      <c r="B2681" s="46" t="s">
        <v>51</v>
      </c>
      <c r="D2681" s="49">
        <f>_xll.qlCalendarAdvance(LocalCalendar,$D2680,B2681,"f",FALSE)</f>
        <v>58426</v>
      </c>
      <c r="E2681" s="49">
        <f>_xll.qlInterestRateIndexValueDate(IndexON,D2681)</f>
        <v>58426</v>
      </c>
      <c r="F2681" s="52">
        <f>IFERROR(_xll.qlIndexFixing(IndexON,D2681,TRUE,_xll.ohTrigger(RecalcTrigger,TriggerON)),NA())</f>
        <v>1.7063689752863098E-2</v>
      </c>
      <c r="H2681" s="49">
        <f>_xll.qlCalendarAdvance(IborCalendar,$H2680,B2681,"f",FALSE)</f>
        <v>58411</v>
      </c>
      <c r="I2681" s="49">
        <f>_xll.qlInterestRateIndexValueDate(Index1M,$H2681)</f>
        <v>58413</v>
      </c>
      <c r="J2681" s="52">
        <f>IFERROR(_xll.qlIndexFixing(Index1M,$H2681,TRUE,_xll.ohTrigger(RecalcTrigger,Trigger1M)),NA())</f>
        <v>1.9109783365585387E-2</v>
      </c>
      <c r="K2681" s="52">
        <f>IFERROR(_xll.qlIndexFixing(ONIndex1M,I2681,TRUE,_xll.ohTrigger(RecalcTrigger,Trigger1M)),NA())</f>
        <v>1.9101899315669968E-2</v>
      </c>
      <c r="L2681" s="52">
        <f>IFERROR(_xll.qlIndexFixing(Index3M,H2681,TRUE,_xll.ohTrigger(RecalcTrigger,Trigger3M)),NA())</f>
        <v>2.0595165363856825E-2</v>
      </c>
      <c r="M2681" s="52">
        <f>IFERROR(_xll.qlIndexFixing(ONIndex3M,I2681,TRUE,_xll.ohTrigger(RecalcTrigger,Trigger3M)),NA())</f>
        <v>2.0562064927291956E-2</v>
      </c>
      <c r="N2681" s="52">
        <f>IFERROR(_xll.qlIndexFixing(Index6M,$H2681,TRUE,_xll.ohTrigger(RecalcTrigger,Trigger6M)),NA())</f>
        <v>2.2143591367592717E-2</v>
      </c>
      <c r="O2681" s="52">
        <f>IFERROR(_xll.qlIndexFixing(ONIndex6M,I2681,TRUE,_xll.ohTrigger(RecalcTrigger,Trigger6M)),NA())</f>
        <v>2.2060081096402229E-2</v>
      </c>
      <c r="P2681" s="52">
        <f>IFERROR(_xll.qlIndexFixing(Index1Y,$H2681,TRUE,_xll.ohTrigger(RecalcTrigger,Trigger1Y)),NA())</f>
        <v>2.4042973100563622E-2</v>
      </c>
      <c r="Q2681" s="52">
        <f>IFERROR(_xll.qlIndexFixing(ONIndex1Y,I2681,TRUE,_xll.ohTrigger(RecalcTrigger,Trigger1Y)),NA())</f>
        <v>2.3832622197019759E-2</v>
      </c>
    </row>
    <row r="2682" spans="2:17" x14ac:dyDescent="0.2">
      <c r="B2682" s="46" t="s">
        <v>51</v>
      </c>
      <c r="D2682" s="49">
        <f>_xll.qlCalendarAdvance(LocalCalendar,$D2681,B2682,"f",FALSE)</f>
        <v>58433</v>
      </c>
      <c r="E2682" s="49">
        <f>_xll.qlInterestRateIndexValueDate(IndexON,D2682)</f>
        <v>58433</v>
      </c>
      <c r="F2682" s="52">
        <f>IFERROR(_xll.qlIndexFixing(IndexON,D2682,TRUE,_xll.ohTrigger(RecalcTrigger,TriggerON)),NA())</f>
        <v>1.7060865374731726E-2</v>
      </c>
      <c r="H2682" s="49">
        <f>_xll.qlCalendarAdvance(IborCalendar,$H2681,B2682,"f",FALSE)</f>
        <v>58418</v>
      </c>
      <c r="I2682" s="49">
        <f>_xll.qlInterestRateIndexValueDate(Index1M,$H2682)</f>
        <v>58420</v>
      </c>
      <c r="J2682" s="52">
        <f>IFERROR(_xll.qlIndexFixing(Index1M,$H2682,TRUE,_xll.ohTrigger(RecalcTrigger,Trigger1M)),NA())</f>
        <v>1.9106258092222161E-2</v>
      </c>
      <c r="K2682" s="52">
        <f>IFERROR(_xll.qlIndexFixing(ONIndex1M,I2682,TRUE,_xll.ohTrigger(RecalcTrigger,Trigger1M)),NA())</f>
        <v>1.9098356364697366E-2</v>
      </c>
      <c r="L2682" s="52">
        <f>IFERROR(_xll.qlIndexFixing(Index3M,H2682,TRUE,_xll.ohTrigger(RecalcTrigger,Trigger3M)),NA())</f>
        <v>2.0592103756738669E-2</v>
      </c>
      <c r="M2682" s="52">
        <f>IFERROR(_xll.qlIndexFixing(ONIndex3M,I2682,TRUE,_xll.ohTrigger(RecalcTrigger,Trigger3M)),NA())</f>
        <v>2.0558959277074962E-2</v>
      </c>
      <c r="N2682" s="52">
        <f>IFERROR(_xll.qlIndexFixing(Index6M,$H2682,TRUE,_xll.ohTrigger(RecalcTrigger,Trigger6M)),NA())</f>
        <v>2.2140563036687766E-2</v>
      </c>
      <c r="O2682" s="52">
        <f>IFERROR(_xll.qlIndexFixing(ONIndex6M,I2682,TRUE,_xll.ohTrigger(RecalcTrigger,Trigger6M)),NA())</f>
        <v>2.205696484146813E-2</v>
      </c>
      <c r="P2682" s="52">
        <f>IFERROR(_xll.qlIndexFixing(Index1Y,$H2682,TRUE,_xll.ohTrigger(RecalcTrigger,Trigger1Y)),NA())</f>
        <v>2.403995526538252E-2</v>
      </c>
      <c r="Q2682" s="52">
        <f>IFERROR(_xll.qlIndexFixing(ONIndex1Y,I2682,TRUE,_xll.ohTrigger(RecalcTrigger,Trigger1Y)),NA())</f>
        <v>2.3829421588521527E-2</v>
      </c>
    </row>
    <row r="2683" spans="2:17" x14ac:dyDescent="0.2">
      <c r="B2683" s="46" t="s">
        <v>51</v>
      </c>
      <c r="D2683" s="49">
        <f>_xll.qlCalendarAdvance(LocalCalendar,$D2682,B2683,"f",FALSE)</f>
        <v>58440</v>
      </c>
      <c r="E2683" s="49">
        <f>_xll.qlInterestRateIndexValueDate(IndexON,D2683)</f>
        <v>58440</v>
      </c>
      <c r="F2683" s="52">
        <f>IFERROR(_xll.qlIndexFixing(IndexON,D2683,TRUE,_xll.ohTrigger(RecalcTrigger,TriggerON)),NA())</f>
        <v>1.7057861215010739E-2</v>
      </c>
      <c r="H2683" s="49">
        <f>_xll.qlCalendarAdvance(IborCalendar,$H2682,B2683,"f",FALSE)</f>
        <v>58425</v>
      </c>
      <c r="I2683" s="49">
        <f>_xll.qlInterestRateIndexValueDate(Index1M,$H2683)</f>
        <v>58427</v>
      </c>
      <c r="J2683" s="52">
        <f>IFERROR(_xll.qlIndexFixing(Index1M,$H2683,TRUE,_xll.ohTrigger(RecalcTrigger,Trigger1M)),NA())</f>
        <v>1.9102999917320996E-2</v>
      </c>
      <c r="K2683" s="52">
        <f>IFERROR(_xll.qlIndexFixing(ONIndex1M,I2683,TRUE,_xll.ohTrigger(RecalcTrigger,Trigger1M)),NA())</f>
        <v>1.9094824012446665E-2</v>
      </c>
      <c r="L2683" s="52">
        <f>IFERROR(_xll.qlIndexFixing(Index3M,H2683,TRUE,_xll.ohTrigger(RecalcTrigger,Trigger3M)),NA())</f>
        <v>2.0589051490203326E-2</v>
      </c>
      <c r="M2683" s="52">
        <f>IFERROR(_xll.qlIndexFixing(ONIndex3M,I2683,TRUE,_xll.ohTrigger(RecalcTrigger,Trigger3M)),NA())</f>
        <v>2.0555862917506218E-2</v>
      </c>
      <c r="N2683" s="52">
        <f>IFERROR(_xll.qlIndexFixing(Index6M,$H2683,TRUE,_xll.ohTrigger(RecalcTrigger,Trigger6M)),NA())</f>
        <v>2.2137544156991158E-2</v>
      </c>
      <c r="O2683" s="52">
        <f>IFERROR(_xll.qlIndexFixing(ONIndex6M,I2683,TRUE,_xll.ohTrigger(RecalcTrigger,Trigger6M)),NA())</f>
        <v>2.2053857928661103E-2</v>
      </c>
      <c r="P2683" s="52">
        <f>IFERROR(_xll.qlIndexFixing(Index1Y,$H2683,TRUE,_xll.ohTrigger(RecalcTrigger,Trigger1Y)),NA())</f>
        <v>2.4036947403789029E-2</v>
      </c>
      <c r="Q2683" s="52">
        <f>IFERROR(_xll.qlIndexFixing(ONIndex1Y,I2683,TRUE,_xll.ohTrigger(RecalcTrigger,Trigger1Y)),NA())</f>
        <v>2.3826230706243123E-2</v>
      </c>
    </row>
    <row r="2684" spans="2:17" x14ac:dyDescent="0.2">
      <c r="B2684" s="46" t="s">
        <v>51</v>
      </c>
      <c r="D2684" s="49">
        <f>_xll.qlCalendarAdvance(LocalCalendar,$D2683,B2684,"f",FALSE)</f>
        <v>58447</v>
      </c>
      <c r="E2684" s="49">
        <f>_xll.qlInterestRateIndexValueDate(IndexON,D2684)</f>
        <v>58447</v>
      </c>
      <c r="F2684" s="52">
        <f>IFERROR(_xll.qlIndexFixing(IndexON,D2684,TRUE,_xll.ohTrigger(RecalcTrigger,TriggerON)),NA())</f>
        <v>1.7054675758112481E-2</v>
      </c>
      <c r="H2684" s="49">
        <f>_xll.qlCalendarAdvance(IborCalendar,$H2683,B2684,"f",FALSE)</f>
        <v>58432</v>
      </c>
      <c r="I2684" s="49">
        <f>_xll.qlInterestRateIndexValueDate(Index1M,$H2684)</f>
        <v>58438</v>
      </c>
      <c r="J2684" s="52">
        <f>IFERROR(_xll.qlIndexFixing(Index1M,$H2684,TRUE,_xll.ohTrigger(RecalcTrigger,Trigger1M)),NA())</f>
        <v>1.9096984537820754E-2</v>
      </c>
      <c r="K2684" s="52">
        <f>IFERROR(_xll.qlIndexFixing(ONIndex1M,I2684,TRUE,_xll.ohTrigger(RecalcTrigger,Trigger1M)),NA())</f>
        <v>1.9089294586729366E-2</v>
      </c>
      <c r="L2684" s="52">
        <f>IFERROR(_xll.qlIndexFixing(Index3M,H2684,TRUE,_xll.ohTrigger(RecalcTrigger,Trigger3M)),NA())</f>
        <v>2.0584273943098145E-2</v>
      </c>
      <c r="M2684" s="52">
        <f>IFERROR(_xll.qlIndexFixing(ONIndex3M,I2684,TRUE,_xll.ohTrigger(RecalcTrigger,Trigger3M)),NA())</f>
        <v>2.0551015979854981E-2</v>
      </c>
      <c r="N2684" s="52">
        <f>IFERROR(_xll.qlIndexFixing(Index6M,$H2684,TRUE,_xll.ohTrigger(RecalcTrigger,Trigger6M)),NA())</f>
        <v>2.2132819298375326E-2</v>
      </c>
      <c r="O2684" s="52">
        <f>IFERROR(_xll.qlIndexFixing(ONIndex6M,I2684,TRUE,_xll.ohTrigger(RecalcTrigger,Trigger6M)),NA())</f>
        <v>2.2048994511951747E-2</v>
      </c>
      <c r="P2684" s="52">
        <f>IFERROR(_xll.qlIndexFixing(Index1Y,$H2684,TRUE,_xll.ohTrigger(RecalcTrigger,Trigger1Y)),NA())</f>
        <v>2.403106401296257E-2</v>
      </c>
      <c r="Q2684" s="52">
        <f>IFERROR(_xll.qlIndexFixing(ONIndex1Y,I2684,TRUE,_xll.ohTrigger(RecalcTrigger,Trigger1Y)),NA())</f>
        <v>2.3821236113743538E-2</v>
      </c>
    </row>
    <row r="2685" spans="2:17" x14ac:dyDescent="0.2">
      <c r="B2685" s="46" t="s">
        <v>51</v>
      </c>
      <c r="D2685" s="49">
        <f>_xll.qlCalendarAdvance(LocalCalendar,$D2684,B2685,"f",FALSE)</f>
        <v>58454</v>
      </c>
      <c r="E2685" s="49">
        <f>_xll.qlInterestRateIndexValueDate(IndexON,D2685)</f>
        <v>58454</v>
      </c>
      <c r="F2685" s="52">
        <f>IFERROR(_xll.qlIndexFixing(IndexON,D2685,TRUE,_xll.ohTrigger(RecalcTrigger,TriggerON)),NA())</f>
        <v>1.7051689224771849E-2</v>
      </c>
      <c r="H2685" s="49">
        <f>_xll.qlCalendarAdvance(IborCalendar,$H2684,B2685,"f",FALSE)</f>
        <v>58439</v>
      </c>
      <c r="I2685" s="49">
        <f>_xll.qlInterestRateIndexValueDate(Index1M,$H2685)</f>
        <v>58442</v>
      </c>
      <c r="J2685" s="52">
        <f>IFERROR(_xll.qlIndexFixing(Index1M,$H2685,TRUE,_xll.ohTrigger(RecalcTrigger,Trigger1M)),NA())</f>
        <v>1.9094990135747586E-2</v>
      </c>
      <c r="K2685" s="52">
        <f>IFERROR(_xll.qlIndexFixing(ONIndex1M,I2685,TRUE,_xll.ohTrigger(RecalcTrigger,Trigger1M)),NA())</f>
        <v>1.9087801913224567E-2</v>
      </c>
      <c r="L2685" s="52">
        <f>IFERROR(_xll.qlIndexFixing(Index3M,H2685,TRUE,_xll.ohTrigger(RecalcTrigger,Trigger3M)),NA())</f>
        <v>2.0582542371936522E-2</v>
      </c>
      <c r="M2685" s="52">
        <f>IFERROR(_xll.qlIndexFixing(ONIndex3M,I2685,TRUE,_xll.ohTrigger(RecalcTrigger,Trigger3M)),NA())</f>
        <v>2.0549993423868429E-2</v>
      </c>
      <c r="N2685" s="52">
        <f>IFERROR(_xll.qlIndexFixing(Index6M,$H2685,TRUE,_xll.ohTrigger(RecalcTrigger,Trigger6M)),NA())</f>
        <v>2.2130640176076629E-2</v>
      </c>
      <c r="O2685" s="52">
        <f>IFERROR(_xll.qlIndexFixing(ONIndex6M,I2685,TRUE,_xll.ohTrigger(RecalcTrigger,Trigger6M)),NA())</f>
        <v>2.2048141754806849E-2</v>
      </c>
      <c r="P2685" s="52">
        <f>IFERROR(_xll.qlIndexFixing(Index1Y,$H2685,TRUE,_xll.ohTrigger(RecalcTrigger,Trigger1Y)),NA())</f>
        <v>2.4030535570199092E-2</v>
      </c>
      <c r="Q2685" s="52">
        <f>IFERROR(_xll.qlIndexFixing(ONIndex1Y,I2685,TRUE,_xll.ohTrigger(RecalcTrigger,Trigger1Y)),NA())</f>
        <v>2.3820549839266292E-2</v>
      </c>
    </row>
    <row r="2686" spans="2:17" x14ac:dyDescent="0.2">
      <c r="B2686" s="46" t="s">
        <v>51</v>
      </c>
      <c r="D2686" s="49">
        <f>_xll.qlCalendarAdvance(LocalCalendar,$D2685,B2686,"f",FALSE)</f>
        <v>58461</v>
      </c>
      <c r="E2686" s="49">
        <f>_xll.qlInterestRateIndexValueDate(IndexON,D2686)</f>
        <v>58461</v>
      </c>
      <c r="F2686" s="52">
        <f>IFERROR(_xll.qlIndexFixing(IndexON,D2686,TRUE,_xll.ohTrigger(RecalcTrigger,TriggerON)),NA())</f>
        <v>1.7048711757299273E-2</v>
      </c>
      <c r="H2686" s="49">
        <f>_xll.qlCalendarAdvance(IborCalendar,$H2685,B2686,"f",FALSE)</f>
        <v>58446</v>
      </c>
      <c r="I2686" s="49">
        <f>_xll.qlInterestRateIndexValueDate(Index1M,$H2686)</f>
        <v>58448</v>
      </c>
      <c r="J2686" s="52">
        <f>IFERROR(_xll.qlIndexFixing(Index1M,$H2686,TRUE,_xll.ohTrigger(RecalcTrigger,Trigger1M)),NA())</f>
        <v>1.9092263169743773E-2</v>
      </c>
      <c r="K2686" s="52">
        <f>IFERROR(_xll.qlIndexFixing(ONIndex1M,I2686,TRUE,_xll.ohTrigger(RecalcTrigger,Trigger1M)),NA())</f>
        <v>1.9084290547386473E-2</v>
      </c>
      <c r="L2686" s="52">
        <f>IFERROR(_xll.qlIndexFixing(Index3M,H2686,TRUE,_xll.ohTrigger(RecalcTrigger,Trigger3M)),NA())</f>
        <v>2.0579950733871932E-2</v>
      </c>
      <c r="M2686" s="52">
        <f>IFERROR(_xll.qlIndexFixing(ONIndex3M,I2686,TRUE,_xll.ohTrigger(RecalcTrigger,Trigger3M)),NA())</f>
        <v>2.054662958109077E-2</v>
      </c>
      <c r="N2686" s="52">
        <f>IFERROR(_xll.qlIndexFixing(Index6M,$H2686,TRUE,_xll.ohTrigger(RecalcTrigger,Trigger6M)),NA())</f>
        <v>2.2128077024484997E-2</v>
      </c>
      <c r="O2686" s="52">
        <f>IFERROR(_xll.qlIndexFixing(ONIndex6M,I2686,TRUE,_xll.ohTrigger(RecalcTrigger,Trigger6M)),NA())</f>
        <v>2.2044593242842581E-2</v>
      </c>
      <c r="P2686" s="52">
        <f>IFERROR(_xll.qlIndexFixing(Index1Y,$H2686,TRUE,_xll.ohTrigger(RecalcTrigger,Trigger1Y)),NA())</f>
        <v>2.4027983659634055E-2</v>
      </c>
      <c r="Q2686" s="52">
        <f>IFERROR(_xll.qlIndexFixing(ONIndex1Y,I2686,TRUE,_xll.ohTrigger(RecalcTrigger,Trigger1Y)),NA())</f>
        <v>2.3816716416726891E-2</v>
      </c>
    </row>
    <row r="2687" spans="2:17" x14ac:dyDescent="0.2">
      <c r="B2687" s="46" t="s">
        <v>51</v>
      </c>
      <c r="D2687" s="49">
        <f>_xll.qlCalendarAdvance(LocalCalendar,$D2686,B2687,"f",FALSE)</f>
        <v>58468</v>
      </c>
      <c r="E2687" s="49">
        <f>_xll.qlInterestRateIndexValueDate(IndexON,D2687)</f>
        <v>58468</v>
      </c>
      <c r="F2687" s="52">
        <f>IFERROR(_xll.qlIndexFixing(IndexON,D2687,TRUE,_xll.ohTrigger(RecalcTrigger,TriggerON)),NA())</f>
        <v>1.704574335577469E-2</v>
      </c>
      <c r="H2687" s="49">
        <f>_xll.qlCalendarAdvance(IborCalendar,$H2686,B2687,"f",FALSE)</f>
        <v>58453</v>
      </c>
      <c r="I2687" s="49">
        <f>_xll.qlInterestRateIndexValueDate(Index1M,$H2687)</f>
        <v>58455</v>
      </c>
      <c r="J2687" s="52">
        <f>IFERROR(_xll.qlIndexFixing(Index1M,$H2687,TRUE,_xll.ohTrigger(RecalcTrigger,Trigger1M)),NA())</f>
        <v>1.9089049757309601E-2</v>
      </c>
      <c r="K2687" s="52">
        <f>IFERROR(_xll.qlIndexFixing(ONIndex1M,I2687,TRUE,_xll.ohTrigger(RecalcTrigger,Trigger1M)),NA())</f>
        <v>1.9080800589623692E-2</v>
      </c>
      <c r="L2687" s="52">
        <f>IFERROR(_xll.qlIndexFixing(Index3M,H2687,TRUE,_xll.ohTrigger(RecalcTrigger,Trigger3M)),NA())</f>
        <v>2.0576935829449111E-2</v>
      </c>
      <c r="M2687" s="52">
        <f>IFERROR(_xll.qlIndexFixing(ONIndex3M,I2687,TRUE,_xll.ohTrigger(RecalcTrigger,Trigger3M)),NA())</f>
        <v>2.0543570383235732E-2</v>
      </c>
      <c r="N2687" s="52">
        <f>IFERROR(_xll.qlIndexFixing(Index6M,$H2687,TRUE,_xll.ohTrigger(RecalcTrigger,Trigger6M)),NA())</f>
        <v>2.2125095456365127E-2</v>
      </c>
      <c r="O2687" s="52">
        <f>IFERROR(_xll.qlIndexFixing(ONIndex6M,I2687,TRUE,_xll.ohTrigger(RecalcTrigger,Trigger6M)),NA())</f>
        <v>2.2041523698383969E-2</v>
      </c>
      <c r="P2687" s="52">
        <f>IFERROR(_xll.qlIndexFixing(Index1Y,$H2687,TRUE,_xll.ohTrigger(RecalcTrigger,Trigger1Y)),NA())</f>
        <v>2.4025605509349422E-2</v>
      </c>
      <c r="Q2687" s="52">
        <f>IFERROR(_xll.qlIndexFixing(ONIndex1Y,I2687,TRUE,_xll.ohTrigger(RecalcTrigger,Trigger1Y)),NA())</f>
        <v>2.3813564439487678E-2</v>
      </c>
    </row>
    <row r="2688" spans="2:17" x14ac:dyDescent="0.2">
      <c r="B2688" s="46" t="s">
        <v>51</v>
      </c>
      <c r="D2688" s="49">
        <f>_xll.qlCalendarAdvance(LocalCalendar,$D2687,B2688,"f",FALSE)</f>
        <v>58475</v>
      </c>
      <c r="E2688" s="49">
        <f>_xll.qlInterestRateIndexValueDate(IndexON,D2688)</f>
        <v>58475</v>
      </c>
      <c r="F2688" s="52">
        <f>IFERROR(_xll.qlIndexFixing(IndexON,D2688,TRUE,_xll.ohTrigger(RecalcTrigger,TriggerON)),NA())</f>
        <v>1.704278401995829E-2</v>
      </c>
      <c r="H2688" s="49">
        <f>_xll.qlCalendarAdvance(IborCalendar,$H2687,B2688,"f",FALSE)</f>
        <v>58460</v>
      </c>
      <c r="I2688" s="49">
        <f>_xll.qlInterestRateIndexValueDate(Index1M,$H2688)</f>
        <v>58462</v>
      </c>
      <c r="J2688" s="52">
        <f>IFERROR(_xll.qlIndexFixing(Index1M,$H2688,TRUE,_xll.ohTrigger(RecalcTrigger,Trigger1M)),NA())</f>
        <v>1.9085329410954144E-2</v>
      </c>
      <c r="K2688" s="52">
        <f>IFERROR(_xll.qlIndexFixing(ONIndex1M,I2688,TRUE,_xll.ohTrigger(RecalcTrigger,Trigger1M)),NA())</f>
        <v>1.9077321230422939E-2</v>
      </c>
      <c r="L2688" s="52">
        <f>IFERROR(_xll.qlIndexFixing(Index3M,H2688,TRUE,_xll.ohTrigger(RecalcTrigger,Trigger3M)),NA())</f>
        <v>2.0573930265501059E-2</v>
      </c>
      <c r="M2688" s="52">
        <f>IFERROR(_xll.qlIndexFixing(ONIndex3M,I2688,TRUE,_xll.ohTrigger(RecalcTrigger,Trigger3M)),NA())</f>
        <v>2.0540520475709201E-2</v>
      </c>
      <c r="N2688" s="52">
        <f>IFERROR(_xll.qlIndexFixing(Index6M,$H2688,TRUE,_xll.ohTrigger(RecalcTrigger,Trigger6M)),NA())</f>
        <v>2.2122123338641768E-2</v>
      </c>
      <c r="O2688" s="52">
        <f>IFERROR(_xll.qlIndexFixing(ONIndex6M,I2688,TRUE,_xll.ohTrigger(RecalcTrigger,Trigger6M)),NA())</f>
        <v>2.2038463495892557E-2</v>
      </c>
      <c r="P2688" s="52">
        <f>IFERROR(_xll.qlIndexFixing(Index1Y,$H2688,TRUE,_xll.ohTrigger(RecalcTrigger,Trigger1Y)),NA())</f>
        <v>2.4022057696495593E-2</v>
      </c>
      <c r="Q2688" s="52">
        <f>IFERROR(_xll.qlIndexFixing(ONIndex1Y,I2688,TRUE,_xll.ohTrigger(RecalcTrigger,Trigger1Y)),NA())</f>
        <v>2.3810422188308422E-2</v>
      </c>
    </row>
    <row r="2689" spans="2:17" x14ac:dyDescent="0.2">
      <c r="B2689" s="46" t="s">
        <v>51</v>
      </c>
      <c r="D2689" s="49">
        <f>_xll.qlCalendarAdvance(LocalCalendar,$D2688,B2689,"f",FALSE)</f>
        <v>58482</v>
      </c>
      <c r="E2689" s="49">
        <f>_xll.qlInterestRateIndexValueDate(IndexON,D2689)</f>
        <v>58482</v>
      </c>
      <c r="F2689" s="52">
        <f>IFERROR(_xll.qlIndexFixing(IndexON,D2689,TRUE,_xll.ohTrigger(RecalcTrigger,TriggerON)),NA())</f>
        <v>1.7039833749930011E-2</v>
      </c>
      <c r="H2689" s="49">
        <f>_xll.qlCalendarAdvance(IborCalendar,$H2688,B2689,"f",FALSE)</f>
        <v>58467</v>
      </c>
      <c r="I2689" s="49">
        <f>_xll.qlInterestRateIndexValueDate(Index1M,$H2689)</f>
        <v>58469</v>
      </c>
      <c r="J2689" s="52">
        <f>IFERROR(_xll.qlIndexFixing(Index1M,$H2689,TRUE,_xll.ohTrigger(RecalcTrigger,Trigger1M)),NA())</f>
        <v>1.9081099063079296E-2</v>
      </c>
      <c r="K2689" s="52">
        <f>IFERROR(_xll.qlIndexFixing(ONIndex1M,I2689,TRUE,_xll.ohTrigger(RecalcTrigger,Trigger1M)),NA())</f>
        <v>1.9073852469704278E-2</v>
      </c>
      <c r="L2689" s="52">
        <f>IFERROR(_xll.qlIndexFixing(Index3M,H2689,TRUE,_xll.ohTrigger(RecalcTrigger,Trigger3M)),NA())</f>
        <v>2.0570934042004937E-2</v>
      </c>
      <c r="M2689" s="52">
        <f>IFERROR(_xll.qlIndexFixing(ONIndex3M,I2689,TRUE,_xll.ohTrigger(RecalcTrigger,Trigger3M)),NA())</f>
        <v>2.0537479858591112E-2</v>
      </c>
      <c r="N2689" s="52">
        <f>IFERROR(_xll.qlIndexFixing(Index6M,$H2689,TRUE,_xll.ohTrigger(RecalcTrigger,Trigger6M)),NA())</f>
        <v>2.2119160671270555E-2</v>
      </c>
      <c r="O2689" s="52">
        <f>IFERROR(_xll.qlIndexFixing(ONIndex6M,I2689,TRUE,_xll.ohTrigger(RecalcTrigger,Trigger6M)),NA())</f>
        <v>2.2035412635608154E-2</v>
      </c>
      <c r="P2689" s="52">
        <f>IFERROR(_xll.qlIndexFixing(Index1Y,$H2689,TRUE,_xll.ohTrigger(RecalcTrigger,Trigger1Y)),NA())</f>
        <v>2.4019109674550124E-2</v>
      </c>
      <c r="Q2689" s="52">
        <f>IFERROR(_xll.qlIndexFixing(ONIndex1Y,I2689,TRUE,_xll.ohTrigger(RecalcTrigger,Trigger1Y)),NA())</f>
        <v>2.3807289663348996E-2</v>
      </c>
    </row>
    <row r="2690" spans="2:17" x14ac:dyDescent="0.2">
      <c r="B2690" s="46" t="s">
        <v>51</v>
      </c>
      <c r="D2690" s="49">
        <f>_xll.qlCalendarAdvance(LocalCalendar,$D2689,B2690,"f",FALSE)</f>
        <v>58489</v>
      </c>
      <c r="E2690" s="49">
        <f>_xll.qlInterestRateIndexValueDate(IndexON,D2690)</f>
        <v>58489</v>
      </c>
      <c r="F2690" s="52">
        <f>IFERROR(_xll.qlIndexFixing(IndexON,D2690,TRUE,_xll.ohTrigger(RecalcTrigger,TriggerON)),NA())</f>
        <v>1.7036892545769788E-2</v>
      </c>
      <c r="H2690" s="49">
        <f>_xll.qlCalendarAdvance(IborCalendar,$H2689,B2690,"f",FALSE)</f>
        <v>58474</v>
      </c>
      <c r="I2690" s="49">
        <f>_xll.qlInterestRateIndexValueDate(Index1M,$H2690)</f>
        <v>58476</v>
      </c>
      <c r="J2690" s="52">
        <f>IFERROR(_xll.qlIndexFixing(Index1M,$H2690,TRUE,_xll.ohTrigger(RecalcTrigger,Trigger1M)),NA())</f>
        <v>1.9077656998112452E-2</v>
      </c>
      <c r="K2690" s="52">
        <f>IFERROR(_xll.qlIndexFixing(ONIndex1M,I2690,TRUE,_xll.ohTrigger(RecalcTrigger,Trigger1M)),NA())</f>
        <v>1.9070394307707517E-2</v>
      </c>
      <c r="L2690" s="52">
        <f>IFERROR(_xll.qlIndexFixing(Index3M,H2690,TRUE,_xll.ohTrigger(RecalcTrigger,Trigger3M)),NA())</f>
        <v>2.0567572219246877E-2</v>
      </c>
      <c r="M2690" s="52">
        <f>IFERROR(_xll.qlIndexFixing(ONIndex3M,I2690,TRUE,_xll.ohTrigger(RecalcTrigger,Trigger3M)),NA())</f>
        <v>2.0534448531881466E-2</v>
      </c>
      <c r="N2690" s="52">
        <f>IFERROR(_xll.qlIndexFixing(Index6M,$H2690,TRUE,_xll.ohTrigger(RecalcTrigger,Trigger6M)),NA())</f>
        <v>2.2116207454210647E-2</v>
      </c>
      <c r="O2690" s="52">
        <f>IFERROR(_xll.qlIndexFixing(ONIndex6M,I2690,TRUE,_xll.ohTrigger(RecalcTrigger,Trigger6M)),NA())</f>
        <v>2.203237111729095E-2</v>
      </c>
      <c r="P2690" s="52">
        <f>IFERROR(_xll.qlIndexFixing(Index1Y,$H2690,TRUE,_xll.ohTrigger(RecalcTrigger,Trigger1Y)),NA())</f>
        <v>2.4016171625569495E-2</v>
      </c>
      <c r="Q2690" s="52">
        <f>IFERROR(_xll.qlIndexFixing(ONIndex1Y,I2690,TRUE,_xll.ohTrigger(RecalcTrigger,Trigger1Y)),NA())</f>
        <v>2.3804166864369591E-2</v>
      </c>
    </row>
    <row r="2691" spans="2:17" x14ac:dyDescent="0.2">
      <c r="B2691" s="46" t="s">
        <v>51</v>
      </c>
      <c r="D2691" s="49">
        <f>_xll.qlCalendarAdvance(LocalCalendar,$D2690,B2691,"f",FALSE)</f>
        <v>58496</v>
      </c>
      <c r="E2691" s="49">
        <f>_xll.qlInterestRateIndexValueDate(IndexON,D2691)</f>
        <v>58496</v>
      </c>
      <c r="F2691" s="52">
        <f>IFERROR(_xll.qlIndexFixing(IndexON,D2691,TRUE,_xll.ohTrigger(RecalcTrigger,TriggerON)),NA())</f>
        <v>1.7033960407477622E-2</v>
      </c>
      <c r="H2691" s="49">
        <f>_xll.qlCalendarAdvance(IborCalendar,$H2690,B2691,"f",FALSE)</f>
        <v>58481</v>
      </c>
      <c r="I2691" s="49">
        <f>_xll.qlInterestRateIndexValueDate(Index1M,$H2691)</f>
        <v>58483</v>
      </c>
      <c r="J2691" s="52">
        <f>IFERROR(_xll.qlIndexFixing(Index1M,$H2691,TRUE,_xll.ohTrigger(RecalcTrigger,Trigger1M)),NA())</f>
        <v>1.9074225548392221E-2</v>
      </c>
      <c r="K2691" s="52">
        <f>IFERROR(_xll.qlIndexFixing(ONIndex1M,I2691,TRUE,_xll.ohTrigger(RecalcTrigger,Trigger1M)),NA())</f>
        <v>1.906694674435272E-2</v>
      </c>
      <c r="L2691" s="52">
        <f>IFERROR(_xll.qlIndexFixing(Index3M,H2691,TRUE,_xll.ohTrigger(RecalcTrigger,Trigger3M)),NA())</f>
        <v>2.056459417912393E-2</v>
      </c>
      <c r="M2691" s="52">
        <f>IFERROR(_xll.qlIndexFixing(ONIndex3M,I2691,TRUE,_xll.ohTrigger(RecalcTrigger,Trigger3M)),NA())</f>
        <v>2.0531426495740135E-2</v>
      </c>
      <c r="N2691" s="52">
        <f>IFERROR(_xll.qlIndexFixing(Index6M,$H2691,TRUE,_xll.ohTrigger(RecalcTrigger,Trigger6M)),NA())</f>
        <v>2.2113263687418998E-2</v>
      </c>
      <c r="O2691" s="52">
        <f>IFERROR(_xll.qlIndexFixing(ONIndex6M,I2691,TRUE,_xll.ohTrigger(RecalcTrigger,Trigger6M)),NA())</f>
        <v>2.2029338941100818E-2</v>
      </c>
      <c r="P2691" s="52">
        <f>IFERROR(_xll.qlIndexFixing(Index1Y,$H2691,TRUE,_xll.ohTrigger(RecalcTrigger,Trigger1Y)),NA())</f>
        <v>2.4013243549466611E-2</v>
      </c>
      <c r="Q2691" s="52">
        <f>IFERROR(_xll.qlIndexFixing(ONIndex1Y,I2691,TRUE,_xll.ohTrigger(RecalcTrigger,Trigger1Y)),NA())</f>
        <v>2.380105379192976E-2</v>
      </c>
    </row>
    <row r="2692" spans="2:17" x14ac:dyDescent="0.2">
      <c r="B2692" s="46" t="s">
        <v>51</v>
      </c>
      <c r="D2692" s="49">
        <f>_xll.qlCalendarAdvance(LocalCalendar,$D2691,B2692,"f",FALSE)</f>
        <v>58503</v>
      </c>
      <c r="E2692" s="49">
        <f>_xll.qlInterestRateIndexValueDate(IndexON,D2692)</f>
        <v>58503</v>
      </c>
      <c r="F2692" s="52">
        <f>IFERROR(_xll.qlIndexFixing(IndexON,D2692,TRUE,_xll.ohTrigger(RecalcTrigger,TriggerON)),NA())</f>
        <v>1.7031037334973576E-2</v>
      </c>
      <c r="H2692" s="49">
        <f>_xll.qlCalendarAdvance(IborCalendar,$H2691,B2692,"f",FALSE)</f>
        <v>58488</v>
      </c>
      <c r="I2692" s="49">
        <f>_xll.qlInterestRateIndexValueDate(Index1M,$H2692)</f>
        <v>58490</v>
      </c>
      <c r="J2692" s="52">
        <f>IFERROR(_xll.qlIndexFixing(Index1M,$H2692,TRUE,_xll.ohTrigger(RecalcTrigger,Trigger1M)),NA())</f>
        <v>1.907080471391033E-2</v>
      </c>
      <c r="K2692" s="52">
        <f>IFERROR(_xll.qlIndexFixing(ONIndex1M,I2692,TRUE,_xll.ohTrigger(RecalcTrigger,Trigger1M)),NA())</f>
        <v>1.9063509779480015E-2</v>
      </c>
      <c r="L2692" s="52">
        <f>IFERROR(_xll.qlIndexFixing(Index3M,H2692,TRUE,_xll.ohTrigger(RecalcTrigger,Trigger3M)),NA())</f>
        <v>2.0561625478835666E-2</v>
      </c>
      <c r="M2692" s="52">
        <f>IFERROR(_xll.qlIndexFixing(ONIndex3M,I2692,TRUE,_xll.ohTrigger(RecalcTrigger,Trigger3M)),NA())</f>
        <v>2.0528413750007246E-2</v>
      </c>
      <c r="N2692" s="52">
        <f>IFERROR(_xll.qlIndexFixing(Index6M,$H2692,TRUE,_xll.ohTrigger(RecalcTrigger,Trigger6M)),NA())</f>
        <v>2.2110329370855202E-2</v>
      </c>
      <c r="O2692" s="52">
        <f>IFERROR(_xll.qlIndexFixing(ONIndex6M,I2692,TRUE,_xll.ohTrigger(RecalcTrigger,Trigger6M)),NA())</f>
        <v>2.2026316107037758E-2</v>
      </c>
      <c r="P2692" s="52">
        <f>IFERROR(_xll.qlIndexFixing(Index1Y,$H2692,TRUE,_xll.ohTrigger(RecalcTrigger,Trigger1Y)),NA())</f>
        <v>2.4010917857652487E-2</v>
      </c>
      <c r="Q2692" s="52">
        <f>IFERROR(_xll.qlIndexFixing(ONIndex1Y,I2692,TRUE,_xll.ohTrigger(RecalcTrigger,Trigger1Y)),NA())</f>
        <v>2.3797950445549887E-2</v>
      </c>
    </row>
    <row r="2693" spans="2:17" x14ac:dyDescent="0.2">
      <c r="B2693" s="46" t="s">
        <v>51</v>
      </c>
      <c r="D2693" s="49">
        <f>_xll.qlCalendarAdvance(LocalCalendar,$D2692,B2693,"f",FALSE)</f>
        <v>58510</v>
      </c>
      <c r="E2693" s="49">
        <f>_xll.qlInterestRateIndexValueDate(IndexON,D2693)</f>
        <v>58510</v>
      </c>
      <c r="F2693" s="52">
        <f>IFERROR(_xll.qlIndexFixing(IndexON,D2693,TRUE,_xll.ohTrigger(RecalcTrigger,TriggerON)),NA())</f>
        <v>1.7028123328257649E-2</v>
      </c>
      <c r="H2693" s="49">
        <f>_xll.qlCalendarAdvance(IborCalendar,$H2692,B2693,"f",FALSE)</f>
        <v>58495</v>
      </c>
      <c r="I2693" s="49">
        <f>_xll.qlInterestRateIndexValueDate(Index1M,$H2693)</f>
        <v>58497</v>
      </c>
      <c r="J2693" s="52">
        <f>IFERROR(_xll.qlIndexFixing(Index1M,$H2693,TRUE,_xll.ohTrigger(RecalcTrigger,Trigger1M)),NA())</f>
        <v>1.9067394494653004E-2</v>
      </c>
      <c r="K2693" s="52">
        <f>IFERROR(_xll.qlIndexFixing(ONIndex1M,I2693,TRUE,_xll.ohTrigger(RecalcTrigger,Trigger1M)),NA())</f>
        <v>1.9060083413249274E-2</v>
      </c>
      <c r="L2693" s="52">
        <f>IFERROR(_xll.qlIndexFixing(Index3M,H2693,TRUE,_xll.ohTrigger(RecalcTrigger,Trigger3M)),NA())</f>
        <v>2.0558666118360769E-2</v>
      </c>
      <c r="M2693" s="52">
        <f>IFERROR(_xll.qlIndexFixing(ONIndex3M,I2693,TRUE,_xll.ohTrigger(RecalcTrigger,Trigger3M)),NA())</f>
        <v>2.0525410294522928E-2</v>
      </c>
      <c r="N2693" s="52">
        <f>IFERROR(_xll.qlIndexFixing(Index6M,$H2693,TRUE,_xll.ohTrigger(RecalcTrigger,Trigger6M)),NA())</f>
        <v>2.2107404504477533E-2</v>
      </c>
      <c r="O2693" s="52">
        <f>IFERROR(_xll.qlIndexFixing(ONIndex6M,I2693,TRUE,_xll.ohTrigger(RecalcTrigger,Trigger6M)),NA())</f>
        <v>2.2023302614861962E-2</v>
      </c>
      <c r="P2693" s="52">
        <f>IFERROR(_xll.qlIndexFixing(Index1Y,$H2693,TRUE,_xll.ohTrigger(RecalcTrigger,Trigger1Y)),NA())</f>
        <v>2.4007417315544125E-2</v>
      </c>
      <c r="Q2693" s="52">
        <f>IFERROR(_xll.qlIndexFixing(ONIndex1Y,I2693,TRUE,_xll.ohTrigger(RecalcTrigger,Trigger1Y)),NA())</f>
        <v>2.3794856825309907E-2</v>
      </c>
    </row>
    <row r="2694" spans="2:17" x14ac:dyDescent="0.2">
      <c r="B2694" s="46" t="s">
        <v>51</v>
      </c>
      <c r="D2694" s="49">
        <f>_xll.qlCalendarAdvance(LocalCalendar,$D2693,B2694,"f",FALSE)</f>
        <v>58517</v>
      </c>
      <c r="E2694" s="49">
        <f>_xll.qlInterestRateIndexValueDate(IndexON,D2694)</f>
        <v>58517</v>
      </c>
      <c r="F2694" s="52">
        <f>IFERROR(_xll.qlIndexFixing(IndexON,D2694,TRUE,_xll.ohTrigger(RecalcTrigger,TriggerON)),NA())</f>
        <v>1.7025218387489716E-2</v>
      </c>
      <c r="H2694" s="49">
        <f>_xll.qlCalendarAdvance(IborCalendar,$H2693,B2694,"f",FALSE)</f>
        <v>58502</v>
      </c>
      <c r="I2694" s="49">
        <f>_xll.qlInterestRateIndexValueDate(Index1M,$H2694)</f>
        <v>58504</v>
      </c>
      <c r="J2694" s="52">
        <f>IFERROR(_xll.qlIndexFixing(Index1M,$H2694,TRUE,_xll.ohTrigger(RecalcTrigger,Trigger1M)),NA())</f>
        <v>1.9064782943411795E-2</v>
      </c>
      <c r="K2694" s="52">
        <f>IFERROR(_xll.qlIndexFixing(ONIndex1M,I2694,TRUE,_xll.ohTrigger(RecalcTrigger,Trigger1M)),NA())</f>
        <v>1.9056667645660497E-2</v>
      </c>
      <c r="L2694" s="52">
        <f>IFERROR(_xll.qlIndexFixing(Index3M,H2694,TRUE,_xll.ohTrigger(RecalcTrigger,Trigger3M)),NA())</f>
        <v>2.0556470025502271E-2</v>
      </c>
      <c r="M2694" s="52">
        <f>IFERROR(_xll.qlIndexFixing(ONIndex3M,I2694,TRUE,_xll.ohTrigger(RecalcTrigger,Trigger3M)),NA())</f>
        <v>2.052241612968686E-2</v>
      </c>
      <c r="N2694" s="52">
        <f>IFERROR(_xll.qlIndexFixing(Index6M,$H2694,TRUE,_xll.ohTrigger(RecalcTrigger,Trigger6M)),NA())</f>
        <v>2.2106845554340365E-2</v>
      </c>
      <c r="O2694" s="52">
        <f>IFERROR(_xll.qlIndexFixing(ONIndex6M,I2694,TRUE,_xll.ohTrigger(RecalcTrigger,Trigger6M)),NA())</f>
        <v>2.2020298464973109E-2</v>
      </c>
      <c r="P2694" s="52">
        <f>IFERROR(_xll.qlIndexFixing(Index1Y,$H2694,TRUE,_xll.ohTrigger(RecalcTrigger,Trigger1Y)),NA())</f>
        <v>2.4002739254581833E-2</v>
      </c>
      <c r="Q2694" s="52">
        <f>IFERROR(_xll.qlIndexFixing(ONIndex1Y,I2694,TRUE,_xll.ohTrigger(RecalcTrigger,Trigger1Y)),NA())</f>
        <v>2.3791772931289756E-2</v>
      </c>
    </row>
    <row r="2695" spans="2:17" x14ac:dyDescent="0.2">
      <c r="B2695" s="46" t="s">
        <v>51</v>
      </c>
      <c r="D2695" s="49">
        <f>_xll.qlCalendarAdvance(LocalCalendar,$D2694,B2695,"f",FALSE)</f>
        <v>58524</v>
      </c>
      <c r="E2695" s="49">
        <f>_xll.qlInterestRateIndexValueDate(IndexON,D2695)</f>
        <v>58524</v>
      </c>
      <c r="F2695" s="52">
        <f>IFERROR(_xll.qlIndexFixing(IndexON,D2695,TRUE,_xll.ohTrigger(RecalcTrigger,TriggerON)),NA())</f>
        <v>1.7022322512429966E-2</v>
      </c>
      <c r="H2695" s="49">
        <f>_xll.qlCalendarAdvance(IborCalendar,$H2694,B2695,"f",FALSE)</f>
        <v>58509</v>
      </c>
      <c r="I2695" s="49">
        <f>_xll.qlInterestRateIndexValueDate(Index1M,$H2695)</f>
        <v>58511</v>
      </c>
      <c r="J2695" s="52">
        <f>IFERROR(_xll.qlIndexFixing(Index1M,$H2695,TRUE,_xll.ohTrigger(RecalcTrigger,Trigger1M)),NA())</f>
        <v>1.9061395691675198E-2</v>
      </c>
      <c r="K2695" s="52">
        <f>IFERROR(_xll.qlIndexFixing(ONIndex1M,I2695,TRUE,_xll.ohTrigger(RecalcTrigger,Trigger1M)),NA())</f>
        <v>1.9053262476713684E-2</v>
      </c>
      <c r="L2695" s="52">
        <f>IFERROR(_xll.qlIndexFixing(Index3M,H2695,TRUE,_xll.ohTrigger(RecalcTrigger,Trigger3M)),NA())</f>
        <v>2.0553530344048356E-2</v>
      </c>
      <c r="M2695" s="52">
        <f>IFERROR(_xll.qlIndexFixing(ONIndex3M,I2695,TRUE,_xll.ohTrigger(RecalcTrigger,Trigger3M)),NA())</f>
        <v>2.0519431255179299E-2</v>
      </c>
      <c r="N2695" s="52">
        <f>IFERROR(_xll.qlIndexFixing(Index6M,$H2695,TRUE,_xll.ohTrigger(RecalcTrigger,Trigger6M)),NA())</f>
        <v>2.2103470152224875E-2</v>
      </c>
      <c r="O2695" s="52">
        <f>IFERROR(_xll.qlIndexFixing(ONIndex6M,I2695,TRUE,_xll.ohTrigger(RecalcTrigger,Trigger6M)),NA())</f>
        <v>2.2017303657131393E-2</v>
      </c>
      <c r="P2695" s="52">
        <f>IFERROR(_xll.qlIndexFixing(Index1Y,$H2695,TRUE,_xll.ohTrigger(RecalcTrigger,Trigger1Y)),NA())</f>
        <v>2.3999849503326013E-2</v>
      </c>
      <c r="Q2695" s="52">
        <f>IFERROR(_xll.qlIndexFixing(ONIndex1Y,I2695,TRUE,_xll.ohTrigger(RecalcTrigger,Trigger1Y)),NA())</f>
        <v>2.3788698763569371E-2</v>
      </c>
    </row>
    <row r="2696" spans="2:17" x14ac:dyDescent="0.2">
      <c r="B2696" s="46" t="s">
        <v>51</v>
      </c>
      <c r="D2696" s="49">
        <f>_xll.qlCalendarAdvance(LocalCalendar,$D2695,B2696,"f",FALSE)</f>
        <v>58531</v>
      </c>
      <c r="E2696" s="49">
        <f>_xll.qlInterestRateIndexValueDate(IndexON,D2696)</f>
        <v>58531</v>
      </c>
      <c r="F2696" s="52">
        <f>IFERROR(_xll.qlIndexFixing(IndexON,D2696,TRUE,_xll.ohTrigger(RecalcTrigger,TriggerON)),NA())</f>
        <v>1.7019435703158337E-2</v>
      </c>
      <c r="H2696" s="49">
        <f>_xll.qlCalendarAdvance(IborCalendar,$H2695,B2696,"f",FALSE)</f>
        <v>58516</v>
      </c>
      <c r="I2696" s="49">
        <f>_xll.qlInterestRateIndexValueDate(Index1M,$H2696)</f>
        <v>58518</v>
      </c>
      <c r="J2696" s="52">
        <f>IFERROR(_xll.qlIndexFixing(Index1M,$H2696,TRUE,_xll.ohTrigger(RecalcTrigger,Trigger1M)),NA())</f>
        <v>1.905828302900274E-2</v>
      </c>
      <c r="K2696" s="52">
        <f>IFERROR(_xll.qlIndexFixing(ONIndex1M,I2696,TRUE,_xll.ohTrigger(RecalcTrigger,Trigger1M)),NA())</f>
        <v>1.9049867906248963E-2</v>
      </c>
      <c r="L2696" s="52">
        <f>IFERROR(_xll.qlIndexFixing(Index3M,H2696,TRUE,_xll.ohTrigger(RecalcTrigger,Trigger3M)),NA())</f>
        <v>2.0550600003455568E-2</v>
      </c>
      <c r="M2696" s="52">
        <f>IFERROR(_xll.qlIndexFixing(ONIndex3M,I2696,TRUE,_xll.ohTrigger(RecalcTrigger,Trigger3M)),NA())</f>
        <v>2.0516455671160116E-2</v>
      </c>
      <c r="N2696" s="52">
        <f>IFERROR(_xll.qlIndexFixing(Index6M,$H2696,TRUE,_xll.ohTrigger(RecalcTrigger,Trigger6M)),NA())</f>
        <v>2.210057562943267E-2</v>
      </c>
      <c r="O2696" s="52">
        <f>IFERROR(_xll.qlIndexFixing(ONIndex6M,I2696,TRUE,_xll.ohTrigger(RecalcTrigger,Trigger6M)),NA())</f>
        <v>2.2014318191256876E-2</v>
      </c>
      <c r="P2696" s="52">
        <f>IFERROR(_xll.qlIndexFixing(Index1Y,$H2696,TRUE,_xll.ohTrigger(RecalcTrigger,Trigger1Y)),NA())</f>
        <v>2.3996969722494241E-2</v>
      </c>
      <c r="Q2696" s="52">
        <f>IFERROR(_xll.qlIndexFixing(ONIndex1Y,I2696,TRUE,_xll.ohTrigger(RecalcTrigger,Trigger1Y)),NA())</f>
        <v>2.378563432198888E-2</v>
      </c>
    </row>
    <row r="2697" spans="2:17" x14ac:dyDescent="0.2">
      <c r="B2697" s="46" t="s">
        <v>51</v>
      </c>
      <c r="D2697" s="49">
        <f>_xll.qlCalendarAdvance(LocalCalendar,$D2696,B2697,"f",FALSE)</f>
        <v>58538</v>
      </c>
      <c r="E2697" s="49">
        <f>_xll.qlInterestRateIndexValueDate(IndexON,D2697)</f>
        <v>58538</v>
      </c>
      <c r="F2697" s="52">
        <f>IFERROR(_xll.qlIndexFixing(IndexON,D2697,TRUE,_xll.ohTrigger(RecalcTrigger,TriggerON)),NA())</f>
        <v>1.7016557959754763E-2</v>
      </c>
      <c r="H2697" s="49">
        <f>_xll.qlCalendarAdvance(IborCalendar,$H2696,B2697,"f",FALSE)</f>
        <v>58523</v>
      </c>
      <c r="I2697" s="49">
        <f>_xll.qlInterestRateIndexValueDate(Index1M,$H2697)</f>
        <v>58525</v>
      </c>
      <c r="J2697" s="52">
        <f>IFERROR(_xll.qlIndexFixing(Index1M,$H2697,TRUE,_xll.ohTrigger(RecalcTrigger,Trigger1M)),NA())</f>
        <v>1.9054653039131397E-2</v>
      </c>
      <c r="K2697" s="52">
        <f>IFERROR(_xll.qlIndexFixing(ONIndex1M,I2697,TRUE,_xll.ohTrigger(RecalcTrigger,Trigger1M)),NA())</f>
        <v>1.9046483934426206E-2</v>
      </c>
      <c r="L2697" s="52">
        <f>IFERROR(_xll.qlIndexFixing(Index3M,H2697,TRUE,_xll.ohTrigger(RecalcTrigger,Trigger3M)),NA())</f>
        <v>2.0547679003703058E-2</v>
      </c>
      <c r="M2697" s="52">
        <f>IFERROR(_xll.qlIndexFixing(ONIndex3M,I2697,TRUE,_xll.ohTrigger(RecalcTrigger,Trigger3M)),NA())</f>
        <v>2.051348937746944E-2</v>
      </c>
      <c r="N2697" s="52">
        <f>IFERROR(_xll.qlIndexFixing(Index6M,$H2697,TRUE,_xll.ohTrigger(RecalcTrigger,Trigger6M)),NA())</f>
        <v>2.2097690559049216E-2</v>
      </c>
      <c r="O2697" s="52">
        <f>IFERROR(_xll.qlIndexFixing(ONIndex6M,I2697,TRUE,_xll.ohTrigger(RecalcTrigger,Trigger6M)),NA())</f>
        <v>2.2011342067509432E-2</v>
      </c>
      <c r="P2697" s="52">
        <f>IFERROR(_xll.qlIndexFixing(Index1Y,$H2697,TRUE,_xll.ohTrigger(RecalcTrigger,Trigger1Y)),NA())</f>
        <v>2.3994099912000889E-2</v>
      </c>
      <c r="Q2697" s="52">
        <f>IFERROR(_xll.qlIndexFixing(ONIndex1Y,I2697,TRUE,_xll.ohTrigger(RecalcTrigger,Trigger1Y)),NA())</f>
        <v>2.3782579606548282E-2</v>
      </c>
    </row>
    <row r="2698" spans="2:17" x14ac:dyDescent="0.2">
      <c r="B2698" s="46" t="s">
        <v>51</v>
      </c>
      <c r="D2698" s="49">
        <f>_xll.qlCalendarAdvance(LocalCalendar,$D2697,B2698,"f",FALSE)</f>
        <v>58545</v>
      </c>
      <c r="E2698" s="49">
        <f>_xll.qlInterestRateIndexValueDate(IndexON,D2698)</f>
        <v>58545</v>
      </c>
      <c r="F2698" s="52">
        <f>IFERROR(_xll.qlIndexFixing(IndexON,D2698,TRUE,_xll.ohTrigger(RecalcTrigger,TriggerON)),NA())</f>
        <v>1.701368928213931E-2</v>
      </c>
      <c r="H2698" s="49">
        <f>_xll.qlCalendarAdvance(IborCalendar,$H2697,B2698,"f",FALSE)</f>
        <v>58530</v>
      </c>
      <c r="I2698" s="49">
        <f>_xll.qlInterestRateIndexValueDate(Index1M,$H2698)</f>
        <v>58532</v>
      </c>
      <c r="J2698" s="52">
        <f>IFERROR(_xll.qlIndexFixing(Index1M,$H2698,TRUE,_xll.ohTrigger(RecalcTrigger,Trigger1M)),NA())</f>
        <v>1.9051562771713909E-2</v>
      </c>
      <c r="K2698" s="52">
        <f>IFERROR(_xll.qlIndexFixing(ONIndex1M,I2698,TRUE,_xll.ohTrigger(RecalcTrigger,Trigger1M)),NA())</f>
        <v>1.9043110561325349E-2</v>
      </c>
      <c r="L2698" s="52">
        <f>IFERROR(_xll.qlIndexFixing(Index3M,H2698,TRUE,_xll.ohTrigger(RecalcTrigger,Trigger3M)),NA())</f>
        <v>2.0544388347494696E-2</v>
      </c>
      <c r="M2698" s="52">
        <f>IFERROR(_xll.qlIndexFixing(ONIndex3M,I2698,TRUE,_xll.ohTrigger(RecalcTrigger,Trigger3M)),NA())</f>
        <v>2.0510532374347079E-2</v>
      </c>
      <c r="N2698" s="52">
        <f>IFERROR(_xll.qlIndexFixing(Index6M,$H2698,TRUE,_xll.ohTrigger(RecalcTrigger,Trigger6M)),NA())</f>
        <v>2.2093395077541836E-2</v>
      </c>
      <c r="O2698" s="52">
        <f>IFERROR(_xll.qlIndexFixing(ONIndex6M,I2698,TRUE,_xll.ohTrigger(RecalcTrigger,Trigger6M)),NA())</f>
        <v>2.2008375285889059E-2</v>
      </c>
      <c r="P2698" s="52">
        <f>IFERROR(_xll.qlIndexFixing(Index1Y,$H2698,TRUE,_xll.ohTrigger(RecalcTrigger,Trigger1Y)),NA())</f>
        <v>2.399124007176098E-2</v>
      </c>
      <c r="Q2698" s="52">
        <f>IFERROR(_xll.qlIndexFixing(ONIndex1Y,I2698,TRUE,_xll.ohTrigger(RecalcTrigger,Trigger1Y)),NA())</f>
        <v>2.377953461740745E-2</v>
      </c>
    </row>
    <row r="2699" spans="2:17" x14ac:dyDescent="0.2">
      <c r="B2699" s="46" t="s">
        <v>51</v>
      </c>
      <c r="D2699" s="49">
        <f>_xll.qlCalendarAdvance(LocalCalendar,$D2698,B2699,"f",FALSE)</f>
        <v>58552</v>
      </c>
      <c r="E2699" s="49">
        <f>_xll.qlInterestRateIndexValueDate(IndexON,D2699)</f>
        <v>58552</v>
      </c>
      <c r="F2699" s="52">
        <f>IFERROR(_xll.qlIndexFixing(IndexON,D2699,TRUE,_xll.ohTrigger(RecalcTrigger,TriggerON)),NA())</f>
        <v>1.7010829670391914E-2</v>
      </c>
      <c r="H2699" s="49">
        <f>_xll.qlCalendarAdvance(IborCalendar,$H2698,B2699,"f",FALSE)</f>
        <v>58537</v>
      </c>
      <c r="I2699" s="49">
        <f>_xll.qlInterestRateIndexValueDate(Index1M,$H2699)</f>
        <v>58539</v>
      </c>
      <c r="J2699" s="52">
        <f>IFERROR(_xll.qlIndexFixing(Index1M,$H2699,TRUE,_xll.ohTrigger(RecalcTrigger,Trigger1M)),NA())</f>
        <v>1.9047952854439332E-2</v>
      </c>
      <c r="K2699" s="52">
        <f>IFERROR(_xll.qlIndexFixing(ONIndex1M,I2699,TRUE,_xll.ohTrigger(RecalcTrigger,Trigger1M)),NA())</f>
        <v>1.9039747786706585E-2</v>
      </c>
      <c r="L2699" s="52">
        <f>IFERROR(_xll.qlIndexFixing(Index3M,H2699,TRUE,_xll.ohTrigger(RecalcTrigger,Trigger3M)),NA())</f>
        <v>2.0541485527384697E-2</v>
      </c>
      <c r="M2699" s="52">
        <f>IFERROR(_xll.qlIndexFixing(ONIndex3M,I2699,TRUE,_xll.ohTrigger(RecalcTrigger,Trigger3M)),NA())</f>
        <v>2.0507584661553224E-2</v>
      </c>
      <c r="N2699" s="52">
        <f>IFERROR(_xll.qlIndexFixing(Index6M,$H2699,TRUE,_xll.ohTrigger(RecalcTrigger,Trigger6M)),NA())</f>
        <v>2.2090527411411487E-2</v>
      </c>
      <c r="O2699" s="52">
        <f>IFERROR(_xll.qlIndexFixing(ONIndex6M,I2699,TRUE,_xll.ohTrigger(RecalcTrigger,Trigger6M)),NA())</f>
        <v>2.2005417846235886E-2</v>
      </c>
      <c r="P2699" s="52">
        <f>IFERROR(_xll.qlIndexFixing(Index1Y,$H2699,TRUE,_xll.ohTrigger(RecalcTrigger,Trigger1Y)),NA())</f>
        <v>2.399077402471237E-2</v>
      </c>
      <c r="Q2699" s="52">
        <f>IFERROR(_xll.qlIndexFixing(ONIndex1Y,I2699,TRUE,_xll.ohTrigger(RecalcTrigger,Trigger1Y)),NA())</f>
        <v>2.3776499354406511E-2</v>
      </c>
    </row>
    <row r="2700" spans="2:17" x14ac:dyDescent="0.2">
      <c r="B2700" s="46" t="s">
        <v>51</v>
      </c>
      <c r="D2700" s="49">
        <f>_xll.qlCalendarAdvance(LocalCalendar,$D2699,B2700,"f",FALSE)</f>
        <v>58559</v>
      </c>
      <c r="E2700" s="49">
        <f>_xll.qlInterestRateIndexValueDate(IndexON,D2700)</f>
        <v>58559</v>
      </c>
      <c r="F2700" s="52">
        <f>IFERROR(_xll.qlIndexFixing(IndexON,D2700,TRUE,_xll.ohTrigger(RecalcTrigger,TriggerON)),NA())</f>
        <v>1.7007979124432637E-2</v>
      </c>
      <c r="H2700" s="49">
        <f>_xll.qlCalendarAdvance(IborCalendar,$H2699,B2700,"f",FALSE)</f>
        <v>58544</v>
      </c>
      <c r="I2700" s="49">
        <f>_xll.qlInterestRateIndexValueDate(Index1M,$H2700)</f>
        <v>58546</v>
      </c>
      <c r="J2700" s="52">
        <f>IFERROR(_xll.qlIndexFixing(Index1M,$H2700,TRUE,_xll.ohTrigger(RecalcTrigger,Trigger1M)),NA())</f>
        <v>1.9044618687506787E-2</v>
      </c>
      <c r="K2700" s="52">
        <f>IFERROR(_xll.qlIndexFixing(ONIndex1M,I2700,TRUE,_xll.ohTrigger(RecalcTrigger,Trigger1M)),NA())</f>
        <v>1.903745315985006E-2</v>
      </c>
      <c r="L2700" s="52">
        <f>IFERROR(_xll.qlIndexFixing(Index3M,H2700,TRUE,_xll.ohTrigger(RecalcTrigger,Trigger3M)),NA())</f>
        <v>2.0538592047499995E-2</v>
      </c>
      <c r="M2700" s="52">
        <f>IFERROR(_xll.qlIndexFixing(ONIndex3M,I2700,TRUE,_xll.ohTrigger(RecalcTrigger,Trigger3M)),NA())</f>
        <v>2.0506144308772178E-2</v>
      </c>
      <c r="N2700" s="52">
        <f>IFERROR(_xll.qlIndexFixing(Index6M,$H2700,TRUE,_xll.ohTrigger(RecalcTrigger,Trigger6M)),NA())</f>
        <v>2.2087669195774859E-2</v>
      </c>
      <c r="O2700" s="52">
        <f>IFERROR(_xll.qlIndexFixing(ONIndex6M,I2700,TRUE,_xll.ohTrigger(RecalcTrigger,Trigger6M)),NA())</f>
        <v>2.2004318793179323E-2</v>
      </c>
      <c r="P2700" s="52">
        <f>IFERROR(_xll.qlIndexFixing(Index1Y,$H2700,TRUE,_xll.ohTrigger(RecalcTrigger,Trigger1Y)),NA())</f>
        <v>2.3985550301704888E-2</v>
      </c>
      <c r="Q2700" s="52">
        <f>IFERROR(_xll.qlIndexFixing(ONIndex1Y,I2700,TRUE,_xll.ohTrigger(RecalcTrigger,Trigger1Y)),NA())</f>
        <v>2.3775751221123187E-2</v>
      </c>
    </row>
    <row r="2701" spans="2:17" x14ac:dyDescent="0.2">
      <c r="B2701" s="46" t="s">
        <v>51</v>
      </c>
      <c r="D2701" s="49">
        <f>_xll.qlCalendarAdvance(LocalCalendar,$D2700,B2701,"f",FALSE)</f>
        <v>58566</v>
      </c>
      <c r="E2701" s="49">
        <f>_xll.qlInterestRateIndexValueDate(IndexON,D2701)</f>
        <v>58566</v>
      </c>
      <c r="F2701" s="52">
        <f>IFERROR(_xll.qlIndexFixing(IndexON,D2701,TRUE,_xll.ohTrigger(RecalcTrigger,TriggerON)),NA())</f>
        <v>1.7005137644421353E-2</v>
      </c>
      <c r="H2701" s="49">
        <f>_xll.qlCalendarAdvance(IborCalendar,$H2700,B2701,"f",FALSE)</f>
        <v>58551</v>
      </c>
      <c r="I2701" s="49">
        <f>_xll.qlInterestRateIndexValueDate(Index1M,$H2701)</f>
        <v>58553</v>
      </c>
      <c r="J2701" s="52">
        <f>IFERROR(_xll.qlIndexFixing(Index1M,$H2701,TRUE,_xll.ohTrigger(RecalcTrigger,Trigger1M)),NA())</f>
        <v>1.9041295137509073E-2</v>
      </c>
      <c r="K2701" s="52">
        <f>IFERROR(_xll.qlIndexFixing(ONIndex1M,I2701,TRUE,_xll.ohTrigger(RecalcTrigger,Trigger1M)),NA())</f>
        <v>1.9033054033235075E-2</v>
      </c>
      <c r="L2701" s="52">
        <f>IFERROR(_xll.qlIndexFixing(Index3M,H2701,TRUE,_xll.ohTrigger(RecalcTrigger,Trigger3M)),NA())</f>
        <v>2.0535707907817748E-2</v>
      </c>
      <c r="M2701" s="52">
        <f>IFERROR(_xll.qlIndexFixing(ONIndex3M,I2701,TRUE,_xll.ohTrigger(RecalcTrigger,Trigger3M)),NA())</f>
        <v>2.0501717107190842E-2</v>
      </c>
      <c r="N2701" s="52">
        <f>IFERROR(_xll.qlIndexFixing(Index6M,$H2701,TRUE,_xll.ohTrigger(RecalcTrigger,Trigger6M)),NA())</f>
        <v>2.2084820430593073E-2</v>
      </c>
      <c r="O2701" s="52">
        <f>IFERROR(_xll.qlIndexFixing(ONIndex6M,I2701,TRUE,_xll.ohTrigger(RecalcTrigger,Trigger6M)),NA())</f>
        <v>2.1999530993150884E-2</v>
      </c>
      <c r="P2701" s="52">
        <f>IFERROR(_xll.qlIndexFixing(Index1Y,$H2701,TRUE,_xll.ohTrigger(RecalcTrigger,Trigger1Y)),NA())</f>
        <v>2.3982720371719633E-2</v>
      </c>
      <c r="Q2701" s="52">
        <f>IFERROR(_xll.qlIndexFixing(ONIndex1Y,I2701,TRUE,_xll.ohTrigger(RecalcTrigger,Trigger1Y)),NA())</f>
        <v>2.3770458006984185E-2</v>
      </c>
    </row>
    <row r="2702" spans="2:17" x14ac:dyDescent="0.2">
      <c r="B2702" s="46" t="s">
        <v>51</v>
      </c>
      <c r="D2702" s="49">
        <f>_xll.qlCalendarAdvance(LocalCalendar,$D2701,B2702,"f",FALSE)</f>
        <v>58573</v>
      </c>
      <c r="E2702" s="49">
        <f>_xll.qlInterestRateIndexValueDate(IndexON,D2702)</f>
        <v>58573</v>
      </c>
      <c r="F2702" s="52">
        <f>IFERROR(_xll.qlIndexFixing(IndexON,D2702,TRUE,_xll.ohTrigger(RecalcTrigger,TriggerON)),NA())</f>
        <v>1.7002305230118253E-2</v>
      </c>
      <c r="H2702" s="49">
        <f>_xll.qlCalendarAdvance(IborCalendar,$H2701,B2702,"f",FALSE)</f>
        <v>58558</v>
      </c>
      <c r="I2702" s="49">
        <f>_xll.qlInterestRateIndexValueDate(Index1M,$H2702)</f>
        <v>58560</v>
      </c>
      <c r="J2702" s="52">
        <f>IFERROR(_xll.qlIndexFixing(Index1M,$H2702,TRUE,_xll.ohTrigger(RecalcTrigger,Trigger1M)),NA())</f>
        <v>1.903718020519642E-2</v>
      </c>
      <c r="K2702" s="52">
        <f>IFERROR(_xll.qlIndexFixing(ONIndex1M,I2702,TRUE,_xll.ohTrigger(RecalcTrigger,Trigger1M)),NA())</f>
        <v>1.9029723054462266E-2</v>
      </c>
      <c r="L2702" s="52">
        <f>IFERROR(_xll.qlIndexFixing(Index3M,H2702,TRUE,_xll.ohTrigger(RecalcTrigger,Trigger3M)),NA())</f>
        <v>2.053283310832215E-2</v>
      </c>
      <c r="M2702" s="52">
        <f>IFERROR(_xll.qlIndexFixing(ONIndex3M,I2702,TRUE,_xll.ohTrigger(RecalcTrigger,Trigger3M)),NA())</f>
        <v>2.0498797265782187E-2</v>
      </c>
      <c r="N2702" s="52">
        <f>IFERROR(_xll.qlIndexFixing(Index6M,$H2702,TRUE,_xll.ohTrigger(RecalcTrigger,Trigger6M)),NA())</f>
        <v>2.2081981115825513E-2</v>
      </c>
      <c r="O2702" s="52">
        <f>IFERROR(_xll.qlIndexFixing(ONIndex6M,I2702,TRUE,_xll.ohTrigger(RecalcTrigger,Trigger6M)),NA())</f>
        <v>2.1996601579798991E-2</v>
      </c>
      <c r="P2702" s="52">
        <f>IFERROR(_xll.qlIndexFixing(Index1Y,$H2702,TRUE,_xll.ohTrigger(RecalcTrigger,Trigger1Y)),NA())</f>
        <v>2.3979900411651874E-2</v>
      </c>
      <c r="Q2702" s="52">
        <f>IFERROR(_xll.qlIndexFixing(ONIndex1Y,I2702,TRUE,_xll.ohTrigger(RecalcTrigger,Trigger1Y)),NA())</f>
        <v>2.3767451922722671E-2</v>
      </c>
    </row>
    <row r="2703" spans="2:17" x14ac:dyDescent="0.2">
      <c r="B2703" s="46" t="s">
        <v>51</v>
      </c>
      <c r="D2703" s="49">
        <f>_xll.qlCalendarAdvance(LocalCalendar,$D2702,B2703,"f",FALSE)</f>
        <v>58580</v>
      </c>
      <c r="E2703" s="49">
        <f>_xll.qlInterestRateIndexValueDate(IndexON,D2703)</f>
        <v>58580</v>
      </c>
      <c r="F2703" s="52">
        <f>IFERROR(_xll.qlIndexFixing(IndexON,D2703,TRUE,_xll.ohTrigger(RecalcTrigger,TriggerON)),NA())</f>
        <v>1.6999481881603273E-2</v>
      </c>
      <c r="H2703" s="49">
        <f>_xll.qlCalendarAdvance(IborCalendar,$H2702,B2703,"f",FALSE)</f>
        <v>58565</v>
      </c>
      <c r="I2703" s="49">
        <f>_xll.qlInterestRateIndexValueDate(Index1M,$H2703)</f>
        <v>58567</v>
      </c>
      <c r="J2703" s="52">
        <f>IFERROR(_xll.qlIndexFixing(Index1M,$H2703,TRUE,_xll.ohTrigger(RecalcTrigger,Trigger1M)),NA())</f>
        <v>1.9034679888278172E-2</v>
      </c>
      <c r="K2703" s="52">
        <f>IFERROR(_xll.qlIndexFixing(ONIndex1M,I2703,TRUE,_xll.ohTrigger(RecalcTrigger,Trigger1M)),NA())</f>
        <v>1.9026402674251486E-2</v>
      </c>
      <c r="L2703" s="52">
        <f>IFERROR(_xll.qlIndexFixing(Index3M,H2703,TRUE,_xll.ohTrigger(RecalcTrigger,Trigger3M)),NA())</f>
        <v>2.0530349161679045E-2</v>
      </c>
      <c r="M2703" s="52">
        <f>IFERROR(_xll.qlIndexFixing(ONIndex3M,I2703,TRUE,_xll.ohTrigger(RecalcTrigger,Trigger3M)),NA())</f>
        <v>2.0495886714781975E-2</v>
      </c>
      <c r="N2703" s="52">
        <f>IFERROR(_xll.qlIndexFixing(Index6M,$H2703,TRUE,_xll.ohTrigger(RecalcTrigger,Trigger6M)),NA())</f>
        <v>2.208057863500244E-2</v>
      </c>
      <c r="O2703" s="52">
        <f>IFERROR(_xll.qlIndexFixing(ONIndex6M,I2703,TRUE,_xll.ohTrigger(RecalcTrigger,Trigger6M)),NA())</f>
        <v>2.1993681508414298E-2</v>
      </c>
      <c r="P2703" s="52">
        <f>IFERROR(_xll.qlIndexFixing(Index1Y,$H2703,TRUE,_xll.ohTrigger(RecalcTrigger,Trigger1Y)),NA())</f>
        <v>2.3977090421417296E-2</v>
      </c>
      <c r="Q2703" s="52">
        <f>IFERROR(_xll.qlIndexFixing(ONIndex1Y,I2703,TRUE,_xll.ohTrigger(RecalcTrigger,Trigger1Y)),NA())</f>
        <v>2.376445556460105E-2</v>
      </c>
    </row>
    <row r="2704" spans="2:17" x14ac:dyDescent="0.2">
      <c r="B2704" s="46" t="s">
        <v>51</v>
      </c>
      <c r="D2704" s="49">
        <f>_xll.qlCalendarAdvance(LocalCalendar,$D2703,B2704,"f",FALSE)</f>
        <v>58587</v>
      </c>
      <c r="E2704" s="49">
        <f>_xll.qlInterestRateIndexValueDate(IndexON,D2704)</f>
        <v>58587</v>
      </c>
      <c r="F2704" s="52">
        <f>IFERROR(_xll.qlIndexFixing(IndexON,D2704,TRUE,_xll.ohTrigger(RecalcTrigger,TriggerON)),NA())</f>
        <v>1.6996667598876414E-2</v>
      </c>
      <c r="H2704" s="49">
        <f>_xll.qlCalendarAdvance(IborCalendar,$H2703,B2704,"f",FALSE)</f>
        <v>58572</v>
      </c>
      <c r="I2704" s="49">
        <f>_xll.qlInterestRateIndexValueDate(Index1M,$H2704)</f>
        <v>58574</v>
      </c>
      <c r="J2704" s="52">
        <f>IFERROR(_xll.qlIndexFixing(Index1M,$H2704,TRUE,_xll.ohTrigger(RecalcTrigger,Trigger1M)),NA())</f>
        <v>1.9031388189022502E-2</v>
      </c>
      <c r="K2704" s="52">
        <f>IFERROR(_xll.qlIndexFixing(ONIndex1M,I2704,TRUE,_xll.ohTrigger(RecalcTrigger,Trigger1M)),NA())</f>
        <v>1.9023092892682669E-2</v>
      </c>
      <c r="L2704" s="52">
        <f>IFERROR(_xll.qlIndexFixing(Index3M,H2704,TRUE,_xll.ohTrigger(RecalcTrigger,Trigger3M)),NA())</f>
        <v>2.0527493547229794E-2</v>
      </c>
      <c r="M2704" s="52">
        <f>IFERROR(_xll.qlIndexFixing(ONIndex3M,I2704,TRUE,_xll.ohTrigger(RecalcTrigger,Trigger3M)),NA())</f>
        <v>2.0492985454030332E-2</v>
      </c>
      <c r="N2704" s="52">
        <f>IFERROR(_xll.qlIndexFixing(Index6M,$H2704,TRUE,_xll.ohTrigger(RecalcTrigger,Trigger6M)),NA())</f>
        <v>2.2077759730317711E-2</v>
      </c>
      <c r="O2704" s="52">
        <f>IFERROR(_xll.qlIndexFixing(ONIndex6M,I2704,TRUE,_xll.ohTrigger(RecalcTrigger,Trigger6M)),NA())</f>
        <v>2.1990770779156676E-2</v>
      </c>
      <c r="P2704" s="52">
        <f>IFERROR(_xll.qlIndexFixing(Index1Y,$H2704,TRUE,_xll.ohTrigger(RecalcTrigger,Trigger1Y)),NA())</f>
        <v>2.3974290400932893E-2</v>
      </c>
      <c r="Q2704" s="52">
        <f>IFERROR(_xll.qlIndexFixing(ONIndex1Y,I2704,TRUE,_xll.ohTrigger(RecalcTrigger,Trigger1Y)),NA())</f>
        <v>2.3761468932459451E-2</v>
      </c>
    </row>
    <row r="2705" spans="2:17" x14ac:dyDescent="0.2">
      <c r="B2705" s="46" t="s">
        <v>51</v>
      </c>
      <c r="D2705" s="49">
        <f>_xll.qlCalendarAdvance(LocalCalendar,$D2704,B2705,"f",FALSE)</f>
        <v>58594</v>
      </c>
      <c r="E2705" s="49">
        <f>_xll.qlInterestRateIndexValueDate(IndexON,D2705)</f>
        <v>58594</v>
      </c>
      <c r="F2705" s="52">
        <f>IFERROR(_xll.qlIndexFixing(IndexON,D2705,TRUE,_xll.ohTrigger(RecalcTrigger,TriggerON)),NA())</f>
        <v>1.6993862382097547E-2</v>
      </c>
      <c r="H2705" s="49">
        <f>_xll.qlCalendarAdvance(IborCalendar,$H2704,B2705,"f",FALSE)</f>
        <v>58579</v>
      </c>
      <c r="I2705" s="49">
        <f>_xll.qlInterestRateIndexValueDate(Index1M,$H2705)</f>
        <v>58581</v>
      </c>
      <c r="J2705" s="52">
        <f>IFERROR(_xll.qlIndexFixing(Index1M,$H2705,TRUE,_xll.ohTrigger(RecalcTrigger,Trigger1M)),NA())</f>
        <v>1.9028107106664194E-2</v>
      </c>
      <c r="K2705" s="52">
        <f>IFERROR(_xll.qlIndexFixing(ONIndex1M,I2705,TRUE,_xll.ohTrigger(RecalcTrigger,Trigger1M)),NA())</f>
        <v>1.9019793709675881E-2</v>
      </c>
      <c r="L2705" s="52">
        <f>IFERROR(_xll.qlIndexFixing(Index3M,H2705,TRUE,_xll.ohTrigger(RecalcTrigger,Trigger3M)),NA())</f>
        <v>2.0524647273457469E-2</v>
      </c>
      <c r="M2705" s="52">
        <f>IFERROR(_xll.qlIndexFixing(ONIndex3M,I2705,TRUE,_xll.ohTrigger(RecalcTrigger,Trigger3M)),NA())</f>
        <v>2.0490093483847005E-2</v>
      </c>
      <c r="N2705" s="52">
        <f>IFERROR(_xll.qlIndexFixing(Index6M,$H2705,TRUE,_xll.ohTrigger(RecalcTrigger,Trigger6M)),NA())</f>
        <v>2.2074950277712099E-2</v>
      </c>
      <c r="O2705" s="52">
        <f>IFERROR(_xll.qlIndexFixing(ONIndex6M,I2705,TRUE,_xll.ohTrigger(RecalcTrigger,Trigger6M)),NA())</f>
        <v>2.1987869391946191E-2</v>
      </c>
      <c r="P2705" s="52">
        <f>IFERROR(_xll.qlIndexFixing(Index1Y,$H2705,TRUE,_xll.ohTrigger(RecalcTrigger,Trigger1Y)),NA())</f>
        <v>2.3971500350116536E-2</v>
      </c>
      <c r="Q2705" s="52">
        <f>IFERROR(_xll.qlIndexFixing(ONIndex1Y,I2705,TRUE,_xll.ohTrigger(RecalcTrigger,Trigger1Y)),NA())</f>
        <v>2.3758492026697553E-2</v>
      </c>
    </row>
    <row r="2706" spans="2:17" x14ac:dyDescent="0.2">
      <c r="B2706" s="46" t="s">
        <v>51</v>
      </c>
      <c r="D2706" s="49">
        <f>_xll.qlCalendarAdvance(LocalCalendar,$D2705,B2706,"f",FALSE)</f>
        <v>58601</v>
      </c>
      <c r="E2706" s="49">
        <f>_xll.qlInterestRateIndexValueDate(IndexON,D2706)</f>
        <v>58601</v>
      </c>
      <c r="F2706" s="52">
        <f>IFERROR(_xll.qlIndexFixing(IndexON,D2706,TRUE,_xll.ohTrigger(RecalcTrigger,TriggerON)),NA())</f>
        <v>1.6991066231106799E-2</v>
      </c>
      <c r="H2706" s="49">
        <f>_xll.qlCalendarAdvance(IborCalendar,$H2705,B2706,"f",FALSE)</f>
        <v>58586</v>
      </c>
      <c r="I2706" s="49">
        <f>_xll.qlInterestRateIndexValueDate(Index1M,$H2706)</f>
        <v>58588</v>
      </c>
      <c r="J2706" s="52">
        <f>IFERROR(_xll.qlIndexFixing(Index1M,$H2706,TRUE,_xll.ohTrigger(RecalcTrigger,Trigger1M)),NA())</f>
        <v>1.9024836641193255E-2</v>
      </c>
      <c r="K2706" s="52">
        <f>IFERROR(_xll.qlIndexFixing(ONIndex1M,I2706,TRUE,_xll.ohTrigger(RecalcTrigger,Trigger1M)),NA())</f>
        <v>1.9016505125311056E-2</v>
      </c>
      <c r="L2706" s="52">
        <f>IFERROR(_xll.qlIndexFixing(Index3M,H2706,TRUE,_xll.ohTrigger(RecalcTrigger,Trigger3M)),NA())</f>
        <v>2.0521810340341218E-2</v>
      </c>
      <c r="M2706" s="52">
        <f>IFERROR(_xll.qlIndexFixing(ONIndex3M,I2706,TRUE,_xll.ohTrigger(RecalcTrigger,Trigger3M)),NA())</f>
        <v>2.048721080407212E-2</v>
      </c>
      <c r="N2706" s="52">
        <f>IFERROR(_xll.qlIndexFixing(Index6M,$H2706,TRUE,_xll.ohTrigger(RecalcTrigger,Trigger6M)),NA())</f>
        <v>2.2072150277143491E-2</v>
      </c>
      <c r="O2706" s="52">
        <f>IFERROR(_xll.qlIndexFixing(ONIndex6M,I2706,TRUE,_xll.ohTrigger(RecalcTrigger,Trigger6M)),NA())</f>
        <v>2.1984977346862777E-2</v>
      </c>
      <c r="P2706" s="52">
        <f>IFERROR(_xll.qlIndexFixing(Index1Y,$H2706,TRUE,_xll.ohTrigger(RecalcTrigger,Trigger1Y)),NA())</f>
        <v>2.3968720268884792E-2</v>
      </c>
      <c r="Q2706" s="52">
        <f>IFERROR(_xll.qlIndexFixing(ONIndex1Y,I2706,TRUE,_xll.ohTrigger(RecalcTrigger,Trigger1Y)),NA())</f>
        <v>2.3755524847235421E-2</v>
      </c>
    </row>
    <row r="2707" spans="2:17" x14ac:dyDescent="0.2">
      <c r="B2707" s="46" t="s">
        <v>51</v>
      </c>
      <c r="D2707" s="49">
        <f>_xll.qlCalendarAdvance(LocalCalendar,$D2706,B2707,"f",FALSE)</f>
        <v>58608</v>
      </c>
      <c r="E2707" s="49">
        <f>_xll.qlInterestRateIndexValueDate(IndexON,D2707)</f>
        <v>58608</v>
      </c>
      <c r="F2707" s="52">
        <f>IFERROR(_xll.qlIndexFixing(IndexON,D2707,TRUE,_xll.ohTrigger(RecalcTrigger,TriggerON)),NA())</f>
        <v>1.6988279145824237E-2</v>
      </c>
      <c r="H2707" s="49">
        <f>_xll.qlCalendarAdvance(IborCalendar,$H2706,B2707,"f",FALSE)</f>
        <v>58593</v>
      </c>
      <c r="I2707" s="49">
        <f>_xll.qlInterestRateIndexValueDate(Index1M,$H2707)</f>
        <v>58595</v>
      </c>
      <c r="J2707" s="52">
        <f>IFERROR(_xll.qlIndexFixing(Index1M,$H2707,TRUE,_xll.ohTrigger(RecalcTrigger,Trigger1M)),NA())</f>
        <v>1.9021847181214146E-2</v>
      </c>
      <c r="K2707" s="52">
        <f>IFERROR(_xll.qlIndexFixing(ONIndex1M,I2707,TRUE,_xll.ohTrigger(RecalcTrigger,Trigger1M)),NA())</f>
        <v>1.9013227139428324E-2</v>
      </c>
      <c r="L2707" s="52">
        <f>IFERROR(_xll.qlIndexFixing(Index3M,H2707,TRUE,_xll.ohTrigger(RecalcTrigger,Trigger3M)),NA())</f>
        <v>2.0518982747861059E-2</v>
      </c>
      <c r="M2707" s="52">
        <f>IFERROR(_xll.qlIndexFixing(ONIndex3M,I2707,TRUE,_xll.ohTrigger(RecalcTrigger,Trigger3M)),NA())</f>
        <v>2.0484337414705678E-2</v>
      </c>
      <c r="N2707" s="52">
        <f>IFERROR(_xll.qlIndexFixing(Index6M,$H2707,TRUE,_xll.ohTrigger(RecalcTrigger,Trigger6M)),NA())</f>
        <v>2.2067926296777465E-2</v>
      </c>
      <c r="O2707" s="52">
        <f>IFERROR(_xll.qlIndexFixing(ONIndex6M,I2707,TRUE,_xll.ohTrigger(RecalcTrigger,Trigger6M)),NA())</f>
        <v>2.1982094643906436E-2</v>
      </c>
      <c r="P2707" s="52">
        <f>IFERROR(_xll.qlIndexFixing(Index1Y,$H2707,TRUE,_xll.ohTrigger(RecalcTrigger,Trigger1Y)),NA())</f>
        <v>2.3965950157155972E-2</v>
      </c>
      <c r="Q2707" s="52">
        <f>IFERROR(_xll.qlIndexFixing(ONIndex1Y,I2707,TRUE,_xll.ohTrigger(RecalcTrigger,Trigger1Y)),NA())</f>
        <v>2.3752567393833246E-2</v>
      </c>
    </row>
    <row r="2708" spans="2:17" x14ac:dyDescent="0.2">
      <c r="B2708" s="46" t="s">
        <v>51</v>
      </c>
      <c r="D2708" s="49">
        <f>_xll.qlCalendarAdvance(LocalCalendar,$D2707,B2708,"f",FALSE)</f>
        <v>58615</v>
      </c>
      <c r="E2708" s="49">
        <f>_xll.qlInterestRateIndexValueDate(IndexON,D2708)</f>
        <v>58615</v>
      </c>
      <c r="F2708" s="52">
        <f>IFERROR(_xll.qlIndexFixing(IndexON,D2708,TRUE,_xll.ohTrigger(RecalcTrigger,TriggerON)),NA())</f>
        <v>1.6985501126489666E-2</v>
      </c>
      <c r="H2708" s="49">
        <f>_xll.qlCalendarAdvance(IborCalendar,$H2707,B2708,"f",FALSE)</f>
        <v>58600</v>
      </c>
      <c r="I2708" s="49">
        <f>_xll.qlInterestRateIndexValueDate(Index1M,$H2708)</f>
        <v>58602</v>
      </c>
      <c r="J2708" s="52">
        <f>IFERROR(_xll.qlIndexFixing(Index1M,$H2708,TRUE,_xll.ohTrigger(RecalcTrigger,Trigger1M)),NA())</f>
        <v>1.9018327560866022E-2</v>
      </c>
      <c r="K2708" s="52">
        <f>IFERROR(_xll.qlIndexFixing(ONIndex1M,I2708,TRUE,_xll.ohTrigger(RecalcTrigger,Trigger1M)),NA())</f>
        <v>1.9009959752187555E-2</v>
      </c>
      <c r="L2708" s="52">
        <f>IFERROR(_xll.qlIndexFixing(Index3M,H2708,TRUE,_xll.ohTrigger(RecalcTrigger,Trigger3M)),NA())</f>
        <v>2.0516164495994402E-2</v>
      </c>
      <c r="M2708" s="52">
        <f>IFERROR(_xll.qlIndexFixing(ONIndex3M,I2708,TRUE,_xll.ohTrigger(RecalcTrigger,Trigger3M)),NA())</f>
        <v>2.0481473315827614E-2</v>
      </c>
      <c r="N2708" s="52">
        <f>IFERROR(_xll.qlIndexFixing(Index6M,$H2708,TRUE,_xll.ohTrigger(RecalcTrigger,Trigger6M)),NA())</f>
        <v>2.2065143683645639E-2</v>
      </c>
      <c r="O2708" s="52">
        <f>IFERROR(_xll.qlIndexFixing(ONIndex6M,I2708,TRUE,_xll.ohTrigger(RecalcTrigger,Trigger6M)),NA())</f>
        <v>2.1979221282837358E-2</v>
      </c>
      <c r="P2708" s="52">
        <f>IFERROR(_xll.qlIndexFixing(Index1Y,$H2708,TRUE,_xll.ohTrigger(RecalcTrigger,Trigger1Y)),NA())</f>
        <v>2.3963190014847945E-2</v>
      </c>
      <c r="Q2708" s="52">
        <f>IFERROR(_xll.qlIndexFixing(ONIndex1Y,I2708,TRUE,_xll.ohTrigger(RecalcTrigger,Trigger1Y)),NA())</f>
        <v>2.3749619666650901E-2</v>
      </c>
    </row>
    <row r="2709" spans="2:17" x14ac:dyDescent="0.2">
      <c r="B2709" s="46" t="s">
        <v>51</v>
      </c>
      <c r="D2709" s="49">
        <f>_xll.qlCalendarAdvance(LocalCalendar,$D2708,B2709,"f",FALSE)</f>
        <v>58622</v>
      </c>
      <c r="E2709" s="49">
        <f>_xll.qlInterestRateIndexValueDate(IndexON,D2709)</f>
        <v>58622</v>
      </c>
      <c r="F2709" s="52">
        <f>IFERROR(_xll.qlIndexFixing(IndexON,D2709,TRUE,_xll.ohTrigger(RecalcTrigger,TriggerON)),NA())</f>
        <v>1.6982732172943216E-2</v>
      </c>
      <c r="H2709" s="49">
        <f>_xll.qlCalendarAdvance(IborCalendar,$H2708,B2709,"f",FALSE)</f>
        <v>58607</v>
      </c>
      <c r="I2709" s="49">
        <f>_xll.qlInterestRateIndexValueDate(Index1M,$H2709)</f>
        <v>58609</v>
      </c>
      <c r="J2709" s="52">
        <f>IFERROR(_xll.qlIndexFixing(Index1M,$H2709,TRUE,_xll.ohTrigger(RecalcTrigger,Trigger1M)),NA())</f>
        <v>1.9015088945999736E-2</v>
      </c>
      <c r="K2709" s="52">
        <f>IFERROR(_xll.qlIndexFixing(ONIndex1M,I2709,TRUE,_xll.ohTrigger(RecalcTrigger,Trigger1M)),NA())</f>
        <v>1.9006702963748623E-2</v>
      </c>
      <c r="L2709" s="52">
        <f>IFERROR(_xll.qlIndexFixing(Index3M,H2709,TRUE,_xll.ohTrigger(RecalcTrigger,Trigger3M)),NA())</f>
        <v>2.0513355584724734E-2</v>
      </c>
      <c r="M2709" s="52">
        <f>IFERROR(_xll.qlIndexFixing(ONIndex3M,I2709,TRUE,_xll.ohTrigger(RecalcTrigger,Trigger3M)),NA())</f>
        <v>2.0478618507357993E-2</v>
      </c>
      <c r="N2709" s="52">
        <f>IFERROR(_xll.qlIndexFixing(Index6M,$H2709,TRUE,_xll.ohTrigger(RecalcTrigger,Trigger6M)),NA())</f>
        <v>2.2062370520646732E-2</v>
      </c>
      <c r="O2709" s="52">
        <f>IFERROR(_xll.qlIndexFixing(ONIndex6M,I2709,TRUE,_xll.ohTrigger(RecalcTrigger,Trigger6M)),NA())</f>
        <v>2.1976357263975288E-2</v>
      </c>
      <c r="P2709" s="52">
        <f>IFERROR(_xll.qlIndexFixing(Index1Y,$H2709,TRUE,_xll.ohTrigger(RecalcTrigger,Trigger1Y)),NA())</f>
        <v>2.3960439841879025E-2</v>
      </c>
      <c r="Q2709" s="52">
        <f>IFERROR(_xll.qlIndexFixing(ONIndex1Y,I2709,TRUE,_xll.ohTrigger(RecalcTrigger,Trigger1Y)),NA())</f>
        <v>2.3746681665768321E-2</v>
      </c>
    </row>
    <row r="2710" spans="2:17" x14ac:dyDescent="0.2">
      <c r="B2710" s="46" t="s">
        <v>51</v>
      </c>
      <c r="D2710" s="49">
        <f>_xll.qlCalendarAdvance(LocalCalendar,$D2709,B2710,"f",FALSE)</f>
        <v>58629</v>
      </c>
      <c r="E2710" s="49">
        <f>_xll.qlInterestRateIndexValueDate(IndexON,D2710)</f>
        <v>58629</v>
      </c>
      <c r="F2710" s="52">
        <f>IFERROR(_xll.qlIndexFixing(IndexON,D2710,TRUE,_xll.ohTrigger(RecalcTrigger,TriggerON)),NA())</f>
        <v>1.6979972285184886E-2</v>
      </c>
      <c r="H2710" s="49">
        <f>_xll.qlCalendarAdvance(IborCalendar,$H2709,B2710,"f",FALSE)</f>
        <v>58614</v>
      </c>
      <c r="I2710" s="49">
        <f>_xll.qlInterestRateIndexValueDate(Index1M,$H2710)</f>
        <v>58616</v>
      </c>
      <c r="J2710" s="52">
        <f>IFERROR(_xll.qlIndexFixing(Index1M,$H2710,TRUE,_xll.ohTrigger(RecalcTrigger,Trigger1M)),NA())</f>
        <v>1.9011860947980852E-2</v>
      </c>
      <c r="K2710" s="52">
        <f>IFERROR(_xll.qlIndexFixing(ONIndex1M,I2710,TRUE,_xll.ohTrigger(RecalcTrigger,Trigger1M)),NA())</f>
        <v>1.9003456773711846E-2</v>
      </c>
      <c r="L2710" s="52">
        <f>IFERROR(_xll.qlIndexFixing(Index3M,H2710,TRUE,_xll.ohTrigger(RecalcTrigger,Trigger3M)),NA())</f>
        <v>2.0510556014029468E-2</v>
      </c>
      <c r="M2710" s="52">
        <f>IFERROR(_xll.qlIndexFixing(ONIndex3M,I2710,TRUE,_xll.ohTrigger(RecalcTrigger,Trigger3M)),NA())</f>
        <v>2.0475772989296814E-2</v>
      </c>
      <c r="N2710" s="52">
        <f>IFERROR(_xll.qlIndexFixing(Index6M,$H2710,TRUE,_xll.ohTrigger(RecalcTrigger,Trigger6M)),NA())</f>
        <v>2.2062003792379551E-2</v>
      </c>
      <c r="O2710" s="52">
        <f>IFERROR(_xll.qlIndexFixing(ONIndex6M,I2710,TRUE,_xll.ohTrigger(RecalcTrigger,Trigger6M)),NA())</f>
        <v>2.1973502587160354E-2</v>
      </c>
      <c r="P2710" s="52">
        <f>IFERROR(_xll.qlIndexFixing(Index1Y,$H2710,TRUE,_xll.ohTrigger(RecalcTrigger,Trigger1Y)),NA())</f>
        <v>2.3957699638167747E-2</v>
      </c>
      <c r="Q2710" s="52">
        <f>IFERROR(_xll.qlIndexFixing(ONIndex1Y,I2710,TRUE,_xll.ohTrigger(RecalcTrigger,Trigger1Y)),NA())</f>
        <v>2.3743753390945699E-2</v>
      </c>
    </row>
    <row r="2711" spans="2:17" x14ac:dyDescent="0.2">
      <c r="B2711" s="46" t="s">
        <v>51</v>
      </c>
      <c r="D2711" s="49">
        <f>_xll.qlCalendarAdvance(LocalCalendar,$D2710,B2711,"f",FALSE)</f>
        <v>58636</v>
      </c>
      <c r="E2711" s="49">
        <f>_xll.qlInterestRateIndexValueDate(IndexON,D2711)</f>
        <v>58636</v>
      </c>
      <c r="F2711" s="52">
        <f>IFERROR(_xll.qlIndexFixing(IndexON,D2711,TRUE,_xll.ohTrigger(RecalcTrigger,TriggerON)),NA())</f>
        <v>1.6977221463214676E-2</v>
      </c>
      <c r="H2711" s="49">
        <f>_xll.qlCalendarAdvance(IborCalendar,$H2710,B2711,"f",FALSE)</f>
        <v>58621</v>
      </c>
      <c r="I2711" s="49">
        <f>_xll.qlInterestRateIndexValueDate(Index1M,$H2711)</f>
        <v>58623</v>
      </c>
      <c r="J2711" s="52">
        <f>IFERROR(_xll.qlIndexFixing(Index1M,$H2711,TRUE,_xll.ohTrigger(RecalcTrigger,Trigger1M)),NA())</f>
        <v>1.9008643566796879E-2</v>
      </c>
      <c r="K2711" s="52">
        <f>IFERROR(_xll.qlIndexFixing(ONIndex1M,I2711,TRUE,_xll.ohTrigger(RecalcTrigger,Trigger1M)),NA())</f>
        <v>1.9000221182157162E-2</v>
      </c>
      <c r="L2711" s="52">
        <f>IFERROR(_xll.qlIndexFixing(Index3M,H2711,TRUE,_xll.ohTrigger(RecalcTrigger,Trigger3M)),NA())</f>
        <v>2.0507765783889485E-2</v>
      </c>
      <c r="M2711" s="52">
        <f>IFERROR(_xll.qlIndexFixing(ONIndex3M,I2711,TRUE,_xll.ohTrigger(RecalcTrigger,Trigger3M)),NA())</f>
        <v>2.0472936761644078E-2</v>
      </c>
      <c r="N2711" s="52">
        <f>IFERROR(_xll.qlIndexFixing(Index6M,$H2711,TRUE,_xll.ohTrigger(RecalcTrigger,Trigger6M)),NA())</f>
        <v>2.2058772025837337E-2</v>
      </c>
      <c r="O2711" s="52">
        <f>IFERROR(_xll.qlIndexFixing(ONIndex6M,I2711,TRUE,_xll.ohTrigger(RecalcTrigger,Trigger6M)),NA())</f>
        <v>2.197065725231262E-2</v>
      </c>
      <c r="P2711" s="52">
        <f>IFERROR(_xll.qlIndexFixing(Index1Y,$H2711,TRUE,_xll.ohTrigger(RecalcTrigger,Trigger1Y)),NA())</f>
        <v>2.3954969403633293E-2</v>
      </c>
      <c r="Q2711" s="52">
        <f>IFERROR(_xll.qlIndexFixing(ONIndex1Y,I2711,TRUE,_xll.ohTrigger(RecalcTrigger,Trigger1Y)),NA())</f>
        <v>2.3740834842342906E-2</v>
      </c>
    </row>
    <row r="2712" spans="2:17" x14ac:dyDescent="0.2">
      <c r="B2712" s="46" t="s">
        <v>51</v>
      </c>
      <c r="D2712" s="49">
        <f>_xll.qlCalendarAdvance(LocalCalendar,$D2711,B2712,"f",FALSE)</f>
        <v>58643</v>
      </c>
      <c r="E2712" s="49">
        <f>_xll.qlInterestRateIndexValueDate(IndexON,D2712)</f>
        <v>58643</v>
      </c>
      <c r="F2712" s="52">
        <f>IFERROR(_xll.qlIndexFixing(IndexON,D2712,TRUE,_xll.ohTrigger(RecalcTrigger,TriggerON)),NA())</f>
        <v>1.6974479707192458E-2</v>
      </c>
      <c r="H2712" s="49">
        <f>_xll.qlCalendarAdvance(IborCalendar,$H2711,B2712,"f",FALSE)</f>
        <v>58628</v>
      </c>
      <c r="I2712" s="49">
        <f>_xll.qlInterestRateIndexValueDate(Index1M,$H2712)</f>
        <v>58630</v>
      </c>
      <c r="J2712" s="52">
        <f>IFERROR(_xll.qlIndexFixing(Index1M,$H2712,TRUE,_xll.ohTrigger(RecalcTrigger,Trigger1M)),NA())</f>
        <v>1.9005436802450315E-2</v>
      </c>
      <c r="K2712" s="52">
        <f>IFERROR(_xll.qlIndexFixing(ONIndex1M,I2712,TRUE,_xll.ohTrigger(RecalcTrigger,Trigger1M)),NA())</f>
        <v>1.8996996189404314E-2</v>
      </c>
      <c r="L2712" s="52">
        <f>IFERROR(_xll.qlIndexFixing(Index3M,H2712,TRUE,_xll.ohTrigger(RecalcTrigger,Trigger3M)),NA())</f>
        <v>2.0504984894284806E-2</v>
      </c>
      <c r="M2712" s="52">
        <f>IFERROR(_xll.qlIndexFixing(ONIndex3M,I2712,TRUE,_xll.ohTrigger(RecalcTrigger,Trigger3M)),NA())</f>
        <v>2.0470109824399785E-2</v>
      </c>
      <c r="N2712" s="52">
        <f>IFERROR(_xll.qlIndexFixing(Index6M,$H2712,TRUE,_xll.ohTrigger(RecalcTrigger,Trigger6M)),NA())</f>
        <v>2.2055548764260805E-2</v>
      </c>
      <c r="O2712" s="52">
        <f>IFERROR(_xll.qlIndexFixing(ONIndex6M,I2712,TRUE,_xll.ohTrigger(RecalcTrigger,Trigger6M)),NA())</f>
        <v>2.1967821259671894E-2</v>
      </c>
      <c r="P2712" s="52">
        <f>IFERROR(_xll.qlIndexFixing(Index1Y,$H2712,TRUE,_xll.ohTrigger(RecalcTrigger,Trigger1Y)),NA())</f>
        <v>2.3952249138194635E-2</v>
      </c>
      <c r="Q2712" s="52">
        <f>IFERROR(_xll.qlIndexFixing(ONIndex1Y,I2712,TRUE,_xll.ohTrigger(RecalcTrigger,Trigger1Y)),NA())</f>
        <v>2.3737926019959943E-2</v>
      </c>
    </row>
    <row r="2713" spans="2:17" x14ac:dyDescent="0.2">
      <c r="B2713" s="46" t="s">
        <v>51</v>
      </c>
      <c r="D2713" s="49">
        <f>_xll.qlCalendarAdvance(LocalCalendar,$D2712,B2713,"f",FALSE)</f>
        <v>58650</v>
      </c>
      <c r="E2713" s="49">
        <f>_xll.qlInterestRateIndexValueDate(IndexON,D2713)</f>
        <v>58650</v>
      </c>
      <c r="F2713" s="52">
        <f>IFERROR(_xll.qlIndexFixing(IndexON,D2713,TRUE,_xll.ohTrigger(RecalcTrigger,TriggerON)),NA())</f>
        <v>1.6971747016878425E-2</v>
      </c>
      <c r="H2713" s="49">
        <f>_xll.qlCalendarAdvance(IborCalendar,$H2712,B2713,"f",FALSE)</f>
        <v>58635</v>
      </c>
      <c r="I2713" s="49">
        <f>_xll.qlInterestRateIndexValueDate(Index1M,$H2713)</f>
        <v>58637</v>
      </c>
      <c r="J2713" s="52">
        <f>IFERROR(_xll.qlIndexFixing(Index1M,$H2713,TRUE,_xll.ohTrigger(RecalcTrigger,Trigger1M)),NA())</f>
        <v>1.9002240654923674E-2</v>
      </c>
      <c r="K2713" s="52">
        <f>IFERROR(_xll.qlIndexFixing(ONIndex1M,I2713,TRUE,_xll.ohTrigger(RecalcTrigger,Trigger1M)),NA())</f>
        <v>1.8993781795213494E-2</v>
      </c>
      <c r="L2713" s="52">
        <f>IFERROR(_xll.qlIndexFixing(Index3M,H2713,TRUE,_xll.ohTrigger(RecalcTrigger,Trigger3M)),NA())</f>
        <v>2.0502213345195443E-2</v>
      </c>
      <c r="M2713" s="52">
        <f>IFERROR(_xll.qlIndexFixing(ONIndex3M,I2713,TRUE,_xll.ohTrigger(RecalcTrigger,Trigger3M)),NA())</f>
        <v>2.046729217764387E-2</v>
      </c>
      <c r="N2713" s="52">
        <f>IFERROR(_xll.qlIndexFixing(Index6M,$H2713,TRUE,_xll.ohTrigger(RecalcTrigger,Trigger6M)),NA())</f>
        <v>2.2053295915871424E-2</v>
      </c>
      <c r="O2713" s="52">
        <f>IFERROR(_xll.qlIndexFixing(ONIndex6M,I2713,TRUE,_xll.ohTrigger(RecalcTrigger,Trigger6M)),NA())</f>
        <v>2.1964994609078303E-2</v>
      </c>
      <c r="P2713" s="52">
        <f>IFERROR(_xll.qlIndexFixing(Index1Y,$H2713,TRUE,_xll.ohTrigger(RecalcTrigger,Trigger1Y)),NA())</f>
        <v>2.3949538841771176E-2</v>
      </c>
      <c r="Q2713" s="52">
        <f>IFERROR(_xll.qlIndexFixing(ONIndex1Y,I2713,TRUE,_xll.ohTrigger(RecalcTrigger,Trigger1Y)),NA())</f>
        <v>2.3735026923876745E-2</v>
      </c>
    </row>
    <row r="2714" spans="2:17" x14ac:dyDescent="0.2">
      <c r="B2714" s="46" t="s">
        <v>51</v>
      </c>
      <c r="D2714" s="49">
        <f>_xll.qlCalendarAdvance(LocalCalendar,$D2713,B2714,"f",FALSE)</f>
        <v>58657</v>
      </c>
      <c r="E2714" s="49">
        <f>_xll.qlInterestRateIndexValueDate(IndexON,D2714)</f>
        <v>58657</v>
      </c>
      <c r="F2714" s="52">
        <f>IFERROR(_xll.qlIndexFixing(IndexON,D2714,TRUE,_xll.ohTrigger(RecalcTrigger,TriggerON)),NA())</f>
        <v>1.6969023392352511E-2</v>
      </c>
      <c r="H2714" s="49">
        <f>_xll.qlCalendarAdvance(IborCalendar,$H2713,B2714,"f",FALSE)</f>
        <v>58642</v>
      </c>
      <c r="I2714" s="49">
        <f>_xll.qlInterestRateIndexValueDate(Index1M,$H2714)</f>
        <v>58644</v>
      </c>
      <c r="J2714" s="52">
        <f>IFERROR(_xll.qlIndexFixing(Index1M,$H2714,TRUE,_xll.ohTrigger(RecalcTrigger,Trigger1M)),NA())</f>
        <v>1.8999055124211961E-2</v>
      </c>
      <c r="K2714" s="52">
        <f>IFERROR(_xll.qlIndexFixing(ONIndex1M,I2714,TRUE,_xll.ohTrigger(RecalcTrigger,Trigger1M)),NA())</f>
        <v>1.8990577999584701E-2</v>
      </c>
      <c r="L2714" s="52">
        <f>IFERROR(_xll.qlIndexFixing(Index3M,H2714,TRUE,_xll.ohTrigger(RecalcTrigger,Trigger3M)),NA())</f>
        <v>2.0499451136603154E-2</v>
      </c>
      <c r="M2714" s="52">
        <f>IFERROR(_xll.qlIndexFixing(ONIndex3M,I2714,TRUE,_xll.ohTrigger(RecalcTrigger,Trigger3M)),NA())</f>
        <v>2.0464483821296398E-2</v>
      </c>
      <c r="N2714" s="52">
        <f>IFERROR(_xll.qlIndexFixing(Index6M,$H2714,TRUE,_xll.ohTrigger(RecalcTrigger,Trigger6M)),NA())</f>
        <v>2.2050090541112077E-2</v>
      </c>
      <c r="O2714" s="52">
        <f>IFERROR(_xll.qlIndexFixing(ONIndex6M,I2714,TRUE,_xll.ohTrigger(RecalcTrigger,Trigger6M)),NA())</f>
        <v>2.1962177300451913E-2</v>
      </c>
      <c r="P2714" s="52">
        <f>IFERROR(_xll.qlIndexFixing(Index1Y,$H2714,TRUE,_xll.ohTrigger(RecalcTrigger,Trigger1Y)),NA())</f>
        <v>2.3946838514282771E-2</v>
      </c>
      <c r="Q2714" s="52">
        <f>IFERROR(_xll.qlIndexFixing(ONIndex1Y,I2714,TRUE,_xll.ohTrigger(RecalcTrigger,Trigger1Y)),NA())</f>
        <v>2.3732137553853505E-2</v>
      </c>
    </row>
    <row r="2715" spans="2:17" x14ac:dyDescent="0.2">
      <c r="B2715" s="46" t="s">
        <v>51</v>
      </c>
      <c r="D2715" s="49">
        <f>_xll.qlCalendarAdvance(LocalCalendar,$D2714,B2715,"f",FALSE)</f>
        <v>58664</v>
      </c>
      <c r="E2715" s="49">
        <f>_xll.qlInterestRateIndexValueDate(IndexON,D2715)</f>
        <v>58664</v>
      </c>
      <c r="F2715" s="52">
        <f>IFERROR(_xll.qlIndexFixing(IndexON,D2715,TRUE,_xll.ohTrigger(RecalcTrigger,TriggerON)),NA())</f>
        <v>1.696630883377459E-2</v>
      </c>
      <c r="H2715" s="49">
        <f>_xll.qlCalendarAdvance(IborCalendar,$H2714,B2715,"f",FALSE)</f>
        <v>58649</v>
      </c>
      <c r="I2715" s="49">
        <f>_xll.qlInterestRateIndexValueDate(Index1M,$H2715)</f>
        <v>58651</v>
      </c>
      <c r="J2715" s="52">
        <f>IFERROR(_xll.qlIndexFixing(Index1M,$H2715,TRUE,_xll.ohTrigger(RecalcTrigger,Trigger1M)),NA())</f>
        <v>1.8996155310290096E-2</v>
      </c>
      <c r="K2715" s="52">
        <f>IFERROR(_xll.qlIndexFixing(ONIndex1M,I2715,TRUE,_xll.ohTrigger(RecalcTrigger,Trigger1M)),NA())</f>
        <v>1.8987384802517937E-2</v>
      </c>
      <c r="L2715" s="52">
        <f>IFERROR(_xll.qlIndexFixing(Index3M,H2715,TRUE,_xll.ohTrigger(RecalcTrigger,Trigger3M)),NA())</f>
        <v>2.0496698268486213E-2</v>
      </c>
      <c r="M2715" s="52">
        <f>IFERROR(_xll.qlIndexFixing(ONIndex3M,I2715,TRUE,_xll.ohTrigger(RecalcTrigger,Trigger3M)),NA())</f>
        <v>2.0461684755277432E-2</v>
      </c>
      <c r="N2715" s="52">
        <f>IFERROR(_xll.qlIndexFixing(Index6M,$H2715,TRUE,_xll.ohTrigger(RecalcTrigger,Trigger6M)),NA())</f>
        <v>2.2047375607073635E-2</v>
      </c>
      <c r="O2715" s="52">
        <f>IFERROR(_xll.qlIndexFixing(ONIndex6M,I2715,TRUE,_xll.ohTrigger(RecalcTrigger,Trigger6M)),NA())</f>
        <v>2.1959369333872658E-2</v>
      </c>
      <c r="P2715" s="52">
        <f>IFERROR(_xll.qlIndexFixing(Index1Y,$H2715,TRUE,_xll.ohTrigger(RecalcTrigger,Trigger1Y)),NA())</f>
        <v>2.3944148155649908E-2</v>
      </c>
      <c r="Q2715" s="52">
        <f>IFERROR(_xll.qlIndexFixing(ONIndex1Y,I2715,TRUE,_xll.ohTrigger(RecalcTrigger,Trigger1Y)),NA())</f>
        <v>2.3729257910050094E-2</v>
      </c>
    </row>
    <row r="2716" spans="2:17" x14ac:dyDescent="0.2">
      <c r="B2716" s="46" t="s">
        <v>51</v>
      </c>
      <c r="D2716" s="49">
        <f>_xll.qlCalendarAdvance(LocalCalendar,$D2715,B2716,"f",FALSE)</f>
        <v>58671</v>
      </c>
      <c r="E2716" s="49">
        <f>_xll.qlInterestRateIndexValueDate(IndexON,D2716)</f>
        <v>58671</v>
      </c>
      <c r="F2716" s="52">
        <f>IFERROR(_xll.qlIndexFixing(IndexON,D2716,TRUE,_xll.ohTrigger(RecalcTrigger,TriggerON)),NA())</f>
        <v>1.6963603340904854E-2</v>
      </c>
      <c r="H2716" s="49">
        <f>_xll.qlCalendarAdvance(IborCalendar,$H2715,B2716,"f",FALSE)</f>
        <v>58656</v>
      </c>
      <c r="I2716" s="49">
        <f>_xll.qlInterestRateIndexValueDate(Index1M,$H2716)</f>
        <v>58658</v>
      </c>
      <c r="J2716" s="52">
        <f>IFERROR(_xll.qlIndexFixing(Index1M,$H2716,TRUE,_xll.ohTrigger(RecalcTrigger,Trigger1M)),NA())</f>
        <v>1.8992991604740439E-2</v>
      </c>
      <c r="K2716" s="52">
        <f>IFERROR(_xll.qlIndexFixing(ONIndex1M,I2716,TRUE,_xll.ohTrigger(RecalcTrigger,Trigger1M)),NA())</f>
        <v>1.8984202204173073E-2</v>
      </c>
      <c r="L2716" s="52">
        <f>IFERROR(_xll.qlIndexFixing(Index3M,H2716,TRUE,_xll.ohTrigger(RecalcTrigger,Trigger3M)),NA())</f>
        <v>2.049395474082551E-2</v>
      </c>
      <c r="M2716" s="52">
        <f>IFERROR(_xll.qlIndexFixing(ONIndex3M,I2716,TRUE,_xll.ohTrigger(RecalcTrigger,Trigger3M)),NA())</f>
        <v>2.0458894979826781E-2</v>
      </c>
      <c r="N2716" s="52">
        <f>IFERROR(_xll.qlIndexFixing(Index6M,$H2716,TRUE,_xll.ohTrigger(RecalcTrigger,Trigger6M)),NA())</f>
        <v>2.2044670124673371E-2</v>
      </c>
      <c r="O2716" s="52">
        <f>IFERROR(_xll.qlIndexFixing(ONIndex6M,I2716,TRUE,_xll.ohTrigger(RecalcTrigger,Trigger6M)),NA())</f>
        <v>2.1956570709500411E-2</v>
      </c>
      <c r="P2716" s="52">
        <f>IFERROR(_xll.qlIndexFixing(Index1Y,$H2716,TRUE,_xll.ohTrigger(RecalcTrigger,Trigger1Y)),NA())</f>
        <v>2.3941467765792444E-2</v>
      </c>
      <c r="Q2716" s="52">
        <f>IFERROR(_xll.qlIndexFixing(ONIndex1Y,I2716,TRUE,_xll.ohTrigger(RecalcTrigger,Trigger1Y)),NA())</f>
        <v>2.3726387992466513E-2</v>
      </c>
    </row>
    <row r="2717" spans="2:17" x14ac:dyDescent="0.2">
      <c r="B2717" s="46" t="s">
        <v>51</v>
      </c>
      <c r="D2717" s="49">
        <f>_xll.qlCalendarAdvance(LocalCalendar,$D2716,B2717,"f",FALSE)</f>
        <v>58678</v>
      </c>
      <c r="E2717" s="49">
        <f>_xll.qlInterestRateIndexValueDate(IndexON,D2717)</f>
        <v>58678</v>
      </c>
      <c r="F2717" s="52">
        <f>IFERROR(_xll.qlIndexFixing(IndexON,D2717,TRUE,_xll.ohTrigger(RecalcTrigger,TriggerON)),NA())</f>
        <v>1.6960906913903173E-2</v>
      </c>
      <c r="H2717" s="49">
        <f>_xll.qlCalendarAdvance(IborCalendar,$H2716,B2717,"f",FALSE)</f>
        <v>58663</v>
      </c>
      <c r="I2717" s="49">
        <f>_xll.qlInterestRateIndexValueDate(Index1M,$H2717)</f>
        <v>58665</v>
      </c>
      <c r="J2717" s="52">
        <f>IFERROR(_xll.qlIndexFixing(Index1M,$H2717,TRUE,_xll.ohTrigger(RecalcTrigger,Trigger1M)),NA())</f>
        <v>1.898956223285897E-2</v>
      </c>
      <c r="K2717" s="52">
        <f>IFERROR(_xll.qlIndexFixing(ONIndex1M,I2717,TRUE,_xll.ohTrigger(RecalcTrigger,Trigger1M)),NA())</f>
        <v>1.8981030204310301E-2</v>
      </c>
      <c r="L2717" s="52">
        <f>IFERROR(_xll.qlIndexFixing(Index3M,H2717,TRUE,_xll.ohTrigger(RecalcTrigger,Trigger3M)),NA())</f>
        <v>2.0491220553601922E-2</v>
      </c>
      <c r="M2717" s="52">
        <f>IFERROR(_xll.qlIndexFixing(ONIndex3M,I2717,TRUE,_xll.ohTrigger(RecalcTrigger,Trigger3M)),NA())</f>
        <v>2.0456114494704636E-2</v>
      </c>
      <c r="N2717" s="52">
        <f>IFERROR(_xll.qlIndexFixing(Index6M,$H2717,TRUE,_xll.ohTrigger(RecalcTrigger,Trigger6M)),NA())</f>
        <v>2.2041974093873044E-2</v>
      </c>
      <c r="O2717" s="52">
        <f>IFERROR(_xll.qlIndexFixing(ONIndex6M,I2717,TRUE,_xll.ohTrigger(RecalcTrigger,Trigger6M)),NA())</f>
        <v>2.1953781427175301E-2</v>
      </c>
      <c r="P2717" s="52">
        <f>IFERROR(_xll.qlIndexFixing(Index1Y,$H2717,TRUE,_xll.ohTrigger(RecalcTrigger,Trigger1Y)),NA())</f>
        <v>2.3938797344631533E-2</v>
      </c>
      <c r="Q2717" s="52">
        <f>IFERROR(_xll.qlIndexFixing(ONIndex1Y,I2717,TRUE,_xll.ohTrigger(RecalcTrigger,Trigger1Y)),NA())</f>
        <v>2.3723527801102762E-2</v>
      </c>
    </row>
    <row r="2718" spans="2:17" x14ac:dyDescent="0.2">
      <c r="B2718" s="46" t="s">
        <v>51</v>
      </c>
      <c r="D2718" s="49">
        <f>_xll.qlCalendarAdvance(LocalCalendar,$D2717,B2718,"f",FALSE)</f>
        <v>58685</v>
      </c>
      <c r="E2718" s="49">
        <f>_xll.qlInterestRateIndexValueDate(IndexON,D2718)</f>
        <v>58685</v>
      </c>
      <c r="F2718" s="52">
        <f>IFERROR(_xll.qlIndexFixing(IndexON,D2718,TRUE,_xll.ohTrigger(RecalcTrigger,TriggerON)),NA())</f>
        <v>1.6958219552689613E-2</v>
      </c>
      <c r="H2718" s="49">
        <f>_xll.qlCalendarAdvance(IborCalendar,$H2717,B2718,"f",FALSE)</f>
        <v>58670</v>
      </c>
      <c r="I2718" s="49">
        <f>_xll.qlInterestRateIndexValueDate(Index1M,$H2718)</f>
        <v>58672</v>
      </c>
      <c r="J2718" s="52">
        <f>IFERROR(_xll.qlIndexFixing(Index1M,$H2718,TRUE,_xll.ohTrigger(RecalcTrigger,Trigger1M)),NA())</f>
        <v>1.8986419169307045E-2</v>
      </c>
      <c r="K2718" s="52">
        <f>IFERROR(_xll.qlIndexFixing(ONIndex1M,I2718,TRUE,_xll.ohTrigger(RecalcTrigger,Trigger1M)),NA())</f>
        <v>1.8977868803009557E-2</v>
      </c>
      <c r="L2718" s="52">
        <f>IFERROR(_xll.qlIndexFixing(Index3M,H2718,TRUE,_xll.ohTrigger(RecalcTrigger,Trigger3M)),NA())</f>
        <v>2.0488495706796339E-2</v>
      </c>
      <c r="M2718" s="52">
        <f>IFERROR(_xll.qlIndexFixing(ONIndex3M,I2718,TRUE,_xll.ohTrigger(RecalcTrigger,Trigger3M)),NA())</f>
        <v>2.045334330007087E-2</v>
      </c>
      <c r="N2718" s="52">
        <f>IFERROR(_xll.qlIndexFixing(Index6M,$H2718,TRUE,_xll.ohTrigger(RecalcTrigger,Trigger6M)),NA())</f>
        <v>2.2039771055697158E-2</v>
      </c>
      <c r="O2718" s="52">
        <f>IFERROR(_xll.qlIndexFixing(ONIndex6M,I2718,TRUE,_xll.ohTrigger(RecalcTrigger,Trigger6M)),NA())</f>
        <v>2.195100148681739E-2</v>
      </c>
      <c r="P2718" s="52">
        <f>IFERROR(_xll.qlIndexFixing(Index1Y,$H2718,TRUE,_xll.ohTrigger(RecalcTrigger,Trigger1Y)),NA())</f>
        <v>2.3936136892088112E-2</v>
      </c>
      <c r="Q2718" s="52">
        <f>IFERROR(_xll.qlIndexFixing(ONIndex1Y,I2718,TRUE,_xll.ohTrigger(RecalcTrigger,Trigger1Y)),NA())</f>
        <v>2.372067733595884E-2</v>
      </c>
    </row>
    <row r="2719" spans="2:17" x14ac:dyDescent="0.2">
      <c r="B2719" s="46" t="s">
        <v>51</v>
      </c>
      <c r="D2719" s="49">
        <f>_xll.qlCalendarAdvance(LocalCalendar,$D2718,B2719,"f",FALSE)</f>
        <v>58692</v>
      </c>
      <c r="E2719" s="49">
        <f>_xll.qlInterestRateIndexValueDate(IndexON,D2719)</f>
        <v>58692</v>
      </c>
      <c r="F2719" s="52">
        <f>IFERROR(_xll.qlIndexFixing(IndexON,D2719,TRUE,_xll.ohTrigger(RecalcTrigger,TriggerON)),NA())</f>
        <v>1.6955541257344109E-2</v>
      </c>
      <c r="H2719" s="49">
        <f>_xll.qlCalendarAdvance(IborCalendar,$H2718,B2719,"f",FALSE)</f>
        <v>58677</v>
      </c>
      <c r="I2719" s="49">
        <f>_xll.qlInterestRateIndexValueDate(Index1M,$H2719)</f>
        <v>58679</v>
      </c>
      <c r="J2719" s="52">
        <f>IFERROR(_xll.qlIndexFixing(Index1M,$H2719,TRUE,_xll.ohTrigger(RecalcTrigger,Trigger1M)),NA())</f>
        <v>1.8983286722525083E-2</v>
      </c>
      <c r="K2719" s="52">
        <f>IFERROR(_xll.qlIndexFixing(ONIndex1M,I2719,TRUE,_xll.ohTrigger(RecalcTrigger,Trigger1M)),NA())</f>
        <v>1.8974718000350776E-2</v>
      </c>
      <c r="L2719" s="52">
        <f>IFERROR(_xll.qlIndexFixing(Index3M,H2719,TRUE,_xll.ohTrigger(RecalcTrigger,Trigger3M)),NA())</f>
        <v>2.048578020038791E-2</v>
      </c>
      <c r="M2719" s="52">
        <f>IFERROR(_xll.qlIndexFixing(ONIndex3M,I2719,TRUE,_xll.ohTrigger(RecalcTrigger,Trigger3M)),NA())</f>
        <v>2.045058139576561E-2</v>
      </c>
      <c r="N2719" s="52">
        <f>IFERROR(_xll.qlIndexFixing(Index6M,$H2719,TRUE,_xll.ohTrigger(RecalcTrigger,Trigger6M)),NA())</f>
        <v>2.2036610386912313E-2</v>
      </c>
      <c r="O2719" s="52">
        <f>IFERROR(_xll.qlIndexFixing(ONIndex6M,I2719,TRUE,_xll.ohTrigger(RecalcTrigger,Trigger6M)),NA())</f>
        <v>2.1948230888666487E-2</v>
      </c>
      <c r="P2719" s="52">
        <f>IFERROR(_xll.qlIndexFixing(Index1Y,$H2719,TRUE,_xll.ohTrigger(RecalcTrigger,Trigger1Y)),NA())</f>
        <v>2.3933486408082908E-2</v>
      </c>
      <c r="Q2719" s="52">
        <f>IFERROR(_xll.qlIndexFixing(ONIndex1Y,I2719,TRUE,_xll.ohTrigger(RecalcTrigger,Trigger1Y)),NA())</f>
        <v>2.3717836596874875E-2</v>
      </c>
    </row>
    <row r="2720" spans="2:17" x14ac:dyDescent="0.2">
      <c r="B2720" s="46" t="s">
        <v>51</v>
      </c>
      <c r="D2720" s="49">
        <f>_xll.qlCalendarAdvance(LocalCalendar,$D2719,B2720,"f",FALSE)</f>
        <v>58699</v>
      </c>
      <c r="E2720" s="49">
        <f>_xll.qlInterestRateIndexValueDate(IndexON,D2720)</f>
        <v>58699</v>
      </c>
      <c r="F2720" s="52">
        <f>IFERROR(_xll.qlIndexFixing(IndexON,D2720,TRUE,_xll.ohTrigger(RecalcTrigger,TriggerON)),NA())</f>
        <v>1.6952872027786725E-2</v>
      </c>
      <c r="H2720" s="49">
        <f>_xll.qlCalendarAdvance(IborCalendar,$H2719,B2720,"f",FALSE)</f>
        <v>58684</v>
      </c>
      <c r="I2720" s="49">
        <f>_xll.qlInterestRateIndexValueDate(Index1M,$H2720)</f>
        <v>58686</v>
      </c>
      <c r="J2720" s="52">
        <f>IFERROR(_xll.qlIndexFixing(Index1M,$H2720,TRUE,_xll.ohTrigger(RecalcTrigger,Trigger1M)),NA())</f>
        <v>1.8980164892503093E-2</v>
      </c>
      <c r="K2720" s="52">
        <f>IFERROR(_xll.qlIndexFixing(ONIndex1M,I2720,TRUE,_xll.ohTrigger(RecalcTrigger,Trigger1M)),NA())</f>
        <v>1.897157779633396E-2</v>
      </c>
      <c r="L2720" s="52">
        <f>IFERROR(_xll.qlIndexFixing(Index3M,H2720,TRUE,_xll.ohTrigger(RecalcTrigger,Trigger3M)),NA())</f>
        <v>2.0482683866119712E-2</v>
      </c>
      <c r="M2720" s="52">
        <f>IFERROR(_xll.qlIndexFixing(ONIndex3M,I2720,TRUE,_xll.ohTrigger(RecalcTrigger,Trigger3M)),NA())</f>
        <v>2.0447828782028665E-2</v>
      </c>
      <c r="N2720" s="52">
        <f>IFERROR(_xll.qlIndexFixing(Index6M,$H2720,TRUE,_xll.ohTrigger(RecalcTrigger,Trigger6M)),NA())</f>
        <v>2.2031520912061859E-2</v>
      </c>
      <c r="O2720" s="52">
        <f>IFERROR(_xll.qlIndexFixing(ONIndex6M,I2720,TRUE,_xll.ohTrigger(RecalcTrigger,Trigger6M)),NA())</f>
        <v>2.1945469632402848E-2</v>
      </c>
      <c r="P2720" s="52">
        <f>IFERROR(_xll.qlIndexFixing(Index1Y,$H2720,TRUE,_xll.ohTrigger(RecalcTrigger,Trigger1Y)),NA())</f>
        <v>2.3930845892538171E-2</v>
      </c>
      <c r="Q2720" s="52">
        <f>IFERROR(_xll.qlIndexFixing(ONIndex1Y,I2720,TRUE,_xll.ohTrigger(RecalcTrigger,Trigger1Y)),NA())</f>
        <v>2.3715005584170612E-2</v>
      </c>
    </row>
    <row r="2721" spans="2:17" x14ac:dyDescent="0.2">
      <c r="B2721" s="46" t="s">
        <v>51</v>
      </c>
      <c r="D2721" s="49">
        <f>_xll.qlCalendarAdvance(LocalCalendar,$D2720,B2721,"f",FALSE)</f>
        <v>58706</v>
      </c>
      <c r="E2721" s="49">
        <f>_xll.qlInterestRateIndexValueDate(IndexON,D2721)</f>
        <v>58706</v>
      </c>
      <c r="F2721" s="52">
        <f>IFERROR(_xll.qlIndexFixing(IndexON,D2721,TRUE,_xll.ohTrigger(RecalcTrigger,TriggerON)),NA())</f>
        <v>1.6950211864017461E-2</v>
      </c>
      <c r="H2721" s="49">
        <f>_xll.qlCalendarAdvance(IborCalendar,$H2720,B2721,"f",FALSE)</f>
        <v>58691</v>
      </c>
      <c r="I2721" s="49">
        <f>_xll.qlInterestRateIndexValueDate(Index1M,$H2721)</f>
        <v>58693</v>
      </c>
      <c r="J2721" s="52">
        <f>IFERROR(_xll.qlIndexFixing(Index1M,$H2721,TRUE,_xll.ohTrigger(RecalcTrigger,Trigger1M)),NA())</f>
        <v>1.8977332337410342E-2</v>
      </c>
      <c r="K2721" s="52">
        <f>IFERROR(_xll.qlIndexFixing(ONIndex1M,I2721,TRUE,_xll.ohTrigger(RecalcTrigger,Trigger1M)),NA())</f>
        <v>1.8968448190879172E-2</v>
      </c>
      <c r="L2721" s="52">
        <f>IFERROR(_xll.qlIndexFixing(Index3M,H2721,TRUE,_xll.ohTrigger(RecalcTrigger,Trigger3M)),NA())</f>
        <v>2.0479986526351024E-2</v>
      </c>
      <c r="M2721" s="52">
        <f>IFERROR(_xll.qlIndexFixing(ONIndex3M,I2721,TRUE,_xll.ohTrigger(RecalcTrigger,Trigger3M)),NA())</f>
        <v>2.0445085458700163E-2</v>
      </c>
      <c r="N2721" s="52">
        <f>IFERROR(_xll.qlIndexFixing(Index6M,$H2721,TRUE,_xll.ohTrigger(RecalcTrigger,Trigger6M)),NA())</f>
        <v>2.2028860121559454E-2</v>
      </c>
      <c r="O2721" s="52">
        <f>IFERROR(_xll.qlIndexFixing(ONIndex6M,I2721,TRUE,_xll.ohTrigger(RecalcTrigger,Trigger6M)),NA())</f>
        <v>2.1942717718346216E-2</v>
      </c>
      <c r="P2721" s="52">
        <f>IFERROR(_xll.qlIndexFixing(Index1Y,$H2721,TRUE,_xll.ohTrigger(RecalcTrigger,Trigger1Y)),NA())</f>
        <v>2.3928215345375939E-2</v>
      </c>
      <c r="Q2721" s="52">
        <f>IFERROR(_xll.qlIndexFixing(ONIndex1Y,I2721,TRUE,_xll.ohTrigger(RecalcTrigger,Trigger1Y)),NA())</f>
        <v>2.3712184297526306E-2</v>
      </c>
    </row>
    <row r="2722" spans="2:17" x14ac:dyDescent="0.2">
      <c r="B2722" s="46" t="s">
        <v>51</v>
      </c>
      <c r="D2722" s="49">
        <f>_xll.qlCalendarAdvance(LocalCalendar,$D2721,B2722,"f",FALSE)</f>
        <v>58713</v>
      </c>
      <c r="E2722" s="49">
        <f>_xll.qlInterestRateIndexValueDate(IndexON,D2722)</f>
        <v>58713</v>
      </c>
      <c r="F2722" s="52">
        <f>IFERROR(_xll.qlIndexFixing(IndexON,D2722,TRUE,_xll.ohTrigger(RecalcTrigger,TriggerON)),NA())</f>
        <v>1.6947560766036318E-2</v>
      </c>
      <c r="H2722" s="49">
        <f>_xll.qlCalendarAdvance(IborCalendar,$H2721,B2722,"f",FALSE)</f>
        <v>58698</v>
      </c>
      <c r="I2722" s="49">
        <f>_xll.qlInterestRateIndexValueDate(Index1M,$H2722)</f>
        <v>58700</v>
      </c>
      <c r="J2722" s="52">
        <f>IFERROR(_xll.qlIndexFixing(Index1M,$H2722,TRUE,_xll.ohTrigger(RecalcTrigger,Trigger1M)),NA())</f>
        <v>1.8973953082701556E-2</v>
      </c>
      <c r="K2722" s="52">
        <f>IFERROR(_xll.qlIndexFixing(ONIndex1M,I2722,TRUE,_xll.ohTrigger(RecalcTrigger,Trigger1M)),NA())</f>
        <v>1.8965329183986412E-2</v>
      </c>
      <c r="L2722" s="52">
        <f>IFERROR(_xll.qlIndexFixing(Index3M,H2722,TRUE,_xll.ohTrigger(RecalcTrigger,Trigger3M)),NA())</f>
        <v>2.0477298526371941E-2</v>
      </c>
      <c r="M2722" s="52">
        <f>IFERROR(_xll.qlIndexFixing(ONIndex3M,I2722,TRUE,_xll.ohTrigger(RecalcTrigger,Trigger3M)),NA())</f>
        <v>2.0442351425620231E-2</v>
      </c>
      <c r="N2722" s="52">
        <f>IFERROR(_xll.qlIndexFixing(Index6M,$H2722,TRUE,_xll.ohTrigger(RecalcTrigger,Trigger6M)),NA())</f>
        <v>2.2026208779503936E-2</v>
      </c>
      <c r="O2722" s="52">
        <f>IFERROR(_xll.qlIndexFixing(ONIndex6M,I2722,TRUE,_xll.ohTrigger(RecalcTrigger,Trigger6M)),NA())</f>
        <v>2.1939975146256785E-2</v>
      </c>
      <c r="P2722" s="52">
        <f>IFERROR(_xll.qlIndexFixing(Index1Y,$H2722,TRUE,_xll.ohTrigger(RecalcTrigger,Trigger1Y)),NA())</f>
        <v>2.3925594766517146E-2</v>
      </c>
      <c r="Q2722" s="52">
        <f>IFERROR(_xll.qlIndexFixing(ONIndex1Y,I2722,TRUE,_xll.ohTrigger(RecalcTrigger,Trigger1Y)),NA())</f>
        <v>2.370937273710183E-2</v>
      </c>
    </row>
    <row r="2723" spans="2:17" x14ac:dyDescent="0.2">
      <c r="B2723" s="46" t="s">
        <v>51</v>
      </c>
      <c r="D2723" s="49">
        <f>_xll.qlCalendarAdvance(LocalCalendar,$D2722,B2723,"f",FALSE)</f>
        <v>58720</v>
      </c>
      <c r="E2723" s="49">
        <f>_xll.qlInterestRateIndexValueDate(IndexON,D2723)</f>
        <v>58720</v>
      </c>
      <c r="F2723" s="52">
        <f>IFERROR(_xll.qlIndexFixing(IndexON,D2723,TRUE,_xll.ohTrigger(RecalcTrigger,TriggerON)),NA())</f>
        <v>1.6944918733923231E-2</v>
      </c>
      <c r="H2723" s="49">
        <f>_xll.qlCalendarAdvance(IborCalendar,$H2722,B2723,"f",FALSE)</f>
        <v>58705</v>
      </c>
      <c r="I2723" s="49">
        <f>_xll.qlInterestRateIndexValueDate(Index1M,$H2723)</f>
        <v>58707</v>
      </c>
      <c r="J2723" s="52">
        <f>IFERROR(_xll.qlIndexFixing(Index1M,$H2723,TRUE,_xll.ohTrigger(RecalcTrigger,Trigger1M)),NA())</f>
        <v>1.8970863102902025E-2</v>
      </c>
      <c r="K2723" s="52">
        <f>IFERROR(_xll.qlIndexFixing(ONIndex1M,I2723,TRUE,_xll.ohTrigger(RecalcTrigger,Trigger1M)),NA())</f>
        <v>1.8962220775735616E-2</v>
      </c>
      <c r="L2723" s="52">
        <f>IFERROR(_xll.qlIndexFixing(Index3M,H2723,TRUE,_xll.ohTrigger(RecalcTrigger,Trigger3M)),NA())</f>
        <v>2.0474619866167526E-2</v>
      </c>
      <c r="M2723" s="52">
        <f>IFERROR(_xll.qlIndexFixing(ONIndex3M,I2723,TRUE,_xll.ohTrigger(RecalcTrigger,Trigger3M)),NA())</f>
        <v>2.0439626683108614E-2</v>
      </c>
      <c r="N2723" s="52">
        <f>IFERROR(_xll.qlIndexFixing(Index6M,$H2723,TRUE,_xll.ohTrigger(RecalcTrigger,Trigger6M)),NA())</f>
        <v>2.2023566885857326E-2</v>
      </c>
      <c r="O2723" s="52">
        <f>IFERROR(_xll.qlIndexFixing(ONIndex6M,I2723,TRUE,_xll.ohTrigger(RecalcTrigger,Trigger6M)),NA())</f>
        <v>2.1937241916294425E-2</v>
      </c>
      <c r="P2723" s="52">
        <f>IFERROR(_xll.qlIndexFixing(Index1Y,$H2723,TRUE,_xll.ohTrigger(RecalcTrigger,Trigger1Y)),NA())</f>
        <v>2.3922984155885806E-2</v>
      </c>
      <c r="Q2723" s="52">
        <f>IFERROR(_xll.qlIndexFixing(ONIndex1Y,I2723,TRUE,_xll.ohTrigger(RecalcTrigger,Trigger1Y)),NA())</f>
        <v>2.370657090297712E-2</v>
      </c>
    </row>
    <row r="2724" spans="2:17" x14ac:dyDescent="0.2">
      <c r="B2724" s="46" t="s">
        <v>51</v>
      </c>
      <c r="D2724" s="49">
        <f>_xll.qlCalendarAdvance(LocalCalendar,$D2723,B2724,"f",FALSE)</f>
        <v>58727</v>
      </c>
      <c r="E2724" s="49">
        <f>_xll.qlInterestRateIndexValueDate(IndexON,D2724)</f>
        <v>58727</v>
      </c>
      <c r="F2724" s="52">
        <f>IFERROR(_xll.qlIndexFixing(IndexON,D2724,TRUE,_xll.ohTrigger(RecalcTrigger,TriggerON)),NA())</f>
        <v>1.6942285767758136E-2</v>
      </c>
      <c r="H2724" s="49">
        <f>_xll.qlCalendarAdvance(IborCalendar,$H2723,B2724,"f",FALSE)</f>
        <v>58712</v>
      </c>
      <c r="I2724" s="49">
        <f>_xll.qlInterestRateIndexValueDate(Index1M,$H2724)</f>
        <v>58714</v>
      </c>
      <c r="J2724" s="52">
        <f>IFERROR(_xll.qlIndexFixing(Index1M,$H2724,TRUE,_xll.ohTrigger(RecalcTrigger,Trigger1M)),NA())</f>
        <v>1.8966942804404384E-2</v>
      </c>
      <c r="K2724" s="52">
        <f>IFERROR(_xll.qlIndexFixing(ONIndex1M,I2724,TRUE,_xll.ohTrigger(RecalcTrigger,Trigger1M)),NA())</f>
        <v>1.8959122966046849E-2</v>
      </c>
      <c r="L2724" s="52">
        <f>IFERROR(_xll.qlIndexFixing(Index3M,H2724,TRUE,_xll.ohTrigger(RecalcTrigger,Trigger3M)),NA())</f>
        <v>2.0471950545717571E-2</v>
      </c>
      <c r="M2724" s="52">
        <f>IFERROR(_xll.qlIndexFixing(ONIndex3M,I2724,TRUE,_xll.ohTrigger(RecalcTrigger,Trigger3M)),NA())</f>
        <v>2.0436911231005439E-2</v>
      </c>
      <c r="N2724" s="52">
        <f>IFERROR(_xll.qlIndexFixing(Index6M,$H2724,TRUE,_xll.ohTrigger(RecalcTrigger,Trigger6M)),NA())</f>
        <v>2.2021420718328851E-2</v>
      </c>
      <c r="O2724" s="52">
        <f>IFERROR(_xll.qlIndexFixing(ONIndex6M,I2724,TRUE,_xll.ohTrigger(RecalcTrigger,Trigger6M)),NA())</f>
        <v>2.1934518028459138E-2</v>
      </c>
      <c r="P2724" s="52">
        <f>IFERROR(_xll.qlIndexFixing(Index1Y,$H2724,TRUE,_xll.ohTrigger(RecalcTrigger,Trigger1Y)),NA())</f>
        <v>2.3920383513403073E-2</v>
      </c>
      <c r="Q2724" s="52">
        <f>IFERROR(_xll.qlIndexFixing(ONIndex1Y,I2724,TRUE,_xll.ohTrigger(RecalcTrigger,Trigger1Y)),NA())</f>
        <v>2.3703778794992303E-2</v>
      </c>
    </row>
    <row r="2725" spans="2:17" x14ac:dyDescent="0.2">
      <c r="B2725" s="46" t="s">
        <v>51</v>
      </c>
      <c r="D2725" s="49">
        <f>_xll.qlCalendarAdvance(LocalCalendar,$D2724,B2725,"f",FALSE)</f>
        <v>58734</v>
      </c>
      <c r="E2725" s="49">
        <f>_xll.qlInterestRateIndexValueDate(IndexON,D2725)</f>
        <v>58734</v>
      </c>
      <c r="F2725" s="52">
        <f>IFERROR(_xll.qlIndexFixing(IndexON,D2725,TRUE,_xll.ohTrigger(RecalcTrigger,TriggerON)),NA())</f>
        <v>1.6939661867141353E-2</v>
      </c>
      <c r="H2725" s="49">
        <f>_xll.qlCalendarAdvance(IborCalendar,$H2724,B2725,"f",FALSE)</f>
        <v>58719</v>
      </c>
      <c r="I2725" s="49">
        <f>_xll.qlInterestRateIndexValueDate(Index1M,$H2725)</f>
        <v>58721</v>
      </c>
      <c r="J2725" s="52">
        <f>IFERROR(_xll.qlIndexFixing(Index1M,$H2725,TRUE,_xll.ohTrigger(RecalcTrigger,Trigger1M)),NA())</f>
        <v>1.8964714993475462E-2</v>
      </c>
      <c r="K2725" s="52">
        <f>IFERROR(_xll.qlIndexFixing(ONIndex1M,I2725,TRUE,_xll.ohTrigger(RecalcTrigger,Trigger1M)),NA())</f>
        <v>1.8956035755000045E-2</v>
      </c>
      <c r="L2725" s="52">
        <f>IFERROR(_xll.qlIndexFixing(Index3M,H2725,TRUE,_xll.ohTrigger(RecalcTrigger,Trigger3M)),NA())</f>
        <v>2.0469683309225304E-2</v>
      </c>
      <c r="M2725" s="52">
        <f>IFERROR(_xll.qlIndexFixing(ONIndex3M,I2725,TRUE,_xll.ohTrigger(RecalcTrigger,Trigger3M)),NA())</f>
        <v>2.0434205069390643E-2</v>
      </c>
      <c r="N2725" s="52">
        <f>IFERROR(_xll.qlIndexFixing(Index6M,$H2725,TRUE,_xll.ohTrigger(RecalcTrigger,Trigger6M)),NA())</f>
        <v>2.2018798236747947E-2</v>
      </c>
      <c r="O2725" s="52">
        <f>IFERROR(_xll.qlIndexFixing(ONIndex6M,I2725,TRUE,_xll.ohTrigger(RecalcTrigger,Trigger6M)),NA())</f>
        <v>2.1931803482670986E-2</v>
      </c>
      <c r="P2725" s="52">
        <f>IFERROR(_xll.qlIndexFixing(Index1Y,$H2725,TRUE,_xll.ohTrigger(RecalcTrigger,Trigger1Y)),NA())</f>
        <v>2.391779283899317E-2</v>
      </c>
      <c r="Q2725" s="52">
        <f>IFERROR(_xll.qlIndexFixing(ONIndex1Y,I2725,TRUE,_xll.ohTrigger(RecalcTrigger,Trigger1Y)),NA())</f>
        <v>2.3700996413147379E-2</v>
      </c>
    </row>
    <row r="2726" spans="2:17" x14ac:dyDescent="0.2">
      <c r="B2726" s="46" t="s">
        <v>51</v>
      </c>
      <c r="D2726" s="49">
        <f>_xll.qlCalendarAdvance(LocalCalendar,$D2725,B2726,"f",FALSE)</f>
        <v>58741</v>
      </c>
      <c r="E2726" s="49">
        <f>_xll.qlInterestRateIndexValueDate(IndexON,D2726)</f>
        <v>58741</v>
      </c>
      <c r="F2726" s="52">
        <f>IFERROR(_xll.qlIndexFixing(IndexON,D2726,TRUE,_xll.ohTrigger(RecalcTrigger,TriggerON)),NA())</f>
        <v>1.6937047032472563E-2</v>
      </c>
      <c r="H2726" s="49">
        <f>_xll.qlCalendarAdvance(IborCalendar,$H2725,B2726,"f",FALSE)</f>
        <v>58726</v>
      </c>
      <c r="I2726" s="49">
        <f>_xll.qlInterestRateIndexValueDate(Index1M,$H2726)</f>
        <v>58728</v>
      </c>
      <c r="J2726" s="52">
        <f>IFERROR(_xll.qlIndexFixing(Index1M,$H2726,TRUE,_xll.ohTrigger(RecalcTrigger,Trigger1M)),NA())</f>
        <v>1.8961656863823451E-2</v>
      </c>
      <c r="K2726" s="52">
        <f>IFERROR(_xll.qlIndexFixing(ONIndex1M,I2726,TRUE,_xll.ohTrigger(RecalcTrigger,Trigger1M)),NA())</f>
        <v>1.8952959142515269E-2</v>
      </c>
      <c r="L2726" s="52">
        <f>IFERROR(_xll.qlIndexFixing(Index3M,H2726,TRUE,_xll.ohTrigger(RecalcTrigger,Trigger3M)),NA())</f>
        <v>2.0467033185065184E-2</v>
      </c>
      <c r="M2726" s="52">
        <f>IFERROR(_xll.qlIndexFixing(ONIndex3M,I2726,TRUE,_xll.ohTrigger(RecalcTrigger,Trigger3M)),NA())</f>
        <v>2.0431508198024417E-2</v>
      </c>
      <c r="N2726" s="52">
        <f>IFERROR(_xll.qlIndexFixing(Index6M,$H2726,TRUE,_xll.ohTrigger(RecalcTrigger,Trigger6M)),NA())</f>
        <v>2.2016185204054867E-2</v>
      </c>
      <c r="O2726" s="52">
        <f>IFERROR(_xll.qlIndexFixing(ONIndex6M,I2726,TRUE,_xll.ohTrigger(RecalcTrigger,Trigger6M)),NA())</f>
        <v>2.1929098278770098E-2</v>
      </c>
      <c r="P2726" s="52">
        <f>IFERROR(_xll.qlIndexFixing(Index1Y,$H2726,TRUE,_xll.ohTrigger(RecalcTrigger,Trigger1Y)),NA())</f>
        <v>2.3915212132579453E-2</v>
      </c>
      <c r="Q2726" s="52">
        <f>IFERROR(_xll.qlIndexFixing(ONIndex1Y,I2726,TRUE,_xll.ohTrigger(RecalcTrigger,Trigger1Y)),NA())</f>
        <v>2.3698223757522285E-2</v>
      </c>
    </row>
    <row r="2727" spans="2:17" x14ac:dyDescent="0.2">
      <c r="B2727" s="46" t="s">
        <v>51</v>
      </c>
      <c r="D2727" s="49">
        <f>_xll.qlCalendarAdvance(LocalCalendar,$D2726,B2727,"f",FALSE)</f>
        <v>58748</v>
      </c>
      <c r="E2727" s="49">
        <f>_xll.qlInterestRateIndexValueDate(IndexON,D2727)</f>
        <v>58748</v>
      </c>
      <c r="F2727" s="52">
        <f>IFERROR(_xll.qlIndexFixing(IndexON,D2727,TRUE,_xll.ohTrigger(RecalcTrigger,TriggerON)),NA())</f>
        <v>1.6934441263671829E-2</v>
      </c>
      <c r="H2727" s="49">
        <f>_xll.qlCalendarAdvance(IborCalendar,$H2726,B2727,"f",FALSE)</f>
        <v>58733</v>
      </c>
      <c r="I2727" s="49">
        <f>_xll.qlInterestRateIndexValueDate(Index1M,$H2727)</f>
        <v>58735</v>
      </c>
      <c r="J2727" s="52">
        <f>IFERROR(_xll.qlIndexFixing(Index1M,$H2727,TRUE,_xll.ohTrigger(RecalcTrigger,Trigger1M)),NA())</f>
        <v>1.8958609350873956E-2</v>
      </c>
      <c r="K2727" s="52">
        <f>IFERROR(_xll.qlIndexFixing(ONIndex1M,I2727,TRUE,_xll.ohTrigger(RecalcTrigger,Trigger1M)),NA())</f>
        <v>1.8949893128672457E-2</v>
      </c>
      <c r="L2727" s="52">
        <f>IFERROR(_xll.qlIndexFixing(Index3M,H2727,TRUE,_xll.ohTrigger(RecalcTrigger,Trigger3M)),NA())</f>
        <v>2.0464392401151901E-2</v>
      </c>
      <c r="M2727" s="52">
        <f>IFERROR(_xll.qlIndexFixing(ONIndex3M,I2727,TRUE,_xll.ohTrigger(RecalcTrigger,Trigger3M)),NA())</f>
        <v>2.0428820617226506E-2</v>
      </c>
      <c r="N2727" s="52">
        <f>IFERROR(_xll.qlIndexFixing(Index6M,$H2727,TRUE,_xll.ohTrigger(RecalcTrigger,Trigger6M)),NA())</f>
        <v>2.2013581620214478E-2</v>
      </c>
      <c r="O2727" s="52">
        <f>IFERROR(_xll.qlIndexFixing(ONIndex6M,I2727,TRUE,_xll.ohTrigger(RecalcTrigger,Trigger6M)),NA())</f>
        <v>2.1926402417076218E-2</v>
      </c>
      <c r="P2727" s="52">
        <f>IFERROR(_xll.qlIndexFixing(Index1Y,$H2727,TRUE,_xll.ohTrigger(RecalcTrigger,Trigger1Y)),NA())</f>
        <v>2.3912641394085044E-2</v>
      </c>
      <c r="Q2727" s="52">
        <f>IFERROR(_xll.qlIndexFixing(ONIndex1Y,I2727,TRUE,_xll.ohTrigger(RecalcTrigger,Trigger1Y)),NA())</f>
        <v>2.3695460828117021E-2</v>
      </c>
    </row>
    <row r="2728" spans="2:17" x14ac:dyDescent="0.2">
      <c r="B2728" s="46" t="s">
        <v>51</v>
      </c>
      <c r="D2728" s="49">
        <f>_xll.qlCalendarAdvance(LocalCalendar,$D2727,B2728,"f",FALSE)</f>
        <v>58755</v>
      </c>
      <c r="E2728" s="49">
        <f>_xll.qlInterestRateIndexValueDate(IndexON,D2728)</f>
        <v>58755</v>
      </c>
      <c r="F2728" s="52">
        <f>IFERROR(_xll.qlIndexFixing(IndexON,D2728,TRUE,_xll.ohTrigger(RecalcTrigger,TriggerON)),NA())</f>
        <v>1.693205762006933E-2</v>
      </c>
      <c r="H2728" s="49">
        <f>_xll.qlCalendarAdvance(IborCalendar,$H2727,B2728,"f",FALSE)</f>
        <v>58740</v>
      </c>
      <c r="I2728" s="49">
        <f>_xll.qlInterestRateIndexValueDate(Index1M,$H2728)</f>
        <v>58742</v>
      </c>
      <c r="J2728" s="52">
        <f>IFERROR(_xll.qlIndexFixing(Index1M,$H2728,TRUE,_xll.ohTrigger(RecalcTrigger,Trigger1M)),NA())</f>
        <v>1.8955572454611991E-2</v>
      </c>
      <c r="K2728" s="52">
        <f>IFERROR(_xll.qlIndexFixing(ONIndex1M,I2728,TRUE,_xll.ohTrigger(RecalcTrigger,Trigger1M)),NA())</f>
        <v>1.8946837713311737E-2</v>
      </c>
      <c r="L2728" s="52">
        <f>IFERROR(_xll.qlIndexFixing(Index3M,H2728,TRUE,_xll.ohTrigger(RecalcTrigger,Trigger3M)),NA())</f>
        <v>2.046176095746547E-2</v>
      </c>
      <c r="M2728" s="52">
        <f>IFERROR(_xll.qlIndexFixing(ONIndex3M,I2728,TRUE,_xll.ohTrigger(RecalcTrigger,Trigger3M)),NA())</f>
        <v>2.0426142326837038E-2</v>
      </c>
      <c r="N2728" s="52">
        <f>IFERROR(_xll.qlIndexFixing(Index6M,$H2728,TRUE,_xll.ohTrigger(RecalcTrigger,Trigger6M)),NA())</f>
        <v>2.2010987485189003E-2</v>
      </c>
      <c r="O2728" s="52">
        <f>IFERROR(_xll.qlIndexFixing(ONIndex6M,I2728,TRUE,_xll.ohTrigger(RecalcTrigger,Trigger6M)),NA())</f>
        <v>2.1923715897589346E-2</v>
      </c>
      <c r="P2728" s="52">
        <f>IFERROR(_xll.qlIndexFixing(Index1Y,$H2728,TRUE,_xll.ohTrigger(RecalcTrigger,Trigger1Y)),NA())</f>
        <v>2.3910080623433735E-2</v>
      </c>
      <c r="Q2728" s="52">
        <f>IFERROR(_xll.qlIndexFixing(ONIndex1Y,I2728,TRUE,_xll.ohTrigger(RecalcTrigger,Trigger1Y)),NA())</f>
        <v>2.369270762485165E-2</v>
      </c>
    </row>
    <row r="2729" spans="2:17" x14ac:dyDescent="0.2">
      <c r="B2729" s="46" t="s">
        <v>51</v>
      </c>
      <c r="D2729" s="49">
        <f>_xll.qlCalendarAdvance(LocalCalendar,$D2728,B2729,"f",FALSE)</f>
        <v>58762</v>
      </c>
      <c r="E2729" s="49">
        <f>_xll.qlInterestRateIndexValueDate(IndexON,D2729)</f>
        <v>58762</v>
      </c>
      <c r="F2729" s="52">
        <f>IFERROR(_xll.qlIndexFixing(IndexON,D2729,TRUE,_xll.ohTrigger(RecalcTrigger,TriggerON)),NA())</f>
        <v>1.6929256923354785E-2</v>
      </c>
      <c r="H2729" s="49">
        <f>_xll.qlCalendarAdvance(IborCalendar,$H2728,B2729,"f",FALSE)</f>
        <v>58747</v>
      </c>
      <c r="I2729" s="49">
        <f>_xll.qlInterestRateIndexValueDate(Index1M,$H2729)</f>
        <v>58749</v>
      </c>
      <c r="J2729" s="52">
        <f>IFERROR(_xll.qlIndexFixing(Index1M,$H2729,TRUE,_xll.ohTrigger(RecalcTrigger,Trigger1M)),NA())</f>
        <v>1.8952546175030061E-2</v>
      </c>
      <c r="K2729" s="52">
        <f>IFERROR(_xll.qlIndexFixing(ONIndex1M,I2729,TRUE,_xll.ohTrigger(RecalcTrigger,Trigger1M)),NA())</f>
        <v>1.8943792896592981E-2</v>
      </c>
      <c r="L2729" s="52">
        <f>IFERROR(_xll.qlIndexFixing(Index3M,H2729,TRUE,_xll.ohTrigger(RecalcTrigger,Trigger3M)),NA())</f>
        <v>2.0459138853986779E-2</v>
      </c>
      <c r="M2729" s="52">
        <f>IFERROR(_xll.qlIndexFixing(ONIndex3M,I2729,TRUE,_xll.ohTrigger(RecalcTrigger,Trigger3M)),NA())</f>
        <v>2.0423473326776076E-2</v>
      </c>
      <c r="N2729" s="52">
        <f>IFERROR(_xll.qlIndexFixing(Index6M,$H2729,TRUE,_xll.ohTrigger(RecalcTrigger,Trigger6M)),NA())</f>
        <v>2.2007913938499157E-2</v>
      </c>
      <c r="O2729" s="52">
        <f>IFERROR(_xll.qlIndexFixing(ONIndex6M,I2729,TRUE,_xll.ohTrigger(RecalcTrigger,Trigger6M)),NA())</f>
        <v>2.1921038719829866E-2</v>
      </c>
      <c r="P2729" s="52">
        <f>IFERROR(_xll.qlIndexFixing(Index1Y,$H2729,TRUE,_xll.ohTrigger(RecalcTrigger,Trigger1Y)),NA())</f>
        <v>2.3907529820550191E-2</v>
      </c>
      <c r="Q2729" s="52">
        <f>IFERROR(_xll.qlIndexFixing(ONIndex1Y,I2729,TRUE,_xll.ohTrigger(RecalcTrigger,Trigger1Y)),NA())</f>
        <v>2.3689964147726172E-2</v>
      </c>
    </row>
    <row r="2730" spans="2:17" x14ac:dyDescent="0.2">
      <c r="B2730" s="46" t="s">
        <v>51</v>
      </c>
      <c r="D2730" s="49">
        <f>_xll.qlCalendarAdvance(LocalCalendar,$D2729,B2730,"f",FALSE)</f>
        <v>58769</v>
      </c>
      <c r="E2730" s="49">
        <f>_xll.qlInterestRateIndexValueDate(IndexON,D2730)</f>
        <v>58769</v>
      </c>
      <c r="F2730" s="52">
        <f>IFERROR(_xll.qlIndexFixing(IndexON,D2730,TRUE,_xll.ohTrigger(RecalcTrigger,TriggerON)),NA())</f>
        <v>1.6926892463606791E-2</v>
      </c>
      <c r="H2730" s="49">
        <f>_xll.qlCalendarAdvance(IborCalendar,$H2729,B2730,"f",FALSE)</f>
        <v>58754</v>
      </c>
      <c r="I2730" s="49">
        <f>_xll.qlInterestRateIndexValueDate(Index1M,$H2730)</f>
        <v>58757</v>
      </c>
      <c r="J2730" s="52">
        <f>IFERROR(_xll.qlIndexFixing(Index1M,$H2730,TRUE,_xll.ohTrigger(RecalcTrigger,Trigger1M)),NA())</f>
        <v>1.8948816516275804E-2</v>
      </c>
      <c r="K2730" s="52">
        <f>IFERROR(_xll.qlIndexFixing(ONIndex1M,I2730,TRUE,_xll.ohTrigger(RecalcTrigger,Trigger1M)),NA())</f>
        <v>1.8940890238532404E-2</v>
      </c>
      <c r="L2730" s="52">
        <f>IFERROR(_xll.qlIndexFixing(Index3M,H2730,TRUE,_xll.ohTrigger(RecalcTrigger,Trigger3M)),NA())</f>
        <v>2.0456944611038603E-2</v>
      </c>
      <c r="M2730" s="52">
        <f>IFERROR(_xll.qlIndexFixing(ONIndex3M,I2730,TRUE,_xll.ohTrigger(RecalcTrigger,Trigger3M)),NA())</f>
        <v>2.0421213765784429E-2</v>
      </c>
      <c r="N2730" s="52">
        <f>IFERROR(_xll.qlIndexFixing(Index6M,$H2730,TRUE,_xll.ohTrigger(RecalcTrigger,Trigger6M)),NA())</f>
        <v>2.2004970988842808E-2</v>
      </c>
      <c r="O2730" s="52">
        <f>IFERROR(_xll.qlIndexFixing(ONIndex6M,I2730,TRUE,_xll.ohTrigger(RecalcTrigger,Trigger6M)),NA())</f>
        <v>2.1918944845635835E-2</v>
      </c>
      <c r="P2730" s="52">
        <f>IFERROR(_xll.qlIndexFixing(Index1Y,$H2730,TRUE,_xll.ohTrigger(RecalcTrigger,Trigger1Y)),NA())</f>
        <v>2.3905851925458077E-2</v>
      </c>
      <c r="Q2730" s="52">
        <f>IFERROR(_xll.qlIndexFixing(ONIndex1Y,I2730,TRUE,_xll.ohTrigger(RecalcTrigger,Trigger1Y)),NA())</f>
        <v>2.3688009678686228E-2</v>
      </c>
    </row>
    <row r="2731" spans="2:17" x14ac:dyDescent="0.2">
      <c r="B2731" s="46" t="s">
        <v>51</v>
      </c>
      <c r="D2731" s="49">
        <f>_xll.qlCalendarAdvance(LocalCalendar,$D2730,B2731,"f",FALSE)</f>
        <v>58776</v>
      </c>
      <c r="E2731" s="49">
        <f>_xll.qlInterestRateIndexValueDate(IndexON,D2731)</f>
        <v>58776</v>
      </c>
      <c r="F2731" s="52">
        <f>IFERROR(_xll.qlIndexFixing(IndexON,D2731,TRUE,_xll.ohTrigger(RecalcTrigger,TriggerON)),NA())</f>
        <v>1.692410884643003E-2</v>
      </c>
      <c r="H2731" s="49">
        <f>_xll.qlCalendarAdvance(IborCalendar,$H2730,B2731,"f",FALSE)</f>
        <v>58761</v>
      </c>
      <c r="I2731" s="49">
        <f>_xll.qlInterestRateIndexValueDate(Index1M,$H2731)</f>
        <v>58763</v>
      </c>
      <c r="J2731" s="52">
        <f>IFERROR(_xll.qlIndexFixing(Index1M,$H2731,TRUE,_xll.ohTrigger(RecalcTrigger,Trigger1M)),NA())</f>
        <v>1.8946525465883823E-2</v>
      </c>
      <c r="K2731" s="52">
        <f>IFERROR(_xll.qlIndexFixing(ONIndex1M,I2731,TRUE,_xll.ohTrigger(RecalcTrigger,Trigger1M)),NA())</f>
        <v>1.8937735059001426E-2</v>
      </c>
      <c r="L2731" s="52">
        <f>IFERROR(_xll.qlIndexFixing(Index3M,H2731,TRUE,_xll.ohTrigger(RecalcTrigger,Trigger3M)),NA())</f>
        <v>2.0453922667577017E-2</v>
      </c>
      <c r="M2731" s="52">
        <f>IFERROR(_xll.qlIndexFixing(ONIndex3M,I2731,TRUE,_xll.ohTrigger(RecalcTrigger,Trigger3M)),NA())</f>
        <v>2.0418163198119288E-2</v>
      </c>
      <c r="N2731" s="52">
        <f>IFERROR(_xll.qlIndexFixing(Index6M,$H2731,TRUE,_xll.ohTrigger(RecalcTrigger,Trigger6M)),NA())</f>
        <v>2.2002771874982514E-2</v>
      </c>
      <c r="O2731" s="52">
        <f>IFERROR(_xll.qlIndexFixing(ONIndex6M,I2731,TRUE,_xll.ohTrigger(RecalcTrigger,Trigger6M)),NA())</f>
        <v>2.191571239093193E-2</v>
      </c>
      <c r="P2731" s="52">
        <f>IFERROR(_xll.qlIndexFixing(Index1Y,$H2731,TRUE,_xll.ohTrigger(RecalcTrigger,Trigger1Y)),NA())</f>
        <v>2.3902458117785033E-2</v>
      </c>
      <c r="Q2731" s="52">
        <f>IFERROR(_xll.qlIndexFixing(ONIndex1Y,I2731,TRUE,_xll.ohTrigger(RecalcTrigger,Trigger1Y)),NA())</f>
        <v>2.3684506372374514E-2</v>
      </c>
    </row>
    <row r="2732" spans="2:17" x14ac:dyDescent="0.2">
      <c r="B2732" s="46" t="s">
        <v>51</v>
      </c>
      <c r="D2732" s="49">
        <f>_xll.qlCalendarAdvance(LocalCalendar,$D2731,B2732,"f",FALSE)</f>
        <v>58783</v>
      </c>
      <c r="E2732" s="49">
        <f>_xll.qlInterestRateIndexValueDate(IndexON,D2732)</f>
        <v>58783</v>
      </c>
      <c r="F2732" s="52">
        <f>IFERROR(_xll.qlIndexFixing(IndexON,D2732,TRUE,_xll.ohTrigger(RecalcTrigger,TriggerON)),NA())</f>
        <v>1.6921548406569897E-2</v>
      </c>
      <c r="H2732" s="49">
        <f>_xll.qlCalendarAdvance(IborCalendar,$H2731,B2732,"f",FALSE)</f>
        <v>58768</v>
      </c>
      <c r="I2732" s="49">
        <f>_xll.qlInterestRateIndexValueDate(Index1M,$H2732)</f>
        <v>58771</v>
      </c>
      <c r="J2732" s="52">
        <f>IFERROR(_xll.qlIndexFixing(Index1M,$H2732,TRUE,_xll.ohTrigger(RecalcTrigger,Trigger1M)),NA())</f>
        <v>1.894338944940702E-2</v>
      </c>
      <c r="K2732" s="52">
        <f>IFERROR(_xll.qlIndexFixing(ONIndex1M,I2732,TRUE,_xll.ohTrigger(RecalcTrigger,Trigger1M)),NA())</f>
        <v>1.8934859019941186E-2</v>
      </c>
      <c r="L2732" s="52">
        <f>IFERROR(_xll.qlIndexFixing(Index3M,H2732,TRUE,_xll.ohTrigger(RecalcTrigger,Trigger3M)),NA())</f>
        <v>2.0451751853697887E-2</v>
      </c>
      <c r="M2732" s="52">
        <f>IFERROR(_xll.qlIndexFixing(ONIndex3M,I2732,TRUE,_xll.ohTrigger(RecalcTrigger,Trigger3M)),NA())</f>
        <v>2.0415926927084271E-2</v>
      </c>
      <c r="N2732" s="52">
        <f>IFERROR(_xll.qlIndexFixing(Index6M,$H2732,TRUE,_xll.ohTrigger(RecalcTrigger,Trigger6M)),NA())</f>
        <v>2.1999850520969012E-2</v>
      </c>
      <c r="O2732" s="52">
        <f>IFERROR(_xll.qlIndexFixing(ONIndex6M,I2732,TRUE,_xll.ohTrigger(RecalcTrigger,Trigger6M)),NA())</f>
        <v>2.1913641893531732E-2</v>
      </c>
      <c r="P2732" s="52">
        <f>IFERROR(_xll.qlIndexFixing(Index1Y,$H2732,TRUE,_xll.ohTrigger(RecalcTrigger,Trigger1Y)),NA())</f>
        <v>2.3900805191413133E-2</v>
      </c>
      <c r="Q2732" s="52">
        <f>IFERROR(_xll.qlIndexFixing(ONIndex1Y,I2732,TRUE,_xll.ohTrigger(RecalcTrigger,Trigger1Y)),NA())</f>
        <v>2.3682576198540417E-2</v>
      </c>
    </row>
    <row r="2733" spans="2:17" x14ac:dyDescent="0.2">
      <c r="B2733" s="46" t="s">
        <v>51</v>
      </c>
      <c r="D2733" s="49">
        <f>_xll.qlCalendarAdvance(LocalCalendar,$D2732,B2733,"f",FALSE)</f>
        <v>58790</v>
      </c>
      <c r="E2733" s="49">
        <f>_xll.qlInterestRateIndexValueDate(IndexON,D2733)</f>
        <v>58790</v>
      </c>
      <c r="F2733" s="52">
        <f>IFERROR(_xll.qlIndexFixing(IndexON,D2733,TRUE,_xll.ohTrigger(RecalcTrigger,TriggerON)),NA())</f>
        <v>1.6918997032577821E-2</v>
      </c>
      <c r="H2733" s="49">
        <f>_xll.qlCalendarAdvance(IborCalendar,$H2732,B2733,"f",FALSE)</f>
        <v>58775</v>
      </c>
      <c r="I2733" s="49">
        <f>_xll.qlInterestRateIndexValueDate(Index1M,$H2733)</f>
        <v>58777</v>
      </c>
      <c r="J2733" s="52">
        <f>IFERROR(_xll.qlIndexFixing(Index1M,$H2733,TRUE,_xll.ohTrigger(RecalcTrigger,Trigger1M)),NA())</f>
        <v>1.8940833061064796E-2</v>
      </c>
      <c r="K2733" s="52">
        <f>IFERROR(_xll.qlIndexFixing(ONIndex1M,I2733,TRUE,_xll.ohTrigger(RecalcTrigger,Trigger1M)),NA())</f>
        <v>1.8931719615657983E-2</v>
      </c>
      <c r="L2733" s="52">
        <f>IFERROR(_xll.qlIndexFixing(Index3M,H2733,TRUE,_xll.ohTrigger(RecalcTrigger,Trigger3M)),NA())</f>
        <v>2.0447950117942426E-2</v>
      </c>
      <c r="M2733" s="52">
        <f>IFERROR(_xll.qlIndexFixing(ONIndex3M,I2733,TRUE,_xll.ohTrigger(RecalcTrigger,Trigger3M)),NA())</f>
        <v>2.0412890231016334E-2</v>
      </c>
      <c r="N2733" s="52">
        <f>IFERROR(_xll.qlIndexFixing(Index6M,$H2733,TRUE,_xll.ohTrigger(RecalcTrigger,Trigger6M)),NA())</f>
        <v>2.199815854100335E-2</v>
      </c>
      <c r="O2733" s="52">
        <f>IFERROR(_xll.qlIndexFixing(ONIndex6M,I2733,TRUE,_xll.ohTrigger(RecalcTrigger,Trigger6M)),NA())</f>
        <v>2.1910423430222536E-2</v>
      </c>
      <c r="P2733" s="52">
        <f>IFERROR(_xll.qlIndexFixing(Index1Y,$H2733,TRUE,_xll.ohTrigger(RecalcTrigger,Trigger1Y)),NA())</f>
        <v>2.3897426285188414E-2</v>
      </c>
      <c r="Q2733" s="52">
        <f>IFERROR(_xll.qlIndexFixing(ONIndex1Y,I2733,TRUE,_xll.ohTrigger(RecalcTrigger,Trigger1Y)),NA())</f>
        <v>2.3679087501662366E-2</v>
      </c>
    </row>
    <row r="2734" spans="2:17" x14ac:dyDescent="0.2">
      <c r="B2734" s="46" t="s">
        <v>51</v>
      </c>
      <c r="D2734" s="49">
        <f>_xll.qlCalendarAdvance(LocalCalendar,$D2733,B2734,"f",FALSE)</f>
        <v>58797</v>
      </c>
      <c r="E2734" s="49">
        <f>_xll.qlInterestRateIndexValueDate(IndexON,D2734)</f>
        <v>58797</v>
      </c>
      <c r="F2734" s="52">
        <f>IFERROR(_xll.qlIndexFixing(IndexON,D2734,TRUE,_xll.ohTrigger(RecalcTrigger,TriggerON)),NA())</f>
        <v>1.69164547244538E-2</v>
      </c>
      <c r="H2734" s="49">
        <f>_xll.qlCalendarAdvance(IborCalendar,$H2733,B2734,"f",FALSE)</f>
        <v>58782</v>
      </c>
      <c r="I2734" s="49">
        <f>_xll.qlInterestRateIndexValueDate(Index1M,$H2734)</f>
        <v>58784</v>
      </c>
      <c r="J2734" s="52">
        <f>IFERROR(_xll.qlIndexFixing(Index1M,$H2734,TRUE,_xll.ohTrigger(RecalcTrigger,Trigger1M)),NA())</f>
        <v>1.8937574027048654E-2</v>
      </c>
      <c r="K2734" s="52">
        <f>IFERROR(_xll.qlIndexFixing(ONIndex1M,I2734,TRUE,_xll.ohTrigger(RecalcTrigger,Trigger1M)),NA())</f>
        <v>1.8928727791989175E-2</v>
      </c>
      <c r="L2734" s="52">
        <f>IFERROR(_xll.qlIndexFixing(Index3M,H2734,TRUE,_xll.ohTrigger(RecalcTrigger,Trigger3M)),NA())</f>
        <v>2.0445373672860256E-2</v>
      </c>
      <c r="M2734" s="52">
        <f>IFERROR(_xll.qlIndexFixing(ONIndex3M,I2734,TRUE,_xll.ohTrigger(RecalcTrigger,Trigger3M)),NA())</f>
        <v>2.0410267683157457E-2</v>
      </c>
      <c r="N2734" s="52">
        <f>IFERROR(_xll.qlIndexFixing(Index6M,$H2734,TRUE,_xll.ohTrigger(RecalcTrigger,Trigger6M)),NA())</f>
        <v>2.1995621098100084E-2</v>
      </c>
      <c r="O2734" s="52">
        <f>IFERROR(_xll.qlIndexFixing(ONIndex6M,I2734,TRUE,_xll.ohTrigger(RecalcTrigger,Trigger6M)),NA())</f>
        <v>2.190779296301848E-2</v>
      </c>
      <c r="P2734" s="52">
        <f>IFERROR(_xll.qlIndexFixing(Index1Y,$H2734,TRUE,_xll.ohTrigger(RecalcTrigger,Trigger1Y)),NA())</f>
        <v>2.3894925320017128E-2</v>
      </c>
      <c r="Q2734" s="52">
        <f>IFERROR(_xll.qlIndexFixing(ONIndex1Y,I2734,TRUE,_xll.ohTrigger(RecalcTrigger,Trigger1Y)),NA())</f>
        <v>2.36763926555561E-2</v>
      </c>
    </row>
    <row r="2735" spans="2:17" x14ac:dyDescent="0.2">
      <c r="B2735" s="46" t="s">
        <v>51</v>
      </c>
      <c r="D2735" s="49">
        <f>_xll.qlCalendarAdvance(LocalCalendar,$D2734,B2735,"f",FALSE)</f>
        <v>58804</v>
      </c>
      <c r="E2735" s="49">
        <f>_xll.qlInterestRateIndexValueDate(IndexON,D2735)</f>
        <v>58804</v>
      </c>
      <c r="F2735" s="52">
        <f>IFERROR(_xll.qlIndexFixing(IndexON,D2735,TRUE,_xll.ohTrigger(RecalcTrigger,TriggerON)),NA())</f>
        <v>1.69139214821179E-2</v>
      </c>
      <c r="H2735" s="49">
        <f>_xll.qlCalendarAdvance(IborCalendar,$H2734,B2735,"f",FALSE)</f>
        <v>58789</v>
      </c>
      <c r="I2735" s="49">
        <f>_xll.qlInterestRateIndexValueDate(Index1M,$H2735)</f>
        <v>58791</v>
      </c>
      <c r="J2735" s="52">
        <f>IFERROR(_xll.qlIndexFixing(Index1M,$H2735,TRUE,_xll.ohTrigger(RecalcTrigger,Trigger1M)),NA())</f>
        <v>1.8934898489842474E-2</v>
      </c>
      <c r="K2735" s="52">
        <f>IFERROR(_xll.qlIndexFixing(ONIndex1M,I2735,TRUE,_xll.ohTrigger(RecalcTrigger,Trigger1M)),NA())</f>
        <v>1.8925746566722523E-2</v>
      </c>
      <c r="L2735" s="52">
        <f>IFERROR(_xll.qlIndexFixing(Index3M,H2735,TRUE,_xll.ohTrigger(RecalcTrigger,Trigger3M)),NA())</f>
        <v>2.0442806566783212E-2</v>
      </c>
      <c r="M2735" s="52">
        <f>IFERROR(_xll.qlIndexFixing(ONIndex3M,I2735,TRUE,_xll.ohTrigger(RecalcTrigger,Trigger3M)),NA())</f>
        <v>2.0407654425786959E-2</v>
      </c>
      <c r="N2735" s="52">
        <f>IFERROR(_xll.qlIndexFixing(Index6M,$H2735,TRUE,_xll.ohTrigger(RecalcTrigger,Trigger6M)),NA())</f>
        <v>2.1993093103757872E-2</v>
      </c>
      <c r="O2735" s="52">
        <f>IFERROR(_xll.qlIndexFixing(ONIndex6M,I2735,TRUE,_xll.ohTrigger(RecalcTrigger,Trigger6M)),NA())</f>
        <v>2.1905171837781623E-2</v>
      </c>
      <c r="P2735" s="52">
        <f>IFERROR(_xll.qlIndexFixing(Index1Y,$H2735,TRUE,_xll.ohTrigger(RecalcTrigger,Trigger1Y)),NA())</f>
        <v>2.3892434322165302E-2</v>
      </c>
      <c r="Q2735" s="52">
        <f>IFERROR(_xll.qlIndexFixing(ONIndex1Y,I2735,TRUE,_xll.ohTrigger(RecalcTrigger,Trigger1Y)),NA())</f>
        <v>2.36737075357496E-2</v>
      </c>
    </row>
    <row r="2736" spans="2:17" x14ac:dyDescent="0.2">
      <c r="B2736" s="46" t="s">
        <v>51</v>
      </c>
      <c r="D2736" s="49">
        <f>_xll.qlCalendarAdvance(LocalCalendar,$D2735,B2736,"f",FALSE)</f>
        <v>58811</v>
      </c>
      <c r="E2736" s="49">
        <f>_xll.qlInterestRateIndexValueDate(IndexON,D2736)</f>
        <v>58811</v>
      </c>
      <c r="F2736" s="52">
        <f>IFERROR(_xll.qlIndexFixing(IndexON,D2736,TRUE,_xll.ohTrigger(RecalcTrigger,TriggerON)),NA())</f>
        <v>1.6911397305570119E-2</v>
      </c>
      <c r="H2736" s="49">
        <f>_xll.qlCalendarAdvance(IborCalendar,$H2735,B2736,"f",FALSE)</f>
        <v>58796</v>
      </c>
      <c r="I2736" s="49">
        <f>_xll.qlInterestRateIndexValueDate(Index1M,$H2736)</f>
        <v>58798</v>
      </c>
      <c r="J2736" s="52">
        <f>IFERROR(_xll.qlIndexFixing(Index1M,$H2736,TRUE,_xll.ohTrigger(RecalcTrigger,Trigger1M)),NA())</f>
        <v>1.8931659484330565E-2</v>
      </c>
      <c r="K2736" s="52">
        <f>IFERROR(_xll.qlIndexFixing(ONIndex1M,I2736,TRUE,_xll.ohTrigger(RecalcTrigger,Trigger1M)),NA())</f>
        <v>1.892420438953657E-2</v>
      </c>
      <c r="L2736" s="52">
        <f>IFERROR(_xll.qlIndexFixing(Index3M,H2736,TRUE,_xll.ohTrigger(RecalcTrigger,Trigger3M)),NA())</f>
        <v>2.0440248799690863E-2</v>
      </c>
      <c r="M2736" s="52">
        <f>IFERROR(_xll.qlIndexFixing(ONIndex3M,I2736,TRUE,_xll.ohTrigger(RecalcTrigger,Trigger3M)),NA())</f>
        <v>2.0407014385193101E-2</v>
      </c>
      <c r="N2736" s="52">
        <f>IFERROR(_xll.qlIndexFixing(Index6M,$H2736,TRUE,_xll.ohTrigger(RecalcTrigger,Trigger6M)),NA())</f>
        <v>2.1990574557939822E-2</v>
      </c>
      <c r="O2736" s="52">
        <f>IFERROR(_xll.qlIndexFixing(ONIndex6M,I2736,TRUE,_xll.ohTrigger(RecalcTrigger,Trigger6M)),NA())</f>
        <v>2.1904961207988016E-2</v>
      </c>
      <c r="P2736" s="52">
        <f>IFERROR(_xll.qlIndexFixing(Index1Y,$H2736,TRUE,_xll.ohTrigger(RecalcTrigger,Trigger1Y)),NA())</f>
        <v>2.3889953291558477E-2</v>
      </c>
      <c r="Q2736" s="52">
        <f>IFERROR(_xll.qlIndexFixing(ONIndex1Y,I2736,TRUE,_xll.ohTrigger(RecalcTrigger,Trigger1Y)),NA())</f>
        <v>2.3673970414268553E-2</v>
      </c>
    </row>
    <row r="2737" spans="2:17" x14ac:dyDescent="0.2">
      <c r="B2737" s="46" t="s">
        <v>51</v>
      </c>
      <c r="D2737" s="49">
        <f>_xll.qlCalendarAdvance(LocalCalendar,$D2736,B2737,"f",FALSE)</f>
        <v>58818</v>
      </c>
      <c r="E2737" s="49">
        <f>_xll.qlInterestRateIndexValueDate(IndexON,D2737)</f>
        <v>58818</v>
      </c>
      <c r="F2737" s="52">
        <f>IFERROR(_xll.qlIndexFixing(IndexON,D2737,TRUE,_xll.ohTrigger(RecalcTrigger,TriggerON)),NA())</f>
        <v>1.6908882194890396E-2</v>
      </c>
      <c r="H2737" s="49">
        <f>_xll.qlCalendarAdvance(IborCalendar,$H2736,B2737,"f",FALSE)</f>
        <v>58804</v>
      </c>
      <c r="I2737" s="49">
        <f>_xll.qlInterestRateIndexValueDate(Index1M,$H2737)</f>
        <v>58810</v>
      </c>
      <c r="J2737" s="52">
        <f>IFERROR(_xll.qlIndexFixing(Index1M,$H2737,TRUE,_xll.ohTrigger(RecalcTrigger,Trigger1M)),NA())</f>
        <v>1.8926335062632593E-2</v>
      </c>
      <c r="K2737" s="52">
        <f>IFERROR(_xll.qlIndexFixing(ONIndex1M,I2737,TRUE,_xll.ohTrigger(RecalcTrigger,Trigger1M)),NA())</f>
        <v>1.8917708095393948E-2</v>
      </c>
      <c r="L2737" s="52">
        <f>IFERROR(_xll.qlIndexFixing(Index3M,H2737,TRUE,_xll.ohTrigger(RecalcTrigger,Trigger3M)),NA())</f>
        <v>2.0435885783494534E-2</v>
      </c>
      <c r="M2737" s="52">
        <f>IFERROR(_xll.qlIndexFixing(ONIndex3M,I2737,TRUE,_xll.ohTrigger(RecalcTrigger,Trigger3M)),NA())</f>
        <v>2.0400608129520492E-2</v>
      </c>
      <c r="N2737" s="52">
        <f>IFERROR(_xll.qlIndexFixing(Index6M,$H2737,TRUE,_xll.ohTrigger(RecalcTrigger,Trigger6M)),NA())</f>
        <v>2.1986279033002314E-2</v>
      </c>
      <c r="O2737" s="52">
        <f>IFERROR(_xll.qlIndexFixing(ONIndex6M,I2737,TRUE,_xll.ohTrigger(RecalcTrigger,Trigger6M)),NA())</f>
        <v>2.1898104446629318E-2</v>
      </c>
      <c r="P2737" s="52">
        <f>IFERROR(_xll.qlIndexFixing(Index1Y,$H2737,TRUE,_xll.ohTrigger(RecalcTrigger,Trigger1Y)),NA())</f>
        <v>2.3885723285123273E-2</v>
      </c>
      <c r="Q2737" s="52">
        <f>IFERROR(_xll.qlIndexFixing(ONIndex1Y,I2737,TRUE,_xll.ohTrigger(RecalcTrigger,Trigger1Y)),NA())</f>
        <v>2.3666468381033923E-2</v>
      </c>
    </row>
    <row r="2738" spans="2:17" x14ac:dyDescent="0.2">
      <c r="B2738" s="46" t="s">
        <v>51</v>
      </c>
      <c r="D2738" s="49">
        <f>_xll.qlCalendarAdvance(LocalCalendar,$D2737,B2738,"f",FALSE)</f>
        <v>58825</v>
      </c>
      <c r="E2738" s="49">
        <f>_xll.qlInterestRateIndexValueDate(IndexON,D2738)</f>
        <v>58825</v>
      </c>
      <c r="F2738" s="52">
        <f>IFERROR(_xll.qlIndexFixing(IndexON,D2738,TRUE,_xll.ohTrigger(RecalcTrigger,TriggerON)),NA())</f>
        <v>1.6906376150078728E-2</v>
      </c>
      <c r="H2738" s="49">
        <f>_xll.qlCalendarAdvance(IborCalendar,$H2737,B2738,"f",FALSE)</f>
        <v>58811</v>
      </c>
      <c r="I2738" s="49">
        <f>_xll.qlInterestRateIndexValueDate(Index1M,$H2738)</f>
        <v>58813</v>
      </c>
      <c r="J2738" s="52">
        <f>IFERROR(_xll.qlIndexFixing(Index1M,$H2738,TRUE,_xll.ohTrigger(RecalcTrigger,Trigger1M)),NA())</f>
        <v>1.8925080726441546E-2</v>
      </c>
      <c r="K2738" s="52">
        <f>IFERROR(_xll.qlIndexFixing(ONIndex1M,I2738,TRUE,_xll.ohTrigger(RecalcTrigger,Trigger1M)),NA())</f>
        <v>1.8917019758273312E-2</v>
      </c>
      <c r="L2738" s="52">
        <f>IFERROR(_xll.qlIndexFixing(Index3M,H2738,TRUE,_xll.ohTrigger(RecalcTrigger,Trigger3M)),NA())</f>
        <v>2.0434799317735397E-2</v>
      </c>
      <c r="M2738" s="52">
        <f>IFERROR(_xll.qlIndexFixing(ONIndex3M,I2738,TRUE,_xll.ohTrigger(RecalcTrigger,Trigger3M)),NA())</f>
        <v>2.0400289407245253E-2</v>
      </c>
      <c r="N2738" s="52">
        <f>IFERROR(_xll.qlIndexFixing(Index6M,$H2738,TRUE,_xll.ohTrigger(RecalcTrigger,Trigger6M)),NA())</f>
        <v>2.1984715869117245E-2</v>
      </c>
      <c r="O2738" s="52">
        <f>IFERROR(_xll.qlIndexFixing(ONIndex6M,I2738,TRUE,_xll.ohTrigger(RecalcTrigger,Trigger6M)),NA())</f>
        <v>2.1897957275021085E-2</v>
      </c>
      <c r="P2738" s="52">
        <f>IFERROR(_xll.qlIndexFixing(Index1Y,$H2738,TRUE,_xll.ohTrigger(RecalcTrigger,Trigger1Y)),NA())</f>
        <v>2.3885904237823635E-2</v>
      </c>
      <c r="Q2738" s="52">
        <f>IFERROR(_xll.qlIndexFixing(ONIndex1Y,I2738,TRUE,_xll.ohTrigger(RecalcTrigger,Trigger1Y)),NA())</f>
        <v>2.366650921852731E-2</v>
      </c>
    </row>
    <row r="2739" spans="2:17" x14ac:dyDescent="0.2">
      <c r="B2739" s="46" t="s">
        <v>51</v>
      </c>
      <c r="D2739" s="49">
        <f>_xll.qlCalendarAdvance(LocalCalendar,$D2738,B2739,"f",FALSE)</f>
        <v>58832</v>
      </c>
      <c r="E2739" s="49">
        <f>_xll.qlInterestRateIndexValueDate(IndexON,D2739)</f>
        <v>58832</v>
      </c>
      <c r="F2739" s="52">
        <f>IFERROR(_xll.qlIndexFixing(IndexON,D2739,TRUE,_xll.ohTrigger(RecalcTrigger,TriggerON)),NA())</f>
        <v>1.6903879170895308E-2</v>
      </c>
      <c r="H2739" s="49">
        <f>_xll.qlCalendarAdvance(IborCalendar,$H2738,B2739,"f",FALSE)</f>
        <v>58818</v>
      </c>
      <c r="I2739" s="49">
        <f>_xll.qlInterestRateIndexValueDate(Index1M,$H2739)</f>
        <v>58820</v>
      </c>
      <c r="J2739" s="52">
        <f>IFERROR(_xll.qlIndexFixing(Index1M,$H2739,TRUE,_xll.ohTrigger(RecalcTrigger,Trigger1M)),NA())</f>
        <v>1.8922161524861727E-2</v>
      </c>
      <c r="K2739" s="52">
        <f>IFERROR(_xll.qlIndexFixing(ONIndex1M,I2739,TRUE,_xll.ohTrigger(RecalcTrigger,Trigger1M)),NA())</f>
        <v>1.8914371229890037E-2</v>
      </c>
      <c r="L2739" s="52">
        <f>IFERROR(_xll.qlIndexFixing(Index3M,H2739,TRUE,_xll.ohTrigger(RecalcTrigger,Trigger3M)),NA())</f>
        <v>2.0432270901629579E-2</v>
      </c>
      <c r="M2739" s="52">
        <f>IFERROR(_xll.qlIndexFixing(ONIndex3M,I2739,TRUE,_xll.ohTrigger(RecalcTrigger,Trigger3M)),NA())</f>
        <v>2.0398110085368959E-2</v>
      </c>
      <c r="N2739" s="52">
        <f>IFERROR(_xll.qlIndexFixing(Index6M,$H2739,TRUE,_xll.ohTrigger(RecalcTrigger,Trigger6M)),NA())</f>
        <v>2.1982226494733269E-2</v>
      </c>
      <c r="O2739" s="52">
        <f>IFERROR(_xll.qlIndexFixing(ONIndex6M,I2739,TRUE,_xll.ohTrigger(RecalcTrigger,Trigger6M)),NA())</f>
        <v>2.1895857706115684E-2</v>
      </c>
      <c r="P2739" s="52">
        <f>IFERROR(_xll.qlIndexFixing(Index1Y,$H2739,TRUE,_xll.ohTrigger(RecalcTrigger,Trigger1Y)),NA())</f>
        <v>2.3884073245611155E-2</v>
      </c>
      <c r="Q2739" s="52">
        <f>IFERROR(_xll.qlIndexFixing(ONIndex1Y,I2739,TRUE,_xll.ohTrigger(RecalcTrigger,Trigger1Y)),NA())</f>
        <v>2.3664454724712236E-2</v>
      </c>
    </row>
    <row r="2740" spans="2:17" x14ac:dyDescent="0.2">
      <c r="B2740" s="46" t="s">
        <v>51</v>
      </c>
      <c r="D2740" s="49">
        <f>_xll.qlCalendarAdvance(LocalCalendar,$D2739,B2740,"f",FALSE)</f>
        <v>58839</v>
      </c>
      <c r="E2740" s="49">
        <f>_xll.qlInterestRateIndexValueDate(IndexON,D2740)</f>
        <v>58839</v>
      </c>
      <c r="F2740" s="52">
        <f>IFERROR(_xll.qlIndexFixing(IndexON,D2740,TRUE,_xll.ohTrigger(RecalcTrigger,TriggerON)),NA())</f>
        <v>1.6901391257579945E-2</v>
      </c>
      <c r="H2740" s="49">
        <f>_xll.qlCalendarAdvance(IborCalendar,$H2739,B2740,"f",FALSE)</f>
        <v>58825</v>
      </c>
      <c r="I2740" s="49">
        <f>_xll.qlInterestRateIndexValueDate(Index1M,$H2740)</f>
        <v>58827</v>
      </c>
      <c r="J2740" s="52">
        <f>IFERROR(_xll.qlIndexFixing(Index1M,$H2740,TRUE,_xll.ohTrigger(RecalcTrigger,Trigger1M)),NA())</f>
        <v>1.8919543022464236E-2</v>
      </c>
      <c r="K2740" s="52">
        <f>IFERROR(_xll.qlIndexFixing(ONIndex1M,I2740,TRUE,_xll.ohTrigger(RecalcTrigger,Trigger1M)),NA())</f>
        <v>1.8911158135752615E-2</v>
      </c>
      <c r="L2740" s="52">
        <f>IFERROR(_xll.qlIndexFixing(Index3M,H2740,TRUE,_xll.ohTrigger(RecalcTrigger,Trigger3M)),NA())</f>
        <v>2.0429751824437403E-2</v>
      </c>
      <c r="M2740" s="52">
        <f>IFERROR(_xll.qlIndexFixing(ONIndex3M,I2740,TRUE,_xll.ohTrigger(RecalcTrigger,Trigger3M)),NA())</f>
        <v>2.0395151232746045E-2</v>
      </c>
      <c r="N2740" s="52">
        <f>IFERROR(_xll.qlIndexFixing(Index6M,$H2740,TRUE,_xll.ohTrigger(RecalcTrigger,Trigger6M)),NA())</f>
        <v>2.1979746568139464E-2</v>
      </c>
      <c r="O2740" s="52">
        <f>IFERROR(_xll.qlIndexFixing(ONIndex6M,I2740,TRUE,_xll.ohTrigger(RecalcTrigger,Trigger6M)),NA())</f>
        <v>2.1892803814749229E-2</v>
      </c>
      <c r="P2740" s="52">
        <f>IFERROR(_xll.qlIndexFixing(Index1Y,$H2740,TRUE,_xll.ohTrigger(RecalcTrigger,Trigger1Y)),NA())</f>
        <v>2.3881017000838174E-2</v>
      </c>
      <c r="Q2740" s="52">
        <f>IFERROR(_xll.qlIndexFixing(ONIndex1Y,I2740,TRUE,_xll.ohTrigger(RecalcTrigger,Trigger1Y)),NA())</f>
        <v>2.366123137860221E-2</v>
      </c>
    </row>
    <row r="2741" spans="2:17" x14ac:dyDescent="0.2">
      <c r="B2741" s="46" t="s">
        <v>51</v>
      </c>
      <c r="D2741" s="49">
        <f>_xll.qlCalendarAdvance(LocalCalendar,$D2740,B2741,"f",FALSE)</f>
        <v>58846</v>
      </c>
      <c r="E2741" s="49">
        <f>_xll.qlInterestRateIndexValueDate(IndexON,D2741)</f>
        <v>58846</v>
      </c>
      <c r="F2741" s="52">
        <f>IFERROR(_xll.qlIndexFixing(IndexON,D2741,TRUE,_xll.ohTrigger(RecalcTrigger,TriggerON)),NA())</f>
        <v>1.6898912410132638E-2</v>
      </c>
      <c r="H2741" s="49">
        <f>_xll.qlCalendarAdvance(IborCalendar,$H2740,B2741,"f",FALSE)</f>
        <v>58832</v>
      </c>
      <c r="I2741" s="49">
        <f>_xll.qlInterestRateIndexValueDate(Index1M,$H2741)</f>
        <v>58834</v>
      </c>
      <c r="J2741" s="52">
        <f>IFERROR(_xll.qlIndexFixing(Index1M,$H2741,TRUE,_xll.ohTrigger(RecalcTrigger,Trigger1M)),NA())</f>
        <v>1.8916354969725661E-2</v>
      </c>
      <c r="K2741" s="52">
        <f>IFERROR(_xll.qlIndexFixing(ONIndex1M,I2741,TRUE,_xll.ohTrigger(RecalcTrigger,Trigger1M)),NA())</f>
        <v>1.8908243224133869E-2</v>
      </c>
      <c r="L2741" s="52">
        <f>IFERROR(_xll.qlIndexFixing(Index3M,H2741,TRUE,_xll.ohTrigger(RecalcTrigger,Trigger3M)),NA())</f>
        <v>2.0427242086140218E-2</v>
      </c>
      <c r="M2741" s="52">
        <f>IFERROR(_xll.qlIndexFixing(ONIndex3M,I2741,TRUE,_xll.ohTrigger(RecalcTrigger,Trigger3M)),NA())</f>
        <v>2.0392596082761116E-2</v>
      </c>
      <c r="N2741" s="52">
        <f>IFERROR(_xll.qlIndexFixing(Index6M,$H2741,TRUE,_xll.ohTrigger(RecalcTrigger,Trigger6M)),NA())</f>
        <v>2.1977276089300505E-2</v>
      </c>
      <c r="O2741" s="52">
        <f>IFERROR(_xll.qlIndexFixing(ONIndex6M,I2741,TRUE,_xll.ohTrigger(RecalcTrigger,Trigger6M)),NA())</f>
        <v>2.1890241099482566E-2</v>
      </c>
      <c r="P2741" s="52">
        <f>IFERROR(_xll.qlIndexFixing(Index1Y,$H2741,TRUE,_xll.ohTrigger(RecalcTrigger,Trigger1Y)),NA())</f>
        <v>2.3878588334681487E-2</v>
      </c>
      <c r="Q2741" s="52">
        <f>IFERROR(_xll.qlIndexFixing(ONIndex1Y,I2741,TRUE,_xll.ohTrigger(RecalcTrigger,Trigger1Y)),NA())</f>
        <v>2.3658607049874547E-2</v>
      </c>
    </row>
    <row r="2742" spans="2:17" x14ac:dyDescent="0.2">
      <c r="B2742" s="46" t="s">
        <v>51</v>
      </c>
      <c r="D2742" s="49">
        <f>_xll.qlCalendarAdvance(LocalCalendar,$D2741,B2742,"f",FALSE)</f>
        <v>58853</v>
      </c>
      <c r="E2742" s="49">
        <f>_xll.qlInterestRateIndexValueDate(IndexON,D2742)</f>
        <v>58853</v>
      </c>
      <c r="F2742" s="52">
        <f>IFERROR(_xll.qlIndexFixing(IndexON,D2742,TRUE,_xll.ohTrigger(RecalcTrigger,TriggerON)),NA())</f>
        <v>1.6896442628553388E-2</v>
      </c>
      <c r="H2742" s="49">
        <f>_xll.qlCalendarAdvance(IborCalendar,$H2741,B2742,"f",FALSE)</f>
        <v>58839</v>
      </c>
      <c r="I2742" s="49">
        <f>_xll.qlInterestRateIndexValueDate(Index1M,$H2742)</f>
        <v>58841</v>
      </c>
      <c r="J2742" s="52">
        <f>IFERROR(_xll.qlIndexFixing(Index1M,$H2742,TRUE,_xll.ohTrigger(RecalcTrigger,Trigger1M)),NA())</f>
        <v>1.8912594136146446E-2</v>
      </c>
      <c r="K2742" s="52">
        <f>IFERROR(_xll.qlIndexFixing(ONIndex1M,I2742,TRUE,_xll.ohTrigger(RecalcTrigger,Trigger1M)),NA())</f>
        <v>1.8905338912222902E-2</v>
      </c>
      <c r="L2742" s="52">
        <f>IFERROR(_xll.qlIndexFixing(Index3M,H2742,TRUE,_xll.ohTrigger(RecalcTrigger,Trigger3M)),NA())</f>
        <v>2.0424340137428096E-2</v>
      </c>
      <c r="M2742" s="52">
        <f>IFERROR(_xll.qlIndexFixing(ONIndex3M,I2742,TRUE,_xll.ohTrigger(RecalcTrigger,Trigger3M)),NA())</f>
        <v>2.0390050224250444E-2</v>
      </c>
      <c r="N2742" s="52">
        <f>IFERROR(_xll.qlIndexFixing(Index6M,$H2742,TRUE,_xll.ohTrigger(RecalcTrigger,Trigger6M)),NA())</f>
        <v>2.1974815058181059E-2</v>
      </c>
      <c r="O2742" s="52">
        <f>IFERROR(_xll.qlIndexFixing(ONIndex6M,I2742,TRUE,_xll.ohTrigger(RecalcTrigger,Trigger6M)),NA())</f>
        <v>2.1887687727408789E-2</v>
      </c>
      <c r="P2742" s="52">
        <f>IFERROR(_xll.qlIndexFixing(Index1Y,$H2742,TRUE,_xll.ohTrigger(RecalcTrigger,Trigger1Y)),NA())</f>
        <v>2.3876169636651835E-2</v>
      </c>
      <c r="Q2742" s="52">
        <f>IFERROR(_xll.qlIndexFixing(ONIndex1Y,I2742,TRUE,_xll.ohTrigger(RecalcTrigger,Trigger1Y)),NA())</f>
        <v>2.3655992448672336E-2</v>
      </c>
    </row>
    <row r="2743" spans="2:17" x14ac:dyDescent="0.2">
      <c r="B2743" s="46" t="s">
        <v>51</v>
      </c>
      <c r="D2743" s="49">
        <f>_xll.qlCalendarAdvance(LocalCalendar,$D2742,B2743,"f",FALSE)</f>
        <v>58860</v>
      </c>
      <c r="E2743" s="49">
        <f>_xll.qlInterestRateIndexValueDate(IndexON,D2743)</f>
        <v>58860</v>
      </c>
      <c r="F2743" s="52">
        <f>IFERROR(_xll.qlIndexFixing(IndexON,D2743,TRUE,_xll.ohTrigger(RecalcTrigger,TriggerON)),NA())</f>
        <v>1.6893981912682321E-2</v>
      </c>
      <c r="H2743" s="49">
        <f>_xll.qlCalendarAdvance(IborCalendar,$H2742,B2743,"f",FALSE)</f>
        <v>58846</v>
      </c>
      <c r="I2743" s="49">
        <f>_xll.qlInterestRateIndexValueDate(Index1M,$H2743)</f>
        <v>58848</v>
      </c>
      <c r="J2743" s="52">
        <f>IFERROR(_xll.qlIndexFixing(Index1M,$H2743,TRUE,_xll.ohTrigger(RecalcTrigger,Trigger1M)),NA())</f>
        <v>1.8909715577041082E-2</v>
      </c>
      <c r="K2743" s="52">
        <f>IFERROR(_xll.qlIndexFixing(ONIndex1M,I2743,TRUE,_xll.ohTrigger(RecalcTrigger,Trigger1M)),NA())</f>
        <v>1.8902445200073004E-2</v>
      </c>
      <c r="L2743" s="52">
        <f>IFERROR(_xll.qlIndexFixing(Index3M,H2743,TRUE,_xll.ohTrigger(RecalcTrigger,Trigger3M)),NA())</f>
        <v>2.0421848550809273E-2</v>
      </c>
      <c r="M2743" s="52">
        <f>IFERROR(_xll.qlIndexFixing(ONIndex3M,I2743,TRUE,_xll.ohTrigger(RecalcTrigger,Trigger3M)),NA())</f>
        <v>2.0387513657293965E-2</v>
      </c>
      <c r="N2743" s="52">
        <f>IFERROR(_xll.qlIndexFixing(Index6M,$H2743,TRUE,_xll.ohTrigger(RecalcTrigger,Trigger6M)),NA())</f>
        <v>2.1972363474747118E-2</v>
      </c>
      <c r="O2743" s="52">
        <f>IFERROR(_xll.qlIndexFixing(ONIndex6M,I2743,TRUE,_xll.ohTrigger(RecalcTrigger,Trigger6M)),NA())</f>
        <v>2.1885143698634479E-2</v>
      </c>
      <c r="P2743" s="52">
        <f>IFERROR(_xll.qlIndexFixing(Index1Y,$H2743,TRUE,_xll.ohTrigger(RecalcTrigger,Trigger1Y)),NA())</f>
        <v>2.3873760906677772E-2</v>
      </c>
      <c r="Q2743" s="52">
        <f>IFERROR(_xll.qlIndexFixing(ONIndex1Y,I2743,TRUE,_xll.ohTrigger(RecalcTrigger,Trigger1Y)),NA())</f>
        <v>2.3653387575022222E-2</v>
      </c>
    </row>
    <row r="2744" spans="2:17" x14ac:dyDescent="0.2">
      <c r="B2744" s="46" t="s">
        <v>51</v>
      </c>
      <c r="D2744" s="49">
        <f>_xll.qlCalendarAdvance(LocalCalendar,$D2743,B2744,"f",FALSE)</f>
        <v>58867</v>
      </c>
      <c r="E2744" s="49">
        <f>_xll.qlInterestRateIndexValueDate(IndexON,D2744)</f>
        <v>58867</v>
      </c>
      <c r="F2744" s="52">
        <f>IFERROR(_xll.qlIndexFixing(IndexON,D2744,TRUE,_xll.ohTrigger(RecalcTrigger,TriggerON)),NA())</f>
        <v>1.6891530262599375E-2</v>
      </c>
      <c r="H2744" s="49">
        <f>_xll.qlCalendarAdvance(IborCalendar,$H2743,B2744,"f",FALSE)</f>
        <v>58853</v>
      </c>
      <c r="I2744" s="49">
        <f>_xll.qlInterestRateIndexValueDate(Index1M,$H2744)</f>
        <v>58855</v>
      </c>
      <c r="J2744" s="52">
        <f>IFERROR(_xll.qlIndexFixing(Index1M,$H2744,TRUE,_xll.ohTrigger(RecalcTrigger,Trigger1M)),NA())</f>
        <v>1.8906847632173776E-2</v>
      </c>
      <c r="K2744" s="52">
        <f>IFERROR(_xll.qlIndexFixing(ONIndex1M,I2744,TRUE,_xll.ohTrigger(RecalcTrigger,Trigger1M)),NA())</f>
        <v>1.8899852693656793E-2</v>
      </c>
      <c r="L2744" s="52">
        <f>IFERROR(_xll.qlIndexFixing(Index3M,H2744,TRUE,_xll.ohTrigger(RecalcTrigger,Trigger3M)),NA())</f>
        <v>2.0419366302488674E-2</v>
      </c>
      <c r="M2744" s="52">
        <f>IFERROR(_xll.qlIndexFixing(ONIndex3M,I2744,TRUE,_xll.ohTrigger(RecalcTrigger,Trigger3M)),NA())</f>
        <v>2.038538339055096E-2</v>
      </c>
      <c r="N2744" s="52">
        <f>IFERROR(_xll.qlIndexFixing(Index6M,$H2744,TRUE,_xll.ohTrigger(RecalcTrigger,Trigger6M)),NA())</f>
        <v>2.1969921338962913E-2</v>
      </c>
      <c r="O2744" s="52">
        <f>IFERROR(_xll.qlIndexFixing(ONIndex6M,I2744,TRUE,_xll.ohTrigger(RecalcTrigger,Trigger6M)),NA())</f>
        <v>2.1883093406738219E-2</v>
      </c>
      <c r="P2744" s="52">
        <f>IFERROR(_xll.qlIndexFixing(Index1Y,$H2744,TRUE,_xll.ohTrigger(RecalcTrigger,Trigger1Y)),NA())</f>
        <v>2.3871982522766066E-2</v>
      </c>
      <c r="Q2744" s="52">
        <f>IFERROR(_xll.qlIndexFixing(ONIndex1Y,I2744,TRUE,_xll.ohTrigger(RecalcTrigger,Trigger1Y)),NA())</f>
        <v>2.365138433410241E-2</v>
      </c>
    </row>
    <row r="2745" spans="2:17" x14ac:dyDescent="0.2">
      <c r="B2745" s="46" t="s">
        <v>51</v>
      </c>
      <c r="D2745" s="49">
        <f>_xll.qlCalendarAdvance(LocalCalendar,$D2744,B2745,"f",FALSE)</f>
        <v>58874</v>
      </c>
      <c r="E2745" s="49">
        <f>_xll.qlInterestRateIndexValueDate(IndexON,D2745)</f>
        <v>58874</v>
      </c>
      <c r="F2745" s="52">
        <f>IFERROR(_xll.qlIndexFixing(IndexON,D2745,TRUE,_xll.ohTrigger(RecalcTrigger,TriggerON)),NA())</f>
        <v>1.6889087678384485E-2</v>
      </c>
      <c r="H2745" s="49">
        <f>_xll.qlCalendarAdvance(IborCalendar,$H2744,B2745,"f",FALSE)</f>
        <v>58860</v>
      </c>
      <c r="I2745" s="49">
        <f>_xll.qlInterestRateIndexValueDate(Index1M,$H2745)</f>
        <v>58862</v>
      </c>
      <c r="J2745" s="52">
        <f>IFERROR(_xll.qlIndexFixing(Index1M,$H2745,TRUE,_xll.ohTrigger(RecalcTrigger,Trigger1M)),NA())</f>
        <v>1.8903990301533113E-2</v>
      </c>
      <c r="K2745" s="52">
        <f>IFERROR(_xll.qlIndexFixing(ONIndex1M,I2745,TRUE,_xll.ohTrigger(RecalcTrigger,Trigger1M)),NA())</f>
        <v>1.8896689575029768E-2</v>
      </c>
      <c r="L2745" s="52">
        <f>IFERROR(_xll.qlIndexFixing(Index3M,H2745,TRUE,_xll.ohTrigger(RecalcTrigger,Trigger3M)),NA())</f>
        <v>2.0416893392449238E-2</v>
      </c>
      <c r="M2745" s="52">
        <f>IFERROR(_xll.qlIndexFixing(ONIndex3M,I2745,TRUE,_xll.ohTrigger(RecalcTrigger,Trigger3M)),NA())</f>
        <v>2.0382468397830422E-2</v>
      </c>
      <c r="N2745" s="52">
        <f>IFERROR(_xll.qlIndexFixing(Index6M,$H2745,TRUE,_xll.ohTrigger(RecalcTrigger,Trigger6M)),NA())</f>
        <v>2.1967488650795321E-2</v>
      </c>
      <c r="O2745" s="52">
        <f>IFERROR(_xll.qlIndexFixing(ONIndex6M,I2745,TRUE,_xll.ohTrigger(RecalcTrigger,Trigger6M)),NA())</f>
        <v>2.1880083670691164E-2</v>
      </c>
      <c r="P2745" s="52">
        <f>IFERROR(_xll.qlIndexFixing(Index1Y,$H2745,TRUE,_xll.ohTrigger(RecalcTrigger,Trigger1Y)),NA())</f>
        <v>2.3868973350610001E-2</v>
      </c>
      <c r="Q2745" s="52">
        <f>IFERROR(_xll.qlIndexFixing(ONIndex1Y,I2745,TRUE,_xll.ohTrigger(RecalcTrigger,Trigger1Y)),NA())</f>
        <v>2.3648207010138478E-2</v>
      </c>
    </row>
    <row r="2746" spans="2:17" x14ac:dyDescent="0.2">
      <c r="B2746" s="46" t="s">
        <v>51</v>
      </c>
      <c r="D2746" s="49">
        <f>_xll.qlCalendarAdvance(LocalCalendar,$D2745,B2746,"f",FALSE)</f>
        <v>58881</v>
      </c>
      <c r="E2746" s="49">
        <f>_xll.qlInterestRateIndexValueDate(IndexON,D2746)</f>
        <v>58881</v>
      </c>
      <c r="F2746" s="52">
        <f>IFERROR(_xll.qlIndexFixing(IndexON,D2746,TRUE,_xll.ohTrigger(RecalcTrigger,TriggerON)),NA())</f>
        <v>1.6886654160037651E-2</v>
      </c>
      <c r="H2746" s="49">
        <f>_xll.qlCalendarAdvance(IborCalendar,$H2745,B2746,"f",FALSE)</f>
        <v>58867</v>
      </c>
      <c r="I2746" s="49">
        <f>_xll.qlInterestRateIndexValueDate(Index1M,$H2746)</f>
        <v>58869</v>
      </c>
      <c r="J2746" s="52">
        <f>IFERROR(_xll.qlIndexFixing(Index1M,$H2746,TRUE,_xll.ohTrigger(RecalcTrigger,Trigger1M)),NA())</f>
        <v>1.8902024361582927E-2</v>
      </c>
      <c r="K2746" s="52">
        <f>IFERROR(_xll.qlIndexFixing(ONIndex1M,I2746,TRUE,_xll.ohTrigger(RecalcTrigger,Trigger1M)),NA())</f>
        <v>1.8893827662136431E-2</v>
      </c>
      <c r="L2746" s="52">
        <f>IFERROR(_xll.qlIndexFixing(Index3M,H2746,TRUE,_xll.ohTrigger(RecalcTrigger,Trigger3M)),NA())</f>
        <v>2.0416448761034222E-2</v>
      </c>
      <c r="M2746" s="52">
        <f>IFERROR(_xll.qlIndexFixing(ONIndex3M,I2746,TRUE,_xll.ohTrigger(RecalcTrigger,Trigger3M)),NA())</f>
        <v>2.0379959705403294E-2</v>
      </c>
      <c r="N2746" s="52">
        <f>IFERROR(_xll.qlIndexFixing(Index6M,$H2746,TRUE,_xll.ohTrigger(RecalcTrigger,Trigger6M)),NA())</f>
        <v>2.1967555253568725E-2</v>
      </c>
      <c r="O2746" s="52">
        <f>IFERROR(_xll.qlIndexFixing(ONIndex6M,I2746,TRUE,_xll.ohTrigger(RecalcTrigger,Trigger6M)),NA())</f>
        <v>2.1877567671575449E-2</v>
      </c>
      <c r="P2746" s="52">
        <f>IFERROR(_xll.qlIndexFixing(Index1Y,$H2746,TRUE,_xll.ohTrigger(RecalcTrigger,Trigger1Y)),NA())</f>
        <v>2.3866594524373626E-2</v>
      </c>
      <c r="Q2746" s="52">
        <f>IFERROR(_xll.qlIndexFixing(ONIndex1Y,I2746,TRUE,_xll.ohTrigger(RecalcTrigger,Trigger1Y)),NA())</f>
        <v>2.3645631319011429E-2</v>
      </c>
    </row>
    <row r="2747" spans="2:17" x14ac:dyDescent="0.2">
      <c r="B2747" s="46" t="s">
        <v>51</v>
      </c>
      <c r="D2747" s="49">
        <f>_xll.qlCalendarAdvance(LocalCalendar,$D2746,B2747,"f",FALSE)</f>
        <v>58888</v>
      </c>
      <c r="E2747" s="49">
        <f>_xll.qlInterestRateIndexValueDate(IndexON,D2747)</f>
        <v>58888</v>
      </c>
      <c r="F2747" s="52">
        <f>IFERROR(_xll.qlIndexFixing(IndexON,D2747,TRUE,_xll.ohTrigger(RecalcTrigger,TriggerON)),NA())</f>
        <v>1.6884229707399001E-2</v>
      </c>
      <c r="H2747" s="49">
        <f>_xll.qlCalendarAdvance(IborCalendar,$H2746,B2747,"f",FALSE)</f>
        <v>58874</v>
      </c>
      <c r="I2747" s="49">
        <f>_xll.qlInterestRateIndexValueDate(Index1M,$H2747)</f>
        <v>58876</v>
      </c>
      <c r="J2747" s="52">
        <f>IFERROR(_xll.qlIndexFixing(Index1M,$H2747,TRUE,_xll.ohTrigger(RecalcTrigger,Trigger1M)),NA())</f>
        <v>1.8899484426302682E-2</v>
      </c>
      <c r="K2747" s="52">
        <f>IFERROR(_xll.qlIndexFixing(ONIndex1M,I2747,TRUE,_xll.ohTrigger(RecalcTrigger,Trigger1M)),NA())</f>
        <v>1.8890976349004163E-2</v>
      </c>
      <c r="L2747" s="52">
        <f>IFERROR(_xll.qlIndexFixing(Index3M,H2747,TRUE,_xll.ohTrigger(RecalcTrigger,Trigger3M)),NA())</f>
        <v>2.0413997169397291E-2</v>
      </c>
      <c r="M2747" s="52">
        <f>IFERROR(_xll.qlIndexFixing(ONIndex3M,I2747,TRUE,_xll.ohTrigger(RecalcTrigger,Trigger3M)),NA())</f>
        <v>2.0377460304450423E-2</v>
      </c>
      <c r="N2747" s="52">
        <f>IFERROR(_xll.qlIndexFixing(Index6M,$H2747,TRUE,_xll.ohTrigger(RecalcTrigger,Trigger6M)),NA())</f>
        <v>2.1964645464463247E-2</v>
      </c>
      <c r="O2747" s="52">
        <f>IFERROR(_xll.qlIndexFixing(ONIndex6M,I2747,TRUE,_xll.ohTrigger(RecalcTrigger,Trigger6M)),NA())</f>
        <v>2.1875061015679265E-2</v>
      </c>
      <c r="P2747" s="52">
        <f>IFERROR(_xll.qlIndexFixing(Index1Y,$H2747,TRUE,_xll.ohTrigger(RecalcTrigger,Trigger1Y)),NA())</f>
        <v>2.3864225665907728E-2</v>
      </c>
      <c r="Q2747" s="52">
        <f>IFERROR(_xll.qlIndexFixing(ONIndex1Y,I2747,TRUE,_xll.ohTrigger(RecalcTrigger,Trigger1Y)),NA())</f>
        <v>2.3643065355356541E-2</v>
      </c>
    </row>
    <row r="2748" spans="2:17" x14ac:dyDescent="0.2">
      <c r="B2748" s="46" t="s">
        <v>51</v>
      </c>
      <c r="D2748" s="49">
        <f>_xll.qlCalendarAdvance(LocalCalendar,$D2747,B2748,"f",FALSE)</f>
        <v>58895</v>
      </c>
      <c r="E2748" s="49">
        <f>_xll.qlInterestRateIndexValueDate(IndexON,D2748)</f>
        <v>58895</v>
      </c>
      <c r="F2748" s="52">
        <f>IFERROR(_xll.qlIndexFixing(IndexON,D2748,TRUE,_xll.ohTrigger(RecalcTrigger,TriggerON)),NA())</f>
        <v>1.6881814320708344E-2</v>
      </c>
      <c r="H2748" s="49">
        <f>_xll.qlCalendarAdvance(IborCalendar,$H2747,B2748,"f",FALSE)</f>
        <v>58881</v>
      </c>
      <c r="I2748" s="49">
        <f>_xll.qlInterestRateIndexValueDate(Index1M,$H2748)</f>
        <v>58883</v>
      </c>
      <c r="J2748" s="52">
        <f>IFERROR(_xll.qlIndexFixing(Index1M,$H2748,TRUE,_xll.ohTrigger(RecalcTrigger,Trigger1M)),NA())</f>
        <v>1.8896366430045448E-2</v>
      </c>
      <c r="K2748" s="52">
        <f>IFERROR(_xll.qlIndexFixing(ONIndex1M,I2748,TRUE,_xll.ohTrigger(RecalcTrigger,Trigger1M)),NA())</f>
        <v>1.8888135635553027E-2</v>
      </c>
      <c r="L2748" s="52">
        <f>IFERROR(_xll.qlIndexFixing(Index3M,H2748,TRUE,_xll.ohTrigger(RecalcTrigger,Trigger3M)),NA())</f>
        <v>2.0411554918708798E-2</v>
      </c>
      <c r="M2748" s="52">
        <f>IFERROR(_xll.qlIndexFixing(ONIndex3M,I2748,TRUE,_xll.ohTrigger(RecalcTrigger,Trigger3M)),NA())</f>
        <v>2.0374970195025099E-2</v>
      </c>
      <c r="N2748" s="52">
        <f>IFERROR(_xll.qlIndexFixing(Index6M,$H2748,TRUE,_xll.ohTrigger(RecalcTrigger,Trigger6M)),NA())</f>
        <v>2.1962243235326341E-2</v>
      </c>
      <c r="O2748" s="52">
        <f>IFERROR(_xll.qlIndexFixing(ONIndex6M,I2748,TRUE,_xll.ohTrigger(RecalcTrigger,Trigger6M)),NA())</f>
        <v>2.1872563703029257E-2</v>
      </c>
      <c r="P2748" s="52">
        <f>IFERROR(_xll.qlIndexFixing(Index1Y,$H2748,TRUE,_xll.ohTrigger(RecalcTrigger,Trigger1Y)),NA())</f>
        <v>2.3861866775142175E-2</v>
      </c>
      <c r="Q2748" s="52">
        <f>IFERROR(_xll.qlIndexFixing(ONIndex1Y,I2748,TRUE,_xll.ohTrigger(RecalcTrigger,Trigger1Y)),NA())</f>
        <v>2.3640509119200459E-2</v>
      </c>
    </row>
    <row r="2749" spans="2:17" x14ac:dyDescent="0.2">
      <c r="B2749" s="46" t="s">
        <v>51</v>
      </c>
      <c r="D2749" s="49">
        <f>_xll.qlCalendarAdvance(LocalCalendar,$D2748,B2749,"f",FALSE)</f>
        <v>58902</v>
      </c>
      <c r="E2749" s="49">
        <f>_xll.qlInterestRateIndexValueDate(IndexON,D2749)</f>
        <v>58902</v>
      </c>
      <c r="F2749" s="52">
        <f>IFERROR(_xll.qlIndexFixing(IndexON,D2749,TRUE,_xll.ohTrigger(RecalcTrigger,TriggerON)),NA())</f>
        <v>1.6879407999645935E-2</v>
      </c>
      <c r="H2749" s="49">
        <f>_xll.qlCalendarAdvance(IborCalendar,$H2748,B2749,"f",FALSE)</f>
        <v>58888</v>
      </c>
      <c r="I2749" s="49">
        <f>_xll.qlInterestRateIndexValueDate(Index1M,$H2749)</f>
        <v>58890</v>
      </c>
      <c r="J2749" s="52">
        <f>IFERROR(_xll.qlIndexFixing(Index1M,$H2749,TRUE,_xll.ohTrigger(RecalcTrigger,Trigger1M)),NA())</f>
        <v>1.8893553388184065E-2</v>
      </c>
      <c r="K2749" s="52">
        <f>IFERROR(_xll.qlIndexFixing(ONIndex1M,I2749,TRUE,_xll.ohTrigger(RecalcTrigger,Trigger1M)),NA())</f>
        <v>1.8885305521916251E-2</v>
      </c>
      <c r="L2749" s="52">
        <f>IFERROR(_xll.qlIndexFixing(Index3M,H2749,TRUE,_xll.ohTrigger(RecalcTrigger,Trigger3M)),NA())</f>
        <v>2.0409122008951737E-2</v>
      </c>
      <c r="M2749" s="52">
        <f>IFERROR(_xll.qlIndexFixing(ONIndex3M,I2749,TRUE,_xll.ohTrigger(RecalcTrigger,Trigger3M)),NA())</f>
        <v>2.0372489377074032E-2</v>
      </c>
      <c r="N2749" s="52">
        <f>IFERROR(_xll.qlIndexFixing(Index6M,$H2749,TRUE,_xll.ohTrigger(RecalcTrigger,Trigger6M)),NA())</f>
        <v>2.1959850456015867E-2</v>
      </c>
      <c r="O2749" s="52">
        <f>IFERROR(_xll.qlIndexFixing(ONIndex6M,I2749,TRUE,_xll.ohTrigger(RecalcTrigger,Trigger6M)),NA())</f>
        <v>2.1870075733598782E-2</v>
      </c>
      <c r="P2749" s="52">
        <f>IFERROR(_xll.qlIndexFixing(Index1Y,$H2749,TRUE,_xll.ohTrigger(RecalcTrigger,Trigger1Y)),NA())</f>
        <v>2.3860141014336603E-2</v>
      </c>
      <c r="Q2749" s="52">
        <f>IFERROR(_xll.qlIndexFixing(ONIndex1Y,I2749,TRUE,_xll.ohTrigger(RecalcTrigger,Trigger1Y)),NA())</f>
        <v>2.3637962610569829E-2</v>
      </c>
    </row>
    <row r="2750" spans="2:17" x14ac:dyDescent="0.2">
      <c r="B2750" s="46" t="s">
        <v>51</v>
      </c>
      <c r="D2750" s="49">
        <f>_xll.qlCalendarAdvance(LocalCalendar,$D2749,B2750,"f",FALSE)</f>
        <v>58909</v>
      </c>
      <c r="E2750" s="49">
        <f>_xll.qlInterestRateIndexValueDate(IndexON,D2750)</f>
        <v>58909</v>
      </c>
      <c r="F2750" s="52">
        <f>IFERROR(_xll.qlIndexFixing(IndexON,D2750,TRUE,_xll.ohTrigger(RecalcTrigger,TriggerON)),NA())</f>
        <v>1.6877010744451582E-2</v>
      </c>
      <c r="H2750" s="49">
        <f>_xll.qlCalendarAdvance(IborCalendar,$H2749,B2750,"f",FALSE)</f>
        <v>58895</v>
      </c>
      <c r="I2750" s="49">
        <f>_xll.qlInterestRateIndexValueDate(Index1M,$H2750)</f>
        <v>58897</v>
      </c>
      <c r="J2750" s="52">
        <f>IFERROR(_xll.qlIndexFixing(Index1M,$H2750,TRUE,_xll.ohTrigger(RecalcTrigger,Trigger1M)),NA())</f>
        <v>1.8891047133091088E-2</v>
      </c>
      <c r="K2750" s="52">
        <f>IFERROR(_xll.qlIndexFixing(ONIndex1M,I2750,TRUE,_xll.ohTrigger(RecalcTrigger,Trigger1M)),NA())</f>
        <v>1.8882486007987254E-2</v>
      </c>
      <c r="L2750" s="52">
        <f>IFERROR(_xll.qlIndexFixing(Index3M,H2750,TRUE,_xll.ohTrigger(RecalcTrigger,Trigger3M)),NA())</f>
        <v>2.0405480527829489E-2</v>
      </c>
      <c r="M2750" s="52">
        <f>IFERROR(_xll.qlIndexFixing(ONIndex3M,I2750,TRUE,_xll.ohTrigger(RecalcTrigger,Trigger3M)),NA())</f>
        <v>2.0370017850623867E-2</v>
      </c>
      <c r="N2750" s="52">
        <f>IFERROR(_xll.qlIndexFixing(Index6M,$H2750,TRUE,_xll.ohTrigger(RecalcTrigger,Trigger6M)),NA())</f>
        <v>2.1957467126497262E-2</v>
      </c>
      <c r="O2750" s="52">
        <f>IFERROR(_xll.qlIndexFixing(ONIndex6M,I2750,TRUE,_xll.ohTrigger(RecalcTrigger,Trigger6M)),NA())</f>
        <v>2.1867597107414483E-2</v>
      </c>
      <c r="P2750" s="52">
        <f>IFERROR(_xll.qlIndexFixing(Index1Y,$H2750,TRUE,_xll.ohTrigger(RecalcTrigger,Trigger1Y)),NA())</f>
        <v>2.3857178896431346E-2</v>
      </c>
      <c r="Q2750" s="52">
        <f>IFERROR(_xll.qlIndexFixing(ONIndex1Y,I2750,TRUE,_xll.ohTrigger(RecalcTrigger,Trigger1Y)),NA())</f>
        <v>2.3635425829411361E-2</v>
      </c>
    </row>
    <row r="2751" spans="2:17" x14ac:dyDescent="0.2">
      <c r="B2751" s="46" t="s">
        <v>51</v>
      </c>
      <c r="D2751" s="49">
        <f>_xll.qlCalendarAdvance(LocalCalendar,$D2750,B2751,"f",FALSE)</f>
        <v>58916</v>
      </c>
      <c r="E2751" s="49">
        <f>_xll.qlInterestRateIndexValueDate(IndexON,D2751)</f>
        <v>58916</v>
      </c>
      <c r="F2751" s="52">
        <f>IFERROR(_xll.qlIndexFixing(IndexON,D2751,TRUE,_xll.ohTrigger(RecalcTrigger,TriggerON)),NA())</f>
        <v>1.6874622555125285E-2</v>
      </c>
      <c r="H2751" s="49">
        <f>_xll.qlCalendarAdvance(IborCalendar,$H2750,B2751,"f",FALSE)</f>
        <v>58902</v>
      </c>
      <c r="I2751" s="49">
        <f>_xll.qlInterestRateIndexValueDate(Index1M,$H2751)</f>
        <v>58908</v>
      </c>
      <c r="J2751" s="52">
        <f>IFERROR(_xll.qlIndexFixing(Index1M,$H2751,TRUE,_xll.ohTrigger(RecalcTrigger,Trigger1M)),NA())</f>
        <v>1.8886071534588211E-2</v>
      </c>
      <c r="K2751" s="52">
        <f>IFERROR(_xll.qlIndexFixing(ONIndex1M,I2751,TRUE,_xll.ohTrigger(RecalcTrigger,Trigger1M)),NA())</f>
        <v>1.887748654130661E-2</v>
      </c>
      <c r="L2751" s="52">
        <f>IFERROR(_xll.qlIndexFixing(Index3M,H2751,TRUE,_xll.ohTrigger(RecalcTrigger,Trigger3M)),NA())</f>
        <v>2.0401688432688733E-2</v>
      </c>
      <c r="M2751" s="52">
        <f>IFERROR(_xll.qlIndexFixing(ONIndex3M,I2751,TRUE,_xll.ohTrigger(RecalcTrigger,Trigger3M)),NA())</f>
        <v>2.0365351054980607E-2</v>
      </c>
      <c r="N2751" s="52">
        <f>IFERROR(_xll.qlIndexFixing(Index6M,$H2751,TRUE,_xll.ohTrigger(RecalcTrigger,Trigger6M)),NA())</f>
        <v>2.1952739073819762E-2</v>
      </c>
      <c r="O2751" s="52">
        <f>IFERROR(_xll.qlIndexFixing(ONIndex6M,I2751,TRUE,_xll.ohTrigger(RecalcTrigger,Trigger6M)),NA())</f>
        <v>2.186274460893145E-2</v>
      </c>
      <c r="P2751" s="52">
        <f>IFERROR(_xll.qlIndexFixing(Index1Y,$H2751,TRUE,_xll.ohTrigger(RecalcTrigger,Trigger1Y)),NA())</f>
        <v>2.3852274575434346E-2</v>
      </c>
      <c r="Q2751" s="52">
        <f>IFERROR(_xll.qlIndexFixing(ONIndex1Y,I2751,TRUE,_xll.ohTrigger(RecalcTrigger,Trigger1Y)),NA())</f>
        <v>2.3630267548382378E-2</v>
      </c>
    </row>
    <row r="2752" spans="2:17" x14ac:dyDescent="0.2">
      <c r="B2752" s="46" t="s">
        <v>51</v>
      </c>
      <c r="D2752" s="49">
        <f>_xll.qlCalendarAdvance(LocalCalendar,$D2751,B2752,"f",FALSE)</f>
        <v>58923</v>
      </c>
      <c r="E2752" s="49">
        <f>_xll.qlInterestRateIndexValueDate(IndexON,D2752)</f>
        <v>58923</v>
      </c>
      <c r="F2752" s="52">
        <f>IFERROR(_xll.qlIndexFixing(IndexON,D2752,TRUE,_xll.ohTrigger(RecalcTrigger,TriggerON)),NA())</f>
        <v>1.6872243431667044E-2</v>
      </c>
      <c r="H2752" s="49">
        <f>_xll.qlCalendarAdvance(IborCalendar,$H2751,B2752,"f",FALSE)</f>
        <v>58909</v>
      </c>
      <c r="I2752" s="49">
        <f>_xll.qlInterestRateIndexValueDate(Index1M,$H2752)</f>
        <v>58911</v>
      </c>
      <c r="J2752" s="52">
        <f>IFERROR(_xll.qlIndexFixing(Index1M,$H2752,TRUE,_xll.ohTrigger(RecalcTrigger,Trigger1M)),NA())</f>
        <v>1.8885177958144234E-2</v>
      </c>
      <c r="K2752" s="52">
        <f>IFERROR(_xll.qlIndexFixing(ONIndex1M,I2752,TRUE,_xll.ohTrigger(RecalcTrigger,Trigger1M)),NA())</f>
        <v>1.8876878779359174E-2</v>
      </c>
      <c r="L2752" s="52">
        <f>IFERROR(_xll.qlIndexFixing(Index3M,H2752,TRUE,_xll.ohTrigger(RecalcTrigger,Trigger3M)),NA())</f>
        <v>2.0400658227457721E-2</v>
      </c>
      <c r="M2752" s="52">
        <f>IFERROR(_xll.qlIndexFixing(ONIndex3M,I2752,TRUE,_xll.ohTrigger(RecalcTrigger,Trigger3M)),NA())</f>
        <v>2.0365102672226243E-2</v>
      </c>
      <c r="N2752" s="52">
        <f>IFERROR(_xll.qlIndexFixing(Index6M,$H2752,TRUE,_xll.ohTrigger(RecalcTrigger,Trigger6M)),NA())</f>
        <v>2.1952728816696524E-2</v>
      </c>
      <c r="O2752" s="52">
        <f>IFERROR(_xll.qlIndexFixing(ONIndex6M,I2752,TRUE,_xll.ohTrigger(RecalcTrigger,Trigger6M)),NA())</f>
        <v>2.1862667884677833E-2</v>
      </c>
      <c r="P2752" s="52">
        <f>IFERROR(_xll.qlIndexFixing(Index1Y,$H2752,TRUE,_xll.ohTrigger(RecalcTrigger,Trigger1Y)),NA())</f>
        <v>2.3852530887682449E-2</v>
      </c>
      <c r="Q2752" s="52">
        <f>IFERROR(_xll.qlIndexFixing(ONIndex1Y,I2752,TRUE,_xll.ohTrigger(RecalcTrigger,Trigger1Y)),NA())</f>
        <v>2.3630381449590843E-2</v>
      </c>
    </row>
    <row r="2753" spans="2:17" x14ac:dyDescent="0.2">
      <c r="B2753" s="46" t="s">
        <v>51</v>
      </c>
      <c r="D2753" s="49">
        <f>_xll.qlCalendarAdvance(LocalCalendar,$D2752,B2753,"f",FALSE)</f>
        <v>58930</v>
      </c>
      <c r="E2753" s="49">
        <f>_xll.qlInterestRateIndexValueDate(IndexON,D2753)</f>
        <v>58930</v>
      </c>
      <c r="F2753" s="52">
        <f>IFERROR(_xll.qlIndexFixing(IndexON,D2753,TRUE,_xll.ohTrigger(RecalcTrigger,TriggerON)),NA())</f>
        <v>1.6869873373916988E-2</v>
      </c>
      <c r="H2753" s="49">
        <f>_xll.qlCalendarAdvance(IborCalendar,$H2752,B2753,"f",FALSE)</f>
        <v>58916</v>
      </c>
      <c r="I2753" s="49">
        <f>_xll.qlInterestRateIndexValueDate(Index1M,$H2753)</f>
        <v>58918</v>
      </c>
      <c r="J2753" s="52">
        <f>IFERROR(_xll.qlIndexFixing(Index1M,$H2753,TRUE,_xll.ohTrigger(RecalcTrigger,Trigger1M)),NA())</f>
        <v>1.8882407379954138E-2</v>
      </c>
      <c r="K2753" s="52">
        <f>IFERROR(_xll.qlIndexFixing(ONIndex1M,I2753,TRUE,_xll.ohTrigger(RecalcTrigger,Trigger1M)),NA())</f>
        <v>1.8874091064686738E-2</v>
      </c>
      <c r="L2753" s="52">
        <f>IFERROR(_xll.qlIndexFixing(Index3M,H2753,TRUE,_xll.ohTrigger(RecalcTrigger,Trigger3M)),NA())</f>
        <v>2.039826108613272E-2</v>
      </c>
      <c r="M2753" s="52">
        <f>IFERROR(_xll.qlIndexFixing(ONIndex3M,I2753,TRUE,_xll.ohTrigger(RecalcTrigger,Trigger3M)),NA())</f>
        <v>2.036265902035872E-2</v>
      </c>
      <c r="N2753" s="52">
        <f>IFERROR(_xll.qlIndexFixing(Index6M,$H2753,TRUE,_xll.ohTrigger(RecalcTrigger,Trigger6M)),NA())</f>
        <v>2.1950373836346983E-2</v>
      </c>
      <c r="O2753" s="52">
        <f>IFERROR(_xll.qlIndexFixing(ONIndex6M,I2753,TRUE,_xll.ohTrigger(RecalcTrigger,Trigger6M)),NA())</f>
        <v>2.1860217288205419E-2</v>
      </c>
      <c r="P2753" s="52">
        <f>IFERROR(_xll.qlIndexFixing(Index1Y,$H2753,TRUE,_xll.ohTrigger(RecalcTrigger,Trigger1Y)),NA())</f>
        <v>2.3850221834370952E-2</v>
      </c>
      <c r="Q2753" s="52">
        <f>IFERROR(_xll.qlIndexFixing(ONIndex1Y,I2753,TRUE,_xll.ohTrigger(RecalcTrigger,Trigger1Y)),NA())</f>
        <v>2.3627873850955439E-2</v>
      </c>
    </row>
    <row r="2754" spans="2:17" x14ac:dyDescent="0.2">
      <c r="B2754" s="46" t="s">
        <v>51</v>
      </c>
      <c r="D2754" s="49">
        <f>_xll.qlCalendarAdvance(LocalCalendar,$D2753,B2754,"f",FALSE)</f>
        <v>58937</v>
      </c>
      <c r="E2754" s="49">
        <f>_xll.qlInterestRateIndexValueDate(IndexON,D2754)</f>
        <v>58937</v>
      </c>
      <c r="F2754" s="52">
        <f>IFERROR(_xll.qlIndexFixing(IndexON,D2754,TRUE,_xll.ohTrigger(RecalcTrigger,TriggerON)),NA())</f>
        <v>1.6867512381955052E-2</v>
      </c>
      <c r="H2754" s="49">
        <f>_xll.qlCalendarAdvance(IborCalendar,$H2753,B2754,"f",FALSE)</f>
        <v>58923</v>
      </c>
      <c r="I2754" s="49">
        <f>_xll.qlInterestRateIndexValueDate(Index1M,$H2754)</f>
        <v>58925</v>
      </c>
      <c r="J2754" s="52">
        <f>IFERROR(_xll.qlIndexFixing(Index1M,$H2754,TRUE,_xll.ohTrigger(RecalcTrigger,Trigger1M)),NA())</f>
        <v>1.887994603975901E-2</v>
      </c>
      <c r="K2754" s="52">
        <f>IFERROR(_xll.qlIndexFixing(ONIndex1M,I2754,TRUE,_xll.ohTrigger(RecalcTrigger,Trigger1M)),NA())</f>
        <v>1.8871610645516679E-2</v>
      </c>
      <c r="L2754" s="52">
        <f>IFERROR(_xll.qlIndexFixing(Index3M,H2754,TRUE,_xll.ohTrigger(RecalcTrigger,Trigger3M)),NA())</f>
        <v>2.0395873284020202E-2</v>
      </c>
      <c r="M2754" s="52">
        <f>IFERROR(_xll.qlIndexFixing(ONIndex3M,I2754,TRUE,_xll.ohTrigger(RecalcTrigger,Trigger3M)),NA())</f>
        <v>2.0360626904589729E-2</v>
      </c>
      <c r="N2754" s="52">
        <f>IFERROR(_xll.qlIndexFixing(Index6M,$H2754,TRUE,_xll.ohTrigger(RecalcTrigger,Trigger6M)),NA())</f>
        <v>2.1948028305653206E-2</v>
      </c>
      <c r="O2754" s="52">
        <f>IFERROR(_xll.qlIndexFixing(ONIndex6M,I2754,TRUE,_xll.ohTrigger(RecalcTrigger,Trigger6M)),NA())</f>
        <v>2.1858265594272286E-2</v>
      </c>
      <c r="P2754" s="52">
        <f>IFERROR(_xll.qlIndexFixing(Index1Y,$H2754,TRUE,_xll.ohTrigger(RecalcTrigger,Trigger1Y)),NA())</f>
        <v>2.3846045347338501E-2</v>
      </c>
      <c r="Q2754" s="52">
        <f>IFERROR(_xll.qlIndexFixing(ONIndex1Y,I2754,TRUE,_xll.ohTrigger(RecalcTrigger,Trigger1Y)),NA())</f>
        <v>2.3625973164973502E-2</v>
      </c>
    </row>
    <row r="2755" spans="2:17" x14ac:dyDescent="0.2">
      <c r="B2755" s="46" t="s">
        <v>51</v>
      </c>
      <c r="D2755" s="49">
        <f>_xll.qlCalendarAdvance(LocalCalendar,$D2754,B2755,"f",FALSE)</f>
        <v>58944</v>
      </c>
      <c r="E2755" s="49">
        <f>_xll.qlInterestRateIndexValueDate(IndexON,D2755)</f>
        <v>58944</v>
      </c>
      <c r="F2755" s="52">
        <f>IFERROR(_xll.qlIndexFixing(IndexON,D2755,TRUE,_xll.ohTrigger(RecalcTrigger,TriggerON)),NA())</f>
        <v>1.6865160455861172E-2</v>
      </c>
      <c r="H2755" s="49">
        <f>_xll.qlCalendarAdvance(IborCalendar,$H2754,B2755,"f",FALSE)</f>
        <v>58930</v>
      </c>
      <c r="I2755" s="49">
        <f>_xll.qlInterestRateIndexValueDate(Index1M,$H2755)</f>
        <v>58932</v>
      </c>
      <c r="J2755" s="52">
        <f>IFERROR(_xll.qlIndexFixing(Index1M,$H2755,TRUE,_xll.ohTrigger(RecalcTrigger,Trigger1M)),NA())</f>
        <v>1.8876898071257146E-2</v>
      </c>
      <c r="K2755" s="52">
        <f>IFERROR(_xll.qlIndexFixing(ONIndex1M,I2755,TRUE,_xll.ohTrigger(RecalcTrigger,Trigger1M)),NA())</f>
        <v>1.8868547434465199E-2</v>
      </c>
      <c r="L2755" s="52">
        <f>IFERROR(_xll.qlIndexFixing(Index3M,H2755,TRUE,_xll.ohTrigger(RecalcTrigger,Trigger3M)),NA())</f>
        <v>2.0394720708972816E-2</v>
      </c>
      <c r="M2755" s="52">
        <f>IFERROR(_xll.qlIndexFixing(ONIndex3M,I2755,TRUE,_xll.ohTrigger(RecalcTrigger,Trigger3M)),NA())</f>
        <v>2.0357799590966508E-2</v>
      </c>
      <c r="N2755" s="52">
        <f>IFERROR(_xll.qlIndexFixing(Index6M,$H2755,TRUE,_xll.ohTrigger(RecalcTrigger,Trigger6M)),NA())</f>
        <v>2.1945692224579757E-2</v>
      </c>
      <c r="O2755" s="52">
        <f>IFERROR(_xll.qlIndexFixing(ONIndex6M,I2755,TRUE,_xll.ohTrigger(RecalcTrigger,Trigger6M)),NA())</f>
        <v>2.1855344124865894E-2</v>
      </c>
      <c r="P2755" s="52">
        <f>IFERROR(_xll.qlIndexFixing(Index1Y,$H2755,TRUE,_xll.ohTrigger(RecalcTrigger,Trigger1Y)),NA())</f>
        <v>2.3845633629530148E-2</v>
      </c>
      <c r="Q2755" s="52">
        <f>IFERROR(_xll.qlIndexFixing(ONIndex1Y,I2755,TRUE,_xll.ohTrigger(RecalcTrigger,Trigger1Y)),NA())</f>
        <v>2.362288783618105E-2</v>
      </c>
    </row>
    <row r="2756" spans="2:17" x14ac:dyDescent="0.2">
      <c r="B2756" s="46" t="s">
        <v>51</v>
      </c>
      <c r="D2756" s="49">
        <f>_xll.qlCalendarAdvance(LocalCalendar,$D2755,B2756,"f",FALSE)</f>
        <v>58951</v>
      </c>
      <c r="E2756" s="49">
        <f>_xll.qlInterestRateIndexValueDate(IndexON,D2756)</f>
        <v>58951</v>
      </c>
      <c r="F2756" s="52">
        <f>IFERROR(_xll.qlIndexFixing(IndexON,D2756,TRUE,_xll.ohTrigger(RecalcTrigger,TriggerON)),NA())</f>
        <v>1.6862817595555413E-2</v>
      </c>
      <c r="H2756" s="49">
        <f>_xll.qlCalendarAdvance(IborCalendar,$H2755,B2756,"f",FALSE)</f>
        <v>58937</v>
      </c>
      <c r="I2756" s="49">
        <f>_xll.qlInterestRateIndexValueDate(Index1M,$H2756)</f>
        <v>58939</v>
      </c>
      <c r="J2756" s="52">
        <f>IFERROR(_xll.qlIndexFixing(Index1M,$H2756,TRUE,_xll.ohTrigger(RecalcTrigger,Trigger1M)),NA())</f>
        <v>1.8874159340739938E-2</v>
      </c>
      <c r="K2756" s="52">
        <f>IFERROR(_xll.qlIndexFixing(ONIndex1M,I2756,TRUE,_xll.ohTrigger(RecalcTrigger,Trigger1M)),NA())</f>
        <v>1.8865791518996033E-2</v>
      </c>
      <c r="L2756" s="52">
        <f>IFERROR(_xll.qlIndexFixing(Index3M,H2756,TRUE,_xll.ohTrigger(RecalcTrigger,Trigger3M)),NA())</f>
        <v>2.0392353185240013E-2</v>
      </c>
      <c r="M2756" s="52">
        <f>IFERROR(_xll.qlIndexFixing(ONIndex3M,I2756,TRUE,_xll.ohTrigger(RecalcTrigger,Trigger3M)),NA())</f>
        <v>2.03553838135484E-2</v>
      </c>
      <c r="N2756" s="52">
        <f>IFERROR(_xll.qlIndexFixing(Index6M,$H2756,TRUE,_xll.ohTrigger(RecalcTrigger,Trigger6M)),NA())</f>
        <v>2.1943365593094663E-2</v>
      </c>
      <c r="O2756" s="52">
        <f>IFERROR(_xll.qlIndexFixing(ONIndex6M,I2756,TRUE,_xll.ohTrigger(RecalcTrigger,Trigger6M)),NA())</f>
        <v>2.1852921557998783E-2</v>
      </c>
      <c r="P2756" s="52">
        <f>IFERROR(_xll.qlIndexFixing(Index1Y,$H2756,TRUE,_xll.ohTrigger(RecalcTrigger,Trigger1Y)),NA())</f>
        <v>2.3843354477864061E-2</v>
      </c>
      <c r="Q2756" s="52">
        <f>IFERROR(_xll.qlIndexFixing(ONIndex1Y,I2756,TRUE,_xll.ohTrigger(RecalcTrigger,Trigger1Y)),NA())</f>
        <v>2.362040942001542E-2</v>
      </c>
    </row>
    <row r="2757" spans="2:17" x14ac:dyDescent="0.2">
      <c r="B2757" s="46" t="s">
        <v>51</v>
      </c>
      <c r="D2757" s="49">
        <f>_xll.qlCalendarAdvance(LocalCalendar,$D2756,B2757,"f",FALSE)</f>
        <v>58958</v>
      </c>
      <c r="E2757" s="49">
        <f>_xll.qlInterestRateIndexValueDate(IndexON,D2757)</f>
        <v>58958</v>
      </c>
      <c r="F2757" s="52">
        <f>IFERROR(_xll.qlIndexFixing(IndexON,D2757,TRUE,_xll.ohTrigger(RecalcTrigger,TriggerON)),NA())</f>
        <v>1.6860483801037773E-2</v>
      </c>
      <c r="H2757" s="49">
        <f>_xll.qlCalendarAdvance(IborCalendar,$H2756,B2757,"f",FALSE)</f>
        <v>58944</v>
      </c>
      <c r="I2757" s="49">
        <f>_xll.qlInterestRateIndexValueDate(Index1M,$H2757)</f>
        <v>58946</v>
      </c>
      <c r="J2757" s="52">
        <f>IFERROR(_xll.qlIndexFixing(Index1M,$H2757,TRUE,_xll.ohTrigger(RecalcTrigger,Trigger1M)),NA())</f>
        <v>1.8871431226094779E-2</v>
      </c>
      <c r="K2757" s="52">
        <f>IFERROR(_xll.qlIndexFixing(ONIndex1M,I2757,TRUE,_xll.ohTrigger(RecalcTrigger,Trigger1M)),NA())</f>
        <v>1.8863046203261291E-2</v>
      </c>
      <c r="L2757" s="52">
        <f>IFERROR(_xll.qlIndexFixing(Index3M,H2757,TRUE,_xll.ohTrigger(RecalcTrigger,Trigger3M)),NA())</f>
        <v>2.0389995002300026E-2</v>
      </c>
      <c r="M2757" s="52">
        <f>IFERROR(_xll.qlIndexFixing(ONIndex3M,I2757,TRUE,_xll.ohTrigger(RecalcTrigger,Trigger3M)),NA())</f>
        <v>2.035297732765784E-2</v>
      </c>
      <c r="N2757" s="52">
        <f>IFERROR(_xll.qlIndexFixing(Index6M,$H2757,TRUE,_xll.ohTrigger(RecalcTrigger,Trigger6M)),NA())</f>
        <v>2.1941048411163788E-2</v>
      </c>
      <c r="O2757" s="52">
        <f>IFERROR(_xll.qlIndexFixing(ONIndex6M,I2757,TRUE,_xll.ohTrigger(RecalcTrigger,Trigger6M)),NA())</f>
        <v>2.185050833443114E-2</v>
      </c>
      <c r="P2757" s="52">
        <f>IFERROR(_xll.qlIndexFixing(Index1Y,$H2757,TRUE,_xll.ohTrigger(RecalcTrigger,Trigger1Y)),NA())</f>
        <v>2.384108529327756E-2</v>
      </c>
      <c r="Q2757" s="52">
        <f>IFERROR(_xll.qlIndexFixing(ONIndex1Y,I2757,TRUE,_xll.ohTrigger(RecalcTrigger,Trigger1Y)),NA())</f>
        <v>2.3617940731401887E-2</v>
      </c>
    </row>
    <row r="2758" spans="2:17" x14ac:dyDescent="0.2">
      <c r="B2758" s="46" t="s">
        <v>51</v>
      </c>
      <c r="D2758" s="49">
        <f>_xll.qlCalendarAdvance(LocalCalendar,$D2757,B2758,"f",FALSE)</f>
        <v>58965</v>
      </c>
      <c r="E2758" s="49">
        <f>_xll.qlInterestRateIndexValueDate(IndexON,D2758)</f>
        <v>58965</v>
      </c>
      <c r="F2758" s="52">
        <f>IFERROR(_xll.qlIndexFixing(IndexON,D2758,TRUE,_xll.ohTrigger(RecalcTrigger,TriggerON)),NA())</f>
        <v>1.6858159072308254E-2</v>
      </c>
      <c r="H2758" s="49">
        <f>_xll.qlCalendarAdvance(IborCalendar,$H2757,B2758,"f",FALSE)</f>
        <v>58951</v>
      </c>
      <c r="I2758" s="49">
        <f>_xll.qlInterestRateIndexValueDate(Index1M,$H2758)</f>
        <v>58953</v>
      </c>
      <c r="J2758" s="52">
        <f>IFERROR(_xll.qlIndexFixing(Index1M,$H2758,TRUE,_xll.ohTrigger(RecalcTrigger,Trigger1M)),NA())</f>
        <v>1.8868713727319096E-2</v>
      </c>
      <c r="K2758" s="52">
        <f>IFERROR(_xll.qlIndexFixing(ONIndex1M,I2758,TRUE,_xll.ohTrigger(RecalcTrigger,Trigger1M)),NA())</f>
        <v>1.886061063517408E-2</v>
      </c>
      <c r="L2758" s="52">
        <f>IFERROR(_xll.qlIndexFixing(Index3M,H2758,TRUE,_xll.ohTrigger(RecalcTrigger,Trigger3M)),NA())</f>
        <v>2.0388056524039206E-2</v>
      </c>
      <c r="M2758" s="52">
        <f>IFERROR(_xll.qlIndexFixing(ONIndex3M,I2758,TRUE,_xll.ohTrigger(RecalcTrigger,Trigger3M)),NA())</f>
        <v>2.0350984487504942E-2</v>
      </c>
      <c r="N2758" s="52">
        <f>IFERROR(_xll.qlIndexFixing(Index6M,$H2758,TRUE,_xll.ohTrigger(RecalcTrigger,Trigger6M)),NA())</f>
        <v>2.1938740678753434E-2</v>
      </c>
      <c r="O2758" s="52">
        <f>IFERROR(_xll.qlIndexFixing(ONIndex6M,I2758,TRUE,_xll.ohTrigger(RecalcTrigger,Trigger6M)),NA())</f>
        <v>2.1848596096010198E-2</v>
      </c>
      <c r="P2758" s="52">
        <f>IFERROR(_xll.qlIndexFixing(Index1Y,$H2758,TRUE,_xll.ohTrigger(RecalcTrigger,Trigger1Y)),NA())</f>
        <v>2.3839454291420634E-2</v>
      </c>
      <c r="Q2758" s="52">
        <f>IFERROR(_xll.qlIndexFixing(ONIndex1Y,I2758,TRUE,_xll.ohTrigger(RecalcTrigger,Trigger1Y)),NA())</f>
        <v>2.3616081085757745E-2</v>
      </c>
    </row>
    <row r="2759" spans="2:17" x14ac:dyDescent="0.2">
      <c r="B2759" s="46" t="s">
        <v>51</v>
      </c>
      <c r="D2759" s="49">
        <f>_xll.qlCalendarAdvance(LocalCalendar,$D2758,B2759,"f",FALSE)</f>
        <v>58972</v>
      </c>
      <c r="E2759" s="49">
        <f>_xll.qlInterestRateIndexValueDate(IndexON,D2759)</f>
        <v>58972</v>
      </c>
      <c r="F2759" s="52">
        <f>IFERROR(_xll.qlIndexFixing(IndexON,D2759,TRUE,_xll.ohTrigger(RecalcTrigger,TriggerON)),NA())</f>
        <v>1.6855843409526727E-2</v>
      </c>
      <c r="H2759" s="49">
        <f>_xll.qlCalendarAdvance(IborCalendar,$H2758,B2759,"f",FALSE)</f>
        <v>58958</v>
      </c>
      <c r="I2759" s="49">
        <f>_xll.qlInterestRateIndexValueDate(Index1M,$H2759)</f>
        <v>58960</v>
      </c>
      <c r="J2759" s="52">
        <f>IFERROR(_xll.qlIndexFixing(Index1M,$H2759,TRUE,_xll.ohTrigger(RecalcTrigger,Trigger1M)),NA())</f>
        <v>1.8866308543551702E-2</v>
      </c>
      <c r="K2759" s="52">
        <f>IFERROR(_xll.qlIndexFixing(ONIndex1M,I2759,TRUE,_xll.ohTrigger(RecalcTrigger,Trigger1M)),NA())</f>
        <v>1.8857587370995077E-2</v>
      </c>
      <c r="L2759" s="52">
        <f>IFERROR(_xll.qlIndexFixing(Index3M,H2759,TRUE,_xll.ohTrigger(RecalcTrigger,Trigger3M)),NA())</f>
        <v>2.0385717557727626E-2</v>
      </c>
      <c r="M2759" s="52">
        <f>IFERROR(_xll.qlIndexFixing(ONIndex3M,I2759,TRUE,_xll.ohTrigger(RecalcTrigger,Trigger3M)),NA())</f>
        <v>2.0348192230299489E-2</v>
      </c>
      <c r="N2759" s="52">
        <f>IFERROR(_xll.qlIndexFixing(Index6M,$H2759,TRUE,_xll.ohTrigger(RecalcTrigger,Trigger6M)),NA())</f>
        <v>2.1936442395830754E-2</v>
      </c>
      <c r="O2759" s="52">
        <f>IFERROR(_xll.qlIndexFixing(ONIndex6M,I2759,TRUE,_xll.ohTrigger(RecalcTrigger,Trigger6M)),NA())</f>
        <v>2.1845709916874512E-2</v>
      </c>
      <c r="P2759" s="52">
        <f>IFERROR(_xll.qlIndexFixing(Index1Y,$H2759,TRUE,_xll.ohTrigger(RecalcTrigger,Trigger1Y)),NA())</f>
        <v>2.3836576825072363E-2</v>
      </c>
      <c r="Q2759" s="52">
        <f>IFERROR(_xll.qlIndexFixing(ONIndex1Y,I2759,TRUE,_xll.ohTrigger(RecalcTrigger,Trigger1Y)),NA())</f>
        <v>2.3613032536644596E-2</v>
      </c>
    </row>
    <row r="2760" spans="2:17" x14ac:dyDescent="0.2">
      <c r="B2760" s="46" t="s">
        <v>51</v>
      </c>
      <c r="D2760" s="49">
        <f>_xll.qlCalendarAdvance(LocalCalendar,$D2759,B2760,"f",FALSE)</f>
        <v>58979</v>
      </c>
      <c r="E2760" s="49">
        <f>_xll.qlInterestRateIndexValueDate(IndexON,D2760)</f>
        <v>58979</v>
      </c>
      <c r="F2760" s="52">
        <f>IFERROR(_xll.qlIndexFixing(IndexON,D2760,TRUE,_xll.ohTrigger(RecalcTrigger,TriggerON)),NA())</f>
        <v>1.6853536812533321E-2</v>
      </c>
      <c r="H2760" s="49">
        <f>_xll.qlCalendarAdvance(IborCalendar,$H2759,B2760,"f",FALSE)</f>
        <v>58965</v>
      </c>
      <c r="I2760" s="49">
        <f>_xll.qlInterestRateIndexValueDate(Index1M,$H2760)</f>
        <v>58967</v>
      </c>
      <c r="J2760" s="52">
        <f>IFERROR(_xll.qlIndexFixing(Index1M,$H2760,TRUE,_xll.ohTrigger(RecalcTrigger,Trigger1M)),NA())</f>
        <v>1.8863310577342626E-2</v>
      </c>
      <c r="K2760" s="52">
        <f>IFERROR(_xll.qlIndexFixing(ONIndex1M,I2760,TRUE,_xll.ohTrigger(RecalcTrigger,Trigger1M)),NA())</f>
        <v>1.8854873854463605E-2</v>
      </c>
      <c r="L2760" s="52">
        <f>IFERROR(_xll.qlIndexFixing(Index3M,H2760,TRUE,_xll.ohTrigger(RecalcTrigger,Trigger3M)),NA())</f>
        <v>2.0382976498055861E-2</v>
      </c>
      <c r="M2760" s="52">
        <f>IFERROR(_xll.qlIndexFixing(ONIndex3M,I2760,TRUE,_xll.ohTrigger(RecalcTrigger,Trigger3M)),NA())</f>
        <v>2.0345813618858344E-2</v>
      </c>
      <c r="N2760" s="52">
        <f>IFERROR(_xll.qlIndexFixing(Index6M,$H2760,TRUE,_xll.ohTrigger(RecalcTrigger,Trigger6M)),NA())</f>
        <v>2.1934153562362484E-2</v>
      </c>
      <c r="O2760" s="52">
        <f>IFERROR(_xll.qlIndexFixing(ONIndex6M,I2760,TRUE,_xll.ohTrigger(RecalcTrigger,Trigger6M)),NA())</f>
        <v>2.1843324722938817E-2</v>
      </c>
      <c r="P2760" s="52">
        <f>IFERROR(_xll.qlIndexFixing(Index1Y,$H2760,TRUE,_xll.ohTrigger(RecalcTrigger,Trigger1Y)),NA())</f>
        <v>2.3834337541319497E-2</v>
      </c>
      <c r="Q2760" s="52">
        <f>IFERROR(_xll.qlIndexFixing(ONIndex1Y,I2760,TRUE,_xll.ohTrigger(RecalcTrigger,Trigger1Y)),NA())</f>
        <v>2.3610593030500837E-2</v>
      </c>
    </row>
    <row r="2761" spans="2:17" x14ac:dyDescent="0.2">
      <c r="B2761" s="46" t="s">
        <v>51</v>
      </c>
      <c r="D2761" s="49">
        <f>_xll.qlCalendarAdvance(LocalCalendar,$D2760,B2761,"f",FALSE)</f>
        <v>58986</v>
      </c>
      <c r="E2761" s="49">
        <f>_xll.qlInterestRateIndexValueDate(IndexON,D2761)</f>
        <v>58986</v>
      </c>
      <c r="F2761" s="52">
        <f>IFERROR(_xll.qlIndexFixing(IndexON,D2761,TRUE,_xll.ohTrigger(RecalcTrigger,TriggerON)),NA())</f>
        <v>1.6851239281168162E-2</v>
      </c>
      <c r="H2761" s="49">
        <f>_xll.qlCalendarAdvance(IborCalendar,$H2760,B2761,"f",FALSE)</f>
        <v>58972</v>
      </c>
      <c r="I2761" s="49">
        <f>_xll.qlInterestRateIndexValueDate(Index1M,$H2761)</f>
        <v>58974</v>
      </c>
      <c r="J2761" s="52">
        <f>IFERROR(_xll.qlIndexFixing(Index1M,$H2761,TRUE,_xll.ohTrigger(RecalcTrigger,Trigger1M)),NA())</f>
        <v>1.8860624926126373E-2</v>
      </c>
      <c r="K2761" s="52">
        <f>IFERROR(_xll.qlIndexFixing(ONIndex1M,I2761,TRUE,_xll.ohTrigger(RecalcTrigger,Trigger1M)),NA())</f>
        <v>1.8852170937639912E-2</v>
      </c>
      <c r="L2761" s="52">
        <f>IFERROR(_xll.qlIndexFixing(Index3M,H2761,TRUE,_xll.ohTrigger(RecalcTrigger,Trigger3M)),NA())</f>
        <v>2.0380655678110277E-2</v>
      </c>
      <c r="M2761" s="52">
        <f>IFERROR(_xll.qlIndexFixing(ONIndex3M,I2761,TRUE,_xll.ohTrigger(RecalcTrigger,Trigger3M)),NA())</f>
        <v>2.0343444298918101E-2</v>
      </c>
      <c r="N2761" s="52">
        <f>IFERROR(_xll.qlIndexFixing(Index6M,$H2761,TRUE,_xll.ohTrigger(RecalcTrigger,Trigger6M)),NA())</f>
        <v>2.1931874178316216E-2</v>
      </c>
      <c r="O2761" s="52">
        <f>IFERROR(_xll.qlIndexFixing(ONIndex6M,I2761,TRUE,_xll.ohTrigger(RecalcTrigger,Trigger6M)),NA())</f>
        <v>2.184094887230259E-2</v>
      </c>
      <c r="P2761" s="52">
        <f>IFERROR(_xll.qlIndexFixing(Index1Y,$H2761,TRUE,_xll.ohTrigger(RecalcTrigger,Trigger1Y)),NA())</f>
        <v>2.3832108224377875E-2</v>
      </c>
      <c r="Q2761" s="52">
        <f>IFERROR(_xll.qlIndexFixing(ONIndex1Y,I2761,TRUE,_xll.ohTrigger(RecalcTrigger,Trigger1Y)),NA())</f>
        <v>2.3608163251829239E-2</v>
      </c>
    </row>
    <row r="2762" spans="2:17" x14ac:dyDescent="0.2">
      <c r="B2762" s="46" t="s">
        <v>51</v>
      </c>
      <c r="D2762" s="49">
        <f>_xll.qlCalendarAdvance(LocalCalendar,$D2761,B2762,"f",FALSE)</f>
        <v>58993</v>
      </c>
      <c r="E2762" s="49">
        <f>_xll.qlInterestRateIndexValueDate(IndexON,D2762)</f>
        <v>58993</v>
      </c>
      <c r="F2762" s="52">
        <f>IFERROR(_xll.qlIndexFixing(IndexON,D2762,TRUE,_xll.ohTrigger(RecalcTrigger,TriggerON)),NA())</f>
        <v>1.6848950815750996E-2</v>
      </c>
      <c r="H2762" s="49">
        <f>_xll.qlCalendarAdvance(IborCalendar,$H2761,B2762,"f",FALSE)</f>
        <v>58979</v>
      </c>
      <c r="I2762" s="49">
        <f>_xll.qlInterestRateIndexValueDate(Index1M,$H2762)</f>
        <v>58981</v>
      </c>
      <c r="J2762" s="52">
        <f>IFERROR(_xll.qlIndexFixing(Index1M,$H2762,TRUE,_xll.ohTrigger(RecalcTrigger,Trigger1M)),NA())</f>
        <v>1.8857949890751225E-2</v>
      </c>
      <c r="K2762" s="52">
        <f>IFERROR(_xll.qlIndexFixing(ONIndex1M,I2762,TRUE,_xll.ohTrigger(RecalcTrigger,Trigger1M)),NA())</f>
        <v>1.8849478620577287E-2</v>
      </c>
      <c r="L2762" s="52">
        <f>IFERROR(_xll.qlIndexFixing(Index3M,H2762,TRUE,_xll.ohTrigger(RecalcTrigger,Trigger3M)),NA())</f>
        <v>2.0378344198869924E-2</v>
      </c>
      <c r="M2762" s="52">
        <f>IFERROR(_xll.qlIndexFixing(ONIndex3M,I2762,TRUE,_xll.ohTrigger(RecalcTrigger,Trigger3M)),NA())</f>
        <v>2.0341084270505405E-2</v>
      </c>
      <c r="N2762" s="52">
        <f>IFERROR(_xll.qlIndexFixing(Index6M,$H2762,TRUE,_xll.ohTrigger(RecalcTrigger,Trigger6M)),NA())</f>
        <v>2.1930617594781706E-2</v>
      </c>
      <c r="O2762" s="52">
        <f>IFERROR(_xll.qlIndexFixing(ONIndex6M,I2762,TRUE,_xll.ohTrigger(RecalcTrigger,Trigger6M)),NA())</f>
        <v>2.1838582364779313E-2</v>
      </c>
      <c r="P2762" s="52">
        <f>IFERROR(_xll.qlIndexFixing(Index1Y,$H2762,TRUE,_xll.ohTrigger(RecalcTrigger,Trigger1Y)),NA())</f>
        <v>2.382988887418085E-2</v>
      </c>
      <c r="Q2762" s="52">
        <f>IFERROR(_xll.qlIndexFixing(ONIndex1Y,I2762,TRUE,_xll.ohTrigger(RecalcTrigger,Trigger1Y)),NA())</f>
        <v>2.3605743200683094E-2</v>
      </c>
    </row>
    <row r="2763" spans="2:17" x14ac:dyDescent="0.2">
      <c r="B2763" s="46" t="s">
        <v>51</v>
      </c>
      <c r="D2763" s="49">
        <f>_xll.qlCalendarAdvance(LocalCalendar,$D2762,B2763,"f",FALSE)</f>
        <v>59000</v>
      </c>
      <c r="E2763" s="49">
        <f>_xll.qlInterestRateIndexValueDate(IndexON,D2763)</f>
        <v>59000</v>
      </c>
      <c r="F2763" s="52">
        <f>IFERROR(_xll.qlIndexFixing(IndexON,D2763,TRUE,_xll.ohTrigger(RecalcTrigger,TriggerON)),NA())</f>
        <v>1.684667141612195E-2</v>
      </c>
      <c r="H2763" s="49">
        <f>_xll.qlCalendarAdvance(IborCalendar,$H2762,B2763,"f",FALSE)</f>
        <v>58986</v>
      </c>
      <c r="I2763" s="49">
        <f>_xll.qlInterestRateIndexValueDate(Index1M,$H2763)</f>
        <v>58988</v>
      </c>
      <c r="J2763" s="52">
        <f>IFERROR(_xll.qlIndexFixing(Index1M,$H2763,TRUE,_xll.ohTrigger(RecalcTrigger,Trigger1M)),NA())</f>
        <v>1.8855285471204297E-2</v>
      </c>
      <c r="K2763" s="52">
        <f>IFERROR(_xll.qlIndexFixing(ONIndex1M,I2763,TRUE,_xll.ohTrigger(RecalcTrigger,Trigger1M)),NA())</f>
        <v>1.8847099129239986E-2</v>
      </c>
      <c r="L2763" s="52">
        <f>IFERROR(_xll.qlIndexFixing(Index3M,H2763,TRUE,_xll.ohTrigger(RecalcTrigger,Trigger3M)),NA())</f>
        <v>2.0376042060319493E-2</v>
      </c>
      <c r="M2763" s="52">
        <f>IFERROR(_xll.qlIndexFixing(ONIndex3M,I2763,TRUE,_xll.ohTrigger(RecalcTrigger,Trigger3M)),NA())</f>
        <v>2.0339140536964617E-2</v>
      </c>
      <c r="N2763" s="52">
        <f>IFERROR(_xll.qlIndexFixing(Index6M,$H2763,TRUE,_xll.ohTrigger(RecalcTrigger,Trigger6M)),NA())</f>
        <v>2.1927850936011982E-2</v>
      </c>
      <c r="O2763" s="52">
        <f>IFERROR(_xll.qlIndexFixing(ONIndex6M,I2763,TRUE,_xll.ohTrigger(RecalcTrigger,Trigger6M)),NA())</f>
        <v>2.1836719458836473E-2</v>
      </c>
      <c r="P2763" s="52">
        <f>IFERROR(_xll.qlIndexFixing(Index1Y,$H2763,TRUE,_xll.ohTrigger(RecalcTrigger,Trigger1Y)),NA())</f>
        <v>2.3827679490662206E-2</v>
      </c>
      <c r="Q2763" s="52">
        <f>IFERROR(_xll.qlIndexFixing(ONIndex1Y,I2763,TRUE,_xll.ohTrigger(RecalcTrigger,Trigger1Y)),NA())</f>
        <v>2.3603934870124466E-2</v>
      </c>
    </row>
    <row r="2764" spans="2:17" x14ac:dyDescent="0.2">
      <c r="B2764" s="46" t="s">
        <v>51</v>
      </c>
      <c r="D2764" s="49">
        <f>_xll.qlCalendarAdvance(LocalCalendar,$D2763,B2764,"f",FALSE)</f>
        <v>59007</v>
      </c>
      <c r="E2764" s="49">
        <f>_xll.qlInterestRateIndexValueDate(IndexON,D2764)</f>
        <v>59007</v>
      </c>
      <c r="F2764" s="52">
        <f>IFERROR(_xll.qlIndexFixing(IndexON,D2764,TRUE,_xll.ohTrigger(RecalcTrigger,TriggerON)),NA())</f>
        <v>1.6844401082281024E-2</v>
      </c>
      <c r="H2764" s="49">
        <f>_xll.qlCalendarAdvance(IborCalendar,$H2763,B2764,"f",FALSE)</f>
        <v>58993</v>
      </c>
      <c r="I2764" s="49">
        <f>_xll.qlInterestRateIndexValueDate(Index1M,$H2764)</f>
        <v>58995</v>
      </c>
      <c r="J2764" s="52">
        <f>IFERROR(_xll.qlIndexFixing(Index1M,$H2764,TRUE,_xll.ohTrigger(RecalcTrigger,Trigger1M)),NA())</f>
        <v>1.8852631667483005E-2</v>
      </c>
      <c r="K2764" s="52">
        <f>IFERROR(_xll.qlIndexFixing(ONIndex1M,I2764,TRUE,_xll.ohTrigger(RecalcTrigger,Trigger1M)),NA())</f>
        <v>1.8844125785628663E-2</v>
      </c>
      <c r="L2764" s="52">
        <f>IFERROR(_xll.qlIndexFixing(Index3M,H2764,TRUE,_xll.ohTrigger(RecalcTrigger,Trigger3M)),NA())</f>
        <v>2.0374162845050434E-2</v>
      </c>
      <c r="M2764" s="52">
        <f>IFERROR(_xll.qlIndexFixing(ONIndex3M,I2764,TRUE,_xll.ohTrigger(RecalcTrigger,Trigger3M)),NA())</f>
        <v>2.0336392088076138E-2</v>
      </c>
      <c r="N2764" s="52">
        <f>IFERROR(_xll.qlIndexFixing(Index6M,$H2764,TRUE,_xll.ohTrigger(RecalcTrigger,Trigger6M)),NA())</f>
        <v>2.1925092722378879E-2</v>
      </c>
      <c r="O2764" s="52">
        <f>IFERROR(_xll.qlIndexFixing(ONIndex6M,I2764,TRUE,_xll.ohTrigger(RecalcTrigger,Trigger6M)),NA())</f>
        <v>2.183387737952458E-2</v>
      </c>
      <c r="P2764" s="52">
        <f>IFERROR(_xll.qlIndexFixing(Index1Y,$H2764,TRUE,_xll.ohTrigger(RecalcTrigger,Trigger1Y)),NA())</f>
        <v>2.382548007375682E-2</v>
      </c>
      <c r="Q2764" s="52">
        <f>IFERROR(_xll.qlIndexFixing(ONIndex1Y,I2764,TRUE,_xll.ohTrigger(RecalcTrigger,Trigger1Y)),NA())</f>
        <v>2.3600932280833931E-2</v>
      </c>
    </row>
    <row r="2765" spans="2:17" x14ac:dyDescent="0.2">
      <c r="B2765" s="46" t="s">
        <v>51</v>
      </c>
      <c r="D2765" s="49">
        <f>_xll.qlCalendarAdvance(LocalCalendar,$D2764,B2765,"f",FALSE)</f>
        <v>59014</v>
      </c>
      <c r="E2765" s="49">
        <f>_xll.qlInterestRateIndexValueDate(IndexON,D2765)</f>
        <v>59014</v>
      </c>
      <c r="F2765" s="52">
        <f>IFERROR(_xll.qlIndexFixing(IndexON,D2765,TRUE,_xll.ohTrigger(RecalcTrigger,TriggerON)),NA())</f>
        <v>1.6842139814228219E-2</v>
      </c>
      <c r="H2765" s="49">
        <f>_xll.qlCalendarAdvance(IborCalendar,$H2764,B2765,"f",FALSE)</f>
        <v>59000</v>
      </c>
      <c r="I2765" s="49">
        <f>_xll.qlInterestRateIndexValueDate(Index1M,$H2765)</f>
        <v>59002</v>
      </c>
      <c r="J2765" s="52">
        <f>IFERROR(_xll.qlIndexFixing(Index1M,$H2765,TRUE,_xll.ohTrigger(RecalcTrigger,Trigger1M)),NA())</f>
        <v>1.8849988479579617E-2</v>
      </c>
      <c r="K2765" s="52">
        <f>IFERROR(_xll.qlIndexFixing(ONIndex1M,I2765,TRUE,_xll.ohTrigger(RecalcTrigger,Trigger1M)),NA())</f>
        <v>1.8841465267769308E-2</v>
      </c>
      <c r="L2765" s="52">
        <f>IFERROR(_xll.qlIndexFixing(Index3M,H2765,TRUE,_xll.ohTrigger(RecalcTrigger,Trigger3M)),NA())</f>
        <v>2.0371465805220371E-2</v>
      </c>
      <c r="M2765" s="52">
        <f>IFERROR(_xll.qlIndexFixing(ONIndex3M,I2765,TRUE,_xll.ohTrigger(RecalcTrigger,Trigger3M)),NA())</f>
        <v>2.0334059934219439E-2</v>
      </c>
      <c r="N2765" s="52">
        <f>IFERROR(_xll.qlIndexFixing(Index6M,$H2765,TRUE,_xll.ohTrigger(RecalcTrigger,Trigger6M)),NA())</f>
        <v>2.1923359391229427E-2</v>
      </c>
      <c r="O2765" s="52">
        <f>IFERROR(_xll.qlIndexFixing(ONIndex6M,I2765,TRUE,_xll.ohTrigger(RecalcTrigger,Trigger6M)),NA())</f>
        <v>2.1831538901686542E-2</v>
      </c>
      <c r="P2765" s="52">
        <f>IFERROR(_xll.qlIndexFixing(Index1Y,$H2765,TRUE,_xll.ohTrigger(RecalcTrigger,Trigger1Y)),NA())</f>
        <v>2.3823290623399131E-2</v>
      </c>
      <c r="Q2765" s="52">
        <f>IFERROR(_xll.qlIndexFixing(ONIndex1Y,I2765,TRUE,_xll.ohTrigger(RecalcTrigger,Trigger1Y)),NA())</f>
        <v>2.3598541412157559E-2</v>
      </c>
    </row>
    <row r="2766" spans="2:17" x14ac:dyDescent="0.2">
      <c r="B2766" s="46" t="s">
        <v>51</v>
      </c>
      <c r="D2766" s="49">
        <f>_xll.qlCalendarAdvance(LocalCalendar,$D2765,B2766,"f",FALSE)</f>
        <v>59021</v>
      </c>
      <c r="E2766" s="49">
        <f>_xll.qlInterestRateIndexValueDate(IndexON,D2766)</f>
        <v>59021</v>
      </c>
      <c r="F2766" s="52">
        <f>IFERROR(_xll.qlIndexFixing(IndexON,D2766,TRUE,_xll.ohTrigger(RecalcTrigger,TriggerON)),NA())</f>
        <v>1.6839887612123405E-2</v>
      </c>
      <c r="H2766" s="49">
        <f>_xll.qlCalendarAdvance(IborCalendar,$H2765,B2766,"f",FALSE)</f>
        <v>59007</v>
      </c>
      <c r="I2766" s="49">
        <f>_xll.qlInterestRateIndexValueDate(Index1M,$H2766)</f>
        <v>59009</v>
      </c>
      <c r="J2766" s="52">
        <f>IFERROR(_xll.qlIndexFixing(Index1M,$H2766,TRUE,_xll.ohTrigger(RecalcTrigger,Trigger1M)),NA())</f>
        <v>1.8847355907481236E-2</v>
      </c>
      <c r="K2766" s="52">
        <f>IFERROR(_xll.qlIndexFixing(ONIndex1M,I2766,TRUE,_xll.ohTrigger(RecalcTrigger,Trigger1M)),NA())</f>
        <v>1.8838815349644378E-2</v>
      </c>
      <c r="L2766" s="52">
        <f>IFERROR(_xll.qlIndexFixing(Index3M,H2766,TRUE,_xll.ohTrigger(RecalcTrigger,Trigger3M)),NA())</f>
        <v>2.0369191688636816E-2</v>
      </c>
      <c r="M2766" s="52">
        <f>IFERROR(_xll.qlIndexFixing(ONIndex3M,I2766,TRUE,_xll.ohTrigger(RecalcTrigger,Trigger3M)),NA())</f>
        <v>2.033173707170377E-2</v>
      </c>
      <c r="N2766" s="52">
        <f>IFERROR(_xll.qlIndexFixing(Index6M,$H2766,TRUE,_xll.ohTrigger(RecalcTrigger,Trigger6M)),NA())</f>
        <v>2.1920618998262528E-2</v>
      </c>
      <c r="O2766" s="52">
        <f>IFERROR(_xll.qlIndexFixing(ONIndex6M,I2766,TRUE,_xll.ohTrigger(RecalcTrigger,Trigger6M)),NA())</f>
        <v>2.1829209767068036E-2</v>
      </c>
      <c r="P2766" s="52">
        <f>IFERROR(_xll.qlIndexFixing(Index1Y,$H2766,TRUE,_xll.ohTrigger(RecalcTrigger,Trigger1Y)),NA())</f>
        <v>2.3821111139523357E-2</v>
      </c>
      <c r="Q2766" s="52">
        <f>IFERROR(_xll.qlIndexFixing(ONIndex1Y,I2766,TRUE,_xll.ohTrigger(RecalcTrigger,Trigger1Y)),NA())</f>
        <v>2.3596160271006639E-2</v>
      </c>
    </row>
    <row r="2767" spans="2:17" x14ac:dyDescent="0.2">
      <c r="B2767" s="46" t="s">
        <v>51</v>
      </c>
      <c r="D2767" s="49">
        <f>_xll.qlCalendarAdvance(LocalCalendar,$D2766,B2767,"f",FALSE)</f>
        <v>59028</v>
      </c>
      <c r="E2767" s="49">
        <f>_xll.qlInterestRateIndexValueDate(IndexON,D2767)</f>
        <v>59028</v>
      </c>
      <c r="F2767" s="52">
        <f>IFERROR(_xll.qlIndexFixing(IndexON,D2767,TRUE,_xll.ohTrigger(RecalcTrigger,TriggerON)),NA())</f>
        <v>1.6837644475726776E-2</v>
      </c>
      <c r="H2767" s="49">
        <f>_xll.qlCalendarAdvance(IborCalendar,$H2766,B2767,"f",FALSE)</f>
        <v>59014</v>
      </c>
      <c r="I2767" s="49">
        <f>_xll.qlInterestRateIndexValueDate(Index1M,$H2767)</f>
        <v>59016</v>
      </c>
      <c r="J2767" s="52">
        <f>IFERROR(_xll.qlIndexFixing(Index1M,$H2767,TRUE,_xll.ohTrigger(RecalcTrigger,Trigger1M)),NA())</f>
        <v>1.884534732580434E-2</v>
      </c>
      <c r="K2767" s="52">
        <f>IFERROR(_xll.qlIndexFixing(ONIndex1M,I2767,TRUE,_xll.ohTrigger(RecalcTrigger,Trigger1M)),NA())</f>
        <v>1.8836176031227225E-2</v>
      </c>
      <c r="L2767" s="52">
        <f>IFERROR(_xll.qlIndexFixing(Index3M,H2767,TRUE,_xll.ohTrigger(RecalcTrigger,Trigger3M)),NA())</f>
        <v>2.0366926912676005E-2</v>
      </c>
      <c r="M2767" s="52">
        <f>IFERROR(_xll.qlIndexFixing(ONIndex3M,I2767,TRUE,_xll.ohTrigger(RecalcTrigger,Trigger3M)),NA())</f>
        <v>2.0329423500768939E-2</v>
      </c>
      <c r="N2767" s="52">
        <f>IFERROR(_xll.qlIndexFixing(Index6M,$H2767,TRUE,_xll.ohTrigger(RecalcTrigger,Trigger6M)),NA())</f>
        <v>2.1918905645816528E-2</v>
      </c>
      <c r="O2767" s="52">
        <f>IFERROR(_xll.qlIndexFixing(ONIndex6M,I2767,TRUE,_xll.ohTrigger(RecalcTrigger,Trigger6M)),NA())</f>
        <v>2.1826889975695707E-2</v>
      </c>
      <c r="P2767" s="52">
        <f>IFERROR(_xll.qlIndexFixing(Index1Y,$H2767,TRUE,_xll.ohTrigger(RecalcTrigger,Trigger1Y)),NA())</f>
        <v>2.381894162206525E-2</v>
      </c>
      <c r="Q2767" s="52">
        <f>IFERROR(_xll.qlIndexFixing(ONIndex1Y,I2767,TRUE,_xll.ohTrigger(RecalcTrigger,Trigger1Y)),NA())</f>
        <v>2.3593788857301234E-2</v>
      </c>
    </row>
    <row r="2768" spans="2:17" x14ac:dyDescent="0.2">
      <c r="B2768" s="46" t="s">
        <v>51</v>
      </c>
      <c r="D2768" s="49">
        <f>_xll.qlCalendarAdvance(LocalCalendar,$D2767,B2768,"f",FALSE)</f>
        <v>59035</v>
      </c>
      <c r="E2768" s="49">
        <f>_xll.qlInterestRateIndexValueDate(IndexON,D2768)</f>
        <v>59035</v>
      </c>
      <c r="F2768" s="52">
        <f>IFERROR(_xll.qlIndexFixing(IndexON,D2768,TRUE,_xll.ohTrigger(RecalcTrigger,TriggerON)),NA())</f>
        <v>1.6835410405038331E-2</v>
      </c>
      <c r="H2768" s="49">
        <f>_xll.qlCalendarAdvance(IborCalendar,$H2767,B2768,"f",FALSE)</f>
        <v>59021</v>
      </c>
      <c r="I2768" s="49">
        <f>_xll.qlInterestRateIndexValueDate(Index1M,$H2768)</f>
        <v>59023</v>
      </c>
      <c r="J2768" s="52">
        <f>IFERROR(_xll.qlIndexFixing(Index1M,$H2768,TRUE,_xll.ohTrigger(RecalcTrigger,Trigger1M)),NA())</f>
        <v>1.8842429884766421E-2</v>
      </c>
      <c r="K2768" s="52">
        <f>IFERROR(_xll.qlIndexFixing(ONIndex1M,I2768,TRUE,_xll.ohTrigger(RecalcTrigger,Trigger1M)),NA())</f>
        <v>1.8833547312571142E-2</v>
      </c>
      <c r="L2768" s="52">
        <f>IFERROR(_xll.qlIndexFixing(Index3M,H2768,TRUE,_xll.ohTrigger(RecalcTrigger,Trigger3M)),NA())</f>
        <v>2.036467147732263E-2</v>
      </c>
      <c r="M2768" s="52">
        <f>IFERROR(_xll.qlIndexFixing(ONIndex3M,I2768,TRUE,_xll.ohTrigger(RecalcTrigger,Trigger3M)),NA())</f>
        <v>2.0327119221308365E-2</v>
      </c>
      <c r="N2768" s="52">
        <f>IFERROR(_xll.qlIndexFixing(Index6M,$H2768,TRUE,_xll.ohTrigger(RecalcTrigger,Trigger6M)),NA())</f>
        <v>2.1916183071053405E-2</v>
      </c>
      <c r="O2768" s="52">
        <f>IFERROR(_xll.qlIndexFixing(ONIndex6M,I2768,TRUE,_xll.ohTrigger(RecalcTrigger,Trigger6M)),NA())</f>
        <v>2.1824579527542909E-2</v>
      </c>
      <c r="P2768" s="52">
        <f>IFERROR(_xll.qlIndexFixing(Index1Y,$H2768,TRUE,_xll.ohTrigger(RecalcTrigger,Trigger1Y)),NA())</f>
        <v>2.3816782070960114E-2</v>
      </c>
      <c r="Q2768" s="52">
        <f>IFERROR(_xll.qlIndexFixing(ONIndex1Y,I2768,TRUE,_xll.ohTrigger(RecalcTrigger,Trigger1Y)),NA())</f>
        <v>2.3591427171121282E-2</v>
      </c>
    </row>
    <row r="2769" spans="2:17" x14ac:dyDescent="0.2">
      <c r="B2769" s="46" t="s">
        <v>51</v>
      </c>
      <c r="D2769" s="49">
        <f>_xll.qlCalendarAdvance(LocalCalendar,$D2768,B2769,"f",FALSE)</f>
        <v>59042</v>
      </c>
      <c r="E2769" s="49">
        <f>_xll.qlInterestRateIndexValueDate(IndexON,D2769)</f>
        <v>59042</v>
      </c>
      <c r="F2769" s="52">
        <f>IFERROR(_xll.qlIndexFixing(IndexON,D2769,TRUE,_xll.ohTrigger(RecalcTrigger,TriggerON)),NA())</f>
        <v>1.6833185400217943E-2</v>
      </c>
      <c r="H2769" s="49">
        <f>_xll.qlCalendarAdvance(IborCalendar,$H2768,B2769,"f",FALSE)</f>
        <v>59028</v>
      </c>
      <c r="I2769" s="49">
        <f>_xll.qlInterestRateIndexValueDate(Index1M,$H2769)</f>
        <v>59030</v>
      </c>
      <c r="J2769" s="52">
        <f>IFERROR(_xll.qlIndexFixing(Index1M,$H2769,TRUE,_xll.ohTrigger(RecalcTrigger,Trigger1M)),NA())</f>
        <v>1.8839521885982629E-2</v>
      </c>
      <c r="K2769" s="52">
        <f>IFERROR(_xll.qlIndexFixing(ONIndex1M,I2769,TRUE,_xll.ohTrigger(RecalcTrigger,Trigger1M)),NA())</f>
        <v>1.8830929193622836E-2</v>
      </c>
      <c r="L2769" s="52">
        <f>IFERROR(_xll.qlIndexFixing(Index3M,H2769,TRUE,_xll.ohTrigger(RecalcTrigger,Trigger3M)),NA())</f>
        <v>2.0362425382559682E-2</v>
      </c>
      <c r="M2769" s="52">
        <f>IFERROR(_xll.qlIndexFixing(ONIndex3M,I2769,TRUE,_xll.ohTrigger(RecalcTrigger,Trigger3M)),NA())</f>
        <v>2.0324824233322047E-2</v>
      </c>
      <c r="N2769" s="52">
        <f>IFERROR(_xll.qlIndexFixing(Index6M,$H2769,TRUE,_xll.ohTrigger(RecalcTrigger,Trigger6M)),NA())</f>
        <v>2.1913979281208307E-2</v>
      </c>
      <c r="O2769" s="52">
        <f>IFERROR(_xll.qlIndexFixing(ONIndex6M,I2769,TRUE,_xll.ohTrigger(RecalcTrigger,Trigger6M)),NA())</f>
        <v>2.1822278422636288E-2</v>
      </c>
      <c r="P2769" s="52">
        <f>IFERROR(_xll.qlIndexFixing(Index1Y,$H2769,TRUE,_xll.ohTrigger(RecalcTrigger,Trigger1Y)),NA())</f>
        <v>2.38146324861437E-2</v>
      </c>
      <c r="Q2769" s="52">
        <f>IFERROR(_xll.qlIndexFixing(ONIndex1Y,I2769,TRUE,_xll.ohTrigger(RecalcTrigger,Trigger1Y)),NA())</f>
        <v>2.3589075212413491E-2</v>
      </c>
    </row>
    <row r="2770" spans="2:17" x14ac:dyDescent="0.2">
      <c r="B2770" s="46" t="s">
        <v>51</v>
      </c>
      <c r="D2770" s="49">
        <f>_xll.qlCalendarAdvance(LocalCalendar,$D2769,B2770,"f",FALSE)</f>
        <v>59049</v>
      </c>
      <c r="E2770" s="49">
        <f>_xll.qlInterestRateIndexValueDate(IndexON,D2770)</f>
        <v>59049</v>
      </c>
      <c r="F2770" s="52">
        <f>IFERROR(_xll.qlIndexFixing(IndexON,D2770,TRUE,_xll.ohTrigger(RecalcTrigger,TriggerON)),NA())</f>
        <v>1.683096946126561E-2</v>
      </c>
      <c r="H2770" s="49">
        <f>_xll.qlCalendarAdvance(IborCalendar,$H2769,B2770,"f",FALSE)</f>
        <v>59035</v>
      </c>
      <c r="I2770" s="49">
        <f>_xll.qlInterestRateIndexValueDate(Index1M,$H2770)</f>
        <v>59037</v>
      </c>
      <c r="J2770" s="52">
        <f>IFERROR(_xll.qlIndexFixing(Index1M,$H2770,TRUE,_xll.ohTrigger(RecalcTrigger,Trigger1M)),NA())</f>
        <v>1.8836931777052715E-2</v>
      </c>
      <c r="K2770" s="52">
        <f>IFERROR(_xll.qlIndexFixing(ONIndex1M,I2770,TRUE,_xll.ohTrigger(RecalcTrigger,Trigger1M)),NA())</f>
        <v>1.8828321674382309E-2</v>
      </c>
      <c r="L2770" s="52">
        <f>IFERROR(_xll.qlIndexFixing(Index3M,H2770,TRUE,_xll.ohTrigger(RecalcTrigger,Trigger3M)),NA())</f>
        <v>2.0360188628369306E-2</v>
      </c>
      <c r="M2770" s="52">
        <f>IFERROR(_xll.qlIndexFixing(ONIndex3M,I2770,TRUE,_xll.ohTrigger(RecalcTrigger,Trigger3M)),NA())</f>
        <v>2.0322538536863277E-2</v>
      </c>
      <c r="N2770" s="52">
        <f>IFERROR(_xll.qlIndexFixing(Index6M,$H2770,TRUE,_xll.ohTrigger(RecalcTrigger,Trigger6M)),NA())</f>
        <v>2.1912295900951111E-2</v>
      </c>
      <c r="O2770" s="52">
        <f>IFERROR(_xll.qlIndexFixing(ONIndex6M,I2770,TRUE,_xll.ohTrigger(RecalcTrigger,Trigger6M)),NA())</f>
        <v>2.1819986660869262E-2</v>
      </c>
      <c r="P2770" s="52">
        <f>IFERROR(_xll.qlIndexFixing(Index1Y,$H2770,TRUE,_xll.ohTrigger(RecalcTrigger,Trigger1Y)),NA())</f>
        <v>2.3812492867552625E-2</v>
      </c>
      <c r="Q2770" s="52">
        <f>IFERROR(_xll.qlIndexFixing(ONIndex1Y,I2770,TRUE,_xll.ohTrigger(RecalcTrigger,Trigger1Y)),NA())</f>
        <v>2.3586732981231151E-2</v>
      </c>
    </row>
    <row r="2771" spans="2:17" x14ac:dyDescent="0.2">
      <c r="B2771" s="46" t="s">
        <v>51</v>
      </c>
      <c r="D2771" s="49">
        <f>_xll.qlCalendarAdvance(LocalCalendar,$D2770,B2771,"f",FALSE)</f>
        <v>59056</v>
      </c>
      <c r="E2771" s="49">
        <f>_xll.qlInterestRateIndexValueDate(IndexON,D2771)</f>
        <v>59056</v>
      </c>
      <c r="F2771" s="52">
        <f>IFERROR(_xll.qlIndexFixing(IndexON,D2771,TRUE,_xll.ohTrigger(RecalcTrigger,TriggerON)),NA())</f>
        <v>1.6828762588101398E-2</v>
      </c>
      <c r="H2771" s="49">
        <f>_xll.qlCalendarAdvance(IborCalendar,$H2770,B2771,"f",FALSE)</f>
        <v>59042</v>
      </c>
      <c r="I2771" s="49">
        <f>_xll.qlInterestRateIndexValueDate(Index1M,$H2771)</f>
        <v>59044</v>
      </c>
      <c r="J2771" s="52">
        <f>IFERROR(_xll.qlIndexFixing(Index1M,$H2771,TRUE,_xll.ohTrigger(RecalcTrigger,Trigger1M)),NA())</f>
        <v>1.8834352283896866E-2</v>
      </c>
      <c r="K2771" s="52">
        <f>IFERROR(_xll.qlIndexFixing(ONIndex1M,I2771,TRUE,_xll.ohTrigger(RecalcTrigger,Trigger1M)),NA())</f>
        <v>1.8826031935730292E-2</v>
      </c>
      <c r="L2771" s="52">
        <f>IFERROR(_xll.qlIndexFixing(Index3M,H2771,TRUE,_xll.ohTrigger(RecalcTrigger,Trigger3M)),NA())</f>
        <v>2.0357961214736195E-2</v>
      </c>
      <c r="M2771" s="52">
        <f>IFERROR(_xll.qlIndexFixing(ONIndex3M,I2771,TRUE,_xll.ohTrigger(RecalcTrigger,Trigger3M)),NA())</f>
        <v>2.0320673401983402E-2</v>
      </c>
      <c r="N2771" s="52">
        <f>IFERROR(_xll.qlIndexFixing(Index6M,$H2771,TRUE,_xll.ohTrigger(RecalcTrigger,Trigger6M)),NA())</f>
        <v>2.190960004888062E-2</v>
      </c>
      <c r="O2771" s="52">
        <f>IFERROR(_xll.qlIndexFixing(ONIndex6M,I2771,TRUE,_xll.ohTrigger(RecalcTrigger,Trigger6M)),NA())</f>
        <v>2.1818202717136526E-2</v>
      </c>
      <c r="P2771" s="52">
        <f>IFERROR(_xll.qlIndexFixing(Index1Y,$H2771,TRUE,_xll.ohTrigger(RecalcTrigger,Trigger1Y)),NA())</f>
        <v>2.3810998824695759E-2</v>
      </c>
      <c r="Q2771" s="52">
        <f>IFERROR(_xll.qlIndexFixing(ONIndex1Y,I2771,TRUE,_xll.ohTrigger(RecalcTrigger,Trigger1Y)),NA())</f>
        <v>2.3585006788822138E-2</v>
      </c>
    </row>
    <row r="2772" spans="2:17" x14ac:dyDescent="0.2">
      <c r="B2772" s="46" t="s">
        <v>51</v>
      </c>
      <c r="D2772" s="49">
        <f>_xll.qlCalendarAdvance(LocalCalendar,$D2771,B2772,"f",FALSE)</f>
        <v>59063</v>
      </c>
      <c r="E2772" s="49">
        <f>_xll.qlInterestRateIndexValueDate(IndexON,D2772)</f>
        <v>59063</v>
      </c>
      <c r="F2772" s="52">
        <f>IFERROR(_xll.qlIndexFixing(IndexON,D2772,TRUE,_xll.ohTrigger(RecalcTrigger,TriggerON)),NA())</f>
        <v>1.6826564780725306E-2</v>
      </c>
      <c r="H2772" s="49">
        <f>_xll.qlCalendarAdvance(IborCalendar,$H2771,B2772,"f",FALSE)</f>
        <v>59049</v>
      </c>
      <c r="I2772" s="49">
        <f>_xll.qlInterestRateIndexValueDate(Index1M,$H2772)</f>
        <v>59051</v>
      </c>
      <c r="J2772" s="52">
        <f>IFERROR(_xll.qlIndexFixing(Index1M,$H2772,TRUE,_xll.ohTrigger(RecalcTrigger,Trigger1M)),NA())</f>
        <v>1.883178340650735E-2</v>
      </c>
      <c r="K2772" s="52">
        <f>IFERROR(_xll.qlIndexFixing(ONIndex1M,I2772,TRUE,_xll.ohTrigger(RecalcTrigger,Trigger1M)),NA())</f>
        <v>1.8823446237874464E-2</v>
      </c>
      <c r="L2772" s="52">
        <f>IFERROR(_xll.qlIndexFixing(Index3M,H2772,TRUE,_xll.ohTrigger(RecalcTrigger,Trigger3M)),NA())</f>
        <v>2.0354489833067549E-2</v>
      </c>
      <c r="M2772" s="52">
        <f>IFERROR(_xll.qlIndexFixing(ONIndex3M,I2772,TRUE,_xll.ohTrigger(RecalcTrigger,Trigger3M)),NA())</f>
        <v>2.0318406824237911E-2</v>
      </c>
      <c r="N2772" s="52">
        <f>IFERROR(_xll.qlIndexFixing(Index6M,$H2772,TRUE,_xll.ohTrigger(RecalcTrigger,Trigger6M)),NA())</f>
        <v>2.1905377147050879E-2</v>
      </c>
      <c r="O2772" s="52">
        <f>IFERROR(_xll.qlIndexFixing(ONIndex6M,I2772,TRUE,_xll.ohTrigger(RecalcTrigger,Trigger6M)),NA())</f>
        <v>2.1815930171544817E-2</v>
      </c>
      <c r="P2772" s="52">
        <f>IFERROR(_xll.qlIndexFixing(Index1Y,$H2772,TRUE,_xll.ohTrigger(RecalcTrigger,Trigger1Y)),NA())</f>
        <v>2.3808879711739128E-2</v>
      </c>
      <c r="Q2772" s="52">
        <f>IFERROR(_xll.qlIndexFixing(ONIndex1Y,I2772,TRUE,_xll.ohTrigger(RecalcTrigger,Trigger1Y)),NA())</f>
        <v>2.358268455533663E-2</v>
      </c>
    </row>
    <row r="2773" spans="2:17" x14ac:dyDescent="0.2">
      <c r="B2773" s="46" t="s">
        <v>51</v>
      </c>
      <c r="D2773" s="49">
        <f>_xll.qlCalendarAdvance(LocalCalendar,$D2772,B2773,"f",FALSE)</f>
        <v>59070</v>
      </c>
      <c r="E2773" s="49">
        <f>_xll.qlInterestRateIndexValueDate(IndexON,D2773)</f>
        <v>59070</v>
      </c>
      <c r="F2773" s="52">
        <f>IFERROR(_xll.qlIndexFixing(IndexON,D2773,TRUE,_xll.ohTrigger(RecalcTrigger,TriggerON)),NA())</f>
        <v>1.682437603921727E-2</v>
      </c>
      <c r="H2773" s="49">
        <f>_xll.qlCalendarAdvance(IborCalendar,$H2772,B2773,"f",FALSE)</f>
        <v>59056</v>
      </c>
      <c r="I2773" s="49">
        <f>_xll.qlInterestRateIndexValueDate(Index1M,$H2773)</f>
        <v>59058</v>
      </c>
      <c r="J2773" s="52">
        <f>IFERROR(_xll.qlIndexFixing(Index1M,$H2773,TRUE,_xll.ohTrigger(RecalcTrigger,Trigger1M)),NA())</f>
        <v>1.8829535536225017E-2</v>
      </c>
      <c r="K2773" s="52">
        <f>IFERROR(_xll.qlIndexFixing(ONIndex1M,I2773,TRUE,_xll.ohTrigger(RecalcTrigger,Trigger1M)),NA())</f>
        <v>1.8820562715093914E-2</v>
      </c>
      <c r="L2773" s="52">
        <f>IFERROR(_xll.qlIndexFixing(Index3M,H2773,TRUE,_xll.ohTrigger(RecalcTrigger,Trigger3M)),NA())</f>
        <v>2.0352279472936139E-2</v>
      </c>
      <c r="M2773" s="52">
        <f>IFERROR(_xll.qlIndexFixing(ONIndex3M,I2773,TRUE,_xll.ohTrigger(RecalcTrigger,Trigger3M)),NA())</f>
        <v>2.0315737196385797E-2</v>
      </c>
      <c r="N2773" s="52">
        <f>IFERROR(_xll.qlIndexFixing(Index6M,$H2773,TRUE,_xll.ohTrigger(RecalcTrigger,Trigger6M)),NA())</f>
        <v>2.190320897870237E-2</v>
      </c>
      <c r="O2773" s="52">
        <f>IFERROR(_xll.qlIndexFixing(ONIndex6M,I2773,TRUE,_xll.ohTrigger(RecalcTrigger,Trigger6M)),NA())</f>
        <v>2.1813167435018599E-2</v>
      </c>
      <c r="P2773" s="52">
        <f>IFERROR(_xll.qlIndexFixing(Index1Y,$H2773,TRUE,_xll.ohTrigger(RecalcTrigger,Trigger1Y)),NA())</f>
        <v>2.3806133808491284E-2</v>
      </c>
      <c r="Q2773" s="52">
        <f>IFERROR(_xll.qlIndexFixing(ONIndex1Y,I2773,TRUE,_xll.ohTrigger(RecalcTrigger,Trigger1Y)),NA())</f>
        <v>2.3579764652490454E-2</v>
      </c>
    </row>
    <row r="2774" spans="2:17" x14ac:dyDescent="0.2">
      <c r="B2774" s="46" t="s">
        <v>51</v>
      </c>
      <c r="D2774" s="49">
        <f>_xll.qlCalendarAdvance(LocalCalendar,$D2773,B2774,"f",FALSE)</f>
        <v>59077</v>
      </c>
      <c r="E2774" s="49">
        <f>_xll.qlInterestRateIndexValueDate(IndexON,D2774)</f>
        <v>59077</v>
      </c>
      <c r="F2774" s="52">
        <f>IFERROR(_xll.qlIndexFixing(IndexON,D2774,TRUE,_xll.ohTrigger(RecalcTrigger,TriggerON)),NA())</f>
        <v>1.6822196363497355E-2</v>
      </c>
      <c r="H2774" s="49">
        <f>_xll.qlCalendarAdvance(IborCalendar,$H2773,B2774,"f",FALSE)</f>
        <v>59063</v>
      </c>
      <c r="I2774" s="49">
        <f>_xll.qlInterestRateIndexValueDate(Index1M,$H2774)</f>
        <v>59065</v>
      </c>
      <c r="J2774" s="52">
        <f>IFERROR(_xll.qlIndexFixing(Index1M,$H2774,TRUE,_xll.ohTrigger(RecalcTrigger,Trigger1M)),NA())</f>
        <v>1.8826677499001521E-2</v>
      </c>
      <c r="K2774" s="52">
        <f>IFERROR(_xll.qlIndexFixing(ONIndex1M,I2774,TRUE,_xll.ohTrigger(RecalcTrigger,Trigger1M)),NA())</f>
        <v>1.8817997594764435E-2</v>
      </c>
      <c r="L2774" s="52">
        <f>IFERROR(_xll.qlIndexFixing(Index3M,H2774,TRUE,_xll.ohTrigger(RecalcTrigger,Trigger3M)),NA())</f>
        <v>2.0350078451697465E-2</v>
      </c>
      <c r="M2774" s="52">
        <f>IFERROR(_xll.qlIndexFixing(ONIndex3M,I2774,TRUE,_xll.ohTrigger(RecalcTrigger,Trigger3M)),NA())</f>
        <v>2.0313488665877344E-2</v>
      </c>
      <c r="N2774" s="52">
        <f>IFERROR(_xll.qlIndexFixing(Index6M,$H2774,TRUE,_xll.ohTrigger(RecalcTrigger,Trigger6M)),NA())</f>
        <v>2.1901050257030236E-2</v>
      </c>
      <c r="O2774" s="52">
        <f>IFERROR(_xll.qlIndexFixing(ONIndex6M,I2774,TRUE,_xll.ohTrigger(RecalcTrigger,Trigger6M)),NA())</f>
        <v>2.1810913046182989E-2</v>
      </c>
      <c r="P2774" s="52">
        <f>IFERROR(_xll.qlIndexFixing(Index1Y,$H2774,TRUE,_xll.ohTrigger(RecalcTrigger,Trigger1Y)),NA())</f>
        <v>2.3804034054165341E-2</v>
      </c>
      <c r="Q2774" s="52">
        <f>IFERROR(_xll.qlIndexFixing(ONIndex1Y,I2774,TRUE,_xll.ohTrigger(RecalcTrigger,Trigger1Y)),NA())</f>
        <v>2.3577461331250049E-2</v>
      </c>
    </row>
    <row r="2775" spans="2:17" x14ac:dyDescent="0.2">
      <c r="B2775" s="46" t="s">
        <v>51</v>
      </c>
      <c r="D2775" s="49">
        <f>_xll.qlCalendarAdvance(LocalCalendar,$D2774,B2775,"f",FALSE)</f>
        <v>59084</v>
      </c>
      <c r="E2775" s="49">
        <f>_xll.qlInterestRateIndexValueDate(IndexON,D2775)</f>
        <v>59084</v>
      </c>
      <c r="F2775" s="52">
        <f>IFERROR(_xll.qlIndexFixing(IndexON,D2775,TRUE,_xll.ohTrigger(RecalcTrigger,TriggerON)),NA())</f>
        <v>1.682002575356556E-2</v>
      </c>
      <c r="H2775" s="49">
        <f>_xll.qlCalendarAdvance(IborCalendar,$H2774,B2775,"f",FALSE)</f>
        <v>59070</v>
      </c>
      <c r="I2775" s="49">
        <f>_xll.qlInterestRateIndexValueDate(Index1M,$H2775)</f>
        <v>59072</v>
      </c>
      <c r="J2775" s="52">
        <f>IFERROR(_xll.qlIndexFixing(Index1M,$H2775,TRUE,_xll.ohTrigger(RecalcTrigger,Trigger1M)),NA())</f>
        <v>1.8824140468872312E-2</v>
      </c>
      <c r="K2775" s="52">
        <f>IFERROR(_xll.qlIndexFixing(ONIndex1M,I2775,TRUE,_xll.ohTrigger(RecalcTrigger,Trigger1M)),NA())</f>
        <v>1.8815443074222671E-2</v>
      </c>
      <c r="L2775" s="52">
        <f>IFERROR(_xll.qlIndexFixing(Index3M,H2775,TRUE,_xll.ohTrigger(RecalcTrigger,Trigger3M)),NA())</f>
        <v>2.0347886769333957E-2</v>
      </c>
      <c r="M2775" s="52">
        <f>IFERROR(_xll.qlIndexFixing(ONIndex3M,I2775,TRUE,_xll.ohTrigger(RecalcTrigger,Trigger3M)),NA())</f>
        <v>2.0311249426843148E-2</v>
      </c>
      <c r="N2775" s="52">
        <f>IFERROR(_xll.qlIndexFixing(Index6M,$H2775,TRUE,_xll.ohTrigger(RecalcTrigger,Trigger6M)),NA())</f>
        <v>2.189890098200311E-2</v>
      </c>
      <c r="O2775" s="52">
        <f>IFERROR(_xll.qlIndexFixing(ONIndex6M,I2775,TRUE,_xll.ohTrigger(RecalcTrigger,Trigger6M)),NA())</f>
        <v>2.1808668000566911E-2</v>
      </c>
      <c r="P2775" s="52">
        <f>IFERROR(_xll.qlIndexFixing(Index1Y,$H2775,TRUE,_xll.ohTrigger(RecalcTrigger,Trigger1Y)),NA())</f>
        <v>2.3801944265748911E-2</v>
      </c>
      <c r="Q2775" s="52">
        <f>IFERROR(_xll.qlIndexFixing(ONIndex1Y,I2775,TRUE,_xll.ohTrigger(RecalcTrigger,Trigger1Y)),NA())</f>
        <v>2.3575167737481806E-2</v>
      </c>
    </row>
    <row r="2776" spans="2:17" x14ac:dyDescent="0.2">
      <c r="B2776" s="46" t="s">
        <v>51</v>
      </c>
      <c r="D2776" s="49">
        <f>_xll.qlCalendarAdvance(LocalCalendar,$D2775,B2776,"f",FALSE)</f>
        <v>59091</v>
      </c>
      <c r="E2776" s="49">
        <f>_xll.qlInterestRateIndexValueDate(IndexON,D2776)</f>
        <v>59091</v>
      </c>
      <c r="F2776" s="52">
        <f>IFERROR(_xll.qlIndexFixing(IndexON,D2776,TRUE,_xll.ohTrigger(RecalcTrigger,TriggerON)),NA())</f>
        <v>1.6817864209341948E-2</v>
      </c>
      <c r="H2776" s="49">
        <f>_xll.qlCalendarAdvance(IborCalendar,$H2775,B2776,"f",FALSE)</f>
        <v>59077</v>
      </c>
      <c r="I2776" s="49">
        <f>_xll.qlInterestRateIndexValueDate(Index1M,$H2776)</f>
        <v>59079</v>
      </c>
      <c r="J2776" s="52">
        <f>IFERROR(_xll.qlIndexFixing(Index1M,$H2776,TRUE,_xll.ohTrigger(RecalcTrigger,Trigger1M)),NA())</f>
        <v>1.8821614054478495E-2</v>
      </c>
      <c r="K2776" s="52">
        <f>IFERROR(_xll.qlIndexFixing(ONIndex1M,I2776,TRUE,_xll.ohTrigger(RecalcTrigger,Trigger1M)),NA())</f>
        <v>1.8812899153362039E-2</v>
      </c>
      <c r="L2776" s="52">
        <f>IFERROR(_xll.qlIndexFixing(Index3M,H2776,TRUE,_xll.ohTrigger(RecalcTrigger,Trigger3M)),NA())</f>
        <v>2.0345704425833319E-2</v>
      </c>
      <c r="M2776" s="52">
        <f>IFERROR(_xll.qlIndexFixing(ONIndex3M,I2776,TRUE,_xll.ohTrigger(RecalcTrigger,Trigger3M)),NA())</f>
        <v>2.0309019479336499E-2</v>
      </c>
      <c r="N2776" s="52">
        <f>IFERROR(_xll.qlIndexFixing(Index6M,$H2776,TRUE,_xll.ohTrigger(RecalcTrigger,Trigger6M)),NA())</f>
        <v>2.1897275087304807E-2</v>
      </c>
      <c r="O2776" s="52">
        <f>IFERROR(_xll.qlIndexFixing(ONIndex6M,I2776,TRUE,_xll.ohTrigger(RecalcTrigger,Trigger6M)),NA())</f>
        <v>2.1806432298170364E-2</v>
      </c>
      <c r="P2776" s="52">
        <f>IFERROR(_xll.qlIndexFixing(Index1Y,$H2776,TRUE,_xll.ohTrigger(RecalcTrigger,Trigger1Y)),NA())</f>
        <v>2.3797949493737851E-2</v>
      </c>
      <c r="Q2776" s="52">
        <f>IFERROR(_xll.qlIndexFixing(ONIndex1Y,I2776,TRUE,_xll.ohTrigger(RecalcTrigger,Trigger1Y)),NA())</f>
        <v>2.3572883871239014E-2</v>
      </c>
    </row>
    <row r="2777" spans="2:17" x14ac:dyDescent="0.2">
      <c r="B2777" s="46" t="s">
        <v>51</v>
      </c>
      <c r="D2777" s="49">
        <f>_xll.qlCalendarAdvance(LocalCalendar,$D2776,B2777,"f",FALSE)</f>
        <v>59098</v>
      </c>
      <c r="E2777" s="49">
        <f>_xll.qlInterestRateIndexValueDate(IndexON,D2777)</f>
        <v>59098</v>
      </c>
      <c r="F2777" s="52">
        <f>IFERROR(_xll.qlIndexFixing(IndexON,D2777,TRUE,_xll.ohTrigger(RecalcTrigger,TriggerON)),NA())</f>
        <v>1.681571173106633E-2</v>
      </c>
      <c r="H2777" s="49">
        <f>_xll.qlCalendarAdvance(IborCalendar,$H2776,B2777,"f",FALSE)</f>
        <v>59084</v>
      </c>
      <c r="I2777" s="49">
        <f>_xll.qlInterestRateIndexValueDate(Index1M,$H2777)</f>
        <v>59086</v>
      </c>
      <c r="J2777" s="52">
        <f>IFERROR(_xll.qlIndexFixing(Index1M,$H2777,TRUE,_xll.ohTrigger(RecalcTrigger,Trigger1M)),NA())</f>
        <v>1.8819098255820066E-2</v>
      </c>
      <c r="K2777" s="52">
        <f>IFERROR(_xll.qlIndexFixing(ONIndex1M,I2777,TRUE,_xll.ohTrigger(RecalcTrigger,Trigger1M)),NA())</f>
        <v>1.8810676753224786E-2</v>
      </c>
      <c r="L2777" s="52">
        <f>IFERROR(_xll.qlIndexFixing(Index3M,H2777,TRUE,_xll.ohTrigger(RecalcTrigger,Trigger3M)),NA())</f>
        <v>2.0344792883737802E-2</v>
      </c>
      <c r="M2777" s="52">
        <f>IFERROR(_xll.qlIndexFixing(ONIndex3M,I2777,TRUE,_xll.ohTrigger(RecalcTrigger,Trigger3M)),NA())</f>
        <v>2.030721331605756E-2</v>
      </c>
      <c r="N2777" s="52">
        <f>IFERROR(_xll.qlIndexFixing(Index6M,$H2777,TRUE,_xll.ohTrigger(RecalcTrigger,Trigger6M)),NA())</f>
        <v>2.1895145251403757E-2</v>
      </c>
      <c r="O2777" s="52">
        <f>IFERROR(_xll.qlIndexFixing(ONIndex6M,I2777,TRUE,_xll.ohTrigger(RecalcTrigger,Trigger6M)),NA())</f>
        <v>2.1804707600432405E-2</v>
      </c>
      <c r="P2777" s="52">
        <f>IFERROR(_xll.qlIndexFixing(Index1Y,$H2777,TRUE,_xll.ohTrigger(RecalcTrigger,Trigger1Y)),NA())</f>
        <v>2.3798433646107717E-2</v>
      </c>
      <c r="Q2777" s="52">
        <f>IFERROR(_xll.qlIndexFixing(ONIndex1Y,I2777,TRUE,_xll.ohTrigger(RecalcTrigger,Trigger1Y)),NA())</f>
        <v>2.3571219309883595E-2</v>
      </c>
    </row>
    <row r="2778" spans="2:17" x14ac:dyDescent="0.2">
      <c r="B2778" s="46" t="s">
        <v>51</v>
      </c>
      <c r="D2778" s="49">
        <f>_xll.qlCalendarAdvance(LocalCalendar,$D2777,B2778,"f",FALSE)</f>
        <v>59105</v>
      </c>
      <c r="E2778" s="49">
        <f>_xll.qlInterestRateIndexValueDate(IndexON,D2778)</f>
        <v>59105</v>
      </c>
      <c r="F2778" s="52">
        <f>IFERROR(_xll.qlIndexFixing(IndexON,D2778,TRUE,_xll.ohTrigger(RecalcTrigger,TriggerON)),NA())</f>
        <v>1.6813568318498895E-2</v>
      </c>
      <c r="H2778" s="49">
        <f>_xll.qlCalendarAdvance(IborCalendar,$H2777,B2778,"f",FALSE)</f>
        <v>59091</v>
      </c>
      <c r="I2778" s="49">
        <f>_xll.qlInterestRateIndexValueDate(Index1M,$H2778)</f>
        <v>59093</v>
      </c>
      <c r="J2778" s="52">
        <f>IFERROR(_xll.qlIndexFixing(Index1M,$H2778,TRUE,_xll.ohTrigger(RecalcTrigger,Trigger1M)),NA())</f>
        <v>1.8816593072884129E-2</v>
      </c>
      <c r="K2778" s="52">
        <f>IFERROR(_xll.qlIndexFixing(ONIndex1M,I2778,TRUE,_xll.ohTrigger(RecalcTrigger,Trigger1M)),NA())</f>
        <v>1.8807843110790756E-2</v>
      </c>
      <c r="L2778" s="52">
        <f>IFERROR(_xll.qlIndexFixing(Index3M,H2778,TRUE,_xll.ohTrigger(RecalcTrigger,Trigger3M)),NA())</f>
        <v>2.0343052022082524E-2</v>
      </c>
      <c r="M2778" s="52">
        <f>IFERROR(_xll.qlIndexFixing(ONIndex3M,I2778,TRUE,_xll.ohTrigger(RecalcTrigger,Trigger3M)),NA())</f>
        <v>2.0304587458745971E-2</v>
      </c>
      <c r="N2778" s="52">
        <f>IFERROR(_xll.qlIndexFixing(Index6M,$H2778,TRUE,_xll.ohTrigger(RecalcTrigger,Trigger6M)),NA())</f>
        <v>2.1893024862638964E-2</v>
      </c>
      <c r="O2778" s="52">
        <f>IFERROR(_xll.qlIndexFixing(ONIndex6M,I2778,TRUE,_xll.ohTrigger(RecalcTrigger,Trigger6M)),NA())</f>
        <v>2.1801988922982574E-2</v>
      </c>
      <c r="P2778" s="52">
        <f>IFERROR(_xll.qlIndexFixing(Index1Y,$H2778,TRUE,_xll.ohTrigger(RecalcTrigger,Trigger1Y)),NA())</f>
        <v>2.3795734695336825E-2</v>
      </c>
      <c r="Q2778" s="52">
        <f>IFERROR(_xll.qlIndexFixing(ONIndex1Y,I2778,TRUE,_xll.ohTrigger(RecalcTrigger,Trigger1Y)),NA())</f>
        <v>2.3568345321169915E-2</v>
      </c>
    </row>
    <row r="2779" spans="2:17" x14ac:dyDescent="0.2">
      <c r="B2779" s="46" t="s">
        <v>51</v>
      </c>
      <c r="D2779" s="49">
        <f>_xll.qlCalendarAdvance(LocalCalendar,$D2778,B2779,"f",FALSE)</f>
        <v>59112</v>
      </c>
      <c r="E2779" s="49">
        <f>_xll.qlInterestRateIndexValueDate(IndexON,D2779)</f>
        <v>59112</v>
      </c>
      <c r="F2779" s="52">
        <f>IFERROR(_xll.qlIndexFixing(IndexON,D2779,TRUE,_xll.ohTrigger(RecalcTrigger,TriggerON)),NA())</f>
        <v>1.6811433971799516E-2</v>
      </c>
      <c r="H2779" s="49">
        <f>_xll.qlCalendarAdvance(IborCalendar,$H2778,B2779,"f",FALSE)</f>
        <v>59098</v>
      </c>
      <c r="I2779" s="49">
        <f>_xll.qlInterestRateIndexValueDate(Index1M,$H2779)</f>
        <v>59100</v>
      </c>
      <c r="J2779" s="52">
        <f>IFERROR(_xll.qlIndexFixing(Index1M,$H2779,TRUE,_xll.ohTrigger(RecalcTrigger,Trigger1M)),NA())</f>
        <v>1.8814098505668109E-2</v>
      </c>
      <c r="K2779" s="52">
        <f>IFERROR(_xll.qlIndexFixing(ONIndex1M,I2779,TRUE,_xll.ohTrigger(RecalcTrigger,Trigger1M)),NA())</f>
        <v>1.880533098910675E-2</v>
      </c>
      <c r="L2779" s="52">
        <f>IFERROR(_xll.qlIndexFixing(Index3M,H2779,TRUE,_xll.ohTrigger(RecalcTrigger,Trigger3M)),NA())</f>
        <v>2.0340478163802422E-2</v>
      </c>
      <c r="M2779" s="52">
        <f>IFERROR(_xll.qlIndexFixing(ONIndex3M,I2779,TRUE,_xll.ohTrigger(RecalcTrigger,Trigger3M)),NA())</f>
        <v>2.0302385385688737E-2</v>
      </c>
      <c r="N2779" s="52">
        <f>IFERROR(_xll.qlIndexFixing(Index6M,$H2779,TRUE,_xll.ohTrigger(RecalcTrigger,Trigger6M)),NA())</f>
        <v>2.1890913920981449E-2</v>
      </c>
      <c r="O2779" s="52">
        <f>IFERROR(_xll.qlIndexFixing(ONIndex6M,I2779,TRUE,_xll.ohTrigger(RecalcTrigger,Trigger6M)),NA())</f>
        <v>2.179978125019133E-2</v>
      </c>
      <c r="P2779" s="52">
        <f>IFERROR(_xll.qlIndexFixing(Index1Y,$H2779,TRUE,_xll.ohTrigger(RecalcTrigger,Trigger1Y)),NA())</f>
        <v>2.3793684769939656E-2</v>
      </c>
      <c r="Q2779" s="52">
        <f>IFERROR(_xll.qlIndexFixing(ONIndex1Y,I2779,TRUE,_xll.ohTrigger(RecalcTrigger,Trigger1Y)),NA())</f>
        <v>2.3566090637343606E-2</v>
      </c>
    </row>
    <row r="2780" spans="2:17" x14ac:dyDescent="0.2">
      <c r="B2780" s="46" t="s">
        <v>51</v>
      </c>
      <c r="D2780" s="49">
        <f>_xll.qlCalendarAdvance(LocalCalendar,$D2779,B2780,"f",FALSE)</f>
        <v>59119</v>
      </c>
      <c r="E2780" s="49">
        <f>_xll.qlInterestRateIndexValueDate(IndexON,D2780)</f>
        <v>59119</v>
      </c>
      <c r="F2780" s="52">
        <f>IFERROR(_xll.qlIndexFixing(IndexON,D2780,TRUE,_xll.ohTrigger(RecalcTrigger,TriggerON)),NA())</f>
        <v>1.6809308690808322E-2</v>
      </c>
      <c r="H2780" s="49">
        <f>_xll.qlCalendarAdvance(IborCalendar,$H2779,B2780,"f",FALSE)</f>
        <v>59105</v>
      </c>
      <c r="I2780" s="49">
        <f>_xll.qlInterestRateIndexValueDate(Index1M,$H2780)</f>
        <v>59107</v>
      </c>
      <c r="J2780" s="52">
        <f>IFERROR(_xll.qlIndexFixing(Index1M,$H2780,TRUE,_xll.ohTrigger(RecalcTrigger,Trigger1M)),NA())</f>
        <v>1.8811614554161693E-2</v>
      </c>
      <c r="K2780" s="52">
        <f>IFERROR(_xll.qlIndexFixing(ONIndex1M,I2780,TRUE,_xll.ohTrigger(RecalcTrigger,Trigger1M)),NA())</f>
        <v>1.8802829467130522E-2</v>
      </c>
      <c r="L2780" s="52">
        <f>IFERROR(_xll.qlIndexFixing(Index3M,H2780,TRUE,_xll.ohTrigger(RecalcTrigger,Trigger3M)),NA())</f>
        <v>2.0338334814463559E-2</v>
      </c>
      <c r="M2780" s="52">
        <f>IFERROR(_xll.qlIndexFixing(ONIndex3M,I2780,TRUE,_xll.ohTrigger(RecalcTrigger,Trigger3M)),NA())</f>
        <v>2.030019260410576E-2</v>
      </c>
      <c r="N2780" s="52">
        <f>IFERROR(_xll.qlIndexFixing(Index6M,$H2780,TRUE,_xll.ohTrigger(RecalcTrigger,Trigger6M)),NA())</f>
        <v>2.1888812426400457E-2</v>
      </c>
      <c r="O2780" s="52">
        <f>IFERROR(_xll.qlIndexFixing(ONIndex6M,I2780,TRUE,_xll.ohTrigger(RecalcTrigger,Trigger6M)),NA())</f>
        <v>2.1797582920619618E-2</v>
      </c>
      <c r="P2780" s="52">
        <f>IFERROR(_xll.qlIndexFixing(Index1Y,$H2780,TRUE,_xll.ohTrigger(RecalcTrigger,Trigger1Y)),NA())</f>
        <v>2.3791644810144241E-2</v>
      </c>
      <c r="Q2780" s="52">
        <f>IFERROR(_xll.qlIndexFixing(ONIndex1Y,I2780,TRUE,_xll.ohTrigger(RecalcTrigger,Trigger1Y)),NA())</f>
        <v>2.3563845681016105E-2</v>
      </c>
    </row>
    <row r="2781" spans="2:17" x14ac:dyDescent="0.2">
      <c r="B2781" s="46" t="s">
        <v>51</v>
      </c>
      <c r="D2781" s="49">
        <f>_xll.qlCalendarAdvance(LocalCalendar,$D2780,B2781,"f",FALSE)</f>
        <v>59126</v>
      </c>
      <c r="E2781" s="49">
        <f>_xll.qlInterestRateIndexValueDate(IndexON,D2781)</f>
        <v>59126</v>
      </c>
      <c r="F2781" s="52">
        <f>IFERROR(_xll.qlIndexFixing(IndexON,D2781,TRUE,_xll.ohTrigger(RecalcTrigger,TriggerON)),NA())</f>
        <v>1.680719247576512E-2</v>
      </c>
      <c r="H2781" s="49">
        <f>_xll.qlCalendarAdvance(IborCalendar,$H2780,B2781,"f",FALSE)</f>
        <v>59112</v>
      </c>
      <c r="I2781" s="49">
        <f>_xll.qlInterestRateIndexValueDate(Index1M,$H2781)</f>
        <v>59114</v>
      </c>
      <c r="J2781" s="52">
        <f>IFERROR(_xll.qlIndexFixing(Index1M,$H2781,TRUE,_xll.ohTrigger(RecalcTrigger,Trigger1M)),NA())</f>
        <v>1.8809141218359721E-2</v>
      </c>
      <c r="K2781" s="52">
        <f>IFERROR(_xll.qlIndexFixing(ONIndex1M,I2781,TRUE,_xll.ohTrigger(RecalcTrigger,Trigger1M)),NA())</f>
        <v>1.8800338544888717E-2</v>
      </c>
      <c r="L2781" s="52">
        <f>IFERROR(_xll.qlIndexFixing(Index3M,H2781,TRUE,_xll.ohTrigger(RecalcTrigger,Trigger3M)),NA())</f>
        <v>2.0336200805522935E-2</v>
      </c>
      <c r="M2781" s="52">
        <f>IFERROR(_xll.qlIndexFixing(ONIndex3M,I2781,TRUE,_xll.ohTrigger(RecalcTrigger,Trigger3M)),NA())</f>
        <v>2.029800911399704E-2</v>
      </c>
      <c r="N2781" s="52">
        <f>IFERROR(_xll.qlIndexFixing(Index6M,$H2781,TRUE,_xll.ohTrigger(RecalcTrigger,Trigger6M)),NA())</f>
        <v>2.1886203709714055E-2</v>
      </c>
      <c r="O2781" s="52">
        <f>IFERROR(_xll.qlIndexFixing(ONIndex6M,I2781,TRUE,_xll.ohTrigger(RecalcTrigger,Trigger6M)),NA())</f>
        <v>2.1795393934267437E-2</v>
      </c>
      <c r="P2781" s="52">
        <f>IFERROR(_xll.qlIndexFixing(Index1Y,$H2781,TRUE,_xll.ohTrigger(RecalcTrigger,Trigger1Y)),NA())</f>
        <v>2.3789614815890019E-2</v>
      </c>
      <c r="Q2781" s="52">
        <f>IFERROR(_xll.qlIndexFixing(ONIndex1Y,I2781,TRUE,_xll.ohTrigger(RecalcTrigger,Trigger1Y)),NA())</f>
        <v>2.3561610452160764E-2</v>
      </c>
    </row>
    <row r="2782" spans="2:17" x14ac:dyDescent="0.2">
      <c r="B2782" s="46" t="s">
        <v>51</v>
      </c>
      <c r="D2782" s="49">
        <f>_xll.qlCalendarAdvance(LocalCalendar,$D2781,B2782,"f",FALSE)</f>
        <v>59133</v>
      </c>
      <c r="E2782" s="49">
        <f>_xll.qlInterestRateIndexValueDate(IndexON,D2782)</f>
        <v>59133</v>
      </c>
      <c r="F2782" s="52">
        <f>IFERROR(_xll.qlIndexFixing(IndexON,D2782,TRUE,_xll.ohTrigger(RecalcTrigger,TriggerON)),NA())</f>
        <v>1.6805327416178351E-2</v>
      </c>
      <c r="H2782" s="49">
        <f>_xll.qlCalendarAdvance(IborCalendar,$H2781,B2782,"f",FALSE)</f>
        <v>59119</v>
      </c>
      <c r="I2782" s="49">
        <f>_xll.qlInterestRateIndexValueDate(Index1M,$H2782)</f>
        <v>59124</v>
      </c>
      <c r="J2782" s="52">
        <f>IFERROR(_xll.qlIndexFixing(Index1M,$H2782,TRUE,_xll.ohTrigger(RecalcTrigger,Trigger1M)),NA())</f>
        <v>1.8805310059022418E-2</v>
      </c>
      <c r="K2782" s="52">
        <f>IFERROR(_xll.qlIndexFixing(ONIndex1M,I2782,TRUE,_xll.ohTrigger(RecalcTrigger,Trigger1M)),NA())</f>
        <v>1.8796170038735127E-2</v>
      </c>
      <c r="L2782" s="52">
        <f>IFERROR(_xll.qlIndexFixing(Index3M,H2782,TRUE,_xll.ohTrigger(RecalcTrigger,Trigger3M)),NA())</f>
        <v>2.0332321448381256E-2</v>
      </c>
      <c r="M2782" s="52">
        <f>IFERROR(_xll.qlIndexFixing(ONIndex3M,I2782,TRUE,_xll.ohTrigger(RecalcTrigger,Trigger3M)),NA())</f>
        <v>2.0294071311752759E-2</v>
      </c>
      <c r="N2782" s="52">
        <f>IFERROR(_xll.qlIndexFixing(Index6M,$H2782,TRUE,_xll.ohTrigger(RecalcTrigger,Trigger6M)),NA())</f>
        <v>2.1883748127208585E-2</v>
      </c>
      <c r="O2782" s="52">
        <f>IFERROR(_xll.qlIndexFixing(ONIndex6M,I2782,TRUE,_xll.ohTrigger(RecalcTrigger,Trigger6M)),NA())</f>
        <v>2.1791274107254566E-2</v>
      </c>
      <c r="P2782" s="52">
        <f>IFERROR(_xll.qlIndexFixing(Index1Y,$H2782,TRUE,_xll.ohTrigger(RecalcTrigger,Trigger1Y)),NA())</f>
        <v>2.3785447959280382E-2</v>
      </c>
      <c r="Q2782" s="52">
        <f>IFERROR(_xll.qlIndexFixing(ONIndex1Y,I2782,TRUE,_xll.ohTrigger(RecalcTrigger,Trigger1Y)),NA())</f>
        <v>2.355720927431193E-2</v>
      </c>
    </row>
    <row r="2783" spans="2:17" x14ac:dyDescent="0.2">
      <c r="B2783" s="46" t="s">
        <v>51</v>
      </c>
      <c r="D2783" s="49">
        <f>_xll.qlCalendarAdvance(LocalCalendar,$D2782,B2783,"f",FALSE)</f>
        <v>59140</v>
      </c>
      <c r="E2783" s="49">
        <f>_xll.qlInterestRateIndexValueDate(IndexON,D2783)</f>
        <v>59140</v>
      </c>
      <c r="F2783" s="52">
        <f>IFERROR(_xll.qlIndexFixing(IndexON,D2783,TRUE,_xll.ohTrigger(RecalcTrigger,TriggerON)),NA())</f>
        <v>1.6802987242963141E-2</v>
      </c>
      <c r="H2783" s="49">
        <f>_xll.qlCalendarAdvance(IborCalendar,$H2782,B2783,"f",FALSE)</f>
        <v>59126</v>
      </c>
      <c r="I2783" s="49">
        <f>_xll.qlInterestRateIndexValueDate(Index1M,$H2783)</f>
        <v>59128</v>
      </c>
      <c r="J2783" s="52">
        <f>IFERROR(_xll.qlIndexFixing(Index1M,$H2783,TRUE,_xll.ohTrigger(RecalcTrigger,Trigger1M)),NA())</f>
        <v>1.8804226393843319E-2</v>
      </c>
      <c r="K2783" s="52">
        <f>IFERROR(_xll.qlIndexFixing(ONIndex1M,I2783,TRUE,_xll.ohTrigger(RecalcTrigger,Trigger1M)),NA())</f>
        <v>1.8795388499555088E-2</v>
      </c>
      <c r="L2783" s="52">
        <f>IFERROR(_xll.qlIndexFixing(Index3M,H2783,TRUE,_xll.ohTrigger(RecalcTrigger,Trigger3M)),NA())</f>
        <v>2.0332384712143572E-2</v>
      </c>
      <c r="M2783" s="52">
        <f>IFERROR(_xll.qlIndexFixing(ONIndex3M,I2783,TRUE,_xll.ohTrigger(RecalcTrigger,Trigger3M)),NA())</f>
        <v>2.0293670008282305E-2</v>
      </c>
      <c r="N2783" s="52">
        <f>IFERROR(_xll.qlIndexFixing(Index6M,$H2783,TRUE,_xll.ohTrigger(RecalcTrigger,Trigger6M)),NA())</f>
        <v>2.1882046857424932E-2</v>
      </c>
      <c r="O2783" s="52">
        <f>IFERROR(_xll.qlIndexFixing(ONIndex6M,I2783,TRUE,_xll.ohTrigger(RecalcTrigger,Trigger6M)),NA())</f>
        <v>2.179104399122167E-2</v>
      </c>
      <c r="P2783" s="52">
        <f>IFERROR(_xll.qlIndexFixing(Index1Y,$H2783,TRUE,_xll.ohTrigger(RecalcTrigger,Trigger1Y)),NA())</f>
        <v>2.3785584723762319E-2</v>
      </c>
      <c r="Q2783" s="52">
        <f>IFERROR(_xll.qlIndexFixing(ONIndex1Y,I2783,TRUE,_xll.ohTrigger(RecalcTrigger,Trigger1Y)),NA())</f>
        <v>2.3557169176919857E-2</v>
      </c>
    </row>
    <row r="2784" spans="2:17" x14ac:dyDescent="0.2">
      <c r="B2784" s="46" t="s">
        <v>51</v>
      </c>
      <c r="D2784" s="49">
        <f>_xll.qlCalendarAdvance(LocalCalendar,$D2783,B2784,"f",FALSE)</f>
        <v>59147</v>
      </c>
      <c r="E2784" s="49">
        <f>_xll.qlInterestRateIndexValueDate(IndexON,D2784)</f>
        <v>59147</v>
      </c>
      <c r="F2784" s="52">
        <f>IFERROR(_xll.qlIndexFixing(IndexON,D2784,TRUE,_xll.ohTrigger(RecalcTrigger,TriggerON)),NA())</f>
        <v>1.6800898225204364E-2</v>
      </c>
      <c r="H2784" s="49">
        <f>_xll.qlCalendarAdvance(IborCalendar,$H2783,B2784,"f",FALSE)</f>
        <v>59133</v>
      </c>
      <c r="I2784" s="49">
        <f>_xll.qlInterestRateIndexValueDate(Index1M,$H2784)</f>
        <v>59135</v>
      </c>
      <c r="J2784" s="52">
        <f>IFERROR(_xll.qlIndexFixing(Index1M,$H2784,TRUE,_xll.ohTrigger(RecalcTrigger,Trigger1M)),NA())</f>
        <v>1.8802419575637653E-2</v>
      </c>
      <c r="K2784" s="52">
        <f>IFERROR(_xll.qlIndexFixing(ONIndex1M,I2784,TRUE,_xll.ohTrigger(RecalcTrigger,Trigger1M)),NA())</f>
        <v>1.8792929376463263E-2</v>
      </c>
      <c r="L2784" s="52">
        <f>IFERROR(_xll.qlIndexFixing(Index3M,H2784,TRUE,_xll.ohTrigger(RecalcTrigger,Trigger3M)),NA())</f>
        <v>2.0329854820935755E-2</v>
      </c>
      <c r="M2784" s="52">
        <f>IFERROR(_xll.qlIndexFixing(ONIndex3M,I2784,TRUE,_xll.ohTrigger(RecalcTrigger,Trigger3M)),NA())</f>
        <v>2.0291514392676291E-2</v>
      </c>
      <c r="N2784" s="52">
        <f>IFERROR(_xll.qlIndexFixing(Index6M,$H2784,TRUE,_xll.ohTrigger(RecalcTrigger,Trigger6M)),NA())</f>
        <v>2.187998260086212E-2</v>
      </c>
      <c r="O2784" s="52">
        <f>IFERROR(_xll.qlIndexFixing(ONIndex6M,I2784,TRUE,_xll.ohTrigger(RecalcTrigger,Trigger6M)),NA())</f>
        <v>2.1788883034501438E-2</v>
      </c>
      <c r="P2784" s="52">
        <f>IFERROR(_xll.qlIndexFixing(Index1Y,$H2784,TRUE,_xll.ohTrigger(RecalcTrigger,Trigger1Y)),NA())</f>
        <v>2.3783584625770134E-2</v>
      </c>
      <c r="Q2784" s="52">
        <f>IFERROR(_xll.qlIndexFixing(ONIndex1Y,I2784,TRUE,_xll.ohTrigger(RecalcTrigger,Trigger1Y)),NA())</f>
        <v>2.3554963130560935E-2</v>
      </c>
    </row>
    <row r="2785" spans="2:17" x14ac:dyDescent="0.2">
      <c r="B2785" s="46" t="s">
        <v>51</v>
      </c>
      <c r="D2785" s="49">
        <f>_xll.qlCalendarAdvance(LocalCalendar,$D2784,B2785,"f",FALSE)</f>
        <v>59154</v>
      </c>
      <c r="E2785" s="49">
        <f>_xll.qlInterestRateIndexValueDate(IndexON,D2785)</f>
        <v>59154</v>
      </c>
      <c r="F2785" s="52">
        <f>IFERROR(_xll.qlIndexFixing(IndexON,D2785,TRUE,_xll.ohTrigger(RecalcTrigger,TriggerON)),NA())</f>
        <v>1.6798818273313643E-2</v>
      </c>
      <c r="H2785" s="49">
        <f>_xll.qlCalendarAdvance(IborCalendar,$H2784,B2785,"f",FALSE)</f>
        <v>59140</v>
      </c>
      <c r="I2785" s="49">
        <f>_xll.qlInterestRateIndexValueDate(Index1M,$H2785)</f>
        <v>59142</v>
      </c>
      <c r="J2785" s="52">
        <f>IFERROR(_xll.qlIndexFixing(Index1M,$H2785,TRUE,_xll.ohTrigger(RecalcTrigger,Trigger1M)),NA())</f>
        <v>1.8799671963178055E-2</v>
      </c>
      <c r="K2785" s="52">
        <f>IFERROR(_xll.qlIndexFixing(ONIndex1M,I2785,TRUE,_xll.ohTrigger(RecalcTrigger,Trigger1M)),NA())</f>
        <v>1.8790480853105862E-2</v>
      </c>
      <c r="L2785" s="52">
        <f>IFERROR(_xll.qlIndexFixing(Index3M,H2785,TRUE,_xll.ohTrigger(RecalcTrigger,Trigger3M)),NA())</f>
        <v>2.0326058852990769E-2</v>
      </c>
      <c r="M2785" s="52">
        <f>IFERROR(_xll.qlIndexFixing(ONIndex3M,I2785,TRUE,_xll.ohTrigger(RecalcTrigger,Trigger3M)),NA())</f>
        <v>2.0289368068517888E-2</v>
      </c>
      <c r="N2785" s="52">
        <f>IFERROR(_xll.qlIndexFixing(Index6M,$H2785,TRUE,_xll.ohTrigger(RecalcTrigger,Trigger6M)),NA())</f>
        <v>2.187844665861172E-2</v>
      </c>
      <c r="O2785" s="52">
        <f>IFERROR(_xll.qlIndexFixing(ONIndex6M,I2785,TRUE,_xll.ohTrigger(RecalcTrigger,Trigger6M)),NA())</f>
        <v>2.1786731420974093E-2</v>
      </c>
      <c r="P2785" s="52">
        <f>IFERROR(_xll.qlIndexFixing(Index1Y,$H2785,TRUE,_xll.ohTrigger(RecalcTrigger,Trigger1Y)),NA())</f>
        <v>2.3781594493078029E-2</v>
      </c>
      <c r="Q2785" s="52">
        <f>IFERROR(_xll.qlIndexFixing(ONIndex1Y,I2785,TRUE,_xll.ohTrigger(RecalcTrigger,Trigger1Y)),NA())</f>
        <v>2.3552766811620884E-2</v>
      </c>
    </row>
    <row r="2786" spans="2:17" x14ac:dyDescent="0.2">
      <c r="B2786" s="46" t="s">
        <v>51</v>
      </c>
      <c r="D2786" s="49">
        <f>_xll.qlCalendarAdvance(LocalCalendar,$D2785,B2786,"f",FALSE)</f>
        <v>59161</v>
      </c>
      <c r="E2786" s="49">
        <f>_xll.qlInterestRateIndexValueDate(IndexON,D2786)</f>
        <v>59161</v>
      </c>
      <c r="F2786" s="52">
        <f>IFERROR(_xll.qlIndexFixing(IndexON,D2786,TRUE,_xll.ohTrigger(RecalcTrigger,TriggerON)),NA())</f>
        <v>1.6796747387290978E-2</v>
      </c>
      <c r="H2786" s="49">
        <f>_xll.qlCalendarAdvance(IborCalendar,$H2785,B2786,"f",FALSE)</f>
        <v>59147</v>
      </c>
      <c r="I2786" s="49">
        <f>_xll.qlInterestRateIndexValueDate(Index1M,$H2786)</f>
        <v>59149</v>
      </c>
      <c r="J2786" s="52">
        <f>IFERROR(_xll.qlIndexFixing(Index1M,$H2786,TRUE,_xll.ohTrigger(RecalcTrigger,Trigger1M)),NA())</f>
        <v>1.8796933774681869E-2</v>
      </c>
      <c r="K2786" s="52">
        <f>IFERROR(_xll.qlIndexFixing(ONIndex1M,I2786,TRUE,_xll.ohTrigger(RecalcTrigger,Trigger1M)),NA())</f>
        <v>1.8788042929429594E-2</v>
      </c>
      <c r="L2786" s="52">
        <f>IFERROR(_xll.qlIndexFixing(Index3M,H2786,TRUE,_xll.ohTrigger(RecalcTrigger,Trigger3M)),NA())</f>
        <v>2.0323969347890269E-2</v>
      </c>
      <c r="M2786" s="52">
        <f>IFERROR(_xll.qlIndexFixing(ONIndex3M,I2786,TRUE,_xll.ohTrigger(RecalcTrigger,Trigger3M)),NA())</f>
        <v>2.0287231035860387E-2</v>
      </c>
      <c r="N2786" s="52">
        <f>IFERROR(_xll.qlIndexFixing(Index6M,$H2786,TRUE,_xll.ohTrigger(RecalcTrigger,Trigger6M)),NA())</f>
        <v>2.1876401845871928E-2</v>
      </c>
      <c r="O2786" s="52">
        <f>IFERROR(_xll.qlIndexFixing(ONIndex6M,I2786,TRUE,_xll.ohTrigger(RecalcTrigger,Trigger6M)),NA())</f>
        <v>2.1784589150692923E-2</v>
      </c>
      <c r="P2786" s="52">
        <f>IFERROR(_xll.qlIndexFixing(Index1Y,$H2786,TRUE,_xll.ohTrigger(RecalcTrigger,Trigger1Y)),NA())</f>
        <v>2.3779614325628511E-2</v>
      </c>
      <c r="Q2786" s="52">
        <f>IFERROR(_xll.qlIndexFixing(ONIndex1Y,I2786,TRUE,_xll.ohTrigger(RecalcTrigger,Trigger1Y)),NA())</f>
        <v>2.3550580220206285E-2</v>
      </c>
    </row>
    <row r="2787" spans="2:17" x14ac:dyDescent="0.2">
      <c r="B2787" s="46" t="s">
        <v>51</v>
      </c>
      <c r="D2787" s="49">
        <f>_xll.qlCalendarAdvance(LocalCalendar,$D2786,B2787,"f",FALSE)</f>
        <v>59168</v>
      </c>
      <c r="E2787" s="49">
        <f>_xll.qlInterestRateIndexValueDate(IndexON,D2787)</f>
        <v>59168</v>
      </c>
      <c r="F2787" s="52">
        <f>IFERROR(_xll.qlIndexFixing(IndexON,D2787,TRUE,_xll.ohTrigger(RecalcTrigger,TriggerON)),NA())</f>
        <v>1.6794685566976497E-2</v>
      </c>
      <c r="H2787" s="49">
        <f>_xll.qlCalendarAdvance(IborCalendar,$H2786,B2787,"f",FALSE)</f>
        <v>59154</v>
      </c>
      <c r="I2787" s="49">
        <f>_xll.qlInterestRateIndexValueDate(Index1M,$H2787)</f>
        <v>59156</v>
      </c>
      <c r="J2787" s="52">
        <f>IFERROR(_xll.qlIndexFixing(Index1M,$H2787,TRUE,_xll.ohTrigger(RecalcTrigger,Trigger1M)),NA())</f>
        <v>1.8794843328698296E-2</v>
      </c>
      <c r="K2787" s="52">
        <f>IFERROR(_xll.qlIndexFixing(ONIndex1M,I2787,TRUE,_xll.ohTrigger(RecalcTrigger,Trigger1M)),NA())</f>
        <v>1.8785615605514394E-2</v>
      </c>
      <c r="L2787" s="52">
        <f>IFERROR(_xll.qlIndexFixing(Index3M,H2787,TRUE,_xll.ohTrigger(RecalcTrigger,Trigger3M)),NA())</f>
        <v>2.032188918094846E-2</v>
      </c>
      <c r="M2787" s="52">
        <f>IFERROR(_xll.qlIndexFixing(ONIndex3M,I2787,TRUE,_xll.ohTrigger(RecalcTrigger,Trigger3M)),NA())</f>
        <v>2.0285103294677143E-2</v>
      </c>
      <c r="N2787" s="52">
        <f>IFERROR(_xll.qlIndexFixing(Index6M,$H2787,TRUE,_xll.ohTrigger(RecalcTrigger,Trigger6M)),NA())</f>
        <v>2.1874366480002676E-2</v>
      </c>
      <c r="O2787" s="52">
        <f>IFERROR(_xll.qlIndexFixing(ONIndex6M,I2787,TRUE,_xll.ohTrigger(RecalcTrigger,Trigger6M)),NA())</f>
        <v>2.178245622360464E-2</v>
      </c>
      <c r="P2787" s="52">
        <f>IFERROR(_xll.qlIndexFixing(Index1Y,$H2787,TRUE,_xll.ohTrigger(RecalcTrigger,Trigger1Y)),NA())</f>
        <v>2.3777644123362109E-2</v>
      </c>
      <c r="Q2787" s="52">
        <f>IFERROR(_xll.qlIndexFixing(ONIndex1Y,I2787,TRUE,_xll.ohTrigger(RecalcTrigger,Trigger1Y)),NA())</f>
        <v>2.3548403356237202E-2</v>
      </c>
    </row>
    <row r="2788" spans="2:17" x14ac:dyDescent="0.2">
      <c r="B2788" s="46" t="s">
        <v>51</v>
      </c>
      <c r="D2788" s="49">
        <f>_xll.qlCalendarAdvance(LocalCalendar,$D2787,B2788,"f",FALSE)</f>
        <v>59175</v>
      </c>
      <c r="E2788" s="49">
        <f>_xll.qlInterestRateIndexValueDate(IndexON,D2788)</f>
        <v>59175</v>
      </c>
      <c r="F2788" s="52">
        <f>IFERROR(_xll.qlIndexFixing(IndexON,D2788,TRUE,_xll.ohTrigger(RecalcTrigger,TriggerON)),NA())</f>
        <v>1.6792632812530073E-2</v>
      </c>
      <c r="H2788" s="49">
        <f>_xll.qlCalendarAdvance(IborCalendar,$H2787,B2788,"f",FALSE)</f>
        <v>59161</v>
      </c>
      <c r="I2788" s="49">
        <f>_xll.qlInterestRateIndexValueDate(Index1M,$H2788)</f>
        <v>59163</v>
      </c>
      <c r="J2788" s="52">
        <f>IFERROR(_xll.qlIndexFixing(Index1M,$H2788,TRUE,_xll.ohTrigger(RecalcTrigger,Trigger1M)),NA())</f>
        <v>1.8792125106905644E-2</v>
      </c>
      <c r="K2788" s="52">
        <f>IFERROR(_xll.qlIndexFixing(ONIndex1M,I2788,TRUE,_xll.ohTrigger(RecalcTrigger,Trigger1M)),NA())</f>
        <v>1.8783834615300421E-2</v>
      </c>
      <c r="L2788" s="52">
        <f>IFERROR(_xll.qlIndexFixing(Index3M,H2788,TRUE,_xll.ohTrigger(RecalcTrigger,Trigger3M)),NA())</f>
        <v>2.0319818352149355E-2</v>
      </c>
      <c r="M2788" s="52">
        <f>IFERROR(_xll.qlIndexFixing(ONIndex3M,I2788,TRUE,_xll.ohTrigger(RecalcTrigger,Trigger3M)),NA())</f>
        <v>2.028382581510968E-2</v>
      </c>
      <c r="N2788" s="52">
        <f>IFERROR(_xll.qlIndexFixing(Index6M,$H2788,TRUE,_xll.ohTrigger(RecalcTrigger,Trigger6M)),NA())</f>
        <v>2.187234056097629E-2</v>
      </c>
      <c r="O2788" s="52">
        <f>IFERROR(_xll.qlIndexFixing(ONIndex6M,I2788,TRUE,_xll.ohTrigger(RecalcTrigger,Trigger6M)),NA())</f>
        <v>2.1781347827552366E-2</v>
      </c>
      <c r="P2788" s="52">
        <f>IFERROR(_xll.qlIndexFixing(Index1Y,$H2788,TRUE,_xll.ohTrigger(RecalcTrigger,Trigger1Y)),NA())</f>
        <v>2.3776974863508309E-2</v>
      </c>
      <c r="Q2788" s="52">
        <f>IFERROR(_xll.qlIndexFixing(ONIndex1Y,I2788,TRUE,_xll.ohTrigger(RecalcTrigger,Trigger1Y)),NA())</f>
        <v>2.3547467551491508E-2</v>
      </c>
    </row>
    <row r="2789" spans="2:17" x14ac:dyDescent="0.2">
      <c r="B2789" s="46" t="s">
        <v>51</v>
      </c>
      <c r="D2789" s="49">
        <f>_xll.qlCalendarAdvance(LocalCalendar,$D2788,B2789,"f",FALSE)</f>
        <v>59182</v>
      </c>
      <c r="E2789" s="49">
        <f>_xll.qlInterestRateIndexValueDate(IndexON,D2789)</f>
        <v>59182</v>
      </c>
      <c r="F2789" s="52">
        <f>IFERROR(_xll.qlIndexFixing(IndexON,D2789,TRUE,_xll.ohTrigger(RecalcTrigger,TriggerON)),NA())</f>
        <v>1.6790589123871769E-2</v>
      </c>
      <c r="H2789" s="49">
        <f>_xll.qlCalendarAdvance(IborCalendar,$H2788,B2789,"f",FALSE)</f>
        <v>59168</v>
      </c>
      <c r="I2789" s="49">
        <f>_xll.qlInterestRateIndexValueDate(Index1M,$H2789)</f>
        <v>59170</v>
      </c>
      <c r="J2789" s="52">
        <f>IFERROR(_xll.qlIndexFixing(Index1M,$H2789,TRUE,_xll.ohTrigger(RecalcTrigger,Trigger1M)),NA())</f>
        <v>1.8790057159122631E-2</v>
      </c>
      <c r="K2789" s="52">
        <f>IFERROR(_xll.qlIndexFixing(ONIndex1M,I2789,TRUE,_xll.ohTrigger(RecalcTrigger,Trigger1M)),NA())</f>
        <v>1.8781111219823288E-2</v>
      </c>
      <c r="L2789" s="52">
        <f>IFERROR(_xll.qlIndexFixing(Index3M,H2789,TRUE,_xll.ohTrigger(RecalcTrigger,Trigger3M)),NA())</f>
        <v>2.0318183789755601E-2</v>
      </c>
      <c r="M2789" s="52">
        <f>IFERROR(_xll.qlIndexFixing(ONIndex3M,I2789,TRUE,_xll.ohTrigger(RecalcTrigger,Trigger3M)),NA())</f>
        <v>2.0281296682878036E-2</v>
      </c>
      <c r="N2789" s="52">
        <f>IFERROR(_xll.qlIndexFixing(Index6M,$H2789,TRUE,_xll.ohTrigger(RecalcTrigger,Trigger6M)),NA())</f>
        <v>2.1870324088763347E-2</v>
      </c>
      <c r="O2789" s="52">
        <f>IFERROR(_xll.qlIndexFixing(ONIndex6M,I2789,TRUE,_xll.ohTrigger(RecalcTrigger,Trigger6M)),NA())</f>
        <v>2.1778726496564094E-2</v>
      </c>
      <c r="P2789" s="52">
        <f>IFERROR(_xll.qlIndexFixing(Index1Y,$H2789,TRUE,_xll.ohTrigger(RecalcTrigger,Trigger1Y)),NA())</f>
        <v>2.377179602738877E-2</v>
      </c>
      <c r="Q2789" s="52">
        <f>IFERROR(_xll.qlIndexFixing(ONIndex1Y,I2789,TRUE,_xll.ohTrigger(RecalcTrigger,Trigger1Y)),NA())</f>
        <v>2.3544694990642601E-2</v>
      </c>
    </row>
    <row r="2790" spans="2:17" x14ac:dyDescent="0.2">
      <c r="B2790" s="46" t="s">
        <v>51</v>
      </c>
      <c r="D2790" s="49">
        <f>_xll.qlCalendarAdvance(LocalCalendar,$D2789,B2790,"f",FALSE)</f>
        <v>59189</v>
      </c>
      <c r="E2790" s="49">
        <f>_xll.qlInterestRateIndexValueDate(IndexON,D2790)</f>
        <v>59189</v>
      </c>
      <c r="F2790" s="52">
        <f>IFERROR(_xll.qlIndexFixing(IndexON,D2790,TRUE,_xll.ohTrigger(RecalcTrigger,TriggerON)),NA())</f>
        <v>1.6788554500921649E-2</v>
      </c>
      <c r="H2790" s="49">
        <f>_xll.qlCalendarAdvance(IborCalendar,$H2789,B2790,"f",FALSE)</f>
        <v>59175</v>
      </c>
      <c r="I2790" s="49">
        <f>_xll.qlInterestRateIndexValueDate(Index1M,$H2790)</f>
        <v>59177</v>
      </c>
      <c r="J2790" s="52">
        <f>IFERROR(_xll.qlIndexFixing(Index1M,$H2790,TRUE,_xll.ohTrigger(RecalcTrigger,Trigger1M)),NA())</f>
        <v>1.8787358901735753E-2</v>
      </c>
      <c r="K2790" s="52">
        <f>IFERROR(_xll.qlIndexFixing(ONIndex1M,I2790,TRUE,_xll.ohTrigger(RecalcTrigger,Trigger1M)),NA())</f>
        <v>1.8778397231988819E-2</v>
      </c>
      <c r="L2790" s="52">
        <f>IFERROR(_xll.qlIndexFixing(Index3M,H2790,TRUE,_xll.ohTrigger(RecalcTrigger,Trigger3M)),NA())</f>
        <v>2.0315704708926852E-2</v>
      </c>
      <c r="M2790" s="52">
        <f>IFERROR(_xll.qlIndexFixing(ONIndex3M,I2790,TRUE,_xll.ohTrigger(RecalcTrigger,Trigger3M)),NA())</f>
        <v>2.0278775820079531E-2</v>
      </c>
      <c r="N2790" s="52">
        <f>IFERROR(_xll.qlIndexFixing(Index6M,$H2790,TRUE,_xll.ohTrigger(RecalcTrigger,Trigger6M)),NA())</f>
        <v>2.1867795433797424E-2</v>
      </c>
      <c r="O2790" s="52">
        <f>IFERROR(_xll.qlIndexFixing(ONIndex6M,I2790,TRUE,_xll.ohTrigger(RecalcTrigger,Trigger6M)),NA())</f>
        <v>2.1776113501630334E-2</v>
      </c>
      <c r="P2790" s="52">
        <f>IFERROR(_xll.qlIndexFixing(Index1Y,$H2790,TRUE,_xll.ohTrigger(RecalcTrigger,Trigger1Y)),NA())</f>
        <v>2.3771793307076593E-2</v>
      </c>
      <c r="Q2790" s="52">
        <f>IFERROR(_xll.qlIndexFixing(ONIndex1Y,I2790,TRUE,_xll.ohTrigger(RecalcTrigger,Trigger1Y)),NA())</f>
        <v>2.3541931129376081E-2</v>
      </c>
    </row>
    <row r="2791" spans="2:17" x14ac:dyDescent="0.2">
      <c r="B2791" s="46" t="s">
        <v>51</v>
      </c>
      <c r="D2791" s="49">
        <f>_xll.qlCalendarAdvance(LocalCalendar,$D2790,B2791,"f",FALSE)</f>
        <v>59196</v>
      </c>
      <c r="E2791" s="49">
        <f>_xll.qlInterestRateIndexValueDate(IndexON,D2791)</f>
        <v>59196</v>
      </c>
      <c r="F2791" s="52">
        <f>IFERROR(_xll.qlIndexFixing(IndexON,D2791,TRUE,_xll.ohTrigger(RecalcTrigger,TriggerON)),NA())</f>
        <v>1.6786528943839585E-2</v>
      </c>
      <c r="H2791" s="49">
        <f>_xll.qlCalendarAdvance(IborCalendar,$H2790,B2791,"f",FALSE)</f>
        <v>59182</v>
      </c>
      <c r="I2791" s="49">
        <f>_xll.qlInterestRateIndexValueDate(Index1M,$H2791)</f>
        <v>59184</v>
      </c>
      <c r="J2791" s="52">
        <f>IFERROR(_xll.qlIndexFixing(Index1M,$H2791,TRUE,_xll.ohTrigger(RecalcTrigger,Trigger1M)),NA())</f>
        <v>1.8784991722612065E-2</v>
      </c>
      <c r="K2791" s="52">
        <f>IFERROR(_xll.qlIndexFixing(ONIndex1M,I2791,TRUE,_xll.ohTrigger(RecalcTrigger,Trigger1M)),NA())</f>
        <v>1.8776332034955434E-2</v>
      </c>
      <c r="L2791" s="52">
        <f>IFERROR(_xll.qlIndexFixing(Index3M,H2791,TRUE,_xll.ohTrigger(RecalcTrigger,Trigger3M)),NA())</f>
        <v>2.0313661894474144E-2</v>
      </c>
      <c r="M2791" s="52">
        <f>IFERROR(_xll.qlIndexFixing(ONIndex3M,I2791,TRUE,_xll.ohTrigger(RecalcTrigger,Trigger3M)),NA())</f>
        <v>2.0277107332311584E-2</v>
      </c>
      <c r="N2791" s="52">
        <f>IFERROR(_xll.qlIndexFixing(Index6M,$H2791,TRUE,_xll.ohTrigger(RecalcTrigger,Trigger6M)),NA())</f>
        <v>2.186579730107251E-2</v>
      </c>
      <c r="O2791" s="52">
        <f>IFERROR(_xll.qlIndexFixing(ONIndex6M,I2791,TRUE,_xll.ohTrigger(RecalcTrigger,Trigger6M)),NA())</f>
        <v>2.1774527125633103E-2</v>
      </c>
      <c r="P2791" s="52">
        <f>IFERROR(_xll.qlIndexFixing(Index1Y,$H2791,TRUE,_xll.ohTrigger(RecalcTrigger,Trigger1Y)),NA())</f>
        <v>2.3770510167080431E-2</v>
      </c>
      <c r="Q2791" s="52">
        <f>IFERROR(_xll.qlIndexFixing(ONIndex1Y,I2791,TRUE,_xll.ohTrigger(RecalcTrigger,Trigger1Y)),NA())</f>
        <v>2.3540410464668593E-2</v>
      </c>
    </row>
    <row r="2792" spans="2:17" x14ac:dyDescent="0.2">
      <c r="B2792" s="46" t="s">
        <v>51</v>
      </c>
      <c r="D2792" s="49">
        <f>_xll.qlCalendarAdvance(LocalCalendar,$D2791,B2792,"f",FALSE)</f>
        <v>59203</v>
      </c>
      <c r="E2792" s="49">
        <f>_xll.qlInterestRateIndexValueDate(IndexON,D2792)</f>
        <v>59203</v>
      </c>
      <c r="F2792" s="52">
        <f>IFERROR(_xll.qlIndexFixing(IndexON,D2792,TRUE,_xll.ohTrigger(RecalcTrigger,TriggerON)),NA())</f>
        <v>1.6784512452705513E-2</v>
      </c>
      <c r="H2792" s="49">
        <f>_xll.qlCalendarAdvance(IborCalendar,$H2791,B2792,"f",FALSE)</f>
        <v>59189</v>
      </c>
      <c r="I2792" s="49">
        <f>_xll.qlInterestRateIndexValueDate(Index1M,$H2792)</f>
        <v>59191</v>
      </c>
      <c r="J2792" s="52">
        <f>IFERROR(_xll.qlIndexFixing(Index1M,$H2792,TRUE,_xll.ohTrigger(RecalcTrigger,Trigger1M)),NA())</f>
        <v>1.8782957526345956E-2</v>
      </c>
      <c r="K2792" s="52">
        <f>IFERROR(_xll.qlIndexFixing(ONIndex1M,I2792,TRUE,_xll.ohTrigger(RecalcTrigger,Trigger1M)),NA())</f>
        <v>1.8773637981555069E-2</v>
      </c>
      <c r="L2792" s="52">
        <f>IFERROR(_xll.qlIndexFixing(Index3M,H2792,TRUE,_xll.ohTrigger(RecalcTrigger,Trigger3M)),NA())</f>
        <v>2.0311628418109073E-2</v>
      </c>
      <c r="M2792" s="52">
        <f>IFERROR(_xll.qlIndexFixing(ONIndex3M,I2792,TRUE,_xll.ohTrigger(RecalcTrigger,Trigger3M)),NA())</f>
        <v>2.0274603961034643E-2</v>
      </c>
      <c r="N2792" s="52">
        <f>IFERROR(_xll.qlIndexFixing(Index6M,$H2792,TRUE,_xll.ohTrigger(RecalcTrigger,Trigger6M)),NA())</f>
        <v>2.1863808614496209E-2</v>
      </c>
      <c r="O2792" s="52">
        <f>IFERROR(_xll.qlIndexFixing(ONIndex6M,I2792,TRUE,_xll.ohTrigger(RecalcTrigger,Trigger6M)),NA())</f>
        <v>2.1771931736322969E-2</v>
      </c>
      <c r="P2792" s="52">
        <f>IFERROR(_xll.qlIndexFixing(Index1Y,$H2792,TRUE,_xll.ohTrigger(RecalcTrigger,Trigger1Y)),NA())</f>
        <v>2.3767942587734507E-2</v>
      </c>
      <c r="Q2792" s="52">
        <f>IFERROR(_xll.qlIndexFixing(ONIndex1Y,I2792,TRUE,_xll.ohTrigger(RecalcTrigger,Trigger1Y)),NA())</f>
        <v>2.3537664948767301E-2</v>
      </c>
    </row>
    <row r="2793" spans="2:17" x14ac:dyDescent="0.2">
      <c r="B2793" s="46" t="s">
        <v>51</v>
      </c>
      <c r="D2793" s="49">
        <f>_xll.qlCalendarAdvance(LocalCalendar,$D2792,B2793,"f",FALSE)</f>
        <v>59210</v>
      </c>
      <c r="E2793" s="49">
        <f>_xll.qlInterestRateIndexValueDate(IndexON,D2793)</f>
        <v>59210</v>
      </c>
      <c r="F2793" s="52">
        <f>IFERROR(_xll.qlIndexFixing(IndexON,D2793,TRUE,_xll.ohTrigger(RecalcTrigger,TriggerON)),NA())</f>
        <v>1.678250502719969E-2</v>
      </c>
      <c r="H2793" s="49">
        <f>_xll.qlCalendarAdvance(IborCalendar,$H2792,B2793,"f",FALSE)</f>
        <v>59196</v>
      </c>
      <c r="I2793" s="49">
        <f>_xll.qlInterestRateIndexValueDate(Index1M,$H2793)</f>
        <v>59198</v>
      </c>
      <c r="J2793" s="52">
        <f>IFERROR(_xll.qlIndexFixing(Index1M,$H2793,TRUE,_xll.ohTrigger(RecalcTrigger,Trigger1M)),NA())</f>
        <v>1.8780289211251109E-2</v>
      </c>
      <c r="K2793" s="52">
        <f>IFERROR(_xll.qlIndexFixing(ONIndex1M,I2793,TRUE,_xll.ohTrigger(RecalcTrigger,Trigger1M)),NA())</f>
        <v>1.8771274255939829E-2</v>
      </c>
      <c r="L2793" s="52">
        <f>IFERROR(_xll.qlIndexFixing(Index3M,H2793,TRUE,_xll.ohTrigger(RecalcTrigger,Trigger3M)),NA())</f>
        <v>2.0309604279815652E-2</v>
      </c>
      <c r="M2793" s="52">
        <f>IFERROR(_xll.qlIndexFixing(ONIndex3M,I2793,TRUE,_xll.ohTrigger(RecalcTrigger,Trigger3M)),NA())</f>
        <v>2.0272531968750229E-2</v>
      </c>
      <c r="N2793" s="52">
        <f>IFERROR(_xll.qlIndexFixing(Index6M,$H2793,TRUE,_xll.ohTrigger(RecalcTrigger,Trigger6M)),NA())</f>
        <v>2.186182937404026E-2</v>
      </c>
      <c r="O2793" s="52">
        <f>IFERROR(_xll.qlIndexFixing(ONIndex6M,I2793,TRUE,_xll.ohTrigger(RecalcTrigger,Trigger6M)),NA())</f>
        <v>2.1769854868498584E-2</v>
      </c>
      <c r="P2793" s="52">
        <f>IFERROR(_xll.qlIndexFixing(Index1Y,$H2793,TRUE,_xll.ohTrigger(RecalcTrigger,Trigger1Y)),NA())</f>
        <v>2.3766032175346223E-2</v>
      </c>
      <c r="Q2793" s="52">
        <f>IFERROR(_xll.qlIndexFixing(ONIndex1Y,I2793,TRUE,_xll.ohTrigger(RecalcTrigger,Trigger1Y)),NA())</f>
        <v>2.3535546449737765E-2</v>
      </c>
    </row>
    <row r="2794" spans="2:17" x14ac:dyDescent="0.2">
      <c r="B2794" s="46" t="s">
        <v>51</v>
      </c>
      <c r="D2794" s="49">
        <f>_xll.qlCalendarAdvance(LocalCalendar,$D2793,B2794,"f",FALSE)</f>
        <v>59217</v>
      </c>
      <c r="E2794" s="49">
        <f>_xll.qlInterestRateIndexValueDate(IndexON,D2794)</f>
        <v>59217</v>
      </c>
      <c r="F2794" s="52">
        <f>IFERROR(_xll.qlIndexFixing(IndexON,D2794,TRUE,_xll.ohTrigger(RecalcTrigger,TriggerON)),NA())</f>
        <v>1.6780506667561923E-2</v>
      </c>
      <c r="H2794" s="49">
        <f>_xll.qlCalendarAdvance(IborCalendar,$H2793,B2794,"f",FALSE)</f>
        <v>59203</v>
      </c>
      <c r="I2794" s="49">
        <f>_xll.qlInterestRateIndexValueDate(Index1M,$H2794)</f>
        <v>59205</v>
      </c>
      <c r="J2794" s="52">
        <f>IFERROR(_xll.qlIndexFixing(Index1M,$H2794,TRUE,_xll.ohTrigger(RecalcTrigger,Trigger1M)),NA())</f>
        <v>1.8776983391144419E-2</v>
      </c>
      <c r="K2794" s="52">
        <f>IFERROR(_xll.qlIndexFixing(ONIndex1M,I2794,TRUE,_xll.ohTrigger(RecalcTrigger,Trigger1M)),NA())</f>
        <v>1.8768921130005722E-2</v>
      </c>
      <c r="L2794" s="52">
        <f>IFERROR(_xll.qlIndexFixing(Index3M,H2794,TRUE,_xll.ohTrigger(RecalcTrigger,Trigger3M)),NA())</f>
        <v>2.0307159857322368E-2</v>
      </c>
      <c r="M2794" s="52">
        <f>IFERROR(_xll.qlIndexFixing(ONIndex3M,I2794,TRUE,_xll.ohTrigger(RecalcTrigger,Trigger3M)),NA())</f>
        <v>2.0270469267966718E-2</v>
      </c>
      <c r="N2794" s="52">
        <f>IFERROR(_xll.qlIndexFixing(Index6M,$H2794,TRUE,_xll.ohTrigger(RecalcTrigger,Trigger6M)),NA())</f>
        <v>2.1859859579678165E-2</v>
      </c>
      <c r="O2794" s="52">
        <f>IFERROR(_xll.qlIndexFixing(ONIndex6M,I2794,TRUE,_xll.ohTrigger(RecalcTrigger,Trigger6M)),NA())</f>
        <v>2.176778734389373E-2</v>
      </c>
      <c r="P2794" s="52">
        <f>IFERROR(_xll.qlIndexFixing(Index1Y,$H2794,TRUE,_xll.ohTrigger(RecalcTrigger,Trigger1Y)),NA())</f>
        <v>2.3764131727736587E-2</v>
      </c>
      <c r="Q2794" s="52">
        <f>IFERROR(_xll.qlIndexFixing(ONIndex1Y,I2794,TRUE,_xll.ohTrigger(RecalcTrigger,Trigger1Y)),NA())</f>
        <v>2.3533437678153746E-2</v>
      </c>
    </row>
    <row r="2795" spans="2:17" x14ac:dyDescent="0.2">
      <c r="B2795" s="46" t="s">
        <v>51</v>
      </c>
      <c r="D2795" s="49">
        <f>_xll.qlCalendarAdvance(LocalCalendar,$D2794,B2795,"f",FALSE)</f>
        <v>59224</v>
      </c>
      <c r="E2795" s="49">
        <f>_xll.qlInterestRateIndexValueDate(IndexON,D2795)</f>
        <v>59224</v>
      </c>
      <c r="F2795" s="52">
        <f>IFERROR(_xll.qlIndexFixing(IndexON,D2795,TRUE,_xll.ohTrigger(RecalcTrigger,TriggerON)),NA())</f>
        <v>1.6778517373712276E-2</v>
      </c>
      <c r="H2795" s="49">
        <f>_xll.qlCalendarAdvance(IborCalendar,$H2794,B2795,"f",FALSE)</f>
        <v>59210</v>
      </c>
      <c r="I2795" s="49">
        <f>_xll.qlInterestRateIndexValueDate(Index1M,$H2795)</f>
        <v>59212</v>
      </c>
      <c r="J2795" s="52">
        <f>IFERROR(_xll.qlIndexFixing(Index1M,$H2795,TRUE,_xll.ohTrigger(RecalcTrigger,Trigger1M)),NA())</f>
        <v>1.8774656763533848E-2</v>
      </c>
      <c r="K2795" s="52">
        <f>IFERROR(_xll.qlIndexFixing(ONIndex1M,I2795,TRUE,_xll.ohTrigger(RecalcTrigger,Trigger1M)),NA())</f>
        <v>1.8766578603779394E-2</v>
      </c>
      <c r="L2795" s="52">
        <f>IFERROR(_xll.qlIndexFixing(Index3M,H2795,TRUE,_xll.ohTrigger(RecalcTrigger,Trigger3M)),NA())</f>
        <v>2.030515384100302E-2</v>
      </c>
      <c r="M2795" s="52">
        <f>IFERROR(_xll.qlIndexFixing(ONIndex3M,I2795,TRUE,_xll.ohTrigger(RecalcTrigger,Trigger3M)),NA())</f>
        <v>2.0268415858684108E-2</v>
      </c>
      <c r="N2795" s="52">
        <f>IFERROR(_xll.qlIndexFixing(Index6M,$H2795,TRUE,_xll.ohTrigger(RecalcTrigger,Trigger6M)),NA())</f>
        <v>2.1857899231380328E-2</v>
      </c>
      <c r="O2795" s="52">
        <f>IFERROR(_xll.qlIndexFixing(ONIndex6M,I2795,TRUE,_xll.ohTrigger(RecalcTrigger,Trigger6M)),NA())</f>
        <v>2.1765729162455116E-2</v>
      </c>
      <c r="P2795" s="52">
        <f>IFERROR(_xll.qlIndexFixing(Index1Y,$H2795,TRUE,_xll.ohTrigger(RecalcTrigger,Trigger1Y)),NA())</f>
        <v>2.376224124485006E-2</v>
      </c>
      <c r="Q2795" s="52">
        <f>IFERROR(_xll.qlIndexFixing(ONIndex1Y,I2795,TRUE,_xll.ohTrigger(RecalcTrigger,Trigger1Y)),NA())</f>
        <v>2.3531338634041887E-2</v>
      </c>
    </row>
    <row r="2796" spans="2:17" x14ac:dyDescent="0.2">
      <c r="B2796" s="46" t="s">
        <v>51</v>
      </c>
      <c r="D2796" s="49">
        <f>_xll.qlCalendarAdvance(LocalCalendar,$D2795,B2796,"f",FALSE)</f>
        <v>59231</v>
      </c>
      <c r="E2796" s="49">
        <f>_xll.qlInterestRateIndexValueDate(IndexON,D2796)</f>
        <v>59231</v>
      </c>
      <c r="F2796" s="52">
        <f>IFERROR(_xll.qlIndexFixing(IndexON,D2796,TRUE,_xll.ohTrigger(RecalcTrigger,TriggerON)),NA())</f>
        <v>1.6776537145730686E-2</v>
      </c>
      <c r="H2796" s="49">
        <f>_xll.qlCalendarAdvance(IborCalendar,$H2795,B2796,"f",FALSE)</f>
        <v>59217</v>
      </c>
      <c r="I2796" s="49">
        <f>_xll.qlInterestRateIndexValueDate(Index1M,$H2796)</f>
        <v>59219</v>
      </c>
      <c r="J2796" s="52">
        <f>IFERROR(_xll.qlIndexFixing(Index1M,$H2796,TRUE,_xll.ohTrigger(RecalcTrigger,Trigger1M)),NA())</f>
        <v>1.8772340749824461E-2</v>
      </c>
      <c r="K2796" s="52">
        <f>IFERROR(_xll.qlIndexFixing(ONIndex1M,I2796,TRUE,_xll.ohTrigger(RecalcTrigger,Trigger1M)),NA())</f>
        <v>1.876456957768724E-2</v>
      </c>
      <c r="L2796" s="52">
        <f>IFERROR(_xll.qlIndexFixing(Index3M,H2796,TRUE,_xll.ohTrigger(RecalcTrigger,Trigger3M)),NA())</f>
        <v>2.0303157162177145E-2</v>
      </c>
      <c r="M2796" s="52">
        <f>IFERROR(_xll.qlIndexFixing(ONIndex3M,I2796,TRUE,_xll.ohTrigger(RecalcTrigger,Trigger3M)),NA())</f>
        <v>2.0266796566150713E-2</v>
      </c>
      <c r="N2796" s="52">
        <f>IFERROR(_xll.qlIndexFixing(Index6M,$H2796,TRUE,_xll.ohTrigger(RecalcTrigger,Trigger6M)),NA())</f>
        <v>2.1855948329119815E-2</v>
      </c>
      <c r="O2796" s="52">
        <f>IFERROR(_xll.qlIndexFixing(ONIndex6M,I2796,TRUE,_xll.ohTrigger(RecalcTrigger,Trigger6M)),NA())</f>
        <v>2.1764192214486222E-2</v>
      </c>
      <c r="P2796" s="52">
        <f>IFERROR(_xll.qlIndexFixing(Index1Y,$H2796,TRUE,_xll.ohTrigger(RecalcTrigger,Trigger1Y)),NA())</f>
        <v>2.376101086794118E-2</v>
      </c>
      <c r="Q2796" s="52">
        <f>IFERROR(_xll.qlIndexFixing(ONIndex1Y,I2796,TRUE,_xll.ohTrigger(RecalcTrigger,Trigger1Y)),NA())</f>
        <v>2.3529869391814007E-2</v>
      </c>
    </row>
    <row r="2797" spans="2:17" x14ac:dyDescent="0.2">
      <c r="B2797" s="46" t="s">
        <v>51</v>
      </c>
      <c r="D2797" s="49">
        <f>_xll.qlCalendarAdvance(LocalCalendar,$D2796,B2797,"f",FALSE)</f>
        <v>59238</v>
      </c>
      <c r="E2797" s="49">
        <f>_xll.qlInterestRateIndexValueDate(IndexON,D2797)</f>
        <v>59238</v>
      </c>
      <c r="F2797" s="52">
        <f>IFERROR(_xll.qlIndexFixing(IndexON,D2797,TRUE,_xll.ohTrigger(RecalcTrigger,TriggerON)),NA())</f>
        <v>1.6774565983377343E-2</v>
      </c>
      <c r="H2797" s="49">
        <f>_xll.qlCalendarAdvance(IborCalendar,$H2796,B2797,"f",FALSE)</f>
        <v>59224</v>
      </c>
      <c r="I2797" s="49">
        <f>_xll.qlInterestRateIndexValueDate(Index1M,$H2797)</f>
        <v>59226</v>
      </c>
      <c r="J2797" s="52">
        <f>IFERROR(_xll.qlIndexFixing(Index1M,$H2797,TRUE,_xll.ohTrigger(RecalcTrigger,Trigger1M)),NA())</f>
        <v>1.877133712883422E-2</v>
      </c>
      <c r="K2797" s="52">
        <f>IFERROR(_xll.qlIndexFixing(ONIndex1M,I2797,TRUE,_xll.ohTrigger(RecalcTrigger,Trigger1M)),NA())</f>
        <v>1.8761925350503361E-2</v>
      </c>
      <c r="L2797" s="52">
        <f>IFERROR(_xll.qlIndexFixing(Index3M,H2797,TRUE,_xll.ohTrigger(RecalcTrigger,Trigger3M)),NA())</f>
        <v>2.0301169820833971E-2</v>
      </c>
      <c r="M2797" s="52">
        <f>IFERROR(_xll.qlIndexFixing(ONIndex3M,I2797,TRUE,_xll.ohTrigger(RecalcTrigger,Trigger3M)),NA())</f>
        <v>2.0264336914461722E-2</v>
      </c>
      <c r="N2797" s="52">
        <f>IFERROR(_xll.qlIndexFixing(Index6M,$H2797,TRUE,_xll.ohTrigger(RecalcTrigger,Trigger6M)),NA())</f>
        <v>2.185400687287057E-2</v>
      </c>
      <c r="O2797" s="52">
        <f>IFERROR(_xll.qlIndexFixing(ONIndex6M,I2797,TRUE,_xll.ohTrigger(RecalcTrigger,Trigger6M)),NA())</f>
        <v>2.1761640829236484E-2</v>
      </c>
      <c r="P2797" s="52">
        <f>IFERROR(_xll.qlIndexFixing(Index1Y,$H2797,TRUE,_xll.ohTrigger(RecalcTrigger,Trigger1Y)),NA())</f>
        <v>2.3758490173018926E-2</v>
      </c>
      <c r="Q2797" s="52">
        <f>IFERROR(_xll.qlIndexFixing(ONIndex1Y,I2797,TRUE,_xll.ohTrigger(RecalcTrigger,Trigger1Y)),NA())</f>
        <v>2.3527169728261299E-2</v>
      </c>
    </row>
    <row r="2798" spans="2:17" x14ac:dyDescent="0.2">
      <c r="B2798" s="46" t="s">
        <v>51</v>
      </c>
      <c r="D2798" s="49">
        <f>_xll.qlCalendarAdvance(LocalCalendar,$D2797,B2798,"f",FALSE)</f>
        <v>59245</v>
      </c>
      <c r="E2798" s="49">
        <f>_xll.qlInterestRateIndexValueDate(IndexON,D2798)</f>
        <v>59245</v>
      </c>
      <c r="F2798" s="52">
        <f>IFERROR(_xll.qlIndexFixing(IndexON,D2798,TRUE,_xll.ohTrigger(RecalcTrigger,TriggerON)),NA())</f>
        <v>1.6772603886971993E-2</v>
      </c>
      <c r="H2798" s="49">
        <f>_xll.qlCalendarAdvance(IborCalendar,$H2797,B2798,"f",FALSE)</f>
        <v>59231</v>
      </c>
      <c r="I2798" s="49">
        <f>_xll.qlInterestRateIndexValueDate(Index1M,$H2798)</f>
        <v>59233</v>
      </c>
      <c r="J2798" s="52">
        <f>IFERROR(_xll.qlIndexFixing(Index1M,$H2798,TRUE,_xll.ohTrigger(RecalcTrigger,Trigger1M)),NA())</f>
        <v>1.876871870606231E-2</v>
      </c>
      <c r="K2798" s="52">
        <f>IFERROR(_xll.qlIndexFixing(ONIndex1M,I2798,TRUE,_xll.ohTrigger(RecalcTrigger,Trigger1M)),NA())</f>
        <v>1.8759614623400367E-2</v>
      </c>
      <c r="L2798" s="52">
        <f>IFERROR(_xll.qlIndexFixing(Index3M,H2798,TRUE,_xll.ohTrigger(RecalcTrigger,Trigger3M)),NA())</f>
        <v>2.0301351719671842E-2</v>
      </c>
      <c r="M2798" s="52">
        <f>IFERROR(_xll.qlIndexFixing(ONIndex3M,I2798,TRUE,_xll.ohTrigger(RecalcTrigger,Trigger3M)),NA())</f>
        <v>2.0262311379575237E-2</v>
      </c>
      <c r="N2798" s="52">
        <f>IFERROR(_xll.qlIndexFixing(Index6M,$H2798,TRUE,_xll.ohTrigger(RecalcTrigger,Trigger6M)),NA())</f>
        <v>2.1854705999825773E-2</v>
      </c>
      <c r="O2798" s="52">
        <f>IFERROR(_xll.qlIndexFixing(ONIndex6M,I2798,TRUE,_xll.ohTrigger(RecalcTrigger,Trigger6M)),NA())</f>
        <v>2.1759610677403174E-2</v>
      </c>
      <c r="P2798" s="52">
        <f>IFERROR(_xll.qlIndexFixing(Index1Y,$H2798,TRUE,_xll.ohTrigger(RecalcTrigger,Trigger1Y)),NA())</f>
        <v>2.3756629583963025E-2</v>
      </c>
      <c r="Q2798" s="52">
        <f>IFERROR(_xll.qlIndexFixing(ONIndex1Y,I2798,TRUE,_xll.ohTrigger(RecalcTrigger,Trigger1Y)),NA())</f>
        <v>2.3525099866565924E-2</v>
      </c>
    </row>
    <row r="2799" spans="2:17" x14ac:dyDescent="0.2">
      <c r="B2799" s="46" t="s">
        <v>51</v>
      </c>
      <c r="D2799" s="49">
        <f>_xll.qlCalendarAdvance(LocalCalendar,$D2798,B2799,"f",FALSE)</f>
        <v>59252</v>
      </c>
      <c r="E2799" s="49">
        <f>_xll.qlInterestRateIndexValueDate(IndexON,D2799)</f>
        <v>59252</v>
      </c>
      <c r="F2799" s="52">
        <f>IFERROR(_xll.qlIndexFixing(IndexON,D2799,TRUE,_xll.ohTrigger(RecalcTrigger,TriggerON)),NA())</f>
        <v>1.6770650856354763E-2</v>
      </c>
      <c r="H2799" s="49">
        <f>_xll.qlCalendarAdvance(IborCalendar,$H2798,B2799,"f",FALSE)</f>
        <v>59238</v>
      </c>
      <c r="I2799" s="49">
        <f>_xll.qlInterestRateIndexValueDate(Index1M,$H2799)</f>
        <v>59240</v>
      </c>
      <c r="J2799" s="52">
        <f>IFERROR(_xll.qlIndexFixing(Index1M,$H2799,TRUE,_xll.ohTrigger(RecalcTrigger,Trigger1M)),NA())</f>
        <v>1.8766436451808338E-2</v>
      </c>
      <c r="K2799" s="52">
        <f>IFERROR(_xll.qlIndexFixing(ONIndex1M,I2799,TRUE,_xll.ohTrigger(RecalcTrigger,Trigger1M)),NA())</f>
        <v>1.8757314496005151E-2</v>
      </c>
      <c r="L2799" s="52">
        <f>IFERROR(_xll.qlIndexFixing(Index3M,H2799,TRUE,_xll.ohTrigger(RecalcTrigger,Trigger3M)),NA())</f>
        <v>2.0299385835307607E-2</v>
      </c>
      <c r="M2799" s="52">
        <f>IFERROR(_xll.qlIndexFixing(ONIndex3M,I2799,TRUE,_xll.ohTrigger(RecalcTrigger,Trigger3M)),NA())</f>
        <v>2.0260295136163009E-2</v>
      </c>
      <c r="N2799" s="52">
        <f>IFERROR(_xll.qlIndexFixing(Index6M,$H2799,TRUE,_xll.ohTrigger(RecalcTrigger,Trigger6M)),NA())</f>
        <v>2.185225929399515E-2</v>
      </c>
      <c r="O2799" s="52">
        <f>IFERROR(_xll.qlIndexFixing(ONIndex6M,I2799,TRUE,_xll.ohTrigger(RecalcTrigger,Trigger6M)),NA())</f>
        <v>2.1757589868816041E-2</v>
      </c>
      <c r="P2799" s="52">
        <f>IFERROR(_xll.qlIndexFixing(Index1Y,$H2799,TRUE,_xll.ohTrigger(RecalcTrigger,Trigger1Y)),NA())</f>
        <v>2.3754778959406538E-2</v>
      </c>
      <c r="Q2799" s="52">
        <f>IFERROR(_xll.qlIndexFixing(ONIndex1Y,I2799,TRUE,_xll.ohTrigger(RecalcTrigger,Trigger1Y)),NA())</f>
        <v>2.3523039732369355E-2</v>
      </c>
    </row>
    <row r="2800" spans="2:17" x14ac:dyDescent="0.2">
      <c r="B2800" s="46" t="s">
        <v>51</v>
      </c>
      <c r="D2800" s="49">
        <f>_xll.qlCalendarAdvance(LocalCalendar,$D2799,B2800,"f",FALSE)</f>
        <v>59259</v>
      </c>
      <c r="E2800" s="49">
        <f>_xll.qlInterestRateIndexValueDate(IndexON,D2800)</f>
        <v>59259</v>
      </c>
      <c r="F2800" s="52">
        <f>IFERROR(_xll.qlIndexFixing(IndexON,D2800,TRUE,_xll.ohTrigger(RecalcTrigger,TriggerON)),NA())</f>
        <v>1.6768706891525653E-2</v>
      </c>
      <c r="H2800" s="49">
        <f>_xll.qlCalendarAdvance(IborCalendar,$H2799,B2800,"f",FALSE)</f>
        <v>59245</v>
      </c>
      <c r="I2800" s="49">
        <f>_xll.qlInterestRateIndexValueDate(Index1M,$H2800)</f>
        <v>59247</v>
      </c>
      <c r="J2800" s="52">
        <f>IFERROR(_xll.qlIndexFixing(Index1M,$H2800,TRUE,_xll.ohTrigger(RecalcTrigger,Trigger1M)),NA())</f>
        <v>1.8764164813140201E-2</v>
      </c>
      <c r="K2800" s="52">
        <f>IFERROR(_xll.qlIndexFixing(ONIndex1M,I2800,TRUE,_xll.ohTrigger(RecalcTrigger,Trigger1M)),NA())</f>
        <v>1.8755024968344358E-2</v>
      </c>
      <c r="L2800" s="52">
        <f>IFERROR(_xll.qlIndexFixing(Index3M,H2800,TRUE,_xll.ohTrigger(RecalcTrigger,Trigger3M)),NA())</f>
        <v>2.029742929106099E-2</v>
      </c>
      <c r="M2800" s="52">
        <f>IFERROR(_xll.qlIndexFixing(ONIndex3M,I2800,TRUE,_xll.ohTrigger(RecalcTrigger,Trigger3M)),NA())</f>
        <v>2.0258288184225037E-2</v>
      </c>
      <c r="N2800" s="52">
        <f>IFERROR(_xll.qlIndexFixing(Index6M,$H2800,TRUE,_xll.ohTrigger(RecalcTrigger,Trigger6M)),NA())</f>
        <v>2.1850348413126691E-2</v>
      </c>
      <c r="O2800" s="52">
        <f>IFERROR(_xll.qlIndexFixing(ONIndex6M,I2800,TRUE,_xll.ohTrigger(RecalcTrigger,Trigger6M)),NA())</f>
        <v>2.1755578403448439E-2</v>
      </c>
      <c r="P2800" s="52">
        <f>IFERROR(_xll.qlIndexFixing(Index1Y,$H2800,TRUE,_xll.ohTrigger(RecalcTrigger,Trigger1Y)),NA())</f>
        <v>2.375293829929458E-2</v>
      </c>
      <c r="Q2800" s="52">
        <f>IFERROR(_xll.qlIndexFixing(ONIndex1Y,I2800,TRUE,_xll.ohTrigger(RecalcTrigger,Trigger1Y)),NA())</f>
        <v>2.3520989325644948E-2</v>
      </c>
    </row>
    <row r="2801" spans="2:17" x14ac:dyDescent="0.2">
      <c r="B2801" s="46" t="s">
        <v>51</v>
      </c>
      <c r="D2801" s="49">
        <f>_xll.qlCalendarAdvance(LocalCalendar,$D2800,B2801,"f",FALSE)</f>
        <v>59266</v>
      </c>
      <c r="E2801" s="49">
        <f>_xll.qlInterestRateIndexValueDate(IndexON,D2801)</f>
        <v>59266</v>
      </c>
      <c r="F2801" s="52">
        <f>IFERROR(_xll.qlIndexFixing(IndexON,D2801,TRUE,_xll.ohTrigger(RecalcTrigger,TriggerON)),NA())</f>
        <v>1.6766771992484664E-2</v>
      </c>
      <c r="H2801" s="49">
        <f>_xll.qlCalendarAdvance(IborCalendar,$H2800,B2801,"f",FALSE)</f>
        <v>59252</v>
      </c>
      <c r="I2801" s="49">
        <f>_xll.qlInterestRateIndexValueDate(Index1M,$H2801)</f>
        <v>59258</v>
      </c>
      <c r="J2801" s="52">
        <f>IFERROR(_xll.qlIndexFixing(Index1M,$H2801,TRUE,_xll.ohTrigger(RecalcTrigger,Trigger1M)),NA())</f>
        <v>1.8760616543018607E-2</v>
      </c>
      <c r="K2801" s="52">
        <f>IFERROR(_xll.qlIndexFixing(ONIndex1M,I2801,TRUE,_xll.ohTrigger(RecalcTrigger,Trigger1M)),NA())</f>
        <v>1.8750795867275016E-2</v>
      </c>
      <c r="L2801" s="52">
        <f>IFERROR(_xll.qlIndexFixing(Index3M,H2801,TRUE,_xll.ohTrigger(RecalcTrigger,Trigger3M)),NA())</f>
        <v>2.0293505443371045E-2</v>
      </c>
      <c r="M2801" s="52">
        <f>IFERROR(_xll.qlIndexFixing(ONIndex3M,I2801,TRUE,_xll.ohTrigger(RecalcTrigger,Trigger3M)),NA())</f>
        <v>2.0254297597190885E-2</v>
      </c>
      <c r="N2801" s="52">
        <f>IFERROR(_xll.qlIndexFixing(Index6M,$H2801,TRUE,_xll.ohTrigger(RecalcTrigger,Trigger6M)),NA())</f>
        <v>2.1846836388725095E-2</v>
      </c>
      <c r="O2801" s="52">
        <f>IFERROR(_xll.qlIndexFixing(ONIndex6M,I2801,TRUE,_xll.ohTrigger(RecalcTrigger,Trigger6M)),NA())</f>
        <v>2.1751406766465919E-2</v>
      </c>
      <c r="P2801" s="52">
        <f>IFERROR(_xll.qlIndexFixing(Index1Y,$H2801,TRUE,_xll.ohTrigger(RecalcTrigger,Trigger1Y)),NA())</f>
        <v>2.3748759350520458E-2</v>
      </c>
      <c r="Q2801" s="52">
        <f>IFERROR(_xll.qlIndexFixing(ONIndex1Y,I2801,TRUE,_xll.ohTrigger(RecalcTrigger,Trigger1Y)),NA())</f>
        <v>2.3516540759676019E-2</v>
      </c>
    </row>
    <row r="2802" spans="2:17" x14ac:dyDescent="0.2">
      <c r="B2802" s="46" t="s">
        <v>51</v>
      </c>
      <c r="D2802" s="49">
        <f>_xll.qlCalendarAdvance(LocalCalendar,$D2801,B2802,"f",FALSE)</f>
        <v>59273</v>
      </c>
      <c r="E2802" s="49">
        <f>_xll.qlInterestRateIndexValueDate(IndexON,D2802)</f>
        <v>59273</v>
      </c>
      <c r="F2802" s="52">
        <f>IFERROR(_xll.qlIndexFixing(IndexON,D2802,TRUE,_xll.ohTrigger(RecalcTrigger,TriggerON)),NA())</f>
        <v>1.676484615931173E-2</v>
      </c>
      <c r="H2802" s="49">
        <f>_xll.qlCalendarAdvance(IborCalendar,$H2801,B2802,"f",FALSE)</f>
        <v>59259</v>
      </c>
      <c r="I2802" s="49">
        <f>_xll.qlInterestRateIndexValueDate(Index1M,$H2802)</f>
        <v>59261</v>
      </c>
      <c r="J2802" s="52">
        <f>IFERROR(_xll.qlIndexFixing(Index1M,$H2802,TRUE,_xll.ohTrigger(RecalcTrigger,Trigger1M)),NA())</f>
        <v>1.8758667559216149E-2</v>
      </c>
      <c r="K2802" s="52">
        <f>IFERROR(_xll.qlIndexFixing(ONIndex1M,I2802,TRUE,_xll.ohTrigger(RecalcTrigger,Trigger1M)),NA())</f>
        <v>1.8750477712146107E-2</v>
      </c>
      <c r="L2802" s="52">
        <f>IFERROR(_xll.qlIndexFixing(Index3M,H2802,TRUE,_xll.ohTrigger(RecalcTrigger,Trigger3M)),NA())</f>
        <v>2.0292241385976139E-2</v>
      </c>
      <c r="M2802" s="52">
        <f>IFERROR(_xll.qlIndexFixing(ONIndex3M,I2802,TRUE,_xll.ohTrigger(RecalcTrigger,Trigger3M)),NA())</f>
        <v>2.0254302154825155E-2</v>
      </c>
      <c r="N2802" s="52">
        <f>IFERROR(_xll.qlIndexFixing(Index6M,$H2802,TRUE,_xll.ohTrigger(RecalcTrigger,Trigger6M)),NA())</f>
        <v>2.1844969597228047E-2</v>
      </c>
      <c r="O2802" s="52">
        <f>IFERROR(_xll.qlIndexFixing(ONIndex6M,I2802,TRUE,_xll.ohTrigger(RecalcTrigger,Trigger6M)),NA())</f>
        <v>2.1751583502238603E-2</v>
      </c>
      <c r="P2802" s="52">
        <f>IFERROR(_xll.qlIndexFixing(Index1Y,$H2802,TRUE,_xll.ohTrigger(RecalcTrigger,Trigger1Y)),NA())</f>
        <v>2.3747326315325792E-2</v>
      </c>
      <c r="Q2802" s="52">
        <f>IFERROR(_xll.qlIndexFixing(ONIndex1Y,I2802,TRUE,_xll.ohTrigger(RecalcTrigger,Trigger1Y)),NA())</f>
        <v>2.3516917694639261E-2</v>
      </c>
    </row>
    <row r="2803" spans="2:17" x14ac:dyDescent="0.2">
      <c r="B2803" s="46" t="s">
        <v>51</v>
      </c>
      <c r="D2803" s="49">
        <f>_xll.qlCalendarAdvance(LocalCalendar,$D2802,B2803,"f",FALSE)</f>
        <v>59280</v>
      </c>
      <c r="E2803" s="49">
        <f>_xll.qlInterestRateIndexValueDate(IndexON,D2803)</f>
        <v>59280</v>
      </c>
      <c r="F2803" s="52">
        <f>IFERROR(_xll.qlIndexFixing(IndexON,D2803,TRUE,_xll.ohTrigger(RecalcTrigger,TriggerON)),NA())</f>
        <v>1.6762929391767045E-2</v>
      </c>
      <c r="H2803" s="49">
        <f>_xll.qlCalendarAdvance(IborCalendar,$H2802,B2803,"f",FALSE)</f>
        <v>59266</v>
      </c>
      <c r="I2803" s="49">
        <f>_xll.qlInterestRateIndexValueDate(Index1M,$H2803)</f>
        <v>59268</v>
      </c>
      <c r="J2803" s="52">
        <f>IFERROR(_xll.qlIndexFixing(Index1M,$H2803,TRUE,_xll.ohTrigger(RecalcTrigger,Trigger1M)),NA())</f>
        <v>1.8757413590547615E-2</v>
      </c>
      <c r="K2803" s="52">
        <f>IFERROR(_xll.qlIndexFixing(ONIndex1M,I2803,TRUE,_xll.ohTrigger(RecalcTrigger,Trigger1M)),NA())</f>
        <v>1.8748219983582004E-2</v>
      </c>
      <c r="L2803" s="52">
        <f>IFERROR(_xll.qlIndexFixing(Index3M,H2803,TRUE,_xll.ohTrigger(RecalcTrigger,Trigger3M)),NA())</f>
        <v>2.0290311186124756E-2</v>
      </c>
      <c r="M2803" s="52">
        <f>IFERROR(_xll.qlIndexFixing(ONIndex3M,I2803,TRUE,_xll.ohTrigger(RecalcTrigger,Trigger3M)),NA())</f>
        <v>2.0252323077283307E-2</v>
      </c>
      <c r="N2803" s="52">
        <f>IFERROR(_xll.qlIndexFixing(Index6M,$H2803,TRUE,_xll.ohTrigger(RecalcTrigger,Trigger6M)),NA())</f>
        <v>2.1845201637149963E-2</v>
      </c>
      <c r="O2803" s="52">
        <f>IFERROR(_xll.qlIndexFixing(ONIndex6M,I2803,TRUE,_xll.ohTrigger(RecalcTrigger,Trigger6M)),NA())</f>
        <v>2.1749600066449659E-2</v>
      </c>
      <c r="P2803" s="52">
        <f>IFERROR(_xll.qlIndexFixing(Index1Y,$H2803,TRUE,_xll.ohTrigger(RecalcTrigger,Trigger1Y)),NA())</f>
        <v>2.3747476105078082E-2</v>
      </c>
      <c r="Q2803" s="52">
        <f>IFERROR(_xll.qlIndexFixing(ONIndex1Y,I2803,TRUE,_xll.ohTrigger(RecalcTrigger,Trigger1Y)),NA())</f>
        <v>2.3514896470304691E-2</v>
      </c>
    </row>
    <row r="2804" spans="2:17" x14ac:dyDescent="0.2">
      <c r="B2804" s="46" t="s">
        <v>51</v>
      </c>
      <c r="D2804" s="49">
        <f>_xll.qlCalendarAdvance(LocalCalendar,$D2803,B2804,"f",FALSE)</f>
        <v>59287</v>
      </c>
      <c r="E2804" s="49">
        <f>_xll.qlInterestRateIndexValueDate(IndexON,D2804)</f>
        <v>59287</v>
      </c>
      <c r="F2804" s="52">
        <f>IFERROR(_xll.qlIndexFixing(IndexON,D2804,TRUE,_xll.ohTrigger(RecalcTrigger,TriggerON)),NA())</f>
        <v>1.6761021690170352E-2</v>
      </c>
      <c r="H2804" s="49">
        <f>_xll.qlCalendarAdvance(IborCalendar,$H2803,B2804,"f",FALSE)</f>
        <v>59273</v>
      </c>
      <c r="I2804" s="49">
        <f>_xll.qlInterestRateIndexValueDate(Index1M,$H2804)</f>
        <v>59275</v>
      </c>
      <c r="J2804" s="52">
        <f>IFERROR(_xll.qlIndexFixing(Index1M,$H2804,TRUE,_xll.ohTrigger(RecalcTrigger,Trigger1M)),NA())</f>
        <v>1.8755184414137701E-2</v>
      </c>
      <c r="K2804" s="52">
        <f>IFERROR(_xll.qlIndexFixing(ONIndex1M,I2804,TRUE,_xll.ohTrigger(RecalcTrigger,Trigger1M)),NA())</f>
        <v>1.8745972854778969E-2</v>
      </c>
      <c r="L2804" s="52">
        <f>IFERROR(_xll.qlIndexFixing(Index3M,H2804,TRUE,_xll.ohTrigger(RecalcTrigger,Trigger3M)),NA())</f>
        <v>2.0288390324729538E-2</v>
      </c>
      <c r="M2804" s="52">
        <f>IFERROR(_xll.qlIndexFixing(ONIndex3M,I2804,TRUE,_xll.ohTrigger(RecalcTrigger,Trigger3M)),NA())</f>
        <v>2.0250353291295653E-2</v>
      </c>
      <c r="N2804" s="52">
        <f>IFERROR(_xll.qlIndexFixing(Index6M,$H2804,TRUE,_xll.ohTrigger(RecalcTrigger,Trigger6M)),NA())</f>
        <v>2.1842799371524699E-2</v>
      </c>
      <c r="O2804" s="52">
        <f>IFERROR(_xll.qlIndexFixing(ONIndex6M,I2804,TRUE,_xll.ohTrigger(RecalcTrigger,Trigger6M)),NA())</f>
        <v>2.1747625973880247E-2</v>
      </c>
      <c r="P2804" s="52">
        <f>IFERROR(_xll.qlIndexFixing(Index1Y,$H2804,TRUE,_xll.ohTrigger(RecalcTrigger,Trigger1Y)),NA())</f>
        <v>2.3746330180293033E-2</v>
      </c>
      <c r="Q2804" s="52">
        <f>IFERROR(_xll.qlIndexFixing(ONIndex1Y,I2804,TRUE,_xll.ohTrigger(RecalcTrigger,Trigger1Y)),NA())</f>
        <v>2.3512884973522219E-2</v>
      </c>
    </row>
    <row r="2805" spans="2:17" x14ac:dyDescent="0.2">
      <c r="B2805" s="46" t="s">
        <v>51</v>
      </c>
      <c r="D2805" s="49">
        <f>_xll.qlCalendarAdvance(LocalCalendar,$D2804,B2805,"f",FALSE)</f>
        <v>59294</v>
      </c>
      <c r="E2805" s="49">
        <f>_xll.qlInterestRateIndexValueDate(IndexON,D2805)</f>
        <v>59294</v>
      </c>
      <c r="F2805" s="52">
        <f>IFERROR(_xll.qlIndexFixing(IndexON,D2805,TRUE,_xll.ohTrigger(RecalcTrigger,TriggerON)),NA())</f>
        <v>1.6759123054281844E-2</v>
      </c>
      <c r="H2805" s="49">
        <f>_xll.qlCalendarAdvance(IborCalendar,$H2804,B2805,"f",FALSE)</f>
        <v>59280</v>
      </c>
      <c r="I2805" s="49">
        <f>_xll.qlInterestRateIndexValueDate(Index1M,$H2805)</f>
        <v>59282</v>
      </c>
      <c r="J2805" s="52">
        <f>IFERROR(_xll.qlIndexFixing(Index1M,$H2805,TRUE,_xll.ohTrigger(RecalcTrigger,Trigger1M)),NA())</f>
        <v>1.8752965853277518E-2</v>
      </c>
      <c r="K2805" s="52">
        <f>IFERROR(_xll.qlIndexFixing(ONIndex1M,I2805,TRUE,_xll.ohTrigger(RecalcTrigger,Trigger1M)),NA())</f>
        <v>1.8743736325630422E-2</v>
      </c>
      <c r="L2805" s="52">
        <f>IFERROR(_xll.qlIndexFixing(Index3M,H2805,TRUE,_xll.ohTrigger(RecalcTrigger,Trigger3M)),NA())</f>
        <v>2.0286478801776427E-2</v>
      </c>
      <c r="M2805" s="52">
        <f>IFERROR(_xll.qlIndexFixing(ONIndex3M,I2805,TRUE,_xll.ohTrigger(RecalcTrigger,Trigger3M)),NA())</f>
        <v>2.0248392796782255E-2</v>
      </c>
      <c r="N2805" s="52">
        <f>IFERROR(_xll.qlIndexFixing(Index6M,$H2805,TRUE,_xll.ohTrigger(RecalcTrigger,Trigger6M)),NA())</f>
        <v>2.1840935731456054E-2</v>
      </c>
      <c r="O2805" s="52">
        <f>IFERROR(_xll.qlIndexFixing(ONIndex6M,I2805,TRUE,_xll.ohTrigger(RecalcTrigger,Trigger6M)),NA())</f>
        <v>2.1745661224477075E-2</v>
      </c>
      <c r="P2805" s="52">
        <f>IFERROR(_xll.qlIndexFixing(Index1Y,$H2805,TRUE,_xll.ohTrigger(RecalcTrigger,Trigger1Y)),NA())</f>
        <v>2.3743884463492522E-2</v>
      </c>
      <c r="Q2805" s="52">
        <f>IFERROR(_xll.qlIndexFixing(ONIndex1Y,I2805,TRUE,_xll.ohTrigger(RecalcTrigger,Trigger1Y)),NA())</f>
        <v>2.3510883204158617E-2</v>
      </c>
    </row>
    <row r="2806" spans="2:17" x14ac:dyDescent="0.2">
      <c r="B2806" s="46" t="s">
        <v>51</v>
      </c>
      <c r="D2806" s="49">
        <f>_xll.qlCalendarAdvance(LocalCalendar,$D2805,B2806,"f",FALSE)</f>
        <v>59301</v>
      </c>
      <c r="E2806" s="49">
        <f>_xll.qlInterestRateIndexValueDate(IndexON,D2806)</f>
        <v>59301</v>
      </c>
      <c r="F2806" s="52">
        <f>IFERROR(_xll.qlIndexFixing(IndexON,D2806,TRUE,_xll.ohTrigger(RecalcTrigger,TriggerON)),NA())</f>
        <v>1.6757233484341327E-2</v>
      </c>
      <c r="H2806" s="49">
        <f>_xll.qlCalendarAdvance(IborCalendar,$H2805,B2806,"f",FALSE)</f>
        <v>59287</v>
      </c>
      <c r="I2806" s="49">
        <f>_xll.qlInterestRateIndexValueDate(Index1M,$H2806)</f>
        <v>59289</v>
      </c>
      <c r="J2806" s="52">
        <f>IFERROR(_xll.qlIndexFixing(Index1M,$H2806,TRUE,_xll.ohTrigger(RecalcTrigger,Trigger1M)),NA())</f>
        <v>1.8751420626646528E-2</v>
      </c>
      <c r="K2806" s="52">
        <f>IFERROR(_xll.qlIndexFixing(ONIndex1M,I2806,TRUE,_xll.ohTrigger(RecalcTrigger,Trigger1M)),NA())</f>
        <v>1.8741839683940054E-2</v>
      </c>
      <c r="L2806" s="52">
        <f>IFERROR(_xll.qlIndexFixing(Index3M,H2806,TRUE,_xll.ohTrigger(RecalcTrigger,Trigger3M)),NA())</f>
        <v>2.0285886167190625E-2</v>
      </c>
      <c r="M2806" s="52">
        <f>IFERROR(_xll.qlIndexFixing(ONIndex3M,I2806,TRUE,_xll.ohTrigger(RecalcTrigger,Trigger3M)),NA())</f>
        <v>2.0246871934845867E-2</v>
      </c>
      <c r="N2806" s="52">
        <f>IFERROR(_xll.qlIndexFixing(Index6M,$H2806,TRUE,_xll.ohTrigger(RecalcTrigger,Trigger6M)),NA())</f>
        <v>2.1839612404291921E-2</v>
      </c>
      <c r="O2806" s="52">
        <f>IFERROR(_xll.qlIndexFixing(ONIndex6M,I2806,TRUE,_xll.ohTrigger(RecalcTrigger,Trigger6M)),NA())</f>
        <v>2.1744223175743649E-2</v>
      </c>
      <c r="P2806" s="52">
        <f>IFERROR(_xll.qlIndexFixing(Index1Y,$H2806,TRUE,_xll.ohTrigger(RecalcTrigger,Trigger1Y)),NA())</f>
        <v>2.3742103588907066E-2</v>
      </c>
      <c r="Q2806" s="52">
        <f>IFERROR(_xll.qlIndexFixing(ONIndex1Y,I2806,TRUE,_xll.ohTrigger(RecalcTrigger,Trigger1Y)),NA())</f>
        <v>2.3509516855437784E-2</v>
      </c>
    </row>
    <row r="2807" spans="2:17" x14ac:dyDescent="0.2">
      <c r="B2807" s="46" t="s">
        <v>51</v>
      </c>
      <c r="D2807" s="49">
        <f>_xll.qlCalendarAdvance(LocalCalendar,$D2806,B2807,"f",FALSE)</f>
        <v>59308</v>
      </c>
      <c r="E2807" s="49">
        <f>_xll.qlInterestRateIndexValueDate(IndexON,D2807)</f>
        <v>59308</v>
      </c>
      <c r="F2807" s="52">
        <f>IFERROR(_xll.qlIndexFixing(IndexON,D2807,TRUE,_xll.ohTrigger(RecalcTrigger,TriggerON)),NA())</f>
        <v>1.6755352980108995E-2</v>
      </c>
      <c r="H2807" s="49">
        <f>_xll.qlCalendarAdvance(IborCalendar,$H2806,B2807,"f",FALSE)</f>
        <v>59294</v>
      </c>
      <c r="I2807" s="49">
        <f>_xll.qlInterestRateIndexValueDate(Index1M,$H2807)</f>
        <v>59296</v>
      </c>
      <c r="J2807" s="52">
        <f>IFERROR(_xll.qlIndexFixing(Index1M,$H2807,TRUE,_xll.ohTrigger(RecalcTrigger,Trigger1M)),NA())</f>
        <v>1.8748560578183127E-2</v>
      </c>
      <c r="K2807" s="52">
        <f>IFERROR(_xll.qlIndexFixing(ONIndex1M,I2807,TRUE,_xll.ohTrigger(RecalcTrigger,Trigger1M)),NA())</f>
        <v>1.8739295066483308E-2</v>
      </c>
      <c r="L2807" s="52">
        <f>IFERROR(_xll.qlIndexFixing(Index3M,H2807,TRUE,_xll.ohTrigger(RecalcTrigger,Trigger3M)),NA())</f>
        <v>2.0283995003351478E-2</v>
      </c>
      <c r="M2807" s="52">
        <f>IFERROR(_xll.qlIndexFixing(ONIndex3M,I2807,TRUE,_xll.ohTrigger(RecalcTrigger,Trigger3M)),NA())</f>
        <v>2.0244499682098294E-2</v>
      </c>
      <c r="N2807" s="52">
        <f>IFERROR(_xll.qlIndexFixing(Index6M,$H2807,TRUE,_xll.ohTrigger(RecalcTrigger,Trigger6M)),NA())</f>
        <v>2.1837236795529635E-2</v>
      </c>
      <c r="O2807" s="52">
        <f>IFERROR(_xll.qlIndexFixing(ONIndex6M,I2807,TRUE,_xll.ohTrigger(RecalcTrigger,Trigger6M)),NA())</f>
        <v>2.1741759755302681E-2</v>
      </c>
      <c r="P2807" s="52">
        <f>IFERROR(_xll.qlIndexFixing(Index1Y,$H2807,TRUE,_xll.ohTrigger(RecalcTrigger,Trigger1Y)),NA())</f>
        <v>2.3740989343577757E-2</v>
      </c>
      <c r="Q2807" s="52">
        <f>IFERROR(_xll.qlIndexFixing(ONIndex1Y,I2807,TRUE,_xll.ohTrigger(RecalcTrigger,Trigger1Y)),NA())</f>
        <v>2.3506908847874541E-2</v>
      </c>
    </row>
    <row r="2808" spans="2:17" x14ac:dyDescent="0.2">
      <c r="B2808" s="46" t="s">
        <v>51</v>
      </c>
      <c r="D2808" s="49">
        <f>_xll.qlCalendarAdvance(LocalCalendar,$D2807,B2808,"f",FALSE)</f>
        <v>59315</v>
      </c>
      <c r="E2808" s="49">
        <f>_xll.qlInterestRateIndexValueDate(IndexON,D2808)</f>
        <v>59315</v>
      </c>
      <c r="F2808" s="52">
        <f>IFERROR(_xll.qlIndexFixing(IndexON,D2808,TRUE,_xll.ohTrigger(RecalcTrigger,TriggerON)),NA())</f>
        <v>1.6753481541664783E-2</v>
      </c>
      <c r="H2808" s="49">
        <f>_xll.qlCalendarAdvance(IborCalendar,$H2807,B2808,"f",FALSE)</f>
        <v>59301</v>
      </c>
      <c r="I2808" s="49">
        <f>_xll.qlInterestRateIndexValueDate(Index1M,$H2808)</f>
        <v>59303</v>
      </c>
      <c r="J2808" s="52">
        <f>IFERROR(_xll.qlIndexFixing(Index1M,$H2808,TRUE,_xll.ohTrigger(RecalcTrigger,Trigger1M)),NA())</f>
        <v>1.8746373863938612E-2</v>
      </c>
      <c r="K2808" s="52">
        <f>IFERROR(_xll.qlIndexFixing(ONIndex1M,I2808,TRUE,_xll.ohTrigger(RecalcTrigger,Trigger1M)),NA())</f>
        <v>1.8737090336458095E-2</v>
      </c>
      <c r="L2808" s="52">
        <f>IFERROR(_xll.qlIndexFixing(Index3M,H2808,TRUE,_xll.ohTrigger(RecalcTrigger,Trigger3M)),NA())</f>
        <v>2.0282113179513443E-2</v>
      </c>
      <c r="M2808" s="52">
        <f>IFERROR(_xll.qlIndexFixing(ONIndex3M,I2808,TRUE,_xll.ohTrigger(RecalcTrigger,Trigger3M)),NA())</f>
        <v>2.0242567062007666E-2</v>
      </c>
      <c r="N2808" s="52">
        <f>IFERROR(_xll.qlIndexFixing(Index6M,$H2808,TRUE,_xll.ohTrigger(RecalcTrigger,Trigger6M)),NA())</f>
        <v>2.1835401499617851E-2</v>
      </c>
      <c r="O2808" s="52">
        <f>IFERROR(_xll.qlIndexFixing(ONIndex6M,I2808,TRUE,_xll.ohTrigger(RecalcTrigger,Trigger6M)),NA())</f>
        <v>2.1739823035504813E-2</v>
      </c>
      <c r="P2808" s="52">
        <f>IFERROR(_xll.qlIndexFixing(Index1Y,$H2808,TRUE,_xll.ohTrigger(RecalcTrigger,Trigger1Y)),NA())</f>
        <v>2.3738571731883547E-2</v>
      </c>
      <c r="Q2808" s="52">
        <f>IFERROR(_xll.qlIndexFixing(ONIndex1Y,I2808,TRUE,_xll.ohTrigger(RecalcTrigger,Trigger1Y)),NA())</f>
        <v>2.3504936260927423E-2</v>
      </c>
    </row>
    <row r="2809" spans="2:17" x14ac:dyDescent="0.2">
      <c r="B2809" s="46" t="s">
        <v>51</v>
      </c>
      <c r="D2809" s="49">
        <f>_xll.qlCalendarAdvance(LocalCalendar,$D2808,B2809,"f",FALSE)</f>
        <v>59322</v>
      </c>
      <c r="E2809" s="49">
        <f>_xll.qlInterestRateIndexValueDate(IndexON,D2809)</f>
        <v>59322</v>
      </c>
      <c r="F2809" s="52">
        <f>IFERROR(_xll.qlIndexFixing(IndexON,D2809,TRUE,_xll.ohTrigger(RecalcTrigger,TriggerON)),NA())</f>
        <v>1.6751619169088627E-2</v>
      </c>
      <c r="H2809" s="49">
        <f>_xll.qlCalendarAdvance(IborCalendar,$H2808,B2809,"f",FALSE)</f>
        <v>59308</v>
      </c>
      <c r="I2809" s="49">
        <f>_xll.qlInterestRateIndexValueDate(Index1M,$H2809)</f>
        <v>59310</v>
      </c>
      <c r="J2809" s="52">
        <f>IFERROR(_xll.qlIndexFixing(Index1M,$H2809,TRUE,_xll.ohTrigger(RecalcTrigger,Trigger1M)),NA())</f>
        <v>1.8744197765218039E-2</v>
      </c>
      <c r="K2809" s="52">
        <f>IFERROR(_xll.qlIndexFixing(ONIndex1M,I2809,TRUE,_xll.ohTrigger(RecalcTrigger,Trigger1M)),NA())</f>
        <v>1.8734896206140661E-2</v>
      </c>
      <c r="L2809" s="52">
        <f>IFERROR(_xll.qlIndexFixing(Index3M,H2809,TRUE,_xll.ohTrigger(RecalcTrigger,Trigger3M)),NA())</f>
        <v>2.0280240695667168E-2</v>
      </c>
      <c r="M2809" s="52">
        <f>IFERROR(_xll.qlIndexFixing(ONIndex3M,I2809,TRUE,_xll.ohTrigger(RecalcTrigger,Trigger3M)),NA())</f>
        <v>2.0240643733338004E-2</v>
      </c>
      <c r="N2809" s="52">
        <f>IFERROR(_xll.qlIndexFixing(Index6M,$H2809,TRUE,_xll.ohTrigger(RecalcTrigger,Trigger6M)),NA())</f>
        <v>2.1833575651706068E-2</v>
      </c>
      <c r="O2809" s="52">
        <f>IFERROR(_xll.qlIndexFixing(ONIndex6M,I2809,TRUE,_xll.ohTrigger(RecalcTrigger,Trigger6M)),NA())</f>
        <v>2.1737895658926476E-2</v>
      </c>
      <c r="P2809" s="52">
        <f>IFERROR(_xll.qlIndexFixing(Index1Y,$H2809,TRUE,_xll.ohTrigger(RecalcTrigger,Trigger1Y)),NA())</f>
        <v>2.373682074934181E-2</v>
      </c>
      <c r="Q2809" s="52">
        <f>IFERROR(_xll.qlIndexFixing(ONIndex1Y,I2809,TRUE,_xll.ohTrigger(RecalcTrigger,Trigger1Y)),NA())</f>
        <v>2.3502973401452465E-2</v>
      </c>
    </row>
    <row r="2810" spans="2:17" x14ac:dyDescent="0.2">
      <c r="B2810" s="46" t="s">
        <v>51</v>
      </c>
      <c r="D2810" s="49">
        <f>_xll.qlCalendarAdvance(LocalCalendar,$D2809,B2810,"f",FALSE)</f>
        <v>59329</v>
      </c>
      <c r="E2810" s="49">
        <f>_xll.qlInterestRateIndexValueDate(IndexON,D2810)</f>
        <v>59329</v>
      </c>
      <c r="F2810" s="52">
        <f>IFERROR(_xll.qlIndexFixing(IndexON,D2810,TRUE,_xll.ohTrigger(RecalcTrigger,TriggerON)),NA())</f>
        <v>1.6749765862300592E-2</v>
      </c>
      <c r="H2810" s="49">
        <f>_xll.qlCalendarAdvance(IborCalendar,$H2809,B2810,"f",FALSE)</f>
        <v>59315</v>
      </c>
      <c r="I2810" s="49">
        <f>_xll.qlInterestRateIndexValueDate(Index1M,$H2810)</f>
        <v>59317</v>
      </c>
      <c r="J2810" s="52">
        <f>IFERROR(_xll.qlIndexFixing(Index1M,$H2810,TRUE,_xll.ohTrigger(RecalcTrigger,Trigger1M)),NA())</f>
        <v>1.8742032282013672E-2</v>
      </c>
      <c r="K2810" s="52">
        <f>IFERROR(_xll.qlIndexFixing(ONIndex1M,I2810,TRUE,_xll.ohTrigger(RecalcTrigger,Trigger1M)),NA())</f>
        <v>1.8733044534031684E-2</v>
      </c>
      <c r="L2810" s="52">
        <f>IFERROR(_xll.qlIndexFixing(Index3M,H2810,TRUE,_xll.ohTrigger(RecalcTrigger,Trigger3M)),NA())</f>
        <v>2.027881645495689E-2</v>
      </c>
      <c r="M2810" s="52">
        <f>IFERROR(_xll.qlIndexFixing(ONIndex3M,I2810,TRUE,_xll.ohTrigger(RecalcTrigger,Trigger3M)),NA())</f>
        <v>2.0239162258548493E-2</v>
      </c>
      <c r="N2810" s="52">
        <f>IFERROR(_xll.qlIndexFixing(Index6M,$H2810,TRUE,_xll.ohTrigger(RecalcTrigger,Trigger6M)),NA())</f>
        <v>2.1831759251766204E-2</v>
      </c>
      <c r="O2810" s="52">
        <f>IFERROR(_xll.qlIndexFixing(ONIndex6M,I2810,TRUE,_xll.ohTrigger(RecalcTrigger,Trigger6M)),NA())</f>
        <v>2.1736497185955717E-2</v>
      </c>
      <c r="P2810" s="52">
        <f>IFERROR(_xll.qlIndexFixing(Index1Y,$H2810,TRUE,_xll.ohTrigger(RecalcTrigger,Trigger1Y)),NA())</f>
        <v>2.3735738188880598E-2</v>
      </c>
      <c r="Q2810" s="52">
        <f>IFERROR(_xll.qlIndexFixing(ONIndex1Y,I2810,TRUE,_xll.ohTrigger(RecalcTrigger,Trigger1Y)),NA())</f>
        <v>2.3501648228168026E-2</v>
      </c>
    </row>
    <row r="2811" spans="2:17" x14ac:dyDescent="0.2">
      <c r="B2811" s="46" t="s">
        <v>51</v>
      </c>
      <c r="D2811" s="49">
        <f>_xll.qlCalendarAdvance(LocalCalendar,$D2810,B2811,"f",FALSE)</f>
        <v>59336</v>
      </c>
      <c r="E2811" s="49">
        <f>_xll.qlInterestRateIndexValueDate(IndexON,D2811)</f>
        <v>59336</v>
      </c>
      <c r="F2811" s="52">
        <f>IFERROR(_xll.qlIndexFixing(IndexON,D2811,TRUE,_xll.ohTrigger(RecalcTrigger,TriggerON)),NA())</f>
        <v>1.674792162122074E-2</v>
      </c>
      <c r="H2811" s="49">
        <f>_xll.qlCalendarAdvance(IborCalendar,$H2810,B2811,"f",FALSE)</f>
        <v>59322</v>
      </c>
      <c r="I2811" s="49">
        <f>_xll.qlInterestRateIndexValueDate(Index1M,$H2811)</f>
        <v>59324</v>
      </c>
      <c r="J2811" s="52">
        <f>IFERROR(_xll.qlIndexFixing(Index1M,$H2811,TRUE,_xll.ohTrigger(RecalcTrigger,Trigger1M)),NA())</f>
        <v>1.8739877414330672E-2</v>
      </c>
      <c r="K2811" s="52">
        <f>IFERROR(_xll.qlIndexFixing(ONIndex1M,I2811,TRUE,_xll.ohTrigger(RecalcTrigger,Trigger1M)),NA())</f>
        <v>1.8730539744629127E-2</v>
      </c>
      <c r="L2811" s="52">
        <f>IFERROR(_xll.qlIndexFixing(Index3M,H2811,TRUE,_xll.ohTrigger(RecalcTrigger,Trigger3M)),NA())</f>
        <v>2.0276963214078236E-2</v>
      </c>
      <c r="M2811" s="52">
        <f>IFERROR(_xll.qlIndexFixing(ONIndex3M,I2811,TRUE,_xll.ohTrigger(RecalcTrigger,Trigger3M)),NA())</f>
        <v>2.0236824950448096E-2</v>
      </c>
      <c r="N2811" s="52">
        <f>IFERROR(_xll.qlIndexFixing(Index6M,$H2811,TRUE,_xll.ohTrigger(RecalcTrigger,Trigger6M)),NA())</f>
        <v>2.1829952299774063E-2</v>
      </c>
      <c r="O2811" s="52">
        <f>IFERROR(_xll.qlIndexFixing(ONIndex6M,I2811,TRUE,_xll.ohTrigger(RecalcTrigger,Trigger6M)),NA())</f>
        <v>2.1734068935348461E-2</v>
      </c>
      <c r="P2811" s="52">
        <f>IFERROR(_xll.qlIndexFixing(Index1Y,$H2811,TRUE,_xll.ohTrigger(RecalcTrigger,Trigger1Y)),NA())</f>
        <v>2.3733348675936565E-2</v>
      </c>
      <c r="Q2811" s="52">
        <f>IFERROR(_xll.qlIndexFixing(ONIndex1Y,I2811,TRUE,_xll.ohTrigger(RecalcTrigger,Trigger1Y)),NA())</f>
        <v>2.3499076864919033E-2</v>
      </c>
    </row>
    <row r="2812" spans="2:17" x14ac:dyDescent="0.2">
      <c r="B2812" s="46" t="s">
        <v>51</v>
      </c>
      <c r="D2812" s="49">
        <f>_xll.qlCalendarAdvance(LocalCalendar,$D2811,B2812,"f",FALSE)</f>
        <v>59343</v>
      </c>
      <c r="E2812" s="49">
        <f>_xll.qlInterestRateIndexValueDate(IndexON,D2812)</f>
        <v>59343</v>
      </c>
      <c r="F2812" s="52">
        <f>IFERROR(_xll.qlIndexFixing(IndexON,D2812,TRUE,_xll.ohTrigger(RecalcTrigger,TriggerON)),NA())</f>
        <v>1.6746086446008945E-2</v>
      </c>
      <c r="H2812" s="49">
        <f>_xll.qlCalendarAdvance(IborCalendar,$H2811,B2812,"f",FALSE)</f>
        <v>59329</v>
      </c>
      <c r="I2812" s="49">
        <f>_xll.qlInterestRateIndexValueDate(Index1M,$H2812)</f>
        <v>59331</v>
      </c>
      <c r="J2812" s="52">
        <f>IFERROR(_xll.qlIndexFixing(Index1M,$H2812,TRUE,_xll.ohTrigger(RecalcTrigger,Trigger1M)),NA())</f>
        <v>1.8737733162150987E-2</v>
      </c>
      <c r="K2812" s="52">
        <f>IFERROR(_xll.qlIndexFixing(ONIndex1M,I2812,TRUE,_xll.ohTrigger(RecalcTrigger,Trigger1M)),NA())</f>
        <v>1.8728377413435027E-2</v>
      </c>
      <c r="L2812" s="52">
        <f>IFERROR(_xll.qlIndexFixing(Index3M,H2812,TRUE,_xll.ohTrigger(RecalcTrigger,Trigger3M)),NA())</f>
        <v>2.0274679283923278E-2</v>
      </c>
      <c r="M2812" s="52">
        <f>IFERROR(_xll.qlIndexFixing(ONIndex3M,I2812,TRUE,_xll.ohTrigger(RecalcTrigger,Trigger3M)),NA())</f>
        <v>2.0234929496227849E-2</v>
      </c>
      <c r="N2812" s="52">
        <f>IFERROR(_xll.qlIndexFixing(Index6M,$H2812,TRUE,_xll.ohTrigger(RecalcTrigger,Trigger6M)),NA())</f>
        <v>2.182815479570242E-2</v>
      </c>
      <c r="O2812" s="52">
        <f>IFERROR(_xll.qlIndexFixing(ONIndex6M,I2812,TRUE,_xll.ohTrigger(RecalcTrigger,Trigger6M)),NA())</f>
        <v>2.1732169588375427E-2</v>
      </c>
      <c r="P2812" s="52">
        <f>IFERROR(_xll.qlIndexFixing(Index1Y,$H2812,TRUE,_xll.ohTrigger(RecalcTrigger,Trigger1Y)),NA())</f>
        <v>2.3731627584969817E-2</v>
      </c>
      <c r="Q2812" s="52">
        <f>IFERROR(_xll.qlIndexFixing(ONIndex1Y,I2812,TRUE,_xll.ohTrigger(RecalcTrigger,Trigger1Y)),NA())</f>
        <v>2.3497143187887204E-2</v>
      </c>
    </row>
    <row r="2813" spans="2:17" x14ac:dyDescent="0.2">
      <c r="B2813" s="46" t="s">
        <v>51</v>
      </c>
      <c r="D2813" s="49">
        <f>_xll.qlCalendarAdvance(LocalCalendar,$D2812,B2813,"f",FALSE)</f>
        <v>59350</v>
      </c>
      <c r="E2813" s="49">
        <f>_xll.qlInterestRateIndexValueDate(IndexON,D2813)</f>
        <v>59350</v>
      </c>
      <c r="F2813" s="52">
        <f>IFERROR(_xll.qlIndexFixing(IndexON,D2813,TRUE,_xll.ohTrigger(RecalcTrigger,TriggerON)),NA())</f>
        <v>1.674426033658527E-2</v>
      </c>
      <c r="H2813" s="49">
        <f>_xll.qlCalendarAdvance(IborCalendar,$H2812,B2813,"f",FALSE)</f>
        <v>59336</v>
      </c>
      <c r="I2813" s="49">
        <f>_xll.qlInterestRateIndexValueDate(Index1M,$H2813)</f>
        <v>59338</v>
      </c>
      <c r="J2813" s="52">
        <f>IFERROR(_xll.qlIndexFixing(Index1M,$H2813,TRUE,_xll.ohTrigger(RecalcTrigger,Trigger1M)),NA())</f>
        <v>1.8735599525474617E-2</v>
      </c>
      <c r="K2813" s="52">
        <f>IFERROR(_xll.qlIndexFixing(ONIndex1M,I2813,TRUE,_xll.ohTrigger(RecalcTrigger,Trigger1M)),NA())</f>
        <v>1.872622568192206E-2</v>
      </c>
      <c r="L2813" s="52">
        <f>IFERROR(_xll.qlIndexFixing(Index3M,H2813,TRUE,_xll.ohTrigger(RecalcTrigger,Trigger3M)),NA())</f>
        <v>2.027284415989607E-2</v>
      </c>
      <c r="M2813" s="52">
        <f>IFERROR(_xll.qlIndexFixing(ONIndex3M,I2813,TRUE,_xll.ohTrigger(RecalcTrigger,Trigger3M)),NA())</f>
        <v>2.0233043333481859E-2</v>
      </c>
      <c r="N2813" s="52">
        <f>IFERROR(_xll.qlIndexFixing(Index6M,$H2813,TRUE,_xll.ohTrigger(RecalcTrigger,Trigger6M)),NA())</f>
        <v>2.1826366739525354E-2</v>
      </c>
      <c r="O2813" s="52">
        <f>IFERROR(_xll.qlIndexFixing(ONIndex6M,I2813,TRUE,_xll.ohTrigger(RecalcTrigger,Trigger6M)),NA())</f>
        <v>2.1730279584568635E-2</v>
      </c>
      <c r="P2813" s="52">
        <f>IFERROR(_xll.qlIndexFixing(Index1Y,$H2813,TRUE,_xll.ohTrigger(RecalcTrigger,Trigger1Y)),NA())</f>
        <v>2.3729916457758668E-2</v>
      </c>
      <c r="Q2813" s="52">
        <f>IFERROR(_xll.qlIndexFixing(ONIndex1Y,I2813,TRUE,_xll.ohTrigger(RecalcTrigger,Trigger1Y)),NA())</f>
        <v>2.3495219238300891E-2</v>
      </c>
    </row>
    <row r="2814" spans="2:17" x14ac:dyDescent="0.2">
      <c r="B2814" s="46" t="s">
        <v>51</v>
      </c>
      <c r="D2814" s="49">
        <f>_xll.qlCalendarAdvance(LocalCalendar,$D2813,B2814,"f",FALSE)</f>
        <v>59357</v>
      </c>
      <c r="E2814" s="49">
        <f>_xll.qlInterestRateIndexValueDate(IndexON,D2814)</f>
        <v>59357</v>
      </c>
      <c r="F2814" s="52">
        <f>IFERROR(_xll.qlIndexFixing(IndexON,D2814,TRUE,_xll.ohTrigger(RecalcTrigger,TriggerON)),NA())</f>
        <v>1.6742443292949716E-2</v>
      </c>
      <c r="H2814" s="49">
        <f>_xll.qlCalendarAdvance(IborCalendar,$H2813,B2814,"f",FALSE)</f>
        <v>59343</v>
      </c>
      <c r="I2814" s="49">
        <f>_xll.qlInterestRateIndexValueDate(Index1M,$H2814)</f>
        <v>59345</v>
      </c>
      <c r="J2814" s="52">
        <f>IFERROR(_xll.qlIndexFixing(Index1M,$H2814,TRUE,_xll.ohTrigger(RecalcTrigger,Trigger1M)),NA())</f>
        <v>1.8733476504291247E-2</v>
      </c>
      <c r="K2814" s="52">
        <f>IFERROR(_xll.qlIndexFixing(ONIndex1M,I2814,TRUE,_xll.ohTrigger(RecalcTrigger,Trigger1M)),NA())</f>
        <v>1.8724084550116871E-2</v>
      </c>
      <c r="L2814" s="52">
        <f>IFERROR(_xll.qlIndexFixing(Index3M,H2814,TRUE,_xll.ohTrigger(RecalcTrigger,Trigger3M)),NA())</f>
        <v>2.027101837578919E-2</v>
      </c>
      <c r="M2814" s="52">
        <f>IFERROR(_xll.qlIndexFixing(ONIndex3M,I2814,TRUE,_xll.ohTrigger(RecalcTrigger,Trigger3M)),NA())</f>
        <v>2.0231166462156835E-2</v>
      </c>
      <c r="N2814" s="52">
        <f>IFERROR(_xll.qlIndexFixing(Index6M,$H2814,TRUE,_xll.ohTrigger(RecalcTrigger,Trigger6M)),NA())</f>
        <v>2.1825658986872387E-2</v>
      </c>
      <c r="O2814" s="52">
        <f>IFERROR(_xll.qlIndexFixing(ONIndex6M,I2814,TRUE,_xll.ohTrigger(RecalcTrigger,Trigger6M)),NA())</f>
        <v>2.1728398923954728E-2</v>
      </c>
      <c r="P2814" s="52">
        <f>IFERROR(_xll.qlIndexFixing(Index1Y,$H2814,TRUE,_xll.ohTrigger(RecalcTrigger,Trigger1Y)),NA())</f>
        <v>2.3728215294251929E-2</v>
      </c>
      <c r="Q2814" s="52">
        <f>IFERROR(_xll.qlIndexFixing(ONIndex1Y,I2814,TRUE,_xll.ohTrigger(RecalcTrigger,Trigger1Y)),NA())</f>
        <v>2.3493305016160093E-2</v>
      </c>
    </row>
    <row r="2815" spans="2:17" x14ac:dyDescent="0.2">
      <c r="B2815" s="46" t="s">
        <v>51</v>
      </c>
      <c r="D2815" s="49">
        <f>_xll.qlCalendarAdvance(LocalCalendar,$D2814,B2815,"f",FALSE)</f>
        <v>59364</v>
      </c>
      <c r="E2815" s="49">
        <f>_xll.qlInterestRateIndexValueDate(IndexON,D2815)</f>
        <v>59364</v>
      </c>
      <c r="F2815" s="52">
        <f>IFERROR(_xll.qlIndexFixing(IndexON,D2815,TRUE,_xll.ohTrigger(RecalcTrigger,TriggerON)),NA())</f>
        <v>1.6740635315182217E-2</v>
      </c>
      <c r="H2815" s="49">
        <f>_xll.qlCalendarAdvance(IborCalendar,$H2814,B2815,"f",FALSE)</f>
        <v>59350</v>
      </c>
      <c r="I2815" s="49">
        <f>_xll.qlInterestRateIndexValueDate(Index1M,$H2815)</f>
        <v>59352</v>
      </c>
      <c r="J2815" s="52">
        <f>IFERROR(_xll.qlIndexFixing(Index1M,$H2815,TRUE,_xll.ohTrigger(RecalcTrigger,Trigger1M)),NA())</f>
        <v>1.8731364098603456E-2</v>
      </c>
      <c r="K2815" s="52">
        <f>IFERROR(_xll.qlIndexFixing(ONIndex1M,I2815,TRUE,_xll.ohTrigger(RecalcTrigger,Trigger1M)),NA())</f>
        <v>1.872195401801946E-2</v>
      </c>
      <c r="L2815" s="52">
        <f>IFERROR(_xll.qlIndexFixing(Index3M,H2815,TRUE,_xll.ohTrigger(RecalcTrigger,Trigger3M)),NA())</f>
        <v>2.0267877183608868E-2</v>
      </c>
      <c r="M2815" s="52">
        <f>IFERROR(_xll.qlIndexFixing(ONIndex3M,I2815,TRUE,_xll.ohTrigger(RecalcTrigger,Trigger3M)),NA())</f>
        <v>2.0229298882386004E-2</v>
      </c>
      <c r="N2815" s="52">
        <f>IFERROR(_xll.qlIndexFixing(Index6M,$H2815,TRUE,_xll.ohTrigger(RecalcTrigger,Trigger6M)),NA())</f>
        <v>2.1821211551985711E-2</v>
      </c>
      <c r="O2815" s="52">
        <f>IFERROR(_xll.qlIndexFixing(ONIndex6M,I2815,TRUE,_xll.ohTrigger(RecalcTrigger,Trigger6M)),NA())</f>
        <v>2.1726527606560353E-2</v>
      </c>
      <c r="P2815" s="52">
        <f>IFERROR(_xll.qlIndexFixing(Index1Y,$H2815,TRUE,_xll.ohTrigger(RecalcTrigger,Trigger1Y)),NA())</f>
        <v>2.3724540235536853E-2</v>
      </c>
      <c r="Q2815" s="52">
        <f>IFERROR(_xll.qlIndexFixing(ONIndex1Y,I2815,TRUE,_xll.ohTrigger(RecalcTrigger,Trigger1Y)),NA())</f>
        <v>2.3491400521518102E-2</v>
      </c>
    </row>
    <row r="2816" spans="2:17" x14ac:dyDescent="0.2">
      <c r="B2816" s="46" t="s">
        <v>51</v>
      </c>
      <c r="D2816" s="49">
        <f>_xll.qlCalendarAdvance(LocalCalendar,$D2815,B2816,"f",FALSE)</f>
        <v>59371</v>
      </c>
      <c r="E2816" s="49">
        <f>_xll.qlInterestRateIndexValueDate(IndexON,D2816)</f>
        <v>59371</v>
      </c>
      <c r="F2816" s="52">
        <f>IFERROR(_xll.qlIndexFixing(IndexON,D2816,TRUE,_xll.ohTrigger(RecalcTrigger,TriggerON)),NA())</f>
        <v>1.6738836403202839E-2</v>
      </c>
      <c r="H2816" s="49">
        <f>_xll.qlCalendarAdvance(IborCalendar,$H2815,B2816,"f",FALSE)</f>
        <v>59357</v>
      </c>
      <c r="I2816" s="49">
        <f>_xll.qlInterestRateIndexValueDate(Index1M,$H2816)</f>
        <v>59359</v>
      </c>
      <c r="J2816" s="52">
        <f>IFERROR(_xll.qlIndexFixing(Index1M,$H2816,TRUE,_xll.ohTrigger(RecalcTrigger,Trigger1M)),NA())</f>
        <v>1.8729262308395774E-2</v>
      </c>
      <c r="K2816" s="52">
        <f>IFERROR(_xll.qlIndexFixing(ONIndex1M,I2816,TRUE,_xll.ohTrigger(RecalcTrigger,Trigger1M)),NA())</f>
        <v>1.8719834085603182E-2</v>
      </c>
      <c r="L2816" s="52">
        <f>IFERROR(_xll.qlIndexFixing(Index3M,H2816,TRUE,_xll.ohTrigger(RecalcTrigger,Trigger3M)),NA())</f>
        <v>2.0267837116640066E-2</v>
      </c>
      <c r="M2816" s="52">
        <f>IFERROR(_xll.qlIndexFixing(ONIndex3M,I2816,TRUE,_xll.ohTrigger(RecalcTrigger,Trigger3M)),NA())</f>
        <v>2.0227440594036139E-2</v>
      </c>
      <c r="N2816" s="52">
        <f>IFERROR(_xll.qlIndexFixing(Index6M,$H2816,TRUE,_xll.ohTrigger(RecalcTrigger,Trigger6M)),NA())</f>
        <v>2.1821059258107536E-2</v>
      </c>
      <c r="O2816" s="52">
        <f>IFERROR(_xll.qlIndexFixing(ONIndex6M,I2816,TRUE,_xll.ohTrigger(RecalcTrigger,Trigger6M)),NA())</f>
        <v>2.1724665632385509E-2</v>
      </c>
      <c r="P2816" s="52">
        <f>IFERROR(_xll.qlIndexFixing(Index1Y,$H2816,TRUE,_xll.ohTrigger(RecalcTrigger,Trigger1Y)),NA())</f>
        <v>2.3724842858151306E-2</v>
      </c>
      <c r="Q2816" s="52">
        <f>IFERROR(_xll.qlIndexFixing(ONIndex1Y,I2816,TRUE,_xll.ohTrigger(RecalcTrigger,Trigger1Y)),NA())</f>
        <v>2.3489505754321627E-2</v>
      </c>
    </row>
    <row r="2817" spans="2:17" x14ac:dyDescent="0.2">
      <c r="B2817" s="46" t="s">
        <v>51</v>
      </c>
      <c r="D2817" s="49">
        <f>_xll.qlCalendarAdvance(LocalCalendar,$D2816,B2817,"f",FALSE)</f>
        <v>59378</v>
      </c>
      <c r="E2817" s="49">
        <f>_xll.qlInterestRateIndexValueDate(IndexON,D2817)</f>
        <v>59378</v>
      </c>
      <c r="F2817" s="52">
        <f>IFERROR(_xll.qlIndexFixing(IndexON,D2817,TRUE,_xll.ohTrigger(RecalcTrigger,TriggerON)),NA())</f>
        <v>1.6737046556931645E-2</v>
      </c>
      <c r="H2817" s="49">
        <f>_xll.qlCalendarAdvance(IborCalendar,$H2816,B2817,"f",FALSE)</f>
        <v>59364</v>
      </c>
      <c r="I2817" s="49">
        <f>_xll.qlInterestRateIndexValueDate(Index1M,$H2817)</f>
        <v>59366</v>
      </c>
      <c r="J2817" s="52">
        <f>IFERROR(_xll.qlIndexFixing(Index1M,$H2817,TRUE,_xll.ohTrigger(RecalcTrigger,Trigger1M)),NA())</f>
        <v>1.8727171133673358E-2</v>
      </c>
      <c r="K2817" s="52">
        <f>IFERROR(_xll.qlIndexFixing(ONIndex1M,I2817,TRUE,_xll.ohTrigger(RecalcTrigger,Trigger1M)),NA())</f>
        <v>1.8717724752921328E-2</v>
      </c>
      <c r="L2817" s="52">
        <f>IFERROR(_xll.qlIndexFixing(Index3M,H2817,TRUE,_xll.ohTrigger(RecalcTrigger,Trigger3M)),NA())</f>
        <v>2.0265597062872304E-2</v>
      </c>
      <c r="M2817" s="52">
        <f>IFERROR(_xll.qlIndexFixing(ONIndex3M,I2817,TRUE,_xll.ohTrigger(RecalcTrigger,Trigger3M)),NA())</f>
        <v>2.0225591597187176E-2</v>
      </c>
      <c r="N2817" s="52">
        <f>IFERROR(_xll.qlIndexFixing(Index6M,$H2817,TRUE,_xll.ohTrigger(RecalcTrigger,Trigger6M)),NA())</f>
        <v>2.1819846089558108E-2</v>
      </c>
      <c r="O2817" s="52">
        <f>IFERROR(_xll.qlIndexFixing(ONIndex6M,I2817,TRUE,_xll.ohTrigger(RecalcTrigger,Trigger6M)),NA())</f>
        <v>2.1722813001323615E-2</v>
      </c>
      <c r="P2817" s="52">
        <f>IFERROR(_xll.qlIndexFixing(Index1Y,$H2817,TRUE,_xll.ohTrigger(RecalcTrigger,Trigger1Y)),NA())</f>
        <v>2.3723171585456355E-2</v>
      </c>
      <c r="Q2817" s="52">
        <f>IFERROR(_xll.qlIndexFixing(ONIndex1Y,I2817,TRUE,_xll.ohTrigger(RecalcTrigger,Trigger1Y)),NA())</f>
        <v>2.3487620714623958E-2</v>
      </c>
    </row>
    <row r="2818" spans="2:17" x14ac:dyDescent="0.2">
      <c r="B2818" s="46" t="s">
        <v>51</v>
      </c>
      <c r="D2818" s="49">
        <f>_xll.qlCalendarAdvance(LocalCalendar,$D2817,B2818,"f",FALSE)</f>
        <v>59385</v>
      </c>
      <c r="E2818" s="49">
        <f>_xll.qlInterestRateIndexValueDate(IndexON,D2818)</f>
        <v>59385</v>
      </c>
      <c r="F2818" s="52">
        <f>IFERROR(_xll.qlIndexFixing(IndexON,D2818,TRUE,_xll.ohTrigger(RecalcTrigger,TriggerON)),NA())</f>
        <v>1.6735265776608443E-2</v>
      </c>
      <c r="H2818" s="49">
        <f>_xll.qlCalendarAdvance(IborCalendar,$H2817,B2818,"f",FALSE)</f>
        <v>59371</v>
      </c>
      <c r="I2818" s="49">
        <f>_xll.qlInterestRateIndexValueDate(Index1M,$H2818)</f>
        <v>59373</v>
      </c>
      <c r="J2818" s="52">
        <f>IFERROR(_xll.qlIndexFixing(Index1M,$H2818,TRUE,_xll.ohTrigger(RecalcTrigger,Trigger1M)),NA())</f>
        <v>1.8725090574420733E-2</v>
      </c>
      <c r="K2818" s="52">
        <f>IFERROR(_xll.qlIndexFixing(ONIndex1M,I2818,TRUE,_xll.ohTrigger(RecalcTrigger,Trigger1M)),NA())</f>
        <v>1.8715626019893961E-2</v>
      </c>
      <c r="L2818" s="52">
        <f>IFERROR(_xll.qlIndexFixing(Index3M,H2818,TRUE,_xll.ohTrigger(RecalcTrigger,Trigger3M)),NA())</f>
        <v>2.0263808638320023E-2</v>
      </c>
      <c r="M2818" s="52">
        <f>IFERROR(_xll.qlIndexFixing(ONIndex3M,I2818,TRUE,_xll.ohTrigger(RecalcTrigger,Trigger3M)),NA())</f>
        <v>2.0223751891785824E-2</v>
      </c>
      <c r="N2818" s="52">
        <f>IFERROR(_xll.qlIndexFixing(Index6M,$H2818,TRUE,_xll.ohTrigger(RecalcTrigger,Trigger6M)),NA())</f>
        <v>2.181756817616811E-2</v>
      </c>
      <c r="O2818" s="52">
        <f>IFERROR(_xll.qlIndexFixing(ONIndex6M,I2818,TRUE,_xll.ohTrigger(RecalcTrigger,Trigger6M)),NA())</f>
        <v>2.1720969713534544E-2</v>
      </c>
      <c r="P2818" s="52">
        <f>IFERROR(_xll.qlIndexFixing(Index1Y,$H2818,TRUE,_xll.ohTrigger(RecalcTrigger,Trigger1Y)),NA())</f>
        <v>2.3721510276265213E-2</v>
      </c>
      <c r="Q2818" s="52">
        <f>IFERROR(_xll.qlIndexFixing(ONIndex1Y,I2818,TRUE,_xll.ohTrigger(RecalcTrigger,Trigger1Y)),NA())</f>
        <v>2.3485745402318514E-2</v>
      </c>
    </row>
    <row r="2819" spans="2:17" x14ac:dyDescent="0.2">
      <c r="B2819" s="46" t="s">
        <v>51</v>
      </c>
      <c r="D2819" s="49">
        <f>_xll.qlCalendarAdvance(LocalCalendar,$D2818,B2819,"f",FALSE)</f>
        <v>59392</v>
      </c>
      <c r="E2819" s="49">
        <f>_xll.qlInterestRateIndexValueDate(IndexON,D2819)</f>
        <v>59392</v>
      </c>
      <c r="F2819" s="52">
        <f>IFERROR(_xll.qlIndexFixing(IndexON,D2819,TRUE,_xll.ohTrigger(RecalcTrigger,TriggerON)),NA())</f>
        <v>1.673349406191349E-2</v>
      </c>
      <c r="H2819" s="49">
        <f>_xll.qlCalendarAdvance(IborCalendar,$H2818,B2819,"f",FALSE)</f>
        <v>59378</v>
      </c>
      <c r="I2819" s="49">
        <f>_xll.qlInterestRateIndexValueDate(Index1M,$H2819)</f>
        <v>59380</v>
      </c>
      <c r="J2819" s="52">
        <f>IFERROR(_xll.qlIndexFixing(Index1M,$H2819,TRUE,_xll.ohTrigger(RecalcTrigger,Trigger1M)),NA())</f>
        <v>1.8723360368814446E-2</v>
      </c>
      <c r="K2819" s="52">
        <f>IFERROR(_xll.qlIndexFixing(ONIndex1M,I2819,TRUE,_xll.ohTrigger(RecalcTrigger,Trigger1M)),NA())</f>
        <v>1.8713537886601017E-2</v>
      </c>
      <c r="L2819" s="52">
        <f>IFERROR(_xll.qlIndexFixing(Index3M,H2819,TRUE,_xll.ohTrigger(RecalcTrigger,Trigger3M)),NA())</f>
        <v>2.0262029553625143E-2</v>
      </c>
      <c r="M2819" s="52">
        <f>IFERROR(_xll.qlIndexFixing(ONIndex3M,I2819,TRUE,_xll.ohTrigger(RecalcTrigger,Trigger3M)),NA())</f>
        <v>2.0221921477832083E-2</v>
      </c>
      <c r="N2819" s="52">
        <f>IFERROR(_xll.qlIndexFixing(Index6M,$H2819,TRUE,_xll.ohTrigger(RecalcTrigger,Trigger6M)),NA())</f>
        <v>2.1815836806824432E-2</v>
      </c>
      <c r="O2819" s="52">
        <f>IFERROR(_xll.qlIndexFixing(ONIndex6M,I2819,TRUE,_xll.ohTrigger(RecalcTrigger,Trigger6M)),NA())</f>
        <v>2.1719135768885067E-2</v>
      </c>
      <c r="P2819" s="52">
        <f>IFERROR(_xll.qlIndexFixing(Index1Y,$H2819,TRUE,_xll.ohTrigger(RecalcTrigger,Trigger1Y)),NA())</f>
        <v>2.3719858930529528E-2</v>
      </c>
      <c r="Q2819" s="52">
        <f>IFERROR(_xll.qlIndexFixing(ONIndex1Y,I2819,TRUE,_xll.ohTrigger(RecalcTrigger,Trigger1Y)),NA())</f>
        <v>2.3483879817565168E-2</v>
      </c>
    </row>
    <row r="2820" spans="2:17" x14ac:dyDescent="0.2">
      <c r="B2820" s="46" t="s">
        <v>51</v>
      </c>
      <c r="D2820" s="49">
        <f>_xll.qlCalendarAdvance(LocalCalendar,$D2819,B2820,"f",FALSE)</f>
        <v>59399</v>
      </c>
      <c r="E2820" s="49">
        <f>_xll.qlInterestRateIndexValueDate(IndexON,D2820)</f>
        <v>59399</v>
      </c>
      <c r="F2820" s="52">
        <f>IFERROR(_xll.qlIndexFixing(IndexON,D2820,TRUE,_xll.ohTrigger(RecalcTrigger,TriggerON)),NA())</f>
        <v>1.6731731413086592E-2</v>
      </c>
      <c r="H2820" s="49">
        <f>_xll.qlCalendarAdvance(IborCalendar,$H2819,B2820,"f",FALSE)</f>
        <v>59385</v>
      </c>
      <c r="I2820" s="49">
        <f>_xll.qlInterestRateIndexValueDate(Index1M,$H2820)</f>
        <v>59387</v>
      </c>
      <c r="J2820" s="52">
        <f>IFERROR(_xll.qlIndexFixing(Index1M,$H2820,TRUE,_xll.ohTrigger(RecalcTrigger,Trigger1M)),NA())</f>
        <v>1.8721301691763115E-2</v>
      </c>
      <c r="K2820" s="52">
        <f>IFERROR(_xll.qlIndexFixing(ONIndex1M,I2820,TRUE,_xll.ohTrigger(RecalcTrigger,Trigger1M)),NA())</f>
        <v>1.8711460352989207E-2</v>
      </c>
      <c r="L2820" s="52">
        <f>IFERROR(_xll.qlIndexFixing(Index3M,H2820,TRUE,_xll.ohTrigger(RecalcTrigger,Trigger3M)),NA())</f>
        <v>2.026025980877235E-2</v>
      </c>
      <c r="M2820" s="52">
        <f>IFERROR(_xll.qlIndexFixing(ONIndex3M,I2820,TRUE,_xll.ohTrigger(RecalcTrigger,Trigger3M)),NA())</f>
        <v>2.0220100355379245E-2</v>
      </c>
      <c r="N2820" s="52">
        <f>IFERROR(_xll.qlIndexFixing(Index6M,$H2820,TRUE,_xll.ohTrigger(RecalcTrigger,Trigger6M)),NA())</f>
        <v>2.1814114885198604E-2</v>
      </c>
      <c r="O2820" s="52">
        <f>IFERROR(_xll.qlIndexFixing(ONIndex6M,I2820,TRUE,_xll.ohTrigger(RecalcTrigger,Trigger6M)),NA())</f>
        <v>2.1717311167481768E-2</v>
      </c>
      <c r="P2820" s="52">
        <f>IFERROR(_xll.qlIndexFixing(Index1Y,$H2820,TRUE,_xll.ohTrigger(RecalcTrigger,Trigger1Y)),NA())</f>
        <v>2.3718217548199205E-2</v>
      </c>
      <c r="Q2820" s="52">
        <f>IFERROR(_xll.qlIndexFixing(ONIndex1Y,I2820,TRUE,_xll.ohTrigger(RecalcTrigger,Trigger1Y)),NA())</f>
        <v>2.3482023960257337E-2</v>
      </c>
    </row>
    <row r="2821" spans="2:17" x14ac:dyDescent="0.2">
      <c r="B2821" s="46" t="s">
        <v>51</v>
      </c>
      <c r="D2821" s="49">
        <f>_xll.qlCalendarAdvance(LocalCalendar,$D2820,B2821,"f",FALSE)</f>
        <v>59406</v>
      </c>
      <c r="E2821" s="49">
        <f>_xll.qlInterestRateIndexValueDate(IndexON,D2821)</f>
        <v>59406</v>
      </c>
      <c r="F2821" s="52">
        <f>IFERROR(_xll.qlIndexFixing(IndexON,D2821,TRUE,_xll.ohTrigger(RecalcTrigger,TriggerON)),NA())</f>
        <v>1.6729977830127751E-2</v>
      </c>
      <c r="H2821" s="49">
        <f>_xll.qlCalendarAdvance(IborCalendar,$H2820,B2821,"f",FALSE)</f>
        <v>59392</v>
      </c>
      <c r="I2821" s="49">
        <f>_xll.qlInterestRateIndexValueDate(Index1M,$H2821)</f>
        <v>59394</v>
      </c>
      <c r="J2821" s="52">
        <f>IFERROR(_xll.qlIndexFixing(Index1M,$H2821,TRUE,_xll.ohTrigger(RecalcTrigger,Trigger1M)),NA())</f>
        <v>1.8718912589442943E-2</v>
      </c>
      <c r="K2821" s="52">
        <f>IFERROR(_xll.qlIndexFixing(ONIndex1M,I2821,TRUE,_xll.ohTrigger(RecalcTrigger,Trigger1M)),NA())</f>
        <v>1.8709393419058529E-2</v>
      </c>
      <c r="L2821" s="52">
        <f>IFERROR(_xll.qlIndexFixing(Index3M,H2821,TRUE,_xll.ohTrigger(RecalcTrigger,Trigger3M)),NA())</f>
        <v>2.0258499403750595E-2</v>
      </c>
      <c r="M2821" s="52">
        <f>IFERROR(_xll.qlIndexFixing(ONIndex3M,I2821,TRUE,_xll.ohTrigger(RecalcTrigger,Trigger3M)),NA())</f>
        <v>2.0218288524374017E-2</v>
      </c>
      <c r="N2821" s="52">
        <f>IFERROR(_xll.qlIndexFixing(Index6M,$H2821,TRUE,_xll.ohTrigger(RecalcTrigger,Trigger6M)),NA())</f>
        <v>2.1812402411265138E-2</v>
      </c>
      <c r="O2821" s="52">
        <f>IFERROR(_xll.qlIndexFixing(ONIndex6M,I2821,TRUE,_xll.ohTrigger(RecalcTrigger,Trigger6M)),NA())</f>
        <v>2.1715495909244709E-2</v>
      </c>
      <c r="P2821" s="52">
        <f>IFERROR(_xll.qlIndexFixing(Index1Y,$H2821,TRUE,_xll.ohTrigger(RecalcTrigger,Trigger1Y)),NA())</f>
        <v>2.3716586129225014E-2</v>
      </c>
      <c r="Q2821" s="52">
        <f>IFERROR(_xll.qlIndexFixing(ONIndex1Y,I2821,TRUE,_xll.ohTrigger(RecalcTrigger,Trigger1Y)),NA())</f>
        <v>2.3480177830368376E-2</v>
      </c>
    </row>
    <row r="2822" spans="2:17" x14ac:dyDescent="0.2">
      <c r="B2822" s="46" t="s">
        <v>51</v>
      </c>
      <c r="D2822" s="49">
        <f>_xll.qlCalendarAdvance(LocalCalendar,$D2821,B2822,"f",FALSE)</f>
        <v>59413</v>
      </c>
      <c r="E2822" s="49">
        <f>_xll.qlInterestRateIndexValueDate(IndexON,D2822)</f>
        <v>59413</v>
      </c>
      <c r="F2822" s="52">
        <f>IFERROR(_xll.qlIndexFixing(IndexON,D2822,TRUE,_xll.ohTrigger(RecalcTrigger,TriggerON)),NA())</f>
        <v>1.6728233312877094E-2</v>
      </c>
      <c r="H2822" s="49">
        <f>_xll.qlCalendarAdvance(IborCalendar,$H2821,B2822,"f",FALSE)</f>
        <v>59399</v>
      </c>
      <c r="I2822" s="49">
        <f>_xll.qlInterestRateIndexValueDate(Index1M,$H2822)</f>
        <v>59401</v>
      </c>
      <c r="J2822" s="52">
        <f>IFERROR(_xll.qlIndexFixing(Index1M,$H2822,TRUE,_xll.ohTrigger(RecalcTrigger,Trigger1M)),NA())</f>
        <v>1.8716874492028236E-2</v>
      </c>
      <c r="K2822" s="52">
        <f>IFERROR(_xll.qlIndexFixing(ONIndex1M,I2822,TRUE,_xll.ohTrigger(RecalcTrigger,Trigger1M)),NA())</f>
        <v>1.870733708488892E-2</v>
      </c>
      <c r="L2822" s="52">
        <f>IFERROR(_xll.qlIndexFixing(Index3M,H2822,TRUE,_xll.ohTrigger(RecalcTrigger,Trigger3M)),NA())</f>
        <v>2.0256748338545419E-2</v>
      </c>
      <c r="M2822" s="52">
        <f>IFERROR(_xll.qlIndexFixing(ONIndex3M,I2822,TRUE,_xll.ohTrigger(RecalcTrigger,Trigger3M)),NA())</f>
        <v>2.0216485984843047E-2</v>
      </c>
      <c r="N2822" s="52">
        <f>IFERROR(_xll.qlIndexFixing(Index6M,$H2822,TRUE,_xll.ohTrigger(RecalcTrigger,Trigger6M)),NA())</f>
        <v>2.1811239336845863E-2</v>
      </c>
      <c r="O2822" s="52">
        <f>IFERROR(_xll.qlIndexFixing(ONIndex6M,I2822,TRUE,_xll.ohTrigger(RecalcTrigger,Trigger6M)),NA())</f>
        <v>2.1713689994227181E-2</v>
      </c>
      <c r="P2822" s="52">
        <f>IFERROR(_xll.qlIndexFixing(Index1Y,$H2822,TRUE,_xll.ohTrigger(RecalcTrigger,Trigger1Y)),NA())</f>
        <v>2.3714964673559259E-2</v>
      </c>
      <c r="Q2822" s="52">
        <f>IFERROR(_xll.qlIndexFixing(ONIndex1Y,I2822,TRUE,_xll.ohTrigger(RecalcTrigger,Trigger1Y)),NA())</f>
        <v>2.3478341428004867E-2</v>
      </c>
    </row>
    <row r="2823" spans="2:17" x14ac:dyDescent="0.2">
      <c r="B2823" s="46" t="s">
        <v>51</v>
      </c>
      <c r="D2823" s="49">
        <f>_xll.qlCalendarAdvance(LocalCalendar,$D2822,B2823,"f",FALSE)</f>
        <v>59420</v>
      </c>
      <c r="E2823" s="49">
        <f>_xll.qlInterestRateIndexValueDate(IndexON,D2823)</f>
        <v>59420</v>
      </c>
      <c r="F2823" s="52">
        <f>IFERROR(_xll.qlIndexFixing(IndexON,D2823,TRUE,_xll.ohTrigger(RecalcTrigger,TriggerON)),NA())</f>
        <v>1.6726497861414558E-2</v>
      </c>
      <c r="H2823" s="49">
        <f>_xll.qlCalendarAdvance(IborCalendar,$H2822,B2823,"f",FALSE)</f>
        <v>59406</v>
      </c>
      <c r="I2823" s="49">
        <f>_xll.qlInterestRateIndexValueDate(Index1M,$H2823)</f>
        <v>59408</v>
      </c>
      <c r="J2823" s="52">
        <f>IFERROR(_xll.qlIndexFixing(Index1M,$H2823,TRUE,_xll.ohTrigger(RecalcTrigger,Trigger1M)),NA())</f>
        <v>1.8714847010052382E-2</v>
      </c>
      <c r="K2823" s="52">
        <f>IFERROR(_xll.qlIndexFixing(ONIndex1M,I2823,TRUE,_xll.ohTrigger(RecalcTrigger,Trigger1M)),NA())</f>
        <v>1.8705631626187991E-2</v>
      </c>
      <c r="L2823" s="52">
        <f>IFERROR(_xll.qlIndexFixing(Index3M,H2823,TRUE,_xll.ohTrigger(RecalcTrigger,Trigger3M)),NA())</f>
        <v>2.0255006613146616E-2</v>
      </c>
      <c r="M2823" s="52">
        <f>IFERROR(_xll.qlIndexFixing(ONIndex3M,I2823,TRUE,_xll.ohTrigger(RecalcTrigger,Trigger3M)),NA())</f>
        <v>2.0215132577043882E-2</v>
      </c>
      <c r="N2823" s="52">
        <f>IFERROR(_xll.qlIndexFixing(Index6M,$H2823,TRUE,_xll.ohTrigger(RecalcTrigger,Trigger6M)),NA())</f>
        <v>2.1809005806378488E-2</v>
      </c>
      <c r="O2823" s="52">
        <f>IFERROR(_xll.qlIndexFixing(ONIndex6M,I2823,TRUE,_xll.ohTrigger(RecalcTrigger,Trigger6M)),NA())</f>
        <v>2.1712420205926009E-2</v>
      </c>
      <c r="P2823" s="52">
        <f>IFERROR(_xll.qlIndexFixing(Index1Y,$H2823,TRUE,_xll.ohTrigger(RecalcTrigger,Trigger1Y)),NA())</f>
        <v>2.3714019476848293E-2</v>
      </c>
      <c r="Q2823" s="52">
        <f>IFERROR(_xll.qlIndexFixing(ONIndex1Y,I2823,TRUE,_xll.ohTrigger(RecalcTrigger,Trigger1Y)),NA())</f>
        <v>2.3477150146244963E-2</v>
      </c>
    </row>
    <row r="2824" spans="2:17" x14ac:dyDescent="0.2">
      <c r="B2824" s="46" t="s">
        <v>51</v>
      </c>
      <c r="D2824" s="49">
        <f>_xll.qlCalendarAdvance(LocalCalendar,$D2823,B2824,"f",FALSE)</f>
        <v>59427</v>
      </c>
      <c r="E2824" s="49">
        <f>_xll.qlInterestRateIndexValueDate(IndexON,D2824)</f>
        <v>59427</v>
      </c>
      <c r="F2824" s="52">
        <f>IFERROR(_xll.qlIndexFixing(IndexON,D2824,TRUE,_xll.ohTrigger(RecalcTrigger,TriggerON)),NA())</f>
        <v>1.6724771475820077E-2</v>
      </c>
      <c r="H2824" s="49">
        <f>_xll.qlCalendarAdvance(IborCalendar,$H2823,B2824,"f",FALSE)</f>
        <v>59413</v>
      </c>
      <c r="I2824" s="49">
        <f>_xll.qlInterestRateIndexValueDate(Index1M,$H2824)</f>
        <v>59415</v>
      </c>
      <c r="J2824" s="52">
        <f>IFERROR(_xll.qlIndexFixing(Index1M,$H2824,TRUE,_xll.ohTrigger(RecalcTrigger,Trigger1M)),NA())</f>
        <v>1.8712830143520532E-2</v>
      </c>
      <c r="K2824" s="52">
        <f>IFERROR(_xll.qlIndexFixing(ONIndex1M,I2824,TRUE,_xll.ohTrigger(RecalcTrigger,Trigger1M)),NA())</f>
        <v>1.8703597142806228E-2</v>
      </c>
      <c r="L2824" s="52">
        <f>IFERROR(_xll.qlIndexFixing(Index3M,H2824,TRUE,_xll.ohTrigger(RecalcTrigger,Trigger3M)),NA())</f>
        <v>2.0251934152085326E-2</v>
      </c>
      <c r="M2824" s="52">
        <f>IFERROR(_xll.qlIndexFixing(ONIndex3M,I2824,TRUE,_xll.ohTrigger(RecalcTrigger,Trigger3M)),NA())</f>
        <v>2.0213349183990648E-2</v>
      </c>
      <c r="N2824" s="52">
        <f>IFERROR(_xll.qlIndexFixing(Index6M,$H2824,TRUE,_xll.ohTrigger(RecalcTrigger,Trigger6M)),NA())</f>
        <v>2.1805158049130524E-2</v>
      </c>
      <c r="O2824" s="52">
        <f>IFERROR(_xll.qlIndexFixing(ONIndex6M,I2824,TRUE,_xll.ohTrigger(RecalcTrigger,Trigger6M)),NA())</f>
        <v>2.1710633536893287E-2</v>
      </c>
      <c r="P2824" s="52">
        <f>IFERROR(_xll.qlIndexFixing(Index1Y,$H2824,TRUE,_xll.ohTrigger(RecalcTrigger,Trigger1Y)),NA())</f>
        <v>2.3712418555109204E-2</v>
      </c>
      <c r="Q2824" s="52">
        <f>IFERROR(_xll.qlIndexFixing(ONIndex1Y,I2824,TRUE,_xll.ohTrigger(RecalcTrigger,Trigger1Y)),NA())</f>
        <v>2.3475333775191398E-2</v>
      </c>
    </row>
    <row r="2825" spans="2:17" x14ac:dyDescent="0.2">
      <c r="B2825" s="46" t="s">
        <v>51</v>
      </c>
      <c r="D2825" s="49">
        <f>_xll.qlCalendarAdvance(LocalCalendar,$D2824,B2825,"f",FALSE)</f>
        <v>59434</v>
      </c>
      <c r="E2825" s="49">
        <f>_xll.qlInterestRateIndexValueDate(IndexON,D2825)</f>
        <v>59434</v>
      </c>
      <c r="F2825" s="52">
        <f>IFERROR(_xll.qlIndexFixing(IndexON,D2825,TRUE,_xll.ohTrigger(RecalcTrigger,TriggerON)),NA())</f>
        <v>1.6723054156093653E-2</v>
      </c>
      <c r="H2825" s="49">
        <f>_xll.qlCalendarAdvance(IborCalendar,$H2824,B2825,"f",FALSE)</f>
        <v>59420</v>
      </c>
      <c r="I2825" s="49">
        <f>_xll.qlInterestRateIndexValueDate(Index1M,$H2825)</f>
        <v>59422</v>
      </c>
      <c r="J2825" s="52">
        <f>IFERROR(_xll.qlIndexFixing(Index1M,$H2825,TRUE,_xll.ohTrigger(RecalcTrigger,Trigger1M)),NA())</f>
        <v>1.8711167546685004E-2</v>
      </c>
      <c r="K2825" s="52">
        <f>IFERROR(_xll.qlIndexFixing(ONIndex1M,I2825,TRUE,_xll.ohTrigger(RecalcTrigger,Trigger1M)),NA())</f>
        <v>1.8701231680386954E-2</v>
      </c>
      <c r="L2825" s="52">
        <f>IFERROR(_xll.qlIndexFixing(Index3M,H2825,TRUE,_xll.ohTrigger(RecalcTrigger,Trigger3M)),NA())</f>
        <v>2.0250209395225795E-2</v>
      </c>
      <c r="M2825" s="52">
        <f>IFERROR(_xll.qlIndexFixing(ONIndex3M,I2825,TRUE,_xll.ohTrigger(RecalcTrigger,Trigger3M)),NA())</f>
        <v>2.0211134115069029E-2</v>
      </c>
      <c r="N2825" s="52">
        <f>IFERROR(_xll.qlIndexFixing(Index6M,$H2825,TRUE,_xll.ohTrigger(RecalcTrigger,Trigger6M)),NA())</f>
        <v>2.1803481070541385E-2</v>
      </c>
      <c r="O2825" s="52">
        <f>IFERROR(_xll.qlIndexFixing(ONIndex6M,I2825,TRUE,_xll.ohTrigger(RecalcTrigger,Trigger6M)),NA())</f>
        <v>2.1708328308225333E-2</v>
      </c>
      <c r="P2825" s="52">
        <f>IFERROR(_xll.qlIndexFixing(Index1Y,$H2825,TRUE,_xll.ohTrigger(RecalcTrigger,Trigger1Y)),NA())</f>
        <v>2.3710160085929712E-2</v>
      </c>
      <c r="Q2825" s="52">
        <f>IFERROR(_xll.qlIndexFixing(ONIndex1Y,I2825,TRUE,_xll.ohTrigger(RecalcTrigger,Trigger1Y)),NA())</f>
        <v>2.3472890585587436E-2</v>
      </c>
    </row>
    <row r="2826" spans="2:17" x14ac:dyDescent="0.2">
      <c r="B2826" s="46" t="s">
        <v>51</v>
      </c>
      <c r="D2826" s="49">
        <f>_xll.qlCalendarAdvance(LocalCalendar,$D2825,B2826,"f",FALSE)</f>
        <v>59441</v>
      </c>
      <c r="E2826" s="49">
        <f>_xll.qlInterestRateIndexValueDate(IndexON,D2826)</f>
        <v>59441</v>
      </c>
      <c r="F2826" s="52">
        <f>IFERROR(_xll.qlIndexFixing(IndexON,D2826,TRUE,_xll.ohTrigger(RecalcTrigger,TriggerON)),NA())</f>
        <v>1.6721345901995477E-2</v>
      </c>
      <c r="H2826" s="49">
        <f>_xll.qlCalendarAdvance(IborCalendar,$H2825,B2826,"f",FALSE)</f>
        <v>59427</v>
      </c>
      <c r="I2826" s="49">
        <f>_xll.qlInterestRateIndexValueDate(Index1M,$H2826)</f>
        <v>59429</v>
      </c>
      <c r="J2826" s="52">
        <f>IFERROR(_xll.qlIndexFixing(Index1M,$H2826,TRUE,_xll.ohTrigger(RecalcTrigger,Trigger1M)),NA())</f>
        <v>1.8708828256755336E-2</v>
      </c>
      <c r="K2826" s="52">
        <f>IFERROR(_xll.qlIndexFixing(ONIndex1M,I2826,TRUE,_xll.ohTrigger(RecalcTrigger,Trigger1M)),NA())</f>
        <v>1.8699217744968522E-2</v>
      </c>
      <c r="L2826" s="52">
        <f>IFERROR(_xll.qlIndexFixing(Index3M,H2826,TRUE,_xll.ohTrigger(RecalcTrigger,Trigger3M)),NA())</f>
        <v>2.0248493976542211E-2</v>
      </c>
      <c r="M2826" s="52">
        <f>IFERROR(_xll.qlIndexFixing(ONIndex3M,I2826,TRUE,_xll.ohTrigger(RecalcTrigger,Trigger3M)),NA())</f>
        <v>2.020936874140844E-2</v>
      </c>
      <c r="N2826" s="52">
        <f>IFERROR(_xll.qlIndexFixing(Index6M,$H2826,TRUE,_xll.ohTrigger(RecalcTrigger,Trigger6M)),NA())</f>
        <v>2.1801813537224209E-2</v>
      </c>
      <c r="O2826" s="52">
        <f>IFERROR(_xll.qlIndexFixing(ONIndex6M,I2826,TRUE,_xll.ohTrigger(RecalcTrigger,Trigger6M)),NA())</f>
        <v>2.1706559766005995E-2</v>
      </c>
      <c r="P2826" s="52">
        <f>IFERROR(_xll.qlIndexFixing(Index1Y,$H2826,TRUE,_xll.ohTrigger(RecalcTrigger,Trigger1Y)),NA())</f>
        <v>2.3708578483017422E-2</v>
      </c>
      <c r="Q2826" s="52">
        <f>IFERROR(_xll.qlIndexFixing(ONIndex1Y,I2826,TRUE,_xll.ohTrigger(RecalcTrigger,Trigger1Y)),NA())</f>
        <v>2.3471093093085926E-2</v>
      </c>
    </row>
    <row r="2827" spans="2:17" x14ac:dyDescent="0.2">
      <c r="B2827" s="46" t="s">
        <v>51</v>
      </c>
      <c r="D2827" s="49">
        <f>_xll.qlCalendarAdvance(LocalCalendar,$D2826,B2827,"f",FALSE)</f>
        <v>59448</v>
      </c>
      <c r="E2827" s="49">
        <f>_xll.qlInterestRateIndexValueDate(IndexON,D2827)</f>
        <v>59448</v>
      </c>
      <c r="F2827" s="52">
        <f>IFERROR(_xll.qlIndexFixing(IndexON,D2827,TRUE,_xll.ohTrigger(RecalcTrigger,TriggerON)),NA())</f>
        <v>1.6719646713765357E-2</v>
      </c>
      <c r="H2827" s="49">
        <f>_xll.qlCalendarAdvance(IborCalendar,$H2826,B2827,"f",FALSE)</f>
        <v>59434</v>
      </c>
      <c r="I2827" s="49">
        <f>_xll.qlInterestRateIndexValueDate(Index1M,$H2827)</f>
        <v>59436</v>
      </c>
      <c r="J2827" s="52">
        <f>IFERROR(_xll.qlIndexFixing(Index1M,$H2827,TRUE,_xll.ohTrigger(RecalcTrigger,Trigger1M)),NA())</f>
        <v>1.8706843236506517E-2</v>
      </c>
      <c r="K2827" s="52">
        <f>IFERROR(_xll.qlIndexFixing(ONIndex1M,I2827,TRUE,_xll.ohTrigger(RecalcTrigger,Trigger1M)),NA())</f>
        <v>1.8697214409204577E-2</v>
      </c>
      <c r="L2827" s="52">
        <f>IFERROR(_xll.qlIndexFixing(Index3M,H2827,TRUE,_xll.ohTrigger(RecalcTrigger,Trigger3M)),NA())</f>
        <v>2.0246787896017884E-2</v>
      </c>
      <c r="M2827" s="52">
        <f>IFERROR(_xll.qlIndexFixing(ONIndex3M,I2827,TRUE,_xll.ohTrigger(RecalcTrigger,Trigger3M)),NA())</f>
        <v>2.0207612659222107E-2</v>
      </c>
      <c r="N2827" s="52">
        <f>IFERROR(_xll.qlIndexFixing(Index6M,$H2827,TRUE,_xll.ohTrigger(RecalcTrigger,Trigger6M)),NA())</f>
        <v>2.1800155449154271E-2</v>
      </c>
      <c r="O2827" s="52">
        <f>IFERROR(_xll.qlIndexFixing(ONIndex6M,I2827,TRUE,_xll.ohTrigger(RecalcTrigger,Trigger6M)),NA())</f>
        <v>2.1704800566952898E-2</v>
      </c>
      <c r="P2827" s="52">
        <f>IFERROR(_xll.qlIndexFixing(Index1Y,$H2827,TRUE,_xll.ohTrigger(RecalcTrigger,Trigger1Y)),NA())</f>
        <v>2.3707006843174849E-2</v>
      </c>
      <c r="Q2827" s="52">
        <f>IFERROR(_xll.qlIndexFixing(ONIndex1Y,I2827,TRUE,_xll.ohTrigger(RecalcTrigger,Trigger1Y)),NA())</f>
        <v>2.3469305328029932E-2</v>
      </c>
    </row>
    <row r="2828" spans="2:17" x14ac:dyDescent="0.2">
      <c r="B2828" s="46" t="s">
        <v>51</v>
      </c>
      <c r="D2828" s="49">
        <f>_xll.qlCalendarAdvance(LocalCalendar,$D2827,B2828,"f",FALSE)</f>
        <v>59455</v>
      </c>
      <c r="E2828" s="49">
        <f>_xll.qlInterestRateIndexValueDate(IndexON,D2828)</f>
        <v>59455</v>
      </c>
      <c r="F2828" s="52">
        <f>IFERROR(_xll.qlIndexFixing(IndexON,D2828,TRUE,_xll.ohTrigger(RecalcTrigger,TriggerON)),NA())</f>
        <v>1.6717956591403293E-2</v>
      </c>
      <c r="H2828" s="49">
        <f>_xll.qlCalendarAdvance(IborCalendar,$H2827,B2828,"f",FALSE)</f>
        <v>59441</v>
      </c>
      <c r="I2828" s="49">
        <f>_xll.qlInterestRateIndexValueDate(Index1M,$H2828)</f>
        <v>59443</v>
      </c>
      <c r="J2828" s="52">
        <f>IFERROR(_xll.qlIndexFixing(Index1M,$H2828,TRUE,_xll.ohTrigger(RecalcTrigger,Trigger1M)),NA())</f>
        <v>1.8705214451573138E-2</v>
      </c>
      <c r="K2828" s="52">
        <f>IFERROR(_xll.qlIndexFixing(ONIndex1M,I2828,TRUE,_xll.ohTrigger(RecalcTrigger,Trigger1M)),NA())</f>
        <v>1.869522167314841E-2</v>
      </c>
      <c r="L2828" s="52">
        <f>IFERROR(_xll.qlIndexFixing(Index3M,H2828,TRUE,_xll.ohTrigger(RecalcTrigger,Trigger3M)),NA())</f>
        <v>2.0245091153641395E-2</v>
      </c>
      <c r="M2828" s="52">
        <f>IFERROR(_xll.qlIndexFixing(ONIndex3M,I2828,TRUE,_xll.ohTrigger(RecalcTrigger,Trigger3M)),NA())</f>
        <v>2.0205865868483386E-2</v>
      </c>
      <c r="N2828" s="52">
        <f>IFERROR(_xll.qlIndexFixing(Index6M,$H2828,TRUE,_xll.ohTrigger(RecalcTrigger,Trigger6M)),NA())</f>
        <v>2.1799049896147338E-2</v>
      </c>
      <c r="O2828" s="52">
        <f>IFERROR(_xll.qlIndexFixing(ONIndex6M,I2828,TRUE,_xll.ohTrigger(RecalcTrigger,Trigger6M)),NA())</f>
        <v>2.1703050711039396E-2</v>
      </c>
      <c r="P2828" s="52">
        <f>IFERROR(_xll.qlIndexFixing(Index1Y,$H2828,TRUE,_xll.ohTrigger(RecalcTrigger,Trigger1Y)),NA())</f>
        <v>2.3703437674407996E-2</v>
      </c>
      <c r="Q2828" s="52">
        <f>IFERROR(_xll.qlIndexFixing(ONIndex1Y,I2828,TRUE,_xll.ohTrigger(RecalcTrigger,Trigger1Y)),NA())</f>
        <v>2.3467527290419454E-2</v>
      </c>
    </row>
    <row r="2829" spans="2:17" x14ac:dyDescent="0.2">
      <c r="B2829" s="46" t="s">
        <v>51</v>
      </c>
      <c r="D2829" s="49">
        <f>_xll.qlCalendarAdvance(LocalCalendar,$D2828,B2829,"f",FALSE)</f>
        <v>59462</v>
      </c>
      <c r="E2829" s="49">
        <f>_xll.qlInterestRateIndexValueDate(IndexON,D2829)</f>
        <v>59462</v>
      </c>
      <c r="F2829" s="52">
        <f>IFERROR(_xll.qlIndexFixing(IndexON,D2829,TRUE,_xll.ohTrigger(RecalcTrigger,TriggerON)),NA())</f>
        <v>1.6716275534749414E-2</v>
      </c>
      <c r="H2829" s="49">
        <f>_xll.qlCalendarAdvance(IborCalendar,$H2828,B2829,"f",FALSE)</f>
        <v>59448</v>
      </c>
      <c r="I2829" s="49">
        <f>_xll.qlInterestRateIndexValueDate(Index1M,$H2829)</f>
        <v>59450</v>
      </c>
      <c r="J2829" s="52">
        <f>IFERROR(_xll.qlIndexFixing(Index1M,$H2829,TRUE,_xll.ohTrigger(RecalcTrigger,Trigger1M)),NA())</f>
        <v>1.8702905042260968E-2</v>
      </c>
      <c r="K2829" s="52">
        <f>IFERROR(_xll.qlIndexFixing(ONIndex1M,I2829,TRUE,_xll.ohTrigger(RecalcTrigger,Trigger1M)),NA())</f>
        <v>1.8693583729647578E-2</v>
      </c>
      <c r="L2829" s="52">
        <f>IFERROR(_xll.qlIndexFixing(Index3M,H2829,TRUE,_xll.ohTrigger(RecalcTrigger,Trigger3M)),NA())</f>
        <v>2.0244752395930848E-2</v>
      </c>
      <c r="M2829" s="52">
        <f>IFERROR(_xll.qlIndexFixing(ONIndex3M,I2829,TRUE,_xll.ohTrigger(RecalcTrigger,Trigger3M)),NA())</f>
        <v>2.0204571598732013E-2</v>
      </c>
      <c r="N2829" s="52">
        <f>IFERROR(_xll.qlIndexFixing(Index6M,$H2829,TRUE,_xll.ohTrigger(RecalcTrigger,Trigger6M)),NA())</f>
        <v>2.1797411274481728E-2</v>
      </c>
      <c r="O2829" s="52">
        <f>IFERROR(_xll.qlIndexFixing(ONIndex6M,I2829,TRUE,_xll.ohTrigger(RecalcTrigger,Trigger6M)),NA())</f>
        <v>2.1701840348256063E-2</v>
      </c>
      <c r="P2829" s="52">
        <f>IFERROR(_xll.qlIndexFixing(Index1Y,$H2829,TRUE,_xll.ohTrigger(RecalcTrigger,Trigger1Y)),NA())</f>
        <v>2.3704563402714141E-2</v>
      </c>
      <c r="Q2829" s="52">
        <f>IFERROR(_xll.qlIndexFixing(ONIndex1Y,I2829,TRUE,_xll.ohTrigger(RecalcTrigger,Trigger1Y)),NA())</f>
        <v>2.3466397841398479E-2</v>
      </c>
    </row>
    <row r="2830" spans="2:17" x14ac:dyDescent="0.2">
      <c r="B2830" s="46" t="s">
        <v>51</v>
      </c>
      <c r="D2830" s="49">
        <f>_xll.qlCalendarAdvance(LocalCalendar,$D2829,B2830,"f",FALSE)</f>
        <v>59469</v>
      </c>
      <c r="E2830" s="49">
        <f>_xll.qlInterestRateIndexValueDate(IndexON,D2830)</f>
        <v>59469</v>
      </c>
      <c r="F2830" s="52">
        <f>IFERROR(_xll.qlIndexFixing(IndexON,D2830,TRUE,_xll.ohTrigger(RecalcTrigger,TriggerON)),NA())</f>
        <v>1.6714603543883655E-2</v>
      </c>
      <c r="H2830" s="49">
        <f>_xll.qlCalendarAdvance(IborCalendar,$H2829,B2830,"f",FALSE)</f>
        <v>59455</v>
      </c>
      <c r="I2830" s="49">
        <f>_xll.qlInterestRateIndexValueDate(Index1M,$H2830)</f>
        <v>59457</v>
      </c>
      <c r="J2830" s="52">
        <f>IFERROR(_xll.qlIndexFixing(Index1M,$H2830,TRUE,_xll.ohTrigger(RecalcTrigger,Trigger1M)),NA())</f>
        <v>1.8700951868248761E-2</v>
      </c>
      <c r="K2830" s="52">
        <f>IFERROR(_xll.qlIndexFixing(ONIndex1M,I2830,TRUE,_xll.ohTrigger(RecalcTrigger,Trigger1M)),NA())</f>
        <v>1.8691268000132766E-2</v>
      </c>
      <c r="L2830" s="52">
        <f>IFERROR(_xll.qlIndexFixing(Index3M,H2830,TRUE,_xll.ohTrigger(RecalcTrigger,Trigger3M)),NA())</f>
        <v>2.0243526313756015E-2</v>
      </c>
      <c r="M2830" s="52">
        <f>IFERROR(_xll.qlIndexFixing(ONIndex3M,I2830,TRUE,_xll.ohTrigger(RecalcTrigger,Trigger3M)),NA())</f>
        <v>2.0202400161482004E-2</v>
      </c>
      <c r="N2830" s="52">
        <f>IFERROR(_xll.qlIndexFixing(Index6M,$H2830,TRUE,_xll.ohTrigger(RecalcTrigger,Trigger6M)),NA())</f>
        <v>2.1797959838638994E-2</v>
      </c>
      <c r="O2830" s="52">
        <f>IFERROR(_xll.qlIndexFixing(ONIndex6M,I2830,TRUE,_xll.ohTrigger(RecalcTrigger,Trigger6M)),NA())</f>
        <v>2.169957902884434E-2</v>
      </c>
      <c r="P2830" s="52">
        <f>IFERROR(_xll.qlIndexFixing(Index1Y,$H2830,TRUE,_xll.ohTrigger(RecalcTrigger,Trigger1Y)),NA())</f>
        <v>2.370235170160127E-2</v>
      </c>
      <c r="Q2830" s="52">
        <f>IFERROR(_xll.qlIndexFixing(ONIndex1Y,I2830,TRUE,_xll.ohTrigger(RecalcTrigger,Trigger1Y)),NA())</f>
        <v>2.3464000397588336E-2</v>
      </c>
    </row>
    <row r="2831" spans="2:17" x14ac:dyDescent="0.2">
      <c r="B2831" s="46" t="s">
        <v>51</v>
      </c>
      <c r="D2831" s="49">
        <f>_xll.qlCalendarAdvance(LocalCalendar,$D2830,B2831,"f",FALSE)</f>
        <v>59476</v>
      </c>
      <c r="E2831" s="49">
        <f>_xll.qlInterestRateIndexValueDate(IndexON,D2831)</f>
        <v>59476</v>
      </c>
      <c r="F2831" s="52">
        <f>IFERROR(_xll.qlIndexFixing(IndexON,D2831,TRUE,_xll.ohTrigger(RecalcTrigger,TriggerON)),NA())</f>
        <v>1.6712940618885952E-2</v>
      </c>
      <c r="H2831" s="49">
        <f>_xll.qlCalendarAdvance(IborCalendar,$H2830,B2831,"f",FALSE)</f>
        <v>59462</v>
      </c>
      <c r="I2831" s="49">
        <f>_xll.qlInterestRateIndexValueDate(Index1M,$H2831)</f>
        <v>59464</v>
      </c>
      <c r="J2831" s="52">
        <f>IFERROR(_xll.qlIndexFixing(Index1M,$H2831,TRUE,_xll.ohTrigger(RecalcTrigger,Trigger1M)),NA())</f>
        <v>1.8699009309641888E-2</v>
      </c>
      <c r="K2831" s="52">
        <f>IFERROR(_xll.qlIndexFixing(ONIndex1M,I2831,TRUE,_xll.ohTrigger(RecalcTrigger,Trigger1M)),NA())</f>
        <v>1.8689307063173288E-2</v>
      </c>
      <c r="L2831" s="52">
        <f>IFERROR(_xll.qlIndexFixing(Index3M,H2831,TRUE,_xll.ohTrigger(RecalcTrigger,Trigger3M)),NA())</f>
        <v>2.0241409041396347E-2</v>
      </c>
      <c r="M2831" s="52">
        <f>IFERROR(_xll.qlIndexFixing(ONIndex3M,I2831,TRUE,_xll.ohTrigger(RecalcTrigger,Trigger3M)),NA())</f>
        <v>2.0200681245112762E-2</v>
      </c>
      <c r="N2831" s="52">
        <f>IFERROR(_xll.qlIndexFixing(Index6M,$H2831,TRUE,_xll.ohTrigger(RecalcTrigger,Trigger6M)),NA())</f>
        <v>2.1794162368383732E-2</v>
      </c>
      <c r="O2831" s="52">
        <f>IFERROR(_xll.qlIndexFixing(ONIndex6M,I2831,TRUE,_xll.ohTrigger(RecalcTrigger,Trigger6M)),NA())</f>
        <v>2.1697857202536142E-2</v>
      </c>
      <c r="P2831" s="52">
        <f>IFERROR(_xll.qlIndexFixing(Index1Y,$H2831,TRUE,_xll.ohTrigger(RecalcTrigger,Trigger1Y)),NA())</f>
        <v>2.3700819913573843E-2</v>
      </c>
      <c r="Q2831" s="52">
        <f>IFERROR(_xll.qlIndexFixing(ONIndex1Y,I2831,TRUE,_xll.ohTrigger(RecalcTrigger,Trigger1Y)),NA())</f>
        <v>2.346225154234105E-2</v>
      </c>
    </row>
    <row r="2832" spans="2:17" x14ac:dyDescent="0.2">
      <c r="B2832" s="46" t="s">
        <v>51</v>
      </c>
      <c r="D2832" s="49">
        <f>_xll.qlCalendarAdvance(LocalCalendar,$D2831,B2832,"f",FALSE)</f>
        <v>59483</v>
      </c>
      <c r="E2832" s="49">
        <f>_xll.qlInterestRateIndexValueDate(IndexON,D2832)</f>
        <v>59483</v>
      </c>
      <c r="F2832" s="52">
        <f>IFERROR(_xll.qlIndexFixing(IndexON,D2832,TRUE,_xll.ohTrigger(RecalcTrigger,TriggerON)),NA())</f>
        <v>1.6711286759676369E-2</v>
      </c>
      <c r="H2832" s="49">
        <f>_xll.qlCalendarAdvance(IborCalendar,$H2831,B2832,"f",FALSE)</f>
        <v>59469</v>
      </c>
      <c r="I2832" s="49">
        <f>_xll.qlInterestRateIndexValueDate(Index1M,$H2832)</f>
        <v>59471</v>
      </c>
      <c r="J2832" s="52">
        <f>IFERROR(_xll.qlIndexFixing(Index1M,$H2832,TRUE,_xll.ohTrigger(RecalcTrigger,Trigger1M)),NA())</f>
        <v>1.8697077366430028E-2</v>
      </c>
      <c r="K2832" s="52">
        <f>IFERROR(_xll.qlIndexFixing(ONIndex1M,I2832,TRUE,_xll.ohTrigger(RecalcTrigger,Trigger1M)),NA())</f>
        <v>1.8687356725868298E-2</v>
      </c>
      <c r="L2832" s="52">
        <f>IFERROR(_xll.qlIndexFixing(Index3M,H2832,TRUE,_xll.ohTrigger(RecalcTrigger,Trigger3M)),NA())</f>
        <v>2.0239751373672409E-2</v>
      </c>
      <c r="M2832" s="52">
        <f>IFERROR(_xll.qlIndexFixing(ONIndex3M,I2832,TRUE,_xll.ohTrigger(RecalcTrigger,Trigger3M)),NA())</f>
        <v>2.0198971620217776E-2</v>
      </c>
      <c r="N2832" s="52">
        <f>IFERROR(_xll.qlIndexFixing(Index6M,$H2832,TRUE,_xll.ohTrigger(RecalcTrigger,Trigger6M)),NA())</f>
        <v>2.1792552083904345E-2</v>
      </c>
      <c r="O2832" s="52">
        <f>IFERROR(_xll.qlIndexFixing(ONIndex6M,I2832,TRUE,_xll.ohTrigger(RecalcTrigger,Trigger6M)),NA())</f>
        <v>2.1696144719367538E-2</v>
      </c>
      <c r="P2832" s="52">
        <f>IFERROR(_xll.qlIndexFixing(Index1Y,$H2832,TRUE,_xll.ohTrigger(RecalcTrigger,Trigger1Y)),NA())</f>
        <v>2.3699298088385903E-2</v>
      </c>
      <c r="Q2832" s="52">
        <f>IFERROR(_xll.qlIndexFixing(ONIndex1Y,I2832,TRUE,_xll.ohTrigger(RecalcTrigger,Trigger1Y)),NA())</f>
        <v>2.3460512414539281E-2</v>
      </c>
    </row>
    <row r="2833" spans="2:17" x14ac:dyDescent="0.2">
      <c r="B2833" s="46" t="s">
        <v>51</v>
      </c>
      <c r="D2833" s="49">
        <f>_xll.qlCalendarAdvance(LocalCalendar,$D2832,B2833,"f",FALSE)</f>
        <v>59490</v>
      </c>
      <c r="E2833" s="49">
        <f>_xll.qlInterestRateIndexValueDate(IndexON,D2833)</f>
        <v>59490</v>
      </c>
      <c r="F2833" s="52">
        <f>IFERROR(_xll.qlIndexFixing(IndexON,D2833,TRUE,_xll.ohTrigger(RecalcTrigger,TriggerON)),NA())</f>
        <v>1.6709641966254907E-2</v>
      </c>
      <c r="H2833" s="49">
        <f>_xll.qlCalendarAdvance(IborCalendar,$H2832,B2833,"f",FALSE)</f>
        <v>59476</v>
      </c>
      <c r="I2833" s="49">
        <f>_xll.qlInterestRateIndexValueDate(Index1M,$H2833)</f>
        <v>59478</v>
      </c>
      <c r="J2833" s="52">
        <f>IFERROR(_xll.qlIndexFixing(Index1M,$H2833,TRUE,_xll.ohTrigger(RecalcTrigger,Trigger1M)),NA())</f>
        <v>1.8695156038608027E-2</v>
      </c>
      <c r="K2833" s="52">
        <f>IFERROR(_xll.qlIndexFixing(ONIndex1M,I2833,TRUE,_xll.ohTrigger(RecalcTrigger,Trigger1M)),NA())</f>
        <v>1.8685416988297732E-2</v>
      </c>
      <c r="L2833" s="52">
        <f>IFERROR(_xll.qlIndexFixing(Index3M,H2833,TRUE,_xll.ohTrigger(RecalcTrigger,Trigger3M)),NA())</f>
        <v>2.0238103045631541E-2</v>
      </c>
      <c r="M2833" s="52">
        <f>IFERROR(_xll.qlIndexFixing(ONIndex3M,I2833,TRUE,_xll.ohTrigger(RecalcTrigger,Trigger3M)),NA())</f>
        <v>2.0197271286823693E-2</v>
      </c>
      <c r="N2833" s="52">
        <f>IFERROR(_xll.qlIndexFixing(Index6M,$H2833,TRUE,_xll.ohTrigger(RecalcTrigger,Trigger6M)),NA())</f>
        <v>2.1790405269625543E-2</v>
      </c>
      <c r="O2833" s="52">
        <f>IFERROR(_xll.qlIndexFixing(ONIndex6M,I2833,TRUE,_xll.ohTrigger(RecalcTrigger,Trigger6M)),NA())</f>
        <v>2.1694441579471757E-2</v>
      </c>
      <c r="P2833" s="52">
        <f>IFERROR(_xll.qlIndexFixing(Index1Y,$H2833,TRUE,_xll.ohTrigger(RecalcTrigger,Trigger1Y)),NA())</f>
        <v>2.3697786225991717E-2</v>
      </c>
      <c r="Q2833" s="52">
        <f>IFERROR(_xll.qlIndexFixing(ONIndex1Y,I2833,TRUE,_xll.ohTrigger(RecalcTrigger,Trigger1Y)),NA())</f>
        <v>2.3458783014262963E-2</v>
      </c>
    </row>
    <row r="2834" spans="2:17" x14ac:dyDescent="0.2">
      <c r="B2834" s="46" t="s">
        <v>51</v>
      </c>
      <c r="D2834" s="49">
        <f>_xll.qlCalendarAdvance(LocalCalendar,$D2833,B2834,"f",FALSE)</f>
        <v>59497</v>
      </c>
      <c r="E2834" s="49">
        <f>_xll.qlInterestRateIndexValueDate(IndexON,D2834)</f>
        <v>59497</v>
      </c>
      <c r="F2834" s="52">
        <f>IFERROR(_xll.qlIndexFixing(IndexON,D2834,TRUE,_xll.ohTrigger(RecalcTrigger,TriggerON)),NA())</f>
        <v>1.6708277484287493E-2</v>
      </c>
      <c r="H2834" s="49">
        <f>_xll.qlCalendarAdvance(IborCalendar,$H2833,B2834,"f",FALSE)</f>
        <v>59483</v>
      </c>
      <c r="I2834" s="49">
        <f>_xll.qlInterestRateIndexValueDate(Index1M,$H2834)</f>
        <v>59488</v>
      </c>
      <c r="J2834" s="52">
        <f>IFERROR(_xll.qlIndexFixing(Index1M,$H2834,TRUE,_xll.ohTrigger(RecalcTrigger,Trigger1M)),NA())</f>
        <v>1.8692079925006766E-2</v>
      </c>
      <c r="K2834" s="52">
        <f>IFERROR(_xll.qlIndexFixing(ONIndex1M,I2834,TRUE,_xll.ohTrigger(RecalcTrigger,Trigger1M)),NA())</f>
        <v>1.8681969037359636E-2</v>
      </c>
      <c r="L2834" s="52">
        <f>IFERROR(_xll.qlIndexFixing(Index3M,H2834,TRUE,_xll.ohTrigger(RecalcTrigger,Trigger3M)),NA())</f>
        <v>2.0234859089337098E-2</v>
      </c>
      <c r="M2834" s="52">
        <f>IFERROR(_xll.qlIndexFixing(ONIndex3M,I2834,TRUE,_xll.ohTrigger(RecalcTrigger,Trigger3M)),NA())</f>
        <v>2.0193965944876879E-2</v>
      </c>
      <c r="N2834" s="52">
        <f>IFERROR(_xll.qlIndexFixing(Index6M,$H2834,TRUE,_xll.ohTrigger(RecalcTrigger,Trigger6M)),NA())</f>
        <v>2.1788680717868249E-2</v>
      </c>
      <c r="O2834" s="52">
        <f>IFERROR(_xll.qlIndexFixing(ONIndex6M,I2834,TRUE,_xll.ohTrigger(RecalcTrigger,Trigger6M)),NA())</f>
        <v>2.1690958529170246E-2</v>
      </c>
      <c r="P2834" s="52">
        <f>IFERROR(_xll.qlIndexFixing(Index1Y,$H2834,TRUE,_xll.ohTrigger(RecalcTrigger,Trigger1Y)),NA())</f>
        <v>2.3694297416085981E-2</v>
      </c>
      <c r="Q2834" s="52">
        <f>IFERROR(_xll.qlIndexFixing(ONIndex1Y,I2834,TRUE,_xll.ohTrigger(RecalcTrigger,Trigger1Y)),NA())</f>
        <v>2.3455045529248153E-2</v>
      </c>
    </row>
    <row r="2835" spans="2:17" x14ac:dyDescent="0.2">
      <c r="B2835" s="46" t="s">
        <v>51</v>
      </c>
      <c r="D2835" s="49">
        <f>_xll.qlCalendarAdvance(LocalCalendar,$D2834,B2835,"f",FALSE)</f>
        <v>59504</v>
      </c>
      <c r="E2835" s="49">
        <f>_xll.qlInterestRateIndexValueDate(IndexON,D2835)</f>
        <v>59504</v>
      </c>
      <c r="F2835" s="52">
        <f>IFERROR(_xll.qlIndexFixing(IndexON,D2835,TRUE,_xll.ohTrigger(RecalcTrigger,TriggerON)),NA())</f>
        <v>1.6706379576776342E-2</v>
      </c>
      <c r="H2835" s="49">
        <f>_xll.qlCalendarAdvance(IborCalendar,$H2834,B2835,"f",FALSE)</f>
        <v>59490</v>
      </c>
      <c r="I2835" s="49">
        <f>_xll.qlInterestRateIndexValueDate(Index1M,$H2835)</f>
        <v>59492</v>
      </c>
      <c r="J2835" s="52">
        <f>IFERROR(_xll.qlIndexFixing(Index1M,$H2835,TRUE,_xll.ohTrigger(RecalcTrigger,Trigger1M)),NA())</f>
        <v>1.8691345229115544E-2</v>
      </c>
      <c r="K2835" s="52">
        <f>IFERROR(_xll.qlIndexFixing(ONIndex1M,I2835,TRUE,_xll.ohTrigger(RecalcTrigger,Trigger1M)),NA())</f>
        <v>1.8681569312199997E-2</v>
      </c>
      <c r="L2835" s="52">
        <f>IFERROR(_xll.qlIndexFixing(Index3M,H2835,TRUE,_xll.ohTrigger(RecalcTrigger,Trigger3M)),NA())</f>
        <v>2.0235287547139717E-2</v>
      </c>
      <c r="M2835" s="52">
        <f>IFERROR(_xll.qlIndexFixing(ONIndex3M,I2835,TRUE,_xll.ohTrigger(RecalcTrigger,Trigger3M)),NA())</f>
        <v>2.019389849443165E-2</v>
      </c>
      <c r="N2835" s="52">
        <f>IFERROR(_xll.qlIndexFixing(Index6M,$H2835,TRUE,_xll.ohTrigger(RecalcTrigger,Trigger6M)),NA())</f>
        <v>2.1787230770717821E-2</v>
      </c>
      <c r="O2835" s="52">
        <f>IFERROR(_xll.qlIndexFixing(ONIndex6M,I2835,TRUE,_xll.ohTrigger(RecalcTrigger,Trigger6M)),NA())</f>
        <v>2.1691063329178917E-2</v>
      </c>
      <c r="P2835" s="52">
        <f>IFERROR(_xll.qlIndexFixing(Index1Y,$H2835,TRUE,_xll.ohTrigger(RecalcTrigger,Trigger1Y)),NA())</f>
        <v>2.3694792389405556E-2</v>
      </c>
      <c r="Q2835" s="52">
        <f>IFERROR(_xll.qlIndexFixing(ONIndex1Y,I2835,TRUE,_xll.ohTrigger(RecalcTrigger,Trigger1Y)),NA())</f>
        <v>2.3455353396020229E-2</v>
      </c>
    </row>
    <row r="2836" spans="2:17" x14ac:dyDescent="0.2">
      <c r="B2836" s="46" t="s">
        <v>51</v>
      </c>
      <c r="D2836" s="49">
        <f>_xll.qlCalendarAdvance(LocalCalendar,$D2835,B2836,"f",FALSE)</f>
        <v>59511</v>
      </c>
      <c r="E2836" s="49">
        <f>_xll.qlInterestRateIndexValueDate(IndexON,D2836)</f>
        <v>59511</v>
      </c>
      <c r="F2836" s="52">
        <f>IFERROR(_xll.qlIndexFixing(IndexON,D2836,TRUE,_xll.ohTrigger(RecalcTrigger,TriggerON)),NA())</f>
        <v>1.6704761980799177E-2</v>
      </c>
      <c r="H2836" s="49">
        <f>_xll.qlCalendarAdvance(IborCalendar,$H2835,B2836,"f",FALSE)</f>
        <v>59497</v>
      </c>
      <c r="I2836" s="49">
        <f>_xll.qlInterestRateIndexValueDate(Index1M,$H2836)</f>
        <v>59499</v>
      </c>
      <c r="J2836" s="52">
        <f>IFERROR(_xll.qlIndexFixing(Index1M,$H2836,TRUE,_xll.ohTrigger(RecalcTrigger,Trigger1M)),NA())</f>
        <v>1.8690157595070322E-2</v>
      </c>
      <c r="K2836" s="52">
        <f>IFERROR(_xll.qlIndexFixing(ONIndex1M,I2836,TRUE,_xll.ohTrigger(RecalcTrigger,Trigger1M)),NA())</f>
        <v>1.8679661373672829E-2</v>
      </c>
      <c r="L2836" s="52">
        <f>IFERROR(_xll.qlIndexFixing(Index3M,H2836,TRUE,_xll.ohTrigger(RecalcTrigger,Trigger3M)),NA())</f>
        <v>2.0233214099471292E-2</v>
      </c>
      <c r="M2836" s="52">
        <f>IFERROR(_xll.qlIndexFixing(ONIndex3M,I2836,TRUE,_xll.ohTrigger(RecalcTrigger,Trigger3M)),NA())</f>
        <v>2.0192226035407046E-2</v>
      </c>
      <c r="N2836" s="52">
        <f>IFERROR(_xll.qlIndexFixing(Index6M,$H2836,TRUE,_xll.ohTrigger(RecalcTrigger,Trigger6M)),NA())</f>
        <v>2.1785657688836932E-2</v>
      </c>
      <c r="O2836" s="52">
        <f>IFERROR(_xll.qlIndexFixing(ONIndex6M,I2836,TRUE,_xll.ohTrigger(RecalcTrigger,Trigger6M)),NA())</f>
        <v>2.1689388218808503E-2</v>
      </c>
      <c r="P2836" s="52">
        <f>IFERROR(_xll.qlIndexFixing(Index1Y,$H2836,TRUE,_xll.ohTrigger(RecalcTrigger,Trigger1Y)),NA())</f>
        <v>2.3693310415124281E-2</v>
      </c>
      <c r="Q2836" s="52">
        <f>IFERROR(_xll.qlIndexFixing(ONIndex1Y,I2836,TRUE,_xll.ohTrigger(RecalcTrigger,Trigger1Y)),NA())</f>
        <v>2.3453653178107103E-2</v>
      </c>
    </row>
    <row r="2837" spans="2:17" x14ac:dyDescent="0.2">
      <c r="B2837" s="46" t="s">
        <v>51</v>
      </c>
      <c r="D2837" s="49">
        <f>_xll.qlCalendarAdvance(LocalCalendar,$D2836,B2837,"f",FALSE)</f>
        <v>59518</v>
      </c>
      <c r="E2837" s="49">
        <f>_xll.qlInterestRateIndexValueDate(IndexON,D2837)</f>
        <v>59518</v>
      </c>
      <c r="F2837" s="52">
        <f>IFERROR(_xll.qlIndexFixing(IndexON,D2837,TRUE,_xll.ohTrigger(RecalcTrigger,TriggerON)),NA())</f>
        <v>1.6703153450530195E-2</v>
      </c>
      <c r="H2837" s="49">
        <f>_xll.qlCalendarAdvance(IborCalendar,$H2836,B2837,"f",FALSE)</f>
        <v>59504</v>
      </c>
      <c r="I2837" s="49">
        <f>_xll.qlInterestRateIndexValueDate(Index1M,$H2837)</f>
        <v>59506</v>
      </c>
      <c r="J2837" s="52">
        <f>IFERROR(_xll.qlIndexFixing(Index1M,$H2837,TRUE,_xll.ohTrigger(RecalcTrigger,Trigger1M)),NA())</f>
        <v>1.8687928428217926E-2</v>
      </c>
      <c r="K2837" s="52">
        <f>IFERROR(_xll.qlIndexFixing(ONIndex1M,I2837,TRUE,_xll.ohTrigger(RecalcTrigger,Trigger1M)),NA())</f>
        <v>1.8677764034826794E-2</v>
      </c>
      <c r="L2837" s="52">
        <f>IFERROR(_xll.qlIndexFixing(Index3M,H2837,TRUE,_xll.ohTrigger(RecalcTrigger,Trigger3M)),NA())</f>
        <v>2.0229786683390039E-2</v>
      </c>
      <c r="M2837" s="52">
        <f>IFERROR(_xll.qlIndexFixing(ONIndex3M,I2837,TRUE,_xll.ohTrigger(RecalcTrigger,Trigger3M)),NA())</f>
        <v>2.0190562867830053E-2</v>
      </c>
      <c r="N2837" s="52">
        <f>IFERROR(_xll.qlIndexFixing(Index6M,$H2837,TRUE,_xll.ohTrigger(RecalcTrigger,Trigger6M)),NA())</f>
        <v>2.1784642346307576E-2</v>
      </c>
      <c r="O2837" s="52">
        <f>IFERROR(_xll.qlIndexFixing(ONIndex6M,I2837,TRUE,_xll.ohTrigger(RecalcTrigger,Trigger6M)),NA())</f>
        <v>2.168772245160433E-2</v>
      </c>
      <c r="P2837" s="52">
        <f>IFERROR(_xll.qlIndexFixing(Index1Y,$H2837,TRUE,_xll.ohTrigger(RecalcTrigger,Trigger1Y)),NA())</f>
        <v>2.369183840345946E-2</v>
      </c>
      <c r="Q2837" s="52">
        <f>IFERROR(_xll.qlIndexFixing(ONIndex1Y,I2837,TRUE,_xll.ohTrigger(RecalcTrigger,Trigger1Y)),NA())</f>
        <v>2.3451962687666139E-2</v>
      </c>
    </row>
    <row r="2838" spans="2:17" x14ac:dyDescent="0.2">
      <c r="B2838" s="46" t="s">
        <v>51</v>
      </c>
      <c r="D2838" s="49">
        <f>_xll.qlCalendarAdvance(LocalCalendar,$D2837,B2838,"f",FALSE)</f>
        <v>59525</v>
      </c>
      <c r="E2838" s="49">
        <f>_xll.qlInterestRateIndexValueDate(IndexON,D2838)</f>
        <v>59525</v>
      </c>
      <c r="F2838" s="52">
        <f>IFERROR(_xll.qlIndexFixing(IndexON,D2838,TRUE,_xll.ohTrigger(RecalcTrigger,TriggerON)),NA())</f>
        <v>1.6701553986049333E-2</v>
      </c>
      <c r="H2838" s="49">
        <f>_xll.qlCalendarAdvance(IborCalendar,$H2837,B2838,"f",FALSE)</f>
        <v>59511</v>
      </c>
      <c r="I2838" s="49">
        <f>_xll.qlInterestRateIndexValueDate(Index1M,$H2838)</f>
        <v>59513</v>
      </c>
      <c r="J2838" s="52">
        <f>IFERROR(_xll.qlIndexFixing(Index1M,$H2838,TRUE,_xll.ohTrigger(RecalcTrigger,Trigger1M)),NA())</f>
        <v>1.8685708630178269E-2</v>
      </c>
      <c r="K2838" s="52">
        <f>IFERROR(_xll.qlIndexFixing(ONIndex1M,I2838,TRUE,_xll.ohTrigger(RecalcTrigger,Trigger1M)),NA())</f>
        <v>1.8675877295688537E-2</v>
      </c>
      <c r="L2838" s="52">
        <f>IFERROR(_xll.qlIndexFixing(Index3M,H2838,TRUE,_xll.ohTrigger(RecalcTrigger,Trigger3M)),NA())</f>
        <v>2.022818274475835E-2</v>
      </c>
      <c r="M2838" s="52">
        <f>IFERROR(_xll.qlIndexFixing(ONIndex3M,I2838,TRUE,_xll.ohTrigger(RecalcTrigger,Trigger3M)),NA())</f>
        <v>2.0188908991780607E-2</v>
      </c>
      <c r="N2838" s="52">
        <f>IFERROR(_xll.qlIndexFixing(Index6M,$H2838,TRUE,_xll.ohTrigger(RecalcTrigger,Trigger6M)),NA())</f>
        <v>2.1783088735591018E-2</v>
      </c>
      <c r="O2838" s="52">
        <f>IFERROR(_xll.qlIndexFixing(ONIndex6M,I2838,TRUE,_xll.ohTrigger(RecalcTrigger,Trigger6M)),NA())</f>
        <v>2.1686066027646334E-2</v>
      </c>
      <c r="P2838" s="52">
        <f>IFERROR(_xll.qlIndexFixing(Index1Y,$H2838,TRUE,_xll.ohTrigger(RecalcTrigger,Trigger1Y)),NA())</f>
        <v>2.3690376354366438E-2</v>
      </c>
      <c r="Q2838" s="52">
        <f>IFERROR(_xll.qlIndexFixing(ONIndex1Y,I2838,TRUE,_xll.ohTrigger(RecalcTrigger,Trigger1Y)),NA())</f>
        <v>2.34502819246174E-2</v>
      </c>
    </row>
    <row r="2839" spans="2:17" x14ac:dyDescent="0.2">
      <c r="B2839" s="46" t="s">
        <v>51</v>
      </c>
      <c r="D2839" s="49">
        <f>_xll.qlCalendarAdvance(LocalCalendar,$D2838,B2839,"f",FALSE)</f>
        <v>59532</v>
      </c>
      <c r="E2839" s="49">
        <f>_xll.qlInterestRateIndexValueDate(IndexON,D2839)</f>
        <v>59532</v>
      </c>
      <c r="F2839" s="52">
        <f>IFERROR(_xll.qlIndexFixing(IndexON,D2839,TRUE,_xll.ohTrigger(RecalcTrigger,TriggerON)),NA())</f>
        <v>1.6699963587516464E-2</v>
      </c>
      <c r="H2839" s="49">
        <f>_xll.qlCalendarAdvance(IborCalendar,$H2838,B2839,"f",FALSE)</f>
        <v>59518</v>
      </c>
      <c r="I2839" s="49">
        <f>_xll.qlInterestRateIndexValueDate(Index1M,$H2839)</f>
        <v>59520</v>
      </c>
      <c r="J2839" s="52">
        <f>IFERROR(_xll.qlIndexFixing(Index1M,$H2839,TRUE,_xll.ohTrigger(RecalcTrigger,Trigger1M)),NA())</f>
        <v>1.868420386500258E-2</v>
      </c>
      <c r="K2839" s="52">
        <f>IFERROR(_xll.qlIndexFixing(ONIndex1M,I2839,TRUE,_xll.ohTrigger(RecalcTrigger,Trigger1M)),NA())</f>
        <v>1.8674001156231412E-2</v>
      </c>
      <c r="L2839" s="52">
        <f>IFERROR(_xll.qlIndexFixing(Index3M,H2839,TRUE,_xll.ohTrigger(RecalcTrigger,Trigger3M)),NA())</f>
        <v>2.0226588143617441E-2</v>
      </c>
      <c r="M2839" s="52">
        <f>IFERROR(_xll.qlIndexFixing(ONIndex3M,I2839,TRUE,_xll.ohTrigger(RecalcTrigger,Trigger3M)),NA())</f>
        <v>2.0187264407098837E-2</v>
      </c>
      <c r="N2839" s="52">
        <f>IFERROR(_xll.qlIndexFixing(Index6M,$H2839,TRUE,_xll.ohTrigger(RecalcTrigger,Trigger6M)),NA())</f>
        <v>2.1781544570422539E-2</v>
      </c>
      <c r="O2839" s="52">
        <f>IFERROR(_xll.qlIndexFixing(ONIndex6M,I2839,TRUE,_xll.ohTrigger(RecalcTrigger,Trigger6M)),NA())</f>
        <v>2.1684418946801287E-2</v>
      </c>
      <c r="P2839" s="52">
        <f>IFERROR(_xll.qlIndexFixing(Index1Y,$H2839,TRUE,_xll.ohTrigger(RecalcTrigger,Trigger1Y)),NA())</f>
        <v>2.3688924267801226E-2</v>
      </c>
      <c r="Q2839" s="52">
        <f>IFERROR(_xll.qlIndexFixing(ONIndex1Y,I2839,TRUE,_xll.ohTrigger(RecalcTrigger,Trigger1Y)),NA())</f>
        <v>2.3448610889067467E-2</v>
      </c>
    </row>
    <row r="2840" spans="2:17" x14ac:dyDescent="0.2">
      <c r="B2840" s="46" t="s">
        <v>51</v>
      </c>
      <c r="D2840" s="49">
        <f>_xll.qlCalendarAdvance(LocalCalendar,$D2839,B2840,"f",FALSE)</f>
        <v>59539</v>
      </c>
      <c r="E2840" s="49">
        <f>_xll.qlInterestRateIndexValueDate(IndexON,D2840)</f>
        <v>59539</v>
      </c>
      <c r="F2840" s="52">
        <f>IFERROR(_xll.qlIndexFixing(IndexON,D2840,TRUE,_xll.ohTrigger(RecalcTrigger,TriggerON)),NA())</f>
        <v>1.6698382254611843E-2</v>
      </c>
      <c r="H2840" s="49">
        <f>_xll.qlCalendarAdvance(IborCalendar,$H2839,B2840,"f",FALSE)</f>
        <v>59525</v>
      </c>
      <c r="I2840" s="49">
        <f>_xll.qlInterestRateIndexValueDate(Index1M,$H2840)</f>
        <v>59527</v>
      </c>
      <c r="J2840" s="52">
        <f>IFERROR(_xll.qlIndexFixing(Index1M,$H2840,TRUE,_xll.ohTrigger(RecalcTrigger,Trigger1M)),NA())</f>
        <v>1.8682003974360026E-2</v>
      </c>
      <c r="K2840" s="52">
        <f>IFERROR(_xll.qlIndexFixing(ONIndex1M,I2840,TRUE,_xll.ohTrigger(RecalcTrigger,Trigger1M)),NA())</f>
        <v>1.8672838544453896E-2</v>
      </c>
      <c r="L2840" s="52">
        <f>IFERROR(_xll.qlIndexFixing(Index3M,H2840,TRUE,_xll.ohTrigger(RecalcTrigger,Trigger3M)),NA())</f>
        <v>2.0225002879956655E-2</v>
      </c>
      <c r="M2840" s="52">
        <f>IFERROR(_xll.qlIndexFixing(ONIndex3M,I2840,TRUE,_xll.ohTrigger(RecalcTrigger,Trigger3M)),NA())</f>
        <v>2.018652817059241E-2</v>
      </c>
      <c r="N2840" s="52">
        <f>IFERROR(_xll.qlIndexFixing(Index6M,$H2840,TRUE,_xll.ohTrigger(RecalcTrigger,Trigger6M)),NA())</f>
        <v>2.1780009850782375E-2</v>
      </c>
      <c r="O2840" s="52">
        <f>IFERROR(_xll.qlIndexFixing(ONIndex6M,I2840,TRUE,_xll.ohTrigger(RecalcTrigger,Trigger6M)),NA())</f>
        <v>2.1683854034993288E-2</v>
      </c>
      <c r="P2840" s="52">
        <f>IFERROR(_xll.qlIndexFixing(Index1Y,$H2840,TRUE,_xll.ohTrigger(RecalcTrigger,Trigger1Y)),NA())</f>
        <v>2.368748214372178E-2</v>
      </c>
      <c r="Q2840" s="52">
        <f>IFERROR(_xll.qlIndexFixing(ONIndex1Y,I2840,TRUE,_xll.ohTrigger(RecalcTrigger,Trigger1Y)),NA())</f>
        <v>2.344824022329739E-2</v>
      </c>
    </row>
    <row r="2841" spans="2:17" x14ac:dyDescent="0.2">
      <c r="B2841" s="46" t="s">
        <v>51</v>
      </c>
      <c r="D2841" s="49">
        <f>_xll.qlCalendarAdvance(LocalCalendar,$D2840,B2841,"f",FALSE)</f>
        <v>59546</v>
      </c>
      <c r="E2841" s="49">
        <f>_xll.qlInterestRateIndexValueDate(IndexON,D2841)</f>
        <v>59546</v>
      </c>
      <c r="F2841" s="52">
        <f>IFERROR(_xll.qlIndexFixing(IndexON,D2841,TRUE,_xll.ohTrigger(RecalcTrigger,TriggerON)),NA())</f>
        <v>1.6696809987495342E-2</v>
      </c>
      <c r="H2841" s="49">
        <f>_xll.qlCalendarAdvance(IborCalendar,$H2840,B2841,"f",FALSE)</f>
        <v>59532</v>
      </c>
      <c r="I2841" s="49">
        <f>_xll.qlInterestRateIndexValueDate(Index1M,$H2841)</f>
        <v>59534</v>
      </c>
      <c r="J2841" s="52">
        <f>IFERROR(_xll.qlIndexFixing(Index1M,$H2841,TRUE,_xll.ohTrigger(RecalcTrigger,Trigger1M)),NA())</f>
        <v>1.8680876036879211E-2</v>
      </c>
      <c r="K2841" s="52">
        <f>IFERROR(_xll.qlIndexFixing(ONIndex1M,I2841,TRUE,_xll.ohTrigger(RecalcTrigger,Trigger1M)),NA())</f>
        <v>1.8670632763799766E-2</v>
      </c>
      <c r="L2841" s="52">
        <f>IFERROR(_xll.qlIndexFixing(Index3M,H2841,TRUE,_xll.ohTrigger(RecalcTrigger,Trigger3M)),NA())</f>
        <v>2.0223883268950797E-2</v>
      </c>
      <c r="M2841" s="52">
        <f>IFERROR(_xll.qlIndexFixing(ONIndex3M,I2841,TRUE,_xll.ohTrigger(RecalcTrigger,Trigger3M)),NA())</f>
        <v>2.0184453177463091E-2</v>
      </c>
      <c r="N2841" s="52">
        <f>IFERROR(_xll.qlIndexFixing(Index6M,$H2841,TRUE,_xll.ohTrigger(RecalcTrigger,Trigger6M)),NA())</f>
        <v>2.1778484576647248E-2</v>
      </c>
      <c r="O2841" s="52">
        <f>IFERROR(_xll.qlIndexFixing(ONIndex6M,I2841,TRUE,_xll.ohTrigger(RecalcTrigger,Trigger6M)),NA())</f>
        <v>2.1681689759118772E-2</v>
      </c>
      <c r="P2841" s="52">
        <f>IFERROR(_xll.qlIndexFixing(Index1Y,$H2841,TRUE,_xll.ohTrigger(RecalcTrigger,Trigger1Y)),NA())</f>
        <v>2.3686049982084977E-2</v>
      </c>
      <c r="Q2841" s="52">
        <f>IFERROR(_xll.qlIndexFixing(ONIndex1Y,I2841,TRUE,_xll.ohTrigger(RecalcTrigger,Trigger1Y)),NA())</f>
        <v>2.3445943866864383E-2</v>
      </c>
    </row>
    <row r="2842" spans="2:17" x14ac:dyDescent="0.2">
      <c r="B2842" s="46" t="s">
        <v>51</v>
      </c>
      <c r="D2842" s="49">
        <f>_xll.qlCalendarAdvance(LocalCalendar,$D2841,B2842,"f",FALSE)</f>
        <v>59553</v>
      </c>
      <c r="E2842" s="49">
        <f>_xll.qlInterestRateIndexValueDate(IndexON,D2842)</f>
        <v>59553</v>
      </c>
      <c r="F2842" s="52">
        <f>IFERROR(_xll.qlIndexFixing(IndexON,D2842,TRUE,_xll.ohTrigger(RecalcTrigger,TriggerON)),NA())</f>
        <v>1.6695246786326834E-2</v>
      </c>
      <c r="H2842" s="49">
        <f>_xll.qlCalendarAdvance(IborCalendar,$H2841,B2842,"f",FALSE)</f>
        <v>59539</v>
      </c>
      <c r="I2842" s="49">
        <f>_xll.qlInterestRateIndexValueDate(Index1M,$H2842)</f>
        <v>59541</v>
      </c>
      <c r="J2842" s="52">
        <f>IFERROR(_xll.qlIndexFixing(Index1M,$H2842,TRUE,_xll.ohTrigger(RecalcTrigger,Trigger1M)),NA())</f>
        <v>1.8678341779941338E-2</v>
      </c>
      <c r="K2842" s="52">
        <f>IFERROR(_xll.qlIndexFixing(ONIndex1M,I2842,TRUE,_xll.ohTrigger(RecalcTrigger,Trigger1M)),NA())</f>
        <v>1.8668436335973482E-2</v>
      </c>
      <c r="L2842" s="52">
        <f>IFERROR(_xll.qlIndexFixing(Index3M,H2842,TRUE,_xll.ohTrigger(RecalcTrigger,Trigger3M)),NA())</f>
        <v>2.0221860365031041E-2</v>
      </c>
      <c r="M2842" s="52">
        <f>IFERROR(_xll.qlIndexFixing(ONIndex3M,I2842,TRUE,_xll.ohTrigger(RecalcTrigger,Trigger3M)),NA())</f>
        <v>2.0182386402032293E-2</v>
      </c>
      <c r="N2842" s="52">
        <f>IFERROR(_xll.qlIndexFixing(Index6M,$H2842,TRUE,_xll.ohTrigger(RecalcTrigger,Trigger6M)),NA())</f>
        <v>2.177641754220103E-2</v>
      </c>
      <c r="O2842" s="52">
        <f>IFERROR(_xll.qlIndexFixing(ONIndex6M,I2842,TRUE,_xll.ohTrigger(RecalcTrigger,Trigger6M)),NA())</f>
        <v>2.1679533763530046E-2</v>
      </c>
      <c r="P2842" s="52">
        <f>IFERROR(_xll.qlIndexFixing(Index1Y,$H2842,TRUE,_xll.ohTrigger(RecalcTrigger,Trigger1Y)),NA())</f>
        <v>2.3684627782847908E-2</v>
      </c>
      <c r="Q2842" s="52">
        <f>IFERROR(_xll.qlIndexFixing(ONIndex1Y,I2842,TRUE,_xll.ohTrigger(RecalcTrigger,Trigger1Y)),NA())</f>
        <v>2.3443656147170699E-2</v>
      </c>
    </row>
    <row r="2843" spans="2:17" x14ac:dyDescent="0.2">
      <c r="B2843" s="46" t="s">
        <v>51</v>
      </c>
      <c r="D2843" s="49">
        <f>_xll.qlCalendarAdvance(LocalCalendar,$D2842,B2843,"f",FALSE)</f>
        <v>59560</v>
      </c>
      <c r="E2843" s="49">
        <f>_xll.qlInterestRateIndexValueDate(IndexON,D2843)</f>
        <v>59560</v>
      </c>
      <c r="F2843" s="52">
        <f>IFERROR(_xll.qlIndexFixing(IndexON,D2843,TRUE,_xll.ohTrigger(RecalcTrigger,TriggerON)),NA())</f>
        <v>1.6693692650946446E-2</v>
      </c>
      <c r="H2843" s="49">
        <f>_xll.qlCalendarAdvance(IborCalendar,$H2842,B2843,"f",FALSE)</f>
        <v>59546</v>
      </c>
      <c r="I2843" s="49">
        <f>_xll.qlInterestRateIndexValueDate(Index1M,$H2843)</f>
        <v>59548</v>
      </c>
      <c r="J2843" s="52">
        <f>IFERROR(_xll.qlIndexFixing(Index1M,$H2843,TRUE,_xll.ohTrigger(RecalcTrigger,Trigger1M)),NA())</f>
        <v>1.8676526605742004E-2</v>
      </c>
      <c r="K2843" s="52">
        <f>IFERROR(_xll.qlIndexFixing(ONIndex1M,I2843,TRUE,_xll.ohTrigger(RecalcTrigger,Trigger1M)),NA())</f>
        <v>1.8666956006241353E-2</v>
      </c>
      <c r="L2843" s="52">
        <f>IFERROR(_xll.qlIndexFixing(Index3M,H2843,TRUE,_xll.ohTrigger(RecalcTrigger,Trigger3M)),NA())</f>
        <v>2.0220303113744009E-2</v>
      </c>
      <c r="M2843" s="52">
        <f>IFERROR(_xll.qlIndexFixing(ONIndex3M,I2843,TRUE,_xll.ohTrigger(RecalcTrigger,Trigger3M)),NA())</f>
        <v>2.0181230195102096E-2</v>
      </c>
      <c r="N2843" s="52">
        <f>IFERROR(_xll.qlIndexFixing(Index6M,$H2843,TRUE,_xll.ohTrigger(RecalcTrigger,Trigger6M)),NA())</f>
        <v>2.1774910574999397E-2</v>
      </c>
      <c r="O2843" s="52">
        <f>IFERROR(_xll.qlIndexFixing(ONIndex6M,I2843,TRUE,_xll.ohTrigger(RecalcTrigger,Trigger6M)),NA())</f>
        <v>2.1678462140226618E-2</v>
      </c>
      <c r="P2843" s="52">
        <f>IFERROR(_xll.qlIndexFixing(Index1Y,$H2843,TRUE,_xll.ohTrigger(RecalcTrigger,Trigger1Y)),NA())</f>
        <v>2.3683215545967879E-2</v>
      </c>
      <c r="Q2843" s="52">
        <f>IFERROR(_xll.qlIndexFixing(ONIndex1Y,I2843,TRUE,_xll.ohTrigger(RecalcTrigger,Trigger1Y)),NA())</f>
        <v>2.34426710644553E-2</v>
      </c>
    </row>
    <row r="2844" spans="2:17" x14ac:dyDescent="0.2">
      <c r="B2844" s="46" t="s">
        <v>51</v>
      </c>
      <c r="D2844" s="49">
        <f>_xll.qlCalendarAdvance(LocalCalendar,$D2843,B2844,"f",FALSE)</f>
        <v>59567</v>
      </c>
      <c r="E2844" s="49">
        <f>_xll.qlInterestRateIndexValueDate(IndexON,D2844)</f>
        <v>59567</v>
      </c>
      <c r="F2844" s="52">
        <f>IFERROR(_xll.qlIndexFixing(IndexON,D2844,TRUE,_xll.ohTrigger(RecalcTrigger,TriggerON)),NA())</f>
        <v>1.6692147581194305E-2</v>
      </c>
      <c r="H2844" s="49">
        <f>_xll.qlCalendarAdvance(IborCalendar,$H2843,B2844,"f",FALSE)</f>
        <v>59553</v>
      </c>
      <c r="I2844" s="49">
        <f>_xll.qlInterestRateIndexValueDate(Index1M,$H2844)</f>
        <v>59555</v>
      </c>
      <c r="J2844" s="52">
        <f>IFERROR(_xll.qlIndexFixing(Index1M,$H2844,TRUE,_xll.ohTrigger(RecalcTrigger,Trigger1M)),NA())</f>
        <v>1.8675078235380616E-2</v>
      </c>
      <c r="K2844" s="52">
        <f>IFERROR(_xll.qlIndexFixing(ONIndex1M,I2844,TRUE,_xll.ohTrigger(RecalcTrigger,Trigger1M)),NA())</f>
        <v>1.8664779454216074E-2</v>
      </c>
      <c r="L2844" s="52">
        <f>IFERROR(_xll.qlIndexFixing(Index3M,H2844,TRUE,_xll.ohTrigger(RecalcTrigger,Trigger3M)),NA())</f>
        <v>2.0218755199893579E-2</v>
      </c>
      <c r="M2844" s="52">
        <f>IFERROR(_xll.qlIndexFixing(ONIndex3M,I2844,TRUE,_xll.ohTrigger(RecalcTrigger,Trigger3M)),NA())</f>
        <v>2.0179180855910417E-2</v>
      </c>
      <c r="N2844" s="52">
        <f>IFERROR(_xll.qlIndexFixing(Index6M,$H2844,TRUE,_xll.ohTrigger(RecalcTrigger,Trigger6M)),NA())</f>
        <v>2.1773413052666515E-2</v>
      </c>
      <c r="O2844" s="52">
        <f>IFERROR(_xll.qlIndexFixing(ONIndex6M,I2844,TRUE,_xll.ohTrigger(RecalcTrigger,Trigger6M)),NA())</f>
        <v>2.1676323690575927E-2</v>
      </c>
      <c r="P2844" s="52">
        <f>IFERROR(_xll.qlIndexFixing(Index1Y,$H2844,TRUE,_xll.ohTrigger(RecalcTrigger,Trigger1Y)),NA())</f>
        <v>2.3682492460429264E-2</v>
      </c>
      <c r="Q2844" s="52">
        <f>IFERROR(_xll.qlIndexFixing(ONIndex1Y,I2844,TRUE,_xll.ohTrigger(RecalcTrigger,Trigger1Y)),NA())</f>
        <v>2.3440401623160412E-2</v>
      </c>
    </row>
    <row r="2845" spans="2:17" x14ac:dyDescent="0.2">
      <c r="B2845" s="46" t="s">
        <v>51</v>
      </c>
      <c r="D2845" s="49">
        <f>_xll.qlCalendarAdvance(LocalCalendar,$D2844,B2845,"f",FALSE)</f>
        <v>59574</v>
      </c>
      <c r="E2845" s="49">
        <f>_xll.qlInterestRateIndexValueDate(IndexON,D2845)</f>
        <v>59574</v>
      </c>
      <c r="F2845" s="52">
        <f>IFERROR(_xll.qlIndexFixing(IndexON,D2845,TRUE,_xll.ohTrigger(RecalcTrigger,TriggerON)),NA())</f>
        <v>1.6690611577310221E-2</v>
      </c>
      <c r="H2845" s="49">
        <f>_xll.qlCalendarAdvance(IborCalendar,$H2844,B2845,"f",FALSE)</f>
        <v>59560</v>
      </c>
      <c r="I2845" s="49">
        <f>_xll.qlInterestRateIndexValueDate(Index1M,$H2845)</f>
        <v>59562</v>
      </c>
      <c r="J2845" s="52">
        <f>IFERROR(_xll.qlIndexFixing(Index1M,$H2845,TRUE,_xll.ohTrigger(RecalcTrigger,Trigger1M)),NA())</f>
        <v>1.8672928103345296E-2</v>
      </c>
      <c r="K2845" s="52">
        <f>IFERROR(_xll.qlIndexFixing(ONIndex1M,I2845,TRUE,_xll.ohTrigger(RecalcTrigger,Trigger1M)),NA())</f>
        <v>1.8662966912872392E-2</v>
      </c>
      <c r="L2845" s="52">
        <f>IFERROR(_xll.qlIndexFixing(Index3M,H2845,TRUE,_xll.ohTrigger(RecalcTrigger,Trigger3M)),NA())</f>
        <v>2.0217216623469092E-2</v>
      </c>
      <c r="M2845" s="52">
        <f>IFERROR(_xll.qlIndexFixing(ONIndex3M,I2845,TRUE,_xll.ohTrigger(RecalcTrigger,Trigger3M)),NA())</f>
        <v>2.0177592020020896E-2</v>
      </c>
      <c r="N2845" s="52">
        <f>IFERROR(_xll.qlIndexFixing(Index6M,$H2845,TRUE,_xll.ohTrigger(RecalcTrigger,Trigger6M)),NA())</f>
        <v>2.1771924975181194E-2</v>
      </c>
      <c r="O2845" s="52">
        <f>IFERROR(_xll.qlIndexFixing(ONIndex6M,I2845,TRUE,_xll.ohTrigger(RecalcTrigger,Trigger6M)),NA())</f>
        <v>2.1674732668888197E-2</v>
      </c>
      <c r="P2845" s="52">
        <f>IFERROR(_xll.qlIndexFixing(Index1Y,$H2845,TRUE,_xll.ohTrigger(RecalcTrigger,Trigger1Y)),NA())</f>
        <v>2.3680420959113855E-2</v>
      </c>
      <c r="Q2845" s="52">
        <f>IFERROR(_xll.qlIndexFixing(ONIndex1Y,I2845,TRUE,_xll.ohTrigger(RecalcTrigger,Trigger1Y)),NA())</f>
        <v>2.343878895236351E-2</v>
      </c>
    </row>
    <row r="2846" spans="2:17" x14ac:dyDescent="0.2">
      <c r="B2846" s="46" t="s">
        <v>51</v>
      </c>
      <c r="D2846" s="49">
        <f>_xll.qlCalendarAdvance(LocalCalendar,$D2845,B2846,"f",FALSE)</f>
        <v>59581</v>
      </c>
      <c r="E2846" s="49">
        <f>_xll.qlInterestRateIndexValueDate(IndexON,D2846)</f>
        <v>59581</v>
      </c>
      <c r="F2846" s="52">
        <f>IFERROR(_xll.qlIndexFixing(IndexON,D2846,TRUE,_xll.ohTrigger(RecalcTrigger,TriggerON)),NA())</f>
        <v>1.6689084639294194E-2</v>
      </c>
      <c r="H2846" s="49">
        <f>_xll.qlCalendarAdvance(IborCalendar,$H2845,B2846,"f",FALSE)</f>
        <v>59567</v>
      </c>
      <c r="I2846" s="49">
        <f>_xll.qlInterestRateIndexValueDate(Index1M,$H2846)</f>
        <v>59569</v>
      </c>
      <c r="J2846" s="52">
        <f>IFERROR(_xll.qlIndexFixing(Index1M,$H2846,TRUE,_xll.ohTrigger(RecalcTrigger,Trigger1M)),NA())</f>
        <v>1.8670072671116103E-2</v>
      </c>
      <c r="K2846" s="52">
        <f>IFERROR(_xll.qlIndexFixing(ONIndex1M,I2846,TRUE,_xll.ohTrigger(RecalcTrigger,Trigger1M)),NA())</f>
        <v>1.8661164971209843E-2</v>
      </c>
      <c r="L2846" s="52">
        <f>IFERROR(_xll.qlIndexFixing(Index3M,H2846,TRUE,_xll.ohTrigger(RecalcTrigger,Trigger3M)),NA())</f>
        <v>2.0215228240552007E-2</v>
      </c>
      <c r="M2846" s="52">
        <f>IFERROR(_xll.qlIndexFixing(ONIndex3M,I2846,TRUE,_xll.ohTrigger(RecalcTrigger,Trigger3M)),NA())</f>
        <v>2.0176012475605631E-2</v>
      </c>
      <c r="N2846" s="52">
        <f>IFERROR(_xll.qlIndexFixing(Index6M,$H2846,TRUE,_xll.ohTrigger(RecalcTrigger,Trigger6M)),NA())</f>
        <v>2.1770446342520903E-2</v>
      </c>
      <c r="O2846" s="52">
        <f>IFERROR(_xll.qlIndexFixing(ONIndex6M,I2846,TRUE,_xll.ohTrigger(RecalcTrigger,Trigger6M)),NA())</f>
        <v>2.1673150990340062E-2</v>
      </c>
      <c r="P2846" s="52">
        <f>IFERROR(_xll.qlIndexFixing(Index1Y,$H2846,TRUE,_xll.ohTrigger(RecalcTrigger,Trigger1Y)),NA())</f>
        <v>2.3679038609055566E-2</v>
      </c>
      <c r="Q2846" s="52">
        <f>IFERROR(_xll.qlIndexFixing(ONIndex1Y,I2846,TRUE,_xll.ohTrigger(RecalcTrigger,Trigger1Y)),NA())</f>
        <v>2.3437186008932187E-2</v>
      </c>
    </row>
    <row r="2847" spans="2:17" x14ac:dyDescent="0.2">
      <c r="B2847" s="46" t="s">
        <v>51</v>
      </c>
      <c r="D2847" s="49">
        <f>_xll.qlCalendarAdvance(LocalCalendar,$D2846,B2847,"f",FALSE)</f>
        <v>59588</v>
      </c>
      <c r="E2847" s="49">
        <f>_xll.qlInterestRateIndexValueDate(IndexON,D2847)</f>
        <v>59588</v>
      </c>
      <c r="F2847" s="52">
        <f>IFERROR(_xll.qlIndexFixing(IndexON,D2847,TRUE,_xll.ohTrigger(RecalcTrigger,TriggerON)),NA())</f>
        <v>1.6687566767066286E-2</v>
      </c>
      <c r="H2847" s="49">
        <f>_xll.qlCalendarAdvance(IborCalendar,$H2846,B2847,"f",FALSE)</f>
        <v>59574</v>
      </c>
      <c r="I2847" s="49">
        <f>_xll.qlInterestRateIndexValueDate(Index1M,$H2847)</f>
        <v>59576</v>
      </c>
      <c r="J2847" s="52">
        <f>IFERROR(_xll.qlIndexFixing(Index1M,$H2847,TRUE,_xll.ohTrigger(RecalcTrigger,Trigger1M)),NA())</f>
        <v>1.8668297959441343E-2</v>
      </c>
      <c r="K2847" s="52">
        <f>IFERROR(_xll.qlIndexFixing(ONIndex1M,I2847,TRUE,_xll.ohTrigger(RecalcTrigger,Trigger1M)),NA())</f>
        <v>1.8659373629255072E-2</v>
      </c>
      <c r="L2847" s="52">
        <f>IFERROR(_xll.qlIndexFixing(Index3M,H2847,TRUE,_xll.ohTrigger(RecalcTrigger,Trigger3M)),NA())</f>
        <v>2.0213707757156189E-2</v>
      </c>
      <c r="M2847" s="52">
        <f>IFERROR(_xll.qlIndexFixing(ONIndex3M,I2847,TRUE,_xll.ohTrigger(RecalcTrigger,Trigger3M)),NA())</f>
        <v>2.0174442222664624E-2</v>
      </c>
      <c r="N2847" s="52">
        <f>IFERROR(_xll.qlIndexFixing(Index6M,$H2847,TRUE,_xll.ohTrigger(RecalcTrigger,Trigger6M)),NA())</f>
        <v>2.1768977154667097E-2</v>
      </c>
      <c r="O2847" s="52">
        <f>IFERROR(_xll.qlIndexFixing(ONIndex6M,I2847,TRUE,_xll.ohTrigger(RecalcTrigger,Trigger6M)),NA())</f>
        <v>2.1671578655064749E-2</v>
      </c>
      <c r="P2847" s="52">
        <f>IFERROR(_xll.qlIndexFixing(Index1Y,$H2847,TRUE,_xll.ohTrigger(RecalcTrigger,Trigger1Y)),NA())</f>
        <v>2.3677666221189001E-2</v>
      </c>
      <c r="Q2847" s="52">
        <f>IFERROR(_xll.qlIndexFixing(ONIndex1Y,I2847,TRUE,_xll.ohTrigger(RecalcTrigger,Trigger1Y)),NA())</f>
        <v>2.3435592793079607E-2</v>
      </c>
    </row>
    <row r="2848" spans="2:17" x14ac:dyDescent="0.2">
      <c r="B2848" s="46" t="s">
        <v>51</v>
      </c>
      <c r="D2848" s="49">
        <f>_xll.qlCalendarAdvance(LocalCalendar,$D2847,B2848,"f",FALSE)</f>
        <v>59595</v>
      </c>
      <c r="E2848" s="49">
        <f>_xll.qlInterestRateIndexValueDate(IndexON,D2848)</f>
        <v>59595</v>
      </c>
      <c r="F2848" s="52">
        <f>IFERROR(_xll.qlIndexFixing(IndexON,D2848,TRUE,_xll.ohTrigger(RecalcTrigger,TriggerON)),NA())</f>
        <v>1.6686057960546563E-2</v>
      </c>
      <c r="H2848" s="49">
        <f>_xll.qlCalendarAdvance(IborCalendar,$H2847,B2848,"f",FALSE)</f>
        <v>59581</v>
      </c>
      <c r="I2848" s="49">
        <f>_xll.qlInterestRateIndexValueDate(Index1M,$H2848)</f>
        <v>59583</v>
      </c>
      <c r="J2848" s="52">
        <f>IFERROR(_xll.qlIndexFixing(Index1M,$H2848,TRUE,_xll.ohTrigger(RecalcTrigger,Trigger1M)),NA())</f>
        <v>1.8666533861410831E-2</v>
      </c>
      <c r="K2848" s="52">
        <f>IFERROR(_xll.qlIndexFixing(ONIndex1M,I2848,TRUE,_xll.ohTrigger(RecalcTrigger,Trigger1M)),NA())</f>
        <v>1.8657949616767144E-2</v>
      </c>
      <c r="L2848" s="52">
        <f>IFERROR(_xll.qlIndexFixing(Index3M,H2848,TRUE,_xll.ohTrigger(RecalcTrigger,Trigger3M)),NA())</f>
        <v>2.0212196610625136E-2</v>
      </c>
      <c r="M2848" s="52">
        <f>IFERROR(_xll.qlIndexFixing(ONIndex3M,I2848,TRUE,_xll.ohTrigger(RecalcTrigger,Trigger3M)),NA())</f>
        <v>2.0173335349005228E-2</v>
      </c>
      <c r="N2848" s="52">
        <f>IFERROR(_xll.qlIndexFixing(Index6M,$H2848,TRUE,_xll.ohTrigger(RecalcTrigger,Trigger6M)),NA())</f>
        <v>2.1767517411597253E-2</v>
      </c>
      <c r="O2848" s="52">
        <f>IFERROR(_xll.qlIndexFixing(ONIndex6M,I2848,TRUE,_xll.ohTrigger(RecalcTrigger,Trigger6M)),NA())</f>
        <v>2.1670556608617275E-2</v>
      </c>
      <c r="P2848" s="52">
        <f>IFERROR(_xll.qlIndexFixing(Index1Y,$H2848,TRUE,_xll.ohTrigger(RecalcTrigger,Trigger1Y)),NA())</f>
        <v>2.3676985472896969E-2</v>
      </c>
      <c r="Q2848" s="52">
        <f>IFERROR(_xll.qlIndexFixing(ONIndex1Y,I2848,TRUE,_xll.ohTrigger(RecalcTrigger,Trigger1Y)),NA())</f>
        <v>2.3434659300223259E-2</v>
      </c>
    </row>
    <row r="2849" spans="2:17" x14ac:dyDescent="0.2">
      <c r="B2849" s="46" t="s">
        <v>51</v>
      </c>
      <c r="D2849" s="49">
        <f>_xll.qlCalendarAdvance(LocalCalendar,$D2848,B2849,"f",FALSE)</f>
        <v>59602</v>
      </c>
      <c r="E2849" s="49">
        <f>_xll.qlInterestRateIndexValueDate(IndexON,D2849)</f>
        <v>59602</v>
      </c>
      <c r="F2849" s="52">
        <f>IFERROR(_xll.qlIndexFixing(IndexON,D2849,TRUE,_xll.ohTrigger(RecalcTrigger,TriggerON)),NA())</f>
        <v>1.6684558219894896E-2</v>
      </c>
      <c r="H2849" s="49">
        <f>_xll.qlCalendarAdvance(IborCalendar,$H2848,B2849,"f",FALSE)</f>
        <v>59588</v>
      </c>
      <c r="I2849" s="49">
        <f>_xll.qlInterestRateIndexValueDate(Index1M,$H2849)</f>
        <v>59590</v>
      </c>
      <c r="J2849" s="52">
        <f>IFERROR(_xll.qlIndexFixing(Index1M,$H2849,TRUE,_xll.ohTrigger(RecalcTrigger,Trigger1M)),NA())</f>
        <v>1.8664780377007441E-2</v>
      </c>
      <c r="K2849" s="52">
        <f>IFERROR(_xll.qlIndexFixing(ONIndex1M,I2849,TRUE,_xll.ohTrigger(RecalcTrigger,Trigger1M)),NA())</f>
        <v>1.8655822744362283E-2</v>
      </c>
      <c r="L2849" s="52">
        <f>IFERROR(_xll.qlIndexFixing(Index3M,H2849,TRUE,_xll.ohTrigger(RecalcTrigger,Trigger3M)),NA())</f>
        <v>2.0210694800949863E-2</v>
      </c>
      <c r="M2849" s="52">
        <f>IFERROR(_xll.qlIndexFixing(ONIndex3M,I2849,TRUE,_xll.ohTrigger(RecalcTrigger,Trigger3M)),NA())</f>
        <v>2.0171329591098797E-2</v>
      </c>
      <c r="N2849" s="52">
        <f>IFERROR(_xll.qlIndexFixing(Index6M,$H2849,TRUE,_xll.ohTrigger(RecalcTrigger,Trigger6M)),NA())</f>
        <v>2.1766067113291494E-2</v>
      </c>
      <c r="O2849" s="52">
        <f>IFERROR(_xll.qlIndexFixing(ONIndex6M,I2849,TRUE,_xll.ohTrigger(RecalcTrigger,Trigger6M)),NA())</f>
        <v>2.1668462013959555E-2</v>
      </c>
      <c r="P2849" s="52">
        <f>IFERROR(_xll.qlIndexFixing(Index1Y,$H2849,TRUE,_xll.ohTrigger(RecalcTrigger,Trigger1Y)),NA())</f>
        <v>2.3674951331866818E-2</v>
      </c>
      <c r="Q2849" s="52">
        <f>IFERROR(_xll.qlIndexFixing(ONIndex1Y,I2849,TRUE,_xll.ohTrigger(RecalcTrigger,Trigger1Y)),NA())</f>
        <v>2.3432435543631058E-2</v>
      </c>
    </row>
    <row r="2850" spans="2:17" x14ac:dyDescent="0.2">
      <c r="B2850" s="46" t="s">
        <v>51</v>
      </c>
      <c r="D2850" s="49">
        <f>_xll.qlCalendarAdvance(LocalCalendar,$D2849,B2850,"f",FALSE)</f>
        <v>59609</v>
      </c>
      <c r="E2850" s="49">
        <f>_xll.qlInterestRateIndexValueDate(IndexON,D2850)</f>
        <v>59609</v>
      </c>
      <c r="F2850" s="52">
        <f>IFERROR(_xll.qlIndexFixing(IndexON,D2850,TRUE,_xll.ohTrigger(RecalcTrigger,TriggerON)),NA())</f>
        <v>1.6683067545031349E-2</v>
      </c>
      <c r="H2850" s="49">
        <f>_xll.qlCalendarAdvance(IborCalendar,$H2849,B2850,"f",FALSE)</f>
        <v>59595</v>
      </c>
      <c r="I2850" s="49">
        <f>_xll.qlInterestRateIndexValueDate(Index1M,$H2850)</f>
        <v>59597</v>
      </c>
      <c r="J2850" s="52">
        <f>IFERROR(_xll.qlIndexFixing(Index1M,$H2850,TRUE,_xll.ohTrigger(RecalcTrigger,Trigger1M)),NA())</f>
        <v>1.8664117615452495E-2</v>
      </c>
      <c r="K2850" s="52">
        <f>IFERROR(_xll.qlIndexFixing(ONIndex1M,I2850,TRUE,_xll.ohTrigger(RecalcTrigger,Trigger1M)),NA())</f>
        <v>1.8654063201424265E-2</v>
      </c>
      <c r="L2850" s="52">
        <f>IFERROR(_xll.qlIndexFixing(Index3M,H2850,TRUE,_xll.ohTrigger(RecalcTrigger,Trigger3M)),NA())</f>
        <v>2.0211510428723874E-2</v>
      </c>
      <c r="M2850" s="52">
        <f>IFERROR(_xll.qlIndexFixing(ONIndex3M,I2850,TRUE,_xll.ohTrigger(RecalcTrigger,Trigger3M)),NA())</f>
        <v>2.0169787212527268E-2</v>
      </c>
      <c r="N2850" s="52">
        <f>IFERROR(_xll.qlIndexFixing(Index6M,$H2850,TRUE,_xll.ohTrigger(RecalcTrigger,Trigger6M)),NA())</f>
        <v>2.1767406515232648E-2</v>
      </c>
      <c r="O2850" s="52">
        <f>IFERROR(_xll.qlIndexFixing(ONIndex6M,I2850,TRUE,_xll.ohTrigger(RecalcTrigger,Trigger6M)),NA())</f>
        <v>2.1666917708156319E-2</v>
      </c>
      <c r="P2850" s="52">
        <f>IFERROR(_xll.qlIndexFixing(Index1Y,$H2850,TRUE,_xll.ohTrigger(RecalcTrigger,Trigger1Y)),NA())</f>
        <v>2.367360883032996E-2</v>
      </c>
      <c r="Q2850" s="52">
        <f>IFERROR(_xll.qlIndexFixing(ONIndex1Y,I2850,TRUE,_xll.ohTrigger(RecalcTrigger,Trigger1Y)),NA())</f>
        <v>2.3430871510061735E-2</v>
      </c>
    </row>
    <row r="2851" spans="2:17" x14ac:dyDescent="0.2">
      <c r="B2851" s="46" t="s">
        <v>51</v>
      </c>
      <c r="D2851" s="49">
        <f>_xll.qlCalendarAdvance(LocalCalendar,$D2850,B2851,"f",FALSE)</f>
        <v>59616</v>
      </c>
      <c r="E2851" s="49">
        <f>_xll.qlInterestRateIndexValueDate(IndexON,D2851)</f>
        <v>59616</v>
      </c>
      <c r="F2851" s="52">
        <f>IFERROR(_xll.qlIndexFixing(IndexON,D2851,TRUE,_xll.ohTrigger(RecalcTrigger,TriggerON)),NA())</f>
        <v>1.6681585935955923E-2</v>
      </c>
      <c r="H2851" s="49">
        <f>_xll.qlCalendarAdvance(IborCalendar,$H2850,B2851,"f",FALSE)</f>
        <v>59602</v>
      </c>
      <c r="I2851" s="49">
        <f>_xll.qlInterestRateIndexValueDate(Index1M,$H2851)</f>
        <v>59604</v>
      </c>
      <c r="J2851" s="52">
        <f>IFERROR(_xll.qlIndexFixing(Index1M,$H2851,TRUE,_xll.ohTrigger(RecalcTrigger,Trigger1M)),NA())</f>
        <v>1.8662387363794417E-2</v>
      </c>
      <c r="K2851" s="52">
        <f>IFERROR(_xll.qlIndexFixing(ONIndex1M,I2851,TRUE,_xll.ohTrigger(RecalcTrigger,Trigger1M)),NA())</f>
        <v>1.8652314258194025E-2</v>
      </c>
      <c r="L2851" s="52">
        <f>IFERROR(_xll.qlIndexFixing(Index3M,H2851,TRUE,_xll.ohTrigger(RecalcTrigger,Trigger3M)),NA())</f>
        <v>2.0210030212950942E-2</v>
      </c>
      <c r="M2851" s="52">
        <f>IFERROR(_xll.qlIndexFixing(ONIndex3M,I2851,TRUE,_xll.ohTrigger(RecalcTrigger,Trigger3M)),NA())</f>
        <v>2.0168254125403351E-2</v>
      </c>
      <c r="N2851" s="52">
        <f>IFERROR(_xll.qlIndexFixing(Index6M,$H2851,TRUE,_xll.ohTrigger(RecalcTrigger,Trigger6M)),NA())</f>
        <v>2.1765421252926326E-2</v>
      </c>
      <c r="O2851" s="52">
        <f>IFERROR(_xll.qlIndexFixing(ONIndex6M,I2851,TRUE,_xll.ohTrigger(RecalcTrigger,Trigger6M)),NA())</f>
        <v>2.1665382745572614E-2</v>
      </c>
      <c r="P2851" s="52">
        <f>IFERROR(_xll.qlIndexFixing(Index1Y,$H2851,TRUE,_xll.ohTrigger(RecalcTrigger,Trigger1Y)),NA())</f>
        <v>2.3672276290822993E-2</v>
      </c>
      <c r="Q2851" s="52">
        <f>IFERROR(_xll.qlIndexFixing(ONIndex1Y,I2851,TRUE,_xll.ohTrigger(RecalcTrigger,Trigger1Y)),NA())</f>
        <v>2.3429317203964573E-2</v>
      </c>
    </row>
    <row r="2852" spans="2:17" x14ac:dyDescent="0.2">
      <c r="B2852" s="46" t="s">
        <v>51</v>
      </c>
      <c r="D2852" s="49">
        <f>_xll.qlCalendarAdvance(LocalCalendar,$D2851,B2852,"f",FALSE)</f>
        <v>59623</v>
      </c>
      <c r="E2852" s="49">
        <f>_xll.qlInterestRateIndexValueDate(IndexON,D2852)</f>
        <v>59623</v>
      </c>
      <c r="F2852" s="52">
        <f>IFERROR(_xll.qlIndexFixing(IndexON,D2852,TRUE,_xll.ohTrigger(RecalcTrigger,TriggerON)),NA())</f>
        <v>1.668011339258868E-2</v>
      </c>
      <c r="H2852" s="49">
        <f>_xll.qlCalendarAdvance(IborCalendar,$H2851,B2852,"f",FALSE)</f>
        <v>59609</v>
      </c>
      <c r="I2852" s="49">
        <f>_xll.qlInterestRateIndexValueDate(Index1M,$H2852)</f>
        <v>59611</v>
      </c>
      <c r="J2852" s="52">
        <f>IFERROR(_xll.qlIndexFixing(Index1M,$H2852,TRUE,_xll.ohTrigger(RecalcTrigger,Trigger1M)),NA())</f>
        <v>1.8661029253924932E-2</v>
      </c>
      <c r="K2852" s="52">
        <f>IFERROR(_xll.qlIndexFixing(ONIndex1M,I2852,TRUE,_xll.ohTrigger(RecalcTrigger,Trigger1M)),NA())</f>
        <v>1.8650575914591627E-2</v>
      </c>
      <c r="L2852" s="52">
        <f>IFERROR(_xll.qlIndexFixing(Index3M,H2852,TRUE,_xll.ohTrigger(RecalcTrigger,Trigger3M)),NA())</f>
        <v>2.0208559336642531E-2</v>
      </c>
      <c r="M2852" s="52">
        <f>IFERROR(_xll.qlIndexFixing(ONIndex3M,I2852,TRUE,_xll.ohTrigger(RecalcTrigger,Trigger3M)),NA())</f>
        <v>2.016673032975369E-2</v>
      </c>
      <c r="N2852" s="52">
        <f>IFERROR(_xll.qlIndexFixing(Index6M,$H2852,TRUE,_xll.ohTrigger(RecalcTrigger,Trigger6M)),NA())</f>
        <v>2.1764001645908443E-2</v>
      </c>
      <c r="O2852" s="52">
        <f>IFERROR(_xll.qlIndexFixing(ONIndex6M,I2852,TRUE,_xll.ohTrigger(RecalcTrigger,Trigger6M)),NA())</f>
        <v>2.166385712615515E-2</v>
      </c>
      <c r="P2852" s="52">
        <f>IFERROR(_xll.qlIndexFixing(Index1Y,$H2852,TRUE,_xll.ohTrigger(RecalcTrigger,Trigger1Y)),NA())</f>
        <v>2.3670953713306062E-2</v>
      </c>
      <c r="Q2852" s="52">
        <f>IFERROR(_xll.qlIndexFixing(ONIndex1Y,I2852,TRUE,_xll.ohTrigger(RecalcTrigger,Trigger1Y)),NA())</f>
        <v>2.3427772625339571E-2</v>
      </c>
    </row>
    <row r="2853" spans="2:17" x14ac:dyDescent="0.2">
      <c r="B2853" s="46" t="s">
        <v>51</v>
      </c>
      <c r="D2853" s="49">
        <f>_xll.qlCalendarAdvance(LocalCalendar,$D2852,B2853,"f",FALSE)</f>
        <v>59630</v>
      </c>
      <c r="E2853" s="49">
        <f>_xll.qlInterestRateIndexValueDate(IndexON,D2853)</f>
        <v>59630</v>
      </c>
      <c r="F2853" s="52">
        <f>IFERROR(_xll.qlIndexFixing(IndexON,D2853,TRUE,_xll.ohTrigger(RecalcTrigger,TriggerON)),NA())</f>
        <v>1.667864991516943E-2</v>
      </c>
      <c r="H2853" s="49">
        <f>_xll.qlCalendarAdvance(IborCalendar,$H2852,B2853,"f",FALSE)</f>
        <v>59616</v>
      </c>
      <c r="I2853" s="49">
        <f>_xll.qlInterestRateIndexValueDate(Index1M,$H2853)</f>
        <v>59618</v>
      </c>
      <c r="J2853" s="52">
        <f>IFERROR(_xll.qlIndexFixing(Index1M,$H2853,TRUE,_xll.ohTrigger(RecalcTrigger,Trigger1M)),NA())</f>
        <v>1.8658958706361608E-2</v>
      </c>
      <c r="K2853" s="52">
        <f>IFERROR(_xll.qlIndexFixing(ONIndex1M,I2853,TRUE,_xll.ohTrigger(RecalcTrigger,Trigger1M)),NA())</f>
        <v>1.8648848170750298E-2</v>
      </c>
      <c r="L2853" s="52">
        <f>IFERROR(_xll.qlIndexFixing(Index3M,H2853,TRUE,_xll.ohTrigger(RecalcTrigger,Trigger3M)),NA())</f>
        <v>2.0207097799788437E-2</v>
      </c>
      <c r="M2853" s="52">
        <f>IFERROR(_xll.qlIndexFixing(ONIndex3M,I2853,TRUE,_xll.ohTrigger(RecalcTrigger,Trigger3M)),NA())</f>
        <v>2.0165215825524996E-2</v>
      </c>
      <c r="N2853" s="52">
        <f>IFERROR(_xll.qlIndexFixing(Index6M,$H2853,TRUE,_xll.ohTrigger(RecalcTrigger,Trigger6M)),NA())</f>
        <v>2.1762591485861332E-2</v>
      </c>
      <c r="O2853" s="52">
        <f>IFERROR(_xll.qlIndexFixing(ONIndex6M,I2853,TRUE,_xll.ohTrigger(RecalcTrigger,Trigger6M)),NA())</f>
        <v>2.1662340849930573E-2</v>
      </c>
      <c r="P2853" s="52">
        <f>IFERROR(_xll.qlIndexFixing(Index1Y,$H2853,TRUE,_xll.ohTrigger(RecalcTrigger,Trigger1Y)),NA())</f>
        <v>2.3669641097740609E-2</v>
      </c>
      <c r="Q2853" s="52">
        <f>IFERROR(_xll.qlIndexFixing(ONIndex1Y,I2853,TRUE,_xll.ohTrigger(RecalcTrigger,Trigger1Y)),NA())</f>
        <v>2.342623777413344E-2</v>
      </c>
    </row>
    <row r="2854" spans="2:17" x14ac:dyDescent="0.2">
      <c r="B2854" s="46" t="s">
        <v>51</v>
      </c>
      <c r="D2854" s="49">
        <f>_xll.qlCalendarAdvance(LocalCalendar,$D2853,B2854,"f",FALSE)</f>
        <v>59637</v>
      </c>
      <c r="E2854" s="49">
        <f>_xll.qlInterestRateIndexValueDate(IndexON,D2854)</f>
        <v>59637</v>
      </c>
      <c r="F2854" s="52">
        <f>IFERROR(_xll.qlIndexFixing(IndexON,D2854,TRUE,_xll.ohTrigger(RecalcTrigger,TriggerON)),NA())</f>
        <v>1.6677195503458364E-2</v>
      </c>
      <c r="H2854" s="49">
        <f>_xll.qlCalendarAdvance(IborCalendar,$H2853,B2854,"f",FALSE)</f>
        <v>59623</v>
      </c>
      <c r="I2854" s="49">
        <f>_xll.qlInterestRateIndexValueDate(Index1M,$H2854)</f>
        <v>59625</v>
      </c>
      <c r="J2854" s="52">
        <f>IFERROR(_xll.qlIndexFixing(Index1M,$H2854,TRUE,_xll.ohTrigger(RecalcTrigger,Trigger1M)),NA())</f>
        <v>1.8657260300573988E-2</v>
      </c>
      <c r="K2854" s="52">
        <f>IFERROR(_xll.qlIndexFixing(ONIndex1M,I2854,TRUE,_xll.ohTrigger(RecalcTrigger,Trigger1M)),NA())</f>
        <v>1.8647131026536812E-2</v>
      </c>
      <c r="L2854" s="52">
        <f>IFERROR(_xll.qlIndexFixing(Index3M,H2854,TRUE,_xll.ohTrigger(RecalcTrigger,Trigger3M)),NA())</f>
        <v>2.0204253504281674E-2</v>
      </c>
      <c r="M2854" s="52">
        <f>IFERROR(_xll.qlIndexFixing(ONIndex3M,I2854,TRUE,_xll.ohTrigger(RecalcTrigger,Trigger3M)),NA())</f>
        <v>2.0163710612770558E-2</v>
      </c>
      <c r="N2854" s="52">
        <f>IFERROR(_xll.qlIndexFixing(Index6M,$H2854,TRUE,_xll.ohTrigger(RecalcTrigger,Trigger6M)),NA())</f>
        <v>2.1759515544241752E-2</v>
      </c>
      <c r="O2854" s="52">
        <f>IFERROR(_xll.qlIndexFixing(ONIndex6M,I2854,TRUE,_xll.ohTrigger(RecalcTrigger,Trigger6M)),NA())</f>
        <v>2.1660833916872235E-2</v>
      </c>
      <c r="P2854" s="52">
        <f>IFERROR(_xll.qlIndexFixing(Index1Y,$H2854,TRUE,_xll.ohTrigger(RecalcTrigger,Trigger1Y)),NA())</f>
        <v>2.366833844408613E-2</v>
      </c>
      <c r="Q2854" s="52">
        <f>IFERROR(_xll.qlIndexFixing(ONIndex1Y,I2854,TRUE,_xll.ohTrigger(RecalcTrigger,Trigger1Y)),NA())</f>
        <v>2.3424712650399471E-2</v>
      </c>
    </row>
    <row r="2855" spans="2:17" x14ac:dyDescent="0.2">
      <c r="B2855" s="46" t="s">
        <v>51</v>
      </c>
      <c r="D2855" s="49">
        <f>_xll.qlCalendarAdvance(LocalCalendar,$D2854,B2855,"f",FALSE)</f>
        <v>59644</v>
      </c>
      <c r="E2855" s="49">
        <f>_xll.qlInterestRateIndexValueDate(IndexON,D2855)</f>
        <v>59644</v>
      </c>
      <c r="F2855" s="52">
        <f>IFERROR(_xll.qlIndexFixing(IndexON,D2855,TRUE,_xll.ohTrigger(RecalcTrigger,TriggerON)),NA())</f>
        <v>1.6675750157535418E-2</v>
      </c>
      <c r="H2855" s="49">
        <f>_xll.qlCalendarAdvance(IborCalendar,$H2854,B2855,"f",FALSE)</f>
        <v>59630</v>
      </c>
      <c r="I2855" s="49">
        <f>_xll.qlInterestRateIndexValueDate(Index1M,$H2855)</f>
        <v>59632</v>
      </c>
      <c r="J2855" s="52">
        <f>IFERROR(_xll.qlIndexFixing(Index1M,$H2855,TRUE,_xll.ohTrigger(RecalcTrigger,Trigger1M)),NA())</f>
        <v>1.8655936047518307E-2</v>
      </c>
      <c r="K2855" s="52">
        <f>IFERROR(_xll.qlIndexFixing(ONIndex1M,I2855,TRUE,_xll.ohTrigger(RecalcTrigger,Trigger1M)),NA())</f>
        <v>1.8645424482004458E-2</v>
      </c>
      <c r="L2855" s="52">
        <f>IFERROR(_xll.qlIndexFixing(Index3M,H2855,TRUE,_xll.ohTrigger(RecalcTrigger,Trigger3M)),NA())</f>
        <v>2.0202808887619775E-2</v>
      </c>
      <c r="M2855" s="52">
        <f>IFERROR(_xll.qlIndexFixing(ONIndex3M,I2855,TRUE,_xll.ohTrigger(RecalcTrigger,Trigger3M)),NA())</f>
        <v>2.0162214691463731E-2</v>
      </c>
      <c r="N2855" s="52">
        <f>IFERROR(_xll.qlIndexFixing(Index6M,$H2855,TRUE,_xll.ohTrigger(RecalcTrigger,Trigger6M)),NA())</f>
        <v>2.1760358665109353E-2</v>
      </c>
      <c r="O2855" s="52">
        <f>IFERROR(_xll.qlIndexFixing(ONIndex6M,I2855,TRUE,_xll.ohTrigger(RecalcTrigger,Trigger6M)),NA())</f>
        <v>2.1659336327006784E-2</v>
      </c>
      <c r="P2855" s="52">
        <f>IFERROR(_xll.qlIndexFixing(Index1Y,$H2855,TRUE,_xll.ohTrigger(RecalcTrigger,Trigger1Y)),NA())</f>
        <v>2.3667731809432564E-2</v>
      </c>
      <c r="Q2855" s="52">
        <f>IFERROR(_xll.qlIndexFixing(ONIndex1Y,I2855,TRUE,_xll.ohTrigger(RecalcTrigger,Trigger1Y)),NA())</f>
        <v>2.3423197254137662E-2</v>
      </c>
    </row>
    <row r="2856" spans="2:17" x14ac:dyDescent="0.2">
      <c r="B2856" s="46" t="s">
        <v>51</v>
      </c>
      <c r="D2856" s="49">
        <f>_xll.qlCalendarAdvance(LocalCalendar,$D2855,B2856,"f",FALSE)</f>
        <v>59651</v>
      </c>
      <c r="E2856" s="49">
        <f>_xll.qlInterestRateIndexValueDate(IndexON,D2856)</f>
        <v>59651</v>
      </c>
      <c r="F2856" s="52">
        <f>IFERROR(_xll.qlIndexFixing(IndexON,D2856,TRUE,_xll.ohTrigger(RecalcTrigger,TriggerON)),NA())</f>
        <v>1.6674313877400593E-2</v>
      </c>
      <c r="H2856" s="49">
        <f>_xll.qlCalendarAdvance(IborCalendar,$H2855,B2856,"f",FALSE)</f>
        <v>59637</v>
      </c>
      <c r="I2856" s="49">
        <f>_xll.qlInterestRateIndexValueDate(Index1M,$H2856)</f>
        <v>59643</v>
      </c>
      <c r="J2856" s="52">
        <f>IFERROR(_xll.qlIndexFixing(Index1M,$H2856,TRUE,_xll.ohTrigger(RecalcTrigger,Trigger1M)),NA())</f>
        <v>1.8652577198865927E-2</v>
      </c>
      <c r="K2856" s="52">
        <f>IFERROR(_xll.qlIndexFixing(ONIndex1M,I2856,TRUE,_xll.ohTrigger(RecalcTrigger,Trigger1M)),NA())</f>
        <v>1.8642039510634589E-2</v>
      </c>
      <c r="L2856" s="52">
        <f>IFERROR(_xll.qlIndexFixing(Index3M,H2856,TRUE,_xll.ohTrigger(RecalcTrigger,Trigger3M)),NA())</f>
        <v>2.0200557641964826E-2</v>
      </c>
      <c r="M2856" s="52">
        <f>IFERROR(_xll.qlIndexFixing(ONIndex3M,I2856,TRUE,_xll.ohTrigger(RecalcTrigger,Trigger3M)),NA())</f>
        <v>2.015896485061397E-2</v>
      </c>
      <c r="N2856" s="52">
        <f>IFERROR(_xll.qlIndexFixing(Index6M,$H2856,TRUE,_xll.ohTrigger(RecalcTrigger,Trigger6M)),NA())</f>
        <v>2.1756512377782377E-2</v>
      </c>
      <c r="O2856" s="52">
        <f>IFERROR(_xll.qlIndexFixing(ONIndex6M,I2856,TRUE,_xll.ohTrigger(RecalcTrigger,Trigger6M)),NA())</f>
        <v>2.1655910312841087E-2</v>
      </c>
      <c r="P2856" s="52">
        <f>IFERROR(_xll.qlIndexFixing(Index1Y,$H2856,TRUE,_xll.ohTrigger(RecalcTrigger,Trigger1Y)),NA())</f>
        <v>2.3664347552013108E-2</v>
      </c>
      <c r="Q2856" s="52">
        <f>IFERROR(_xll.qlIndexFixing(ONIndex1Y,I2856,TRUE,_xll.ohTrigger(RecalcTrigger,Trigger1Y)),NA())</f>
        <v>2.3419525637820016E-2</v>
      </c>
    </row>
    <row r="2857" spans="2:17" x14ac:dyDescent="0.2">
      <c r="B2857" s="46" t="s">
        <v>51</v>
      </c>
      <c r="D2857" s="49">
        <f>_xll.qlCalendarAdvance(LocalCalendar,$D2856,B2857,"f",FALSE)</f>
        <v>59658</v>
      </c>
      <c r="E2857" s="49">
        <f>_xll.qlInterestRateIndexValueDate(IndexON,D2857)</f>
        <v>59658</v>
      </c>
      <c r="F2857" s="52">
        <f>IFERROR(_xll.qlIndexFixing(IndexON,D2857,TRUE,_xll.ohTrigger(RecalcTrigger,TriggerON)),NA())</f>
        <v>1.667288666321376E-2</v>
      </c>
      <c r="H2857" s="49">
        <f>_xll.qlCalendarAdvance(IborCalendar,$H2856,B2857,"f",FALSE)</f>
        <v>59644</v>
      </c>
      <c r="I2857" s="49">
        <f>_xll.qlInterestRateIndexValueDate(Index1M,$H2857)</f>
        <v>59646</v>
      </c>
      <c r="J2857" s="52">
        <f>IFERROR(_xll.qlIndexFixing(Index1M,$H2857,TRUE,_xll.ohTrigger(RecalcTrigger,Trigger1M)),NA())</f>
        <v>1.8652228774892726E-2</v>
      </c>
      <c r="K2857" s="52">
        <f>IFERROR(_xll.qlIndexFixing(ONIndex1M,I2857,TRUE,_xll.ohTrigger(RecalcTrigger,Trigger1M)),NA())</f>
        <v>1.8642043191983149E-2</v>
      </c>
      <c r="L2857" s="52">
        <f>IFERROR(_xll.qlIndexFixing(Index3M,H2857,TRUE,_xll.ohTrigger(RecalcTrigger,Trigger3M)),NA())</f>
        <v>2.0199947667801338E-2</v>
      </c>
      <c r="M2857" s="52">
        <f>IFERROR(_xll.qlIndexFixing(ONIndex3M,I2857,TRUE,_xll.ohTrigger(RecalcTrigger,Trigger3M)),NA())</f>
        <v>2.0159250723219557E-2</v>
      </c>
      <c r="N2857" s="52">
        <f>IFERROR(_xll.qlIndexFixing(Index6M,$H2857,TRUE,_xll.ohTrigger(RecalcTrigger,Trigger6M)),NA())</f>
        <v>2.1757045314977481E-2</v>
      </c>
      <c r="O2857" s="52">
        <f>IFERROR(_xll.qlIndexFixing(ONIndex6M,I2857,TRUE,_xll.ohTrigger(RecalcTrigger,Trigger6M)),NA())</f>
        <v>2.1656369176774604E-2</v>
      </c>
      <c r="P2857" s="52">
        <f>IFERROR(_xll.qlIndexFixing(Index1Y,$H2857,TRUE,_xll.ohTrigger(RecalcTrigger,Trigger1Y)),NA())</f>
        <v>2.3664490254207769E-2</v>
      </c>
      <c r="Q2857" s="52">
        <f>IFERROR(_xll.qlIndexFixing(ONIndex1Y,I2857,TRUE,_xll.ohTrigger(RecalcTrigger,Trigger1Y)),NA())</f>
        <v>2.3420195643897301E-2</v>
      </c>
    </row>
    <row r="2858" spans="2:17" x14ac:dyDescent="0.2">
      <c r="B2858" s="46" t="s">
        <v>51</v>
      </c>
      <c r="D2858" s="49">
        <f>_xll.qlCalendarAdvance(LocalCalendar,$D2857,B2858,"f",FALSE)</f>
        <v>59665</v>
      </c>
      <c r="E2858" s="49">
        <f>_xll.qlInterestRateIndexValueDate(IndexON,D2858)</f>
        <v>59665</v>
      </c>
      <c r="F2858" s="52">
        <f>IFERROR(_xll.qlIndexFixing(IndexON,D2858,TRUE,_xll.ohTrigger(RecalcTrigger,TriggerON)),NA())</f>
        <v>1.6671468514655174E-2</v>
      </c>
      <c r="H2858" s="49">
        <f>_xll.qlCalendarAdvance(IborCalendar,$H2857,B2858,"f",FALSE)</f>
        <v>59651</v>
      </c>
      <c r="I2858" s="49">
        <f>_xll.qlInterestRateIndexValueDate(Index1M,$H2858)</f>
        <v>59653</v>
      </c>
      <c r="J2858" s="52">
        <f>IFERROR(_xll.qlIndexFixing(Index1M,$H2858,TRUE,_xll.ohTrigger(RecalcTrigger,Trigger1M)),NA())</f>
        <v>1.8650938383623084E-2</v>
      </c>
      <c r="K2858" s="52">
        <f>IFERROR(_xll.qlIndexFixing(ONIndex1M,I2858,TRUE,_xll.ohTrigger(RecalcTrigger,Trigger1M)),NA())</f>
        <v>1.8640368446520839E-2</v>
      </c>
      <c r="L2858" s="52">
        <f>IFERROR(_xll.qlIndexFixing(Index3M,H2858,TRUE,_xll.ohTrigger(RecalcTrigger,Trigger3M)),NA())</f>
        <v>2.0198531064626355E-2</v>
      </c>
      <c r="M2858" s="52">
        <f>IFERROR(_xll.qlIndexFixing(ONIndex3M,I2858,TRUE,_xll.ohTrigger(RecalcTrigger,Trigger3M)),NA())</f>
        <v>2.0157782676308855E-2</v>
      </c>
      <c r="N2858" s="52">
        <f>IFERROR(_xll.qlIndexFixing(Index6M,$H2858,TRUE,_xll.ohTrigger(RecalcTrigger,Trigger6M)),NA())</f>
        <v>2.1755682389483069E-2</v>
      </c>
      <c r="O2858" s="52">
        <f>IFERROR(_xll.qlIndexFixing(ONIndex6M,I2858,TRUE,_xll.ohTrigger(RecalcTrigger,Trigger6M)),NA())</f>
        <v>2.1654899616461165E-2</v>
      </c>
      <c r="P2858" s="52">
        <f>IFERROR(_xll.qlIndexFixing(Index1Y,$H2858,TRUE,_xll.ohTrigger(RecalcTrigger,Trigger1Y)),NA())</f>
        <v>2.3663227447815998E-2</v>
      </c>
      <c r="Q2858" s="52">
        <f>IFERROR(_xll.qlIndexFixing(ONIndex1Y,I2858,TRUE,_xll.ohTrigger(RecalcTrigger,Trigger1Y)),NA())</f>
        <v>2.3418709429998685E-2</v>
      </c>
    </row>
    <row r="2859" spans="2:17" x14ac:dyDescent="0.2">
      <c r="B2859" s="46" t="s">
        <v>51</v>
      </c>
      <c r="D2859" s="49">
        <f>_xll.qlCalendarAdvance(LocalCalendar,$D2858,B2859,"f",FALSE)</f>
        <v>59672</v>
      </c>
      <c r="E2859" s="49">
        <f>_xll.qlInterestRateIndexValueDate(IndexON,D2859)</f>
        <v>59672</v>
      </c>
      <c r="F2859" s="52">
        <f>IFERROR(_xll.qlIndexFixing(IndexON,D2859,TRUE,_xll.ohTrigger(RecalcTrigger,TriggerON)),NA())</f>
        <v>1.667005943188471E-2</v>
      </c>
      <c r="H2859" s="49">
        <f>_xll.qlCalendarAdvance(IborCalendar,$H2858,B2859,"f",FALSE)</f>
        <v>59658</v>
      </c>
      <c r="I2859" s="49">
        <f>_xll.qlInterestRateIndexValueDate(Index1M,$H2859)</f>
        <v>59660</v>
      </c>
      <c r="J2859" s="52">
        <f>IFERROR(_xll.qlIndexFixing(Index1M,$H2859,TRUE,_xll.ohTrigger(RecalcTrigger,Trigger1M)),NA())</f>
        <v>1.864892750078961E-2</v>
      </c>
      <c r="K2859" s="52">
        <f>IFERROR(_xll.qlIndexFixing(ONIndex1M,I2859,TRUE,_xll.ohTrigger(RecalcTrigger,Trigger1M)),NA())</f>
        <v>1.863906838087237E-2</v>
      </c>
      <c r="L2859" s="52">
        <f>IFERROR(_xll.qlIndexFixing(Index3M,H2859,TRUE,_xll.ohTrigger(RecalcTrigger,Trigger3M)),NA())</f>
        <v>2.0198524706600739E-2</v>
      </c>
      <c r="M2859" s="52">
        <f>IFERROR(_xll.qlIndexFixing(ONIndex3M,I2859,TRUE,_xll.ohTrigger(RecalcTrigger,Trigger3M)),NA())</f>
        <v>2.0156784382148185E-2</v>
      </c>
      <c r="N2859" s="52">
        <f>IFERROR(_xll.qlIndexFixing(Index6M,$H2859,TRUE,_xll.ohTrigger(RecalcTrigger,Trigger6M)),NA())</f>
        <v>2.1754328910839747E-2</v>
      </c>
      <c r="O2859" s="52">
        <f>IFERROR(_xll.qlIndexFixing(ONIndex6M,I2859,TRUE,_xll.ohTrigger(RecalcTrigger,Trigger6M)),NA())</f>
        <v>2.1653986689220694E-2</v>
      </c>
      <c r="P2859" s="52">
        <f>IFERROR(_xll.qlIndexFixing(Index1Y,$H2859,TRUE,_xll.ohTrigger(RecalcTrigger,Trigger1Y)),NA())</f>
        <v>2.3662663177239689E-2</v>
      </c>
      <c r="Q2859" s="52">
        <f>IFERROR(_xll.qlIndexFixing(ONIndex1Y,I2859,TRUE,_xll.ohTrigger(RecalcTrigger,Trigger1Y)),NA())</f>
        <v>2.3417889491001986E-2</v>
      </c>
    </row>
    <row r="2860" spans="2:17" x14ac:dyDescent="0.2">
      <c r="B2860" s="46" t="s">
        <v>51</v>
      </c>
      <c r="D2860" s="49">
        <f>_xll.qlCalendarAdvance(LocalCalendar,$D2859,B2860,"f",FALSE)</f>
        <v>59679</v>
      </c>
      <c r="E2860" s="49">
        <f>_xll.qlInterestRateIndexValueDate(IndexON,D2860)</f>
        <v>59679</v>
      </c>
      <c r="F2860" s="52">
        <f>IFERROR(_xll.qlIndexFixing(IndexON,D2860,TRUE,_xll.ohTrigger(RecalcTrigger,TriggerON)),NA())</f>
        <v>1.6668659414982301E-2</v>
      </c>
      <c r="H2860" s="49">
        <f>_xll.qlCalendarAdvance(IborCalendar,$H2859,B2860,"f",FALSE)</f>
        <v>59665</v>
      </c>
      <c r="I2860" s="49">
        <f>_xll.qlInterestRateIndexValueDate(Index1M,$H2860)</f>
        <v>59667</v>
      </c>
      <c r="J2860" s="52">
        <f>IFERROR(_xll.qlIndexFixing(Index1M,$H2860,TRUE,_xll.ohTrigger(RecalcTrigger,Trigger1M)),NA())</f>
        <v>1.8647292786626867E-2</v>
      </c>
      <c r="K2860" s="52">
        <f>IFERROR(_xll.qlIndexFixing(ONIndex1M,I2860,TRUE,_xll.ohTrigger(RecalcTrigger,Trigger1M)),NA())</f>
        <v>1.8637050754559681E-2</v>
      </c>
      <c r="L2860" s="52">
        <f>IFERROR(_xll.qlIndexFixing(Index3M,H2860,TRUE,_xll.ohTrigger(RecalcTrigger,Trigger3M)),NA())</f>
        <v>2.0197128545630074E-2</v>
      </c>
      <c r="M2860" s="52">
        <f>IFERROR(_xll.qlIndexFixing(ONIndex3M,I2860,TRUE,_xll.ohTrigger(RecalcTrigger,Trigger3M)),NA())</f>
        <v>2.015487445680364E-2</v>
      </c>
      <c r="N2860" s="52">
        <f>IFERROR(_xll.qlIndexFixing(Index6M,$H2860,TRUE,_xll.ohTrigger(RecalcTrigger,Trigger6M)),NA())</f>
        <v>2.1753547002046937E-2</v>
      </c>
      <c r="O2860" s="52">
        <f>IFERROR(_xll.qlIndexFixing(ONIndex6M,I2860,TRUE,_xll.ohTrigger(RecalcTrigger,Trigger6M)),NA())</f>
        <v>2.165198852533301E-2</v>
      </c>
      <c r="P2860" s="52">
        <f>IFERROR(_xll.qlIndexFixing(Index1Y,$H2860,TRUE,_xll.ohTrigger(RecalcTrigger,Trigger1Y)),NA())</f>
        <v>2.3660731720158111E-2</v>
      </c>
      <c r="Q2860" s="52">
        <f>IFERROR(_xll.qlIndexFixing(ONIndex1Y,I2860,TRUE,_xll.ohTrigger(RecalcTrigger,Trigger1Y)),NA())</f>
        <v>2.3415766184431419E-2</v>
      </c>
    </row>
    <row r="2861" spans="2:17" x14ac:dyDescent="0.2">
      <c r="B2861" s="46" t="s">
        <v>51</v>
      </c>
      <c r="D2861" s="49">
        <f>_xll.qlCalendarAdvance(LocalCalendar,$D2860,B2861,"f",FALSE)</f>
        <v>59686</v>
      </c>
      <c r="E2861" s="49">
        <f>_xll.qlInterestRateIndexValueDate(IndexON,D2861)</f>
        <v>59686</v>
      </c>
      <c r="F2861" s="52">
        <f>IFERROR(_xll.qlIndexFixing(IndexON,D2861,TRUE,_xll.ohTrigger(RecalcTrigger,TriggerON)),NA())</f>
        <v>1.6667268463868012E-2</v>
      </c>
      <c r="H2861" s="49">
        <f>_xll.qlCalendarAdvance(IborCalendar,$H2860,B2861,"f",FALSE)</f>
        <v>59672</v>
      </c>
      <c r="I2861" s="49">
        <f>_xll.qlInterestRateIndexValueDate(Index1M,$H2861)</f>
        <v>59674</v>
      </c>
      <c r="J2861" s="52">
        <f>IFERROR(_xll.qlIndexFixing(Index1M,$H2861,TRUE,_xll.ohTrigger(RecalcTrigger,Trigger1M)),NA())</f>
        <v>1.8645668687717314E-2</v>
      </c>
      <c r="K2861" s="52">
        <f>IFERROR(_xll.qlIndexFixing(ONIndex1M,I2861,TRUE,_xll.ohTrigger(RecalcTrigger,Trigger1M)),NA())</f>
        <v>1.8635407808087479E-2</v>
      </c>
      <c r="L2861" s="52">
        <f>IFERROR(_xll.qlIndexFixing(Index3M,H2861,TRUE,_xll.ohTrigger(RecalcTrigger,Trigger3M)),NA())</f>
        <v>2.0195741724027837E-2</v>
      </c>
      <c r="M2861" s="52">
        <f>IFERROR(_xll.qlIndexFixing(ONIndex3M,I2861,TRUE,_xll.ohTrigger(RecalcTrigger,Trigger3M)),NA())</f>
        <v>2.0153434284209126E-2</v>
      </c>
      <c r="N2861" s="52">
        <f>IFERROR(_xll.qlIndexFixing(Index6M,$H2861,TRUE,_xll.ohTrigger(RecalcTrigger,Trigger6M)),NA())</f>
        <v>2.175165029402901E-2</v>
      </c>
      <c r="O2861" s="52">
        <f>IFERROR(_xll.qlIndexFixing(ONIndex6M,I2861,TRUE,_xll.ohTrigger(RecalcTrigger,Trigger6M)),NA())</f>
        <v>2.1650546994571584E-2</v>
      </c>
      <c r="P2861" s="52">
        <f>IFERROR(_xll.qlIndexFixing(Index1Y,$H2861,TRUE,_xll.ohTrigger(RecalcTrigger,Trigger1Y)),NA())</f>
        <v>2.3659498798817503E-2</v>
      </c>
      <c r="Q2861" s="52">
        <f>IFERROR(_xll.qlIndexFixing(ONIndex1Y,I2861,TRUE,_xll.ohTrigger(RecalcTrigger,Trigger1Y)),NA())</f>
        <v>2.3414309152842705E-2</v>
      </c>
    </row>
    <row r="2862" spans="2:17" x14ac:dyDescent="0.2">
      <c r="B2862" s="46" t="s">
        <v>51</v>
      </c>
      <c r="D2862" s="49">
        <f>_xll.qlCalendarAdvance(LocalCalendar,$D2861,B2862,"f",FALSE)</f>
        <v>59693</v>
      </c>
      <c r="E2862" s="49">
        <f>_xll.qlInterestRateIndexValueDate(IndexON,D2862)</f>
        <v>59693</v>
      </c>
      <c r="F2862" s="52">
        <f>IFERROR(_xll.qlIndexFixing(IndexON,D2862,TRUE,_xll.ohTrigger(RecalcTrigger,TriggerON)),NA())</f>
        <v>1.6665886578541844E-2</v>
      </c>
      <c r="H2862" s="49">
        <f>_xll.qlCalendarAdvance(IborCalendar,$H2861,B2862,"f",FALSE)</f>
        <v>59679</v>
      </c>
      <c r="I2862" s="49">
        <f>_xll.qlInterestRateIndexValueDate(Index1M,$H2862)</f>
        <v>59681</v>
      </c>
      <c r="J2862" s="52">
        <f>IFERROR(_xll.qlIndexFixing(Index1M,$H2862,TRUE,_xll.ohTrigger(RecalcTrigger,Trigger1M)),NA())</f>
        <v>1.8644055204063533E-2</v>
      </c>
      <c r="K2862" s="52">
        <f>IFERROR(_xll.qlIndexFixing(ONIndex1M,I2862,TRUE,_xll.ohTrigger(RecalcTrigger,Trigger1M)),NA())</f>
        <v>1.863414155784282E-2</v>
      </c>
      <c r="L2862" s="52">
        <f>IFERROR(_xll.qlIndexFixing(Index3M,H2862,TRUE,_xll.ohTrigger(RecalcTrigger,Trigger3M)),NA())</f>
        <v>2.0194833126713954E-2</v>
      </c>
      <c r="M2862" s="52">
        <f>IFERROR(_xll.qlIndexFixing(ONIndex3M,I2862,TRUE,_xll.ohTrigger(RecalcTrigger,Trigger3M)),NA())</f>
        <v>2.0152465613685333E-2</v>
      </c>
      <c r="N2862" s="52">
        <f>IFERROR(_xll.qlIndexFixing(Index6M,$H2862,TRUE,_xll.ohTrigger(RecalcTrigger,Trigger6M)),NA())</f>
        <v>2.1750325155822276E-2</v>
      </c>
      <c r="O2862" s="52">
        <f>IFERROR(_xll.qlIndexFixing(ONIndex6M,I2862,TRUE,_xll.ohTrigger(RecalcTrigger,Trigger6M)),NA())</f>
        <v>2.1649663839002908E-2</v>
      </c>
      <c r="P2862" s="52">
        <f>IFERROR(_xll.qlIndexFixing(Index1Y,$H2862,TRUE,_xll.ohTrigger(RecalcTrigger,Trigger1Y)),NA())</f>
        <v>2.3658966307717879E-2</v>
      </c>
      <c r="Q2862" s="52">
        <f>IFERROR(_xll.qlIndexFixing(ONIndex1Y,I2862,TRUE,_xll.ohTrigger(RecalcTrigger,Trigger1Y)),NA())</f>
        <v>2.3413520196515769E-2</v>
      </c>
    </row>
    <row r="2863" spans="2:17" x14ac:dyDescent="0.2">
      <c r="B2863" s="46" t="s">
        <v>51</v>
      </c>
      <c r="D2863" s="49">
        <f>_xll.qlCalendarAdvance(LocalCalendar,$D2862,B2863,"f",FALSE)</f>
        <v>59700</v>
      </c>
      <c r="E2863" s="49">
        <f>_xll.qlInterestRateIndexValueDate(IndexON,D2863)</f>
        <v>59700</v>
      </c>
      <c r="F2863" s="52">
        <f>IFERROR(_xll.qlIndexFixing(IndexON,D2863,TRUE,_xll.ohTrigger(RecalcTrigger,TriggerON)),NA())</f>
        <v>1.6664513759003796E-2</v>
      </c>
      <c r="H2863" s="49">
        <f>_xll.qlCalendarAdvance(IborCalendar,$H2862,B2863,"f",FALSE)</f>
        <v>59686</v>
      </c>
      <c r="I2863" s="49">
        <f>_xll.qlInterestRateIndexValueDate(Index1M,$H2863)</f>
        <v>59688</v>
      </c>
      <c r="J2863" s="52">
        <f>IFERROR(_xll.qlIndexFixing(Index1M,$H2863,TRUE,_xll.ohTrigger(RecalcTrigger,Trigger1M)),NA())</f>
        <v>1.8642452335647472E-2</v>
      </c>
      <c r="K2863" s="52">
        <f>IFERROR(_xll.qlIndexFixing(ONIndex1M,I2863,TRUE,_xll.ohTrigger(RecalcTrigger,Trigger1M)),NA())</f>
        <v>1.8632153714239763E-2</v>
      </c>
      <c r="L2863" s="52">
        <f>IFERROR(_xll.qlIndexFixing(Index3M,H2863,TRUE,_xll.ohTrigger(RecalcTrigger,Trigger3M)),NA())</f>
        <v>2.0193465574412657E-2</v>
      </c>
      <c r="M2863" s="52">
        <f>IFERROR(_xll.qlIndexFixing(ONIndex3M,I2863,TRUE,_xll.ohTrigger(RecalcTrigger,Trigger3M)),NA())</f>
        <v>2.0150581813469515E-2</v>
      </c>
      <c r="N2863" s="52">
        <f>IFERROR(_xll.qlIndexFixing(Index6M,$H2863,TRUE,_xll.ohTrigger(RecalcTrigger,Trigger6M)),NA())</f>
        <v>2.1749009464389717E-2</v>
      </c>
      <c r="O2863" s="52">
        <f>IFERROR(_xll.qlIndexFixing(ONIndex6M,I2863,TRUE,_xll.ohTrigger(RecalcTrigger,Trigger6M)),NA())</f>
        <v>2.164769196252081E-2</v>
      </c>
      <c r="P2863" s="52">
        <f>IFERROR(_xll.qlIndexFixing(Index1Y,$H2863,TRUE,_xll.ohTrigger(RecalcTrigger,Trigger1Y)),NA())</f>
        <v>2.3657062840930217E-2</v>
      </c>
      <c r="Q2863" s="52">
        <f>IFERROR(_xll.qlIndexFixing(ONIndex1Y,I2863,TRUE,_xll.ohTrigger(RecalcTrigger,Trigger1Y)),NA())</f>
        <v>2.3411424272028469E-2</v>
      </c>
    </row>
    <row r="2864" spans="2:17" x14ac:dyDescent="0.2">
      <c r="B2864" s="46" t="s">
        <v>51</v>
      </c>
      <c r="D2864" s="49">
        <f>_xll.qlCalendarAdvance(LocalCalendar,$D2863,B2864,"f",FALSE)</f>
        <v>59707</v>
      </c>
      <c r="E2864" s="49">
        <f>_xll.qlInterestRateIndexValueDate(IndexON,D2864)</f>
        <v>59707</v>
      </c>
      <c r="F2864" s="52">
        <f>IFERROR(_xll.qlIndexFixing(IndexON,D2864,TRUE,_xll.ohTrigger(RecalcTrigger,TriggerON)),NA())</f>
        <v>1.6663150005253868E-2</v>
      </c>
      <c r="H2864" s="49">
        <f>_xll.qlCalendarAdvance(IborCalendar,$H2863,B2864,"f",FALSE)</f>
        <v>59693</v>
      </c>
      <c r="I2864" s="49">
        <f>_xll.qlInterestRateIndexValueDate(Index1M,$H2864)</f>
        <v>59695</v>
      </c>
      <c r="J2864" s="52">
        <f>IFERROR(_xll.qlIndexFixing(Index1M,$H2864,TRUE,_xll.ohTrigger(RecalcTrigger,Trigger1M)),NA())</f>
        <v>1.8640860082479449E-2</v>
      </c>
      <c r="K2864" s="52">
        <f>IFERROR(_xll.qlIndexFixing(ONIndex1M,I2864,TRUE,_xll.ohTrigger(RecalcTrigger,Trigger1M)),NA())</f>
        <v>1.8630542566837605E-2</v>
      </c>
      <c r="L2864" s="52">
        <f>IFERROR(_xll.qlIndexFixing(Index3M,H2864,TRUE,_xll.ohTrigger(RecalcTrigger,Trigger3M)),NA())</f>
        <v>2.0191637295346655E-2</v>
      </c>
      <c r="M2864" s="52">
        <f>IFERROR(_xll.qlIndexFixing(ONIndex3M,I2864,TRUE,_xll.ohTrigger(RecalcTrigger,Trigger3M)),NA())</f>
        <v>2.014916951519119E-2</v>
      </c>
      <c r="N2864" s="52">
        <f>IFERROR(_xll.qlIndexFixing(Index6M,$H2864,TRUE,_xll.ohTrigger(RecalcTrigger,Trigger6M)),NA())</f>
        <v>2.1747703219712755E-2</v>
      </c>
      <c r="O2864" s="52">
        <f>IFERROR(_xll.qlIndexFixing(ONIndex6M,I2864,TRUE,_xll.ohTrigger(RecalcTrigger,Trigger6M)),NA())</f>
        <v>2.1646278461258106E-2</v>
      </c>
      <c r="P2864" s="52">
        <f>IFERROR(_xll.qlIndexFixing(Index1Y,$H2864,TRUE,_xll.ohTrigger(RecalcTrigger,Trigger1Y)),NA())</f>
        <v>2.3655859804311011E-2</v>
      </c>
      <c r="Q2864" s="52">
        <f>IFERROR(_xll.qlIndexFixing(ONIndex1Y,I2864,TRUE,_xll.ohTrigger(RecalcTrigger,Trigger1Y)),NA())</f>
        <v>2.3409996422802948E-2</v>
      </c>
    </row>
    <row r="2865" spans="2:17" x14ac:dyDescent="0.2">
      <c r="B2865" s="46" t="s">
        <v>51</v>
      </c>
      <c r="D2865" s="49">
        <f>_xll.qlCalendarAdvance(LocalCalendar,$D2864,B2865,"f",FALSE)</f>
        <v>59714</v>
      </c>
      <c r="E2865" s="49">
        <f>_xll.qlInterestRateIndexValueDate(IndexON,D2865)</f>
        <v>59714</v>
      </c>
      <c r="F2865" s="52">
        <f>IFERROR(_xll.qlIndexFixing(IndexON,D2865,TRUE,_xll.ohTrigger(RecalcTrigger,TriggerON)),NA())</f>
        <v>1.6661795317292061E-2</v>
      </c>
      <c r="H2865" s="49">
        <f>_xll.qlCalendarAdvance(IborCalendar,$H2864,B2865,"f",FALSE)</f>
        <v>59700</v>
      </c>
      <c r="I2865" s="49">
        <f>_xll.qlInterestRateIndexValueDate(Index1M,$H2865)</f>
        <v>59702</v>
      </c>
      <c r="J2865" s="52">
        <f>IFERROR(_xll.qlIndexFixing(Index1M,$H2865,TRUE,_xll.ohTrigger(RecalcTrigger,Trigger1M)),NA())</f>
        <v>1.8639278444546568E-2</v>
      </c>
      <c r="K2865" s="52">
        <f>IFERROR(_xll.qlIndexFixing(ONIndex1M,I2865,TRUE,_xll.ohTrigger(RecalcTrigger,Trigger1M)),NA())</f>
        <v>1.8628942019089934E-2</v>
      </c>
      <c r="L2865" s="52">
        <f>IFERROR(_xll.qlIndexFixing(Index3M,H2865,TRUE,_xll.ohTrigger(RecalcTrigger,Trigger3M)),NA())</f>
        <v>2.0190287831127987E-2</v>
      </c>
      <c r="M2865" s="52">
        <f>IFERROR(_xll.qlIndexFixing(ONIndex3M,I2865,TRUE,_xll.ohTrigger(RecalcTrigger,Trigger3M)),NA())</f>
        <v>2.0147766508440412E-2</v>
      </c>
      <c r="N2865" s="52">
        <f>IFERROR(_xll.qlIndexFixing(Index6M,$H2865,TRUE,_xll.ohTrigger(RecalcTrigger,Trigger6M)),NA())</f>
        <v>2.174640642177194E-2</v>
      </c>
      <c r="O2865" s="52">
        <f>IFERROR(_xll.qlIndexFixing(ONIndex6M,I2865,TRUE,_xll.ohTrigger(RecalcTrigger,Trigger6M)),NA())</f>
        <v>2.1644874303214934E-2</v>
      </c>
      <c r="P2865" s="52">
        <f>IFERROR(_xll.qlIndexFixing(Index1Y,$H2865,TRUE,_xll.ohTrigger(RecalcTrigger,Trigger1Y)),NA())</f>
        <v>2.3654666729193728E-2</v>
      </c>
      <c r="Q2865" s="52">
        <f>IFERROR(_xll.qlIndexFixing(ONIndex1Y,I2865,TRUE,_xll.ohTrigger(RecalcTrigger,Trigger1Y)),NA())</f>
        <v>2.3408578301022942E-2</v>
      </c>
    </row>
    <row r="2866" spans="2:17" x14ac:dyDescent="0.2">
      <c r="B2866" s="46" t="s">
        <v>51</v>
      </c>
      <c r="D2866" s="49">
        <f>_xll.qlCalendarAdvance(LocalCalendar,$D2865,B2866,"f",FALSE)</f>
        <v>59722</v>
      </c>
      <c r="E2866" s="49">
        <f>_xll.qlInterestRateIndexValueDate(IndexON,D2866)</f>
        <v>59722</v>
      </c>
      <c r="F2866" s="52">
        <f>IFERROR(_xll.qlIndexFixing(IndexON,D2866,TRUE,_xll.ohTrigger(RecalcTrigger,TriggerON)),NA())</f>
        <v>1.6660258203415879E-2</v>
      </c>
      <c r="H2866" s="49">
        <f>_xll.qlCalendarAdvance(IborCalendar,$H2865,B2866,"f",FALSE)</f>
        <v>59707</v>
      </c>
      <c r="I2866" s="49">
        <f>_xll.qlInterestRateIndexValueDate(Index1M,$H2866)</f>
        <v>59709</v>
      </c>
      <c r="J2866" s="52">
        <f>IFERROR(_xll.qlIndexFixing(Index1M,$H2866,TRUE,_xll.ohTrigger(RecalcTrigger,Trigger1M)),NA())</f>
        <v>1.8637707421843671E-2</v>
      </c>
      <c r="K2866" s="52">
        <f>IFERROR(_xll.qlIndexFixing(ONIndex1M,I2866,TRUE,_xll.ohTrigger(RecalcTrigger,Trigger1M)),NA())</f>
        <v>1.862735207099675E-2</v>
      </c>
      <c r="L2866" s="52">
        <f>IFERROR(_xll.qlIndexFixing(Index3M,H2866,TRUE,_xll.ohTrigger(RecalcTrigger,Trigger3M)),NA())</f>
        <v>2.0188947706229275E-2</v>
      </c>
      <c r="M2866" s="52">
        <f>IFERROR(_xll.qlIndexFixing(ONIndex3M,I2866,TRUE,_xll.ohTrigger(RecalcTrigger,Trigger3M)),NA())</f>
        <v>2.0146372793137246E-2</v>
      </c>
      <c r="N2866" s="52">
        <f>IFERROR(_xll.qlIndexFixing(Index6M,$H2866,TRUE,_xll.ohTrigger(RecalcTrigger,Trigger6M)),NA())</f>
        <v>2.1745119070548262E-2</v>
      </c>
      <c r="O2866" s="52">
        <f>IFERROR(_xll.qlIndexFixing(ONIndex6M,I2866,TRUE,_xll.ohTrigger(RecalcTrigger,Trigger6M)),NA())</f>
        <v>2.1643479488284711E-2</v>
      </c>
      <c r="P2866" s="52">
        <f>IFERROR(_xll.qlIndexFixing(Index1Y,$H2866,TRUE,_xll.ohTrigger(RecalcTrigger,Trigger1Y)),NA())</f>
        <v>2.3653483615542648E-2</v>
      </c>
      <c r="Q2866" s="52">
        <f>IFERROR(_xll.qlIndexFixing(ONIndex1Y,I2866,TRUE,_xll.ohTrigger(RecalcTrigger,Trigger1Y)),NA())</f>
        <v>2.3407169906661807E-2</v>
      </c>
    </row>
    <row r="2867" spans="2:17" x14ac:dyDescent="0.2">
      <c r="B2867" s="46" t="s">
        <v>51</v>
      </c>
      <c r="D2867" s="49">
        <f>_xll.qlCalendarAdvance(LocalCalendar,$D2866,B2867,"f",FALSE)</f>
        <v>59729</v>
      </c>
      <c r="E2867" s="49">
        <f>_xll.qlInterestRateIndexValueDate(IndexON,D2867)</f>
        <v>59729</v>
      </c>
      <c r="F2867" s="52">
        <f>IFERROR(_xll.qlIndexFixing(IndexON,D2867,TRUE,_xll.ohTrigger(RecalcTrigger,TriggerON)),NA())</f>
        <v>1.6658922942234256E-2</v>
      </c>
      <c r="H2867" s="49">
        <f>_xll.qlCalendarAdvance(IborCalendar,$H2866,B2867,"f",FALSE)</f>
        <v>59714</v>
      </c>
      <c r="I2867" s="49">
        <f>_xll.qlInterestRateIndexValueDate(Index1M,$H2867)</f>
        <v>59716</v>
      </c>
      <c r="J2867" s="52">
        <f>IFERROR(_xll.qlIndexFixing(Index1M,$H2867,TRUE,_xll.ohTrigger(RecalcTrigger,Trigger1M)),NA())</f>
        <v>1.8636518645736844E-2</v>
      </c>
      <c r="K2867" s="52">
        <f>IFERROR(_xll.qlIndexFixing(ONIndex1M,I2867,TRUE,_xll.ohTrigger(RecalcTrigger,Trigger1M)),NA())</f>
        <v>1.8625772722611345E-2</v>
      </c>
      <c r="L2867" s="52">
        <f>IFERROR(_xll.qlIndexFixing(Index3M,H2867,TRUE,_xll.ohTrigger(RecalcTrigger,Trigger3M)),NA())</f>
        <v>2.0186201836264586E-2</v>
      </c>
      <c r="M2867" s="52">
        <f>IFERROR(_xll.qlIndexFixing(ONIndex3M,I2867,TRUE,_xll.ohTrigger(RecalcTrigger,Trigger3M)),NA())</f>
        <v>2.0144988369281691E-2</v>
      </c>
      <c r="N2867" s="52">
        <f>IFERROR(_xll.qlIndexFixing(Index6M,$H2867,TRUE,_xll.ohTrigger(RecalcTrigger,Trigger6M)),NA())</f>
        <v>2.174384116602401E-2</v>
      </c>
      <c r="O2867" s="52">
        <f>IFERROR(_xll.qlIndexFixing(ONIndex6M,I2867,TRUE,_xll.ohTrigger(RecalcTrigger,Trigger6M)),NA())</f>
        <v>2.1642094016574021E-2</v>
      </c>
      <c r="P2867" s="52">
        <f>IFERROR(_xll.qlIndexFixing(Index1Y,$H2867,TRUE,_xll.ohTrigger(RecalcTrigger,Trigger1Y)),NA())</f>
        <v>2.3652310463322918E-2</v>
      </c>
      <c r="Q2867" s="52">
        <f>IFERROR(_xll.qlIndexFixing(ONIndex1Y,I2867,TRUE,_xll.ohTrigger(RecalcTrigger,Trigger1Y)),NA())</f>
        <v>2.3405771239772832E-2</v>
      </c>
    </row>
    <row r="2868" spans="2:17" x14ac:dyDescent="0.2">
      <c r="B2868" s="46" t="s">
        <v>51</v>
      </c>
      <c r="D2868" s="49">
        <f>_xll.qlCalendarAdvance(LocalCalendar,$D2867,B2868,"f",FALSE)</f>
        <v>59736</v>
      </c>
      <c r="E2868" s="49">
        <f>_xll.qlInterestRateIndexValueDate(IndexON,D2868)</f>
        <v>59736</v>
      </c>
      <c r="F2868" s="52">
        <f>IFERROR(_xll.qlIndexFixing(IndexON,D2868,TRUE,_xll.ohTrigger(RecalcTrigger,TriggerON)),NA())</f>
        <v>1.6657596746760817E-2</v>
      </c>
      <c r="H2868" s="49">
        <f>_xll.qlCalendarAdvance(IborCalendar,$H2867,B2868,"f",FALSE)</f>
        <v>59721</v>
      </c>
      <c r="I2868" s="49">
        <f>_xll.qlInterestRateIndexValueDate(Index1M,$H2868)</f>
        <v>59723</v>
      </c>
      <c r="J2868" s="52">
        <f>IFERROR(_xll.qlIndexFixing(Index1M,$H2868,TRUE,_xll.ohTrigger(RecalcTrigger,Trigger1M)),NA())</f>
        <v>1.8634597222122677E-2</v>
      </c>
      <c r="K2868" s="52">
        <f>IFERROR(_xll.qlIndexFixing(ONIndex1M,I2868,TRUE,_xll.ohTrigger(RecalcTrigger,Trigger1M)),NA())</f>
        <v>1.8624203973880427E-2</v>
      </c>
      <c r="L2868" s="52">
        <f>IFERROR(_xll.qlIndexFixing(Index3M,H2868,TRUE,_xll.ohTrigger(RecalcTrigger,Trigger3M)),NA())</f>
        <v>2.0186767910718266E-2</v>
      </c>
      <c r="M2868" s="52">
        <f>IFERROR(_xll.qlIndexFixing(ONIndex3M,I2868,TRUE,_xll.ohTrigger(RecalcTrigger,Trigger3M)),NA())</f>
        <v>2.0143613236873747E-2</v>
      </c>
      <c r="N2868" s="52">
        <f>IFERROR(_xll.qlIndexFixing(Index6M,$H2868,TRUE,_xll.ohTrigger(RecalcTrigger,Trigger6M)),NA())</f>
        <v>2.1742572708179302E-2</v>
      </c>
      <c r="O2868" s="52">
        <f>IFERROR(_xll.qlIndexFixing(ONIndex6M,I2868,TRUE,_xll.ohTrigger(RecalcTrigger,Trigger6M)),NA())</f>
        <v>2.164071788797628E-2</v>
      </c>
      <c r="P2868" s="52">
        <f>IFERROR(_xll.qlIndexFixing(Index1Y,$H2868,TRUE,_xll.ohTrigger(RecalcTrigger,Trigger1Y)),NA())</f>
        <v>2.3651147272499038E-2</v>
      </c>
      <c r="Q2868" s="52">
        <f>IFERROR(_xll.qlIndexFixing(ONIndex1Y,I2868,TRUE,_xll.ohTrigger(RecalcTrigger,Trigger1Y)),NA())</f>
        <v>2.3404382300302728E-2</v>
      </c>
    </row>
    <row r="2869" spans="2:17" x14ac:dyDescent="0.2">
      <c r="B2869" s="46" t="s">
        <v>51</v>
      </c>
      <c r="D2869" s="49">
        <f>_xll.qlCalendarAdvance(LocalCalendar,$D2868,B2869,"f",FALSE)</f>
        <v>59743</v>
      </c>
      <c r="E2869" s="49">
        <f>_xll.qlInterestRateIndexValueDate(IndexON,D2869)</f>
        <v>59743</v>
      </c>
      <c r="F2869" s="52">
        <f>IFERROR(_xll.qlIndexFixing(IndexON,D2869,TRUE,_xll.ohTrigger(RecalcTrigger,TriggerON)),NA())</f>
        <v>1.6656279617155434E-2</v>
      </c>
      <c r="H2869" s="49">
        <f>_xll.qlCalendarAdvance(IborCalendar,$H2868,B2869,"f",FALSE)</f>
        <v>59728</v>
      </c>
      <c r="I2869" s="49">
        <f>_xll.qlInterestRateIndexValueDate(Index1M,$H2869)</f>
        <v>59730</v>
      </c>
      <c r="J2869" s="52">
        <f>IFERROR(_xll.qlIndexFixing(Index1M,$H2869,TRUE,_xll.ohTrigger(RecalcTrigger,Trigger1M)),NA())</f>
        <v>1.8633058045094266E-2</v>
      </c>
      <c r="K2869" s="52">
        <f>IFERROR(_xll.qlIndexFixing(ONIndex1M,I2869,TRUE,_xll.ohTrigger(RecalcTrigger,Trigger1M)),NA())</f>
        <v>1.8622645824830641E-2</v>
      </c>
      <c r="L2869" s="52">
        <f>IFERROR(_xll.qlIndexFixing(Index3M,H2869,TRUE,_xll.ohTrigger(RecalcTrigger,Trigger3M)),NA())</f>
        <v>2.0184983367362734E-2</v>
      </c>
      <c r="M2869" s="52">
        <f>IFERROR(_xll.qlIndexFixing(ONIndex3M,I2869,TRUE,_xll.ohTrigger(RecalcTrigger,Trigger3M)),NA())</f>
        <v>2.014224739588677E-2</v>
      </c>
      <c r="N2869" s="52">
        <f>IFERROR(_xll.qlIndexFixing(Index6M,$H2869,TRUE,_xll.ohTrigger(RecalcTrigger,Trigger6M)),NA())</f>
        <v>2.1741313696998155E-2</v>
      </c>
      <c r="O2869" s="52">
        <f>IFERROR(_xll.qlIndexFixing(ONIndex6M,I2869,TRUE,_xll.ohTrigger(RecalcTrigger,Trigger6M)),NA())</f>
        <v>2.163935110259807E-2</v>
      </c>
      <c r="P2869" s="52">
        <f>IFERROR(_xll.qlIndexFixing(Index1Y,$H2869,TRUE,_xll.ohTrigger(RecalcTrigger,Trigger1Y)),NA())</f>
        <v>2.3649994043036596E-2</v>
      </c>
      <c r="Q2869" s="52">
        <f>IFERROR(_xll.qlIndexFixing(ONIndex1Y,I2869,TRUE,_xll.ohTrigger(RecalcTrigger,Trigger1Y)),NA())</f>
        <v>2.340300308827814E-2</v>
      </c>
    </row>
    <row r="2870" spans="2:17" x14ac:dyDescent="0.2">
      <c r="B2870" s="46" t="s">
        <v>51</v>
      </c>
      <c r="D2870" s="49">
        <f>_xll.qlCalendarAdvance(LocalCalendar,$D2869,B2870,"f",FALSE)</f>
        <v>59750</v>
      </c>
      <c r="E2870" s="49">
        <f>_xll.qlInterestRateIndexValueDate(IndexON,D2870)</f>
        <v>59750</v>
      </c>
      <c r="F2870" s="52">
        <f>IFERROR(_xll.qlIndexFixing(IndexON,D2870,TRUE,_xll.ohTrigger(RecalcTrigger,TriggerON)),NA())</f>
        <v>1.6654971553258235E-2</v>
      </c>
      <c r="H2870" s="49">
        <f>_xll.qlCalendarAdvance(IborCalendar,$H2869,B2870,"f",FALSE)</f>
        <v>59735</v>
      </c>
      <c r="I2870" s="49">
        <f>_xll.qlInterestRateIndexValueDate(Index1M,$H2870)</f>
        <v>59737</v>
      </c>
      <c r="J2870" s="52">
        <f>IFERROR(_xll.qlIndexFixing(Index1M,$H2870,TRUE,_xll.ohTrigger(RecalcTrigger,Trigger1M)),NA())</f>
        <v>1.8631529483280368E-2</v>
      </c>
      <c r="K2870" s="52">
        <f>IFERROR(_xll.qlIndexFixing(ONIndex1M,I2870,TRUE,_xll.ohTrigger(RecalcTrigger,Trigger1M)),NA())</f>
        <v>1.8621098275461989E-2</v>
      </c>
      <c r="L2870" s="52">
        <f>IFERROR(_xll.qlIndexFixing(Index3M,H2870,TRUE,_xll.ohTrigger(RecalcTrigger,Trigger3M)),NA())</f>
        <v>2.0183680599650301E-2</v>
      </c>
      <c r="M2870" s="52">
        <f>IFERROR(_xll.qlIndexFixing(ONIndex3M,I2870,TRUE,_xll.ohTrigger(RecalcTrigger,Trigger3M)),NA())</f>
        <v>2.014089084642734E-2</v>
      </c>
      <c r="N2870" s="52">
        <f>IFERROR(_xll.qlIndexFixing(Index6M,$H2870,TRUE,_xll.ohTrigger(RecalcTrigger,Trigger6M)),NA())</f>
        <v>2.1740632227325887E-2</v>
      </c>
      <c r="O2870" s="52">
        <f>IFERROR(_xll.qlIndexFixing(ONIndex6M,I2870,TRUE,_xll.ohTrigger(RecalcTrigger,Trigger6M)),NA())</f>
        <v>2.1637993660439392E-2</v>
      </c>
      <c r="P2870" s="52">
        <f>IFERROR(_xll.qlIndexFixing(Index1Y,$H2870,TRUE,_xll.ohTrigger(RecalcTrigger,Trigger1Y)),NA())</f>
        <v>2.3648850774902266E-2</v>
      </c>
      <c r="Q2870" s="52">
        <f>IFERROR(_xll.qlIndexFixing(ONIndex1Y,I2870,TRUE,_xll.ohTrigger(RecalcTrigger,Trigger1Y)),NA())</f>
        <v>2.3401633603779004E-2</v>
      </c>
    </row>
    <row r="2871" spans="2:17" x14ac:dyDescent="0.2">
      <c r="B2871" s="46" t="s">
        <v>51</v>
      </c>
      <c r="D2871" s="49">
        <f>_xll.qlCalendarAdvance(LocalCalendar,$D2870,B2871,"f",FALSE)</f>
        <v>59757</v>
      </c>
      <c r="E2871" s="49">
        <f>_xll.qlInterestRateIndexValueDate(IndexON,D2871)</f>
        <v>59757</v>
      </c>
      <c r="F2871" s="52">
        <f>IFERROR(_xll.qlIndexFixing(IndexON,D2871,TRUE,_xll.ohTrigger(RecalcTrigger,TriggerON)),NA())</f>
        <v>1.6653672555069221E-2</v>
      </c>
      <c r="H2871" s="49">
        <f>_xll.qlCalendarAdvance(IborCalendar,$H2870,B2871,"f",FALSE)</f>
        <v>59742</v>
      </c>
      <c r="I2871" s="49">
        <f>_xll.qlInterestRateIndexValueDate(Index1M,$H2871)</f>
        <v>59744</v>
      </c>
      <c r="J2871" s="52">
        <f>IFERROR(_xll.qlIndexFixing(Index1M,$H2871,TRUE,_xll.ohTrigger(RecalcTrigger,Trigger1M)),NA())</f>
        <v>1.8630385883801059E-2</v>
      </c>
      <c r="K2871" s="52">
        <f>IFERROR(_xll.qlIndexFixing(ONIndex1M,I2871,TRUE,_xll.ohTrigger(RecalcTrigger,Trigger1M)),NA())</f>
        <v>1.8619561325747824E-2</v>
      </c>
      <c r="L2871" s="52">
        <f>IFERROR(_xll.qlIndexFixing(Index3M,H2871,TRUE,_xll.ohTrigger(RecalcTrigger,Trigger3M)),NA())</f>
        <v>2.0182387171212755E-2</v>
      </c>
      <c r="M2871" s="52">
        <f>IFERROR(_xll.qlIndexFixing(ONIndex3M,I2871,TRUE,_xll.ohTrigger(RecalcTrigger,Trigger3M)),NA())</f>
        <v>2.013954358836223E-2</v>
      </c>
      <c r="N2871" s="52">
        <f>IFERROR(_xll.qlIndexFixing(Index6M,$H2871,TRUE,_xll.ohTrigger(RecalcTrigger,Trigger6M)),NA())</f>
        <v>2.1738824014550059E-2</v>
      </c>
      <c r="O2871" s="52">
        <f>IFERROR(_xll.qlIndexFixing(ONIndex6M,I2871,TRUE,_xll.ohTrigger(RecalcTrigger,Trigger6M)),NA())</f>
        <v>2.1636645561420309E-2</v>
      </c>
      <c r="P2871" s="52">
        <f>IFERROR(_xll.qlIndexFixing(Index1Y,$H2871,TRUE,_xll.ohTrigger(RecalcTrigger,Trigger1Y)),NA())</f>
        <v>2.3647717468060759E-2</v>
      </c>
      <c r="Q2871" s="52">
        <f>IFERROR(_xll.qlIndexFixing(ONIndex1Y,I2871,TRUE,_xll.ohTrigger(RecalcTrigger,Trigger1Y)),NA())</f>
        <v>2.3400273846645447E-2</v>
      </c>
    </row>
    <row r="2872" spans="2:17" x14ac:dyDescent="0.2">
      <c r="B2872" s="46" t="s">
        <v>51</v>
      </c>
      <c r="D2872" s="49">
        <f>_xll.qlCalendarAdvance(LocalCalendar,$D2871,B2872,"f",FALSE)</f>
        <v>59764</v>
      </c>
      <c r="E2872" s="49">
        <f>_xll.qlInterestRateIndexValueDate(IndexON,D2872)</f>
        <v>59764</v>
      </c>
      <c r="F2872" s="52">
        <f>IFERROR(_xll.qlIndexFixing(IndexON,D2872,TRUE,_xll.ohTrigger(RecalcTrigger,TriggerON)),NA())</f>
        <v>1.6652382622908135E-2</v>
      </c>
      <c r="H2872" s="49">
        <f>_xll.qlCalendarAdvance(IborCalendar,$H2871,B2872,"f",FALSE)</f>
        <v>59749</v>
      </c>
      <c r="I2872" s="49">
        <f>_xll.qlInterestRateIndexValueDate(Index1M,$H2872)</f>
        <v>59751</v>
      </c>
      <c r="J2872" s="52">
        <f>IFERROR(_xll.qlIndexFixing(Index1M,$H2872,TRUE,_xll.ohTrigger(RecalcTrigger,Trigger1M)),NA())</f>
        <v>1.8628879232732154E-2</v>
      </c>
      <c r="K2872" s="52">
        <f>IFERROR(_xll.qlIndexFixing(ONIndex1M,I2872,TRUE,_xll.ohTrigger(RecalcTrigger,Trigger1M)),NA())</f>
        <v>1.8618034975714792E-2</v>
      </c>
      <c r="L2872" s="52">
        <f>IFERROR(_xll.qlIndexFixing(Index3M,H2872,TRUE,_xll.ohTrigger(RecalcTrigger,Trigger3M)),NA())</f>
        <v>2.0181103082035638E-2</v>
      </c>
      <c r="M2872" s="52">
        <f>IFERROR(_xll.qlIndexFixing(ONIndex3M,I2872,TRUE,_xll.ohTrigger(RecalcTrigger,Trigger3M)),NA())</f>
        <v>2.0138205621718086E-2</v>
      </c>
      <c r="N2872" s="52">
        <f>IFERROR(_xll.qlIndexFixing(Index6M,$H2872,TRUE,_xll.ohTrigger(RecalcTrigger,Trigger6M)),NA())</f>
        <v>2.1737593343246386E-2</v>
      </c>
      <c r="O2872" s="52">
        <f>IFERROR(_xll.qlIndexFixing(ONIndex6M,I2872,TRUE,_xll.ohTrigger(RecalcTrigger,Trigger6M)),NA())</f>
        <v>2.1635306805567467E-2</v>
      </c>
      <c r="P2872" s="52">
        <f>IFERROR(_xll.qlIndexFixing(Index1Y,$H2872,TRUE,_xll.ohTrigger(RecalcTrigger,Trigger1Y)),NA())</f>
        <v>2.3646594122478756E-2</v>
      </c>
      <c r="Q2872" s="52">
        <f>IFERROR(_xll.qlIndexFixing(ONIndex1Y,I2872,TRUE,_xll.ohTrigger(RecalcTrigger,Trigger1Y)),NA())</f>
        <v>2.3398923816984052E-2</v>
      </c>
    </row>
    <row r="2873" spans="2:17" x14ac:dyDescent="0.2">
      <c r="B2873" s="46" t="s">
        <v>51</v>
      </c>
      <c r="D2873" s="49">
        <f>_xll.qlCalendarAdvance(LocalCalendar,$D2872,B2873,"f",FALSE)</f>
        <v>59771</v>
      </c>
      <c r="E2873" s="49">
        <f>_xll.qlInterestRateIndexValueDate(IndexON,D2873)</f>
        <v>59771</v>
      </c>
      <c r="F2873" s="52">
        <f>IFERROR(_xll.qlIndexFixing(IndexON,D2873,TRUE,_xll.ohTrigger(RecalcTrigger,TriggerON)),NA())</f>
        <v>1.6651101756455233E-2</v>
      </c>
      <c r="H2873" s="49">
        <f>_xll.qlCalendarAdvance(IborCalendar,$H2872,B2873,"f",FALSE)</f>
        <v>59756</v>
      </c>
      <c r="I2873" s="49">
        <f>_xll.qlInterestRateIndexValueDate(Index1M,$H2873)</f>
        <v>59758</v>
      </c>
      <c r="J2873" s="52">
        <f>IFERROR(_xll.qlIndexFixing(Index1M,$H2873,TRUE,_xll.ohTrigger(RecalcTrigger,Trigger1M)),NA())</f>
        <v>1.8627007489089655E-2</v>
      </c>
      <c r="K2873" s="52">
        <f>IFERROR(_xll.qlIndexFixing(ONIndex1M,I2873,TRUE,_xll.ohTrigger(RecalcTrigger,Trigger1M)),NA())</f>
        <v>1.8616519225362893E-2</v>
      </c>
      <c r="L2873" s="52">
        <f>IFERROR(_xll.qlIndexFixing(Index3M,H2873,TRUE,_xll.ohTrigger(RecalcTrigger,Trigger3M)),NA())</f>
        <v>2.0180303742482631E-2</v>
      </c>
      <c r="M2873" s="52">
        <f>IFERROR(_xll.qlIndexFixing(ONIndex3M,I2873,TRUE,_xll.ohTrigger(RecalcTrigger,Trigger3M)),NA())</f>
        <v>2.013687694660149E-2</v>
      </c>
      <c r="N2873" s="52">
        <f>IFERROR(_xll.qlIndexFixing(Index6M,$H2873,TRUE,_xll.ohTrigger(RecalcTrigger,Trigger6M)),NA())</f>
        <v>2.1736372118534544E-2</v>
      </c>
      <c r="O2873" s="52">
        <f>IFERROR(_xll.qlIndexFixing(ONIndex6M,I2873,TRUE,_xll.ohTrigger(RecalcTrigger,Trigger6M)),NA())</f>
        <v>2.1633977392907511E-2</v>
      </c>
      <c r="P2873" s="52">
        <f>IFERROR(_xll.qlIndexFixing(Index1Y,$H2873,TRUE,_xll.ohTrigger(RecalcTrigger,Trigger1Y)),NA())</f>
        <v>2.3645480738122927E-2</v>
      </c>
      <c r="Q2873" s="52">
        <f>IFERROR(_xll.qlIndexFixing(ONIndex1Y,I2873,TRUE,_xll.ohTrigger(RecalcTrigger,Trigger1Y)),NA())</f>
        <v>2.3397583514768172E-2</v>
      </c>
    </row>
    <row r="2874" spans="2:17" x14ac:dyDescent="0.2">
      <c r="B2874" s="46" t="s">
        <v>51</v>
      </c>
      <c r="D2874" s="49">
        <f>_xll.qlCalendarAdvance(LocalCalendar,$D2873,B2874,"f",FALSE)</f>
        <v>59778</v>
      </c>
      <c r="E2874" s="49">
        <f>_xll.qlInterestRateIndexValueDate(IndexON,D2874)</f>
        <v>59778</v>
      </c>
      <c r="F2874" s="52">
        <f>IFERROR(_xll.qlIndexFixing(IndexON,D2874,TRUE,_xll.ohTrigger(RecalcTrigger,TriggerON)),NA())</f>
        <v>1.6649829955710516E-2</v>
      </c>
      <c r="H2874" s="49">
        <f>_xll.qlCalendarAdvance(IborCalendar,$H2873,B2874,"f",FALSE)</f>
        <v>59763</v>
      </c>
      <c r="I2874" s="49">
        <f>_xll.qlInterestRateIndexValueDate(Index1M,$H2874)</f>
        <v>59765</v>
      </c>
      <c r="J2874" s="52">
        <f>IFERROR(_xll.qlIndexFixing(Index1M,$H2874,TRUE,_xll.ohTrigger(RecalcTrigger,Trigger1M)),NA())</f>
        <v>1.8625521388097713E-2</v>
      </c>
      <c r="K2874" s="52">
        <f>IFERROR(_xll.qlIndexFixing(ONIndex1M,I2874,TRUE,_xll.ohTrigger(RecalcTrigger,Trigger1M)),NA())</f>
        <v>1.8615014074665481E-2</v>
      </c>
      <c r="L2874" s="52">
        <f>IFERROR(_xll.qlIndexFixing(Index3M,H2874,TRUE,_xll.ohTrigger(RecalcTrigger,Trigger3M)),NA())</f>
        <v>2.0178562921437181E-2</v>
      </c>
      <c r="M2874" s="52">
        <f>IFERROR(_xll.qlIndexFixing(ONIndex3M,I2874,TRUE,_xll.ohTrigger(RecalcTrigger,Trigger3M)),NA())</f>
        <v>2.0135557562879214E-2</v>
      </c>
      <c r="N2874" s="52">
        <f>IFERROR(_xll.qlIndexFixing(Index6M,$H2874,TRUE,_xll.ohTrigger(RecalcTrigger,Trigger6M)),NA())</f>
        <v>2.1735730839972697E-2</v>
      </c>
      <c r="O2874" s="52">
        <f>IFERROR(_xll.qlIndexFixing(ONIndex6M,I2874,TRUE,_xll.ohTrigger(RecalcTrigger,Trigger6M)),NA())</f>
        <v>2.1632657323413795E-2</v>
      </c>
      <c r="P2874" s="52">
        <f>IFERROR(_xll.qlIndexFixing(Index1Y,$H2874,TRUE,_xll.ohTrigger(RecalcTrigger,Trigger1Y)),NA())</f>
        <v>2.3644377314960385E-2</v>
      </c>
      <c r="Q2874" s="52">
        <f>IFERROR(_xll.qlIndexFixing(ONIndex1Y,I2874,TRUE,_xll.ohTrigger(RecalcTrigger,Trigger1Y)),NA())</f>
        <v>2.3396252939997808E-2</v>
      </c>
    </row>
    <row r="2875" spans="2:17" x14ac:dyDescent="0.2">
      <c r="B2875" s="46" t="s">
        <v>51</v>
      </c>
      <c r="D2875" s="49">
        <f>_xll.qlCalendarAdvance(LocalCalendar,$D2874,B2875,"f",FALSE)</f>
        <v>59785</v>
      </c>
      <c r="E2875" s="49">
        <f>_xll.qlInterestRateIndexValueDate(IndexON,D2875)</f>
        <v>59785</v>
      </c>
      <c r="F2875" s="52">
        <f>IFERROR(_xll.qlIndexFixing(IndexON,D2875,TRUE,_xll.ohTrigger(RecalcTrigger,TriggerON)),NA())</f>
        <v>1.6648567220753918E-2</v>
      </c>
      <c r="H2875" s="49">
        <f>_xll.qlCalendarAdvance(IborCalendar,$H2874,B2875,"f",FALSE)</f>
        <v>59770</v>
      </c>
      <c r="I2875" s="49">
        <f>_xll.qlInterestRateIndexValueDate(Index1M,$H2875)</f>
        <v>59772</v>
      </c>
      <c r="J2875" s="52">
        <f>IFERROR(_xll.qlIndexFixing(Index1M,$H2875,TRUE,_xll.ohTrigger(RecalcTrigger,Trigger1M)),NA())</f>
        <v>1.8624045902299657E-2</v>
      </c>
      <c r="K2875" s="52">
        <f>IFERROR(_xll.qlIndexFixing(ONIndex1M,I2875,TRUE,_xll.ohTrigger(RecalcTrigger,Trigger1M)),NA())</f>
        <v>1.8613894415380194E-2</v>
      </c>
      <c r="L2875" s="52">
        <f>IFERROR(_xll.qlIndexFixing(Index3M,H2875,TRUE,_xll.ohTrigger(RecalcTrigger,Trigger3M)),NA())</f>
        <v>2.0177306849996281E-2</v>
      </c>
      <c r="M2875" s="52">
        <f>IFERROR(_xll.qlIndexFixing(ONIndex3M,I2875,TRUE,_xll.ohTrigger(RecalcTrigger,Trigger3M)),NA())</f>
        <v>2.0134717316013795E-2</v>
      </c>
      <c r="N2875" s="52">
        <f>IFERROR(_xll.qlIndexFixing(Index6M,$H2875,TRUE,_xll.ohTrigger(RecalcTrigger,Trigger6M)),NA())</f>
        <v>2.1733958008811605E-2</v>
      </c>
      <c r="O2875" s="52">
        <f>IFERROR(_xll.qlIndexFixing(ONIndex6M,I2875,TRUE,_xll.ohTrigger(RecalcTrigger,Trigger6M)),NA())</f>
        <v>2.1631903237413486E-2</v>
      </c>
      <c r="P2875" s="52">
        <f>IFERROR(_xll.qlIndexFixing(Index1Y,$H2875,TRUE,_xll.ohTrigger(RecalcTrigger,Trigger1Y)),NA())</f>
        <v>2.364398259865199E-2</v>
      </c>
      <c r="Q2875" s="52">
        <f>IFERROR(_xll.qlIndexFixing(ONIndex1Y,I2875,TRUE,_xll.ohTrigger(RecalcTrigger,Trigger1Y)),NA())</f>
        <v>2.339559830810245E-2</v>
      </c>
    </row>
    <row r="2876" spans="2:17" x14ac:dyDescent="0.2">
      <c r="B2876" s="46" t="s">
        <v>51</v>
      </c>
      <c r="D2876" s="49">
        <f>_xll.qlCalendarAdvance(LocalCalendar,$D2875,B2876,"f",FALSE)</f>
        <v>59792</v>
      </c>
      <c r="E2876" s="49">
        <f>_xll.qlInterestRateIndexValueDate(IndexON,D2876)</f>
        <v>59792</v>
      </c>
      <c r="F2876" s="52">
        <f>IFERROR(_xll.qlIndexFixing(IndexON,D2876,TRUE,_xll.ohTrigger(RecalcTrigger,TriggerON)),NA())</f>
        <v>1.6647313551745313E-2</v>
      </c>
      <c r="H2876" s="49">
        <f>_xll.qlCalendarAdvance(IborCalendar,$H2875,B2876,"f",FALSE)</f>
        <v>59777</v>
      </c>
      <c r="I2876" s="49">
        <f>_xll.qlInterestRateIndexValueDate(Index1M,$H2876)</f>
        <v>59779</v>
      </c>
      <c r="J2876" s="52">
        <f>IFERROR(_xll.qlIndexFixing(Index1M,$H2876,TRUE,_xll.ohTrigger(RecalcTrigger,Trigger1M)),NA())</f>
        <v>1.8621448237219656E-2</v>
      </c>
      <c r="K2876" s="52">
        <f>IFERROR(_xll.qlIndexFixing(ONIndex1M,I2876,TRUE,_xll.ohTrigger(RecalcTrigger,Trigger1M)),NA())</f>
        <v>1.8612411144474095E-2</v>
      </c>
      <c r="L2876" s="52">
        <f>IFERROR(_xll.qlIndexFixing(Index3M,H2876,TRUE,_xll.ohTrigger(RecalcTrigger,Trigger3M)),NA())</f>
        <v>2.017462896341379E-2</v>
      </c>
      <c r="M2876" s="52">
        <f>IFERROR(_xll.qlIndexFixing(ONIndex3M,I2876,TRUE,_xll.ohTrigger(RecalcTrigger,Trigger3M)),NA())</f>
        <v>2.0133417106174001E-2</v>
      </c>
      <c r="N2876" s="52">
        <f>IFERROR(_xll.qlIndexFixing(Index6M,$H2876,TRUE,_xll.ohTrigger(RecalcTrigger,Trigger6M)),NA())</f>
        <v>2.1731050491311181E-2</v>
      </c>
      <c r="O2876" s="52">
        <f>IFERROR(_xll.qlIndexFixing(ONIndex6M,I2876,TRUE,_xll.ohTrigger(RecalcTrigger,Trigger6M)),NA())</f>
        <v>2.1630602443500901E-2</v>
      </c>
      <c r="P2876" s="52">
        <f>IFERROR(_xll.qlIndexFixing(Index1Y,$H2876,TRUE,_xll.ohTrigger(RecalcTrigger,Trigger1Y)),NA())</f>
        <v>2.3640102742971236E-2</v>
      </c>
      <c r="Q2876" s="52">
        <f>IFERROR(_xll.qlIndexFixing(ONIndex1Y,I2876,TRUE,_xll.ohTrigger(RecalcTrigger,Trigger1Y)),NA())</f>
        <v>2.3394287797882107E-2</v>
      </c>
    </row>
    <row r="2877" spans="2:17" x14ac:dyDescent="0.2">
      <c r="B2877" s="46" t="s">
        <v>51</v>
      </c>
      <c r="D2877" s="49">
        <f>_xll.qlCalendarAdvance(LocalCalendar,$D2876,B2877,"f",FALSE)</f>
        <v>59799</v>
      </c>
      <c r="E2877" s="49">
        <f>_xll.qlInterestRateIndexValueDate(IndexON,D2877)</f>
        <v>59799</v>
      </c>
      <c r="F2877" s="52">
        <f>IFERROR(_xll.qlIndexFixing(IndexON,D2877,TRUE,_xll.ohTrigger(RecalcTrigger,TriggerON)),NA())</f>
        <v>1.6646068948444892E-2</v>
      </c>
      <c r="H2877" s="49">
        <f>_xll.qlCalendarAdvance(IborCalendar,$H2876,B2877,"f",FALSE)</f>
        <v>59784</v>
      </c>
      <c r="I2877" s="49">
        <f>_xll.qlInterestRateIndexValueDate(Index1M,$H2877)</f>
        <v>59786</v>
      </c>
      <c r="J2877" s="52">
        <f>IFERROR(_xll.qlIndexFixing(Index1M,$H2877,TRUE,_xll.ohTrigger(RecalcTrigger,Trigger1M)),NA())</f>
        <v>1.8621505213684275E-2</v>
      </c>
      <c r="K2877" s="52">
        <f>IFERROR(_xll.qlIndexFixing(ONIndex1M,I2877,TRUE,_xll.ohTrigger(RecalcTrigger,Trigger1M)),NA())</f>
        <v>1.8610562220606752E-2</v>
      </c>
      <c r="L2877" s="52">
        <f>IFERROR(_xll.qlIndexFixing(Index3M,H2877,TRUE,_xll.ohTrigger(RecalcTrigger,Trigger3M)),NA())</f>
        <v>2.0173389776974172E-2</v>
      </c>
      <c r="M2877" s="52">
        <f>IFERROR(_xll.qlIndexFixing(ONIndex3M,I2877,TRUE,_xll.ohTrigger(RecalcTrigger,Trigger3M)),NA())</f>
        <v>2.01316551604247E-2</v>
      </c>
      <c r="N2877" s="52">
        <f>IFERROR(_xll.qlIndexFixing(Index6M,$H2877,TRUE,_xll.ohTrigger(RecalcTrigger,Trigger6M)),NA())</f>
        <v>2.1729865242021695E-2</v>
      </c>
      <c r="O2877" s="52">
        <f>IFERROR(_xll.qlIndexFixing(ONIndex6M,I2877,TRUE,_xll.ohTrigger(RecalcTrigger,Trigger6M)),NA())</f>
        <v>2.1628753173983384E-2</v>
      </c>
      <c r="P2877" s="52">
        <f>IFERROR(_xll.qlIndexFixing(Index1Y,$H2877,TRUE,_xll.ohTrigger(RecalcTrigger,Trigger1Y)),NA())</f>
        <v>2.3641126812304247E-2</v>
      </c>
      <c r="Q2877" s="52">
        <f>IFERROR(_xll.qlIndexFixing(ONIndex1Y,I2877,TRUE,_xll.ohTrigger(RecalcTrigger,Trigger1Y)),NA())</f>
        <v>2.3392319580279874E-2</v>
      </c>
    </row>
    <row r="2878" spans="2:17" x14ac:dyDescent="0.2">
      <c r="B2878" s="46" t="s">
        <v>51</v>
      </c>
      <c r="D2878" s="49">
        <f>_xll.qlCalendarAdvance(LocalCalendar,$D2877,B2878,"f",FALSE)</f>
        <v>59806</v>
      </c>
      <c r="E2878" s="49">
        <f>_xll.qlInterestRateIndexValueDate(IndexON,D2878)</f>
        <v>59806</v>
      </c>
      <c r="F2878" s="52">
        <f>IFERROR(_xll.qlIndexFixing(IndexON,D2878,TRUE,_xll.ohTrigger(RecalcTrigger,TriggerON)),NA())</f>
        <v>1.6644833410852655E-2</v>
      </c>
      <c r="H2878" s="49">
        <f>_xll.qlCalendarAdvance(IborCalendar,$H2877,B2878,"f",FALSE)</f>
        <v>59791</v>
      </c>
      <c r="I2878" s="49">
        <f>_xll.qlInterestRateIndexValueDate(Index1M,$H2878)</f>
        <v>59793</v>
      </c>
      <c r="J2878" s="52">
        <f>IFERROR(_xll.qlIndexFixing(Index1M,$H2878,TRUE,_xll.ohTrigger(RecalcTrigger,Trigger1M)),NA())</f>
        <v>1.8619683136035271E-2</v>
      </c>
      <c r="K2878" s="52">
        <f>IFERROR(_xll.qlIndexFixing(ONIndex1M,I2878,TRUE,_xll.ohTrigger(RecalcTrigger,Trigger1M)),NA())</f>
        <v>1.8609099468633872E-2</v>
      </c>
      <c r="L2878" s="52">
        <f>IFERROR(_xll.qlIndexFixing(Index3M,H2878,TRUE,_xll.ohTrigger(RecalcTrigger,Trigger3M)),NA())</f>
        <v>2.0172159928165009E-2</v>
      </c>
      <c r="M2878" s="52">
        <f>IFERROR(_xll.qlIndexFixing(ONIndex3M,I2878,TRUE,_xll.ohTrigger(RecalcTrigger,Trigger3M)),NA())</f>
        <v>2.0130372942519514E-2</v>
      </c>
      <c r="N2878" s="52">
        <f>IFERROR(_xll.qlIndexFixing(Index6M,$H2878,TRUE,_xll.ohTrigger(RecalcTrigger,Trigger6M)),NA())</f>
        <v>2.1728689437527489E-2</v>
      </c>
      <c r="O2878" s="52">
        <f>IFERROR(_xll.qlIndexFixing(ONIndex6M,I2878,TRUE,_xll.ohTrigger(RecalcTrigger,Trigger6M)),NA())</f>
        <v>2.1627470477181276E-2</v>
      </c>
      <c r="P2878" s="52">
        <f>IFERROR(_xll.qlIndexFixing(Index1Y,$H2878,TRUE,_xll.ohTrigger(RecalcTrigger,Trigger1Y)),NA())</f>
        <v>2.3640063233588793E-2</v>
      </c>
      <c r="Q2878" s="52">
        <f>IFERROR(_xll.qlIndexFixing(ONIndex1Y,I2878,TRUE,_xll.ohTrigger(RecalcTrigger,Trigger1Y)),NA())</f>
        <v>2.3391027915318219E-2</v>
      </c>
    </row>
    <row r="2879" spans="2:17" x14ac:dyDescent="0.2">
      <c r="B2879" s="46" t="s">
        <v>51</v>
      </c>
      <c r="D2879" s="49">
        <f>_xll.qlCalendarAdvance(LocalCalendar,$D2878,B2879,"f",FALSE)</f>
        <v>59813</v>
      </c>
      <c r="E2879" s="49">
        <f>_xll.qlInterestRateIndexValueDate(IndexON,D2879)</f>
        <v>59813</v>
      </c>
      <c r="F2879" s="52">
        <f>IFERROR(_xll.qlIndexFixing(IndexON,D2879,TRUE,_xll.ohTrigger(RecalcTrigger,TriggerON)),NA())</f>
        <v>1.6643606939128475E-2</v>
      </c>
      <c r="H2879" s="49">
        <f>_xll.qlCalendarAdvance(IborCalendar,$H2878,B2879,"f",FALSE)</f>
        <v>59798</v>
      </c>
      <c r="I2879" s="49">
        <f>_xll.qlInterestRateIndexValueDate(Index1M,$H2879)</f>
        <v>59800</v>
      </c>
      <c r="J2879" s="52">
        <f>IFERROR(_xll.qlIndexFixing(Index1M,$H2879,TRUE,_xll.ohTrigger(RecalcTrigger,Trigger1M)),NA())</f>
        <v>1.8618250110979236E-2</v>
      </c>
      <c r="K2879" s="52">
        <f>IFERROR(_xll.qlIndexFixing(ONIndex1M,I2879,TRUE,_xll.ohTrigger(RecalcTrigger,Trigger1M)),NA())</f>
        <v>1.8607647316288833E-2</v>
      </c>
      <c r="L2879" s="52">
        <f>IFERROR(_xll.qlIndexFixing(Index3M,H2879,TRUE,_xll.ohTrigger(RecalcTrigger,Trigger3M)),NA())</f>
        <v>2.0170939416979262E-2</v>
      </c>
      <c r="M2879" s="52">
        <f>IFERROR(_xll.qlIndexFixing(ONIndex3M,I2879,TRUE,_xll.ohTrigger(RecalcTrigger,Trigger3M)),NA())</f>
        <v>2.012910001606194E-2</v>
      </c>
      <c r="N2879" s="52">
        <f>IFERROR(_xll.qlIndexFixing(Index6M,$H2879,TRUE,_xll.ohTrigger(RecalcTrigger,Trigger6M)),NA())</f>
        <v>2.1727523077810548E-2</v>
      </c>
      <c r="O2879" s="52">
        <f>IFERROR(_xll.qlIndexFixing(ONIndex6M,I2879,TRUE,_xll.ohTrigger(RecalcTrigger,Trigger6M)),NA())</f>
        <v>2.1626197123518764E-2</v>
      </c>
      <c r="P2879" s="52">
        <f>IFERROR(_xll.qlIndexFixing(Index1Y,$H2879,TRUE,_xll.ohTrigger(RecalcTrigger,Trigger1Y)),NA())</f>
        <v>2.3639009615905232E-2</v>
      </c>
      <c r="Q2879" s="52">
        <f>IFERROR(_xll.qlIndexFixing(ONIndex1Y,I2879,TRUE,_xll.ohTrigger(RecalcTrigger,Trigger1Y)),NA())</f>
        <v>2.3389745977722143E-2</v>
      </c>
    </row>
    <row r="2880" spans="2:17" x14ac:dyDescent="0.2">
      <c r="B2880" s="46" t="s">
        <v>51</v>
      </c>
      <c r="D2880" s="49">
        <f>_xll.qlCalendarAdvance(LocalCalendar,$D2879,B2880,"f",FALSE)</f>
        <v>59820</v>
      </c>
      <c r="E2880" s="49">
        <f>_xll.qlInterestRateIndexValueDate(IndexON,D2880)</f>
        <v>59820</v>
      </c>
      <c r="F2880" s="52">
        <f>IFERROR(_xll.qlIndexFixing(IndexON,D2880,TRUE,_xll.ohTrigger(RecalcTrigger,TriggerON)),NA())</f>
        <v>1.664238953327235E-2</v>
      </c>
      <c r="H2880" s="49">
        <f>_xll.qlCalendarAdvance(IborCalendar,$H2879,B2880,"f",FALSE)</f>
        <v>59805</v>
      </c>
      <c r="I2880" s="49">
        <f>_xll.qlInterestRateIndexValueDate(Index1M,$H2880)</f>
        <v>59807</v>
      </c>
      <c r="J2880" s="52">
        <f>IFERROR(_xll.qlIndexFixing(Index1M,$H2880,TRUE,_xll.ohTrigger(RecalcTrigger,Trigger1M)),NA())</f>
        <v>1.8617588759562282E-2</v>
      </c>
      <c r="K2880" s="52">
        <f>IFERROR(_xll.qlIndexFixing(ONIndex1M,I2880,TRUE,_xll.ohTrigger(RecalcTrigger,Trigger1M)),NA())</f>
        <v>1.8606205763624928E-2</v>
      </c>
      <c r="L2880" s="52">
        <f>IFERROR(_xll.qlIndexFixing(Index3M,H2880,TRUE,_xll.ohTrigger(RecalcTrigger,Trigger3M)),NA())</f>
        <v>2.0171166581004294E-2</v>
      </c>
      <c r="M2880" s="52">
        <f>IFERROR(_xll.qlIndexFixing(ONIndex3M,I2880,TRUE,_xll.ohTrigger(RecalcTrigger,Trigger3M)),NA())</f>
        <v>2.0127836381051978E-2</v>
      </c>
      <c r="N2880" s="52">
        <f>IFERROR(_xll.qlIndexFixing(Index6M,$H2880,TRUE,_xll.ohTrigger(RecalcTrigger,Trigger6M)),NA())</f>
        <v>2.1728088048626224E-2</v>
      </c>
      <c r="O2880" s="52">
        <f>IFERROR(_xll.qlIndexFixing(ONIndex6M,I2880,TRUE,_xll.ohTrigger(RecalcTrigger,Trigger6M)),NA())</f>
        <v>2.1624933113102429E-2</v>
      </c>
      <c r="P2880" s="52">
        <f>IFERROR(_xll.qlIndexFixing(Index1Y,$H2880,TRUE,_xll.ohTrigger(RecalcTrigger,Trigger1Y)),NA())</f>
        <v>2.363866791754483E-2</v>
      </c>
      <c r="Q2880" s="52">
        <f>IFERROR(_xll.qlIndexFixing(ONIndex1Y,I2880,TRUE,_xll.ohTrigger(RecalcTrigger,Trigger1Y)),NA())</f>
        <v>2.3388473767651519E-2</v>
      </c>
    </row>
    <row r="2881" spans="2:17" x14ac:dyDescent="0.2">
      <c r="B2881" s="46" t="s">
        <v>51</v>
      </c>
      <c r="D2881" s="49">
        <f>_xll.qlCalendarAdvance(LocalCalendar,$D2880,B2881,"f",FALSE)</f>
        <v>59827</v>
      </c>
      <c r="E2881" s="49">
        <f>_xll.qlInterestRateIndexValueDate(IndexON,D2881)</f>
        <v>59827</v>
      </c>
      <c r="F2881" s="52">
        <f>IFERROR(_xll.qlIndexFixing(IndexON,D2881,TRUE,_xll.ohTrigger(RecalcTrigger,TriggerON)),NA())</f>
        <v>1.664118119312441E-2</v>
      </c>
      <c r="H2881" s="49">
        <f>_xll.qlCalendarAdvance(IborCalendar,$H2880,B2881,"f",FALSE)</f>
        <v>59812</v>
      </c>
      <c r="I2881" s="49">
        <f>_xll.qlInterestRateIndexValueDate(Index1M,$H2881)</f>
        <v>59814</v>
      </c>
      <c r="J2881" s="52">
        <f>IFERROR(_xll.qlIndexFixing(Index1M,$H2881,TRUE,_xll.ohTrigger(RecalcTrigger,Trigger1M)),NA())</f>
        <v>1.8615415906381771E-2</v>
      </c>
      <c r="K2881" s="52">
        <f>IFERROR(_xll.qlIndexFixing(ONIndex1M,I2881,TRUE,_xll.ohTrigger(RecalcTrigger,Trigger1M)),NA())</f>
        <v>1.8605153793314066E-2</v>
      </c>
      <c r="L2881" s="52">
        <f>IFERROR(_xll.qlIndexFixing(Index3M,H2881,TRUE,_xll.ohTrigger(RecalcTrigger,Trigger3M)),NA())</f>
        <v>2.0169966544787515E-2</v>
      </c>
      <c r="M2881" s="52">
        <f>IFERROR(_xll.qlIndexFixing(ONIndex3M,I2881,TRUE,_xll.ohTrigger(RecalcTrigger,Trigger3M)),NA())</f>
        <v>2.0127055436542918E-2</v>
      </c>
      <c r="N2881" s="52">
        <f>IFERROR(_xll.qlIndexFixing(Index6M,$H2881,TRUE,_xll.ohTrigger(RecalcTrigger,Trigger6M)),NA())</f>
        <v>2.1727517125780891E-2</v>
      </c>
      <c r="O2881" s="52">
        <f>IFERROR(_xll.qlIndexFixing(ONIndex6M,I2881,TRUE,_xll.ohTrigger(RecalcTrigger,Trigger6M)),NA())</f>
        <v>2.1624238629964765E-2</v>
      </c>
      <c r="P2881" s="52">
        <f>IFERROR(_xll.qlIndexFixing(Index1Y,$H2881,TRUE,_xll.ohTrigger(RecalcTrigger,Trigger1Y)),NA())</f>
        <v>2.3636932263508537E-2</v>
      </c>
      <c r="Q2881" s="52">
        <f>IFERROR(_xll.qlIndexFixing(ONIndex1Y,I2881,TRUE,_xll.ohTrigger(RecalcTrigger,Trigger1Y)),NA())</f>
        <v>2.3387881167975522E-2</v>
      </c>
    </row>
    <row r="2882" spans="2:17" x14ac:dyDescent="0.2">
      <c r="B2882" s="46" t="s">
        <v>51</v>
      </c>
      <c r="D2882" s="49">
        <f>_xll.qlCalendarAdvance(LocalCalendar,$D2881,B2882,"f",FALSE)</f>
        <v>59834</v>
      </c>
      <c r="E2882" s="49">
        <f>_xll.qlInterestRateIndexValueDate(IndexON,D2882)</f>
        <v>59834</v>
      </c>
      <c r="F2882" s="52">
        <f>IFERROR(_xll.qlIndexFixing(IndexON,D2882,TRUE,_xll.ohTrigger(RecalcTrigger,TriggerON)),NA())</f>
        <v>1.663998191876459E-2</v>
      </c>
      <c r="H2882" s="49">
        <f>_xll.qlCalendarAdvance(IborCalendar,$H2881,B2882,"f",FALSE)</f>
        <v>59819</v>
      </c>
      <c r="I2882" s="49">
        <f>_xll.qlInterestRateIndexValueDate(Index1M,$H2882)</f>
        <v>59821</v>
      </c>
      <c r="J2882" s="52">
        <f>IFERROR(_xll.qlIndexFixing(Index1M,$H2882,TRUE,_xll.ohTrigger(RecalcTrigger,Trigger1M)),NA())</f>
        <v>1.8614396588061133E-2</v>
      </c>
      <c r="K2882" s="52">
        <f>IFERROR(_xll.qlIndexFixing(ONIndex1M,I2882,TRUE,_xll.ohTrigger(RecalcTrigger,Trigger1M)),NA())</f>
        <v>1.8603354457287224E-2</v>
      </c>
      <c r="L2882" s="52">
        <f>IFERROR(_xll.qlIndexFixing(Index3M,H2882,TRUE,_xll.ohTrigger(RecalcTrigger,Trigger3M)),NA())</f>
        <v>2.0168775847741023E-2</v>
      </c>
      <c r="M2882" s="52">
        <f>IFERROR(_xll.qlIndexFixing(ONIndex3M,I2882,TRUE,_xll.ohTrigger(RecalcTrigger,Trigger3M)),NA())</f>
        <v>2.0125336985348241E-2</v>
      </c>
      <c r="N2882" s="52">
        <f>IFERROR(_xll.qlIndexFixing(Index6M,$H2882,TRUE,_xll.ohTrigger(RecalcTrigger,Trigger6M)),NA())</f>
        <v>2.1725806189845591E-2</v>
      </c>
      <c r="O2882" s="52">
        <f>IFERROR(_xll.qlIndexFixing(ONIndex6M,I2882,TRUE,_xll.ohTrigger(RecalcTrigger,Trigger6M)),NA())</f>
        <v>2.1622433121688545E-2</v>
      </c>
      <c r="P2882" s="52">
        <f>IFERROR(_xll.qlIndexFixing(Index1Y,$H2882,TRUE,_xll.ohTrigger(RecalcTrigger,Trigger1Y)),NA())</f>
        <v>2.3636611776638162E-2</v>
      </c>
      <c r="Q2882" s="52">
        <f>IFERROR(_xll.qlIndexFixing(ONIndex1Y,I2882,TRUE,_xll.ohTrigger(RecalcTrigger,Trigger1Y)),NA())</f>
        <v>2.3385958529740236E-2</v>
      </c>
    </row>
    <row r="2883" spans="2:17" x14ac:dyDescent="0.2">
      <c r="B2883" s="46" t="s">
        <v>51</v>
      </c>
      <c r="D2883" s="49">
        <f>_xll.qlCalendarAdvance(LocalCalendar,$D2882,B2883,"f",FALSE)</f>
        <v>59841</v>
      </c>
      <c r="E2883" s="49">
        <f>_xll.qlInterestRateIndexValueDate(IndexON,D2883)</f>
        <v>59841</v>
      </c>
      <c r="F2883" s="52">
        <f>IFERROR(_xll.qlIndexFixing(IndexON,D2883,TRUE,_xll.ohTrigger(RecalcTrigger,TriggerON)),NA())</f>
        <v>1.6638791710192891E-2</v>
      </c>
      <c r="H2883" s="49">
        <f>_xll.qlCalendarAdvance(IborCalendar,$H2882,B2883,"f",FALSE)</f>
        <v>59826</v>
      </c>
      <c r="I2883" s="49">
        <f>_xll.qlInterestRateIndexValueDate(Index1M,$H2883)</f>
        <v>59828</v>
      </c>
      <c r="J2883" s="52">
        <f>IFERROR(_xll.qlIndexFixing(Index1M,$H2883,TRUE,_xll.ohTrigger(RecalcTrigger,Trigger1M)),NA())</f>
        <v>1.8612624162456702E-2</v>
      </c>
      <c r="K2883" s="52">
        <f>IFERROR(_xll.qlIndexFixing(ONIndex1M,I2883,TRUE,_xll.ohTrigger(RecalcTrigger,Trigger1M)),NA())</f>
        <v>1.8601944703666717E-2</v>
      </c>
      <c r="L2883" s="52">
        <f>IFERROR(_xll.qlIndexFixing(Index3M,H2883,TRUE,_xll.ohTrigger(RecalcTrigger,Trigger3M)),NA())</f>
        <v>2.0168075887674775E-2</v>
      </c>
      <c r="M2883" s="52">
        <f>IFERROR(_xll.qlIndexFixing(ONIndex3M,I2883,TRUE,_xll.ohTrigger(RecalcTrigger,Trigger3M)),NA())</f>
        <v>2.0124101224654467E-2</v>
      </c>
      <c r="N2883" s="52">
        <f>IFERROR(_xll.qlIndexFixing(Index6M,$H2883,TRUE,_xll.ohTrigger(RecalcTrigger,Trigger6M)),NA())</f>
        <v>2.1724679430094145E-2</v>
      </c>
      <c r="O2883" s="52">
        <f>IFERROR(_xll.qlIndexFixing(ONIndex6M,I2883,TRUE,_xll.ohTrigger(RecalcTrigger,Trigger6M)),NA())</f>
        <v>2.1621197140717641E-2</v>
      </c>
      <c r="P2883" s="52">
        <f>IFERROR(_xll.qlIndexFixing(Index1Y,$H2883,TRUE,_xll.ohTrigger(RecalcTrigger,Trigger1Y)),NA())</f>
        <v>2.3634894754867602E-2</v>
      </c>
      <c r="Q2883" s="52">
        <f>IFERROR(_xll.qlIndexFixing(ONIndex1Y,I2883,TRUE,_xll.ohTrigger(RecalcTrigger,Trigger1Y)),NA())</f>
        <v>2.3384715501926223E-2</v>
      </c>
    </row>
    <row r="2884" spans="2:17" x14ac:dyDescent="0.2">
      <c r="B2884" s="46" t="s">
        <v>51</v>
      </c>
      <c r="D2884" s="49">
        <f>_xll.qlCalendarAdvance(LocalCalendar,$D2883,B2884,"f",FALSE)</f>
        <v>59848</v>
      </c>
      <c r="E2884" s="49">
        <f>_xll.qlInterestRateIndexValueDate(IndexON,D2884)</f>
        <v>59848</v>
      </c>
      <c r="F2884" s="52">
        <f>IFERROR(_xll.qlIndexFixing(IndexON,D2884,TRUE,_xll.ohTrigger(RecalcTrigger,TriggerON)),NA())</f>
        <v>1.6637610567489247E-2</v>
      </c>
      <c r="H2884" s="49">
        <f>_xll.qlCalendarAdvance(IborCalendar,$H2883,B2884,"f",FALSE)</f>
        <v>59833</v>
      </c>
      <c r="I2884" s="49">
        <f>_xll.qlInterestRateIndexValueDate(Index1M,$H2884)</f>
        <v>59835</v>
      </c>
      <c r="J2884" s="52">
        <f>IFERROR(_xll.qlIndexFixing(Index1M,$H2884,TRUE,_xll.ohTrigger(RecalcTrigger,Trigger1M)),NA())</f>
        <v>1.8611244213238582E-2</v>
      </c>
      <c r="K2884" s="52">
        <f>IFERROR(_xll.qlIndexFixing(ONIndex1M,I2884,TRUE,_xll.ohTrigger(RecalcTrigger,Trigger1M)),NA())</f>
        <v>1.8600545549674052E-2</v>
      </c>
      <c r="L2884" s="52">
        <f>IFERROR(_xll.qlIndexFixing(Index3M,H2884,TRUE,_xll.ohTrigger(RecalcTrigger,Trigger3M)),NA())</f>
        <v>2.0166422471134243E-2</v>
      </c>
      <c r="M2884" s="52">
        <f>IFERROR(_xll.qlIndexFixing(ONIndex3M,I2884,TRUE,_xll.ohTrigger(RecalcTrigger,Trigger3M)),NA())</f>
        <v>2.0122874755408304E-2</v>
      </c>
      <c r="N2884" s="52">
        <f>IFERROR(_xll.qlIndexFixing(Index6M,$H2884,TRUE,_xll.ohTrigger(RecalcTrigger,Trigger6M)),NA())</f>
        <v>2.1723562116747867E-2</v>
      </c>
      <c r="O2884" s="52">
        <f>IFERROR(_xll.qlIndexFixing(ONIndex6M,I2884,TRUE,_xll.ohTrigger(RecalcTrigger,Trigger6M)),NA())</f>
        <v>2.1619970502992913E-2</v>
      </c>
      <c r="P2884" s="52">
        <f>IFERROR(_xll.qlIndexFixing(Index1Y,$H2884,TRUE,_xll.ohTrigger(RecalcTrigger,Trigger1Y)),NA())</f>
        <v>2.363389094187934E-2</v>
      </c>
      <c r="Q2884" s="52">
        <f>IFERROR(_xll.qlIndexFixing(ONIndex1Y,I2884,TRUE,_xll.ohTrigger(RecalcTrigger,Trigger1Y)),NA())</f>
        <v>2.3383482201611017E-2</v>
      </c>
    </row>
    <row r="2885" spans="2:17" x14ac:dyDescent="0.2">
      <c r="B2885" s="46" t="s">
        <v>51</v>
      </c>
      <c r="D2885" s="49">
        <f>_xll.qlCalendarAdvance(LocalCalendar,$D2884,B2885,"f",FALSE)</f>
        <v>59855</v>
      </c>
      <c r="E2885" s="49">
        <f>_xll.qlInterestRateIndexValueDate(IndexON,D2885)</f>
        <v>59855</v>
      </c>
      <c r="F2885" s="52">
        <f>IFERROR(_xll.qlIndexFixing(IndexON,D2885,TRUE,_xll.ohTrigger(RecalcTrigger,TriggerON)),NA())</f>
        <v>1.6636438490493788E-2</v>
      </c>
      <c r="H2885" s="49">
        <f>_xll.qlCalendarAdvance(IborCalendar,$H2884,B2885,"f",FALSE)</f>
        <v>59840</v>
      </c>
      <c r="I2885" s="49">
        <f>_xll.qlInterestRateIndexValueDate(Index1M,$H2885)</f>
        <v>59842</v>
      </c>
      <c r="J2885" s="52">
        <f>IFERROR(_xll.qlIndexFixing(Index1M,$H2885,TRUE,_xll.ohTrigger(RecalcTrigger,Trigger1M)),NA())</f>
        <v>1.8609874879170513E-2</v>
      </c>
      <c r="K2885" s="52">
        <f>IFERROR(_xll.qlIndexFixing(ONIndex1M,I2885,TRUE,_xll.ohTrigger(RecalcTrigger,Trigger1M)),NA())</f>
        <v>1.8599156995335875E-2</v>
      </c>
      <c r="L2885" s="52">
        <f>IFERROR(_xll.qlIndexFixing(Index3M,H2885,TRUE,_xll.ohTrigger(RecalcTrigger,Trigger3M)),NA())</f>
        <v>2.0165259791557796E-2</v>
      </c>
      <c r="M2885" s="52">
        <f>IFERROR(_xll.qlIndexFixing(ONIndex3M,I2885,TRUE,_xll.ohTrigger(RecalcTrigger,Trigger3M)),NA())</f>
        <v>2.0121657577663044E-2</v>
      </c>
      <c r="N2885" s="52">
        <f>IFERROR(_xll.qlIndexFixing(Index6M,$H2885,TRUE,_xll.ohTrigger(RecalcTrigger,Trigger6M)),NA())</f>
        <v>2.1720723258942132E-2</v>
      </c>
      <c r="O2885" s="52">
        <f>IFERROR(_xll.qlIndexFixing(ONIndex6M,I2885,TRUE,_xll.ohTrigger(RecalcTrigger,Trigger6M)),NA())</f>
        <v>2.1618753208381136E-2</v>
      </c>
      <c r="P2885" s="52">
        <f>IFERROR(_xll.qlIndexFixing(Index1Y,$H2885,TRUE,_xll.ohTrigger(RecalcTrigger,Trigger1Y)),NA())</f>
        <v>2.363289708973957E-2</v>
      </c>
      <c r="Q2885" s="52">
        <f>IFERROR(_xll.qlIndexFixing(ONIndex1Y,I2885,TRUE,_xll.ohTrigger(RecalcTrigger,Trigger1Y)),NA())</f>
        <v>2.3382258628688035E-2</v>
      </c>
    </row>
    <row r="2886" spans="2:17" x14ac:dyDescent="0.2">
      <c r="B2886" s="46" t="s">
        <v>51</v>
      </c>
      <c r="D2886" s="49">
        <f>_xll.qlCalendarAdvance(LocalCalendar,$D2885,B2886,"f",FALSE)</f>
        <v>59863</v>
      </c>
      <c r="E2886" s="49">
        <f>_xll.qlInterestRateIndexValueDate(IndexON,D2886)</f>
        <v>59863</v>
      </c>
      <c r="F2886" s="52">
        <f>IFERROR(_xll.qlIndexFixing(IndexON,D2886,TRUE,_xll.ohTrigger(RecalcTrigger,TriggerON)),NA())</f>
        <v>1.6635713599573165E-2</v>
      </c>
      <c r="H2886" s="49">
        <f>_xll.qlCalendarAdvance(IborCalendar,$H2885,B2886,"f",FALSE)</f>
        <v>59847</v>
      </c>
      <c r="I2886" s="49">
        <f>_xll.qlInterestRateIndexValueDate(Index1M,$H2886)</f>
        <v>59849</v>
      </c>
      <c r="J2886" s="52">
        <f>IFERROR(_xll.qlIndexFixing(Index1M,$H2886,TRUE,_xll.ohTrigger(RecalcTrigger,Trigger1M)),NA())</f>
        <v>1.8608516160255068E-2</v>
      </c>
      <c r="K2886" s="52">
        <f>IFERROR(_xll.qlIndexFixing(ONIndex1M,I2886,TRUE,_xll.ohTrigger(RecalcTrigger,Trigger1M)),NA())</f>
        <v>1.8598161447671568E-2</v>
      </c>
      <c r="L2886" s="52">
        <f>IFERROR(_xll.qlIndexFixing(Index3M,H2886,TRUE,_xll.ohTrigger(RecalcTrigger,Trigger3M)),NA())</f>
        <v>2.016410645111762E-2</v>
      </c>
      <c r="M2886" s="52">
        <f>IFERROR(_xll.qlIndexFixing(ONIndex3M,I2886,TRUE,_xll.ohTrigger(RecalcTrigger,Trigger3M)),NA())</f>
        <v>2.0120926066131695E-2</v>
      </c>
      <c r="N2886" s="52">
        <f>IFERROR(_xll.qlIndexFixing(Index6M,$H2886,TRUE,_xll.ohTrigger(RecalcTrigger,Trigger6M)),NA())</f>
        <v>2.1719623012219833E-2</v>
      </c>
      <c r="O2886" s="52">
        <f>IFERROR(_xll.qlIndexFixing(ONIndex6M,I2886,TRUE,_xll.ohTrigger(RecalcTrigger,Trigger6M)),NA())</f>
        <v>2.1618108409853232E-2</v>
      </c>
      <c r="P2886" s="52">
        <f>IFERROR(_xll.qlIndexFixing(Index1Y,$H2886,TRUE,_xll.ohTrigger(RecalcTrigger,Trigger1Y)),NA())</f>
        <v>2.3631913198418241E-2</v>
      </c>
      <c r="Q2886" s="52">
        <f>IFERROR(_xll.qlIndexFixing(ONIndex1Y,I2886,TRUE,_xll.ohTrigger(RecalcTrigger,Trigger1Y)),NA())</f>
        <v>2.3381717740027508E-2</v>
      </c>
    </row>
    <row r="2887" spans="2:17" x14ac:dyDescent="0.2">
      <c r="B2887" s="46" t="s">
        <v>51</v>
      </c>
      <c r="D2887" s="49">
        <f>_xll.qlCalendarAdvance(LocalCalendar,$D2886,B2887,"f",FALSE)</f>
        <v>59870</v>
      </c>
      <c r="E2887" s="49">
        <f>_xll.qlInterestRateIndexValueDate(IndexON,D2887)</f>
        <v>59870</v>
      </c>
      <c r="F2887" s="52">
        <f>IFERROR(_xll.qlIndexFixing(IndexON,D2887,TRUE,_xll.ohTrigger(RecalcTrigger,TriggerON)),NA())</f>
        <v>1.6634562137980424E-2</v>
      </c>
      <c r="H2887" s="49">
        <f>_xll.qlCalendarAdvance(IborCalendar,$H2886,B2887,"f",FALSE)</f>
        <v>59854</v>
      </c>
      <c r="I2887" s="49">
        <f>_xll.qlInterestRateIndexValueDate(Index1M,$H2887)</f>
        <v>59856</v>
      </c>
      <c r="J2887" s="52">
        <f>IFERROR(_xll.qlIndexFixing(Index1M,$H2887,TRUE,_xll.ohTrigger(RecalcTrigger,Trigger1M)),NA())</f>
        <v>1.8607168056489674E-2</v>
      </c>
      <c r="K2887" s="52">
        <f>IFERROR(_xll.qlIndexFixing(ONIndex1M,I2887,TRUE,_xll.ohTrigger(RecalcTrigger,Trigger1M)),NA())</f>
        <v>1.8596411685676273E-2</v>
      </c>
      <c r="L2887" s="52">
        <f>IFERROR(_xll.qlIndexFixing(Index3M,H2887,TRUE,_xll.ohTrigger(RecalcTrigger,Trigger3M)),NA())</f>
        <v>2.0163446257308124E-2</v>
      </c>
      <c r="M2887" s="52">
        <f>IFERROR(_xll.qlIndexFixing(ONIndex3M,I2887,TRUE,_xll.ohTrigger(RecalcTrigger,Trigger3M)),NA())</f>
        <v>2.0119251096382129E-2</v>
      </c>
      <c r="N2887" s="52">
        <f>IFERROR(_xll.qlIndexFixing(Index6M,$H2887,TRUE,_xll.ohTrigger(RecalcTrigger,Trigger6M)),NA())</f>
        <v>2.1718532210146111E-2</v>
      </c>
      <c r="O2887" s="52">
        <f>IFERROR(_xll.qlIndexFixing(ONIndex6M,I2887,TRUE,_xll.ohTrigger(RecalcTrigger,Trigger6M)),NA())</f>
        <v>2.1616346648709595E-2</v>
      </c>
      <c r="P2887" s="52">
        <f>IFERROR(_xll.qlIndexFixing(Index1Y,$H2887,TRUE,_xll.ohTrigger(RecalcTrigger,Trigger1Y)),NA())</f>
        <v>2.3630939267887032E-2</v>
      </c>
      <c r="Q2887" s="52">
        <f>IFERROR(_xll.qlIndexFixing(ONIndex1Y,I2887,TRUE,_xll.ohTrigger(RecalcTrigger,Trigger1Y)),NA())</f>
        <v>2.3379840665178619E-2</v>
      </c>
    </row>
    <row r="2888" spans="2:17" x14ac:dyDescent="0.2">
      <c r="B2888" s="46" t="s">
        <v>51</v>
      </c>
      <c r="D2888" s="49">
        <f>_xll.qlCalendarAdvance(LocalCalendar,$D2887,B2888,"f",FALSE)</f>
        <v>59877</v>
      </c>
      <c r="E2888" s="49">
        <f>_xll.qlInterestRateIndexValueDate(IndexON,D2888)</f>
        <v>59877</v>
      </c>
      <c r="F2888" s="52">
        <f>IFERROR(_xll.qlIndexFixing(IndexON,D2888,TRUE,_xll.ohTrigger(RecalcTrigger,TriggerON)),NA())</f>
        <v>1.6633419743081745E-2</v>
      </c>
      <c r="H2888" s="49">
        <f>_xll.qlCalendarAdvance(IborCalendar,$H2887,B2888,"f",FALSE)</f>
        <v>59861</v>
      </c>
      <c r="I2888" s="49">
        <f>_xll.qlInterestRateIndexValueDate(Index1M,$H2888)</f>
        <v>59863</v>
      </c>
      <c r="J2888" s="52">
        <f>IFERROR(_xll.qlIndexFixing(Index1M,$H2888,TRUE,_xll.ohTrigger(RecalcTrigger,Trigger1M)),NA())</f>
        <v>1.8605830567869172E-2</v>
      </c>
      <c r="K2888" s="52">
        <f>IFERROR(_xll.qlIndexFixing(ONIndex1M,I2888,TRUE,_xll.ohTrigger(RecalcTrigger,Trigger1M)),NA())</f>
        <v>1.8595054930381494E-2</v>
      </c>
      <c r="L2888" s="52">
        <f>IFERROR(_xll.qlIndexFixing(Index3M,H2888,TRUE,_xll.ohTrigger(RecalcTrigger,Trigger3M)),NA())</f>
        <v>2.0161827787623134E-2</v>
      </c>
      <c r="M2888" s="52">
        <f>IFERROR(_xll.qlIndexFixing(ONIndex3M,I2888,TRUE,_xll.ohTrigger(RecalcTrigger,Trigger3M)),NA())</f>
        <v>2.0118061792953057E-2</v>
      </c>
      <c r="N2888" s="52">
        <f>IFERROR(_xll.qlIndexFixing(Index6M,$H2888,TRUE,_xll.ohTrigger(RecalcTrigger,Trigger6M)),NA())</f>
        <v>2.1717450852707793E-2</v>
      </c>
      <c r="O2888" s="52">
        <f>IFERROR(_xll.qlIndexFixing(ONIndex6M,I2888,TRUE,_xll.ohTrigger(RecalcTrigger,Trigger6M)),NA())</f>
        <v>2.1615157383623185E-2</v>
      </c>
      <c r="P2888" s="52">
        <f>IFERROR(_xll.qlIndexFixing(Index1Y,$H2888,TRUE,_xll.ohTrigger(RecalcTrigger,Trigger1Y)),NA())</f>
        <v>2.3629975298115884E-2</v>
      </c>
      <c r="Q2888" s="52">
        <f>IFERROR(_xll.qlIndexFixing(ONIndex1Y,I2888,TRUE,_xll.ohTrigger(RecalcTrigger,Trigger1Y)),NA())</f>
        <v>2.3378646274618831E-2</v>
      </c>
    </row>
    <row r="2889" spans="2:17" x14ac:dyDescent="0.2">
      <c r="B2889" s="46" t="s">
        <v>51</v>
      </c>
      <c r="D2889" s="49">
        <f>_xll.qlCalendarAdvance(LocalCalendar,$D2888,B2889,"f",FALSE)</f>
        <v>59884</v>
      </c>
      <c r="E2889" s="49">
        <f>_xll.qlInterestRateIndexValueDate(IndexON,D2889)</f>
        <v>59884</v>
      </c>
      <c r="F2889" s="52">
        <f>IFERROR(_xll.qlIndexFixing(IndexON,D2889,TRUE,_xll.ohTrigger(RecalcTrigger,TriggerON)),NA())</f>
        <v>1.6632286414823838E-2</v>
      </c>
      <c r="H2889" s="49">
        <f>_xll.qlCalendarAdvance(IborCalendar,$H2888,B2889,"f",FALSE)</f>
        <v>59868</v>
      </c>
      <c r="I2889" s="49">
        <f>_xll.qlInterestRateIndexValueDate(Index1M,$H2889)</f>
        <v>59870</v>
      </c>
      <c r="J2889" s="52">
        <f>IFERROR(_xll.qlIndexFixing(Index1M,$H2889,TRUE,_xll.ohTrigger(RecalcTrigger,Trigger1M)),NA())</f>
        <v>1.8604503694390987E-2</v>
      </c>
      <c r="K2889" s="52">
        <f>IFERROR(_xll.qlIndexFixing(ONIndex1M,I2889,TRUE,_xll.ohTrigger(RecalcTrigger,Trigger1M)),NA())</f>
        <v>1.8593708774714557E-2</v>
      </c>
      <c r="L2889" s="52">
        <f>IFERROR(_xll.qlIndexFixing(Index3M,H2889,TRUE,_xll.ohTrigger(RecalcTrigger,Trigger3M)),NA())</f>
        <v>2.0159247872527569E-2</v>
      </c>
      <c r="M2889" s="52">
        <f>IFERROR(_xll.qlIndexFixing(ONIndex3M,I2889,TRUE,_xll.ohTrigger(RecalcTrigger,Trigger3M)),NA())</f>
        <v>2.0116881780944951E-2</v>
      </c>
      <c r="N2889" s="52">
        <f>IFERROR(_xll.qlIndexFixing(Index6M,$H2889,TRUE,_xll.ohTrigger(RecalcTrigger,Trigger6M)),NA())</f>
        <v>2.1716378939888627E-2</v>
      </c>
      <c r="O2889" s="52">
        <f>IFERROR(_xll.qlIndexFixing(ONIndex6M,I2889,TRUE,_xll.ohTrigger(RecalcTrigger,Trigger6M)),NA())</f>
        <v>2.1613977461729661E-2</v>
      </c>
      <c r="P2889" s="52">
        <f>IFERROR(_xll.qlIndexFixing(Index1Y,$H2889,TRUE,_xll.ohTrigger(RecalcTrigger,Trigger1Y)),NA())</f>
        <v>2.3626898502177068E-2</v>
      </c>
      <c r="Q2889" s="52">
        <f>IFERROR(_xll.qlIndexFixing(ONIndex1Y,I2889,TRUE,_xll.ohTrigger(RecalcTrigger,Trigger1Y)),NA())</f>
        <v>2.3377461611477912E-2</v>
      </c>
    </row>
    <row r="2890" spans="2:17" x14ac:dyDescent="0.2">
      <c r="B2890" s="46" t="s">
        <v>51</v>
      </c>
      <c r="D2890" s="49">
        <f>_xll.qlCalendarAdvance(LocalCalendar,$D2889,B2890,"f",FALSE)</f>
        <v>59891</v>
      </c>
      <c r="E2890" s="49">
        <f>_xll.qlInterestRateIndexValueDate(IndexON,D2890)</f>
        <v>59891</v>
      </c>
      <c r="F2890" s="52">
        <f>IFERROR(_xll.qlIndexFixing(IndexON,D2890,TRUE,_xll.ohTrigger(RecalcTrigger,TriggerON)),NA())</f>
        <v>1.6631162153153412E-2</v>
      </c>
      <c r="H2890" s="49">
        <f>_xll.qlCalendarAdvance(IborCalendar,$H2889,B2890,"f",FALSE)</f>
        <v>59875</v>
      </c>
      <c r="I2890" s="49">
        <f>_xll.qlInterestRateIndexValueDate(Index1M,$H2890)</f>
        <v>59877</v>
      </c>
      <c r="J2890" s="52">
        <f>IFERROR(_xll.qlIndexFixing(Index1M,$H2890,TRUE,_xll.ohTrigger(RecalcTrigger,Trigger1M)),NA())</f>
        <v>1.8603187436047375E-2</v>
      </c>
      <c r="K2890" s="52">
        <f>IFERROR(_xll.qlIndexFixing(ONIndex1M,I2890,TRUE,_xll.ohTrigger(RecalcTrigger,Trigger1M)),NA())</f>
        <v>1.8592373218728753E-2</v>
      </c>
      <c r="L2890" s="52">
        <f>IFERROR(_xll.qlIndexFixing(Index3M,H2890,TRUE,_xll.ohTrigger(RecalcTrigger,Trigger3M)),NA())</f>
        <v>2.015813007464079E-2</v>
      </c>
      <c r="M2890" s="52">
        <f>IFERROR(_xll.qlIndexFixing(ONIndex3M,I2890,TRUE,_xll.ohTrigger(RecalcTrigger,Trigger3M)),NA())</f>
        <v>2.0115711060384456E-2</v>
      </c>
      <c r="N2890" s="52">
        <f>IFERROR(_xll.qlIndexFixing(Index6M,$H2890,TRUE,_xll.ohTrigger(RecalcTrigger,Trigger6M)),NA())</f>
        <v>2.1717056610276616E-2</v>
      </c>
      <c r="O2890" s="52">
        <f>IFERROR(_xll.qlIndexFixing(ONIndex6M,I2890,TRUE,_xll.ohTrigger(RecalcTrigger,Trigger6M)),NA())</f>
        <v>2.1612806882975732E-2</v>
      </c>
      <c r="P2890" s="52">
        <f>IFERROR(_xll.qlIndexFixing(Index1Y,$H2890,TRUE,_xll.ohTrigger(RecalcTrigger,Trigger1Y)),NA())</f>
        <v>2.3628077240741181E-2</v>
      </c>
      <c r="Q2890" s="52">
        <f>IFERROR(_xll.qlIndexFixing(ONIndex1Y,I2890,TRUE,_xll.ohTrigger(RecalcTrigger,Trigger1Y)),NA())</f>
        <v>2.3376286675782509E-2</v>
      </c>
    </row>
    <row r="2891" spans="2:17" x14ac:dyDescent="0.2">
      <c r="B2891" s="46" t="s">
        <v>51</v>
      </c>
      <c r="D2891" s="49">
        <f>_xll.qlCalendarAdvance(LocalCalendar,$D2890,B2891,"f",FALSE)</f>
        <v>59898</v>
      </c>
      <c r="E2891" s="49">
        <f>_xll.qlInterestRateIndexValueDate(IndexON,D2891)</f>
        <v>59898</v>
      </c>
      <c r="F2891" s="52">
        <f>IFERROR(_xll.qlIndexFixing(IndexON,D2891,TRUE,_xll.ohTrigger(RecalcTrigger,TriggerON)),NA())</f>
        <v>1.6630046958150402E-2</v>
      </c>
      <c r="H2891" s="49">
        <f>_xll.qlCalendarAdvance(IborCalendar,$H2890,B2891,"f",FALSE)</f>
        <v>59882</v>
      </c>
      <c r="I2891" s="49">
        <f>_xll.qlInterestRateIndexValueDate(Index1M,$H2891)</f>
        <v>59884</v>
      </c>
      <c r="J2891" s="52">
        <f>IFERROR(_xll.qlIndexFixing(Index1M,$H2891,TRUE,_xll.ohTrigger(RecalcTrigger,Trigger1M)),NA())</f>
        <v>1.8601881792835763E-2</v>
      </c>
      <c r="K2891" s="52">
        <f>IFERROR(_xll.qlIndexFixing(ONIndex1M,I2891,TRUE,_xll.ohTrigger(RecalcTrigger,Trigger1M)),NA())</f>
        <v>1.8591048262397436E-2</v>
      </c>
      <c r="L2891" s="52">
        <f>IFERROR(_xll.qlIndexFixing(Index3M,H2891,TRUE,_xll.ohTrigger(RecalcTrigger,Trigger3M)),NA())</f>
        <v>2.0157021614279926E-2</v>
      </c>
      <c r="M2891" s="52">
        <f>IFERROR(_xll.qlIndexFixing(ONIndex3M,I2891,TRUE,_xll.ohTrigger(RecalcTrigger,Trigger3M)),NA())</f>
        <v>2.0114549631271572E-2</v>
      </c>
      <c r="N2891" s="52">
        <f>IFERROR(_xll.qlIndexFixing(Index6M,$H2891,TRUE,_xll.ohTrigger(RecalcTrigger,Trigger6M)),NA())</f>
        <v>2.1716005421319764E-2</v>
      </c>
      <c r="O2891" s="52">
        <f>IFERROR(_xll.qlIndexFixing(ONIndex6M,I2891,TRUE,_xll.ohTrigger(RecalcTrigger,Trigger6M)),NA())</f>
        <v>2.1611645647388045E-2</v>
      </c>
      <c r="P2891" s="52">
        <f>IFERROR(_xll.qlIndexFixing(Index1Y,$H2891,TRUE,_xll.ohTrigger(RecalcTrigger,Trigger1Y)),NA())</f>
        <v>2.3627143153080555E-2</v>
      </c>
      <c r="Q2891" s="52">
        <f>IFERROR(_xll.qlIndexFixing(ONIndex1Y,I2891,TRUE,_xll.ohTrigger(RecalcTrigger,Trigger1Y)),NA())</f>
        <v>2.3375121467505977E-2</v>
      </c>
    </row>
    <row r="2892" spans="2:17" x14ac:dyDescent="0.2">
      <c r="B2892" s="46" t="s">
        <v>51</v>
      </c>
      <c r="D2892" s="49">
        <f>_xll.qlCalendarAdvance(LocalCalendar,$D2891,B2892,"f",FALSE)</f>
        <v>59905</v>
      </c>
      <c r="E2892" s="49">
        <f>_xll.qlInterestRateIndexValueDate(IndexON,D2892)</f>
        <v>59905</v>
      </c>
      <c r="F2892" s="52">
        <f>IFERROR(_xll.qlIndexFixing(IndexON,D2892,TRUE,_xll.ohTrigger(RecalcTrigger,TriggerON)),NA())</f>
        <v>1.6628940829788164E-2</v>
      </c>
      <c r="H2892" s="49">
        <f>_xll.qlCalendarAdvance(IborCalendar,$H2891,B2892,"f",FALSE)</f>
        <v>59889</v>
      </c>
      <c r="I2892" s="49">
        <f>_xll.qlInterestRateIndexValueDate(Index1M,$H2892)</f>
        <v>59891</v>
      </c>
      <c r="J2892" s="52">
        <f>IFERROR(_xll.qlIndexFixing(Index1M,$H2892,TRUE,_xll.ohTrigger(RecalcTrigger,Trigger1M)),NA())</f>
        <v>1.860097551511064E-2</v>
      </c>
      <c r="K2892" s="52">
        <f>IFERROR(_xll.qlIndexFixing(ONIndex1M,I2892,TRUE,_xll.ohTrigger(RecalcTrigger,Trigger1M)),NA())</f>
        <v>1.8589733905720607E-2</v>
      </c>
      <c r="L2892" s="52">
        <f>IFERROR(_xll.qlIndexFixing(Index3M,H2892,TRUE,_xll.ohTrigger(RecalcTrigger,Trigger3M)),NA())</f>
        <v>2.0155922491434441E-2</v>
      </c>
      <c r="M2892" s="52">
        <f>IFERROR(_xll.qlIndexFixing(ONIndex3M,I2892,TRUE,_xll.ohTrigger(RecalcTrigger,Trigger3M)),NA())</f>
        <v>2.01133974936063E-2</v>
      </c>
      <c r="N2892" s="52">
        <f>IFERROR(_xll.qlIndexFixing(Index6M,$H2892,TRUE,_xll.ohTrigger(RecalcTrigger,Trigger6M)),NA())</f>
        <v>2.1714963678642778E-2</v>
      </c>
      <c r="O2892" s="52">
        <f>IFERROR(_xll.qlIndexFixing(ONIndex6M,I2892,TRUE,_xll.ohTrigger(RecalcTrigger,Trigger6M)),NA())</f>
        <v>2.1610493755019888E-2</v>
      </c>
      <c r="P2892" s="52">
        <f>IFERROR(_xll.qlIndexFixing(Index1Y,$H2892,TRUE,_xll.ohTrigger(RecalcTrigger,Trigger1Y)),NA())</f>
        <v>2.3626219026068256E-2</v>
      </c>
      <c r="Q2892" s="52">
        <f>IFERROR(_xll.qlIndexFixing(ONIndex1Y,I2892,TRUE,_xll.ohTrigger(RecalcTrigger,Trigger1Y)),NA())</f>
        <v>2.3373965986674961E-2</v>
      </c>
    </row>
    <row r="2893" spans="2:17" x14ac:dyDescent="0.2">
      <c r="B2893" s="46" t="s">
        <v>51</v>
      </c>
      <c r="D2893" s="49">
        <f>_xll.qlCalendarAdvance(LocalCalendar,$D2892,B2893,"f",FALSE)</f>
        <v>59912</v>
      </c>
      <c r="E2893" s="49">
        <f>_xll.qlInterestRateIndexValueDate(IndexON,D2893)</f>
        <v>59912</v>
      </c>
      <c r="F2893" s="52">
        <f>IFERROR(_xll.qlIndexFixing(IndexON,D2893,TRUE,_xll.ohTrigger(RecalcTrigger,TriggerON)),NA())</f>
        <v>1.6627843768040051E-2</v>
      </c>
      <c r="H2893" s="49">
        <f>_xll.qlCalendarAdvance(IborCalendar,$H2892,B2893,"f",FALSE)</f>
        <v>59897</v>
      </c>
      <c r="I2893" s="49">
        <f>_xll.qlInterestRateIndexValueDate(Index1M,$H2893)</f>
        <v>59901</v>
      </c>
      <c r="J2893" s="52">
        <f>IFERROR(_xll.qlIndexFixing(Index1M,$H2893,TRUE,_xll.ohTrigger(RecalcTrigger,Trigger1M)),NA())</f>
        <v>1.8598755138643435E-2</v>
      </c>
      <c r="K2893" s="52">
        <f>IFERROR(_xll.qlIndexFixing(ONIndex1M,I2893,TRUE,_xll.ohTrigger(RecalcTrigger,Trigger1M)),NA())</f>
        <v>1.8587487199486219E-2</v>
      </c>
      <c r="L2893" s="52">
        <f>IFERROR(_xll.qlIndexFixing(Index3M,H2893,TRUE,_xll.ohTrigger(RecalcTrigger,Trigger3M)),NA())</f>
        <v>2.0154368513658094E-2</v>
      </c>
      <c r="M2893" s="52">
        <f>IFERROR(_xll.qlIndexFixing(ONIndex3M,I2893,TRUE,_xll.ohTrigger(RecalcTrigger,Trigger3M)),NA())</f>
        <v>2.0111286955342145E-2</v>
      </c>
      <c r="N2893" s="52">
        <f>IFERROR(_xll.qlIndexFixing(Index6M,$H2893,TRUE,_xll.ohTrigger(RecalcTrigger,Trigger6M)),NA())</f>
        <v>2.1711745425191425E-2</v>
      </c>
      <c r="O2893" s="52">
        <f>IFERROR(_xll.qlIndexFixing(ONIndex6M,I2893,TRUE,_xll.ohTrigger(RecalcTrigger,Trigger6M)),NA())</f>
        <v>2.1608296892074996E-2</v>
      </c>
      <c r="P2893" s="52">
        <f>IFERROR(_xll.qlIndexFixing(Index1Y,$H2893,TRUE,_xll.ohTrigger(RecalcTrigger,Trigger1Y)),NA())</f>
        <v>2.3624205550163133E-2</v>
      </c>
      <c r="Q2893" s="52">
        <f>IFERROR(_xll.qlIndexFixing(ONIndex1Y,I2893,TRUE,_xll.ohTrigger(RecalcTrigger,Trigger1Y)),NA())</f>
        <v>2.3371654709438694E-2</v>
      </c>
    </row>
    <row r="2894" spans="2:17" x14ac:dyDescent="0.2">
      <c r="B2894" s="46" t="s">
        <v>51</v>
      </c>
      <c r="D2894" s="49">
        <f>_xll.qlCalendarAdvance(LocalCalendar,$D2893,B2894,"f",FALSE)</f>
        <v>59919</v>
      </c>
      <c r="E2894" s="49">
        <f>_xll.qlInterestRateIndexValueDate(IndexON,D2894)</f>
        <v>59919</v>
      </c>
      <c r="F2894" s="52">
        <f>IFERROR(_xll.qlIndexFixing(IndexON,D2894,TRUE,_xll.ohTrigger(RecalcTrigger,TriggerON)),NA())</f>
        <v>1.6627062401468606E-2</v>
      </c>
      <c r="H2894" s="49">
        <f>_xll.qlCalendarAdvance(IborCalendar,$H2893,B2894,"f",FALSE)</f>
        <v>59904</v>
      </c>
      <c r="I2894" s="49">
        <f>_xll.qlInterestRateIndexValueDate(Index1M,$H2894)</f>
        <v>59908</v>
      </c>
      <c r="J2894" s="52">
        <f>IFERROR(_xll.qlIndexFixing(Index1M,$H2894,TRUE,_xll.ohTrigger(RecalcTrigger,Trigger1M)),NA())</f>
        <v>1.8597485890151321E-2</v>
      </c>
      <c r="K2894" s="52">
        <f>IFERROR(_xll.qlIndexFixing(ONIndex1M,I2894,TRUE,_xll.ohTrigger(RecalcTrigger,Trigger1M)),NA())</f>
        <v>1.8585809841953349E-2</v>
      </c>
      <c r="L2894" s="52">
        <f>IFERROR(_xll.qlIndexFixing(Index3M,H2894,TRUE,_xll.ohTrigger(RecalcTrigger,Trigger3M)),NA())</f>
        <v>2.0153780144124618E-2</v>
      </c>
      <c r="M2894" s="52">
        <f>IFERROR(_xll.qlIndexFixing(ONIndex3M,I2894,TRUE,_xll.ohTrigger(RecalcTrigger,Trigger3M)),NA())</f>
        <v>2.0109675511443825E-2</v>
      </c>
      <c r="N2894" s="52">
        <f>IFERROR(_xll.qlIndexFixing(Index6M,$H2894,TRUE,_xll.ohTrigger(RecalcTrigger,Trigger6M)),NA())</f>
        <v>2.1710724782900301E-2</v>
      </c>
      <c r="O2894" s="52">
        <f>IFERROR(_xll.qlIndexFixing(ONIndex6M,I2894,TRUE,_xll.ohTrigger(RecalcTrigger,Trigger6M)),NA())</f>
        <v>2.1606599061119169E-2</v>
      </c>
      <c r="P2894" s="52">
        <f>IFERROR(_xll.qlIndexFixing(Index1Y,$H2894,TRUE,_xll.ohTrigger(RecalcTrigger,Trigger1Y)),NA())</f>
        <v>2.3623304960118628E-2</v>
      </c>
      <c r="Q2894" s="52">
        <f>IFERROR(_xll.qlIndexFixing(ONIndex1Y,I2894,TRUE,_xll.ohTrigger(RecalcTrigger,Trigger1Y)),NA())</f>
        <v>2.336984423386923E-2</v>
      </c>
    </row>
    <row r="2895" spans="2:17" x14ac:dyDescent="0.2">
      <c r="B2895" s="46" t="s">
        <v>51</v>
      </c>
      <c r="D2895" s="49">
        <f>_xll.qlCalendarAdvance(LocalCalendar,$D2894,B2895,"f",FALSE)</f>
        <v>59926</v>
      </c>
      <c r="E2895" s="49">
        <f>_xll.qlInterestRateIndexValueDate(IndexON,D2895)</f>
        <v>59926</v>
      </c>
      <c r="F2895" s="52">
        <f>IFERROR(_xll.qlIndexFixing(IndexON,D2895,TRUE,_xll.ohTrigger(RecalcTrigger,TriggerON)),NA())</f>
        <v>1.6625676844466142E-2</v>
      </c>
      <c r="H2895" s="49">
        <f>_xll.qlCalendarAdvance(IborCalendar,$H2894,B2895,"f",FALSE)</f>
        <v>59911</v>
      </c>
      <c r="I2895" s="49">
        <f>_xll.qlInterestRateIndexValueDate(Index1M,$H2895)</f>
        <v>59915</v>
      </c>
      <c r="J2895" s="52">
        <f>IFERROR(_xll.qlIndexFixing(Index1M,$H2895,TRUE,_xll.ohTrigger(RecalcTrigger,Trigger1M)),NA())</f>
        <v>1.8596227256780892E-2</v>
      </c>
      <c r="K2895" s="52">
        <f>IFERROR(_xll.qlIndexFixing(ONIndex1M,I2895,TRUE,_xll.ohTrigger(RecalcTrigger,Trigger1M)),NA())</f>
        <v>1.8584530444885061E-2</v>
      </c>
      <c r="L2895" s="52">
        <f>IFERROR(_xll.qlIndexFixing(Index3M,H2895,TRUE,_xll.ohTrigger(RecalcTrigger,Trigger3M)),NA())</f>
        <v>2.0152224959044285E-2</v>
      </c>
      <c r="M2895" s="52">
        <f>IFERROR(_xll.qlIndexFixing(ONIndex3M,I2895,TRUE,_xll.ohTrigger(RecalcTrigger,Trigger3M)),NA())</f>
        <v>2.010855402821754E-2</v>
      </c>
      <c r="N2895" s="52">
        <f>IFERROR(_xll.qlIndexFixing(Index6M,$H2895,TRUE,_xll.ohTrigger(RecalcTrigger,Trigger6M)),NA())</f>
        <v>2.1709713585132146E-2</v>
      </c>
      <c r="O2895" s="52">
        <f>IFERROR(_xll.qlIndexFixing(ONIndex6M,I2895,TRUE,_xll.ohTrigger(RecalcTrigger,Trigger6M)),NA())</f>
        <v>2.1605478002193479E-2</v>
      </c>
      <c r="P2895" s="52">
        <f>IFERROR(_xll.qlIndexFixing(Index1Y,$H2895,TRUE,_xll.ohTrigger(RecalcTrigger,Trigger1Y)),NA())</f>
        <v>2.3622414329982647E-2</v>
      </c>
      <c r="Q2895" s="52">
        <f>IFERROR(_xll.qlIndexFixing(ONIndex1Y,I2895,TRUE,_xll.ohTrigger(RecalcTrigger,Trigger1Y)),NA())</f>
        <v>2.3368720860554859E-2</v>
      </c>
    </row>
    <row r="2896" spans="2:17" x14ac:dyDescent="0.2">
      <c r="B2896" s="46" t="s">
        <v>51</v>
      </c>
      <c r="D2896" s="49">
        <f>_xll.qlCalendarAdvance(LocalCalendar,$D2895,B2896,"f",FALSE)</f>
        <v>59933</v>
      </c>
      <c r="E2896" s="49">
        <f>_xll.qlInterestRateIndexValueDate(IndexON,D2896)</f>
        <v>59933</v>
      </c>
      <c r="F2896" s="52">
        <f>IFERROR(_xll.qlIndexFixing(IndexON,D2896,TRUE,_xll.ohTrigger(RecalcTrigger,TriggerON)),NA())</f>
        <v>1.6624606982640344E-2</v>
      </c>
      <c r="H2896" s="49">
        <f>_xll.qlCalendarAdvance(IborCalendar,$H2895,B2896,"f",FALSE)</f>
        <v>59918</v>
      </c>
      <c r="I2896" s="49">
        <f>_xll.qlInterestRateIndexValueDate(Index1M,$H2896)</f>
        <v>59923</v>
      </c>
      <c r="J2896" s="52">
        <f>IFERROR(_xll.qlIndexFixing(Index1M,$H2896,TRUE,_xll.ohTrigger(RecalcTrigger,Trigger1M)),NA())</f>
        <v>1.8594801816738761E-2</v>
      </c>
      <c r="K2896" s="52">
        <f>IFERROR(_xll.qlIndexFixing(ONIndex1M,I2896,TRUE,_xll.ohTrigger(RecalcTrigger,Trigger1M)),NA())</f>
        <v>1.8583081254437417E-2</v>
      </c>
      <c r="L2896" s="52">
        <f>IFERROR(_xll.qlIndexFixing(Index3M,H2896,TRUE,_xll.ohTrigger(RecalcTrigger,Trigger3M)),NA())</f>
        <v>2.0151016840053063E-2</v>
      </c>
      <c r="M2896" s="52">
        <f>IFERROR(_xll.qlIndexFixing(ONIndex3M,I2896,TRUE,_xll.ohTrigger(RecalcTrigger,Trigger3M)),NA())</f>
        <v>2.0107283708847845E-2</v>
      </c>
      <c r="N2896" s="52">
        <f>IFERROR(_xll.qlIndexFixing(Index6M,$H2896,TRUE,_xll.ohTrigger(RecalcTrigger,Trigger6M)),NA())</f>
        <v>2.1708569495246018E-2</v>
      </c>
      <c r="O2896" s="52">
        <f>IFERROR(_xll.qlIndexFixing(ONIndex6M,I2896,TRUE,_xll.ohTrigger(RecalcTrigger,Trigger6M)),NA())</f>
        <v>2.1604208231345012E-2</v>
      </c>
      <c r="P2896" s="52">
        <f>IFERROR(_xll.qlIndexFixing(Index1Y,$H2896,TRUE,_xll.ohTrigger(RecalcTrigger,Trigger1Y)),NA())</f>
        <v>2.3621408662742236E-2</v>
      </c>
      <c r="Q2896" s="52">
        <f>IFERROR(_xll.qlIndexFixing(ONIndex1Y,I2896,TRUE,_xll.ohTrigger(RecalcTrigger,Trigger1Y)),NA())</f>
        <v>2.3367448914806133E-2</v>
      </c>
    </row>
    <row r="2897" spans="2:17" x14ac:dyDescent="0.2">
      <c r="B2897" s="46" t="s">
        <v>51</v>
      </c>
      <c r="D2897" s="49">
        <f>_xll.qlCalendarAdvance(LocalCalendar,$D2896,B2897,"f",FALSE)</f>
        <v>59940</v>
      </c>
      <c r="E2897" s="49">
        <f>_xll.qlInterestRateIndexValueDate(IndexON,D2897)</f>
        <v>59940</v>
      </c>
      <c r="F2897" s="52">
        <f>IFERROR(_xll.qlIndexFixing(IndexON,D2897,TRUE,_xll.ohTrigger(RecalcTrigger,TriggerON)),NA())</f>
        <v>1.6623546187428673E-2</v>
      </c>
      <c r="H2897" s="49">
        <f>_xll.qlCalendarAdvance(IborCalendar,$H2896,B2897,"f",FALSE)</f>
        <v>59925</v>
      </c>
      <c r="I2897" s="49">
        <f>_xll.qlInterestRateIndexValueDate(Index1M,$H2897)</f>
        <v>59929</v>
      </c>
      <c r="J2897" s="52">
        <f>IFERROR(_xll.qlIndexFixing(Index1M,$H2897,TRUE,_xll.ohTrigger(RecalcTrigger,Trigger1M)),NA())</f>
        <v>1.8593741835374142E-2</v>
      </c>
      <c r="K2897" s="52">
        <f>IFERROR(_xll.qlIndexFixing(ONIndex1M,I2897,TRUE,_xll.ohTrigger(RecalcTrigger,Trigger1M)),NA())</f>
        <v>1.8582003446354634E-2</v>
      </c>
      <c r="L2897" s="52">
        <f>IFERROR(_xll.qlIndexFixing(Index3M,H2897,TRUE,_xll.ohTrigger(RecalcTrigger,Trigger3M)),NA())</f>
        <v>2.0150118754361096E-2</v>
      </c>
      <c r="M2897" s="52">
        <f>IFERROR(_xll.qlIndexFixing(ONIndex3M,I2897,TRUE,_xll.ohTrigger(RecalcTrigger,Trigger3M)),NA())</f>
        <v>2.0106338932750489E-2</v>
      </c>
      <c r="N2897" s="52">
        <f>IFERROR(_xll.qlIndexFixing(Index6M,$H2897,TRUE,_xll.ohTrigger(RecalcTrigger,Trigger6M)),NA())</f>
        <v>2.1707719523112023E-2</v>
      </c>
      <c r="O2897" s="52">
        <f>IFERROR(_xll.qlIndexFixing(ONIndex6M,I2897,TRUE,_xll.ohTrigger(RecalcTrigger,Trigger6M)),NA())</f>
        <v>2.1603263910723314E-2</v>
      </c>
      <c r="P2897" s="52">
        <f>IFERROR(_xll.qlIndexFixing(Index1Y,$H2897,TRUE,_xll.ohTrigger(RecalcTrigger,Trigger1Y)),NA())</f>
        <v>2.3620662949330559E-2</v>
      </c>
      <c r="Q2897" s="52">
        <f>IFERROR(_xll.qlIndexFixing(ONIndex1Y,I2897,TRUE,_xll.ohTrigger(RecalcTrigger,Trigger1Y)),NA())</f>
        <v>2.3366503292265861E-2</v>
      </c>
    </row>
    <row r="2898" spans="2:17" x14ac:dyDescent="0.2">
      <c r="B2898" s="46" t="s">
        <v>51</v>
      </c>
      <c r="D2898" s="49">
        <f>_xll.qlCalendarAdvance(LocalCalendar,$D2897,B2898,"f",FALSE)</f>
        <v>59947</v>
      </c>
      <c r="E2898" s="49">
        <f>_xll.qlInterestRateIndexValueDate(IndexON,D2898)</f>
        <v>59947</v>
      </c>
      <c r="F2898" s="52">
        <f>IFERROR(_xll.qlIndexFixing(IndexON,D2898,TRUE,_xll.ohTrigger(RecalcTrigger,TriggerON)),NA())</f>
        <v>1.6622803481212145E-2</v>
      </c>
      <c r="H2898" s="49">
        <f>_xll.qlCalendarAdvance(IborCalendar,$H2897,B2898,"f",FALSE)</f>
        <v>59932</v>
      </c>
      <c r="I2898" s="49">
        <f>_xll.qlInterestRateIndexValueDate(Index1M,$H2898)</f>
        <v>59936</v>
      </c>
      <c r="J2898" s="52">
        <f>IFERROR(_xll.qlIndexFixing(Index1M,$H2898,TRUE,_xll.ohTrigger(RecalcTrigger,Trigger1M)),NA())</f>
        <v>1.8591728870142311E-2</v>
      </c>
      <c r="K2898" s="52">
        <f>IFERROR(_xll.qlIndexFixing(ONIndex1M,I2898,TRUE,_xll.ohTrigger(RecalcTrigger,Trigger1M)),NA())</f>
        <v>1.8580755844892494E-2</v>
      </c>
      <c r="L2898" s="52">
        <f>IFERROR(_xll.qlIndexFixing(Index3M,H2898,TRUE,_xll.ohTrigger(RecalcTrigger,Trigger3M)),NA())</f>
        <v>2.0149570167541618E-2</v>
      </c>
      <c r="M2898" s="52">
        <f>IFERROR(_xll.qlIndexFixing(ONIndex3M,I2898,TRUE,_xll.ohTrigger(RecalcTrigger,Trigger3M)),NA())</f>
        <v>2.0105245320509724E-2</v>
      </c>
      <c r="N2898" s="52">
        <f>IFERROR(_xll.qlIndexFixing(Index6M,$H2898,TRUE,_xll.ohTrigger(RecalcTrigger,Trigger6M)),NA())</f>
        <v>2.1706736658831074E-2</v>
      </c>
      <c r="O2898" s="52">
        <f>IFERROR(_xll.qlIndexFixing(ONIndex6M,I2898,TRUE,_xll.ohTrigger(RecalcTrigger,Trigger6M)),NA())</f>
        <v>2.1602170877939031E-2</v>
      </c>
      <c r="P2898" s="52">
        <f>IFERROR(_xll.qlIndexFixing(Index1Y,$H2898,TRUE,_xll.ohTrigger(RecalcTrigger,Trigger1Y)),NA())</f>
        <v>2.3619802198762252E-2</v>
      </c>
      <c r="Q2898" s="52">
        <f>IFERROR(_xll.qlIndexFixing(ONIndex1Y,I2898,TRUE,_xll.ohTrigger(RecalcTrigger,Trigger1Y)),NA())</f>
        <v>2.336540909737117E-2</v>
      </c>
    </row>
    <row r="2899" spans="2:17" x14ac:dyDescent="0.2">
      <c r="B2899" s="46" t="s">
        <v>51</v>
      </c>
      <c r="D2899" s="49">
        <f>_xll.qlCalendarAdvance(LocalCalendar,$D2898,B2899,"f",FALSE)</f>
        <v>59954</v>
      </c>
      <c r="E2899" s="49">
        <f>_xll.qlInterestRateIndexValueDate(IndexON,D2899)</f>
        <v>59954</v>
      </c>
      <c r="F2899" s="52">
        <f>IFERROR(_xll.qlIndexFixing(IndexON,D2899,TRUE,_xll.ohTrigger(RecalcTrigger,TriggerON)),NA())</f>
        <v>1.662145179695429E-2</v>
      </c>
      <c r="H2899" s="49">
        <f>_xll.qlCalendarAdvance(IborCalendar,$H2898,B2899,"f",FALSE)</f>
        <v>59939</v>
      </c>
      <c r="I2899" s="49">
        <f>_xll.qlInterestRateIndexValueDate(Index1M,$H2899)</f>
        <v>59943</v>
      </c>
      <c r="J2899" s="52">
        <f>IFERROR(_xll.qlIndexFixing(Index1M,$H2899,TRUE,_xll.ohTrigger(RecalcTrigger,Trigger1M)),NA())</f>
        <v>1.8590511306437279E-2</v>
      </c>
      <c r="K2899" s="52">
        <f>IFERROR(_xll.qlIndexFixing(ONIndex1M,I2899,TRUE,_xll.ohTrigger(RecalcTrigger,Trigger1M)),NA())</f>
        <v>1.8579518842072318E-2</v>
      </c>
      <c r="L2899" s="52">
        <f>IFERROR(_xll.qlIndexFixing(Index3M,H2899,TRUE,_xll.ohTrigger(RecalcTrigger,Trigger3M)),NA())</f>
        <v>2.0148049899547917E-2</v>
      </c>
      <c r="M2899" s="52">
        <f>IFERROR(_xll.qlIndexFixing(ONIndex3M,I2899,TRUE,_xll.ohTrigger(RecalcTrigger,Trigger3M)),NA())</f>
        <v>2.0104160998757337E-2</v>
      </c>
      <c r="N2899" s="52">
        <f>IFERROR(_xll.qlIndexFixing(Index6M,$H2899,TRUE,_xll.ohTrigger(RecalcTrigger,Trigger6M)),NA())</f>
        <v>2.1705763239016868E-2</v>
      </c>
      <c r="O2899" s="52">
        <f>IFERROR(_xll.qlIndexFixing(ONIndex6M,I2899,TRUE,_xll.ohTrigger(RecalcTrigger,Trigger6M)),NA())</f>
        <v>2.1601087187201884E-2</v>
      </c>
      <c r="P2899" s="52">
        <f>IFERROR(_xll.qlIndexFixing(Index1Y,$H2899,TRUE,_xll.ohTrigger(RecalcTrigger,Trigger1Y)),NA())</f>
        <v>2.3618951407998728E-2</v>
      </c>
      <c r="Q2899" s="52">
        <f>IFERROR(_xll.qlIndexFixing(ONIndex1Y,I2899,TRUE,_xll.ohTrigger(RecalcTrigger,Trigger1Y)),NA())</f>
        <v>2.3364324628696309E-2</v>
      </c>
    </row>
    <row r="2900" spans="2:17" x14ac:dyDescent="0.2">
      <c r="B2900" s="46" t="s">
        <v>51</v>
      </c>
      <c r="D2900" s="49">
        <f>_xll.qlCalendarAdvance(LocalCalendar,$D2899,B2900,"f",FALSE)</f>
        <v>59961</v>
      </c>
      <c r="E2900" s="49">
        <f>_xll.qlInterestRateIndexValueDate(IndexON,D2900)</f>
        <v>59961</v>
      </c>
      <c r="F2900" s="52">
        <f>IFERROR(_xll.qlIndexFixing(IndexON,D2900,TRUE,_xll.ohTrigger(RecalcTrigger,TriggerON)),NA())</f>
        <v>1.6620418201664933E-2</v>
      </c>
      <c r="H2900" s="49">
        <f>_xll.qlCalendarAdvance(IborCalendar,$H2899,B2900,"f",FALSE)</f>
        <v>59946</v>
      </c>
      <c r="I2900" s="49">
        <f>_xll.qlInterestRateIndexValueDate(Index1M,$H2900)</f>
        <v>59951</v>
      </c>
      <c r="J2900" s="52">
        <f>IFERROR(_xll.qlIndexFixing(Index1M,$H2900,TRUE,_xll.ohTrigger(RecalcTrigger,Trigger1M)),NA())</f>
        <v>1.8589132801786163E-2</v>
      </c>
      <c r="K2900" s="52">
        <f>IFERROR(_xll.qlIndexFixing(ONIndex1M,I2900,TRUE,_xll.ohTrigger(RecalcTrigger,Trigger1M)),NA())</f>
        <v>1.8578118102388075E-2</v>
      </c>
      <c r="L2900" s="52">
        <f>IFERROR(_xll.qlIndexFixing(Index3M,H2900,TRUE,_xll.ohTrigger(RecalcTrigger,Trigger3M)),NA())</f>
        <v>2.014639272659835E-2</v>
      </c>
      <c r="M2900" s="52">
        <f>IFERROR(_xll.qlIndexFixing(ONIndex3M,I2900,TRUE,_xll.ohTrigger(RecalcTrigger,Trigger3M)),NA())</f>
        <v>2.0102933149894753E-2</v>
      </c>
      <c r="N2900" s="52">
        <f>IFERROR(_xll.qlIndexFixing(Index6M,$H2900,TRUE,_xll.ohTrigger(RecalcTrigger,Trigger6M)),NA())</f>
        <v>2.1704662323865736E-2</v>
      </c>
      <c r="O2900" s="52">
        <f>IFERROR(_xll.qlIndexFixing(ONIndex6M,I2900,TRUE,_xll.ohTrigger(RecalcTrigger,Trigger6M)),NA())</f>
        <v>2.1599860122831771E-2</v>
      </c>
      <c r="P2900" s="52">
        <f>IFERROR(_xll.qlIndexFixing(Index1Y,$H2900,TRUE,_xll.ohTrigger(RecalcTrigger,Trigger1Y)),NA())</f>
        <v>2.3617991271343956E-2</v>
      </c>
      <c r="Q2900" s="52">
        <f>IFERROR(_xll.qlIndexFixing(ONIndex1Y,I2900,TRUE,_xll.ohTrigger(RecalcTrigger,Trigger1Y)),NA())</f>
        <v>2.3363097145461253E-2</v>
      </c>
    </row>
    <row r="2901" spans="2:17" x14ac:dyDescent="0.2">
      <c r="B2901" s="46" t="s">
        <v>51</v>
      </c>
      <c r="D2901" s="49">
        <f>_xll.qlCalendarAdvance(LocalCalendar,$D2900,B2901,"f",FALSE)</f>
        <v>59968</v>
      </c>
      <c r="E2901" s="49">
        <f>_xll.qlInterestRateIndexValueDate(IndexON,D2901)</f>
        <v>59968</v>
      </c>
      <c r="F2901" s="52">
        <f>IFERROR(_xll.qlIndexFixing(IndexON,D2901,TRUE,_xll.ohTrigger(RecalcTrigger,TriggerON)),NA())</f>
        <v>1.6619393672989702E-2</v>
      </c>
      <c r="H2901" s="49">
        <f>_xll.qlCalendarAdvance(IborCalendar,$H2900,B2901,"f",FALSE)</f>
        <v>59953</v>
      </c>
      <c r="I2901" s="49">
        <f>_xll.qlInterestRateIndexValueDate(Index1M,$H2901)</f>
        <v>59957</v>
      </c>
      <c r="J2901" s="52">
        <f>IFERROR(_xll.qlIndexFixing(Index1M,$H2901,TRUE,_xll.ohTrigger(RecalcTrigger,Trigger1M)),NA())</f>
        <v>1.8588108021004548E-2</v>
      </c>
      <c r="K2901" s="52">
        <f>IFERROR(_xll.qlIndexFixing(ONIndex1M,I2901,TRUE,_xll.ohTrigger(RecalcTrigger,Trigger1M)),NA())</f>
        <v>1.8577076632038114E-2</v>
      </c>
      <c r="L2901" s="52">
        <f>IFERROR(_xll.qlIndexFixing(Index3M,H2901,TRUE,_xll.ohTrigger(RecalcTrigger,Trigger3M)),NA())</f>
        <v>2.0146510733962095E-2</v>
      </c>
      <c r="M2901" s="52">
        <f>IFERROR(_xll.qlIndexFixing(ONIndex3M,I2901,TRUE,_xll.ohTrigger(RecalcTrigger,Trigger3M)),NA())</f>
        <v>2.0102020226397954E-2</v>
      </c>
      <c r="N2901" s="52">
        <f>IFERROR(_xll.qlIndexFixing(Index6M,$H2901,TRUE,_xll.ohTrigger(RecalcTrigger,Trigger6M)),NA())</f>
        <v>2.1704431719465702E-2</v>
      </c>
      <c r="O2901" s="52">
        <f>IFERROR(_xll.qlIndexFixing(ONIndex6M,I2901,TRUE,_xll.ohTrigger(RecalcTrigger,Trigger6M)),NA())</f>
        <v>2.1598947831948934E-2</v>
      </c>
      <c r="P2901" s="52">
        <f>IFERROR(_xll.qlIndexFixing(Index1Y,$H2901,TRUE,_xll.ohTrigger(RecalcTrigger,Trigger1Y)),NA())</f>
        <v>2.361727970578404E-2</v>
      </c>
      <c r="Q2901" s="52">
        <f>IFERROR(_xll.qlIndexFixing(ONIndex1Y,I2901,TRUE,_xll.ohTrigger(RecalcTrigger,Trigger1Y)),NA())</f>
        <v>2.3362184869686331E-2</v>
      </c>
    </row>
    <row r="2902" spans="2:17" x14ac:dyDescent="0.2">
      <c r="B2902" s="46" t="s">
        <v>51</v>
      </c>
      <c r="D2902" s="49">
        <f>_xll.qlCalendarAdvance(LocalCalendar,$D2901,B2902,"f",FALSE)</f>
        <v>59975</v>
      </c>
      <c r="E2902" s="49">
        <f>_xll.qlInterestRateIndexValueDate(IndexON,D2902)</f>
        <v>59975</v>
      </c>
      <c r="F2902" s="52">
        <f>IFERROR(_xll.qlIndexFixing(IndexON,D2902,TRUE,_xll.ohTrigger(RecalcTrigger,TriggerON)),NA())</f>
        <v>1.6618378210981888E-2</v>
      </c>
      <c r="H2902" s="49">
        <f>_xll.qlCalendarAdvance(IborCalendar,$H2901,B2902,"f",FALSE)</f>
        <v>59960</v>
      </c>
      <c r="I2902" s="49">
        <f>_xll.qlInterestRateIndexValueDate(Index1M,$H2902)</f>
        <v>59964</v>
      </c>
      <c r="J2902" s="52">
        <f>IFERROR(_xll.qlIndexFixing(Index1M,$H2902,TRUE,_xll.ohTrigger(RecalcTrigger,Trigger1M)),NA())</f>
        <v>1.8587714046192798E-2</v>
      </c>
      <c r="K2902" s="52">
        <f>IFERROR(_xll.qlIndexFixing(ONIndex1M,I2902,TRUE,_xll.ohTrigger(RecalcTrigger,Trigger1M)),NA())</f>
        <v>1.8575871424824086E-2</v>
      </c>
      <c r="L2902" s="52">
        <f>IFERROR(_xll.qlIndexFixing(Index3M,H2902,TRUE,_xll.ohTrigger(RecalcTrigger,Trigger3M)),NA())</f>
        <v>2.0145509598704793E-2</v>
      </c>
      <c r="M2902" s="52">
        <f>IFERROR(_xll.qlIndexFixing(ONIndex3M,I2902,TRUE,_xll.ohTrigger(RecalcTrigger,Trigger3M)),NA())</f>
        <v>2.0100963775870895E-2</v>
      </c>
      <c r="N2902" s="52">
        <f>IFERROR(_xll.qlIndexFixing(Index6M,$H2902,TRUE,_xll.ohTrigger(RecalcTrigger,Trigger6M)),NA())</f>
        <v>2.1704074938279083E-2</v>
      </c>
      <c r="O2902" s="52">
        <f>IFERROR(_xll.qlIndexFixing(ONIndex6M,I2902,TRUE,_xll.ohTrigger(RecalcTrigger,Trigger6M)),NA())</f>
        <v>2.1597892167353194E-2</v>
      </c>
      <c r="P2902" s="52">
        <f>IFERROR(_xll.qlIndexFixing(Index1Y,$H2902,TRUE,_xll.ohTrigger(RecalcTrigger,Trigger1Y)),NA())</f>
        <v>2.3615742414663892E-2</v>
      </c>
      <c r="Q2902" s="52">
        <f>IFERROR(_xll.qlIndexFixing(ONIndex1Y,I2902,TRUE,_xll.ohTrigger(RecalcTrigger,Trigger1Y)),NA())</f>
        <v>2.3361129579511086E-2</v>
      </c>
    </row>
    <row r="2903" spans="2:17" x14ac:dyDescent="0.2">
      <c r="B2903" s="46" t="s">
        <v>51</v>
      </c>
      <c r="D2903" s="49">
        <f>_xll.qlCalendarAdvance(LocalCalendar,$D2902,B2903,"f",FALSE)</f>
        <v>59982</v>
      </c>
      <c r="E2903" s="49">
        <f>_xll.qlInterestRateIndexValueDate(IndexON,D2903)</f>
        <v>59982</v>
      </c>
      <c r="F2903" s="52">
        <f>IFERROR(_xll.qlIndexFixing(IndexON,D2903,TRUE,_xll.ohTrigger(RecalcTrigger,TriggerON)),NA())</f>
        <v>1.66173718155882E-2</v>
      </c>
      <c r="H2903" s="49">
        <f>_xll.qlCalendarAdvance(IborCalendar,$H2902,B2903,"f",FALSE)</f>
        <v>59967</v>
      </c>
      <c r="I2903" s="49">
        <f>_xll.qlInterestRateIndexValueDate(Index1M,$H2903)</f>
        <v>59971</v>
      </c>
      <c r="J2903" s="52">
        <f>IFERROR(_xll.qlIndexFixing(Index1M,$H2903,TRUE,_xll.ohTrigger(RecalcTrigger,Trigger1M)),NA())</f>
        <v>1.8586540333643712E-2</v>
      </c>
      <c r="K2903" s="52">
        <f>IFERROR(_xll.qlIndexFixing(ONIndex1M,I2903,TRUE,_xll.ohTrigger(RecalcTrigger,Trigger1M)),NA())</f>
        <v>1.8574676816331959E-2</v>
      </c>
      <c r="L2903" s="52">
        <f>IFERROR(_xll.qlIndexFixing(Index3M,H2903,TRUE,_xll.ohTrigger(RecalcTrigger,Trigger3M)),NA())</f>
        <v>2.0144517801402247E-2</v>
      </c>
      <c r="M2903" s="52">
        <f>IFERROR(_xll.qlIndexFixing(ONIndex3M,I2903,TRUE,_xll.ohTrigger(RecalcTrigger,Trigger3M)),NA())</f>
        <v>2.0099916615752278E-2</v>
      </c>
      <c r="N2903" s="52">
        <f>IFERROR(_xll.qlIndexFixing(Index6M,$H2903,TRUE,_xll.ohTrigger(RecalcTrigger,Trigger6M)),NA())</f>
        <v>2.1703140533356952E-2</v>
      </c>
      <c r="O2903" s="52">
        <f>IFERROR(_xll.qlIndexFixing(ONIndex6M,I2903,TRUE,_xll.ohTrigger(RecalcTrigger,Trigger6M)),NA())</f>
        <v>2.1596845844964463E-2</v>
      </c>
      <c r="P2903" s="52">
        <f>IFERROR(_xll.qlIndexFixing(Index1Y,$H2903,TRUE,_xll.ohTrigger(RecalcTrigger,Trigger1Y)),NA())</f>
        <v>2.3614930804081755E-2</v>
      </c>
      <c r="Q2903" s="52">
        <f>IFERROR(_xll.qlIndexFixing(ONIndex1Y,I2903,TRUE,_xll.ohTrigger(RecalcTrigger,Trigger1Y)),NA())</f>
        <v>2.3360084015475735E-2</v>
      </c>
    </row>
    <row r="2904" spans="2:17" x14ac:dyDescent="0.2">
      <c r="B2904" s="46" t="s">
        <v>51</v>
      </c>
      <c r="D2904" s="49">
        <f>_xll.qlCalendarAdvance(LocalCalendar,$D2903,B2904,"f",FALSE)</f>
        <v>59989</v>
      </c>
      <c r="E2904" s="49">
        <f>_xll.qlInterestRateIndexValueDate(IndexON,D2904)</f>
        <v>59989</v>
      </c>
      <c r="F2904" s="52">
        <f>IFERROR(_xll.qlIndexFixing(IndexON,D2904,TRUE,_xll.ohTrigger(RecalcTrigger,TriggerON)),NA())</f>
        <v>1.6616374486808638E-2</v>
      </c>
      <c r="H2904" s="49">
        <f>_xll.qlCalendarAdvance(IborCalendar,$H2903,B2904,"f",FALSE)</f>
        <v>59974</v>
      </c>
      <c r="I2904" s="49">
        <f>_xll.qlInterestRateIndexValueDate(Index1M,$H2904)</f>
        <v>59978</v>
      </c>
      <c r="J2904" s="52">
        <f>IFERROR(_xll.qlIndexFixing(Index1M,$H2904,TRUE,_xll.ohTrigger(RecalcTrigger,Trigger1M)),NA())</f>
        <v>1.8585377236180211E-2</v>
      </c>
      <c r="K2904" s="52">
        <f>IFERROR(_xll.qlIndexFixing(ONIndex1M,I2904,TRUE,_xll.ohTrigger(RecalcTrigger,Trigger1M)),NA())</f>
        <v>1.8573492806241987E-2</v>
      </c>
      <c r="L2904" s="52">
        <f>IFERROR(_xll.qlIndexFixing(Index3M,H2904,TRUE,_xll.ohTrigger(RecalcTrigger,Trigger3M)),NA())</f>
        <v>2.0143535342046638E-2</v>
      </c>
      <c r="M2904" s="52">
        <f>IFERROR(_xll.qlIndexFixing(ONIndex3M,I2904,TRUE,_xll.ohTrigger(RecalcTrigger,Trigger3M)),NA())</f>
        <v>2.0098878745962168E-2</v>
      </c>
      <c r="N2904" s="52">
        <f>IFERROR(_xll.qlIndexFixing(Index6M,$H2904,TRUE,_xll.ohTrigger(RecalcTrigger,Trigger6M)),NA())</f>
        <v>2.1702215573969608E-2</v>
      </c>
      <c r="O2904" s="52">
        <f>IFERROR(_xll.qlIndexFixing(ONIndex6M,I2904,TRUE,_xll.ohTrigger(RecalcTrigger,Trigger6M)),NA())</f>
        <v>2.1595808864303123E-2</v>
      </c>
      <c r="P2904" s="52">
        <f>IFERROR(_xll.qlIndexFixing(Index1Y,$H2904,TRUE,_xll.ohTrigger(RecalcTrigger,Trigger1Y)),NA())</f>
        <v>2.3614129152535076E-2</v>
      </c>
      <c r="Q2904" s="52">
        <f>IFERROR(_xll.qlIndexFixing(ONIndex1Y,I2904,TRUE,_xll.ohTrigger(RecalcTrigger,Trigger1Y)),NA())</f>
        <v>2.3359048177580277E-2</v>
      </c>
    </row>
    <row r="2905" spans="2:17" x14ac:dyDescent="0.2">
      <c r="B2905" s="46" t="s">
        <v>51</v>
      </c>
      <c r="D2905" s="49">
        <f>_xll.qlCalendarAdvance(LocalCalendar,$D2904,B2905,"f",FALSE)</f>
        <v>59996</v>
      </c>
      <c r="E2905" s="49">
        <f>_xll.qlInterestRateIndexValueDate(IndexON,D2905)</f>
        <v>59996</v>
      </c>
      <c r="F2905" s="52">
        <f>IFERROR(_xll.qlIndexFixing(IndexON,D2905,TRUE,_xll.ohTrigger(RecalcTrigger,TriggerON)),NA())</f>
        <v>1.6615386224669848E-2</v>
      </c>
      <c r="H2905" s="49">
        <f>_xll.qlCalendarAdvance(IborCalendar,$H2904,B2905,"f",FALSE)</f>
        <v>59981</v>
      </c>
      <c r="I2905" s="49">
        <f>_xll.qlInterestRateIndexValueDate(Index1M,$H2905)</f>
        <v>59985</v>
      </c>
      <c r="J2905" s="52">
        <f>IFERROR(_xll.qlIndexFixing(Index1M,$H2905,TRUE,_xll.ohTrigger(RecalcTrigger,Trigger1M)),NA())</f>
        <v>1.858422475380745E-2</v>
      </c>
      <c r="K2905" s="52">
        <f>IFERROR(_xll.qlIndexFixing(ONIndex1M,I2905,TRUE,_xll.ohTrigger(RecalcTrigger,Trigger1M)),NA())</f>
        <v>1.8572319394714043E-2</v>
      </c>
      <c r="L2905" s="52">
        <f>IFERROR(_xll.qlIndexFixing(Index3M,H2905,TRUE,_xll.ohTrigger(RecalcTrigger,Trigger3M)),NA())</f>
        <v>2.0142562220632754E-2</v>
      </c>
      <c r="M2905" s="52">
        <f>IFERROR(_xll.qlIndexFixing(ONIndex3M,I2905,TRUE,_xll.ohTrigger(RecalcTrigger,Trigger3M)),NA())</f>
        <v>2.0097850166500564E-2</v>
      </c>
      <c r="N2905" s="52">
        <f>IFERROR(_xll.qlIndexFixing(Index6M,$H2905,TRUE,_xll.ohTrigger(RecalcTrigger,Trigger6M)),NA())</f>
        <v>2.1701300060104022E-2</v>
      </c>
      <c r="O2905" s="52">
        <f>IFERROR(_xll.qlIndexFixing(ONIndex6M,I2905,TRUE,_xll.ohTrigger(RecalcTrigger,Trigger6M)),NA())</f>
        <v>2.1594781226008664E-2</v>
      </c>
      <c r="P2905" s="52">
        <f>IFERROR(_xll.qlIndexFixing(Index1Y,$H2905,TRUE,_xll.ohTrigger(RecalcTrigger,Trigger1Y)),NA())</f>
        <v>2.3613337460000203E-2</v>
      </c>
      <c r="Q2905" s="52">
        <f>IFERROR(_xll.qlIndexFixing(ONIndex1Y,I2905,TRUE,_xll.ohTrigger(RecalcTrigger,Trigger1Y)),NA())</f>
        <v>2.3358022065824713E-2</v>
      </c>
    </row>
    <row r="2906" spans="2:17" x14ac:dyDescent="0.2">
      <c r="B2906" s="46" t="s">
        <v>51</v>
      </c>
      <c r="D2906" s="49">
        <f>_xll.qlCalendarAdvance(LocalCalendar,$D2905,B2906,"f",FALSE)</f>
        <v>60003</v>
      </c>
      <c r="E2906" s="49">
        <f>_xll.qlInterestRateIndexValueDate(IndexON,D2906)</f>
        <v>60003</v>
      </c>
      <c r="F2906" s="52">
        <f>IFERROR(_xll.qlIndexFixing(IndexON,D2906,TRUE,_xll.ohTrigger(RecalcTrigger,TriggerON)),NA())</f>
        <v>1.661440702922512E-2</v>
      </c>
      <c r="H2906" s="49">
        <f>_xll.qlCalendarAdvance(IborCalendar,$H2905,B2906,"f",FALSE)</f>
        <v>59988</v>
      </c>
      <c r="I2906" s="49">
        <f>_xll.qlInterestRateIndexValueDate(Index1M,$H2906)</f>
        <v>59992</v>
      </c>
      <c r="J2906" s="52">
        <f>IFERROR(_xll.qlIndexFixing(Index1M,$H2906,TRUE,_xll.ohTrigger(RecalcTrigger,Trigger1M)),NA())</f>
        <v>1.8582684179192732E-2</v>
      </c>
      <c r="K2906" s="52">
        <f>IFERROR(_xll.qlIndexFixing(ONIndex1M,I2906,TRUE,_xll.ohTrigger(RecalcTrigger,Trigger1M)),NA())</f>
        <v>1.8571156581828063E-2</v>
      </c>
      <c r="L2906" s="52">
        <f>IFERROR(_xll.qlIndexFixing(Index3M,H2906,TRUE,_xll.ohTrigger(RecalcTrigger,Trigger3M)),NA())</f>
        <v>2.0141103037103505E-2</v>
      </c>
      <c r="M2906" s="52">
        <f>IFERROR(_xll.qlIndexFixing(ONIndex3M,I2906,TRUE,_xll.ohTrigger(RecalcTrigger,Trigger3M)),NA())</f>
        <v>2.0096830877607275E-2</v>
      </c>
      <c r="N2906" s="52">
        <f>IFERROR(_xll.qlIndexFixing(Index6M,$H2906,TRUE,_xll.ohTrigger(RecalcTrigger,Trigger6M)),NA())</f>
        <v>2.1699803826533439E-2</v>
      </c>
      <c r="O2906" s="52">
        <f>IFERROR(_xll.qlIndexFixing(ONIndex6M,I2906,TRUE,_xll.ohTrigger(RecalcTrigger,Trigger6M)),NA())</f>
        <v>2.1593762929521532E-2</v>
      </c>
      <c r="P2906" s="52">
        <f>IFERROR(_xll.qlIndexFixing(Index1Y,$H2906,TRUE,_xll.ohTrigger(RecalcTrigger,Trigger1Y)),NA())</f>
        <v>2.3612555726453707E-2</v>
      </c>
      <c r="Q2906" s="52">
        <f>IFERROR(_xll.qlIndexFixing(ONIndex1Y,I2906,TRUE,_xll.ohTrigger(RecalcTrigger,Trigger1Y)),NA())</f>
        <v>2.3357005680288978E-2</v>
      </c>
    </row>
    <row r="2907" spans="2:17" x14ac:dyDescent="0.2">
      <c r="B2907" s="46" t="s">
        <v>51</v>
      </c>
      <c r="D2907" s="49">
        <f>_xll.qlCalendarAdvance(LocalCalendar,$D2906,B2907,"f",FALSE)</f>
        <v>60010</v>
      </c>
      <c r="E2907" s="49">
        <f>_xll.qlInterestRateIndexValueDate(IndexON,D2907)</f>
        <v>60010</v>
      </c>
      <c r="F2907" s="52">
        <f>IFERROR(_xll.qlIndexFixing(IndexON,D2907,TRUE,_xll.ohTrigger(RecalcTrigger,TriggerON)),NA())</f>
        <v>1.6613436900367873E-2</v>
      </c>
      <c r="H2907" s="49">
        <f>_xll.qlCalendarAdvance(IborCalendar,$H2906,B2907,"f",FALSE)</f>
        <v>59995</v>
      </c>
      <c r="I2907" s="49">
        <f>_xll.qlInterestRateIndexValueDate(Index1M,$H2907)</f>
        <v>60001</v>
      </c>
      <c r="J2907" s="52">
        <f>IFERROR(_xll.qlIndexFixing(Index1M,$H2907,TRUE,_xll.ohTrigger(RecalcTrigger,Trigger1M)),NA())</f>
        <v>1.8581230761878231E-2</v>
      </c>
      <c r="K2907" s="52">
        <f>IFERROR(_xll.qlIndexFixing(ONIndex1M,I2907,TRUE,_xll.ohTrigger(RecalcTrigger,Trigger1M)),NA())</f>
        <v>1.8569677110003013E-2</v>
      </c>
      <c r="L2907" s="52">
        <f>IFERROR(_xll.qlIndexFixing(Index3M,H2907,TRUE,_xll.ohTrigger(RecalcTrigger,Trigger3M)),NA())</f>
        <v>2.0139876818817036E-2</v>
      </c>
      <c r="M2907" s="52">
        <f>IFERROR(_xll.qlIndexFixing(ONIndex3M,I2907,TRUE,_xll.ohTrigger(RecalcTrigger,Trigger3M)),NA())</f>
        <v>2.0095534014430427E-2</v>
      </c>
      <c r="N2907" s="52">
        <f>IFERROR(_xll.qlIndexFixing(Index6M,$H2907,TRUE,_xll.ohTrigger(RecalcTrigger,Trigger6M)),NA())</f>
        <v>2.1698651962207986E-2</v>
      </c>
      <c r="O2907" s="52">
        <f>IFERROR(_xll.qlIndexFixing(ONIndex6M,I2907,TRUE,_xll.ohTrigger(RecalcTrigger,Trigger6M)),NA())</f>
        <v>2.1592467418383166E-2</v>
      </c>
      <c r="P2907" s="52">
        <f>IFERROR(_xll.qlIndexFixing(Index1Y,$H2907,TRUE,_xll.ohTrigger(RecalcTrigger,Trigger1Y)),NA())</f>
        <v>2.3611565274043865E-2</v>
      </c>
      <c r="Q2907" s="52">
        <f>IFERROR(_xll.qlIndexFixing(ONIndex1Y,I2907,TRUE,_xll.ohTrigger(RecalcTrigger,Trigger1Y)),NA())</f>
        <v>2.3355713190573724E-2</v>
      </c>
    </row>
    <row r="2908" spans="2:17" x14ac:dyDescent="0.2">
      <c r="B2908" s="46" t="s">
        <v>51</v>
      </c>
      <c r="D2908" s="49">
        <f>_xll.qlCalendarAdvance(LocalCalendar,$D2907,B2908,"f",FALSE)</f>
        <v>60017</v>
      </c>
      <c r="E2908" s="49">
        <f>_xll.qlInterestRateIndexValueDate(IndexON,D2908)</f>
        <v>60017</v>
      </c>
      <c r="F2908" s="52">
        <f>IFERROR(_xll.qlIndexFixing(IndexON,D2908,TRUE,_xll.ohTrigger(RecalcTrigger,TriggerON)),NA())</f>
        <v>1.6612475838151397E-2</v>
      </c>
      <c r="H2908" s="49">
        <f>_xll.qlCalendarAdvance(IborCalendar,$H2907,B2908,"f",FALSE)</f>
        <v>60002</v>
      </c>
      <c r="I2908" s="49">
        <f>_xll.qlInterestRateIndexValueDate(Index1M,$H2908)</f>
        <v>60006</v>
      </c>
      <c r="J2908" s="52">
        <f>IFERROR(_xll.qlIndexFixing(Index1M,$H2908,TRUE,_xll.ohTrigger(RecalcTrigger,Trigger1M)),NA())</f>
        <v>1.8580430889613808E-2</v>
      </c>
      <c r="K2908" s="52">
        <f>IFERROR(_xll.qlIndexFixing(ONIndex1M,I2908,TRUE,_xll.ohTrigger(RecalcTrigger,Trigger1M)),NA())</f>
        <v>1.8568862751582316E-2</v>
      </c>
      <c r="L2908" s="52">
        <f>IFERROR(_xll.qlIndexFixing(Index3M,H2908,TRUE,_xll.ohTrigger(RecalcTrigger,Trigger3M)),NA())</f>
        <v>2.0139202256002638E-2</v>
      </c>
      <c r="M2908" s="52">
        <f>IFERROR(_xll.qlIndexFixing(ONIndex3M,I2908,TRUE,_xll.ohTrigger(RecalcTrigger,Trigger3M)),NA())</f>
        <v>2.009482017072628E-2</v>
      </c>
      <c r="N2908" s="52">
        <f>IFERROR(_xll.qlIndexFixing(Index6M,$H2908,TRUE,_xll.ohTrigger(RecalcTrigger,Trigger6M)),NA())</f>
        <v>2.1698018783949311E-2</v>
      </c>
      <c r="O2908" s="52">
        <f>IFERROR(_xll.qlIndexFixing(ONIndex6M,I2908,TRUE,_xll.ohTrigger(RecalcTrigger,Trigger6M)),NA())</f>
        <v>2.1591754362768611E-2</v>
      </c>
      <c r="P2908" s="52">
        <f>IFERROR(_xll.qlIndexFixing(Index1Y,$H2908,TRUE,_xll.ohTrigger(RecalcTrigger,Trigger1Y)),NA())</f>
        <v>2.3611022136233631E-2</v>
      </c>
      <c r="Q2908" s="52">
        <f>IFERROR(_xll.qlIndexFixing(ONIndex1Y,I2908,TRUE,_xll.ohTrigger(RecalcTrigger,Trigger1Y)),NA())</f>
        <v>2.3355002087637189E-2</v>
      </c>
    </row>
    <row r="2909" spans="2:17" x14ac:dyDescent="0.2">
      <c r="B2909" s="46" t="s">
        <v>51</v>
      </c>
      <c r="D2909" s="49">
        <f>_xll.qlCalendarAdvance(LocalCalendar,$D2908,B2909,"f",FALSE)</f>
        <v>60024</v>
      </c>
      <c r="E2909" s="49">
        <f>_xll.qlInterestRateIndexValueDate(IndexON,D2909)</f>
        <v>60024</v>
      </c>
      <c r="F2909" s="52">
        <f>IFERROR(_xll.qlIndexFixing(IndexON,D2909,TRUE,_xll.ohTrigger(RecalcTrigger,TriggerON)),NA())</f>
        <v>1.6611523842549047E-2</v>
      </c>
      <c r="H2909" s="49">
        <f>_xll.qlCalendarAdvance(IborCalendar,$H2908,B2909,"f",FALSE)</f>
        <v>60009</v>
      </c>
      <c r="I2909" s="49">
        <f>_xll.qlInterestRateIndexValueDate(Index1M,$H2909)</f>
        <v>60013</v>
      </c>
      <c r="J2909" s="52">
        <f>IFERROR(_xll.qlIndexFixing(Index1M,$H2909,TRUE,_xll.ohTrigger(RecalcTrigger,Trigger1M)),NA())</f>
        <v>1.857932016660957E-2</v>
      </c>
      <c r="K2909" s="52">
        <f>IFERROR(_xll.qlIndexFixing(ONIndex1M,I2909,TRUE,_xll.ohTrigger(RecalcTrigger,Trigger1M)),NA())</f>
        <v>1.8567731734302484E-2</v>
      </c>
      <c r="L2909" s="52">
        <f>IFERROR(_xll.qlIndexFixing(Index3M,H2909,TRUE,_xll.ohTrigger(RecalcTrigger,Trigger3M)),NA())</f>
        <v>2.0138265871542556E-2</v>
      </c>
      <c r="M2909" s="52">
        <f>IFERROR(_xll.qlIndexFixing(ONIndex3M,I2909,TRUE,_xll.ohTrigger(RecalcTrigger,Trigger3M)),NA())</f>
        <v>2.0093828753058318E-2</v>
      </c>
      <c r="N2909" s="52">
        <f>IFERROR(_xll.qlIndexFixing(Index6M,$H2909,TRUE,_xll.ohTrigger(RecalcTrigger,Trigger6M)),NA())</f>
        <v>2.1697140430018521E-2</v>
      </c>
      <c r="O2909" s="52">
        <f>IFERROR(_xll.qlIndexFixing(ONIndex6M,I2909,TRUE,_xll.ohTrigger(RecalcTrigger,Trigger6M)),NA())</f>
        <v>2.1590764092422887E-2</v>
      </c>
      <c r="P2909" s="52">
        <f>IFERROR(_xll.qlIndexFixing(Index1Y,$H2909,TRUE,_xll.ohTrigger(RecalcTrigger,Trigger1Y)),NA())</f>
        <v>2.3610270279514501E-2</v>
      </c>
      <c r="Q2909" s="52">
        <f>IFERROR(_xll.qlIndexFixing(ONIndex1Y,I2909,TRUE,_xll.ohTrigger(RecalcTrigger,Trigger1Y)),NA())</f>
        <v>2.3354014880681007E-2</v>
      </c>
    </row>
    <row r="2910" spans="2:17" x14ac:dyDescent="0.2">
      <c r="B2910" s="46" t="s">
        <v>51</v>
      </c>
      <c r="D2910" s="49">
        <f>_xll.qlCalendarAdvance(LocalCalendar,$D2909,B2910,"f",FALSE)</f>
        <v>60031</v>
      </c>
      <c r="E2910" s="49">
        <f>_xll.qlInterestRateIndexValueDate(IndexON,D2910)</f>
        <v>60031</v>
      </c>
      <c r="F2910" s="52">
        <f>IFERROR(_xll.qlIndexFixing(IndexON,D2910,TRUE,_xll.ohTrigger(RecalcTrigger,TriggerON)),NA())</f>
        <v>1.6610580913587469E-2</v>
      </c>
      <c r="H2910" s="49">
        <f>_xll.qlCalendarAdvance(IborCalendar,$H2909,B2910,"f",FALSE)</f>
        <v>60016</v>
      </c>
      <c r="I2910" s="49">
        <f>_xll.qlInterestRateIndexValueDate(Index1M,$H2910)</f>
        <v>60020</v>
      </c>
      <c r="J2910" s="52">
        <f>IFERROR(_xll.qlIndexFixing(Index1M,$H2910,TRUE,_xll.ohTrigger(RecalcTrigger,Trigger1M)),NA())</f>
        <v>1.8578220058125261E-2</v>
      </c>
      <c r="K2910" s="52">
        <f>IFERROR(_xll.qlIndexFixing(ONIndex1M,I2910,TRUE,_xll.ohTrigger(RecalcTrigger,Trigger1M)),NA())</f>
        <v>1.8566611315664616E-2</v>
      </c>
      <c r="L2910" s="52">
        <f>IFERROR(_xll.qlIndexFixing(Index3M,H2910,TRUE,_xll.ohTrigger(RecalcTrigger,Trigger3M)),NA())</f>
        <v>2.0137338824466968E-2</v>
      </c>
      <c r="M2910" s="52">
        <f>IFERROR(_xll.qlIndexFixing(ONIndex3M,I2910,TRUE,_xll.ohTrigger(RecalcTrigger,Trigger3M)),NA())</f>
        <v>2.0092846625718863E-2</v>
      </c>
      <c r="N2910" s="52">
        <f>IFERROR(_xll.qlIndexFixing(Index6M,$H2910,TRUE,_xll.ohTrigger(RecalcTrigger,Trigger6M)),NA())</f>
        <v>2.1696271520978062E-2</v>
      </c>
      <c r="O2910" s="52">
        <f>IFERROR(_xll.qlIndexFixing(ONIndex6M,I2910,TRUE,_xll.ohTrigger(RecalcTrigger,Trigger6M)),NA())</f>
        <v>2.1589783164364107E-2</v>
      </c>
      <c r="P2910" s="52">
        <f>IFERROR(_xll.qlIndexFixing(Index1Y,$H2910,TRUE,_xll.ohTrigger(RecalcTrigger,Trigger1Y)),NA())</f>
        <v>2.3609528381693515E-2</v>
      </c>
      <c r="Q2910" s="52">
        <f>IFERROR(_xll.qlIndexFixing(ONIndex1Y,I2910,TRUE,_xll.ohTrigger(RecalcTrigger,Trigger1Y)),NA())</f>
        <v>2.3353037399944654E-2</v>
      </c>
    </row>
    <row r="2911" spans="2:17" x14ac:dyDescent="0.2">
      <c r="B2911" s="46" t="s">
        <v>51</v>
      </c>
      <c r="D2911" s="49">
        <f>_xll.qlCalendarAdvance(LocalCalendar,$D2910,B2911,"f",FALSE)</f>
        <v>60038</v>
      </c>
      <c r="E2911" s="49">
        <f>_xll.qlInterestRateIndexValueDate(IndexON,D2911)</f>
        <v>60038</v>
      </c>
      <c r="F2911" s="52">
        <f>IFERROR(_xll.qlIndexFixing(IndexON,D2911,TRUE,_xll.ohTrigger(RecalcTrigger,TriggerON)),NA())</f>
        <v>1.6609647051240017E-2</v>
      </c>
      <c r="H2911" s="49">
        <f>_xll.qlCalendarAdvance(IborCalendar,$H2910,B2911,"f",FALSE)</f>
        <v>60023</v>
      </c>
      <c r="I2911" s="49">
        <f>_xll.qlInterestRateIndexValueDate(Index1M,$H2911)</f>
        <v>60028</v>
      </c>
      <c r="J2911" s="52">
        <f>IFERROR(_xll.qlIndexFixing(Index1M,$H2911,TRUE,_xll.ohTrigger(RecalcTrigger,Trigger1M)),NA())</f>
        <v>1.8577378100993719E-2</v>
      </c>
      <c r="K2911" s="52">
        <f>IFERROR(_xll.qlIndexFixing(ONIndex1M,I2911,TRUE,_xll.ohTrigger(RecalcTrigger,Trigger1M)),NA())</f>
        <v>1.856534381500019E-2</v>
      </c>
      <c r="L2911" s="52">
        <f>IFERROR(_xll.qlIndexFixing(Index3M,H2911,TRUE,_xll.ohTrigger(RecalcTrigger,Trigger3M)),NA())</f>
        <v>2.0136789337390881E-2</v>
      </c>
      <c r="M2911" s="52">
        <f>IFERROR(_xll.qlIndexFixing(ONIndex3M,I2911,TRUE,_xll.ohTrigger(RecalcTrigger,Trigger3M)),NA())</f>
        <v>2.0091735570311187E-2</v>
      </c>
      <c r="N2911" s="52">
        <f>IFERROR(_xll.qlIndexFixing(Index6M,$H2911,TRUE,_xll.ohTrigger(RecalcTrigger,Trigger6M)),NA())</f>
        <v>2.1695883411630354E-2</v>
      </c>
      <c r="O2911" s="52">
        <f>IFERROR(_xll.qlIndexFixing(ONIndex6M,I2911,TRUE,_xll.ohTrigger(RecalcTrigger,Trigger6M)),NA())</f>
        <v>2.1588673542609627E-2</v>
      </c>
      <c r="P2911" s="52">
        <f>IFERROR(_xll.qlIndexFixing(Index1Y,$H2911,TRUE,_xll.ohTrigger(RecalcTrigger,Trigger1Y)),NA())</f>
        <v>2.3608692693010108E-2</v>
      </c>
      <c r="Q2911" s="52">
        <f>IFERROR(_xll.qlIndexFixing(ONIndex1Y,I2911,TRUE,_xll.ohTrigger(RecalcTrigger,Trigger1Y)),NA())</f>
        <v>2.3351932188502289E-2</v>
      </c>
    </row>
    <row r="2912" spans="2:17" x14ac:dyDescent="0.2">
      <c r="B2912" s="46" t="s">
        <v>51</v>
      </c>
      <c r="D2912" s="49">
        <f>_xll.qlCalendarAdvance(LocalCalendar,$D2911,B2912,"f",FALSE)</f>
        <v>60045</v>
      </c>
      <c r="E2912" s="49">
        <f>_xll.qlInterestRateIndexValueDate(IndexON,D2912)</f>
        <v>60045</v>
      </c>
      <c r="F2912" s="52">
        <f>IFERROR(_xll.qlIndexFixing(IndexON,D2912,TRUE,_xll.ohTrigger(RecalcTrigger,TriggerON)),NA())</f>
        <v>1.6609039709309936E-2</v>
      </c>
      <c r="H2912" s="49">
        <f>_xll.qlCalendarAdvance(IborCalendar,$H2911,B2912,"f",FALSE)</f>
        <v>60030</v>
      </c>
      <c r="I2912" s="49">
        <f>_xll.qlInterestRateIndexValueDate(Index1M,$H2912)</f>
        <v>60034</v>
      </c>
      <c r="J2912" s="52">
        <f>IFERROR(_xll.qlIndexFixing(Index1M,$H2912,TRUE,_xll.ohTrigger(RecalcTrigger,Trigger1M)),NA())</f>
        <v>1.8576454599297958E-2</v>
      </c>
      <c r="K2912" s="52">
        <f>IFERROR(_xll.qlIndexFixing(ONIndex1M,I2912,TRUE,_xll.ohTrigger(RecalcTrigger,Trigger1M)),NA())</f>
        <v>1.8564402273835157E-2</v>
      </c>
      <c r="L2912" s="52">
        <f>IFERROR(_xll.qlIndexFixing(Index3M,H2912,TRUE,_xll.ohTrigger(RecalcTrigger,Trigger3M)),NA())</f>
        <v>2.0136011832513009E-2</v>
      </c>
      <c r="M2912" s="52">
        <f>IFERROR(_xll.qlIndexFixing(ONIndex3M,I2912,TRUE,_xll.ohTrigger(RecalcTrigger,Trigger3M)),NA())</f>
        <v>2.0090910241945537E-2</v>
      </c>
      <c r="N2912" s="52">
        <f>IFERROR(_xll.qlIndexFixing(Index6M,$H2912,TRUE,_xll.ohTrigger(RecalcTrigger,Trigger6M)),NA())</f>
        <v>2.169515593657494E-2</v>
      </c>
      <c r="O2912" s="52">
        <f>IFERROR(_xll.qlIndexFixing(ONIndex6M,I2912,TRUE,_xll.ohTrigger(RecalcTrigger,Trigger6M)),NA())</f>
        <v>2.1587849333908338E-2</v>
      </c>
      <c r="P2912" s="52">
        <f>IFERROR(_xll.qlIndexFixing(Index1Y,$H2912,TRUE,_xll.ohTrigger(RecalcTrigger,Trigger1Y)),NA())</f>
        <v>2.3608074462656625E-2</v>
      </c>
      <c r="Q2912" s="52">
        <f>IFERROR(_xll.qlIndexFixing(ONIndex1Y,I2912,TRUE,_xll.ohTrigger(RecalcTrigger,Trigger1Y)),NA())</f>
        <v>2.3351111616571885E-2</v>
      </c>
    </row>
    <row r="2913" spans="2:17" x14ac:dyDescent="0.2">
      <c r="B2913" s="46" t="s">
        <v>51</v>
      </c>
      <c r="D2913" s="49">
        <f>_xll.qlCalendarAdvance(LocalCalendar,$D2912,B2913,"f",FALSE)</f>
        <v>60052</v>
      </c>
      <c r="E2913" s="49">
        <f>_xll.qlInterestRateIndexValueDate(IndexON,D2913)</f>
        <v>60052</v>
      </c>
      <c r="F2913" s="52">
        <f>IFERROR(_xll.qlIndexFixing(IndexON,D2913,TRUE,_xll.ohTrigger(RecalcTrigger,TriggerON)),NA())</f>
        <v>1.6607806526467428E-2</v>
      </c>
      <c r="H2913" s="49">
        <f>_xll.qlCalendarAdvance(IborCalendar,$H2912,B2913,"f",FALSE)</f>
        <v>60037</v>
      </c>
      <c r="I2913" s="49">
        <f>_xll.qlInterestRateIndexValueDate(Index1M,$H2913)</f>
        <v>60041</v>
      </c>
      <c r="J2913" s="52">
        <f>IFERROR(_xll.qlIndexFixing(Index1M,$H2913,TRUE,_xll.ohTrigger(RecalcTrigger,Trigger1M)),NA())</f>
        <v>1.8575387037488685E-2</v>
      </c>
      <c r="K2913" s="52">
        <f>IFERROR(_xll.qlIndexFixing(ONIndex1M,I2913,TRUE,_xll.ohTrigger(RecalcTrigger,Trigger1M)),NA())</f>
        <v>1.8563313650803437E-2</v>
      </c>
      <c r="L2913" s="52">
        <f>IFERROR(_xll.qlIndexFixing(Index3M,H2913,TRUE,_xll.ohTrigger(RecalcTrigger,Trigger3M)),NA())</f>
        <v>2.0135113414384422E-2</v>
      </c>
      <c r="M2913" s="52">
        <f>IFERROR(_xll.qlIndexFixing(ONIndex3M,I2913,TRUE,_xll.ohTrigger(RecalcTrigger,Trigger3M)),NA())</f>
        <v>2.0089955985751473E-2</v>
      </c>
      <c r="N2913" s="52">
        <f>IFERROR(_xll.qlIndexFixing(Index6M,$H2913,TRUE,_xll.ohTrigger(RecalcTrigger,Trigger6M)),NA())</f>
        <v>2.1694315986423768E-2</v>
      </c>
      <c r="O2913" s="52">
        <f>IFERROR(_xll.qlIndexFixing(ONIndex6M,I2913,TRUE,_xll.ohTrigger(RecalcTrigger,Trigger6M)),NA())</f>
        <v>2.1586896431591285E-2</v>
      </c>
      <c r="P2913" s="52">
        <f>IFERROR(_xll.qlIndexFixing(Index1Y,$H2913,TRUE,_xll.ohTrigger(RecalcTrigger,Trigger1Y)),NA())</f>
        <v>2.3607362441398012E-2</v>
      </c>
      <c r="Q2913" s="52">
        <f>IFERROR(_xll.qlIndexFixing(ONIndex1Y,I2913,TRUE,_xll.ohTrigger(RecalcTrigger,Trigger1Y)),NA())</f>
        <v>2.3350163314175276E-2</v>
      </c>
    </row>
    <row r="2914" spans="2:17" x14ac:dyDescent="0.2">
      <c r="B2914" s="46" t="s">
        <v>51</v>
      </c>
      <c r="D2914" s="49">
        <f>_xll.qlCalendarAdvance(LocalCalendar,$D2913,B2914,"f",FALSE)</f>
        <v>60059</v>
      </c>
      <c r="E2914" s="49">
        <f>_xll.qlInterestRateIndexValueDate(IndexON,D2914)</f>
        <v>60059</v>
      </c>
      <c r="F2914" s="52">
        <f>IFERROR(_xll.qlIndexFixing(IndexON,D2914,TRUE,_xll.ohTrigger(RecalcTrigger,TriggerON)),NA())</f>
        <v>1.660689986404229E-2</v>
      </c>
      <c r="H2914" s="49">
        <f>_xll.qlCalendarAdvance(IborCalendar,$H2913,B2914,"f",FALSE)</f>
        <v>60044</v>
      </c>
      <c r="I2914" s="49">
        <f>_xll.qlInterestRateIndexValueDate(Index1M,$H2914)</f>
        <v>60049</v>
      </c>
      <c r="J2914" s="52">
        <f>IFERROR(_xll.qlIndexFixing(Index1M,$H2914,TRUE,_xll.ohTrigger(RecalcTrigger,Trigger1M)),NA())</f>
        <v>1.8574179964881653E-2</v>
      </c>
      <c r="K2914" s="52">
        <f>IFERROR(_xll.qlIndexFixing(ONIndex1M,I2914,TRUE,_xll.ohTrigger(RecalcTrigger,Trigger1M)),NA())</f>
        <v>1.8562082488111642E-2</v>
      </c>
      <c r="L2914" s="52">
        <f>IFERROR(_xll.qlIndexFixing(Index3M,H2914,TRUE,_xll.ohTrigger(RecalcTrigger,Trigger3M)),NA())</f>
        <v>2.0134098084949981E-2</v>
      </c>
      <c r="M2914" s="52">
        <f>IFERROR(_xll.qlIndexFixing(ONIndex3M,I2914,TRUE,_xll.ohTrigger(RecalcTrigger,Trigger3M)),NA())</f>
        <v>2.008887678342397E-2</v>
      </c>
      <c r="N2914" s="52">
        <f>IFERROR(_xll.qlIndexFixing(Index6M,$H2914,TRUE,_xll.ohTrigger(RecalcTrigger,Trigger6M)),NA())</f>
        <v>2.169396293031282E-2</v>
      </c>
      <c r="O2914" s="52">
        <f>IFERROR(_xll.qlIndexFixing(ONIndex6M,I2914,TRUE,_xll.ohTrigger(RecalcTrigger,Trigger6M)),NA())</f>
        <v>2.1585818839815474E-2</v>
      </c>
      <c r="P2914" s="52">
        <f>IFERROR(_xll.qlIndexFixing(Index1Y,$H2914,TRUE,_xll.ohTrigger(RecalcTrigger,Trigger1Y)),NA())</f>
        <v>2.3606560897278608E-2</v>
      </c>
      <c r="Q2914" s="52">
        <f>IFERROR(_xll.qlIndexFixing(ONIndex1Y,I2914,TRUE,_xll.ohTrigger(RecalcTrigger,Trigger1Y)),NA())</f>
        <v>2.3349091449658133E-2</v>
      </c>
    </row>
    <row r="2915" spans="2:17" x14ac:dyDescent="0.2">
      <c r="B2915" s="46" t="s">
        <v>51</v>
      </c>
      <c r="D2915" s="49">
        <f>_xll.qlCalendarAdvance(LocalCalendar,$D2914,B2915,"f",FALSE)</f>
        <v>60066</v>
      </c>
      <c r="E2915" s="49">
        <f>_xll.qlInterestRateIndexValueDate(IndexON,D2915)</f>
        <v>60066</v>
      </c>
      <c r="F2915" s="52">
        <f>IFERROR(_xll.qlIndexFixing(IndexON,D2915,TRUE,_xll.ohTrigger(RecalcTrigger,TriggerON)),NA())</f>
        <v>1.6606002268257924E-2</v>
      </c>
      <c r="H2915" s="49">
        <f>_xll.qlCalendarAdvance(IborCalendar,$H2914,B2915,"f",FALSE)</f>
        <v>60051</v>
      </c>
      <c r="I2915" s="49">
        <f>_xll.qlInterestRateIndexValueDate(Index1M,$H2915)</f>
        <v>60055</v>
      </c>
      <c r="J2915" s="52">
        <f>IFERROR(_xll.qlIndexFixing(Index1M,$H2915,TRUE,_xll.ohTrigger(RecalcTrigger,Trigger1M)),NA())</f>
        <v>1.8572878733385423E-2</v>
      </c>
      <c r="K2915" s="52">
        <f>IFERROR(_xll.qlIndexFixing(ONIndex1M,I2915,TRUE,_xll.ohTrigger(RecalcTrigger,Trigger1M)),NA())</f>
        <v>1.8561168200585954E-2</v>
      </c>
      <c r="L2915" s="52">
        <f>IFERROR(_xll.qlIndexFixing(Index3M,H2915,TRUE,_xll.ohTrigger(RecalcTrigger,Trigger3M)),NA())</f>
        <v>2.013334459176561E-2</v>
      </c>
      <c r="M2915" s="52">
        <f>IFERROR(_xll.qlIndexFixing(ONIndex3M,I2915,TRUE,_xll.ohTrigger(RecalcTrigger,Trigger3M)),NA())</f>
        <v>2.008807534466861E-2</v>
      </c>
      <c r="N2915" s="52">
        <f>IFERROR(_xll.qlIndexFixing(Index6M,$H2915,TRUE,_xll.ohTrigger(RecalcTrigger,Trigger6M)),NA())</f>
        <v>2.1692068648700099E-2</v>
      </c>
      <c r="O2915" s="52">
        <f>IFERROR(_xll.qlIndexFixing(ONIndex6M,I2915,TRUE,_xll.ohTrigger(RecalcTrigger,Trigger6M)),NA())</f>
        <v>2.1585018653578203E-2</v>
      </c>
      <c r="P2915" s="52">
        <f>IFERROR(_xll.qlIndexFixing(Index1Y,$H2915,TRUE,_xll.ohTrigger(RecalcTrigger,Trigger1Y)),NA())</f>
        <v>2.3605968275294903E-2</v>
      </c>
      <c r="Q2915" s="52">
        <f>IFERROR(_xll.qlIndexFixing(ONIndex1Y,I2915,TRUE,_xll.ohTrigger(RecalcTrigger,Trigger1Y)),NA())</f>
        <v>2.3348295887961612E-2</v>
      </c>
    </row>
    <row r="2916" spans="2:17" x14ac:dyDescent="0.2">
      <c r="B2916" s="46" t="s">
        <v>51</v>
      </c>
      <c r="D2916" s="49">
        <f>_xll.qlCalendarAdvance(LocalCalendar,$D2915,B2916,"f",FALSE)</f>
        <v>60073</v>
      </c>
      <c r="E2916" s="49">
        <f>_xll.qlInterestRateIndexValueDate(IndexON,D2916)</f>
        <v>60073</v>
      </c>
      <c r="F2916" s="52">
        <f>IFERROR(_xll.qlIndexFixing(IndexON,D2916,TRUE,_xll.ohTrigger(RecalcTrigger,TriggerON)),NA())</f>
        <v>1.6605113739061039E-2</v>
      </c>
      <c r="H2916" s="49">
        <f>_xll.qlCalendarAdvance(IborCalendar,$H2915,B2916,"f",FALSE)</f>
        <v>60058</v>
      </c>
      <c r="I2916" s="49">
        <f>_xll.qlInterestRateIndexValueDate(Index1M,$H2916)</f>
        <v>60062</v>
      </c>
      <c r="J2916" s="52">
        <f>IFERROR(_xll.qlIndexFixing(Index1M,$H2916,TRUE,_xll.ohTrigger(RecalcTrigger,Trigger1M)),NA())</f>
        <v>1.8571842311954079E-2</v>
      </c>
      <c r="K2916" s="52">
        <f>IFERROR(_xll.qlIndexFixing(ONIndex1M,I2916,TRUE,_xll.ohTrigger(RecalcTrigger,Trigger1M)),NA())</f>
        <v>1.8560111373160382E-2</v>
      </c>
      <c r="L2916" s="52">
        <f>IFERROR(_xll.qlIndexFixing(Index3M,H2916,TRUE,_xll.ohTrigger(RecalcTrigger,Trigger3M)),NA())</f>
        <v>2.0132474187261488E-2</v>
      </c>
      <c r="M2916" s="52">
        <f>IFERROR(_xll.qlIndexFixing(ONIndex3M,I2916,TRUE,_xll.ohTrigger(RecalcTrigger,Trigger3M)),NA())</f>
        <v>2.0087148959619938E-2</v>
      </c>
      <c r="N2916" s="52">
        <f>IFERROR(_xll.qlIndexFixing(Index6M,$H2916,TRUE,_xll.ohTrigger(RecalcTrigger,Trigger6M)),NA())</f>
        <v>2.1691256408745679E-2</v>
      </c>
      <c r="O2916" s="52">
        <f>IFERROR(_xll.qlIndexFixing(ONIndex6M,I2916,TRUE,_xll.ohTrigger(RecalcTrigger,Trigger6M)),NA())</f>
        <v>2.1584093777402558E-2</v>
      </c>
      <c r="P2916" s="52">
        <f>IFERROR(_xll.qlIndexFixing(Index1Y,$H2916,TRUE,_xll.ohTrigger(RecalcTrigger,Trigger1Y)),NA())</f>
        <v>2.3605286130409228E-2</v>
      </c>
      <c r="Q2916" s="52">
        <f>IFERROR(_xll.qlIndexFixing(ONIndex1Y,I2916,TRUE,_xll.ohTrigger(RecalcTrigger,Trigger1Y)),NA())</f>
        <v>2.3347376764144556E-2</v>
      </c>
    </row>
    <row r="2917" spans="2:17" x14ac:dyDescent="0.2">
      <c r="B2917" s="46" t="s">
        <v>51</v>
      </c>
      <c r="D2917" s="49">
        <f>_xll.qlCalendarAdvance(LocalCalendar,$D2916,B2917,"f",FALSE)</f>
        <v>60080</v>
      </c>
      <c r="E2917" s="49">
        <f>_xll.qlInterestRateIndexValueDate(IndexON,D2917)</f>
        <v>60080</v>
      </c>
      <c r="F2917" s="52">
        <f>IFERROR(_xll.qlIndexFixing(IndexON,D2917,TRUE,_xll.ohTrigger(RecalcTrigger,TriggerON)),NA())</f>
        <v>1.6604234276531571E-2</v>
      </c>
      <c r="H2917" s="49">
        <f>_xll.qlCalendarAdvance(IborCalendar,$H2916,B2917,"f",FALSE)</f>
        <v>60065</v>
      </c>
      <c r="I2917" s="49">
        <f>_xll.qlInterestRateIndexValueDate(Index1M,$H2917)</f>
        <v>60069</v>
      </c>
      <c r="J2917" s="52">
        <f>IFERROR(_xll.qlIndexFixing(Index1M,$H2917,TRUE,_xll.ohTrigger(RecalcTrigger,Trigger1M)),NA())</f>
        <v>1.8570816505021348E-2</v>
      </c>
      <c r="K2917" s="52">
        <f>IFERROR(_xll.qlIndexFixing(ONIndex1M,I2917,TRUE,_xll.ohTrigger(RecalcTrigger,Trigger1M)),NA())</f>
        <v>1.855906514445671E-2</v>
      </c>
      <c r="L2917" s="52">
        <f>IFERROR(_xll.qlIndexFixing(Index3M,H2917,TRUE,_xll.ohTrigger(RecalcTrigger,Trigger3M)),NA())</f>
        <v>2.013161312061915E-2</v>
      </c>
      <c r="M2917" s="52">
        <f>IFERROR(_xll.qlIndexFixing(ONIndex3M,I2917,TRUE,_xll.ohTrigger(RecalcTrigger,Trigger3M)),NA())</f>
        <v>2.0086231864979709E-2</v>
      </c>
      <c r="N2917" s="52">
        <f>IFERROR(_xll.qlIndexFixing(Index6M,$H2917,TRUE,_xll.ohTrigger(RecalcTrigger,Trigger6M)),NA())</f>
        <v>2.1690453613597727E-2</v>
      </c>
      <c r="O2917" s="52">
        <f>IFERROR(_xll.qlIndexFixing(ONIndex6M,I2917,TRUE,_xll.ohTrigger(RecalcTrigger,Trigger6M)),NA())</f>
        <v>2.158317824343392E-2</v>
      </c>
      <c r="P2917" s="52">
        <f>IFERROR(_xll.qlIndexFixing(Index1Y,$H2917,TRUE,_xll.ohTrigger(RecalcTrigger,Trigger1Y)),NA())</f>
        <v>2.3604613944273652E-2</v>
      </c>
      <c r="Q2917" s="52">
        <f>IFERROR(_xll.qlIndexFixing(ONIndex1Y,I2917,TRUE,_xll.ohTrigger(RecalcTrigger,Trigger1Y)),NA())</f>
        <v>2.3346467366467394E-2</v>
      </c>
    </row>
    <row r="2918" spans="2:17" x14ac:dyDescent="0.2">
      <c r="B2918" s="46" t="s">
        <v>51</v>
      </c>
      <c r="D2918" s="49">
        <f>_xll.qlCalendarAdvance(LocalCalendar,$D2917,B2918,"f",FALSE)</f>
        <v>60090</v>
      </c>
      <c r="E2918" s="49">
        <f>_xll.qlInterestRateIndexValueDate(IndexON,D2918)</f>
        <v>60090</v>
      </c>
      <c r="F2918" s="52">
        <f>IFERROR(_xll.qlIndexFixing(IndexON,D2918,TRUE,_xll.ohTrigger(RecalcTrigger,TriggerON)),NA())</f>
        <v>1.660235112668218E-2</v>
      </c>
      <c r="H2918" s="49">
        <f>_xll.qlCalendarAdvance(IborCalendar,$H2917,B2918,"f",FALSE)</f>
        <v>60072</v>
      </c>
      <c r="I2918" s="49">
        <f>_xll.qlInterestRateIndexValueDate(Index1M,$H2918)</f>
        <v>60076</v>
      </c>
      <c r="J2918" s="52">
        <f>IFERROR(_xll.qlIndexFixing(Index1M,$H2918,TRUE,_xll.ohTrigger(RecalcTrigger,Trigger1M)),NA())</f>
        <v>1.8569801312584566E-2</v>
      </c>
      <c r="K2918" s="52">
        <f>IFERROR(_xll.qlIndexFixing(ONIndex1M,I2918,TRUE,_xll.ohTrigger(RecalcTrigger,Trigger1M)),NA())</f>
        <v>1.8558029514155194E-2</v>
      </c>
      <c r="L2918" s="52">
        <f>IFERROR(_xll.qlIndexFixing(Index3M,H2918,TRUE,_xll.ohTrigger(RecalcTrigger,Trigger3M)),NA())</f>
        <v>2.013076139183426E-2</v>
      </c>
      <c r="M2918" s="52">
        <f>IFERROR(_xll.qlIndexFixing(ONIndex3M,I2918,TRUE,_xll.ohTrigger(RecalcTrigger,Trigger3M)),NA())</f>
        <v>2.0085324060827858E-2</v>
      </c>
      <c r="N2918" s="52">
        <f>IFERROR(_xll.qlIndexFixing(Index6M,$H2918,TRUE,_xll.ohTrigger(RecalcTrigger,Trigger6M)),NA())</f>
        <v>2.1689660263245317E-2</v>
      </c>
      <c r="O2918" s="52">
        <f>IFERROR(_xll.qlIndexFixing(ONIndex6M,I2918,TRUE,_xll.ohTrigger(RecalcTrigger,Trigger6M)),NA())</f>
        <v>2.1582272051592355E-2</v>
      </c>
      <c r="P2918" s="52">
        <f>IFERROR(_xll.qlIndexFixing(Index1Y,$H2918,TRUE,_xll.ohTrigger(RecalcTrigger,Trigger1Y)),NA())</f>
        <v>2.3603951716868684E-2</v>
      </c>
      <c r="Q2918" s="52">
        <f>IFERROR(_xll.qlIndexFixing(ONIndex1Y,I2918,TRUE,_xll.ohTrigger(RecalcTrigger,Trigger1Y)),NA())</f>
        <v>2.3345567694930125E-2</v>
      </c>
    </row>
    <row r="2919" spans="2:17" x14ac:dyDescent="0.2">
      <c r="B2919" s="46" t="s">
        <v>51</v>
      </c>
      <c r="D2919" s="49">
        <f>_xll.qlCalendarAdvance(LocalCalendar,$D2918,B2919,"f",FALSE)</f>
        <v>60097</v>
      </c>
      <c r="E2919" s="49">
        <f>_xll.qlInterestRateIndexValueDate(IndexON,D2919)</f>
        <v>60097</v>
      </c>
      <c r="F2919" s="52">
        <f>IFERROR(_xll.qlIndexFixing(IndexON,D2919,TRUE,_xll.ohTrigger(RecalcTrigger,TriggerON)),NA())</f>
        <v>1.6601492467058776E-2</v>
      </c>
      <c r="H2919" s="49">
        <f>_xll.qlCalendarAdvance(IborCalendar,$H2918,B2919,"f",FALSE)</f>
        <v>60079</v>
      </c>
      <c r="I2919" s="49">
        <f>_xll.qlInterestRateIndexValueDate(Index1M,$H2919)</f>
        <v>60083</v>
      </c>
      <c r="J2919" s="52">
        <f>IFERROR(_xll.qlIndexFixing(Index1M,$H2919,TRUE,_xll.ohTrigger(RecalcTrigger,Trigger1M)),NA())</f>
        <v>1.8569204582757296E-2</v>
      </c>
      <c r="K2919" s="52">
        <f>IFERROR(_xll.qlIndexFixing(ONIndex1M,I2919,TRUE,_xll.ohTrigger(RecalcTrigger,Trigger1M)),NA())</f>
        <v>1.8557004482495643E-2</v>
      </c>
      <c r="L2919" s="52">
        <f>IFERROR(_xll.qlIndexFixing(Index3M,H2919,TRUE,_xll.ohTrigger(RecalcTrigger,Trigger3M)),NA())</f>
        <v>2.0129919000898121E-2</v>
      </c>
      <c r="M2919" s="52">
        <f>IFERROR(_xll.qlIndexFixing(ONIndex3M,I2919,TRUE,_xll.ohTrigger(RecalcTrigger,Trigger3M)),NA())</f>
        <v>2.0084425546924578E-2</v>
      </c>
      <c r="N2919" s="52">
        <f>IFERROR(_xll.qlIndexFixing(Index6M,$H2919,TRUE,_xll.ohTrigger(RecalcTrigger,Trigger6M)),NA())</f>
        <v>2.1689474638690625E-2</v>
      </c>
      <c r="O2919" s="52">
        <f>IFERROR(_xll.qlIndexFixing(ONIndex6M,I2919,TRUE,_xll.ohTrigger(RecalcTrigger,Trigger6M)),NA())</f>
        <v>2.1581375201558117E-2</v>
      </c>
      <c r="P2919" s="52">
        <f>IFERROR(_xll.qlIndexFixing(Index1Y,$H2919,TRUE,_xll.ohTrigger(RecalcTrigger,Trigger1Y)),NA())</f>
        <v>2.3603299448173957E-2</v>
      </c>
      <c r="Q2919" s="52">
        <f>IFERROR(_xll.qlIndexFixing(ONIndex1Y,I2919,TRUE,_xll.ohTrigger(RecalcTrigger,Trigger1Y)),NA())</f>
        <v>2.3344677749452813E-2</v>
      </c>
    </row>
    <row r="2920" spans="2:17" x14ac:dyDescent="0.2">
      <c r="B2920" s="46" t="s">
        <v>51</v>
      </c>
      <c r="D2920" s="49">
        <f>_xll.qlCalendarAdvance(LocalCalendar,$D2919,B2920,"f",FALSE)</f>
        <v>60104</v>
      </c>
      <c r="E2920" s="49">
        <f>_xll.qlInterestRateIndexValueDate(IndexON,D2920)</f>
        <v>60104</v>
      </c>
      <c r="F2920" s="52">
        <f>IFERROR(_xll.qlIndexFixing(IndexON,D2920,TRUE,_xll.ohTrigger(RecalcTrigger,TriggerON)),NA())</f>
        <v>1.6600642873223492E-2</v>
      </c>
      <c r="H2920" s="49">
        <f>_xll.qlCalendarAdvance(IborCalendar,$H2919,B2920,"f",FALSE)</f>
        <v>60086</v>
      </c>
      <c r="I2920" s="49">
        <f>_xll.qlInterestRateIndexValueDate(Index1M,$H2920)</f>
        <v>60090</v>
      </c>
      <c r="J2920" s="52">
        <f>IFERROR(_xll.qlIndexFixing(Index1M,$H2920,TRUE,_xll.ohTrigger(RecalcTrigger,Trigger1M)),NA())</f>
        <v>1.8568211326296991E-2</v>
      </c>
      <c r="K2920" s="52">
        <f>IFERROR(_xll.qlIndexFixing(ONIndex1M,I2920,TRUE,_xll.ohTrigger(RecalcTrigger,Trigger1M)),NA())</f>
        <v>1.8555990049318183E-2</v>
      </c>
      <c r="L2920" s="52">
        <f>IFERROR(_xll.qlIndexFixing(Index3M,H2920,TRUE,_xll.ohTrigger(RecalcTrigger,Trigger3M)),NA())</f>
        <v>2.0129085947807265E-2</v>
      </c>
      <c r="M2920" s="52">
        <f>IFERROR(_xll.qlIndexFixing(ONIndex3M,I2920,TRUE,_xll.ohTrigger(RecalcTrigger,Trigger3M)),NA())</f>
        <v>2.0083536323589612E-2</v>
      </c>
      <c r="N2920" s="52">
        <f>IFERROR(_xll.qlIndexFixing(Index6M,$H2920,TRUE,_xll.ohTrigger(RecalcTrigger,Trigger6M)),NA())</f>
        <v>2.1688700806156487E-2</v>
      </c>
      <c r="O2920" s="52">
        <f>IFERROR(_xll.qlIndexFixing(ONIndex6M,I2920,TRUE,_xll.ohTrigger(RecalcTrigger,Trigger6M)),NA())</f>
        <v>2.1580487693730888E-2</v>
      </c>
      <c r="P2920" s="52">
        <f>IFERROR(_xll.qlIndexFixing(Index1Y,$H2920,TRUE,_xll.ohTrigger(RecalcTrigger,Trigger1Y)),NA())</f>
        <v>2.3602657138171293E-2</v>
      </c>
      <c r="Q2920" s="52">
        <f>IFERROR(_xll.qlIndexFixing(ONIndex1Y,I2920,TRUE,_xll.ohTrigger(RecalcTrigger,Trigger1Y)),NA())</f>
        <v>2.3343797530195332E-2</v>
      </c>
    </row>
    <row r="2921" spans="2:17" x14ac:dyDescent="0.2">
      <c r="B2921" s="46" t="s">
        <v>51</v>
      </c>
      <c r="D2921" s="49">
        <f>_xll.qlCalendarAdvance(LocalCalendar,$D2920,B2921,"f",FALSE)</f>
        <v>60111</v>
      </c>
      <c r="E2921" s="49">
        <f>_xll.qlInterestRateIndexValueDate(IndexON,D2921)</f>
        <v>60111</v>
      </c>
      <c r="F2921" s="52">
        <f>IFERROR(_xll.qlIndexFixing(IndexON,D2921,TRUE,_xll.ohTrigger(RecalcTrigger,TriggerON)),NA())</f>
        <v>1.6599802345176329E-2</v>
      </c>
      <c r="H2921" s="49">
        <f>_xll.qlCalendarAdvance(IborCalendar,$H2920,B2921,"f",FALSE)</f>
        <v>60093</v>
      </c>
      <c r="I2921" s="49">
        <f>_xll.qlInterestRateIndexValueDate(Index1M,$H2921)</f>
        <v>60097</v>
      </c>
      <c r="J2921" s="52">
        <f>IFERROR(_xll.qlIndexFixing(Index1M,$H2921,TRUE,_xll.ohTrigger(RecalcTrigger,Trigger1M)),NA())</f>
        <v>1.8567228684870696E-2</v>
      </c>
      <c r="K2921" s="52">
        <f>IFERROR(_xll.qlIndexFixing(ONIndex1M,I2921,TRUE,_xll.ohTrigger(RecalcTrigger,Trigger1M)),NA())</f>
        <v>1.8554986214862623E-2</v>
      </c>
      <c r="L2921" s="52">
        <f>IFERROR(_xll.qlIndexFixing(Index3M,H2921,TRUE,_xll.ohTrigger(RecalcTrigger,Trigger3M)),NA())</f>
        <v>2.0128262232554737E-2</v>
      </c>
      <c r="M2921" s="52">
        <f>IFERROR(_xll.qlIndexFixing(ONIndex3M,I2921,TRUE,_xll.ohTrigger(RecalcTrigger,Trigger3M)),NA())</f>
        <v>2.0082656390583153E-2</v>
      </c>
      <c r="N2921" s="52">
        <f>IFERROR(_xll.qlIndexFixing(Index6M,$H2921,TRUE,_xll.ohTrigger(RecalcTrigger,Trigger6M)),NA())</f>
        <v>2.1687936418950348E-2</v>
      </c>
      <c r="O2921" s="52">
        <f>IFERROR(_xll.qlIndexFixing(ONIndex6M,I2921,TRUE,_xll.ohTrigger(RecalcTrigger,Trigger6M)),NA())</f>
        <v>2.1579609527950794E-2</v>
      </c>
      <c r="P2921" s="52">
        <f>IFERROR(_xll.qlIndexFixing(Index1Y,$H2921,TRUE,_xll.ohTrigger(RecalcTrigger,Trigger1Y)),NA())</f>
        <v>2.3602024786840762E-2</v>
      </c>
      <c r="Q2921" s="52">
        <f>IFERROR(_xll.qlIndexFixing(ONIndex1Y,I2921,TRUE,_xll.ohTrigger(RecalcTrigger,Trigger1Y)),NA())</f>
        <v>2.3342927037317551E-2</v>
      </c>
    </row>
    <row r="2922" spans="2:17" x14ac:dyDescent="0.2">
      <c r="B2922" s="46" t="s">
        <v>51</v>
      </c>
      <c r="D2922" s="49">
        <f>_xll.qlCalendarAdvance(LocalCalendar,$D2921,B2922,"f",FALSE)</f>
        <v>60118</v>
      </c>
      <c r="E2922" s="49">
        <f>_xll.qlInterestRateIndexValueDate(IndexON,D2922)</f>
        <v>60118</v>
      </c>
      <c r="F2922" s="52">
        <f>IFERROR(_xll.qlIndexFixing(IndexON,D2922,TRUE,_xll.ohTrigger(RecalcTrigger,TriggerON)),NA())</f>
        <v>1.6598970882917286E-2</v>
      </c>
      <c r="H2922" s="49">
        <f>_xll.qlCalendarAdvance(IborCalendar,$H2921,B2922,"f",FALSE)</f>
        <v>60100</v>
      </c>
      <c r="I2922" s="49">
        <f>_xll.qlInterestRateIndexValueDate(Index1M,$H2922)</f>
        <v>60104</v>
      </c>
      <c r="J2922" s="52">
        <f>IFERROR(_xll.qlIndexFixing(Index1M,$H2922,TRUE,_xll.ohTrigger(RecalcTrigger,Trigger1M)),NA())</f>
        <v>1.8566256658480995E-2</v>
      </c>
      <c r="K2922" s="52">
        <f>IFERROR(_xll.qlIndexFixing(ONIndex1M,I2922,TRUE,_xll.ohTrigger(RecalcTrigger,Trigger1M)),NA())</f>
        <v>1.8553992978809219E-2</v>
      </c>
      <c r="L2922" s="52">
        <f>IFERROR(_xll.qlIndexFixing(Index3M,H2922,TRUE,_xll.ohTrigger(RecalcTrigger,Trigger3M)),NA())</f>
        <v>2.0127447855135323E-2</v>
      </c>
      <c r="M2922" s="52">
        <f>IFERROR(_xll.qlIndexFixing(ONIndex3M,I2922,TRUE,_xll.ohTrigger(RecalcTrigger,Trigger3M)),NA())</f>
        <v>2.0081785747905201E-2</v>
      </c>
      <c r="N2922" s="52">
        <f>IFERROR(_xll.qlIndexFixing(Index6M,$H2922,TRUE,_xll.ohTrigger(RecalcTrigger,Trigger6M)),NA())</f>
        <v>2.1687181477061779E-2</v>
      </c>
      <c r="O2922" s="52">
        <f>IFERROR(_xll.qlIndexFixing(ONIndex6M,I2922,TRUE,_xll.ohTrigger(RecalcTrigger,Trigger6M)),NA())</f>
        <v>2.1578740704217836E-2</v>
      </c>
      <c r="P2922" s="52">
        <f>IFERROR(_xll.qlIndexFixing(Index1Y,$H2922,TRUE,_xll.ohTrigger(RecalcTrigger,Trigger1Y)),NA())</f>
        <v>2.3601402394164406E-2</v>
      </c>
      <c r="Q2922" s="52">
        <f>IFERROR(_xll.qlIndexFixing(ONIndex1Y,I2922,TRUE,_xll.ohTrigger(RecalcTrigger,Trigger1Y)),NA())</f>
        <v>2.3342066270499728E-2</v>
      </c>
    </row>
    <row r="2923" spans="2:17" x14ac:dyDescent="0.2">
      <c r="B2923" s="46" t="s">
        <v>51</v>
      </c>
      <c r="D2923" s="49">
        <f>_xll.qlCalendarAdvance(LocalCalendar,$D2922,B2923,"f",FALSE)</f>
        <v>60125</v>
      </c>
      <c r="E2923" s="49">
        <f>_xll.qlInterestRateIndexValueDate(IndexON,D2923)</f>
        <v>60125</v>
      </c>
      <c r="F2923" s="52">
        <f>IFERROR(_xll.qlIndexFixing(IndexON,D2923,TRUE,_xll.ohTrigger(RecalcTrigger,TriggerON)),NA())</f>
        <v>1.6598148486446362E-2</v>
      </c>
      <c r="H2923" s="49">
        <f>_xll.qlCalendarAdvance(IborCalendar,$H2922,B2923,"f",FALSE)</f>
        <v>60107</v>
      </c>
      <c r="I2923" s="49">
        <f>_xll.qlInterestRateIndexValueDate(Index1M,$H2923)</f>
        <v>60111</v>
      </c>
      <c r="J2923" s="52">
        <f>IFERROR(_xll.qlIndexFixing(Index1M,$H2923,TRUE,_xll.ohTrigger(RecalcTrigger,Trigger1M)),NA())</f>
        <v>1.8565295247122728E-2</v>
      </c>
      <c r="K2923" s="52">
        <f>IFERROR(_xll.qlIndexFixing(ONIndex1M,I2923,TRUE,_xll.ohTrigger(RecalcTrigger,Trigger1M)),NA())</f>
        <v>1.8553010341317844E-2</v>
      </c>
      <c r="L2923" s="52">
        <f>IFERROR(_xll.qlIndexFixing(Index3M,H2923,TRUE,_xll.ohTrigger(RecalcTrigger,Trigger3M)),NA())</f>
        <v>2.0126642815540337E-2</v>
      </c>
      <c r="M2923" s="52">
        <f>IFERROR(_xll.qlIndexFixing(ONIndex3M,I2923,TRUE,_xll.ohTrigger(RecalcTrigger,Trigger3M)),NA())</f>
        <v>2.0080924395635691E-2</v>
      </c>
      <c r="N2923" s="52">
        <f>IFERROR(_xll.qlIndexFixing(Index6M,$H2923,TRUE,_xll.ohTrigger(RecalcTrigger,Trigger6M)),NA())</f>
        <v>2.1686435980479053E-2</v>
      </c>
      <c r="O2923" s="52">
        <f>IFERROR(_xll.qlIndexFixing(ONIndex6M,I2923,TRUE,_xll.ohTrigger(RecalcTrigger,Trigger6M)),NA())</f>
        <v>2.1577881222372142E-2</v>
      </c>
      <c r="P2923" s="52">
        <f>IFERROR(_xll.qlIndexFixing(Index1Y,$H2923,TRUE,_xll.ohTrigger(RecalcTrigger,Trigger1Y)),NA())</f>
        <v>2.3600789960122735E-2</v>
      </c>
      <c r="Q2923" s="52">
        <f>IFERROR(_xll.qlIndexFixing(ONIndex1Y,I2923,TRUE,_xll.ohTrigger(RecalcTrigger,Trigger1Y)),NA())</f>
        <v>2.3341215229581991E-2</v>
      </c>
    </row>
    <row r="2924" spans="2:17" x14ac:dyDescent="0.2">
      <c r="B2924" s="46" t="s">
        <v>51</v>
      </c>
      <c r="D2924" s="49">
        <f>_xll.qlCalendarAdvance(LocalCalendar,$D2923,B2924,"f",FALSE)</f>
        <v>60132</v>
      </c>
      <c r="E2924" s="49">
        <f>_xll.qlInterestRateIndexValueDate(IndexON,D2924)</f>
        <v>60132</v>
      </c>
      <c r="F2924" s="52">
        <f>IFERROR(_xll.qlIndexFixing(IndexON,D2924,TRUE,_xll.ohTrigger(RecalcTrigger,TriggerON)),NA())</f>
        <v>1.659733515576356E-2</v>
      </c>
      <c r="H2924" s="49">
        <f>_xll.qlCalendarAdvance(IborCalendar,$H2923,B2924,"f",FALSE)</f>
        <v>60114</v>
      </c>
      <c r="I2924" s="49">
        <f>_xll.qlInterestRateIndexValueDate(Index1M,$H2924)</f>
        <v>60118</v>
      </c>
      <c r="J2924" s="52">
        <f>IFERROR(_xll.qlIndexFixing(Index1M,$H2924,TRUE,_xll.ohTrigger(RecalcTrigger,Trigger1M)),NA())</f>
        <v>1.8564344450798475E-2</v>
      </c>
      <c r="K2924" s="52">
        <f>IFERROR(_xll.qlIndexFixing(ONIndex1M,I2924,TRUE,_xll.ohTrigger(RecalcTrigger,Trigger1M)),NA())</f>
        <v>1.8552038302468432E-2</v>
      </c>
      <c r="L2924" s="52">
        <f>IFERROR(_xll.qlIndexFixing(Index3M,H2924,TRUE,_xll.ohTrigger(RecalcTrigger,Trigger3M)),NA())</f>
        <v>2.0125847113767168E-2</v>
      </c>
      <c r="M2924" s="52">
        <f>IFERROR(_xll.qlIndexFixing(ONIndex3M,I2924,TRUE,_xll.ohTrigger(RecalcTrigger,Trigger3M)),NA())</f>
        <v>2.0080072333774623E-2</v>
      </c>
      <c r="N2924" s="52">
        <f>IFERROR(_xll.qlIndexFixing(Index6M,$H2924,TRUE,_xll.ohTrigger(RecalcTrigger,Trigger6M)),NA())</f>
        <v>2.1685699929192174E-2</v>
      </c>
      <c r="O2924" s="52">
        <f>IFERROR(_xll.qlIndexFixing(ONIndex6M,I2924,TRUE,_xll.ohTrigger(RecalcTrigger,Trigger6M)),NA())</f>
        <v>2.1577031082653519E-2</v>
      </c>
      <c r="P2924" s="52">
        <f>IFERROR(_xll.qlIndexFixing(Index1Y,$H2924,TRUE,_xll.ohTrigger(RecalcTrigger,Trigger1Y)),NA())</f>
        <v>2.3600187484698665E-2</v>
      </c>
      <c r="Q2924" s="52">
        <f>IFERROR(_xll.qlIndexFixing(ONIndex1Y,I2924,TRUE,_xll.ohTrigger(RecalcTrigger,Trigger1Y)),NA())</f>
        <v>2.3340373915123891E-2</v>
      </c>
    </row>
    <row r="2925" spans="2:17" x14ac:dyDescent="0.2">
      <c r="B2925" s="46" t="s">
        <v>51</v>
      </c>
      <c r="D2925" s="49">
        <f>_xll.qlCalendarAdvance(LocalCalendar,$D2924,B2925,"f",FALSE)</f>
        <v>60139</v>
      </c>
      <c r="E2925" s="49">
        <f>_xll.qlInterestRateIndexValueDate(IndexON,D2925)</f>
        <v>60139</v>
      </c>
      <c r="F2925" s="52">
        <f>IFERROR(_xll.qlIndexFixing(IndexON,D2925,TRUE,_xll.ohTrigger(RecalcTrigger,TriggerON)),NA())</f>
        <v>1.6596530890868877E-2</v>
      </c>
      <c r="H2925" s="49">
        <f>_xll.qlCalendarAdvance(IborCalendar,$H2924,B2925,"f",FALSE)</f>
        <v>60121</v>
      </c>
      <c r="I2925" s="49">
        <f>_xll.qlInterestRateIndexValueDate(Index1M,$H2925)</f>
        <v>60125</v>
      </c>
      <c r="J2925" s="52">
        <f>IFERROR(_xll.qlIndexFixing(Index1M,$H2925,TRUE,_xll.ohTrigger(RecalcTrigger,Trigger1M)),NA())</f>
        <v>1.8563404269497919E-2</v>
      </c>
      <c r="K2925" s="52">
        <f>IFERROR(_xll.qlIndexFixing(ONIndex1M,I2925,TRUE,_xll.ohTrigger(RecalcTrigger,Trigger1M)),NA())</f>
        <v>1.8551076862181048E-2</v>
      </c>
      <c r="L2925" s="52">
        <f>IFERROR(_xll.qlIndexFixing(Index3M,H2925,TRUE,_xll.ohTrigger(RecalcTrigger,Trigger3M)),NA())</f>
        <v>2.0125567977815544E-2</v>
      </c>
      <c r="M2925" s="52">
        <f>IFERROR(_xll.qlIndexFixing(ONIndex3M,I2925,TRUE,_xll.ohTrigger(RecalcTrigger,Trigger3M)),NA())</f>
        <v>2.0079229562401935E-2</v>
      </c>
      <c r="N2925" s="52">
        <f>IFERROR(_xll.qlIndexFixing(Index6M,$H2925,TRUE,_xll.ohTrigger(RecalcTrigger,Trigger6M)),NA())</f>
        <v>2.1684973323191154E-2</v>
      </c>
      <c r="O2925" s="52">
        <f>IFERROR(_xll.qlIndexFixing(ONIndex6M,I2925,TRUE,_xll.ohTrigger(RecalcTrigger,Trigger6M)),NA())</f>
        <v>2.1576190284902097E-2</v>
      </c>
      <c r="P2925" s="52">
        <f>IFERROR(_xll.qlIndexFixing(Index1Y,$H2925,TRUE,_xll.ohTrigger(RecalcTrigger,Trigger1Y)),NA())</f>
        <v>2.3599594967874237E-2</v>
      </c>
      <c r="Q2925" s="52">
        <f>IFERROR(_xll.qlIndexFixing(ONIndex1Y,I2925,TRUE,_xll.ohTrigger(RecalcTrigger,Trigger1Y)),NA())</f>
        <v>2.3339542326885621E-2</v>
      </c>
    </row>
    <row r="2926" spans="2:17" x14ac:dyDescent="0.2">
      <c r="B2926" s="46" t="s">
        <v>51</v>
      </c>
      <c r="D2926" s="49">
        <f>_xll.qlCalendarAdvance(LocalCalendar,$D2925,B2926,"f",FALSE)</f>
        <v>60147</v>
      </c>
      <c r="E2926" s="49">
        <f>_xll.qlInterestRateIndexValueDate(IndexON,D2926)</f>
        <v>60147</v>
      </c>
      <c r="F2926" s="52">
        <f>IFERROR(_xll.qlIndexFixing(IndexON,D2926,TRUE,_xll.ohTrigger(RecalcTrigger,TriggerON)),NA())</f>
        <v>1.6595622832040746E-2</v>
      </c>
      <c r="H2926" s="49">
        <f>_xll.qlCalendarAdvance(IborCalendar,$H2925,B2926,"f",FALSE)</f>
        <v>60128</v>
      </c>
      <c r="I2926" s="49">
        <f>_xll.qlInterestRateIndexValueDate(Index1M,$H2926)</f>
        <v>60132</v>
      </c>
      <c r="J2926" s="52">
        <f>IFERROR(_xll.qlIndexFixing(Index1M,$H2926,TRUE,_xll.ohTrigger(RecalcTrigger,Trigger1M)),NA())</f>
        <v>1.8562474703223645E-2</v>
      </c>
      <c r="K2926" s="52">
        <f>IFERROR(_xll.qlIndexFixing(ONIndex1M,I2926,TRUE,_xll.ohTrigger(RecalcTrigger,Trigger1M)),NA())</f>
        <v>1.8550126020455693E-2</v>
      </c>
      <c r="L2926" s="52">
        <f>IFERROR(_xll.qlIndexFixing(Index3M,H2926,TRUE,_xll.ohTrigger(RecalcTrigger,Trigger3M)),NA())</f>
        <v>2.01242837236611E-2</v>
      </c>
      <c r="M2926" s="52">
        <f>IFERROR(_xll.qlIndexFixing(ONIndex3M,I2926,TRUE,_xll.ohTrigger(RecalcTrigger,Trigger3M)),NA())</f>
        <v>2.0078396081277816E-2</v>
      </c>
      <c r="N2926" s="52">
        <f>IFERROR(_xll.qlIndexFixing(Index6M,$H2926,TRUE,_xll.ohTrigger(RecalcTrigger,Trigger6M)),NA())</f>
        <v>2.16842561624647E-2</v>
      </c>
      <c r="O2926" s="52">
        <f>IFERROR(_xll.qlIndexFixing(ONIndex6M,I2926,TRUE,_xll.ohTrigger(RecalcTrigger,Trigger6M)),NA())</f>
        <v>2.1575358829277747E-2</v>
      </c>
      <c r="P2926" s="52">
        <f>IFERROR(_xll.qlIndexFixing(Index1Y,$H2926,TRUE,_xll.ohTrigger(RecalcTrigger,Trigger1Y)),NA())</f>
        <v>2.3599012409631276E-2</v>
      </c>
      <c r="Q2926" s="52">
        <f>IFERROR(_xll.qlIndexFixing(ONIndex1Y,I2926,TRUE,_xll.ohTrigger(RecalcTrigger,Trigger1Y)),NA())</f>
        <v>2.3338720464627372E-2</v>
      </c>
    </row>
    <row r="2927" spans="2:17" x14ac:dyDescent="0.2">
      <c r="B2927" s="46" t="s">
        <v>51</v>
      </c>
      <c r="D2927" s="49">
        <f>_xll.qlCalendarAdvance(LocalCalendar,$D2926,B2927,"f",FALSE)</f>
        <v>60154</v>
      </c>
      <c r="E2927" s="49">
        <f>_xll.qlInterestRateIndexValueDate(IndexON,D2927)</f>
        <v>60154</v>
      </c>
      <c r="F2927" s="52">
        <f>IFERROR(_xll.qlIndexFixing(IndexON,D2927,TRUE,_xll.ohTrigger(RecalcTrigger,TriggerON)),NA())</f>
        <v>1.6594837993846312E-2</v>
      </c>
      <c r="H2927" s="49">
        <f>_xll.qlCalendarAdvance(IborCalendar,$H2926,B2927,"f",FALSE)</f>
        <v>60135</v>
      </c>
      <c r="I2927" s="49">
        <f>_xll.qlInterestRateIndexValueDate(Index1M,$H2927)</f>
        <v>60140</v>
      </c>
      <c r="J2927" s="52">
        <f>IFERROR(_xll.qlIndexFixing(Index1M,$H2927,TRUE,_xll.ohTrigger(RecalcTrigger,Trigger1M)),NA())</f>
        <v>1.8561425339752687E-2</v>
      </c>
      <c r="K2927" s="52">
        <f>IFERROR(_xll.qlIndexFixing(ONIndex1M,I2927,TRUE,_xll.ohTrigger(RecalcTrigger,Trigger1M)),NA())</f>
        <v>1.8549052321965576E-2</v>
      </c>
      <c r="L2927" s="52">
        <f>IFERROR(_xll.qlIndexFixing(Index3M,H2927,TRUE,_xll.ohTrigger(RecalcTrigger,Trigger3M)),NA())</f>
        <v>2.0123407127823442E-2</v>
      </c>
      <c r="M2927" s="52">
        <f>IFERROR(_xll.qlIndexFixing(ONIndex3M,I2927,TRUE,_xll.ohTrigger(RecalcTrigger,Trigger3M)),NA())</f>
        <v>2.007745490757884E-2</v>
      </c>
      <c r="N2927" s="52">
        <f>IFERROR(_xll.qlIndexFixing(Index6M,$H2927,TRUE,_xll.ohTrigger(RecalcTrigger,Trigger6M)),NA())</f>
        <v>2.1683448115836394E-2</v>
      </c>
      <c r="O2927" s="52">
        <f>IFERROR(_xll.qlIndexFixing(ONIndex6M,I2927,TRUE,_xll.ohTrigger(RecalcTrigger,Trigger6M)),NA())</f>
        <v>2.1574420033516617E-2</v>
      </c>
      <c r="P2927" s="52">
        <f>IFERROR(_xll.qlIndexFixing(Index1Y,$H2927,TRUE,_xll.ohTrigger(RecalcTrigger,Trigger1Y)),NA())</f>
        <v>2.3598358822942287E-2</v>
      </c>
      <c r="Q2927" s="52">
        <f>IFERROR(_xll.qlIndexFixing(ONIndex1Y,I2927,TRUE,_xll.ohTrigger(RecalcTrigger,Trigger1Y)),NA())</f>
        <v>2.3337793103079818E-2</v>
      </c>
    </row>
    <row r="2928" spans="2:17" x14ac:dyDescent="0.2">
      <c r="B2928" s="46" t="s">
        <v>51</v>
      </c>
      <c r="D2928" s="49">
        <f>_xll.qlCalendarAdvance(LocalCalendar,$D2927,B2928,"f",FALSE)</f>
        <v>60161</v>
      </c>
      <c r="E2928" s="49">
        <f>_xll.qlInterestRateIndexValueDate(IndexON,D2928)</f>
        <v>60161</v>
      </c>
      <c r="F2928" s="52">
        <f>IFERROR(_xll.qlIndexFixing(IndexON,D2928,TRUE,_xll.ohTrigger(RecalcTrigger,TriggerON)),NA())</f>
        <v>1.6594062221439998E-2</v>
      </c>
      <c r="H2928" s="49">
        <f>_xll.qlCalendarAdvance(IborCalendar,$H2927,B2928,"f",FALSE)</f>
        <v>60142</v>
      </c>
      <c r="I2928" s="49">
        <f>_xll.qlInterestRateIndexValueDate(Index1M,$H2928)</f>
        <v>60147</v>
      </c>
      <c r="J2928" s="52">
        <f>IFERROR(_xll.qlIndexFixing(Index1M,$H2928,TRUE,_xll.ohTrigger(RecalcTrigger,Trigger1M)),NA())</f>
        <v>1.8560104187494986E-2</v>
      </c>
      <c r="K2928" s="52">
        <f>IFERROR(_xll.qlIndexFixing(ONIndex1M,I2928,TRUE,_xll.ohTrigger(RecalcTrigger,Trigger1M)),NA())</f>
        <v>1.8548124191273274E-2</v>
      </c>
      <c r="L2928" s="52">
        <f>IFERROR(_xll.qlIndexFixing(Index3M,H2928,TRUE,_xll.ohTrigger(RecalcTrigger,Trigger3M)),NA())</f>
        <v>2.0122140999865534E-2</v>
      </c>
      <c r="M2928" s="52">
        <f>IFERROR(_xll.qlIndexFixing(ONIndex3M,I2928,TRUE,_xll.ohTrigger(RecalcTrigger,Trigger3M)),NA())</f>
        <v>2.0076641334449974E-2</v>
      </c>
      <c r="N2928" s="52">
        <f>IFERROR(_xll.qlIndexFixing(Index6M,$H2928,TRUE,_xll.ohTrigger(RecalcTrigger,Trigger6M)),NA())</f>
        <v>2.1680939310324727E-2</v>
      </c>
      <c r="O2928" s="52">
        <f>IFERROR(_xll.qlIndexFixing(ONIndex6M,I2928,TRUE,_xll.ohTrigger(RecalcTrigger,Trigger6M)),NA())</f>
        <v>2.1573608596519023E-2</v>
      </c>
      <c r="P2928" s="52">
        <f>IFERROR(_xll.qlIndexFixing(Index1Y,$H2928,TRUE,_xll.ohTrigger(RecalcTrigger,Trigger1Y)),NA())</f>
        <v>2.3597797604459972E-2</v>
      </c>
      <c r="Q2928" s="52">
        <f>IFERROR(_xll.qlIndexFixing(ONIndex1Y,I2928,TRUE,_xll.ohTrigger(RecalcTrigger,Trigger1Y)),NA())</f>
        <v>2.3336992082629848E-2</v>
      </c>
    </row>
    <row r="2929" spans="2:17" x14ac:dyDescent="0.2">
      <c r="B2929" s="46" t="s">
        <v>51</v>
      </c>
      <c r="D2929" s="49">
        <f>_xll.qlCalendarAdvance(LocalCalendar,$D2928,B2929,"f",FALSE)</f>
        <v>60168</v>
      </c>
      <c r="E2929" s="49">
        <f>_xll.qlInterestRateIndexValueDate(IndexON,D2929)</f>
        <v>60168</v>
      </c>
      <c r="F2929" s="52">
        <f>IFERROR(_xll.qlIndexFixing(IndexON,D2929,TRUE,_xll.ohTrigger(RecalcTrigger,TriggerON)),NA())</f>
        <v>1.6593295514741868E-2</v>
      </c>
      <c r="H2929" s="49">
        <f>_xll.qlCalendarAdvance(IborCalendar,$H2928,B2929,"f",FALSE)</f>
        <v>60149</v>
      </c>
      <c r="I2929" s="49">
        <f>_xll.qlInterestRateIndexValueDate(Index1M,$H2929)</f>
        <v>60153</v>
      </c>
      <c r="J2929" s="52">
        <f>IFERROR(_xll.qlIndexFixing(Index1M,$H2929,TRUE,_xll.ohTrigger(RecalcTrigger,Trigger1M)),NA())</f>
        <v>1.8559334751806489E-2</v>
      </c>
      <c r="K2929" s="52">
        <f>IFERROR(_xll.qlIndexFixing(ONIndex1M,I2929,TRUE,_xll.ohTrigger(RecalcTrigger,Trigger1M)),NA())</f>
        <v>1.8547337086411986E-2</v>
      </c>
      <c r="L2929" s="52">
        <f>IFERROR(_xll.qlIndexFixing(Index3M,H2929,TRUE,_xll.ohTrigger(RecalcTrigger,Trigger3M)),NA())</f>
        <v>2.0121499024727867E-2</v>
      </c>
      <c r="M2929" s="52">
        <f>IFERROR(_xll.qlIndexFixing(ONIndex3M,I2929,TRUE,_xll.ohTrigger(RecalcTrigger,Trigger3M)),NA())</f>
        <v>2.0075951380595924E-2</v>
      </c>
      <c r="N2929" s="52">
        <f>IFERROR(_xll.qlIndexFixing(Index6M,$H2929,TRUE,_xll.ohTrigger(RecalcTrigger,Trigger6M)),NA())</f>
        <v>2.1680952258321416E-2</v>
      </c>
      <c r="O2929" s="52">
        <f>IFERROR(_xll.qlIndexFixing(ONIndex6M,I2929,TRUE,_xll.ohTrigger(RecalcTrigger,Trigger6M)),NA())</f>
        <v>2.157292051468751E-2</v>
      </c>
      <c r="P2929" s="52">
        <f>IFERROR(_xll.qlIndexFixing(Index1Y,$H2929,TRUE,_xll.ohTrigger(RecalcTrigger,Trigger1Y)),NA())</f>
        <v>2.3597324486223217E-2</v>
      </c>
      <c r="Q2929" s="52">
        <f>IFERROR(_xll.qlIndexFixing(ONIndex1Y,I2929,TRUE,_xll.ohTrigger(RecalcTrigger,Trigger1Y)),NA())</f>
        <v>2.3336313234931794E-2</v>
      </c>
    </row>
    <row r="2930" spans="2:17" x14ac:dyDescent="0.2">
      <c r="B2930" s="46" t="s">
        <v>51</v>
      </c>
      <c r="D2930" s="49">
        <f>_xll.qlCalendarAdvance(LocalCalendar,$D2929,B2930,"f",FALSE)</f>
        <v>60175</v>
      </c>
      <c r="E2930" s="49">
        <f>_xll.qlInterestRateIndexValueDate(IndexON,D2930)</f>
        <v>60175</v>
      </c>
      <c r="F2930" s="52">
        <f>IFERROR(_xll.qlIndexFixing(IndexON,D2930,TRUE,_xll.ohTrigger(RecalcTrigger,TriggerON)),NA())</f>
        <v>1.6592537873991731E-2</v>
      </c>
      <c r="H2930" s="49">
        <f>_xll.qlCalendarAdvance(IborCalendar,$H2929,B2930,"f",FALSE)</f>
        <v>60156</v>
      </c>
      <c r="I2930" s="49">
        <f>_xll.qlInterestRateIndexValueDate(Index1M,$H2930)</f>
        <v>60160</v>
      </c>
      <c r="J2930" s="52">
        <f>IFERROR(_xll.qlIndexFixing(Index1M,$H2930,TRUE,_xll.ohTrigger(RecalcTrigger,Trigger1M)),NA())</f>
        <v>1.8558446933126582E-2</v>
      </c>
      <c r="K2930" s="52">
        <f>IFERROR(_xll.qlIndexFixing(ONIndex1M,I2930,TRUE,_xll.ohTrigger(RecalcTrigger,Trigger1M)),NA())</f>
        <v>1.8546428638934742E-2</v>
      </c>
      <c r="L2930" s="52">
        <f>IFERROR(_xll.qlIndexFixing(Index3M,H2930,TRUE,_xll.ohTrigger(RecalcTrigger,Trigger3M)),NA())</f>
        <v>2.0120758724050843E-2</v>
      </c>
      <c r="M2930" s="52">
        <f>IFERROR(_xll.qlIndexFixing(ONIndex3M,I2930,TRUE,_xll.ohTrigger(RecalcTrigger,Trigger3M)),NA())</f>
        <v>2.007515506102564E-2</v>
      </c>
      <c r="N2930" s="52">
        <f>IFERROR(_xll.qlIndexFixing(Index6M,$H2930,TRUE,_xll.ohTrigger(RecalcTrigger,Trigger6M)),NA())</f>
        <v>2.1680271610818223E-2</v>
      </c>
      <c r="O2930" s="52">
        <f>IFERROR(_xll.qlIndexFixing(ONIndex6M,I2930,TRUE,_xll.ohTrigger(RecalcTrigger,Trigger6M)),NA())</f>
        <v>2.1572126427091831E-2</v>
      </c>
      <c r="P2930" s="52">
        <f>IFERROR(_xll.qlIndexFixing(Index1Y,$H2930,TRUE,_xll.ohTrigger(RecalcTrigger,Trigger1Y)),NA())</f>
        <v>2.3596781762138586E-2</v>
      </c>
      <c r="Q2930" s="52">
        <f>IFERROR(_xll.qlIndexFixing(ONIndex1Y,I2930,TRUE,_xll.ohTrigger(RecalcTrigger,Trigger1Y)),NA())</f>
        <v>2.3335530277472927E-2</v>
      </c>
    </row>
    <row r="2931" spans="2:17" x14ac:dyDescent="0.2">
      <c r="B2931" s="46" t="s">
        <v>51</v>
      </c>
      <c r="D2931" s="49">
        <f>_xll.qlCalendarAdvance(LocalCalendar,$D2930,B2931,"f",FALSE)</f>
        <v>60182</v>
      </c>
      <c r="E2931" s="49">
        <f>_xll.qlInterestRateIndexValueDate(IndexON,D2931)</f>
        <v>60182</v>
      </c>
      <c r="F2931" s="52">
        <f>IFERROR(_xll.qlIndexFixing(IndexON,D2931,TRUE,_xll.ohTrigger(RecalcTrigger,TriggerON)),NA())</f>
        <v>1.6591789298949777E-2</v>
      </c>
      <c r="H2931" s="49">
        <f>_xll.qlCalendarAdvance(IborCalendar,$H2930,B2931,"f",FALSE)</f>
        <v>60163</v>
      </c>
      <c r="I2931" s="49">
        <f>_xll.qlInterestRateIndexValueDate(Index1M,$H2931)</f>
        <v>60167</v>
      </c>
      <c r="J2931" s="52">
        <f>IFERROR(_xll.qlIndexFixing(Index1M,$H2931,TRUE,_xll.ohTrigger(RecalcTrigger,Trigger1M)),NA())</f>
        <v>1.855756972891065E-2</v>
      </c>
      <c r="K2931" s="52">
        <f>IFERROR(_xll.qlIndexFixing(ONIndex1M,I2931,TRUE,_xll.ohTrigger(RecalcTrigger,Trigger1M)),NA())</f>
        <v>1.8545530789859654E-2</v>
      </c>
      <c r="L2931" s="52">
        <f>IFERROR(_xll.qlIndexFixing(Index3M,H2931,TRUE,_xll.ohTrigger(RecalcTrigger,Trigger3M)),NA())</f>
        <v>2.0120027760636212E-2</v>
      </c>
      <c r="M2931" s="52">
        <f>IFERROR(_xll.qlIndexFixing(ONIndex3M,I2931,TRUE,_xll.ohTrigger(RecalcTrigger,Trigger3M)),NA())</f>
        <v>2.0074368032023671E-2</v>
      </c>
      <c r="N2931" s="52">
        <f>IFERROR(_xll.qlIndexFixing(Index6M,$H2931,TRUE,_xll.ohTrigger(RecalcTrigger,Trigger6M)),NA())</f>
        <v>2.1679600407406692E-2</v>
      </c>
      <c r="O2931" s="52">
        <f>IFERROR(_xll.qlIndexFixing(ONIndex6M,I2931,TRUE,_xll.ohTrigger(RecalcTrigger,Trigger6M)),NA())</f>
        <v>2.1571341681543288E-2</v>
      </c>
      <c r="P2931" s="52">
        <f>IFERROR(_xll.qlIndexFixing(Index1Y,$H2931,TRUE,_xll.ohTrigger(RecalcTrigger,Trigger1Y)),NA())</f>
        <v>2.3596248996552199E-2</v>
      </c>
      <c r="Q2931" s="52">
        <f>IFERROR(_xll.qlIndexFixing(ONIndex1Y,I2931,TRUE,_xll.ohTrigger(RecalcTrigger,Trigger1Y)),NA())</f>
        <v>2.3334757045914145E-2</v>
      </c>
    </row>
    <row r="2932" spans="2:17" x14ac:dyDescent="0.2">
      <c r="B2932" s="46" t="s">
        <v>51</v>
      </c>
      <c r="D2932" s="49">
        <f>_xll.qlCalendarAdvance(LocalCalendar,$D2931,B2932,"f",FALSE)</f>
        <v>60189</v>
      </c>
      <c r="E2932" s="49">
        <f>_xll.qlInterestRateIndexValueDate(IndexON,D2932)</f>
        <v>60189</v>
      </c>
      <c r="F2932" s="52">
        <f>IFERROR(_xll.qlIndexFixing(IndexON,D2932,TRUE,_xll.ohTrigger(RecalcTrigger,TriggerON)),NA())</f>
        <v>1.6591049789616008E-2</v>
      </c>
      <c r="H2932" s="49">
        <f>_xll.qlCalendarAdvance(IborCalendar,$H2931,B2932,"f",FALSE)</f>
        <v>60170</v>
      </c>
      <c r="I2932" s="49">
        <f>_xll.qlInterestRateIndexValueDate(Index1M,$H2932)</f>
        <v>60174</v>
      </c>
      <c r="J2932" s="52">
        <f>IFERROR(_xll.qlIndexFixing(Index1M,$H2932,TRUE,_xll.ohTrigger(RecalcTrigger,Trigger1M)),NA())</f>
        <v>1.8556703139153363E-2</v>
      </c>
      <c r="K2932" s="52">
        <f>IFERROR(_xll.qlIndexFixing(ONIndex1M,I2932,TRUE,_xll.ohTrigger(RecalcTrigger,Trigger1M)),NA())</f>
        <v>1.8544643539506467E-2</v>
      </c>
      <c r="L2932" s="52">
        <f>IFERROR(_xll.qlIndexFixing(Index3M,H2932,TRUE,_xll.ohTrigger(RecalcTrigger,Trigger3M)),NA())</f>
        <v>2.0119306134476943E-2</v>
      </c>
      <c r="M2932" s="52">
        <f>IFERROR(_xll.qlIndexFixing(ONIndex3M,I2932,TRUE,_xll.ohTrigger(RecalcTrigger,Trigger3M)),NA())</f>
        <v>2.0073590293350208E-2</v>
      </c>
      <c r="N2932" s="52">
        <f>IFERROR(_xll.qlIndexFixing(Index6M,$H2932,TRUE,_xll.ohTrigger(RecalcTrigger,Trigger6M)),NA())</f>
        <v>2.1679545055708606E-2</v>
      </c>
      <c r="O2932" s="52">
        <f>IFERROR(_xll.qlIndexFixing(ONIndex6M,I2932,TRUE,_xll.ohTrigger(RecalcTrigger,Trigger6M)),NA())</f>
        <v>2.1570566278121817E-2</v>
      </c>
      <c r="P2932" s="52">
        <f>IFERROR(_xll.qlIndexFixing(Index1Y,$H2932,TRUE,_xll.ohTrigger(RecalcTrigger,Trigger1Y)),NA())</f>
        <v>2.3595726189449166E-2</v>
      </c>
      <c r="Q2932" s="52">
        <f>IFERROR(_xll.qlIndexFixing(ONIndex1Y,I2932,TRUE,_xll.ohTrigger(RecalcTrigger,Trigger1Y)),NA())</f>
        <v>2.3333993540815001E-2</v>
      </c>
    </row>
    <row r="2933" spans="2:17" x14ac:dyDescent="0.2">
      <c r="B2933" s="46" t="s">
        <v>51</v>
      </c>
      <c r="D2933" s="49">
        <f>_xll.qlCalendarAdvance(LocalCalendar,$D2932,B2933,"f",FALSE)</f>
        <v>60196</v>
      </c>
      <c r="E2933" s="49">
        <f>_xll.qlInterestRateIndexValueDate(IndexON,D2933)</f>
        <v>60196</v>
      </c>
      <c r="F2933" s="52">
        <f>IFERROR(_xll.qlIndexFixing(IndexON,D2933,TRUE,_xll.ohTrigger(RecalcTrigger,TriggerON)),NA())</f>
        <v>1.6590319346230231E-2</v>
      </c>
      <c r="H2933" s="49">
        <f>_xll.qlCalendarAdvance(IborCalendar,$H2932,B2933,"f",FALSE)</f>
        <v>60177</v>
      </c>
      <c r="I2933" s="49">
        <f>_xll.qlInterestRateIndexValueDate(Index1M,$H2933)</f>
        <v>60181</v>
      </c>
      <c r="J2933" s="52">
        <f>IFERROR(_xll.qlIndexFixing(Index1M,$H2933,TRUE,_xll.ohTrigger(RecalcTrigger,Trigger1M)),NA())</f>
        <v>1.8556264959791922E-2</v>
      </c>
      <c r="K2933" s="52">
        <f>IFERROR(_xll.qlIndexFixing(ONIndex1M,I2933,TRUE,_xll.ohTrigger(RecalcTrigger,Trigger1M)),NA())</f>
        <v>1.8543766887635371E-2</v>
      </c>
      <c r="L2933" s="52">
        <f>IFERROR(_xll.qlIndexFixing(Index3M,H2933,TRUE,_xll.ohTrigger(RecalcTrigger,Trigger3M)),NA())</f>
        <v>2.0119105998833951E-2</v>
      </c>
      <c r="M2933" s="52">
        <f>IFERROR(_xll.qlIndexFixing(ONIndex3M,I2933,TRUE,_xll.ohTrigger(RecalcTrigger,Trigger3M)),NA())</f>
        <v>2.0072821845005251E-2</v>
      </c>
      <c r="N2933" s="52">
        <f>IFERROR(_xll.qlIndexFixing(Index6M,$H2933,TRUE,_xll.ohTrigger(RecalcTrigger,Trigger6M)),NA())</f>
        <v>2.1678286332825675E-2</v>
      </c>
      <c r="O2933" s="52">
        <f>IFERROR(_xll.qlIndexFixing(ONIndex6M,I2933,TRUE,_xll.ohTrigger(RecalcTrigger,Trigger6M)),NA())</f>
        <v>2.1569800216907353E-2</v>
      </c>
      <c r="P2933" s="52">
        <f>IFERROR(_xll.qlIndexFixing(Index1Y,$H2933,TRUE,_xll.ohTrigger(RecalcTrigger,Trigger1Y)),NA())</f>
        <v>2.3595213340813496E-2</v>
      </c>
      <c r="Q2933" s="52">
        <f>IFERROR(_xll.qlIndexFixing(ONIndex1Y,I2933,TRUE,_xll.ohTrigger(RecalcTrigger,Trigger1Y)),NA())</f>
        <v>2.3333239761775815E-2</v>
      </c>
    </row>
    <row r="2934" spans="2:17" x14ac:dyDescent="0.2">
      <c r="B2934" s="46" t="s">
        <v>51</v>
      </c>
      <c r="D2934" s="49">
        <f>_xll.qlCalendarAdvance(LocalCalendar,$D2933,B2934,"f",FALSE)</f>
        <v>60203</v>
      </c>
      <c r="E2934" s="49">
        <f>_xll.qlInterestRateIndexValueDate(IndexON,D2934)</f>
        <v>60203</v>
      </c>
      <c r="F2934" s="52">
        <f>IFERROR(_xll.qlIndexFixing(IndexON,D2934,TRUE,_xll.ohTrigger(RecalcTrigger,TriggerON)),NA())</f>
        <v>1.6589597968632575E-2</v>
      </c>
      <c r="H2934" s="49">
        <f>_xll.qlCalendarAdvance(IborCalendar,$H2933,B2934,"f",FALSE)</f>
        <v>60184</v>
      </c>
      <c r="I2934" s="49">
        <f>_xll.qlInterestRateIndexValueDate(Index1M,$H2934)</f>
        <v>60189</v>
      </c>
      <c r="J2934" s="52">
        <f>IFERROR(_xll.qlIndexFixing(Index1M,$H2934,TRUE,_xll.ohTrigger(RecalcTrigger,Trigger1M)),NA())</f>
        <v>1.855530051641515E-2</v>
      </c>
      <c r="K2934" s="52">
        <f>IFERROR(_xll.qlIndexFixing(ONIndex1M,I2934,TRUE,_xll.ohTrigger(RecalcTrigger,Trigger1M)),NA())</f>
        <v>1.8542777977561542E-2</v>
      </c>
      <c r="L2934" s="52">
        <f>IFERROR(_xll.qlIndexFixing(Index3M,H2934,TRUE,_xll.ohTrigger(RecalcTrigger,Trigger3M)),NA())</f>
        <v>2.0118304105255457E-2</v>
      </c>
      <c r="M2934" s="52">
        <f>IFERROR(_xll.qlIndexFixing(ONIndex3M,I2934,TRUE,_xll.ohTrigger(RecalcTrigger,Trigger3M)),NA())</f>
        <v>2.0071954994493879E-2</v>
      </c>
      <c r="N2934" s="52">
        <f>IFERROR(_xll.qlIndexFixing(Index6M,$H2934,TRUE,_xll.ohTrigger(RecalcTrigger,Trigger6M)),NA())</f>
        <v>2.1677552393837406E-2</v>
      </c>
      <c r="O2934" s="52">
        <f>IFERROR(_xll.qlIndexFixing(ONIndex6M,I2934,TRUE,_xll.ohTrigger(RecalcTrigger,Trigger6M)),NA())</f>
        <v>2.1568936157363439E-2</v>
      </c>
      <c r="P2934" s="52">
        <f>IFERROR(_xll.qlIndexFixing(Index1Y,$H2934,TRUE,_xll.ohTrigger(RecalcTrigger,Trigger1Y)),NA())</f>
        <v>2.3594639422109154E-2</v>
      </c>
      <c r="Q2934" s="52">
        <f>IFERROR(_xll.qlIndexFixing(ONIndex1Y,I2934,TRUE,_xll.ohTrigger(RecalcTrigger,Trigger1Y)),NA())</f>
        <v>2.3332390209507281E-2</v>
      </c>
    </row>
    <row r="2935" spans="2:17" x14ac:dyDescent="0.2">
      <c r="B2935" s="46" t="s">
        <v>51</v>
      </c>
      <c r="D2935" s="49">
        <f>_xll.qlCalendarAdvance(LocalCalendar,$D2934,B2935,"f",FALSE)</f>
        <v>60210</v>
      </c>
      <c r="E2935" s="49">
        <f>_xll.qlInterestRateIndexValueDate(IndexON,D2935)</f>
        <v>60210</v>
      </c>
      <c r="F2935" s="52">
        <f>IFERROR(_xll.qlIndexFixing(IndexON,D2935,TRUE,_xll.ohTrigger(RecalcTrigger,TriggerON)),NA())</f>
        <v>1.6588885656743102E-2</v>
      </c>
      <c r="H2935" s="49">
        <f>_xll.qlCalendarAdvance(IborCalendar,$H2934,B2935,"f",FALSE)</f>
        <v>60191</v>
      </c>
      <c r="I2935" s="49">
        <f>_xll.qlInterestRateIndexValueDate(Index1M,$H2935)</f>
        <v>60195</v>
      </c>
      <c r="J2935" s="52">
        <f>IFERROR(_xll.qlIndexFixing(Index1M,$H2935,TRUE,_xll.ohTrigger(RecalcTrigger,Trigger1M)),NA())</f>
        <v>1.8554586282463169E-2</v>
      </c>
      <c r="K2935" s="52">
        <f>IFERROR(_xll.qlIndexFixing(ONIndex1M,I2935,TRUE,_xll.ohTrigger(RecalcTrigger,Trigger1M)),NA())</f>
        <v>1.8542045379579264E-2</v>
      </c>
      <c r="L2935" s="52">
        <f>IFERROR(_xll.qlIndexFixing(Index3M,H2935,TRUE,_xll.ohTrigger(RecalcTrigger,Trigger3M)),NA())</f>
        <v>2.0117710688865517E-2</v>
      </c>
      <c r="M2935" s="52">
        <f>IFERROR(_xll.qlIndexFixing(ONIndex3M,I2935,TRUE,_xll.ohTrigger(RecalcTrigger,Trigger3M)),NA())</f>
        <v>2.0071312819700537E-2</v>
      </c>
      <c r="N2935" s="52">
        <f>IFERROR(_xll.qlIndexFixing(Index6M,$H2935,TRUE,_xll.ohTrigger(RecalcTrigger,Trigger6M)),NA())</f>
        <v>2.1677010034499747E-2</v>
      </c>
      <c r="O2935" s="52">
        <f>IFERROR(_xll.qlIndexFixing(ONIndex6M,I2935,TRUE,_xll.ohTrigger(RecalcTrigger,Trigger6M)),NA())</f>
        <v>2.1568296120140218E-2</v>
      </c>
      <c r="P2935" s="52">
        <f>IFERROR(_xll.qlIndexFixing(Index1Y,$H2935,TRUE,_xll.ohTrigger(RecalcTrigger,Trigger1Y)),NA())</f>
        <v>2.3594217518883812E-2</v>
      </c>
      <c r="Q2935" s="52">
        <f>IFERROR(_xll.qlIndexFixing(ONIndex1Y,I2935,TRUE,_xll.ohTrigger(RecalcTrigger,Trigger1Y)),NA())</f>
        <v>2.3331761382197058E-2</v>
      </c>
    </row>
    <row r="2936" spans="2:17" x14ac:dyDescent="0.2">
      <c r="B2936" s="46" t="s">
        <v>51</v>
      </c>
      <c r="D2936" s="49">
        <f>_xll.qlCalendarAdvance(LocalCalendar,$D2935,B2936,"f",FALSE)</f>
        <v>60218</v>
      </c>
      <c r="E2936" s="49">
        <f>_xll.qlInterestRateIndexValueDate(IndexON,D2936)</f>
        <v>60218</v>
      </c>
      <c r="F2936" s="52">
        <f>IFERROR(_xll.qlIndexFixing(IndexON,D2936,TRUE,_xll.ohTrigger(RecalcTrigger,TriggerON)),NA())</f>
        <v>1.6588082686972427E-2</v>
      </c>
      <c r="H2936" s="49">
        <f>_xll.qlCalendarAdvance(IborCalendar,$H2935,B2936,"f",FALSE)</f>
        <v>60198</v>
      </c>
      <c r="I2936" s="49">
        <f>_xll.qlInterestRateIndexValueDate(Index1M,$H2936)</f>
        <v>60202</v>
      </c>
      <c r="J2936" s="52">
        <f>IFERROR(_xll.qlIndexFixing(Index1M,$H2936,TRUE,_xll.ohTrigger(RecalcTrigger,Trigger1M)),NA())</f>
        <v>1.8554182890563042E-2</v>
      </c>
      <c r="K2936" s="52">
        <f>IFERROR(_xll.qlIndexFixing(ONIndex1M,I2936,TRUE,_xll.ohTrigger(RecalcTrigger,Trigger1M)),NA())</f>
        <v>1.8541200523474188E-2</v>
      </c>
      <c r="L2936" s="52">
        <f>IFERROR(_xll.qlIndexFixing(Index3M,H2936,TRUE,_xll.ohTrigger(RecalcTrigger,Trigger3M)),NA())</f>
        <v>2.0117027040519757E-2</v>
      </c>
      <c r="M2936" s="52">
        <f>IFERROR(_xll.qlIndexFixing(ONIndex3M,I2936,TRUE,_xll.ohTrigger(RecalcTrigger,Trigger3M)),NA())</f>
        <v>2.0070572242660845E-2</v>
      </c>
      <c r="N2936" s="52">
        <f>IFERROR(_xll.qlIndexFixing(Index6M,$H2936,TRUE,_xll.ohTrigger(RecalcTrigger,Trigger6M)),NA())</f>
        <v>2.1676386051411253E-2</v>
      </c>
      <c r="O2936" s="52">
        <f>IFERROR(_xll.qlIndexFixing(ONIndex6M,I2936,TRUE,_xll.ohTrigger(RecalcTrigger,Trigger6M)),NA())</f>
        <v>2.156755808490729E-2</v>
      </c>
      <c r="P2936" s="52">
        <f>IFERROR(_xll.qlIndexFixing(Index1Y,$H2936,TRUE,_xll.ohTrigger(RecalcTrigger,Trigger1Y)),NA())</f>
        <v>2.3593734545560449E-2</v>
      </c>
      <c r="Q2936" s="52">
        <f>IFERROR(_xll.qlIndexFixing(ONIndex1Y,I2936,TRUE,_xll.ohTrigger(RecalcTrigger,Trigger1Y)),NA())</f>
        <v>2.3331036781657488E-2</v>
      </c>
    </row>
    <row r="2937" spans="2:17" x14ac:dyDescent="0.2">
      <c r="B2937" s="46" t="s">
        <v>51</v>
      </c>
      <c r="D2937" s="49">
        <f>_xll.qlCalendarAdvance(LocalCalendar,$D2936,B2937,"f",FALSE)</f>
        <v>60225</v>
      </c>
      <c r="E2937" s="49">
        <f>_xll.qlInterestRateIndexValueDate(IndexON,D2937)</f>
        <v>60225</v>
      </c>
      <c r="F2937" s="52">
        <f>IFERROR(_xll.qlIndexFixing(IndexON,D2937,TRUE,_xll.ohTrigger(RecalcTrigger,TriggerON)),NA())</f>
        <v>1.6587389801783203E-2</v>
      </c>
      <c r="H2937" s="49">
        <f>_xll.qlCalendarAdvance(IborCalendar,$H2936,B2937,"f",FALSE)</f>
        <v>60205</v>
      </c>
      <c r="I2937" s="49">
        <f>_xll.qlInterestRateIndexValueDate(Index1M,$H2937)</f>
        <v>60209</v>
      </c>
      <c r="J2937" s="52">
        <f>IFERROR(_xll.qlIndexFixing(Index1M,$H2937,TRUE,_xll.ohTrigger(RecalcTrigger,Trigger1M)),NA())</f>
        <v>1.85525294072173E-2</v>
      </c>
      <c r="K2937" s="52">
        <f>IFERROR(_xll.qlIndexFixing(ONIndex1M,I2937,TRUE,_xll.ohTrigger(RecalcTrigger,Trigger1M)),NA())</f>
        <v>1.8540366265611397E-2</v>
      </c>
      <c r="L2937" s="52">
        <f>IFERROR(_xll.qlIndexFixing(Index3M,H2937,TRUE,_xll.ohTrigger(RecalcTrigger,Trigger3M)),NA())</f>
        <v>2.0116352729925437E-2</v>
      </c>
      <c r="M2937" s="52">
        <f>IFERROR(_xll.qlIndexFixing(ONIndex3M,I2937,TRUE,_xll.ohTrigger(RecalcTrigger,Trigger3M)),NA())</f>
        <v>2.0069840955869722E-2</v>
      </c>
      <c r="N2937" s="52">
        <f>IFERROR(_xll.qlIndexFixing(Index6M,$H2937,TRUE,_xll.ohTrigger(RecalcTrigger,Trigger6M)),NA())</f>
        <v>2.1676381103385298E-2</v>
      </c>
      <c r="O2937" s="52">
        <f>IFERROR(_xll.qlIndexFixing(ONIndex6M,I2937,TRUE,_xll.ohTrigger(RecalcTrigger,Trigger6M)),NA())</f>
        <v>2.1566829391641562E-2</v>
      </c>
      <c r="P2937" s="52">
        <f>IFERROR(_xll.qlIndexFixing(Index1Y,$H2937,TRUE,_xll.ohTrigger(RecalcTrigger,Trigger1Y)),NA())</f>
        <v>2.3593261530645761E-2</v>
      </c>
      <c r="Q2937" s="52">
        <f>IFERROR(_xll.qlIndexFixing(ONIndex1Y,I2937,TRUE,_xll.ohTrigger(RecalcTrigger,Trigger1Y)),NA())</f>
        <v>2.3330321907177876E-2</v>
      </c>
    </row>
    <row r="2938" spans="2:17" x14ac:dyDescent="0.2">
      <c r="B2938" s="46" t="s">
        <v>51</v>
      </c>
      <c r="D2938" s="49">
        <f>_xll.qlCalendarAdvance(LocalCalendar,$D2937,B2938,"f",FALSE)</f>
        <v>60232</v>
      </c>
      <c r="E2938" s="49">
        <f>_xll.qlInterestRateIndexValueDate(IndexON,D2938)</f>
        <v>60232</v>
      </c>
      <c r="F2938" s="52">
        <f>IFERROR(_xll.qlIndexFixing(IndexON,D2938,TRUE,_xll.ohTrigger(RecalcTrigger,TriggerON)),NA())</f>
        <v>1.6587039615423294E-2</v>
      </c>
      <c r="H2938" s="49">
        <f>_xll.qlCalendarAdvance(IborCalendar,$H2937,B2938,"f",FALSE)</f>
        <v>60212</v>
      </c>
      <c r="I2938" s="49">
        <f>_xll.qlInterestRateIndexValueDate(Index1M,$H2938)</f>
        <v>60216</v>
      </c>
      <c r="J2938" s="52">
        <f>IFERROR(_xll.qlIndexFixing(Index1M,$H2938,TRUE,_xll.ohTrigger(RecalcTrigger,Trigger1M)),NA())</f>
        <v>1.8551726504182575E-2</v>
      </c>
      <c r="K2938" s="52">
        <f>IFERROR(_xll.qlIndexFixing(ONIndex1M,I2938,TRUE,_xll.ohTrigger(RecalcTrigger,Trigger1M)),NA())</f>
        <v>1.8539961584842501E-2</v>
      </c>
      <c r="L2938" s="52">
        <f>IFERROR(_xll.qlIndexFixing(Index3M,H2938,TRUE,_xll.ohTrigger(RecalcTrigger,Trigger3M)),NA())</f>
        <v>2.0115687757079084E-2</v>
      </c>
      <c r="M2938" s="52">
        <f>IFERROR(_xll.qlIndexFixing(ONIndex3M,I2938,TRUE,_xll.ohTrigger(RecalcTrigger,Trigger3M)),NA())</f>
        <v>2.0069627166883208E-2</v>
      </c>
      <c r="N2938" s="52">
        <f>IFERROR(_xll.qlIndexFixing(Index6M,$H2938,TRUE,_xll.ohTrigger(RecalcTrigger,Trigger6M)),NA())</f>
        <v>2.1675166417337518E-2</v>
      </c>
      <c r="O2938" s="52">
        <f>IFERROR(_xll.qlIndexFixing(ONIndex6M,I2938,TRUE,_xll.ohTrigger(RecalcTrigger,Trigger6M)),NA())</f>
        <v>2.1566705004620879E-2</v>
      </c>
      <c r="P2938" s="52">
        <f>IFERROR(_xll.qlIndexFixing(Index1Y,$H2938,TRUE,_xll.ohTrigger(RecalcTrigger,Trigger1Y)),NA())</f>
        <v>2.359279847412573E-2</v>
      </c>
      <c r="Q2938" s="52">
        <f>IFERROR(_xll.qlIndexFixing(ONIndex1Y,I2938,TRUE,_xll.ohTrigger(RecalcTrigger,Trigger1Y)),NA())</f>
        <v>2.3330322717010077E-2</v>
      </c>
    </row>
    <row r="2939" spans="2:17" x14ac:dyDescent="0.2">
      <c r="B2939" s="46" t="s">
        <v>51</v>
      </c>
      <c r="D2939" s="49">
        <f>_xll.qlCalendarAdvance(LocalCalendar,$D2938,B2939,"f",FALSE)</f>
        <v>60239</v>
      </c>
      <c r="E2939" s="49">
        <f>_xll.qlInterestRateIndexValueDate(IndexON,D2939)</f>
        <v>60239</v>
      </c>
      <c r="F2939" s="52">
        <f>IFERROR(_xll.qlIndexFixing(IndexON,D2939,TRUE,_xll.ohTrigger(RecalcTrigger,TriggerON)),NA())</f>
        <v>1.6586031228769116E-2</v>
      </c>
      <c r="H2939" s="49">
        <f>_xll.qlCalendarAdvance(IborCalendar,$H2938,B2939,"f",FALSE)</f>
        <v>60219</v>
      </c>
      <c r="I2939" s="49">
        <f>_xll.qlInterestRateIndexValueDate(Index1M,$H2939)</f>
        <v>60223</v>
      </c>
      <c r="J2939" s="52">
        <f>IFERROR(_xll.qlIndexFixing(Index1M,$H2939,TRUE,_xll.ohTrigger(RecalcTrigger,Trigger1M)),NA())</f>
        <v>1.8550934215595838E-2</v>
      </c>
      <c r="K2939" s="52">
        <f>IFERROR(_xll.qlIndexFixing(ONIndex1M,I2939,TRUE,_xll.ohTrigger(RecalcTrigger,Trigger1M)),NA())</f>
        <v>1.8538729546131449E-2</v>
      </c>
      <c r="L2939" s="52">
        <f>IFERROR(_xll.qlIndexFixing(Index3M,H2939,TRUE,_xll.ohTrigger(RecalcTrigger,Trigger3M)),NA())</f>
        <v>2.0115032121976354E-2</v>
      </c>
      <c r="M2939" s="52">
        <f>IFERROR(_xll.qlIndexFixing(ONIndex3M,I2939,TRUE,_xll.ohTrigger(RecalcTrigger,Trigger3M)),NA())</f>
        <v>2.0068406253672677E-2</v>
      </c>
      <c r="N2939" s="52">
        <f>IFERROR(_xll.qlIndexFixing(Index6M,$H2939,TRUE,_xll.ohTrigger(RecalcTrigger,Trigger6M)),NA())</f>
        <v>2.1674570766334708E-2</v>
      </c>
      <c r="O2939" s="52">
        <f>IFERROR(_xll.qlIndexFixing(ONIndex6M,I2939,TRUE,_xll.ohTrigger(RecalcTrigger,Trigger6M)),NA())</f>
        <v>2.156540003133145E-2</v>
      </c>
      <c r="P2939" s="52">
        <f>IFERROR(_xll.qlIndexFixing(Index1Y,$H2939,TRUE,_xll.ohTrigger(RecalcTrigger,Trigger1Y)),NA())</f>
        <v>2.3592345375986118E-2</v>
      </c>
      <c r="Q2939" s="52">
        <f>IFERROR(_xll.qlIndexFixing(ONIndex1Y,I2939,TRUE,_xll.ohTrigger(RecalcTrigger,Trigger1Y)),NA())</f>
        <v>2.3328921336878139E-2</v>
      </c>
    </row>
    <row r="2940" spans="2:17" x14ac:dyDescent="0.2">
      <c r="B2940" s="46" t="s">
        <v>51</v>
      </c>
      <c r="D2940" s="49">
        <f>_xll.qlCalendarAdvance(LocalCalendar,$D2939,B2940,"f",FALSE)</f>
        <v>60246</v>
      </c>
      <c r="E2940" s="49">
        <f>_xll.qlInterestRateIndexValueDate(IndexON,D2940)</f>
        <v>60246</v>
      </c>
      <c r="F2940" s="52">
        <f>IFERROR(_xll.qlIndexFixing(IndexON,D2940,TRUE,_xll.ohTrigger(RecalcTrigger,TriggerON)),NA())</f>
        <v>1.6585365541024188E-2</v>
      </c>
      <c r="H2940" s="49">
        <f>_xll.qlCalendarAdvance(IborCalendar,$H2939,B2940,"f",FALSE)</f>
        <v>60226</v>
      </c>
      <c r="I2940" s="49">
        <f>_xll.qlInterestRateIndexValueDate(Index1M,$H2940)</f>
        <v>60230</v>
      </c>
      <c r="J2940" s="52">
        <f>IFERROR(_xll.qlIndexFixing(Index1M,$H2940,TRUE,_xll.ohTrigger(RecalcTrigger,Trigger1M)),NA())</f>
        <v>1.8550152541451759E-2</v>
      </c>
      <c r="K2940" s="52">
        <f>IFERROR(_xll.qlIndexFixing(ONIndex1M,I2940,TRUE,_xll.ohTrigger(RecalcTrigger,Trigger1M)),NA())</f>
        <v>1.8537927084114614E-2</v>
      </c>
      <c r="L2940" s="52">
        <f>IFERROR(_xll.qlIndexFixing(Index3M,H2940,TRUE,_xll.ohTrigger(RecalcTrigger,Trigger3M)),NA())</f>
        <v>2.0114385824611163E-2</v>
      </c>
      <c r="M2940" s="52">
        <f>IFERROR(_xll.qlIndexFixing(ONIndex3M,I2940,TRUE,_xll.ohTrigger(RecalcTrigger,Trigger3M)),NA())</f>
        <v>2.0067702838186818E-2</v>
      </c>
      <c r="N2940" s="52">
        <f>IFERROR(_xll.qlIndexFixing(Index6M,$H2940,TRUE,_xll.ohTrigger(RecalcTrigger,Trigger6M)),NA())</f>
        <v>2.1674596067198675E-2</v>
      </c>
      <c r="O2940" s="52">
        <f>IFERROR(_xll.qlIndexFixing(ONIndex6M,I2940,TRUE,_xll.ohTrigger(RecalcTrigger,Trigger6M)),NA())</f>
        <v>2.1564699364127193E-2</v>
      </c>
      <c r="P2940" s="52">
        <f>IFERROR(_xll.qlIndexFixing(Index1Y,$H2940,TRUE,_xll.ohTrigger(RecalcTrigger,Trigger1Y)),NA())</f>
        <v>2.3591902236214227E-2</v>
      </c>
      <c r="Q2940" s="52">
        <f>IFERROR(_xll.qlIndexFixing(ONIndex1Y,I2940,TRUE,_xll.ohTrigger(RecalcTrigger,Trigger1Y)),NA())</f>
        <v>2.3328235641137951E-2</v>
      </c>
    </row>
    <row r="2941" spans="2:17" x14ac:dyDescent="0.2">
      <c r="B2941" s="46" t="s">
        <v>51</v>
      </c>
      <c r="D2941" s="49">
        <f>_xll.qlCalendarAdvance(LocalCalendar,$D2940,B2941,"f",FALSE)</f>
        <v>60253</v>
      </c>
      <c r="E2941" s="49">
        <f>_xll.qlInterestRateIndexValueDate(IndexON,D2941)</f>
        <v>60253</v>
      </c>
      <c r="F2941" s="52">
        <f>IFERROR(_xll.qlIndexFixing(IndexON,D2941,TRUE,_xll.ohTrigger(RecalcTrigger,TriggerON)),NA())</f>
        <v>1.6584708918907509E-2</v>
      </c>
      <c r="H2941" s="49">
        <f>_xll.qlCalendarAdvance(IborCalendar,$H2940,B2941,"f",FALSE)</f>
        <v>60233</v>
      </c>
      <c r="I2941" s="49">
        <f>_xll.qlInterestRateIndexValueDate(Index1M,$H2941)</f>
        <v>60237</v>
      </c>
      <c r="J2941" s="52">
        <f>IFERROR(_xll.qlIndexFixing(Index1M,$H2941,TRUE,_xll.ohTrigger(RecalcTrigger,Trigger1M)),NA())</f>
        <v>1.8550228622150333E-2</v>
      </c>
      <c r="K2941" s="52">
        <f>IFERROR(_xll.qlIndexFixing(ONIndex1M,I2941,TRUE,_xll.ohTrigger(RecalcTrigger,Trigger1M)),NA())</f>
        <v>1.853713522057987E-2</v>
      </c>
      <c r="L2941" s="52">
        <f>IFERROR(_xll.qlIndexFixing(Index3M,H2941,TRUE,_xll.ohTrigger(RecalcTrigger,Trigger3M)),NA())</f>
        <v>2.0113231674732942E-2</v>
      </c>
      <c r="M2941" s="52">
        <f>IFERROR(_xll.qlIndexFixing(ONIndex3M,I2941,TRUE,_xll.ohTrigger(RecalcTrigger,Trigger3M)),NA())</f>
        <v>2.0067008713029466E-2</v>
      </c>
      <c r="N2941" s="52">
        <f>IFERROR(_xll.qlIndexFixing(Index6M,$H2941,TRUE,_xll.ohTrigger(RecalcTrigger,Trigger6M)),NA())</f>
        <v>2.1673407796355491E-2</v>
      </c>
      <c r="O2941" s="52">
        <f>IFERROR(_xll.qlIndexFixing(ONIndex6M,I2941,TRUE,_xll.ohTrigger(RecalcTrigger,Trigger6M)),NA())</f>
        <v>2.1564008039050009E-2</v>
      </c>
      <c r="P2941" s="52">
        <f>IFERROR(_xll.qlIndexFixing(Index1Y,$H2941,TRUE,_xll.ohTrigger(RecalcTrigger,Trigger1Y)),NA())</f>
        <v>2.3591469054796477E-2</v>
      </c>
      <c r="Q2941" s="52">
        <f>IFERROR(_xll.qlIndexFixing(ONIndex1Y,I2941,TRUE,_xll.ohTrigger(RecalcTrigger,Trigger1Y)),NA())</f>
        <v>2.3327559671377784E-2</v>
      </c>
    </row>
    <row r="2942" spans="2:17" x14ac:dyDescent="0.2">
      <c r="B2942" s="46" t="s">
        <v>51</v>
      </c>
      <c r="D2942" s="49">
        <f>_xll.qlCalendarAdvance(LocalCalendar,$D2941,B2942,"f",FALSE)</f>
        <v>60260</v>
      </c>
      <c r="E2942" s="49">
        <f>_xll.qlInterestRateIndexValueDate(IndexON,D2942)</f>
        <v>60260</v>
      </c>
      <c r="F2942" s="52">
        <f>IFERROR(_xll.qlIndexFixing(IndexON,D2942,TRUE,_xll.ohTrigger(RecalcTrigger,TriggerON)),NA())</f>
        <v>1.658439746420548E-2</v>
      </c>
      <c r="H2942" s="49">
        <f>_xll.qlCalendarAdvance(IborCalendar,$H2941,B2942,"f",FALSE)</f>
        <v>60240</v>
      </c>
      <c r="I2942" s="49">
        <f>_xll.qlInterestRateIndexValueDate(Index1M,$H2942)</f>
        <v>60244</v>
      </c>
      <c r="J2942" s="52">
        <f>IFERROR(_xll.qlIndexFixing(Index1M,$H2942,TRUE,_xll.ohTrigger(RecalcTrigger,Trigger1M)),NA())</f>
        <v>1.854904528422744E-2</v>
      </c>
      <c r="K2942" s="52">
        <f>IFERROR(_xll.qlIndexFixing(ONIndex1M,I2942,TRUE,_xll.ohTrigger(RecalcTrigger,Trigger1M)),NA())</f>
        <v>1.8536353955926899E-2</v>
      </c>
      <c r="L2942" s="52">
        <f>IFERROR(_xll.qlIndexFixing(Index3M,H2942,TRUE,_xll.ohTrigger(RecalcTrigger,Trigger3M)),NA())</f>
        <v>2.0112603420863795E-2</v>
      </c>
      <c r="M2942" s="52">
        <f>IFERROR(_xll.qlIndexFixing(ONIndex3M,I2942,TRUE,_xll.ohTrigger(RecalcTrigger,Trigger3M)),NA())</f>
        <v>2.0066323878360492E-2</v>
      </c>
      <c r="N2942" s="52">
        <f>IFERROR(_xll.qlIndexFixing(Index6M,$H2942,TRUE,_xll.ohTrigger(RecalcTrigger,Trigger6M)),NA())</f>
        <v>2.1672840477362829E-2</v>
      </c>
      <c r="O2942" s="52">
        <f>IFERROR(_xll.qlIndexFixing(ONIndex6M,I2942,TRUE,_xll.ohTrigger(RecalcTrigger,Trigger6M)),NA())</f>
        <v>2.156332605601996E-2</v>
      </c>
      <c r="P2942" s="52">
        <f>IFERROR(_xll.qlIndexFixing(Index1Y,$H2942,TRUE,_xll.ohTrigger(RecalcTrigger,Trigger1Y)),NA())</f>
        <v>2.3591045831720166E-2</v>
      </c>
      <c r="Q2942" s="52">
        <f>IFERROR(_xll.qlIndexFixing(ONIndex1Y,I2942,TRUE,_xll.ohTrigger(RecalcTrigger,Trigger1Y)),NA())</f>
        <v>2.3326893427837447E-2</v>
      </c>
    </row>
    <row r="2943" spans="2:17" x14ac:dyDescent="0.2">
      <c r="B2943" s="46" t="s">
        <v>51</v>
      </c>
      <c r="D2943" s="49">
        <f>_xll.qlCalendarAdvance(LocalCalendar,$D2942,B2943,"f",FALSE)</f>
        <v>60267</v>
      </c>
      <c r="E2943" s="49">
        <f>_xll.qlInterestRateIndexValueDate(IndexON,D2943)</f>
        <v>60267</v>
      </c>
      <c r="F2943" s="52">
        <f>IFERROR(_xll.qlIndexFixing(IndexON,D2943,TRUE,_xll.ohTrigger(RecalcTrigger,TriggerON)),NA())</f>
        <v>1.6583759591970448E-2</v>
      </c>
      <c r="H2943" s="49">
        <f>_xll.qlCalendarAdvance(IborCalendar,$H2942,B2943,"f",FALSE)</f>
        <v>60247</v>
      </c>
      <c r="I2943" s="49">
        <f>_xll.qlInterestRateIndexValueDate(Index1M,$H2943)</f>
        <v>60251</v>
      </c>
      <c r="J2943" s="52">
        <f>IFERROR(_xll.qlIndexFixing(Index1M,$H2943,TRUE,_xll.ohTrigger(RecalcTrigger,Trigger1M)),NA())</f>
        <v>1.8548296173010514E-2</v>
      </c>
      <c r="K2943" s="52">
        <f>IFERROR(_xll.qlIndexFixing(ONIndex1M,I2943,TRUE,_xll.ohTrigger(RecalcTrigger,Trigger1M)),NA())</f>
        <v>1.8535583289516211E-2</v>
      </c>
      <c r="L2943" s="52">
        <f>IFERROR(_xll.qlIndexFixing(Index3M,H2943,TRUE,_xll.ohTrigger(RecalcTrigger,Trigger3M)),NA())</f>
        <v>2.0111984504195549E-2</v>
      </c>
      <c r="M2943" s="52">
        <f>IFERROR(_xll.qlIndexFixing(ONIndex3M,I2943,TRUE,_xll.ohTrigger(RecalcTrigger,Trigger3M)),NA())</f>
        <v>2.0065648333940089E-2</v>
      </c>
      <c r="N2943" s="52">
        <f>IFERROR(_xll.qlIndexFixing(Index6M,$H2943,TRUE,_xll.ohTrigger(RecalcTrigger,Trigger6M)),NA())</f>
        <v>2.1672282602357734E-2</v>
      </c>
      <c r="O2943" s="52">
        <f>IFERROR(_xll.qlIndexFixing(ONIndex6M,I2943,TRUE,_xll.ohTrigger(RecalcTrigger,Trigger6M)),NA())</f>
        <v>2.1562653415037047E-2</v>
      </c>
      <c r="P2943" s="52">
        <f>IFERROR(_xll.qlIndexFixing(Index1Y,$H2943,TRUE,_xll.ohTrigger(RecalcTrigger,Trigger1Y)),NA())</f>
        <v>2.3590632566972813E-2</v>
      </c>
      <c r="Q2943" s="52">
        <f>IFERROR(_xll.qlIndexFixing(ONIndex1Y,I2943,TRUE,_xll.ohTrigger(RecalcTrigger,Trigger1Y)),NA())</f>
        <v>2.3326236910437004E-2</v>
      </c>
    </row>
    <row r="2944" spans="2:17" x14ac:dyDescent="0.2">
      <c r="B2944" s="46" t="s">
        <v>51</v>
      </c>
      <c r="D2944" s="49">
        <f>_xll.qlCalendarAdvance(LocalCalendar,$D2943,B2944,"f",FALSE)</f>
        <v>60274</v>
      </c>
      <c r="E2944" s="49">
        <f>_xll.qlInterestRateIndexValueDate(IndexON,D2944)</f>
        <v>60274</v>
      </c>
      <c r="F2944" s="52">
        <f>IFERROR(_xll.qlIndexFixing(IndexON,D2944,TRUE,_xll.ohTrigger(RecalcTrigger,TriggerON)),NA())</f>
        <v>1.6582793447605937E-2</v>
      </c>
      <c r="H2944" s="49">
        <f>_xll.qlCalendarAdvance(IborCalendar,$H2943,B2944,"f",FALSE)</f>
        <v>60254</v>
      </c>
      <c r="I2944" s="49">
        <f>_xll.qlInterestRateIndexValueDate(Index1M,$H2944)</f>
        <v>60258</v>
      </c>
      <c r="J2944" s="52">
        <f>IFERROR(_xll.qlIndexFixing(Index1M,$H2944,TRUE,_xll.ohTrigger(RecalcTrigger,Trigger1M)),NA())</f>
        <v>1.8547557676776027E-2</v>
      </c>
      <c r="K2944" s="52">
        <f>IFERROR(_xll.qlIndexFixing(ONIndex1M,I2944,TRUE,_xll.ohTrigger(RecalcTrigger,Trigger1M)),NA())</f>
        <v>1.8534823221747487E-2</v>
      </c>
      <c r="L2944" s="52">
        <f>IFERROR(_xll.qlIndexFixing(Index3M,H2944,TRUE,_xll.ohTrigger(RecalcTrigger,Trigger3M)),NA())</f>
        <v>2.0111374924728209E-2</v>
      </c>
      <c r="M2944" s="52">
        <f>IFERROR(_xll.qlIndexFixing(ONIndex3M,I2944,TRUE,_xll.ohTrigger(RecalcTrigger,Trigger3M)),NA())</f>
        <v>2.0064982080088001E-2</v>
      </c>
      <c r="N2944" s="52">
        <f>IFERROR(_xll.qlIndexFixing(Index6M,$H2944,TRUE,_xll.ohTrigger(RecalcTrigger,Trigger6M)),NA())</f>
        <v>2.1671734171331426E-2</v>
      </c>
      <c r="O2944" s="52">
        <f>IFERROR(_xll.qlIndexFixing(ONIndex6M,I2944,TRUE,_xll.ohTrigger(RecalcTrigger,Trigger6M)),NA())</f>
        <v>2.1561990116021335E-2</v>
      </c>
      <c r="P2944" s="52">
        <f>IFERROR(_xll.qlIndexFixing(Index1Y,$H2944,TRUE,_xll.ohTrigger(RecalcTrigger,Trigger1Y)),NA())</f>
        <v>2.359022926054237E-2</v>
      </c>
      <c r="Q2944" s="52">
        <f>IFERROR(_xll.qlIndexFixing(ONIndex1Y,I2944,TRUE,_xll.ohTrigger(RecalcTrigger,Trigger1Y)),NA())</f>
        <v>2.3325590119096518E-2</v>
      </c>
    </row>
    <row r="2945" spans="2:17" x14ac:dyDescent="0.2">
      <c r="B2945" s="46" t="s">
        <v>51</v>
      </c>
      <c r="D2945" s="49">
        <f>_xll.qlCalendarAdvance(LocalCalendar,$D2944,B2945,"f",FALSE)</f>
        <v>60281</v>
      </c>
      <c r="E2945" s="49">
        <f>_xll.qlInterestRateIndexValueDate(IndexON,D2945)</f>
        <v>60281</v>
      </c>
      <c r="F2945" s="52">
        <f>IFERROR(_xll.qlIndexFixing(IndexON,D2945,TRUE,_xll.ohTrigger(RecalcTrigger,TriggerON)),NA())</f>
        <v>1.6582173088641738E-2</v>
      </c>
      <c r="H2945" s="49">
        <f>_xll.qlCalendarAdvance(IborCalendar,$H2944,B2945,"f",FALSE)</f>
        <v>60265</v>
      </c>
      <c r="I2945" s="49">
        <f>_xll.qlInterestRateIndexValueDate(Index1M,$H2945)</f>
        <v>60267</v>
      </c>
      <c r="J2945" s="52">
        <f>IFERROR(_xll.qlIndexFixing(Index1M,$H2945,TRUE,_xll.ohTrigger(RecalcTrigger,Trigger1M)),NA())</f>
        <v>1.8546197164913458E-2</v>
      </c>
      <c r="K2945" s="52">
        <f>IFERROR(_xll.qlIndexFixing(ONIndex1M,I2945,TRUE,_xll.ohTrigger(RecalcTrigger,Trigger1M)),NA())</f>
        <v>1.8534285766786951E-2</v>
      </c>
      <c r="L2945" s="52">
        <f>IFERROR(_xll.qlIndexFixing(Index3M,H2945,TRUE,_xll.ohTrigger(RecalcTrigger,Trigger3M)),NA())</f>
        <v>2.0110085077106987E-2</v>
      </c>
      <c r="M2945" s="52">
        <f>IFERROR(_xll.qlIndexFixing(ONIndex3M,I2945,TRUE,_xll.ohTrigger(RecalcTrigger,Trigger3M)),NA())</f>
        <v>2.0064651883897611E-2</v>
      </c>
      <c r="N2945" s="52">
        <f>IFERROR(_xll.qlIndexFixing(Index6M,$H2945,TRUE,_xll.ohTrigger(RecalcTrigger,Trigger6M)),NA())</f>
        <v>2.1670428111075387E-2</v>
      </c>
      <c r="O2945" s="52">
        <f>IFERROR(_xll.qlIndexFixing(ONIndex6M,I2945,TRUE,_xll.ohTrigger(RecalcTrigger,Trigger6M)),NA())</f>
        <v>2.1561750559246917E-2</v>
      </c>
      <c r="P2945" s="52">
        <f>IFERROR(_xll.qlIndexFixing(Index1Y,$H2945,TRUE,_xll.ohTrigger(RecalcTrigger,Trigger1Y)),NA())</f>
        <v>2.3589725356312465E-2</v>
      </c>
      <c r="Q2945" s="52">
        <f>IFERROR(_xll.qlIndexFixing(ONIndex1Y,I2945,TRUE,_xll.ohTrigger(RecalcTrigger,Trigger1Y)),NA())</f>
        <v>2.33254835279606E-2</v>
      </c>
    </row>
    <row r="2946" spans="2:17" x14ac:dyDescent="0.2">
      <c r="B2946" s="46" t="s">
        <v>51</v>
      </c>
      <c r="D2946" s="49">
        <f>_xll.qlCalendarAdvance(LocalCalendar,$D2945,B2946,"f",FALSE)</f>
        <v>60288</v>
      </c>
      <c r="E2946" s="49">
        <f>_xll.qlInterestRateIndexValueDate(IndexON,D2946)</f>
        <v>60288</v>
      </c>
      <c r="F2946" s="52">
        <f>IFERROR(_xll.qlIndexFixing(IndexON,D2946,TRUE,_xll.ohTrigger(RecalcTrigger,TriggerON)),NA())</f>
        <v>1.6581561795705468E-2</v>
      </c>
      <c r="H2946" s="49">
        <f>_xll.qlCalendarAdvance(IborCalendar,$H2945,B2946,"f",FALSE)</f>
        <v>60272</v>
      </c>
      <c r="I2946" s="49">
        <f>_xll.qlInterestRateIndexValueDate(Index1M,$H2946)</f>
        <v>60274</v>
      </c>
      <c r="J2946" s="52">
        <f>IFERROR(_xll.qlIndexFixing(Index1M,$H2946,TRUE,_xll.ohTrigger(RecalcTrigger,Trigger1M)),NA())</f>
        <v>1.854676446733014E-2</v>
      </c>
      <c r="K2946" s="52">
        <f>IFERROR(_xll.qlIndexFixing(ONIndex1M,I2946,TRUE,_xll.ohTrigger(RecalcTrigger,Trigger1M)),NA())</f>
        <v>1.8533125722646204E-2</v>
      </c>
      <c r="L2946" s="52">
        <f>IFERROR(_xll.qlIndexFixing(Index3M,H2946,TRUE,_xll.ohTrigger(RecalcTrigger,Trigger3M)),NA())</f>
        <v>2.0109496205662936E-2</v>
      </c>
      <c r="M2946" s="52">
        <f>IFERROR(_xll.qlIndexFixing(ONIndex3M,I2946,TRUE,_xll.ohTrigger(RecalcTrigger,Trigger3M)),NA())</f>
        <v>2.0063494100348578E-2</v>
      </c>
      <c r="N2946" s="52">
        <f>IFERROR(_xll.qlIndexFixing(Index6M,$H2946,TRUE,_xll.ohTrigger(RecalcTrigger,Trigger6M)),NA())</f>
        <v>2.1669900623272117E-2</v>
      </c>
      <c r="O2946" s="52">
        <f>IFERROR(_xll.qlIndexFixing(ONIndex6M,I2946,TRUE,_xll.ohTrigger(RecalcTrigger,Trigger6M)),NA())</f>
        <v>2.1560509084324053E-2</v>
      </c>
      <c r="P2946" s="52">
        <f>IFERROR(_xll.qlIndexFixing(Index1Y,$H2946,TRUE,_xll.ohTrigger(RecalcTrigger,Trigger1Y)),NA())</f>
        <v>2.3589344811704913E-2</v>
      </c>
      <c r="Q2946" s="52">
        <f>IFERROR(_xll.qlIndexFixing(ONIndex1Y,I2946,TRUE,_xll.ohTrigger(RecalcTrigger,Trigger1Y)),NA())</f>
        <v>2.3324148261982813E-2</v>
      </c>
    </row>
    <row r="2947" spans="2:17" x14ac:dyDescent="0.2">
      <c r="B2947" s="46" t="s">
        <v>51</v>
      </c>
      <c r="D2947" s="49">
        <f>_xll.qlCalendarAdvance(LocalCalendar,$D2946,B2947,"f",FALSE)</f>
        <v>60295</v>
      </c>
      <c r="E2947" s="49">
        <f>_xll.qlInterestRateIndexValueDate(IndexON,D2947)</f>
        <v>60295</v>
      </c>
      <c r="F2947" s="52">
        <f>IFERROR(_xll.qlIndexFixing(IndexON,D2947,TRUE,_xll.ohTrigger(RecalcTrigger,TriggerON)),NA())</f>
        <v>1.658095956831751E-2</v>
      </c>
      <c r="H2947" s="49">
        <f>_xll.qlCalendarAdvance(IborCalendar,$H2946,B2947,"f",FALSE)</f>
        <v>60279</v>
      </c>
      <c r="I2947" s="49">
        <f>_xll.qlInterestRateIndexValueDate(Index1M,$H2947)</f>
        <v>60281</v>
      </c>
      <c r="J2947" s="52">
        <f>IFERROR(_xll.qlIndexFixing(Index1M,$H2947,TRUE,_xll.ohTrigger(RecalcTrigger,Trigger1M)),NA())</f>
        <v>1.8546490601205352E-2</v>
      </c>
      <c r="K2947" s="52">
        <f>IFERROR(_xll.qlIndexFixing(ONIndex1M,I2947,TRUE,_xll.ohTrigger(RecalcTrigger,Trigger1M)),NA())</f>
        <v>1.8532400478781241E-2</v>
      </c>
      <c r="L2947" s="52">
        <f>IFERROR(_xll.qlIndexFixing(Index3M,H2947,TRUE,_xll.ohTrigger(RecalcTrigger,Trigger3M)),NA())</f>
        <v>2.010891667088277E-2</v>
      </c>
      <c r="M2947" s="52">
        <f>IFERROR(_xll.qlIndexFixing(ONIndex3M,I2947,TRUE,_xll.ohTrigger(RecalcTrigger,Trigger3M)),NA())</f>
        <v>2.0062858371838743E-2</v>
      </c>
      <c r="N2947" s="52">
        <f>IFERROR(_xll.qlIndexFixing(Index6M,$H2947,TRUE,_xll.ohTrigger(RecalcTrigger,Trigger6M)),NA())</f>
        <v>2.1669382578856793E-2</v>
      </c>
      <c r="O2947" s="52">
        <f>IFERROR(_xll.qlIndexFixing(ONIndex6M,I2947,TRUE,_xll.ohTrigger(RecalcTrigger,Trigger6M)),NA())</f>
        <v>2.1559876480594653E-2</v>
      </c>
      <c r="P2947" s="52">
        <f>IFERROR(_xll.qlIndexFixing(Index1Y,$H2947,TRUE,_xll.ohTrigger(RecalcTrigger,Trigger1Y)),NA())</f>
        <v>2.3588974225375509E-2</v>
      </c>
      <c r="Q2947" s="52">
        <f>IFERROR(_xll.qlIndexFixing(ONIndex1Y,I2947,TRUE,_xll.ohTrigger(RecalcTrigger,Trigger1Y)),NA())</f>
        <v>2.3323533428198928E-2</v>
      </c>
    </row>
    <row r="2948" spans="2:17" x14ac:dyDescent="0.2">
      <c r="B2948" s="46" t="s">
        <v>51</v>
      </c>
      <c r="D2948" s="49">
        <f>_xll.qlCalendarAdvance(LocalCalendar,$D2947,B2948,"f",FALSE)</f>
        <v>60302</v>
      </c>
      <c r="E2948" s="49">
        <f>_xll.qlInterestRateIndexValueDate(IndexON,D2948)</f>
        <v>60302</v>
      </c>
      <c r="F2948" s="52">
        <f>IFERROR(_xll.qlIndexFixing(IndexON,D2948,TRUE,_xll.ohTrigger(RecalcTrigger,TriggerON)),NA())</f>
        <v>1.6580366406797609E-2</v>
      </c>
      <c r="H2948" s="49">
        <f>_xll.qlCalendarAdvance(IborCalendar,$H2947,B2948,"f",FALSE)</f>
        <v>60286</v>
      </c>
      <c r="I2948" s="49">
        <f>_xll.qlInterestRateIndexValueDate(Index1M,$H2948)</f>
        <v>60288</v>
      </c>
      <c r="J2948" s="52">
        <f>IFERROR(_xll.qlIndexFixing(Index1M,$H2948,TRUE,_xll.ohTrigger(RecalcTrigger,Trigger1M)),NA())</f>
        <v>1.8545370734789852E-2</v>
      </c>
      <c r="K2948" s="52">
        <f>IFERROR(_xll.qlIndexFixing(ONIndex1M,I2948,TRUE,_xll.ohTrigger(RecalcTrigger,Trigger1M)),NA())</f>
        <v>1.8531685833318434E-2</v>
      </c>
      <c r="L2948" s="52">
        <f>IFERROR(_xll.qlIndexFixing(Index3M,H2948,TRUE,_xll.ohTrigger(RecalcTrigger,Trigger3M)),NA())</f>
        <v>2.0108346472764715E-2</v>
      </c>
      <c r="M2948" s="52">
        <f>IFERROR(_xll.qlIndexFixing(ONIndex3M,I2948,TRUE,_xll.ohTrigger(RecalcTrigger,Trigger3M)),NA())</f>
        <v>2.0062231933977159E-2</v>
      </c>
      <c r="N2948" s="52">
        <f>IFERROR(_xll.qlIndexFixing(Index6M,$H2948,TRUE,_xll.ohTrigger(RecalcTrigger,Trigger6M)),NA())</f>
        <v>2.16688739778228E-2</v>
      </c>
      <c r="O2948" s="52">
        <f>IFERROR(_xll.qlIndexFixing(ONIndex6M,I2948,TRUE,_xll.ohTrigger(RecalcTrigger,Trigger6M)),NA())</f>
        <v>2.1559253218912389E-2</v>
      </c>
      <c r="P2948" s="52">
        <f>IFERROR(_xll.qlIndexFixing(Index1Y,$H2948,TRUE,_xll.ohTrigger(RecalcTrigger,Trigger1Y)),NA())</f>
        <v>2.358861359731396E-2</v>
      </c>
      <c r="Q2948" s="52">
        <f>IFERROR(_xll.qlIndexFixing(ONIndex1Y,I2948,TRUE,_xll.ohTrigger(RecalcTrigger,Trigger1Y)),NA())</f>
        <v>2.3322928320395064E-2</v>
      </c>
    </row>
    <row r="2949" spans="2:17" x14ac:dyDescent="0.2">
      <c r="B2949" s="46" t="s">
        <v>51</v>
      </c>
      <c r="D2949" s="49">
        <f>_xll.qlCalendarAdvance(LocalCalendar,$D2948,B2949,"f",FALSE)</f>
        <v>60309</v>
      </c>
      <c r="E2949" s="49">
        <f>_xll.qlInterestRateIndexValueDate(IndexON,D2949)</f>
        <v>60309</v>
      </c>
      <c r="F2949" s="52">
        <f>IFERROR(_xll.qlIndexFixing(IndexON,D2949,TRUE,_xll.ohTrigger(RecalcTrigger,TriggerON)),NA())</f>
        <v>1.6579782311065827E-2</v>
      </c>
      <c r="H2949" s="49">
        <f>_xll.qlCalendarAdvance(IborCalendar,$H2948,B2949,"f",FALSE)</f>
        <v>60293</v>
      </c>
      <c r="I2949" s="49">
        <f>_xll.qlInterestRateIndexValueDate(Index1M,$H2949)</f>
        <v>60295</v>
      </c>
      <c r="J2949" s="52">
        <f>IFERROR(_xll.qlIndexFixing(Index1M,$H2949,TRUE,_xll.ohTrigger(RecalcTrigger,Trigger1M)),NA())</f>
        <v>1.8543401032161455E-2</v>
      </c>
      <c r="K2949" s="52">
        <f>IFERROR(_xll.qlIndexFixing(ONIndex1M,I2949,TRUE,_xll.ohTrigger(RecalcTrigger,Trigger1M)),NA())</f>
        <v>1.8530981786577527E-2</v>
      </c>
      <c r="L2949" s="52">
        <f>IFERROR(_xll.qlIndexFixing(Index3M,H2949,TRUE,_xll.ohTrigger(RecalcTrigger,Trigger3M)),NA())</f>
        <v>2.0107785611301665E-2</v>
      </c>
      <c r="M2949" s="52">
        <f>IFERROR(_xll.qlIndexFixing(ONIndex3M,I2949,TRUE,_xll.ohTrigger(RecalcTrigger,Trigger3M)),NA())</f>
        <v>2.0061614786444082E-2</v>
      </c>
      <c r="N2949" s="52">
        <f>IFERROR(_xll.qlIndexFixing(Index6M,$H2949,TRUE,_xll.ohTrigger(RecalcTrigger,Trigger6M)),NA())</f>
        <v>2.1668374820163948E-2</v>
      </c>
      <c r="O2949" s="52">
        <f>IFERROR(_xll.qlIndexFixing(ONIndex6M,I2949,TRUE,_xll.ohTrigger(RecalcTrigger,Trigger6M)),NA())</f>
        <v>2.155863929927726E-2</v>
      </c>
      <c r="P2949" s="52">
        <f>IFERROR(_xll.qlIndexFixing(Index1Y,$H2949,TRUE,_xll.ohTrigger(RecalcTrigger,Trigger1Y)),NA())</f>
        <v>2.3588262927509311E-2</v>
      </c>
      <c r="Q2949" s="52">
        <f>IFERROR(_xll.qlIndexFixing(ONIndex1Y,I2949,TRUE,_xll.ohTrigger(RecalcTrigger,Trigger1Y)),NA())</f>
        <v>2.3322332938890966E-2</v>
      </c>
    </row>
    <row r="2950" spans="2:17" x14ac:dyDescent="0.2">
      <c r="B2950" s="46" t="s">
        <v>51</v>
      </c>
      <c r="D2950" s="49">
        <f>_xll.qlCalendarAdvance(LocalCalendar,$D2949,B2950,"f",FALSE)</f>
        <v>60316</v>
      </c>
      <c r="E2950" s="49">
        <f>_xll.qlInterestRateIndexValueDate(IndexON,D2950)</f>
        <v>60316</v>
      </c>
      <c r="F2950" s="52">
        <f>IFERROR(_xll.qlIndexFixing(IndexON,D2950,TRUE,_xll.ohTrigger(RecalcTrigger,TriggerON)),NA())</f>
        <v>1.6579207281202102E-2</v>
      </c>
      <c r="H2950" s="49">
        <f>_xll.qlCalendarAdvance(IborCalendar,$H2949,B2950,"f",FALSE)</f>
        <v>60300</v>
      </c>
      <c r="I2950" s="49">
        <f>_xll.qlInterestRateIndexValueDate(Index1M,$H2950)</f>
        <v>60302</v>
      </c>
      <c r="J2950" s="52">
        <f>IFERROR(_xll.qlIndexFixing(Index1M,$H2950,TRUE,_xll.ohTrigger(RecalcTrigger,Trigger1M)),NA())</f>
        <v>1.8541868332742073E-2</v>
      </c>
      <c r="K2950" s="52">
        <f>IFERROR(_xll.qlIndexFixing(ONIndex1M,I2950,TRUE,_xll.ohTrigger(RecalcTrigger,Trigger1M)),NA())</f>
        <v>1.8530288338318712E-2</v>
      </c>
      <c r="L2950" s="52">
        <f>IFERROR(_xll.qlIndexFixing(Index3M,H2950,TRUE,_xll.ohTrigger(RecalcTrigger,Trigger3M)),NA())</f>
        <v>2.0107234086490955E-2</v>
      </c>
      <c r="M2950" s="52">
        <f>IFERROR(_xll.qlIndexFixing(ONIndex3M,I2950,TRUE,_xll.ohTrigger(RecalcTrigger,Trigger3M)),NA())</f>
        <v>2.0061006929239511E-2</v>
      </c>
      <c r="N2950" s="52">
        <f>IFERROR(_xll.qlIndexFixing(Index6M,$H2950,TRUE,_xll.ohTrigger(RecalcTrigger,Trigger6M)),NA())</f>
        <v>2.1667885105871403E-2</v>
      </c>
      <c r="O2950" s="52">
        <f>IFERROR(_xll.qlIndexFixing(ONIndex6M,I2950,TRUE,_xll.ohTrigger(RecalcTrigger,Trigger6M)),NA())</f>
        <v>2.1558034721609332E-2</v>
      </c>
      <c r="P2950" s="52">
        <f>IFERROR(_xll.qlIndexFixing(Index1Y,$H2950,TRUE,_xll.ohTrigger(RecalcTrigger,Trigger1Y)),NA())</f>
        <v>2.3587922215951278E-2</v>
      </c>
      <c r="Q2950" s="52">
        <f>IFERROR(_xll.qlIndexFixing(ONIndex1Y,I2950,TRUE,_xll.ohTrigger(RecalcTrigger,Trigger1Y)),NA())</f>
        <v>2.3321747283606697E-2</v>
      </c>
    </row>
    <row r="2951" spans="2:17" x14ac:dyDescent="0.2">
      <c r="B2951" s="46" t="s">
        <v>51</v>
      </c>
      <c r="D2951" s="49">
        <f>_xll.qlCalendarAdvance(LocalCalendar,$D2950,B2951,"f",FALSE)</f>
        <v>60323</v>
      </c>
      <c r="E2951" s="49">
        <f>_xll.qlInterestRateIndexValueDate(IndexON,D2951)</f>
        <v>60323</v>
      </c>
      <c r="F2951" s="52">
        <f>IFERROR(_xll.qlIndexFixing(IndexON,D2951,TRUE,_xll.ohTrigger(RecalcTrigger,TriggerON)),NA())</f>
        <v>1.6578641317046561E-2</v>
      </c>
      <c r="H2951" s="49">
        <f>_xll.qlCalendarAdvance(IborCalendar,$H2950,B2951,"f",FALSE)</f>
        <v>60307</v>
      </c>
      <c r="I2951" s="49">
        <f>_xll.qlInterestRateIndexValueDate(Index1M,$H2951)</f>
        <v>60309</v>
      </c>
      <c r="J2951" s="52">
        <f>IFERROR(_xll.qlIndexFixing(Index1M,$H2951,TRUE,_xll.ohTrigger(RecalcTrigger,Trigger1M)),NA())</f>
        <v>1.8541205001980324E-2</v>
      </c>
      <c r="K2951" s="52">
        <f>IFERROR(_xll.qlIndexFixing(ONIndex1M,I2951,TRUE,_xll.ohTrigger(RecalcTrigger,Trigger1M)),NA())</f>
        <v>1.8529605488541989E-2</v>
      </c>
      <c r="L2951" s="52">
        <f>IFERROR(_xll.qlIndexFixing(Index3M,H2951,TRUE,_xll.ohTrigger(RecalcTrigger,Trigger3M)),NA())</f>
        <v>2.0106168343418166E-2</v>
      </c>
      <c r="M2951" s="52">
        <f>IFERROR(_xll.qlIndexFixing(ONIndex3M,I2951,TRUE,_xll.ohTrigger(RecalcTrigger,Trigger3M)),NA())</f>
        <v>2.0060408362443383E-2</v>
      </c>
      <c r="N2951" s="52">
        <f>IFERROR(_xll.qlIndexFixing(Index6M,$H2951,TRUE,_xll.ohTrigger(RecalcTrigger,Trigger6M)),NA())</f>
        <v>2.1667404834938547E-2</v>
      </c>
      <c r="O2951" s="52">
        <f>IFERROR(_xll.qlIndexFixing(ONIndex6M,I2951,TRUE,_xll.ohTrigger(RecalcTrigger,Trigger6M)),NA())</f>
        <v>2.1557439486068475E-2</v>
      </c>
      <c r="P2951" s="52">
        <f>IFERROR(_xll.qlIndexFixing(Index1Y,$H2951,TRUE,_xll.ohTrigger(RecalcTrigger,Trigger1Y)),NA())</f>
        <v>2.358759146262978E-2</v>
      </c>
      <c r="Q2951" s="52">
        <f>IFERROR(_xll.qlIndexFixing(ONIndex1Y,I2951,TRUE,_xll.ohTrigger(RecalcTrigger,Trigger1Y)),NA())</f>
        <v>2.3321171354462322E-2</v>
      </c>
    </row>
    <row r="2952" spans="2:17" x14ac:dyDescent="0.2">
      <c r="B2952" s="46" t="s">
        <v>51</v>
      </c>
      <c r="D2952" s="49">
        <f>_xll.qlCalendarAdvance(LocalCalendar,$D2951,B2952,"f",FALSE)</f>
        <v>60330</v>
      </c>
      <c r="E2952" s="49">
        <f>_xll.qlInterestRateIndexValueDate(IndexON,D2952)</f>
        <v>60330</v>
      </c>
      <c r="F2952" s="52">
        <f>IFERROR(_xll.qlIndexFixing(IndexON,D2952,TRUE,_xll.ohTrigger(RecalcTrigger,TriggerON)),NA())</f>
        <v>1.6578084418599204E-2</v>
      </c>
      <c r="H2952" s="49">
        <f>_xll.qlCalendarAdvance(IborCalendar,$H2951,B2952,"f",FALSE)</f>
        <v>60314</v>
      </c>
      <c r="I2952" s="49">
        <f>_xll.qlInterestRateIndexValueDate(Index1M,$H2952)</f>
        <v>60316</v>
      </c>
      <c r="J2952" s="52">
        <f>IFERROR(_xll.qlIndexFixing(Index1M,$H2952,TRUE,_xll.ohTrigger(RecalcTrigger,Trigger1M)),NA())</f>
        <v>1.8540552284537375E-2</v>
      </c>
      <c r="K2952" s="52">
        <f>IFERROR(_xll.qlIndexFixing(ONIndex1M,I2952,TRUE,_xll.ohTrigger(RecalcTrigger,Trigger1M)),NA())</f>
        <v>1.852893323740723E-2</v>
      </c>
      <c r="L2952" s="52">
        <f>IFERROR(_xll.qlIndexFixing(Index3M,H2952,TRUE,_xll.ohTrigger(RecalcTrigger,Trigger3M)),NA())</f>
        <v>2.010563485472135E-2</v>
      </c>
      <c r="M2952" s="52">
        <f>IFERROR(_xll.qlIndexFixing(ONIndex3M,I2952,TRUE,_xll.ohTrigger(RecalcTrigger,Trigger3M)),NA())</f>
        <v>2.0059819086135633E-2</v>
      </c>
      <c r="N2952" s="52">
        <f>IFERROR(_xll.qlIndexFixing(Index6M,$H2952,TRUE,_xll.ohTrigger(RecalcTrigger,Trigger6M)),NA())</f>
        <v>2.1666934007360073E-2</v>
      </c>
      <c r="O2952" s="52">
        <f>IFERROR(_xll.qlIndexFixing(ONIndex6M,I2952,TRUE,_xll.ohTrigger(RecalcTrigger,Trigger6M)),NA())</f>
        <v>2.1556853592574754E-2</v>
      </c>
      <c r="P2952" s="52">
        <f>IFERROR(_xll.qlIndexFixing(Index1Y,$H2952,TRUE,_xll.ohTrigger(RecalcTrigger,Trigger1Y)),NA())</f>
        <v>2.3587270667535399E-2</v>
      </c>
      <c r="Q2952" s="52">
        <f>IFERROR(_xll.qlIndexFixing(ONIndex1Y,I2952,TRUE,_xll.ohTrigger(RecalcTrigger,Trigger1Y)),NA())</f>
        <v>2.3320605151537777E-2</v>
      </c>
    </row>
    <row r="2953" spans="2:17" x14ac:dyDescent="0.2">
      <c r="B2953" s="46" t="s">
        <v>51</v>
      </c>
      <c r="D2953" s="49">
        <f>_xll.qlCalendarAdvance(LocalCalendar,$D2952,B2953,"f",FALSE)</f>
        <v>60337</v>
      </c>
      <c r="E2953" s="49">
        <f>_xll.qlInterestRateIndexValueDate(IndexON,D2953)</f>
        <v>60337</v>
      </c>
      <c r="F2953" s="52">
        <f>IFERROR(_xll.qlIndexFixing(IndexON,D2953,TRUE,_xll.ohTrigger(RecalcTrigger,TriggerON)),NA())</f>
        <v>1.6577536586099839E-2</v>
      </c>
      <c r="H2953" s="49">
        <f>_xll.qlCalendarAdvance(IborCalendar,$H2952,B2953,"f",FALSE)</f>
        <v>60321</v>
      </c>
      <c r="I2953" s="49">
        <f>_xll.qlInterestRateIndexValueDate(Index1M,$H2953)</f>
        <v>60323</v>
      </c>
      <c r="J2953" s="52">
        <f>IFERROR(_xll.qlIndexFixing(Index1M,$H2953,TRUE,_xll.ohTrigger(RecalcTrigger,Trigger1M)),NA())</f>
        <v>1.8539910180421781E-2</v>
      </c>
      <c r="K2953" s="52">
        <f>IFERROR(_xll.qlIndexFixing(ONIndex1M,I2953,TRUE,_xll.ohTrigger(RecalcTrigger,Trigger1M)),NA())</f>
        <v>1.8528271584994371E-2</v>
      </c>
      <c r="L2953" s="52">
        <f>IFERROR(_xll.qlIndexFixing(Index3M,H2953,TRUE,_xll.ohTrigger(RecalcTrigger,Trigger3M)),NA())</f>
        <v>2.010563553193645E-2</v>
      </c>
      <c r="M2953" s="52">
        <f>IFERROR(_xll.qlIndexFixing(ONIndex3M,I2953,TRUE,_xll.ohTrigger(RecalcTrigger,Trigger3M)),NA())</f>
        <v>2.005923910015639E-2</v>
      </c>
      <c r="N2953" s="52">
        <f>IFERROR(_xll.qlIndexFixing(Index6M,$H2953,TRUE,_xll.ohTrigger(RecalcTrigger,Trigger6M)),NA())</f>
        <v>2.1666472623128038E-2</v>
      </c>
      <c r="O2953" s="52">
        <f>IFERROR(_xll.qlIndexFixing(ONIndex6M,I2953,TRUE,_xll.ohTrigger(RecalcTrigger,Trigger6M)),NA())</f>
        <v>2.1556277041128169E-2</v>
      </c>
      <c r="P2953" s="52">
        <f>IFERROR(_xll.qlIndexFixing(Index1Y,$H2953,TRUE,_xll.ohTrigger(RecalcTrigger,Trigger1Y)),NA())</f>
        <v>2.3586959830658068E-2</v>
      </c>
      <c r="Q2953" s="52">
        <f>IFERROR(_xll.qlIndexFixing(ONIndex1Y,I2953,TRUE,_xll.ohTrigger(RecalcTrigger,Trigger1Y)),NA())</f>
        <v>2.3320048674593252E-2</v>
      </c>
    </row>
    <row r="2954" spans="2:17" x14ac:dyDescent="0.2">
      <c r="B2954" s="46" t="s">
        <v>51</v>
      </c>
      <c r="D2954" s="49">
        <f>_xll.qlCalendarAdvance(LocalCalendar,$D2953,B2954,"f",FALSE)</f>
        <v>60344</v>
      </c>
      <c r="E2954" s="49">
        <f>_xll.qlInterestRateIndexValueDate(IndexON,D2954)</f>
        <v>60344</v>
      </c>
      <c r="F2954" s="52">
        <f>IFERROR(_xll.qlIndexFixing(IndexON,D2954,TRUE,_xll.ohTrigger(RecalcTrigger,TriggerON)),NA())</f>
        <v>1.6576997819388595E-2</v>
      </c>
      <c r="H2954" s="49">
        <f>_xll.qlCalendarAdvance(IborCalendar,$H2953,B2954,"f",FALSE)</f>
        <v>60328</v>
      </c>
      <c r="I2954" s="49">
        <f>_xll.qlInterestRateIndexValueDate(Index1M,$H2954)</f>
        <v>60330</v>
      </c>
      <c r="J2954" s="52">
        <f>IFERROR(_xll.qlIndexFixing(Index1M,$H2954,TRUE,_xll.ohTrigger(RecalcTrigger,Trigger1M)),NA())</f>
        <v>1.8541444322757981E-2</v>
      </c>
      <c r="K2954" s="52">
        <f>IFERROR(_xll.qlIndexFixing(ONIndex1M,I2954,TRUE,_xll.ohTrigger(RecalcTrigger,Trigger1M)),NA())</f>
        <v>1.8527620530823796E-2</v>
      </c>
      <c r="L2954" s="52">
        <f>IFERROR(_xll.qlIndexFixing(Index3M,H2954,TRUE,_xll.ohTrigger(RecalcTrigger,Trigger3M)),NA())</f>
        <v>2.0106172531065017E-2</v>
      </c>
      <c r="M2954" s="52">
        <f>IFERROR(_xll.qlIndexFixing(ONIndex3M,I2954,TRUE,_xll.ohTrigger(RecalcTrigger,Trigger3M)),NA())</f>
        <v>2.0058668404585589E-2</v>
      </c>
      <c r="N2954" s="52">
        <f>IFERROR(_xll.qlIndexFixing(Index6M,$H2954,TRUE,_xll.ohTrigger(RecalcTrigger,Trigger6M)),NA())</f>
        <v>2.1667882798644282E-2</v>
      </c>
      <c r="O2954" s="52">
        <f>IFERROR(_xll.qlIndexFixing(ONIndex6M,I2954,TRUE,_xll.ohTrigger(RecalcTrigger,Trigger6M)),NA())</f>
        <v>2.1555709831648784E-2</v>
      </c>
      <c r="P2954" s="52">
        <f>IFERROR(_xll.qlIndexFixing(Index1Y,$H2954,TRUE,_xll.ohTrigger(RecalcTrigger,Trigger1Y)),NA())</f>
        <v>2.35866589519888E-2</v>
      </c>
      <c r="Q2954" s="52">
        <f>IFERROR(_xll.qlIndexFixing(ONIndex1Y,I2954,TRUE,_xll.ohTrigger(RecalcTrigger,Trigger1Y)),NA())</f>
        <v>2.3319501923868557E-2</v>
      </c>
    </row>
    <row r="2955" spans="2:17" x14ac:dyDescent="0.2">
      <c r="B2955" s="46" t="s">
        <v>51</v>
      </c>
      <c r="D2955" s="49">
        <f>_xll.qlCalendarAdvance(LocalCalendar,$D2954,B2955,"f",FALSE)</f>
        <v>60351</v>
      </c>
      <c r="E2955" s="49">
        <f>_xll.qlInterestRateIndexValueDate(IndexON,D2955)</f>
        <v>60351</v>
      </c>
      <c r="F2955" s="52">
        <f>IFERROR(_xll.qlIndexFixing(IndexON,D2955,TRUE,_xll.ohTrigger(RecalcTrigger,TriggerON)),NA())</f>
        <v>1.6576468118305598E-2</v>
      </c>
      <c r="H2955" s="49">
        <f>_xll.qlCalendarAdvance(IborCalendar,$H2954,B2955,"f",FALSE)</f>
        <v>60335</v>
      </c>
      <c r="I2955" s="49">
        <f>_xll.qlInterestRateIndexValueDate(Index1M,$H2955)</f>
        <v>60337</v>
      </c>
      <c r="J2955" s="52">
        <f>IFERROR(_xll.qlIndexFixing(Index1M,$H2955,TRUE,_xll.ohTrigger(RecalcTrigger,Trigger1M)),NA())</f>
        <v>1.8540827076959265E-2</v>
      </c>
      <c r="K2955" s="52">
        <f>IFERROR(_xll.qlIndexFixing(ONIndex1M,I2955,TRUE,_xll.ohTrigger(RecalcTrigger,Trigger1M)),NA())</f>
        <v>1.8526980075295185E-2</v>
      </c>
      <c r="L2955" s="52">
        <f>IFERROR(_xll.qlIndexFixing(Index3M,H2955,TRUE,_xll.ohTrigger(RecalcTrigger,Trigger3M)),NA())</f>
        <v>2.0105668967163134E-2</v>
      </c>
      <c r="M2955" s="52">
        <f>IFERROR(_xll.qlIndexFixing(ONIndex3M,I2955,TRUE,_xll.ohTrigger(RecalcTrigger,Trigger3M)),NA())</f>
        <v>2.0058106999263359E-2</v>
      </c>
      <c r="N2955" s="52">
        <f>IFERROR(_xll.qlIndexFixing(Index6M,$H2955,TRUE,_xll.ohTrigger(RecalcTrigger,Trigger6M)),NA())</f>
        <v>2.1667442245550277E-2</v>
      </c>
      <c r="O2955" s="52">
        <f>IFERROR(_xll.qlIndexFixing(ONIndex6M,I2955,TRUE,_xll.ohTrigger(RecalcTrigger,Trigger6M)),NA())</f>
        <v>2.1555151964136599E-2</v>
      </c>
      <c r="P2955" s="52">
        <f>IFERROR(_xll.qlIndexFixing(Index1Y,$H2955,TRUE,_xll.ohTrigger(RecalcTrigger,Trigger1Y)),NA())</f>
        <v>2.3586368031518621E-2</v>
      </c>
      <c r="Q2955" s="52">
        <f>IFERROR(_xll.qlIndexFixing(ONIndex1Y,I2955,TRUE,_xll.ohTrigger(RecalcTrigger,Trigger1Y)),NA())</f>
        <v>2.3318964899363692E-2</v>
      </c>
    </row>
    <row r="2956" spans="2:17" x14ac:dyDescent="0.2">
      <c r="B2956" s="46" t="s">
        <v>51</v>
      </c>
      <c r="D2956" s="49">
        <f>_xll.qlCalendarAdvance(LocalCalendar,$D2955,B2956,"f",FALSE)</f>
        <v>60358</v>
      </c>
      <c r="E2956" s="49">
        <f>_xll.qlInterestRateIndexValueDate(IndexON,D2956)</f>
        <v>60358</v>
      </c>
      <c r="F2956" s="52">
        <f>IFERROR(_xll.qlIndexFixing(IndexON,D2956,TRUE,_xll.ohTrigger(RecalcTrigger,TriggerON)),NA())</f>
        <v>1.6575947483170594E-2</v>
      </c>
      <c r="H2956" s="49">
        <f>_xll.qlCalendarAdvance(IborCalendar,$H2955,B2956,"f",FALSE)</f>
        <v>60342</v>
      </c>
      <c r="I2956" s="49">
        <f>_xll.qlInterestRateIndexValueDate(Index1M,$H2956)</f>
        <v>60344</v>
      </c>
      <c r="J2956" s="52">
        <f>IFERROR(_xll.qlIndexFixing(Index1M,$H2956,TRUE,_xll.ohTrigger(RecalcTrigger,Trigger1M)),NA())</f>
        <v>1.8540220447218887E-2</v>
      </c>
      <c r="K2956" s="52">
        <f>IFERROR(_xll.qlIndexFixing(ONIndex1M,I2956,TRUE,_xll.ohTrigger(RecalcTrigger,Trigger1M)),NA())</f>
        <v>1.8526350218488474E-2</v>
      </c>
      <c r="L2956" s="52">
        <f>IFERROR(_xll.qlIndexFixing(Index3M,H2956,TRUE,_xll.ohTrigger(RecalcTrigger,Trigger3M)),NA())</f>
        <v>2.010517474093276E-2</v>
      </c>
      <c r="M2956" s="52">
        <f>IFERROR(_xll.qlIndexFixing(ONIndex3M,I2956,TRUE,_xll.ohTrigger(RecalcTrigger,Trigger3M)),NA())</f>
        <v>2.0057554884509443E-2</v>
      </c>
      <c r="N2956" s="52">
        <f>IFERROR(_xll.qlIndexFixing(Index6M,$H2956,TRUE,_xll.ohTrigger(RecalcTrigger,Trigger6M)),NA())</f>
        <v>2.1667011137481901E-2</v>
      </c>
      <c r="O2956" s="52">
        <f>IFERROR(_xll.qlIndexFixing(ONIndex6M,I2956,TRUE,_xll.ohTrigger(RecalcTrigger,Trigger6M)),NA())</f>
        <v>2.1554603438751485E-2</v>
      </c>
      <c r="P2956" s="52">
        <f>IFERROR(_xll.qlIndexFixing(Index1Y,$H2956,TRUE,_xll.ohTrigger(RecalcTrigger,Trigger1Y)),NA())</f>
        <v>2.3586087069239644E-2</v>
      </c>
      <c r="Q2956" s="52">
        <f>IFERROR(_xll.qlIndexFixing(ONIndex1Y,I2956,TRUE,_xll.ohTrigger(RecalcTrigger,Trigger1Y)),NA())</f>
        <v>2.3318437601078656E-2</v>
      </c>
    </row>
    <row r="2957" spans="2:17" x14ac:dyDescent="0.2">
      <c r="B2957" s="46" t="s">
        <v>51</v>
      </c>
      <c r="D2957" s="49">
        <f>_xll.qlCalendarAdvance(LocalCalendar,$D2956,B2957,"f",FALSE)</f>
        <v>60365</v>
      </c>
      <c r="E2957" s="49">
        <f>_xll.qlInterestRateIndexValueDate(IndexON,D2957)</f>
        <v>60365</v>
      </c>
      <c r="F2957" s="52">
        <f>IFERROR(_xll.qlIndexFixing(IndexON,D2957,TRUE,_xll.ohTrigger(RecalcTrigger,TriggerON)),NA())</f>
        <v>1.6575435913663839E-2</v>
      </c>
      <c r="H2957" s="49">
        <f>_xll.qlCalendarAdvance(IborCalendar,$H2956,B2957,"f",FALSE)</f>
        <v>60349</v>
      </c>
      <c r="I2957" s="49">
        <f>_xll.qlInterestRateIndexValueDate(Index1M,$H2957)</f>
        <v>60351</v>
      </c>
      <c r="J2957" s="52">
        <f>IFERROR(_xll.qlIndexFixing(Index1M,$H2957,TRUE,_xll.ohTrigger(RecalcTrigger,Trigger1M)),NA())</f>
        <v>1.8539624433531996E-2</v>
      </c>
      <c r="K2957" s="52">
        <f>IFERROR(_xll.qlIndexFixing(ONIndex1M,I2957,TRUE,_xll.ohTrigger(RecalcTrigger,Trigger1M)),NA())</f>
        <v>1.8525730960163855E-2</v>
      </c>
      <c r="L2957" s="52">
        <f>IFERROR(_xll.qlIndexFixing(Index3M,H2957,TRUE,_xll.ohTrigger(RecalcTrigger,Trigger3M)),NA())</f>
        <v>2.0104689852370416E-2</v>
      </c>
      <c r="M2957" s="52">
        <f>IFERROR(_xll.qlIndexFixing(ONIndex3M,I2957,TRUE,_xll.ohTrigger(RecalcTrigger,Trigger3M)),NA())</f>
        <v>2.0057012060084034E-2</v>
      </c>
      <c r="N2957" s="52">
        <f>IFERROR(_xll.qlIndexFixing(Index6M,$H2957,TRUE,_xll.ohTrigger(RecalcTrigger,Trigger6M)),NA())</f>
        <v>2.1666589474430904E-2</v>
      </c>
      <c r="O2957" s="52">
        <f>IFERROR(_xll.qlIndexFixing(ONIndex6M,I2957,TRUE,_xll.ohTrigger(RecalcTrigger,Trigger6M)),NA())</f>
        <v>2.1554064255493444E-2</v>
      </c>
      <c r="P2957" s="52">
        <f>IFERROR(_xll.qlIndexFixing(Index1Y,$H2957,TRUE,_xll.ohTrigger(RecalcTrigger,Trigger1Y)),NA())</f>
        <v>2.3585816065142234E-2</v>
      </c>
      <c r="Q2957" s="52">
        <f>IFERROR(_xll.qlIndexFixing(ONIndex1Y,I2957,TRUE,_xll.ohTrigger(RecalcTrigger,Trigger1Y)),NA())</f>
        <v>2.3317920028853578E-2</v>
      </c>
    </row>
    <row r="2958" spans="2:17" x14ac:dyDescent="0.2">
      <c r="B2958" s="46" t="s">
        <v>51</v>
      </c>
      <c r="D2958" s="49">
        <f>_xll.qlCalendarAdvance(LocalCalendar,$D2957,B2958,"f",FALSE)</f>
        <v>60372</v>
      </c>
      <c r="E2958" s="49">
        <f>_xll.qlInterestRateIndexValueDate(IndexON,D2958)</f>
        <v>60372</v>
      </c>
      <c r="F2958" s="52">
        <f>IFERROR(_xll.qlIndexFixing(IndexON,D2958,TRUE,_xll.ohTrigger(RecalcTrigger,TriggerON)),NA())</f>
        <v>1.6574933410105075E-2</v>
      </c>
      <c r="H2958" s="49">
        <f>_xll.qlCalendarAdvance(IborCalendar,$H2957,B2958,"f",FALSE)</f>
        <v>60357</v>
      </c>
      <c r="I2958" s="49">
        <f>_xll.qlInterestRateIndexValueDate(Index1M,$H2958)</f>
        <v>60359</v>
      </c>
      <c r="J2958" s="52">
        <f>IFERROR(_xll.qlIndexFixing(Index1M,$H2958,TRUE,_xll.ohTrigger(RecalcTrigger,Trigger1M)),NA())</f>
        <v>1.8538956274278012E-2</v>
      </c>
      <c r="K2958" s="52">
        <f>IFERROR(_xll.qlIndexFixing(ONIndex1M,I2958,TRUE,_xll.ohTrigger(RecalcTrigger,Trigger1M)),NA())</f>
        <v>1.8525036214143142E-2</v>
      </c>
      <c r="L2958" s="52">
        <f>IFERROR(_xll.qlIndexFixing(Index3M,H2958,TRUE,_xll.ohTrigger(RecalcTrigger,Trigger3M)),NA())</f>
        <v>2.0103618848767379E-2</v>
      </c>
      <c r="M2958" s="52">
        <f>IFERROR(_xll.qlIndexFixing(ONIndex3M,I2958,TRUE,_xll.ohTrigger(RecalcTrigger,Trigger3M)),NA())</f>
        <v>2.0056403065389361E-2</v>
      </c>
      <c r="N2958" s="52">
        <f>IFERROR(_xll.qlIndexFixing(Index6M,$H2958,TRUE,_xll.ohTrigger(RecalcTrigger,Trigger6M)),NA())</f>
        <v>2.1665495657697292E-2</v>
      </c>
      <c r="O2958" s="52">
        <f>IFERROR(_xll.qlIndexFixing(ONIndex6M,I2958,TRUE,_xll.ohTrigger(RecalcTrigger,Trigger6M)),NA())</f>
        <v>2.155345948509968E-2</v>
      </c>
      <c r="P2958" s="52">
        <f>IFERROR(_xll.qlIndexFixing(Index1Y,$H2958,TRUE,_xll.ohTrigger(RecalcTrigger,Trigger1Y)),NA())</f>
        <v>2.3585518539856729E-2</v>
      </c>
      <c r="Q2958" s="52">
        <f>IFERROR(_xll.qlIndexFixing(ONIndex1Y,I2958,TRUE,_xll.ohTrigger(RecalcTrigger,Trigger1Y)),NA())</f>
        <v>2.3317340427526645E-2</v>
      </c>
    </row>
    <row r="2959" spans="2:17" x14ac:dyDescent="0.2">
      <c r="B2959" s="46" t="s">
        <v>51</v>
      </c>
      <c r="D2959" s="49">
        <f>_xll.qlCalendarAdvance(LocalCalendar,$D2958,B2959,"f",FALSE)</f>
        <v>60379</v>
      </c>
      <c r="E2959" s="49">
        <f>_xll.qlInterestRateIndexValueDate(IndexON,D2959)</f>
        <v>60379</v>
      </c>
      <c r="F2959" s="52">
        <f>IFERROR(_xll.qlIndexFixing(IndexON,D2959,TRUE,_xll.ohTrigger(RecalcTrigger,TriggerON)),NA())</f>
        <v>1.6574439972174559E-2</v>
      </c>
      <c r="H2959" s="49">
        <f>_xll.qlCalendarAdvance(IborCalendar,$H2958,B2959,"f",FALSE)</f>
        <v>60364</v>
      </c>
      <c r="I2959" s="49">
        <f>_xll.qlInterestRateIndexValueDate(Index1M,$H2959)</f>
        <v>60366</v>
      </c>
      <c r="J2959" s="52">
        <f>IFERROR(_xll.qlIndexFixing(Index1M,$H2959,TRUE,_xll.ohTrigger(RecalcTrigger,Trigger1M)),NA())</f>
        <v>1.8537945972485481E-2</v>
      </c>
      <c r="K2959" s="52">
        <f>IFERROR(_xll.qlIndexFixing(ONIndex1M,I2959,TRUE,_xll.ohTrigger(RecalcTrigger,Trigger1M)),NA())</f>
        <v>1.8524439666851578E-2</v>
      </c>
      <c r="L2959" s="52">
        <f>IFERROR(_xll.qlIndexFixing(Index3M,H2959,TRUE,_xll.ohTrigger(RecalcTrigger,Trigger3M)),NA())</f>
        <v>2.0103153328438282E-2</v>
      </c>
      <c r="M2959" s="52">
        <f>IFERROR(_xll.qlIndexFixing(ONIndex3M,I2959,TRUE,_xll.ohTrigger(RecalcTrigger,Trigger3M)),NA())</f>
        <v>2.005588014903914E-2</v>
      </c>
      <c r="N2959" s="52">
        <f>IFERROR(_xll.qlIndexFixing(Index6M,$H2959,TRUE,_xll.ohTrigger(RecalcTrigger,Trigger6M)),NA())</f>
        <v>2.1665093583372857E-2</v>
      </c>
      <c r="O2959" s="52">
        <f>IFERROR(_xll.qlIndexFixing(ONIndex6M,I2959,TRUE,_xll.ohTrigger(RecalcTrigger,Trigger6M)),NA())</f>
        <v>2.1552940320468394E-2</v>
      </c>
      <c r="P2959" s="52">
        <f>IFERROR(_xll.qlIndexFixing(Index1Y,$H2959,TRUE,_xll.ohTrigger(RecalcTrigger,Trigger1Y)),NA())</f>
        <v>2.3588290503725871E-2</v>
      </c>
      <c r="Q2959" s="52">
        <f>IFERROR(_xll.qlIndexFixing(ONIndex1Y,I2959,TRUE,_xll.ohTrigger(RecalcTrigger,Trigger1Y)),NA())</f>
        <v>2.331684369702991E-2</v>
      </c>
    </row>
    <row r="2960" spans="2:17" x14ac:dyDescent="0.2">
      <c r="B2960" s="46" t="s">
        <v>51</v>
      </c>
      <c r="D2960" s="49">
        <f>_xll.qlCalendarAdvance(LocalCalendar,$D2959,B2960,"f",FALSE)</f>
        <v>60386</v>
      </c>
      <c r="E2960" s="49">
        <f>_xll.qlInterestRateIndexValueDate(IndexON,D2960)</f>
        <v>60386</v>
      </c>
      <c r="F2960" s="52">
        <f>IFERROR(_xll.qlIndexFixing(IndexON,D2960,TRUE,_xll.ohTrigger(RecalcTrigger,TriggerON)),NA())</f>
        <v>1.65739556001121E-2</v>
      </c>
      <c r="H2960" s="49">
        <f>_xll.qlCalendarAdvance(IborCalendar,$H2959,B2960,"f",FALSE)</f>
        <v>60371</v>
      </c>
      <c r="I2960" s="49">
        <f>_xll.qlInterestRateIndexValueDate(Index1M,$H2960)</f>
        <v>60373</v>
      </c>
      <c r="J2960" s="52">
        <f>IFERROR(_xll.qlIndexFixing(Index1M,$H2960,TRUE,_xll.ohTrigger(RecalcTrigger,Trigger1M)),NA())</f>
        <v>1.8537382594218943E-2</v>
      </c>
      <c r="K2960" s="52">
        <f>IFERROR(_xll.qlIndexFixing(ONIndex1M,I2960,TRUE,_xll.ohTrigger(RecalcTrigger,Trigger1M)),NA())</f>
        <v>1.8523853718122041E-2</v>
      </c>
      <c r="L2960" s="52">
        <f>IFERROR(_xll.qlIndexFixing(Index3M,H2960,TRUE,_xll.ohTrigger(RecalcTrigger,Trigger3M)),NA())</f>
        <v>2.0102697145244205E-2</v>
      </c>
      <c r="M2960" s="52">
        <f>IFERROR(_xll.qlIndexFixing(ONIndex3M,I2960,TRUE,_xll.ohTrigger(RecalcTrigger,Trigger3M)),NA())</f>
        <v>2.005536652293749E-2</v>
      </c>
      <c r="N2960" s="52">
        <f>IFERROR(_xll.qlIndexFixing(Index6M,$H2960,TRUE,_xll.ohTrigger(RecalcTrigger,Trigger6M)),NA())</f>
        <v>2.1664700953481855E-2</v>
      </c>
      <c r="O2960" s="52">
        <f>IFERROR(_xll.qlIndexFixing(ONIndex6M,I2960,TRUE,_xll.ohTrigger(RecalcTrigger,Trigger6M)),NA())</f>
        <v>2.1552430497644437E-2</v>
      </c>
      <c r="P2960" s="52">
        <f>IFERROR(_xll.qlIndexFixing(Index1Y,$H2960,TRUE,_xll.ohTrigger(RecalcTrigger,Trigger1Y)),NA())</f>
        <v>2.3585029167691361E-2</v>
      </c>
      <c r="Q2960" s="52">
        <f>IFERROR(_xll.qlIndexFixing(ONIndex1Y,I2960,TRUE,_xll.ohTrigger(RecalcTrigger,Trigger1Y)),NA())</f>
        <v>2.3316356692753004E-2</v>
      </c>
    </row>
    <row r="2961" spans="2:17" x14ac:dyDescent="0.2">
      <c r="B2961" s="46" t="s">
        <v>51</v>
      </c>
      <c r="D2961" s="49">
        <f>_xll.qlCalendarAdvance(LocalCalendar,$D2960,B2961,"f",FALSE)</f>
        <v>60393</v>
      </c>
      <c r="E2961" s="49">
        <f>_xll.qlInterestRateIndexValueDate(IndexON,D2961)</f>
        <v>60393</v>
      </c>
      <c r="F2961" s="52">
        <f>IFERROR(_xll.qlIndexFixing(IndexON,D2961,TRUE,_xll.ohTrigger(RecalcTrigger,TriggerON)),NA())</f>
        <v>1.6573480293917697E-2</v>
      </c>
      <c r="H2961" s="49">
        <f>_xll.qlCalendarAdvance(IborCalendar,$H2960,B2961,"f",FALSE)</f>
        <v>60378</v>
      </c>
      <c r="I2961" s="49">
        <f>_xll.qlInterestRateIndexValueDate(Index1M,$H2961)</f>
        <v>60380</v>
      </c>
      <c r="J2961" s="52">
        <f>IFERROR(_xll.qlIndexFixing(Index1M,$H2961,TRUE,_xll.ohTrigger(RecalcTrigger,Trigger1M)),NA())</f>
        <v>1.8537268327395138E-2</v>
      </c>
      <c r="K2961" s="52">
        <f>IFERROR(_xll.qlIndexFixing(ONIndex1M,I2961,TRUE,_xll.ohTrigger(RecalcTrigger,Trigger1M)),NA())</f>
        <v>1.852327836819434E-2</v>
      </c>
      <c r="L2961" s="52">
        <f>IFERROR(_xll.qlIndexFixing(Index3M,H2961,TRUE,_xll.ohTrigger(RecalcTrigger,Trigger3M)),NA())</f>
        <v>2.0102250299186029E-2</v>
      </c>
      <c r="M2961" s="52">
        <f>IFERROR(_xll.qlIndexFixing(ONIndex3M,I2961,TRUE,_xll.ohTrigger(RecalcTrigger,Trigger3M)),NA())</f>
        <v>2.0054862187404154E-2</v>
      </c>
      <c r="N2961" s="52">
        <f>IFERROR(_xll.qlIndexFixing(Index6M,$H2961,TRUE,_xll.ohTrigger(RecalcTrigger,Trigger6M)),NA())</f>
        <v>2.1664317768019477E-2</v>
      </c>
      <c r="O2961" s="52">
        <f>IFERROR(_xll.qlIndexFixing(ONIndex6M,I2961,TRUE,_xll.ohTrigger(RecalcTrigger,Trigger6M)),NA())</f>
        <v>2.155193001718736E-2</v>
      </c>
      <c r="P2961" s="52">
        <f>IFERROR(_xll.qlIndexFixing(Index1Y,$H2961,TRUE,_xll.ohTrigger(RecalcTrigger,Trigger1Y)),NA())</f>
        <v>2.3584799418838873E-2</v>
      </c>
      <c r="Q2961" s="52">
        <f>IFERROR(_xll.qlIndexFixing(ONIndex1Y,I2961,TRUE,_xll.ohTrigger(RecalcTrigger,Trigger1Y)),NA())</f>
        <v>2.3315879414775864E-2</v>
      </c>
    </row>
    <row r="2962" spans="2:17" x14ac:dyDescent="0.2">
      <c r="B2962" s="46" t="s">
        <v>51</v>
      </c>
      <c r="D2962" s="49">
        <f>_xll.qlCalendarAdvance(LocalCalendar,$D2961,B2962,"f",FALSE)</f>
        <v>60400</v>
      </c>
      <c r="E2962" s="49">
        <f>_xll.qlInterestRateIndexValueDate(IndexON,D2962)</f>
        <v>60400</v>
      </c>
      <c r="F2962" s="52">
        <f>IFERROR(_xll.qlIndexFixing(IndexON,D2962,TRUE,_xll.ohTrigger(RecalcTrigger,TriggerON)),NA())</f>
        <v>1.6573014053431478E-2</v>
      </c>
      <c r="H2962" s="49">
        <f>_xll.qlCalendarAdvance(IborCalendar,$H2961,B2962,"f",FALSE)</f>
        <v>60385</v>
      </c>
      <c r="I2962" s="49">
        <f>_xll.qlInterestRateIndexValueDate(Index1M,$H2962)</f>
        <v>60387</v>
      </c>
      <c r="J2962" s="52">
        <f>IFERROR(_xll.qlIndexFixing(Index1M,$H2962,TRUE,_xll.ohTrigger(RecalcTrigger,Trigger1M)),NA())</f>
        <v>1.853497051328094E-2</v>
      </c>
      <c r="K2962" s="52">
        <f>IFERROR(_xll.qlIndexFixing(ONIndex1M,I2962,TRUE,_xll.ohTrigger(RecalcTrigger,Trigger1M)),NA())</f>
        <v>1.852271361658886E-2</v>
      </c>
      <c r="L2962" s="52">
        <f>IFERROR(_xll.qlIndexFixing(Index3M,H2962,TRUE,_xll.ohTrigger(RecalcTrigger,Trigger3M)),NA())</f>
        <v>2.0102343636679121E-2</v>
      </c>
      <c r="M2962" s="52">
        <f>IFERROR(_xll.qlIndexFixing(ONIndex3M,I2962,TRUE,_xll.ohTrigger(RecalcTrigger,Trigger3M)),NA())</f>
        <v>2.0054367142119389E-2</v>
      </c>
      <c r="N2962" s="52">
        <f>IFERROR(_xll.qlIndexFixing(Index6M,$H2962,TRUE,_xll.ohTrigger(RecalcTrigger,Trigger6M)),NA())</f>
        <v>2.1663944026979173E-2</v>
      </c>
      <c r="O2962" s="52">
        <f>IFERROR(_xll.qlIndexFixing(ONIndex6M,I2962,TRUE,_xll.ohTrigger(RecalcTrigger,Trigger6M)),NA())</f>
        <v>2.155143887853761E-2</v>
      </c>
      <c r="P2962" s="52">
        <f>IFERROR(_xll.qlIndexFixing(Index1Y,$H2962,TRUE,_xll.ohTrigger(RecalcTrigger,Trigger1Y)),NA())</f>
        <v>2.35845796281305E-2</v>
      </c>
      <c r="Q2962" s="52">
        <f>IFERROR(_xll.qlIndexFixing(ONIndex1Y,I2962,TRUE,_xll.ohTrigger(RecalcTrigger,Trigger1Y)),NA())</f>
        <v>2.3315411862858682E-2</v>
      </c>
    </row>
    <row r="2963" spans="2:17" x14ac:dyDescent="0.2">
      <c r="B2963" s="46" t="s">
        <v>51</v>
      </c>
      <c r="D2963" s="49">
        <f>_xll.qlCalendarAdvance(LocalCalendar,$D2962,B2963,"f",FALSE)</f>
        <v>60407</v>
      </c>
      <c r="E2963" s="49">
        <f>_xll.qlInterestRateIndexValueDate(IndexON,D2963)</f>
        <v>60407</v>
      </c>
      <c r="F2963" s="52">
        <f>IFERROR(_xll.qlIndexFixing(IndexON,D2963,TRUE,_xll.ohTrigger(RecalcTrigger,TriggerON)),NA())</f>
        <v>1.657255687873338E-2</v>
      </c>
      <c r="H2963" s="49">
        <f>_xll.qlCalendarAdvance(IborCalendar,$H2962,B2963,"f",FALSE)</f>
        <v>60392</v>
      </c>
      <c r="I2963" s="49">
        <f>_xll.qlInterestRateIndexValueDate(Index1M,$H2963)</f>
        <v>60394</v>
      </c>
      <c r="J2963" s="52">
        <f>IFERROR(_xll.qlIndexFixing(Index1M,$H2963,TRUE,_xll.ohTrigger(RecalcTrigger,Trigger1M)),NA())</f>
        <v>1.8535756152425198E-2</v>
      </c>
      <c r="K2963" s="52">
        <f>IFERROR(_xll.qlIndexFixing(ONIndex1M,I2963,TRUE,_xll.ohTrigger(RecalcTrigger,Trigger1M)),NA())</f>
        <v>1.8522159463625343E-2</v>
      </c>
      <c r="L2963" s="52">
        <f>IFERROR(_xll.qlIndexFixing(Index3M,H2963,TRUE,_xll.ohTrigger(RecalcTrigger,Trigger3M)),NA())</f>
        <v>2.0101916108004048E-2</v>
      </c>
      <c r="M2963" s="52">
        <f>IFERROR(_xll.qlIndexFixing(ONIndex3M,I2963,TRUE,_xll.ohTrigger(RecalcTrigger,Trigger3M)),NA())</f>
        <v>2.0053881387243067E-2</v>
      </c>
      <c r="N2963" s="52">
        <f>IFERROR(_xll.qlIndexFixing(Index6M,$H2963,TRUE,_xll.ohTrigger(RecalcTrigger,Trigger6M)),NA())</f>
        <v>2.1665460212665136E-2</v>
      </c>
      <c r="O2963" s="52">
        <f>IFERROR(_xll.qlIndexFixing(ONIndex6M,I2963,TRUE,_xll.ohTrigger(RecalcTrigger,Trigger6M)),NA())</f>
        <v>2.155095708185506E-2</v>
      </c>
      <c r="P2963" s="52">
        <f>IFERROR(_xll.qlIndexFixing(Index1Y,$H2963,TRUE,_xll.ohTrigger(RecalcTrigger,Trigger1Y)),NA())</f>
        <v>2.3584369794809587E-2</v>
      </c>
      <c r="Q2963" s="52">
        <f>IFERROR(_xll.qlIndexFixing(ONIndex1Y,I2963,TRUE,_xll.ohTrigger(RecalcTrigger,Trigger1Y)),NA())</f>
        <v>2.3314954037001456E-2</v>
      </c>
    </row>
    <row r="2964" spans="2:17" x14ac:dyDescent="0.2">
      <c r="B2964" s="46" t="s">
        <v>51</v>
      </c>
      <c r="D2964" s="49">
        <f>_xll.qlCalendarAdvance(LocalCalendar,$D2963,B2964,"f",FALSE)</f>
        <v>60414</v>
      </c>
      <c r="E2964" s="49">
        <f>_xll.qlInterestRateIndexValueDate(IndexON,D2964)</f>
        <v>60414</v>
      </c>
      <c r="F2964" s="52">
        <f>IFERROR(_xll.qlIndexFixing(IndexON,D2964,TRUE,_xll.ohTrigger(RecalcTrigger,TriggerON)),NA())</f>
        <v>1.6572108769823402E-2</v>
      </c>
      <c r="H2964" s="49">
        <f>_xll.qlCalendarAdvance(IborCalendar,$H2963,B2964,"f",FALSE)</f>
        <v>60399</v>
      </c>
      <c r="I2964" s="49">
        <f>_xll.qlInterestRateIndexValueDate(Index1M,$H2964)</f>
        <v>60401</v>
      </c>
      <c r="J2964" s="52">
        <f>IFERROR(_xll.qlIndexFixing(Index1M,$H2964,TRUE,_xll.ohTrigger(RecalcTrigger,Trigger1M)),NA())</f>
        <v>1.8535235236152581E-2</v>
      </c>
      <c r="K2964" s="52">
        <f>IFERROR(_xll.qlIndexFixing(ONIndex1M,I2964,TRUE,_xll.ohTrigger(RecalcTrigger,Trigger1M)),NA())</f>
        <v>1.8521615909223854E-2</v>
      </c>
      <c r="L2964" s="52">
        <f>IFERROR(_xll.qlIndexFixing(Index3M,H2964,TRUE,_xll.ohTrigger(RecalcTrigger,Trigger3M)),NA())</f>
        <v>2.0101497916974419E-2</v>
      </c>
      <c r="M2964" s="52">
        <f>IFERROR(_xll.qlIndexFixing(ONIndex3M,I2964,TRUE,_xll.ohTrigger(RecalcTrigger,Trigger3M)),NA())</f>
        <v>2.005340492269525E-2</v>
      </c>
      <c r="N2964" s="52">
        <f>IFERROR(_xll.qlIndexFixing(Index6M,$H2964,TRUE,_xll.ohTrigger(RecalcTrigger,Trigger6M)),NA())</f>
        <v>2.1665107320902016E-2</v>
      </c>
      <c r="O2964" s="52">
        <f>IFERROR(_xll.qlIndexFixing(ONIndex6M,I2964,TRUE,_xll.ohTrigger(RecalcTrigger,Trigger6M)),NA())</f>
        <v>2.1550484627299582E-2</v>
      </c>
      <c r="P2964" s="52">
        <f>IFERROR(_xll.qlIndexFixing(Index1Y,$H2964,TRUE,_xll.ohTrigger(RecalcTrigger,Trigger1Y)),NA())</f>
        <v>2.3584169852795083E-2</v>
      </c>
      <c r="Q2964" s="52">
        <f>IFERROR(_xll.qlIndexFixing(ONIndex1Y,I2964,TRUE,_xll.ohTrigger(RecalcTrigger,Trigger1Y)),NA())</f>
        <v>2.3314505937364061E-2</v>
      </c>
    </row>
    <row r="2965" spans="2:17" x14ac:dyDescent="0.2">
      <c r="B2965" s="46" t="s">
        <v>51</v>
      </c>
      <c r="D2965" s="49">
        <f>_xll.qlCalendarAdvance(LocalCalendar,$D2964,B2965,"f",FALSE)</f>
        <v>60421</v>
      </c>
      <c r="E2965" s="49">
        <f>_xll.qlInterestRateIndexValueDate(IndexON,D2965)</f>
        <v>60421</v>
      </c>
      <c r="F2965" s="52">
        <f>IFERROR(_xll.qlIndexFixing(IndexON,D2965,TRUE,_xll.ohTrigger(RecalcTrigger,TriggerON)),NA())</f>
        <v>1.6571669726701543E-2</v>
      </c>
      <c r="H2965" s="49">
        <f>_xll.qlCalendarAdvance(IborCalendar,$H2964,B2965,"f",FALSE)</f>
        <v>60406</v>
      </c>
      <c r="I2965" s="49">
        <f>_xll.qlInterestRateIndexValueDate(Index1M,$H2965)</f>
        <v>60408</v>
      </c>
      <c r="J2965" s="52">
        <f>IFERROR(_xll.qlIndexFixing(Index1M,$H2965,TRUE,_xll.ohTrigger(RecalcTrigger,Trigger1M)),NA())</f>
        <v>1.853472493537095E-2</v>
      </c>
      <c r="K2965" s="52">
        <f>IFERROR(_xll.qlIndexFixing(ONIndex1M,I2965,TRUE,_xll.ohTrigger(RecalcTrigger,Trigger1M)),NA())</f>
        <v>1.852108295346433E-2</v>
      </c>
      <c r="L2965" s="52">
        <f>IFERROR(_xll.qlIndexFixing(Index3M,H2965,TRUE,_xll.ohTrigger(RecalcTrigger,Trigger3M)),NA())</f>
        <v>2.0101089063585011E-2</v>
      </c>
      <c r="M2965" s="52">
        <f>IFERROR(_xll.qlIndexFixing(ONIndex3M,I2965,TRUE,_xll.ohTrigger(RecalcTrigger,Trigger3M)),NA())</f>
        <v>2.0052937748715749E-2</v>
      </c>
      <c r="N2965" s="52">
        <f>IFERROR(_xll.qlIndexFixing(Index6M,$H2965,TRUE,_xll.ohTrigger(RecalcTrigger,Trigger6M)),NA())</f>
        <v>2.1664763875243437E-2</v>
      </c>
      <c r="O2965" s="52">
        <f>IFERROR(_xll.qlIndexFixing(ONIndex6M,I2965,TRUE,_xll.ohTrigger(RecalcTrigger,Trigger6M)),NA())</f>
        <v>2.1550021515031048E-2</v>
      </c>
      <c r="P2965" s="52">
        <f>IFERROR(_xll.qlIndexFixing(Index1Y,$H2965,TRUE,_xll.ohTrigger(RecalcTrigger,Trigger1Y)),NA())</f>
        <v>2.3583979620910918E-2</v>
      </c>
      <c r="Q2965" s="52">
        <f>IFERROR(_xll.qlIndexFixing(ONIndex1Y,I2965,TRUE,_xll.ohTrigger(RecalcTrigger,Trigger1Y)),NA())</f>
        <v>2.3314067564106367E-2</v>
      </c>
    </row>
    <row r="2966" spans="2:17" x14ac:dyDescent="0.2">
      <c r="B2966" s="46" t="s">
        <v>51</v>
      </c>
      <c r="D2966" s="49">
        <f>_xll.qlCalendarAdvance(LocalCalendar,$D2965,B2966,"f",FALSE)</f>
        <v>60428</v>
      </c>
      <c r="E2966" s="49">
        <f>_xll.qlInterestRateIndexValueDate(IndexON,D2966)</f>
        <v>60428</v>
      </c>
      <c r="F2966" s="52">
        <f>IFERROR(_xll.qlIndexFixing(IndexON,D2966,TRUE,_xll.ohTrigger(RecalcTrigger,TriggerON)),NA())</f>
        <v>1.6571239749367805E-2</v>
      </c>
      <c r="H2966" s="49">
        <f>_xll.qlCalendarAdvance(IborCalendar,$H2965,B2966,"f",FALSE)</f>
        <v>60413</v>
      </c>
      <c r="I2966" s="49">
        <f>_xll.qlInterestRateIndexValueDate(Index1M,$H2966)</f>
        <v>60415</v>
      </c>
      <c r="J2966" s="52">
        <f>IFERROR(_xll.qlIndexFixing(Index1M,$H2966,TRUE,_xll.ohTrigger(RecalcTrigger,Trigger1M)),NA())</f>
        <v>1.8534225250080305E-2</v>
      </c>
      <c r="K2966" s="52">
        <f>IFERROR(_xll.qlIndexFixing(ONIndex1M,I2966,TRUE,_xll.ohTrigger(RecalcTrigger,Trigger1M)),NA())</f>
        <v>1.8520560596106961E-2</v>
      </c>
      <c r="L2966" s="52">
        <f>IFERROR(_xll.qlIndexFixing(Index3M,H2966,TRUE,_xll.ohTrigger(RecalcTrigger,Trigger3M)),NA())</f>
        <v>2.0100689547835834E-2</v>
      </c>
      <c r="M2966" s="52">
        <f>IFERROR(_xll.qlIndexFixing(ONIndex3M,I2966,TRUE,_xll.ohTrigger(RecalcTrigger,Trigger3M)),NA())</f>
        <v>2.0052479865064754E-2</v>
      </c>
      <c r="N2966" s="52">
        <f>IFERROR(_xll.qlIndexFixing(Index6M,$H2966,TRUE,_xll.ohTrigger(RecalcTrigger,Trigger6M)),NA())</f>
        <v>2.1664429875681235E-2</v>
      </c>
      <c r="O2966" s="52">
        <f>IFERROR(_xll.qlIndexFixing(ONIndex6M,I2966,TRUE,_xll.ohTrigger(RecalcTrigger,Trigger6M)),NA())</f>
        <v>2.1549567744489906E-2</v>
      </c>
      <c r="P2966" s="52">
        <f>IFERROR(_xll.qlIndexFixing(Index1Y,$H2966,TRUE,_xll.ohTrigger(RecalcTrigger,Trigger1Y)),NA())</f>
        <v>2.3583798906266357E-2</v>
      </c>
      <c r="Q2966" s="52">
        <f>IFERROR(_xll.qlIndexFixing(ONIndex1Y,I2966,TRUE,_xll.ohTrigger(RecalcTrigger,Trigger1Y)),NA())</f>
        <v>2.3313638916828694E-2</v>
      </c>
    </row>
    <row r="2967" spans="2:17" x14ac:dyDescent="0.2">
      <c r="B2967" s="46" t="s">
        <v>51</v>
      </c>
      <c r="D2967" s="49">
        <f>_xll.qlCalendarAdvance(LocalCalendar,$D2966,B2967,"f",FALSE)</f>
        <v>60435</v>
      </c>
      <c r="E2967" s="49">
        <f>_xll.qlInterestRateIndexValueDate(IndexON,D2967)</f>
        <v>60435</v>
      </c>
      <c r="F2967" s="52">
        <f>IFERROR(_xll.qlIndexFixing(IndexON,D2967,TRUE,_xll.ohTrigger(RecalcTrigger,TriggerON)),NA())</f>
        <v>1.6570818837822188E-2</v>
      </c>
      <c r="H2967" s="49">
        <f>_xll.qlCalendarAdvance(IborCalendar,$H2966,B2967,"f",FALSE)</f>
        <v>60420</v>
      </c>
      <c r="I2967" s="49">
        <f>_xll.qlInterestRateIndexValueDate(Index1M,$H2967)</f>
        <v>60422</v>
      </c>
      <c r="J2967" s="52">
        <f>IFERROR(_xll.qlIndexFixing(Index1M,$H2967,TRUE,_xll.ohTrigger(RecalcTrigger,Trigger1M)),NA())</f>
        <v>1.8533736180283145E-2</v>
      </c>
      <c r="K2967" s="52">
        <f>IFERROR(_xll.qlIndexFixing(ONIndex1M,I2967,TRUE,_xll.ohTrigger(RecalcTrigger,Trigger1M)),NA())</f>
        <v>1.8520048837391556E-2</v>
      </c>
      <c r="L2967" s="52">
        <f>IFERROR(_xll.qlIndexFixing(Index3M,H2967,TRUE,_xll.ohTrigger(RecalcTrigger,Trigger3M)),NA())</f>
        <v>2.0100299369721669E-2</v>
      </c>
      <c r="M2967" s="52">
        <f>IFERROR(_xll.qlIndexFixing(ONIndex3M,I2967,TRUE,_xll.ohTrigger(RecalcTrigger,Trigger3M)),NA())</f>
        <v>2.0052031271742266E-2</v>
      </c>
      <c r="N2967" s="52">
        <f>IFERROR(_xll.qlIndexFixing(Index6M,$H2967,TRUE,_xll.ohTrigger(RecalcTrigger,Trigger6M)),NA())</f>
        <v>2.1662216987939308E-2</v>
      </c>
      <c r="O2967" s="52">
        <f>IFERROR(_xll.qlIndexFixing(ONIndex6M,I2967,TRUE,_xll.ohTrigger(RecalcTrigger,Trigger6M)),NA())</f>
        <v>2.1549123315915963E-2</v>
      </c>
      <c r="P2967" s="52">
        <f>IFERROR(_xll.qlIndexFixing(Index1Y,$H2967,TRUE,_xll.ohTrigger(RecalcTrigger,Trigger1Y)),NA())</f>
        <v>2.3583627515971522E-2</v>
      </c>
      <c r="Q2967" s="52">
        <f>IFERROR(_xll.qlIndexFixing(ONIndex1Y,I2967,TRUE,_xll.ohTrigger(RecalcTrigger,Trigger1Y)),NA())</f>
        <v>2.3313219995610979E-2</v>
      </c>
    </row>
    <row r="2968" spans="2:17" x14ac:dyDescent="0.2">
      <c r="B2968" s="46" t="s">
        <v>51</v>
      </c>
      <c r="D2968" s="49">
        <f>_xll.qlCalendarAdvance(LocalCalendar,$D2967,B2968,"f",FALSE)</f>
        <v>60442</v>
      </c>
      <c r="E2968" s="49">
        <f>_xll.qlInterestRateIndexValueDate(IndexON,D2968)</f>
        <v>60442</v>
      </c>
      <c r="F2968" s="52">
        <f>IFERROR(_xll.qlIndexFixing(IndexON,D2968,TRUE,_xll.ohTrigger(RecalcTrigger,TriggerON)),NA())</f>
        <v>1.657040699206469E-2</v>
      </c>
      <c r="H2968" s="49">
        <f>_xll.qlCalendarAdvance(IborCalendar,$H2967,B2968,"f",FALSE)</f>
        <v>60427</v>
      </c>
      <c r="I2968" s="49">
        <f>_xll.qlInterestRateIndexValueDate(Index1M,$H2968)</f>
        <v>60429</v>
      </c>
      <c r="J2968" s="52">
        <f>IFERROR(_xll.qlIndexFixing(Index1M,$H2968,TRUE,_xll.ohTrigger(RecalcTrigger,Trigger1M)),NA())</f>
        <v>1.8533257725971974E-2</v>
      </c>
      <c r="K2968" s="52">
        <f>IFERROR(_xll.qlIndexFixing(ONIndex1M,I2968,TRUE,_xll.ohTrigger(RecalcTrigger,Trigger1M)),NA())</f>
        <v>1.851954767723818E-2</v>
      </c>
      <c r="L2968" s="52">
        <f>IFERROR(_xll.qlIndexFixing(Index3M,H2968,TRUE,_xll.ohTrigger(RecalcTrigger,Trigger3M)),NA())</f>
        <v>2.0099918529240778E-2</v>
      </c>
      <c r="M2968" s="52">
        <f>IFERROR(_xll.qlIndexFixing(ONIndex3M,I2968,TRUE,_xll.ohTrigger(RecalcTrigger,Trigger3M)),NA())</f>
        <v>2.005159196882822E-2</v>
      </c>
      <c r="N2968" s="52">
        <f>IFERROR(_xll.qlIndexFixing(Index6M,$H2968,TRUE,_xll.ohTrigger(RecalcTrigger,Trigger6M)),NA())</f>
        <v>2.1661899913329244E-2</v>
      </c>
      <c r="O2968" s="52">
        <f>IFERROR(_xll.qlIndexFixing(ONIndex6M,I2968,TRUE,_xll.ohTrigger(RecalcTrigger,Trigger6M)),NA())</f>
        <v>2.1548688229708901E-2</v>
      </c>
      <c r="P2968" s="52">
        <f>IFERROR(_xll.qlIndexFixing(Index1Y,$H2968,TRUE,_xll.ohTrigger(RecalcTrigger,Trigger1Y)),NA())</f>
        <v>2.358346525713655E-2</v>
      </c>
      <c r="Q2968" s="52">
        <f>IFERROR(_xll.qlIndexFixing(ONIndex1Y,I2968,TRUE,_xll.ohTrigger(RecalcTrigger,Trigger1Y)),NA())</f>
        <v>2.3312810800772965E-2</v>
      </c>
    </row>
    <row r="2969" spans="2:17" x14ac:dyDescent="0.2">
      <c r="B2969" s="46" t="s">
        <v>51</v>
      </c>
      <c r="D2969" s="49">
        <f>_xll.qlCalendarAdvance(LocalCalendar,$D2968,B2969,"f",FALSE)</f>
        <v>60449</v>
      </c>
      <c r="E2969" s="49">
        <f>_xll.qlInterestRateIndexValueDate(IndexON,D2969)</f>
        <v>60449</v>
      </c>
      <c r="F2969" s="52">
        <f>IFERROR(_xll.qlIndexFixing(IndexON,D2969,TRUE,_xll.ohTrigger(RecalcTrigger,TriggerON)),NA())</f>
        <v>1.6570004212175249E-2</v>
      </c>
      <c r="H2969" s="49">
        <f>_xll.qlCalendarAdvance(IborCalendar,$H2968,B2969,"f",FALSE)</f>
        <v>60434</v>
      </c>
      <c r="I2969" s="49">
        <f>_xll.qlInterestRateIndexValueDate(Index1M,$H2969)</f>
        <v>60436</v>
      </c>
      <c r="J2969" s="52">
        <f>IFERROR(_xll.qlIndexFixing(Index1M,$H2969,TRUE,_xll.ohTrigger(RecalcTrigger,Trigger1M)),NA())</f>
        <v>1.853278988715179E-2</v>
      </c>
      <c r="K2969" s="52">
        <f>IFERROR(_xll.qlIndexFixing(ONIndex1M,I2969,TRUE,_xll.ohTrigger(RecalcTrigger,Trigger1M)),NA())</f>
        <v>1.8519057115566895E-2</v>
      </c>
      <c r="L2969" s="52">
        <f>IFERROR(_xll.qlIndexFixing(Index3M,H2969,TRUE,_xll.ohTrigger(RecalcTrigger,Trigger3M)),NA())</f>
        <v>2.0099547026390555E-2</v>
      </c>
      <c r="M2969" s="52">
        <f>IFERROR(_xll.qlIndexFixing(ONIndex3M,I2969,TRUE,_xll.ohTrigger(RecalcTrigger,Trigger3M)),NA())</f>
        <v>2.0051161956402552E-2</v>
      </c>
      <c r="N2969" s="52">
        <f>IFERROR(_xll.qlIndexFixing(Index6M,$H2969,TRUE,_xll.ohTrigger(RecalcTrigger,Trigger6M)),NA())</f>
        <v>2.1661592283107184E-2</v>
      </c>
      <c r="O2969" s="52">
        <f>IFERROR(_xll.qlIndexFixing(ONIndex6M,I2969,TRUE,_xll.ohTrigger(RecalcTrigger,Trigger6M)),NA())</f>
        <v>2.1548262485389102E-2</v>
      </c>
      <c r="P2969" s="52">
        <f>IFERROR(_xll.qlIndexFixing(Index1Y,$H2969,TRUE,_xll.ohTrigger(RecalcTrigger,Trigger1Y)),NA())</f>
        <v>2.3583311936872232E-2</v>
      </c>
      <c r="Q2969" s="52">
        <f>IFERROR(_xll.qlIndexFixing(ONIndex1Y,I2969,TRUE,_xll.ohTrigger(RecalcTrigger,Trigger1Y)),NA())</f>
        <v>2.3312411332074845E-2</v>
      </c>
    </row>
    <row r="2970" spans="2:17" x14ac:dyDescent="0.2">
      <c r="B2970" s="46" t="s">
        <v>51</v>
      </c>
      <c r="D2970" s="49">
        <f>_xll.qlCalendarAdvance(LocalCalendar,$D2969,B2970,"f",FALSE)</f>
        <v>60456</v>
      </c>
      <c r="E2970" s="49">
        <f>_xll.qlInterestRateIndexValueDate(IndexON,D2970)</f>
        <v>60456</v>
      </c>
      <c r="F2970" s="52">
        <f>IFERROR(_xll.qlIndexFixing(IndexON,D2970,TRUE,_xll.ohTrigger(RecalcTrigger,TriggerON)),NA())</f>
        <v>1.6569610497914056E-2</v>
      </c>
      <c r="H2970" s="49">
        <f>_xll.qlCalendarAdvance(IborCalendar,$H2969,B2970,"f",FALSE)</f>
        <v>60441</v>
      </c>
      <c r="I2970" s="49">
        <f>_xll.qlInterestRateIndexValueDate(Index1M,$H2970)</f>
        <v>60443</v>
      </c>
      <c r="J2970" s="52">
        <f>IFERROR(_xll.qlIndexFixing(Index1M,$H2970,TRUE,_xll.ohTrigger(RecalcTrigger,Trigger1M)),NA())</f>
        <v>1.8532332663815099E-2</v>
      </c>
      <c r="K2970" s="52">
        <f>IFERROR(_xll.qlIndexFixing(ONIndex1M,I2970,TRUE,_xll.ohTrigger(RecalcTrigger,Trigger1M)),NA())</f>
        <v>1.8518577152457638E-2</v>
      </c>
      <c r="L2970" s="52">
        <f>IFERROR(_xll.qlIndexFixing(Index3M,H2970,TRUE,_xll.ohTrigger(RecalcTrigger,Trigger3M)),NA())</f>
        <v>2.0099184861170134E-2</v>
      </c>
      <c r="M2970" s="52">
        <f>IFERROR(_xll.qlIndexFixing(ONIndex3M,I2970,TRUE,_xll.ohTrigger(RecalcTrigger,Trigger3M)),NA())</f>
        <v>2.0050741234305391E-2</v>
      </c>
      <c r="N2970" s="52">
        <f>IFERROR(_xll.qlIndexFixing(Index6M,$H2970,TRUE,_xll.ohTrigger(RecalcTrigger,Trigger6M)),NA())</f>
        <v>2.1663819928096042E-2</v>
      </c>
      <c r="O2970" s="52">
        <f>IFERROR(_xll.qlIndexFixing(ONIndex6M,I2970,TRUE,_xll.ohTrigger(RecalcTrigger,Trigger6M)),NA())</f>
        <v>2.1547846082956568E-2</v>
      </c>
      <c r="P2970" s="52">
        <f>IFERROR(_xll.qlIndexFixing(Index1Y,$H2970,TRUE,_xll.ohTrigger(RecalcTrigger,Trigger1Y)),NA())</f>
        <v>2.3583167362288913E-2</v>
      </c>
      <c r="Q2970" s="52">
        <f>IFERROR(_xll.qlIndexFixing(ONIndex1Y,I2970,TRUE,_xll.ohTrigger(RecalcTrigger,Trigger1Y)),NA())</f>
        <v>2.3312021589436682E-2</v>
      </c>
    </row>
    <row r="2971" spans="2:17" x14ac:dyDescent="0.2">
      <c r="B2971" s="46" t="s">
        <v>51</v>
      </c>
      <c r="D2971" s="49">
        <f>_xll.qlCalendarAdvance(LocalCalendar,$D2970,B2971,"f",FALSE)</f>
        <v>60463</v>
      </c>
      <c r="E2971" s="49">
        <f>_xll.qlInterestRateIndexValueDate(IndexON,D2971)</f>
        <v>60463</v>
      </c>
      <c r="F2971" s="52">
        <f>IFERROR(_xll.qlIndexFixing(IndexON,D2971,TRUE,_xll.ohTrigger(RecalcTrigger,TriggerON)),NA())</f>
        <v>1.6569225849600855E-2</v>
      </c>
      <c r="H2971" s="49">
        <f>_xll.qlCalendarAdvance(IborCalendar,$H2970,B2971,"f",FALSE)</f>
        <v>60448</v>
      </c>
      <c r="I2971" s="49">
        <f>_xll.qlInterestRateIndexValueDate(Index1M,$H2971)</f>
        <v>60450</v>
      </c>
      <c r="J2971" s="52">
        <f>IFERROR(_xll.qlIndexFixing(Index1M,$H2971,TRUE,_xll.ohTrigger(RecalcTrigger,Trigger1M)),NA())</f>
        <v>1.8531886055964397E-2</v>
      </c>
      <c r="K2971" s="52">
        <f>IFERROR(_xll.qlIndexFixing(ONIndex1M,I2971,TRUE,_xll.ohTrigger(RecalcTrigger,Trigger1M)),NA())</f>
        <v>1.8519437592277033E-2</v>
      </c>
      <c r="L2971" s="52">
        <f>IFERROR(_xll.qlIndexFixing(Index3M,H2971,TRUE,_xll.ohTrigger(RecalcTrigger,Trigger3M)),NA())</f>
        <v>2.0098832033572562E-2</v>
      </c>
      <c r="M2971" s="52">
        <f>IFERROR(_xll.qlIndexFixing(ONIndex3M,I2971,TRUE,_xll.ohTrigger(RecalcTrigger,Trigger3M)),NA())</f>
        <v>2.0051918079087017E-2</v>
      </c>
      <c r="N2971" s="52">
        <f>IFERROR(_xll.qlIndexFixing(Index6M,$H2971,TRUE,_xll.ohTrigger(RecalcTrigger,Trigger6M)),NA())</f>
        <v>2.1662901569177519E-2</v>
      </c>
      <c r="O2971" s="52">
        <f>IFERROR(_xll.qlIndexFixing(ONIndex6M,I2971,TRUE,_xll.ohTrigger(RecalcTrigger,Trigger6M)),NA())</f>
        <v>2.1549287742388401E-2</v>
      </c>
      <c r="P2971" s="52">
        <f>IFERROR(_xll.qlIndexFixing(Index1Y,$H2971,TRUE,_xll.ohTrigger(RecalcTrigger,Trigger1Y)),NA())</f>
        <v>2.3583031340498259E-2</v>
      </c>
      <c r="Q2971" s="52">
        <f>IFERROR(_xll.qlIndexFixing(ONIndex1Y,I2971,TRUE,_xll.ohTrigger(RecalcTrigger,Trigger1Y)),NA())</f>
        <v>2.3313825915145525E-2</v>
      </c>
    </row>
    <row r="2972" spans="2:17" x14ac:dyDescent="0.2">
      <c r="B2972" s="46" t="s">
        <v>51</v>
      </c>
      <c r="D2972" s="49">
        <f>_xll.qlCalendarAdvance(LocalCalendar,$D2971,B2972,"f",FALSE)</f>
        <v>60470</v>
      </c>
      <c r="E2972" s="49">
        <f>_xll.qlInterestRateIndexValueDate(IndexON,D2972)</f>
        <v>60470</v>
      </c>
      <c r="F2972" s="52">
        <f>IFERROR(_xll.qlIndexFixing(IndexON,D2972,TRUE,_xll.ohTrigger(RecalcTrigger,TriggerON)),NA())</f>
        <v>1.6568850266915902E-2</v>
      </c>
      <c r="H2972" s="49">
        <f>_xll.qlCalendarAdvance(IborCalendar,$H2971,B2972,"f",FALSE)</f>
        <v>60455</v>
      </c>
      <c r="I2972" s="49">
        <f>_xll.qlInterestRateIndexValueDate(Index1M,$H2972)</f>
        <v>60457</v>
      </c>
      <c r="J2972" s="52">
        <f>IFERROR(_xll.qlIndexFixing(Index1M,$H2972,TRUE,_xll.ohTrigger(RecalcTrigger,Trigger1M)),NA())</f>
        <v>1.8531450063599686E-2</v>
      </c>
      <c r="K2972" s="52">
        <f>IFERROR(_xll.qlIndexFixing(ONIndex1M,I2972,TRUE,_xll.ohTrigger(RecalcTrigger,Trigger1M)),NA())</f>
        <v>1.8517649021925209E-2</v>
      </c>
      <c r="L2972" s="52">
        <f>IFERROR(_xll.qlIndexFixing(Index3M,H2972,TRUE,_xll.ohTrigger(RecalcTrigger,Trigger3M)),NA())</f>
        <v>2.0098488543598705E-2</v>
      </c>
      <c r="M2972" s="52">
        <f>IFERROR(_xll.qlIndexFixing(ONIndex3M,I2972,TRUE,_xll.ohTrigger(RecalcTrigger,Trigger3M)),NA())</f>
        <v>2.0049927661336397E-2</v>
      </c>
      <c r="N2972" s="52">
        <f>IFERROR(_xll.qlIndexFixing(Index6M,$H2972,TRUE,_xll.ohTrigger(RecalcTrigger,Trigger6M)),NA())</f>
        <v>2.1662624246107202E-2</v>
      </c>
      <c r="O2972" s="52">
        <f>IFERROR(_xll.qlIndexFixing(ONIndex6M,I2972,TRUE,_xll.ohTrigger(RecalcTrigger,Trigger6M)),NA())</f>
        <v>2.154704130455265E-2</v>
      </c>
      <c r="P2972" s="52">
        <f>IFERROR(_xll.qlIndexFixing(Index1Y,$H2972,TRUE,_xll.ohTrigger(RecalcTrigger,Trigger1Y)),NA())</f>
        <v>2.3582903678612155E-2</v>
      </c>
      <c r="Q2972" s="52">
        <f>IFERROR(_xll.qlIndexFixing(ONIndex1Y,I2972,TRUE,_xll.ohTrigger(RecalcTrigger,Trigger1Y)),NA())</f>
        <v>2.3311271282739909E-2</v>
      </c>
    </row>
    <row r="2973" spans="2:17" x14ac:dyDescent="0.2">
      <c r="B2973" s="46" t="s">
        <v>51</v>
      </c>
      <c r="D2973" s="49">
        <f>_xll.qlCalendarAdvance(LocalCalendar,$D2972,B2973,"f",FALSE)</f>
        <v>60477</v>
      </c>
      <c r="E2973" s="49">
        <f>_xll.qlInterestRateIndexValueDate(IndexON,D2973)</f>
        <v>60477</v>
      </c>
      <c r="F2973" s="52">
        <f>IFERROR(_xll.qlIndexFixing(IndexON,D2973,TRUE,_xll.ohTrigger(RecalcTrigger,TriggerON)),NA())</f>
        <v>1.6568483750099006E-2</v>
      </c>
      <c r="H2973" s="49">
        <f>_xll.qlCalendarAdvance(IborCalendar,$H2972,B2973,"f",FALSE)</f>
        <v>60462</v>
      </c>
      <c r="I2973" s="49">
        <f>_xll.qlInterestRateIndexValueDate(Index1M,$H2973)</f>
        <v>60464</v>
      </c>
      <c r="J2973" s="52">
        <f>IFERROR(_xll.qlIndexFixing(Index1M,$H2973,TRUE,_xll.ohTrigger(RecalcTrigger,Trigger1M)),NA())</f>
        <v>1.8531024686715969E-2</v>
      </c>
      <c r="K2973" s="52">
        <f>IFERROR(_xll.qlIndexFixing(ONIndex1M,I2973,TRUE,_xll.ohTrigger(RecalcTrigger,Trigger1M)),NA())</f>
        <v>1.8517200854581972E-2</v>
      </c>
      <c r="L2973" s="52">
        <f>IFERROR(_xll.qlIndexFixing(Index3M,H2973,TRUE,_xll.ohTrigger(RecalcTrigger,Trigger3M)),NA())</f>
        <v>2.0098154391245092E-2</v>
      </c>
      <c r="M2973" s="52">
        <f>IFERROR(_xll.qlIndexFixing(ONIndex3M,I2973,TRUE,_xll.ohTrigger(RecalcTrigger,Trigger3M)),NA())</f>
        <v>2.0049534810464564E-2</v>
      </c>
      <c r="N2973" s="52">
        <f>IFERROR(_xll.qlIndexFixing(Index6M,$H2973,TRUE,_xll.ohTrigger(RecalcTrigger,Trigger6M)),NA())</f>
        <v>2.1662989933371114E-2</v>
      </c>
      <c r="O2973" s="52">
        <f>IFERROR(_xll.qlIndexFixing(ONIndex6M,I2973,TRUE,_xll.ohTrigger(RecalcTrigger,Trigger6M)),NA())</f>
        <v>2.1546652928181587E-2</v>
      </c>
      <c r="P2973" s="52">
        <f>IFERROR(_xll.qlIndexFixing(Index1Y,$H2973,TRUE,_xll.ohTrigger(RecalcTrigger,Trigger1Y)),NA())</f>
        <v>2.358278418374183E-2</v>
      </c>
      <c r="Q2973" s="52">
        <f>IFERROR(_xll.qlIndexFixing(ONIndex1Y,I2973,TRUE,_xll.ohTrigger(RecalcTrigger,Trigger1Y)),NA())</f>
        <v>2.3310910718681299E-2</v>
      </c>
    </row>
    <row r="2974" spans="2:17" x14ac:dyDescent="0.2">
      <c r="B2974" s="46" t="s">
        <v>51</v>
      </c>
      <c r="D2974" s="49">
        <f>_xll.qlCalendarAdvance(LocalCalendar,$D2973,B2974,"f",FALSE)</f>
        <v>60484</v>
      </c>
      <c r="E2974" s="49">
        <f>_xll.qlInterestRateIndexValueDate(IndexON,D2974)</f>
        <v>60484</v>
      </c>
      <c r="F2974" s="52">
        <f>IFERROR(_xll.qlIndexFixing(IndexON,D2974,TRUE,_xll.ohTrigger(RecalcTrigger,TriggerON)),NA())</f>
        <v>1.6568126299150165E-2</v>
      </c>
      <c r="H2974" s="49">
        <f>_xll.qlCalendarAdvance(IborCalendar,$H2973,B2974,"f",FALSE)</f>
        <v>60469</v>
      </c>
      <c r="I2974" s="49">
        <f>_xll.qlInterestRateIndexValueDate(Index1M,$H2974)</f>
        <v>60471</v>
      </c>
      <c r="J2974" s="52">
        <f>IFERROR(_xll.qlIndexFixing(Index1M,$H2974,TRUE,_xll.ohTrigger(RecalcTrigger,Trigger1M)),NA())</f>
        <v>1.8530609925315744E-2</v>
      </c>
      <c r="K2974" s="52">
        <f>IFERROR(_xll.qlIndexFixing(ONIndex1M,I2974,TRUE,_xll.ohTrigger(RecalcTrigger,Trigger1M)),NA())</f>
        <v>1.8516763285720828E-2</v>
      </c>
      <c r="L2974" s="52">
        <f>IFERROR(_xll.qlIndexFixing(Index3M,H2974,TRUE,_xll.ohTrigger(RecalcTrigger,Trigger3M)),NA())</f>
        <v>2.0097829576509116E-2</v>
      </c>
      <c r="M2974" s="52">
        <f>IFERROR(_xll.qlIndexFixing(ONIndex3M,I2974,TRUE,_xll.ohTrigger(RecalcTrigger,Trigger3M)),NA())</f>
        <v>2.0049151249921238E-2</v>
      </c>
      <c r="N2974" s="52">
        <f>IFERROR(_xll.qlIndexFixing(Index6M,$H2974,TRUE,_xll.ohTrigger(RecalcTrigger,Trigger6M)),NA())</f>
        <v>2.1662097938162879E-2</v>
      </c>
      <c r="O2974" s="52">
        <f>IFERROR(_xll.qlIndexFixing(ONIndex6M,I2974,TRUE,_xll.ohTrigger(RecalcTrigger,Trigger6M)),NA())</f>
        <v>2.1546273894017531E-2</v>
      </c>
      <c r="P2974" s="52">
        <f>IFERROR(_xll.qlIndexFixing(Index1Y,$H2974,TRUE,_xll.ohTrigger(RecalcTrigger,Trigger1Y)),NA())</f>
        <v>2.3582672663000036E-2</v>
      </c>
      <c r="Q2974" s="52">
        <f>IFERROR(_xll.qlIndexFixing(ONIndex1Y,I2974,TRUE,_xll.ohTrigger(RecalcTrigger,Trigger1Y)),NA())</f>
        <v>2.331055988060271E-2</v>
      </c>
    </row>
    <row r="2975" spans="2:17" x14ac:dyDescent="0.2">
      <c r="B2975" s="46" t="s">
        <v>51</v>
      </c>
      <c r="D2975" s="49">
        <f>_xll.qlCalendarAdvance(LocalCalendar,$D2974,B2975,"f",FALSE)</f>
        <v>60491</v>
      </c>
      <c r="E2975" s="49">
        <f>_xll.qlInterestRateIndexValueDate(IndexON,D2975)</f>
        <v>60491</v>
      </c>
      <c r="F2975" s="52">
        <f>IFERROR(_xll.qlIndexFixing(IndexON,D2975,TRUE,_xll.ohTrigger(RecalcTrigger,TriggerON)),NA())</f>
        <v>1.6567777913909509E-2</v>
      </c>
      <c r="H2975" s="49">
        <f>_xll.qlCalendarAdvance(IborCalendar,$H2974,B2975,"f",FALSE)</f>
        <v>60476</v>
      </c>
      <c r="I2975" s="49">
        <f>_xll.qlInterestRateIndexValueDate(Index1M,$H2975)</f>
        <v>60478</v>
      </c>
      <c r="J2975" s="52">
        <f>IFERROR(_xll.qlIndexFixing(Index1M,$H2975,TRUE,_xll.ohTrigger(RecalcTrigger,Trigger1M)),NA())</f>
        <v>1.852885997980035E-2</v>
      </c>
      <c r="K2975" s="52">
        <f>IFERROR(_xll.qlIndexFixing(ONIndex1M,I2975,TRUE,_xll.ohTrigger(RecalcTrigger,Trigger1M)),NA())</f>
        <v>1.8516336315421711E-2</v>
      </c>
      <c r="L2975" s="52">
        <f>IFERROR(_xll.qlIndexFixing(Index3M,H2975,TRUE,_xll.ohTrigger(RecalcTrigger,Trigger3M)),NA())</f>
        <v>2.0097514099388165E-2</v>
      </c>
      <c r="M2975" s="52">
        <f>IFERROR(_xll.qlIndexFixing(ONIndex3M,I2975,TRUE,_xll.ohTrigger(RecalcTrigger,Trigger3M)),NA())</f>
        <v>2.0048776979706417E-2</v>
      </c>
      <c r="N2975" s="52">
        <f>IFERROR(_xll.qlIndexFixing(Index6M,$H2975,TRUE,_xll.ohTrigger(RecalcTrigger,Trigger6M)),NA())</f>
        <v>2.1659944833692699E-2</v>
      </c>
      <c r="O2975" s="52">
        <f>IFERROR(_xll.qlIndexFixing(ONIndex6M,I2975,TRUE,_xll.ohTrigger(RecalcTrigger,Trigger6M)),NA())</f>
        <v>2.1545904201900612E-2</v>
      </c>
      <c r="P2975" s="52">
        <f>IFERROR(_xll.qlIndexFixing(Index1Y,$H2975,TRUE,_xll.ohTrigger(RecalcTrigger,Trigger1Y)),NA())</f>
        <v>2.3582568923499102E-2</v>
      </c>
      <c r="Q2975" s="52">
        <f>IFERROR(_xll.qlIndexFixing(ONIndex1Y,I2975,TRUE,_xll.ohTrigger(RecalcTrigger,Trigger1Y)),NA())</f>
        <v>2.3310218768903823E-2</v>
      </c>
    </row>
    <row r="2976" spans="2:17" x14ac:dyDescent="0.2">
      <c r="B2976" s="46" t="s">
        <v>51</v>
      </c>
      <c r="D2976" s="49">
        <f>_xll.qlCalendarAdvance(LocalCalendar,$D2975,B2976,"f",FALSE)</f>
        <v>60498</v>
      </c>
      <c r="E2976" s="49">
        <f>_xll.qlInterestRateIndexValueDate(IndexON,D2976)</f>
        <v>60498</v>
      </c>
      <c r="F2976" s="52">
        <f>IFERROR(_xll.qlIndexFixing(IndexON,D2976,TRUE,_xll.ohTrigger(RecalcTrigger,TriggerON)),NA())</f>
        <v>1.6567438594456974E-2</v>
      </c>
      <c r="H2976" s="49">
        <f>_xll.qlCalendarAdvance(IborCalendar,$H2975,B2976,"f",FALSE)</f>
        <v>60483</v>
      </c>
      <c r="I2976" s="49">
        <f>_xll.qlInterestRateIndexValueDate(Index1M,$H2976)</f>
        <v>60485</v>
      </c>
      <c r="J2976" s="52">
        <f>IFERROR(_xll.qlIndexFixing(Index1M,$H2976,TRUE,_xll.ohTrigger(RecalcTrigger,Trigger1M)),NA())</f>
        <v>1.8530261758218168E-2</v>
      </c>
      <c r="K2976" s="52">
        <f>IFERROR(_xll.qlIndexFixing(ONIndex1M,I2976,TRUE,_xll.ohTrigger(RecalcTrigger,Trigger1M)),NA())</f>
        <v>1.8515919943684622E-2</v>
      </c>
      <c r="L2976" s="52">
        <f>IFERROR(_xll.qlIndexFixing(Index3M,H2976,TRUE,_xll.ohTrigger(RecalcTrigger,Trigger3M)),NA())</f>
        <v>2.0097207959881378E-2</v>
      </c>
      <c r="M2976" s="52">
        <f>IFERROR(_xll.qlIndexFixing(ONIndex3M,I2976,TRUE,_xll.ohTrigger(RecalcTrigger,Trigger3M)),NA())</f>
        <v>2.0048412000059912E-2</v>
      </c>
      <c r="N2976" s="52">
        <f>IFERROR(_xll.qlIndexFixing(Index6M,$H2976,TRUE,_xll.ohTrigger(RecalcTrigger,Trigger6M)),NA())</f>
        <v>2.1661609414456232E-2</v>
      </c>
      <c r="O2976" s="52">
        <f>IFERROR(_xll.qlIndexFixing(ONIndex6M,I2976,TRUE,_xll.ohTrigger(RecalcTrigger,Trigger6M)),NA())</f>
        <v>2.1545543851830828E-2</v>
      </c>
      <c r="P2976" s="52">
        <f>IFERROR(_xll.qlIndexFixing(Index1Y,$H2976,TRUE,_xll.ohTrigger(RecalcTrigger,Trigger1Y)),NA())</f>
        <v>2.3582472772351783E-2</v>
      </c>
      <c r="Q2976" s="52">
        <f>IFERROR(_xll.qlIndexFixing(ONIndex1Y,I2976,TRUE,_xll.ohTrigger(RecalcTrigger,Trigger1Y)),NA())</f>
        <v>2.3309887383264893E-2</v>
      </c>
    </row>
    <row r="2977" spans="2:17" x14ac:dyDescent="0.2">
      <c r="B2977" s="46" t="s">
        <v>51</v>
      </c>
      <c r="D2977" s="49">
        <f>_xll.qlCalendarAdvance(LocalCalendar,$D2976,B2977,"f",FALSE)</f>
        <v>60505</v>
      </c>
      <c r="E2977" s="49">
        <f>_xll.qlInterestRateIndexValueDate(IndexON,D2977)</f>
        <v>60505</v>
      </c>
      <c r="F2977" s="52">
        <f>IFERROR(_xll.qlIndexFixing(IndexON,D2977,TRUE,_xll.ohTrigger(RecalcTrigger,TriggerON)),NA())</f>
        <v>1.6567108340712622E-2</v>
      </c>
      <c r="H2977" s="49">
        <f>_xll.qlCalendarAdvance(IborCalendar,$H2976,B2977,"f",FALSE)</f>
        <v>60490</v>
      </c>
      <c r="I2977" s="49">
        <f>_xll.qlInterestRateIndexValueDate(Index1M,$H2977)</f>
        <v>60492</v>
      </c>
      <c r="J2977" s="52">
        <f>IFERROR(_xll.qlIndexFixing(Index1M,$H2977,TRUE,_xll.ohTrigger(RecalcTrigger,Trigger1M)),NA())</f>
        <v>1.8529429333986047E-2</v>
      </c>
      <c r="K2977" s="52">
        <f>IFERROR(_xll.qlIndexFixing(ONIndex1M,I2977,TRUE,_xll.ohTrigger(RecalcTrigger,Trigger1M)),NA())</f>
        <v>1.8515514170509562E-2</v>
      </c>
      <c r="L2977" s="52">
        <f>IFERROR(_xll.qlIndexFixing(Index3M,H2977,TRUE,_xll.ohTrigger(RecalcTrigger,Trigger3M)),NA())</f>
        <v>2.0096911157986144E-2</v>
      </c>
      <c r="M2977" s="52">
        <f>IFERROR(_xll.qlIndexFixing(ONIndex3M,I2977,TRUE,_xll.ohTrigger(RecalcTrigger,Trigger3M)),NA())</f>
        <v>2.0048056310741913E-2</v>
      </c>
      <c r="N2977" s="52">
        <f>IFERROR(_xll.qlIndexFixing(Index6M,$H2977,TRUE,_xll.ohTrigger(RecalcTrigger,Trigger6M)),NA())</f>
        <v>2.1662015526518582E-2</v>
      </c>
      <c r="O2977" s="52">
        <f>IFERROR(_xll.qlIndexFixing(ONIndex6M,I2977,TRUE,_xll.ohTrigger(RecalcTrigger,Trigger6M)),NA())</f>
        <v>2.1545192843888117E-2</v>
      </c>
      <c r="P2977" s="52">
        <f>IFERROR(_xll.qlIndexFixing(Index1Y,$H2977,TRUE,_xll.ohTrigger(RecalcTrigger,Trigger1Y)),NA())</f>
        <v>2.3582384016670843E-2</v>
      </c>
      <c r="Q2977" s="52">
        <f>IFERROR(_xll.qlIndexFixing(ONIndex1Y,I2977,TRUE,_xll.ohTrigger(RecalcTrigger,Trigger1Y)),NA())</f>
        <v>2.3309565723765857E-2</v>
      </c>
    </row>
    <row r="2978" spans="2:17" x14ac:dyDescent="0.2">
      <c r="B2978" s="46" t="s">
        <v>51</v>
      </c>
      <c r="D2978" s="49">
        <f>_xll.qlCalendarAdvance(LocalCalendar,$D2977,B2978,"f",FALSE)</f>
        <v>60512</v>
      </c>
      <c r="E2978" s="49">
        <f>_xll.qlInterestRateIndexValueDate(IndexON,D2978)</f>
        <v>60512</v>
      </c>
      <c r="F2978" s="52">
        <f>IFERROR(_xll.qlIndexFixing(IndexON,D2978,TRUE,_xll.ohTrigger(RecalcTrigger,TriggerON)),NA())</f>
        <v>1.6566787152836326E-2</v>
      </c>
      <c r="H2978" s="49">
        <f>_xll.qlCalendarAdvance(IborCalendar,$H2977,B2978,"f",FALSE)</f>
        <v>60497</v>
      </c>
      <c r="I2978" s="49">
        <f>_xll.qlInterestRateIndexValueDate(Index1M,$H2978)</f>
        <v>60499</v>
      </c>
      <c r="J2978" s="52">
        <f>IFERROR(_xll.qlIndexFixing(Index1M,$H2978,TRUE,_xll.ohTrigger(RecalcTrigger,Trigger1M)),NA())</f>
        <v>1.8529057034492313E-2</v>
      </c>
      <c r="K2978" s="52">
        <f>IFERROR(_xll.qlIndexFixing(ONIndex1M,I2978,TRUE,_xll.ohTrigger(RecalcTrigger,Trigger1M)),NA())</f>
        <v>1.8515118995736657E-2</v>
      </c>
      <c r="L2978" s="52">
        <f>IFERROR(_xll.qlIndexFixing(Index3M,H2978,TRUE,_xll.ohTrigger(RecalcTrigger,Trigger3M)),NA())</f>
        <v>2.0096623693698985E-2</v>
      </c>
      <c r="M2978" s="52">
        <f>IFERROR(_xll.qlIndexFixing(ONIndex3M,I2978,TRUE,_xll.ohTrigger(RecalcTrigger,Trigger3M)),NA())</f>
        <v>2.0047709911672484E-2</v>
      </c>
      <c r="N2978" s="52">
        <f>IFERROR(_xll.qlIndexFixing(Index6M,$H2978,TRUE,_xll.ohTrigger(RecalcTrigger,Trigger6M)),NA())</f>
        <v>2.1661158674958894E-2</v>
      </c>
      <c r="O2978" s="52">
        <f>IFERROR(_xll.qlIndexFixing(ONIndex6M,I2978,TRUE,_xll.ohTrigger(RecalcTrigger,Trigger6M)),NA())</f>
        <v>2.1544851177672797E-2</v>
      </c>
      <c r="P2978" s="52">
        <f>IFERROR(_xll.qlIndexFixing(Index1Y,$H2978,TRUE,_xll.ohTrigger(RecalcTrigger,Trigger1Y)),NA())</f>
        <v>2.3582302463569911E-2</v>
      </c>
      <c r="Q2978" s="52">
        <f>IFERROR(_xll.qlIndexFixing(ONIndex1Y,I2978,TRUE,_xll.ohTrigger(RecalcTrigger,Trigger1Y)),NA())</f>
        <v>2.330925379048665E-2</v>
      </c>
    </row>
    <row r="2979" spans="2:17" x14ac:dyDescent="0.2">
      <c r="B2979" s="46" t="s">
        <v>51</v>
      </c>
      <c r="D2979" s="49">
        <f>_xll.qlCalendarAdvance(LocalCalendar,$D2978,B2979,"f",FALSE)</f>
        <v>60519</v>
      </c>
      <c r="E2979" s="49">
        <f>_xll.qlInterestRateIndexValueDate(IndexON,D2979)</f>
        <v>60519</v>
      </c>
      <c r="F2979" s="52">
        <f>IFERROR(_xll.qlIndexFixing(IndexON,D2979,TRUE,_xll.ohTrigger(RecalcTrigger,TriggerON)),NA())</f>
        <v>1.6566475030748151E-2</v>
      </c>
      <c r="H2979" s="49">
        <f>_xll.qlCalendarAdvance(IborCalendar,$H2978,B2979,"f",FALSE)</f>
        <v>60504</v>
      </c>
      <c r="I2979" s="49">
        <f>_xll.qlInterestRateIndexValueDate(Index1M,$H2979)</f>
        <v>60506</v>
      </c>
      <c r="J2979" s="52">
        <f>IFERROR(_xll.qlIndexFixing(Index1M,$H2979,TRUE,_xll.ohTrigger(RecalcTrigger,Trigger1M)),NA())</f>
        <v>1.852869535048457E-2</v>
      </c>
      <c r="K2979" s="52">
        <f>IFERROR(_xll.qlIndexFixing(ONIndex1M,I2979,TRUE,_xll.ohTrigger(RecalcTrigger,Trigger1M)),NA())</f>
        <v>1.8514734419685652E-2</v>
      </c>
      <c r="L2979" s="52">
        <f>IFERROR(_xll.qlIndexFixing(Index3M,H2979,TRUE,_xll.ohTrigger(RecalcTrigger,Trigger3M)),NA())</f>
        <v>2.0096345567019037E-2</v>
      </c>
      <c r="M2979" s="52">
        <f>IFERROR(_xll.qlIndexFixing(ONIndex3M,I2979,TRUE,_xll.ohTrigger(RecalcTrigger,Trigger3M)),NA())</f>
        <v>2.0047372803251307E-2</v>
      </c>
      <c r="N2979" s="52">
        <f>IFERROR(_xll.qlIndexFixing(Index6M,$H2979,TRUE,_xll.ohTrigger(RecalcTrigger,Trigger6M)),NA())</f>
        <v>2.1659035421344869E-2</v>
      </c>
      <c r="O2979" s="52">
        <f>IFERROR(_xll.qlIndexFixing(ONIndex6M,I2979,TRUE,_xll.ohTrigger(RecalcTrigger,Trigger6M)),NA())</f>
        <v>2.1544518853824357E-2</v>
      </c>
      <c r="P2979" s="52">
        <f>IFERROR(_xll.qlIndexFixing(Index1Y,$H2979,TRUE,_xll.ohTrigger(RecalcTrigger,Trigger1Y)),NA())</f>
        <v>2.358222792016219E-2</v>
      </c>
      <c r="Q2979" s="52">
        <f>IFERROR(_xll.qlIndexFixing(ONIndex1Y,I2979,TRUE,_xll.ohTrigger(RecalcTrigger,Trigger1Y)),NA())</f>
        <v>2.3308951583347337E-2</v>
      </c>
    </row>
    <row r="2980" spans="2:17" x14ac:dyDescent="0.2">
      <c r="B2980" s="46" t="s">
        <v>51</v>
      </c>
      <c r="D2980" s="49">
        <f>_xll.qlCalendarAdvance(LocalCalendar,$D2979,B2980,"f",FALSE)</f>
        <v>60526</v>
      </c>
      <c r="E2980" s="49">
        <f>_xll.qlInterestRateIndexValueDate(IndexON,D2980)</f>
        <v>60526</v>
      </c>
      <c r="F2980" s="52">
        <f>IFERROR(_xll.qlIndexFixing(IndexON,D2980,TRUE,_xll.ohTrigger(RecalcTrigger,TriggerON)),NA())</f>
        <v>1.6566171974448096E-2</v>
      </c>
      <c r="H2980" s="49">
        <f>_xll.qlCalendarAdvance(IborCalendar,$H2979,B2980,"f",FALSE)</f>
        <v>60511</v>
      </c>
      <c r="I2980" s="49">
        <f>_xll.qlInterestRateIndexValueDate(Index1M,$H2980)</f>
        <v>60513</v>
      </c>
      <c r="J2980" s="52">
        <f>IFERROR(_xll.qlIndexFixing(Index1M,$H2980,TRUE,_xll.ohTrigger(RecalcTrigger,Trigger1M)),NA())</f>
        <v>1.8528344281942832E-2</v>
      </c>
      <c r="K2980" s="52">
        <f>IFERROR(_xll.qlIndexFixing(ONIndex1M,I2980,TRUE,_xll.ohTrigger(RecalcTrigger,Trigger1M)),NA())</f>
        <v>1.8514360442196676E-2</v>
      </c>
      <c r="L2980" s="52">
        <f>IFERROR(_xll.qlIndexFixing(Index3M,H2980,TRUE,_xll.ohTrigger(RecalcTrigger,Trigger3M)),NA())</f>
        <v>2.0095534275658831E-2</v>
      </c>
      <c r="M2980" s="52">
        <f>IFERROR(_xll.qlIndexFixing(ONIndex3M,I2980,TRUE,_xll.ohTrigger(RecalcTrigger,Trigger3M)),NA())</f>
        <v>2.0047044985078699E-2</v>
      </c>
      <c r="N2980" s="52">
        <f>IFERROR(_xll.qlIndexFixing(Index6M,$H2980,TRUE,_xll.ohTrigger(RecalcTrigger,Trigger6M)),NA())</f>
        <v>2.1657556096229113E-2</v>
      </c>
      <c r="O2980" s="52">
        <f>IFERROR(_xll.qlIndexFixing(ONIndex6M,I2980,TRUE,_xll.ohTrigger(RecalcTrigger,Trigger6M)),NA())</f>
        <v>2.1544195871863181E-2</v>
      </c>
      <c r="P2980" s="52">
        <f>IFERROR(_xll.qlIndexFixing(Index1Y,$H2980,TRUE,_xll.ohTrigger(RecalcTrigger,Trigger1Y)),NA())</f>
        <v>2.3582160193561536E-2</v>
      </c>
      <c r="Q2980" s="52">
        <f>IFERROR(_xll.qlIndexFixing(ONIndex1Y,I2980,TRUE,_xll.ohTrigger(RecalcTrigger,Trigger1Y)),NA())</f>
        <v>2.3308659102427853E-2</v>
      </c>
    </row>
    <row r="2981" spans="2:17" x14ac:dyDescent="0.2">
      <c r="B2981" s="46" t="s">
        <v>51</v>
      </c>
      <c r="D2981" s="49">
        <f>_xll.qlCalendarAdvance(LocalCalendar,$D2980,B2981,"f",FALSE)</f>
        <v>60533</v>
      </c>
      <c r="E2981" s="49">
        <f>_xll.qlInterestRateIndexValueDate(IndexON,D2981)</f>
        <v>60533</v>
      </c>
      <c r="F2981" s="52">
        <f>IFERROR(_xll.qlIndexFixing(IndexON,D2981,TRUE,_xll.ohTrigger(RecalcTrigger,TriggerON)),NA())</f>
        <v>1.6565877983936161E-2</v>
      </c>
      <c r="H2981" s="49">
        <f>_xll.qlCalendarAdvance(IborCalendar,$H2980,B2981,"f",FALSE)</f>
        <v>60518</v>
      </c>
      <c r="I2981" s="49">
        <f>_xll.qlInterestRateIndexValueDate(Index1M,$H2981)</f>
        <v>60520</v>
      </c>
      <c r="J2981" s="52">
        <f>IFERROR(_xll.qlIndexFixing(Index1M,$H2981,TRUE,_xll.ohTrigger(RecalcTrigger,Trigger1M)),NA())</f>
        <v>1.8528457036583002E-2</v>
      </c>
      <c r="K2981" s="52">
        <f>IFERROR(_xll.qlIndexFixing(ONIndex1M,I2981,TRUE,_xll.ohTrigger(RecalcTrigger,Trigger1M)),NA())</f>
        <v>1.8513997063109855E-2</v>
      </c>
      <c r="L2981" s="52">
        <f>IFERROR(_xll.qlIndexFixing(Index3M,H2981,TRUE,_xll.ohTrigger(RecalcTrigger,Trigger3M)),NA())</f>
        <v>2.0095274171697604E-2</v>
      </c>
      <c r="M2981" s="52">
        <f>IFERROR(_xll.qlIndexFixing(ONIndex3M,I2981,TRUE,_xll.ohTrigger(RecalcTrigger,Trigger3M)),NA())</f>
        <v>2.0046726457314534E-2</v>
      </c>
      <c r="N2981" s="52">
        <f>IFERROR(_xll.qlIndexFixing(Index6M,$H2981,TRUE,_xll.ohTrigger(RecalcTrigger,Trigger6M)),NA())</f>
        <v>2.1657360472582328E-2</v>
      </c>
      <c r="O2981" s="52">
        <f>IFERROR(_xll.qlIndexFixing(ONIndex6M,I2981,TRUE,_xll.ohTrigger(RecalcTrigger,Trigger6M)),NA())</f>
        <v>2.1543882231789269E-2</v>
      </c>
      <c r="P2981" s="52">
        <f>IFERROR(_xll.qlIndexFixing(Index1Y,$H2981,TRUE,_xll.ohTrigger(RecalcTrigger,Trigger1Y)),NA())</f>
        <v>2.3582099090881579E-2</v>
      </c>
      <c r="Q2981" s="52">
        <f>IFERROR(_xll.qlIndexFixing(ONIndex1Y,I2981,TRUE,_xll.ohTrigger(RecalcTrigger,Trigger1Y)),NA())</f>
        <v>2.3308376347568327E-2</v>
      </c>
    </row>
    <row r="2982" spans="2:17" x14ac:dyDescent="0.2">
      <c r="B2982" s="46" t="s">
        <v>51</v>
      </c>
      <c r="D2982" s="49">
        <f>_xll.qlCalendarAdvance(LocalCalendar,$D2981,B2982,"f",FALSE)</f>
        <v>60540</v>
      </c>
      <c r="E2982" s="49">
        <f>_xll.qlInterestRateIndexValueDate(IndexON,D2982)</f>
        <v>60540</v>
      </c>
      <c r="F2982" s="52">
        <f>IFERROR(_xll.qlIndexFixing(IndexON,D2982,TRUE,_xll.ohTrigger(RecalcTrigger,TriggerON)),NA())</f>
        <v>1.6565593059212347E-2</v>
      </c>
      <c r="H2982" s="49">
        <f>_xll.qlCalendarAdvance(IborCalendar,$H2981,B2982,"f",FALSE)</f>
        <v>60525</v>
      </c>
      <c r="I2982" s="49">
        <f>_xll.qlInterestRateIndexValueDate(Index1M,$H2982)</f>
        <v>60527</v>
      </c>
      <c r="J2982" s="52">
        <f>IFERROR(_xll.qlIndexFixing(Index1M,$H2982,TRUE,_xll.ohTrigger(RecalcTrigger,Trigger1M)),NA())</f>
        <v>1.852767399128985E-2</v>
      </c>
      <c r="K2982" s="52">
        <f>IFERROR(_xll.qlIndexFixing(ONIndex1M,I2982,TRUE,_xll.ohTrigger(RecalcTrigger,Trigger1M)),NA())</f>
        <v>1.8513644282744934E-2</v>
      </c>
      <c r="L2982" s="52">
        <f>IFERROR(_xll.qlIndexFixing(Index3M,H2982,TRUE,_xll.ohTrigger(RecalcTrigger,Trigger3M)),NA())</f>
        <v>2.0095023404818693E-2</v>
      </c>
      <c r="M2982" s="52">
        <f>IFERROR(_xll.qlIndexFixing(ONIndex3M,I2982,TRUE,_xll.ohTrigger(RecalcTrigger,Trigger3M)),NA())</f>
        <v>2.0046417219878876E-2</v>
      </c>
      <c r="N2982" s="52">
        <f>IFERROR(_xll.qlIndexFixing(Index6M,$H2982,TRUE,_xll.ohTrigger(RecalcTrigger,Trigger6M)),NA())</f>
        <v>2.1657174292148605E-2</v>
      </c>
      <c r="O2982" s="52">
        <f>IFERROR(_xll.qlIndexFixing(ONIndex6M,I2982,TRUE,_xll.ohTrigger(RecalcTrigger,Trigger6M)),NA())</f>
        <v>2.15435779340023E-2</v>
      </c>
      <c r="P2982" s="52">
        <f>IFERROR(_xll.qlIndexFixing(Index1Y,$H2982,TRUE,_xll.ohTrigger(RecalcTrigger,Trigger1Y)),NA())</f>
        <v>2.3582044419236396E-2</v>
      </c>
      <c r="Q2982" s="52">
        <f>IFERROR(_xll.qlIndexFixing(ONIndex1Y,I2982,TRUE,_xll.ohTrigger(RecalcTrigger,Trigger1Y)),NA())</f>
        <v>2.3308103319008566E-2</v>
      </c>
    </row>
    <row r="2983" spans="2:17" x14ac:dyDescent="0.2">
      <c r="B2983" s="46" t="s">
        <v>51</v>
      </c>
      <c r="D2983" s="49">
        <f>_xll.qlCalendarAdvance(LocalCalendar,$D2982,B2983,"f",FALSE)</f>
        <v>60547</v>
      </c>
      <c r="E2983" s="49">
        <f>_xll.qlInterestRateIndexValueDate(IndexON,D2983)</f>
        <v>60547</v>
      </c>
      <c r="F2983" s="52">
        <f>IFERROR(_xll.qlIndexFixing(IndexON,D2983,TRUE,_xll.ohTrigger(RecalcTrigger,TriggerON)),NA())</f>
        <v>1.6565317200276652E-2</v>
      </c>
      <c r="H2983" s="49">
        <f>_xll.qlCalendarAdvance(IborCalendar,$H2982,B2983,"f",FALSE)</f>
        <v>60532</v>
      </c>
      <c r="I2983" s="49">
        <f>_xll.qlInterestRateIndexValueDate(Index1M,$H2983)</f>
        <v>60534</v>
      </c>
      <c r="J2983" s="52">
        <f>IFERROR(_xll.qlIndexFixing(Index1M,$H2983,TRUE,_xll.ohTrigger(RecalcTrigger,Trigger1M)),NA())</f>
        <v>1.8527354769171112E-2</v>
      </c>
      <c r="K2983" s="52">
        <f>IFERROR(_xll.qlIndexFixing(ONIndex1M,I2983,TRUE,_xll.ohTrigger(RecalcTrigger,Trigger1M)),NA())</f>
        <v>1.8513302100942042E-2</v>
      </c>
      <c r="L2983" s="52">
        <f>IFERROR(_xll.qlIndexFixing(Index3M,H2983,TRUE,_xll.ohTrigger(RecalcTrigger,Trigger3M)),NA())</f>
        <v>2.0094781975020341E-2</v>
      </c>
      <c r="M2983" s="52">
        <f>IFERROR(_xll.qlIndexFixing(ONIndex3M,I2983,TRUE,_xll.ohTrigger(RecalcTrigger,Trigger3M)),NA())</f>
        <v>2.0046117273011532E-2</v>
      </c>
      <c r="N2983" s="52">
        <f>IFERROR(_xll.qlIndexFixing(Index6M,$H2983,TRUE,_xll.ohTrigger(RecalcTrigger,Trigger6M)),NA())</f>
        <v>2.1656997554923972E-2</v>
      </c>
      <c r="O2983" s="52">
        <f>IFERROR(_xll.qlIndexFixing(ONIndex6M,I2983,TRUE,_xll.ohTrigger(RecalcTrigger,Trigger6M)),NA())</f>
        <v>2.1543282978182532E-2</v>
      </c>
      <c r="P2983" s="52">
        <f>IFERROR(_xll.qlIndexFixing(Index1Y,$H2983,TRUE,_xll.ohTrigger(RecalcTrigger,Trigger1Y)),NA())</f>
        <v>2.3581995985740276E-2</v>
      </c>
      <c r="Q2983" s="52">
        <f>IFERROR(_xll.qlIndexFixing(ONIndex1Y,I2983,TRUE,_xll.ohTrigger(RecalcTrigger,Trigger1Y)),NA())</f>
        <v>2.3307840016588699E-2</v>
      </c>
    </row>
    <row r="2984" spans="2:17" x14ac:dyDescent="0.2">
      <c r="B2984" s="46" t="s">
        <v>51</v>
      </c>
      <c r="D2984" s="49">
        <f>_xll.qlCalendarAdvance(LocalCalendar,$D2983,B2984,"f",FALSE)</f>
        <v>60554</v>
      </c>
      <c r="E2984" s="49">
        <f>_xll.qlInterestRateIndexValueDate(IndexON,D2984)</f>
        <v>60554</v>
      </c>
      <c r="F2984" s="52">
        <f>IFERROR(_xll.qlIndexFixing(IndexON,D2984,TRUE,_xll.ohTrigger(RecalcTrigger,TriggerON)),NA())</f>
        <v>1.6565050407049142E-2</v>
      </c>
      <c r="H2984" s="49">
        <f>_xll.qlCalendarAdvance(IborCalendar,$H2983,B2984,"f",FALSE)</f>
        <v>60539</v>
      </c>
      <c r="I2984" s="49">
        <f>_xll.qlInterestRateIndexValueDate(Index1M,$H2984)</f>
        <v>60541</v>
      </c>
      <c r="J2984" s="52">
        <f>IFERROR(_xll.qlIndexFixing(Index1M,$H2984,TRUE,_xll.ohTrigger(RecalcTrigger,Trigger1M)),NA())</f>
        <v>1.8527046162520877E-2</v>
      </c>
      <c r="K2984" s="52">
        <f>IFERROR(_xll.qlIndexFixing(ONIndex1M,I2984,TRUE,_xll.ohTrigger(RecalcTrigger,Trigger1M)),NA())</f>
        <v>1.8512970517541305E-2</v>
      </c>
      <c r="L2984" s="52">
        <f>IFERROR(_xll.qlIndexFixing(Index3M,H2984,TRUE,_xll.ohTrigger(RecalcTrigger,Trigger3M)),NA())</f>
        <v>2.0096730839815329E-2</v>
      </c>
      <c r="M2984" s="52">
        <f>IFERROR(_xll.qlIndexFixing(ONIndex3M,I2984,TRUE,_xll.ohTrigger(RecalcTrigger,Trigger3M)),NA())</f>
        <v>2.0045826616392759E-2</v>
      </c>
      <c r="N2984" s="52">
        <f>IFERROR(_xll.qlIndexFixing(Index6M,$H2984,TRUE,_xll.ohTrigger(RecalcTrigger,Trigger6M)),NA())</f>
        <v>2.1657470662747952E-2</v>
      </c>
      <c r="O2984" s="52">
        <f>IFERROR(_xll.qlIndexFixing(ONIndex6M,I2984,TRUE,_xll.ohTrigger(RecalcTrigger,Trigger6M)),NA())</f>
        <v>2.1542997364409899E-2</v>
      </c>
      <c r="P2984" s="52">
        <f>IFERROR(_xll.qlIndexFixing(Index1Y,$H2984,TRUE,_xll.ohTrigger(RecalcTrigger,Trigger1Y)),NA())</f>
        <v>2.3581953597507078E-2</v>
      </c>
      <c r="Q2984" s="52">
        <f>IFERROR(_xll.qlIndexFixing(ONIndex1Y,I2984,TRUE,_xll.ohTrigger(RecalcTrigger,Trigger1Y)),NA())</f>
        <v>2.3307586440228789E-2</v>
      </c>
    </row>
    <row r="2985" spans="2:17" x14ac:dyDescent="0.2">
      <c r="B2985" s="46" t="s">
        <v>51</v>
      </c>
      <c r="D2985" s="49">
        <f>_xll.qlCalendarAdvance(LocalCalendar,$D2984,B2985,"f",FALSE)</f>
        <v>60561</v>
      </c>
      <c r="E2985" s="49">
        <f>_xll.qlInterestRateIndexValueDate(IndexON,D2985)</f>
        <v>60561</v>
      </c>
      <c r="F2985" s="52">
        <f>IFERROR(_xll.qlIndexFixing(IndexON,D2985,TRUE,_xll.ohTrigger(RecalcTrigger,TriggerON)),NA())</f>
        <v>1.6564792679689688E-2</v>
      </c>
      <c r="H2985" s="49">
        <f>_xll.qlCalendarAdvance(IborCalendar,$H2984,B2985,"f",FALSE)</f>
        <v>60546</v>
      </c>
      <c r="I2985" s="49">
        <f>_xll.qlInterestRateIndexValueDate(Index1M,$H2985)</f>
        <v>60548</v>
      </c>
      <c r="J2985" s="52">
        <f>IFERROR(_xll.qlIndexFixing(Index1M,$H2985,TRUE,_xll.ohTrigger(RecalcTrigger,Trigger1M)),NA())</f>
        <v>1.8526748171344143E-2</v>
      </c>
      <c r="K2985" s="52">
        <f>IFERROR(_xll.qlIndexFixing(ONIndex1M,I2985,TRUE,_xll.ohTrigger(RecalcTrigger,Trigger1M)),NA())</f>
        <v>1.8512649532782532E-2</v>
      </c>
      <c r="L2985" s="52">
        <f>IFERROR(_xll.qlIndexFixing(Index3M,H2985,TRUE,_xll.ohTrigger(RecalcTrigger,Trigger3M)),NA())</f>
        <v>2.0094872896583005E-2</v>
      </c>
      <c r="M2985" s="52">
        <f>IFERROR(_xll.qlIndexFixing(ONIndex3M,I2985,TRUE,_xll.ohTrigger(RecalcTrigger,Trigger3M)),NA())</f>
        <v>2.0045545250182428E-2</v>
      </c>
      <c r="N2985" s="52">
        <f>IFERROR(_xll.qlIndexFixing(Index6M,$H2985,TRUE,_xll.ohTrigger(RecalcTrigger,Trigger6M)),NA())</f>
        <v>2.1657313477043499E-2</v>
      </c>
      <c r="O2985" s="52">
        <f>IFERROR(_xll.qlIndexFixing(ONIndex6M,I2985,TRUE,_xll.ohTrigger(RecalcTrigger,Trigger6M)),NA())</f>
        <v>2.154272109252453E-2</v>
      </c>
      <c r="P2985" s="52">
        <f>IFERROR(_xll.qlIndexFixing(Index1Y,$H2985,TRUE,_xll.ohTrigger(RecalcTrigger,Trigger1Y)),NA())</f>
        <v>2.3581917061651973E-2</v>
      </c>
      <c r="Q2985" s="52">
        <f>IFERROR(_xll.qlIndexFixing(ONIndex1Y,I2985,TRUE,_xll.ohTrigger(RecalcTrigger,Trigger1Y)),NA())</f>
        <v>2.3307342590008773E-2</v>
      </c>
    </row>
    <row r="2986" spans="2:17" x14ac:dyDescent="0.2">
      <c r="B2986" s="46" t="s">
        <v>51</v>
      </c>
      <c r="D2986" s="49">
        <f>_xll.qlCalendarAdvance(LocalCalendar,$D2985,B2986,"f",FALSE)</f>
        <v>60568</v>
      </c>
      <c r="E2986" s="49">
        <f>_xll.qlInterestRateIndexValueDate(IndexON,D2986)</f>
        <v>60568</v>
      </c>
      <c r="F2986" s="52">
        <f>IFERROR(_xll.qlIndexFixing(IndexON,D2986,TRUE,_xll.ohTrigger(RecalcTrigger,TriggerON)),NA())</f>
        <v>1.6564544018198291E-2</v>
      </c>
      <c r="H2986" s="49">
        <f>_xll.qlCalendarAdvance(IborCalendar,$H2985,B2986,"f",FALSE)</f>
        <v>60553</v>
      </c>
      <c r="I2986" s="49">
        <f>_xll.qlInterestRateIndexValueDate(Index1M,$H2986)</f>
        <v>60555</v>
      </c>
      <c r="J2986" s="52">
        <f>IFERROR(_xll.qlIndexFixing(Index1M,$H2986,TRUE,_xll.ohTrigger(RecalcTrigger,Trigger1M)),NA())</f>
        <v>1.8526460795633415E-2</v>
      </c>
      <c r="K2986" s="52">
        <f>IFERROR(_xll.qlIndexFixing(ONIndex1M,I2986,TRUE,_xll.ohTrigger(RecalcTrigger,Trigger1M)),NA())</f>
        <v>1.8512339146585788E-2</v>
      </c>
      <c r="L2986" s="52">
        <f>IFERROR(_xll.qlIndexFixing(Index3M,H2986,TRUE,_xll.ohTrigger(RecalcTrigger,Trigger3M)),NA())</f>
        <v>2.0094660133102259E-2</v>
      </c>
      <c r="M2986" s="52">
        <f>IFERROR(_xll.qlIndexFixing(ONIndex3M,I2986,TRUE,_xll.ohTrigger(RecalcTrigger,Trigger3M)),NA())</f>
        <v>2.0045273174460476E-2</v>
      </c>
      <c r="N2986" s="52">
        <f>IFERROR(_xll.qlIndexFixing(Index6M,$H2986,TRUE,_xll.ohTrigger(RecalcTrigger,Trigger6M)),NA())</f>
        <v>2.1657165735106572E-2</v>
      </c>
      <c r="O2986" s="52">
        <f>IFERROR(_xll.qlIndexFixing(ONIndex6M,I2986,TRUE,_xll.ohTrigger(RecalcTrigger,Trigger6M)),NA())</f>
        <v>2.1542454162766234E-2</v>
      </c>
      <c r="P2986" s="52">
        <f>IFERROR(_xll.qlIndexFixing(Index1Y,$H2986,TRUE,_xll.ohTrigger(RecalcTrigger,Trigger1Y)),NA())</f>
        <v>2.3581886185289024E-2</v>
      </c>
      <c r="Q2986" s="52">
        <f>IFERROR(_xll.qlIndexFixing(ONIndex1Y,I2986,TRUE,_xll.ohTrigger(RecalcTrigger,Trigger1Y)),NA())</f>
        <v>2.3307108466088522E-2</v>
      </c>
    </row>
    <row r="2987" spans="2:17" x14ac:dyDescent="0.2">
      <c r="B2987" s="46" t="s">
        <v>51</v>
      </c>
      <c r="D2987" s="49">
        <f>_xll.qlCalendarAdvance(LocalCalendar,$D2986,B2987,"f",FALSE)</f>
        <v>60575</v>
      </c>
      <c r="E2987" s="49">
        <f>_xll.qlInterestRateIndexValueDate(IndexON,D2987)</f>
        <v>60575</v>
      </c>
      <c r="F2987" s="52">
        <f>IFERROR(_xll.qlIndexFixing(IndexON,D2987,TRUE,_xll.ohTrigger(RecalcTrigger,TriggerON)),NA())</f>
        <v>1.6564304422415077E-2</v>
      </c>
      <c r="H2987" s="49">
        <f>_xll.qlCalendarAdvance(IborCalendar,$H2986,B2987,"f",FALSE)</f>
        <v>60560</v>
      </c>
      <c r="I2987" s="49">
        <f>_xll.qlInterestRateIndexValueDate(Index1M,$H2987)</f>
        <v>60562</v>
      </c>
      <c r="J2987" s="52">
        <f>IFERROR(_xll.qlIndexFixing(Index1M,$H2987,TRUE,_xll.ohTrigger(RecalcTrigger,Trigger1M)),NA())</f>
        <v>1.8526184035393689E-2</v>
      </c>
      <c r="K2987" s="52">
        <f>IFERROR(_xll.qlIndexFixing(ONIndex1M,I2987,TRUE,_xll.ohTrigger(RecalcTrigger,Trigger1M)),NA())</f>
        <v>1.8512039358951071E-2</v>
      </c>
      <c r="L2987" s="52">
        <f>IFERROR(_xll.qlIndexFixing(Index3M,H2987,TRUE,_xll.ohTrigger(RecalcTrigger,Trigger3M)),NA())</f>
        <v>2.009445670721308E-2</v>
      </c>
      <c r="M2987" s="52">
        <f>IFERROR(_xll.qlIndexFixing(ONIndex3M,I2987,TRUE,_xll.ohTrigger(RecalcTrigger,Trigger3M)),NA())</f>
        <v>2.0045010389067031E-2</v>
      </c>
      <c r="N2987" s="52">
        <f>IFERROR(_xll.qlIndexFixing(Index6M,$H2987,TRUE,_xll.ohTrigger(RecalcTrigger,Trigger6M)),NA())</f>
        <v>2.1657027436934977E-2</v>
      </c>
      <c r="O2987" s="52">
        <f>IFERROR(_xll.qlIndexFixing(ONIndex6M,I2987,TRUE,_xll.ohTrigger(RecalcTrigger,Trigger6M)),NA())</f>
        <v>2.1542196575135009E-2</v>
      </c>
      <c r="P2987" s="52">
        <f>IFERROR(_xll.qlIndexFixing(Index1Y,$H2987,TRUE,_xll.ohTrigger(RecalcTrigger,Trigger1Y)),NA())</f>
        <v>2.358186077553363E-2</v>
      </c>
      <c r="Q2987" s="52">
        <f>IFERROR(_xll.qlIndexFixing(ONIndex1Y,I2987,TRUE,_xll.ohTrigger(RecalcTrigger,Trigger1Y)),NA())</f>
        <v>2.3306884068388101E-2</v>
      </c>
    </row>
    <row r="2988" spans="2:17" x14ac:dyDescent="0.2">
      <c r="B2988" s="46" t="s">
        <v>51</v>
      </c>
      <c r="D2988" s="49">
        <f>_xll.qlCalendarAdvance(LocalCalendar,$D2987,B2988,"f",FALSE)</f>
        <v>60583</v>
      </c>
      <c r="E2988" s="49">
        <f>_xll.qlInterestRateIndexValueDate(IndexON,D2988)</f>
        <v>60583</v>
      </c>
      <c r="F2988" s="52">
        <f>IFERROR(_xll.qlIndexFixing(IndexON,D2988,TRUE,_xll.ohTrigger(RecalcTrigger,TriggerON)),NA())</f>
        <v>1.6564041699611565E-2</v>
      </c>
      <c r="H2988" s="49">
        <f>_xll.qlCalendarAdvance(IborCalendar,$H2987,B2988,"f",FALSE)</f>
        <v>60567</v>
      </c>
      <c r="I2988" s="49">
        <f>_xll.qlInterestRateIndexValueDate(Index1M,$H2988)</f>
        <v>60569</v>
      </c>
      <c r="J2988" s="52">
        <f>IFERROR(_xll.qlIndexFixing(Index1M,$H2988,TRUE,_xll.ohTrigger(RecalcTrigger,Trigger1M)),NA())</f>
        <v>1.852591789061997E-2</v>
      </c>
      <c r="K2988" s="52">
        <f>IFERROR(_xll.qlIndexFixing(ONIndex1M,I2988,TRUE,_xll.ohTrigger(RecalcTrigger,Trigger1M)),NA())</f>
        <v>1.8511750169798447E-2</v>
      </c>
      <c r="L2988" s="52">
        <f>IFERROR(_xll.qlIndexFixing(Index3M,H2988,TRUE,_xll.ohTrigger(RecalcTrigger,Trigger3M)),NA())</f>
        <v>2.0094262618915473E-2</v>
      </c>
      <c r="M2988" s="52">
        <f>IFERROR(_xll.qlIndexFixing(ONIndex3M,I2988,TRUE,_xll.ohTrigger(RecalcTrigger,Trigger3M)),NA())</f>
        <v>2.0044756894082028E-2</v>
      </c>
      <c r="N2988" s="52">
        <f>IFERROR(_xll.qlIndexFixing(Index6M,$H2988,TRUE,_xll.ohTrigger(RecalcTrigger,Trigger6M)),NA())</f>
        <v>2.1656898582526955E-2</v>
      </c>
      <c r="O2988" s="52">
        <f>IFERROR(_xll.qlIndexFixing(ONIndex6M,I2988,TRUE,_xll.ohTrigger(RecalcTrigger,Trigger6M)),NA())</f>
        <v>2.1541948329391047E-2</v>
      </c>
      <c r="P2988" s="52">
        <f>IFERROR(_xll.qlIndexFixing(Index1Y,$H2988,TRUE,_xll.ohTrigger(RecalcTrigger,Trigger1Y)),NA())</f>
        <v>2.3581840639500078E-2</v>
      </c>
      <c r="Q2988" s="52">
        <f>IFERROR(_xll.qlIndexFixing(ONIndex1Y,I2988,TRUE,_xll.ohTrigger(RecalcTrigger,Trigger1Y)),NA())</f>
        <v>2.3306669396667701E-2</v>
      </c>
    </row>
    <row r="2989" spans="2:17" x14ac:dyDescent="0.2">
      <c r="B2989" s="46" t="s">
        <v>51</v>
      </c>
      <c r="D2989" s="49">
        <f>_xll.qlCalendarAdvance(LocalCalendar,$D2988,B2989,"f",FALSE)</f>
        <v>60590</v>
      </c>
      <c r="E2989" s="49">
        <f>_xll.qlInterestRateIndexValueDate(IndexON,D2989)</f>
        <v>60590</v>
      </c>
      <c r="F2989" s="52">
        <f>IFERROR(_xll.qlIndexFixing(IndexON,D2989,TRUE,_xll.ohTrigger(RecalcTrigger,TriggerON)),NA())</f>
        <v>1.6563821530448664E-2</v>
      </c>
      <c r="H2989" s="49">
        <f>_xll.qlCalendarAdvance(IborCalendar,$H2988,B2989,"f",FALSE)</f>
        <v>60574</v>
      </c>
      <c r="I2989" s="49">
        <f>_xll.qlInterestRateIndexValueDate(Index1M,$H2989)</f>
        <v>60576</v>
      </c>
      <c r="J2989" s="52">
        <f>IFERROR(_xll.qlIndexFixing(Index1M,$H2989,TRUE,_xll.ohTrigger(RecalcTrigger,Trigger1M)),NA())</f>
        <v>1.8525662361312256E-2</v>
      </c>
      <c r="K2989" s="52">
        <f>IFERROR(_xll.qlIndexFixing(ONIndex1M,I2989,TRUE,_xll.ohTrigger(RecalcTrigger,Trigger1M)),NA())</f>
        <v>1.851147157920785E-2</v>
      </c>
      <c r="L2989" s="52">
        <f>IFERROR(_xll.qlIndexFixing(Index3M,H2989,TRUE,_xll.ohTrigger(RecalcTrigger,Trigger3M)),NA())</f>
        <v>2.0094077868206828E-2</v>
      </c>
      <c r="M2989" s="52">
        <f>IFERROR(_xll.qlIndexFixing(ONIndex3M,I2989,TRUE,_xll.ohTrigger(RecalcTrigger,Trigger3M)),NA())</f>
        <v>2.0044512689265659E-2</v>
      </c>
      <c r="N2989" s="52">
        <f>IFERROR(_xll.qlIndexFixing(Index6M,$H2989,TRUE,_xll.ohTrigger(RecalcTrigger,Trigger6M)),NA())</f>
        <v>2.1656135438840256E-2</v>
      </c>
      <c r="O2989" s="52">
        <f>IFERROR(_xll.qlIndexFixing(ONIndex6M,I2989,TRUE,_xll.ohTrigger(RecalcTrigger,Trigger6M)),NA())</f>
        <v>2.1541709425614286E-2</v>
      </c>
      <c r="P2989" s="52">
        <f>IFERROR(_xll.qlIndexFixing(Index1Y,$H2989,TRUE,_xll.ohTrigger(RecalcTrigger,Trigger1Y)),NA())</f>
        <v>2.3581825584303315E-2</v>
      </c>
      <c r="Q2989" s="52">
        <f>IFERROR(_xll.qlIndexFixing(ONIndex1Y,I2989,TRUE,_xll.ohTrigger(RecalcTrigger,Trigger1Y)),NA())</f>
        <v>2.3306464451087194E-2</v>
      </c>
    </row>
    <row r="2990" spans="2:17" x14ac:dyDescent="0.2">
      <c r="B2990" s="46" t="s">
        <v>51</v>
      </c>
      <c r="D2990" s="49">
        <f>_xll.qlCalendarAdvance(LocalCalendar,$D2989,B2990,"f",FALSE)</f>
        <v>60598</v>
      </c>
      <c r="E2990" s="49">
        <f>_xll.qlInterestRateIndexValueDate(IndexON,D2990)</f>
        <v>60598</v>
      </c>
      <c r="F2990" s="52">
        <f>IFERROR(_xll.qlIndexFixing(IndexON,D2990,TRUE,_xll.ohTrigger(RecalcTrigger,TriggerON)),NA())</f>
        <v>1.6564313937204034E-2</v>
      </c>
      <c r="H2990" s="49">
        <f>_xll.qlCalendarAdvance(IborCalendar,$H2989,B2990,"f",FALSE)</f>
        <v>60581</v>
      </c>
      <c r="I2990" s="49">
        <f>_xll.qlInterestRateIndexValueDate(Index1M,$H2990)</f>
        <v>60583</v>
      </c>
      <c r="J2990" s="52">
        <f>IFERROR(_xll.qlIndexFixing(Index1M,$H2990,TRUE,_xll.ohTrigger(RecalcTrigger,Trigger1M)),NA())</f>
        <v>1.8525417447478043E-2</v>
      </c>
      <c r="K2990" s="52">
        <f>IFERROR(_xll.qlIndexFixing(ONIndex1M,I2990,TRUE,_xll.ohTrigger(RecalcTrigger,Trigger1M)),NA())</f>
        <v>1.8511203587259217E-2</v>
      </c>
      <c r="L2990" s="52">
        <f>IFERROR(_xll.qlIndexFixing(Index3M,H2990,TRUE,_xll.ohTrigger(RecalcTrigger,Trigger3M)),NA())</f>
        <v>2.0093902455088884E-2</v>
      </c>
      <c r="M2990" s="52">
        <f>IFERROR(_xll.qlIndexFixing(ONIndex3M,I2990,TRUE,_xll.ohTrigger(RecalcTrigger,Trigger3M)),NA())</f>
        <v>2.0044277775177477E-2</v>
      </c>
      <c r="N2990" s="52">
        <f>IFERROR(_xll.qlIndexFixing(Index6M,$H2990,TRUE,_xll.ohTrigger(RecalcTrigger,Trigger6M)),NA())</f>
        <v>2.1656024743068148E-2</v>
      </c>
      <c r="O2990" s="52">
        <f>IFERROR(_xll.qlIndexFixing(ONIndex6M,I2990,TRUE,_xll.ohTrigger(RecalcTrigger,Trigger6M)),NA())</f>
        <v>2.1541479864204405E-2</v>
      </c>
      <c r="P2990" s="52">
        <f>IFERROR(_xll.qlIndexFixing(Index1Y,$H2990,TRUE,_xll.ohTrigger(RecalcTrigger,Trigger1Y)),NA())</f>
        <v>2.3581815417058515E-2</v>
      </c>
      <c r="Q2990" s="52">
        <f>IFERROR(_xll.qlIndexFixing(ONIndex1Y,I2990,TRUE,_xll.ohTrigger(RecalcTrigger,Trigger1Y)),NA())</f>
        <v>2.3306269231726517E-2</v>
      </c>
    </row>
    <row r="2991" spans="2:17" x14ac:dyDescent="0.2">
      <c r="B2991" s="46" t="s">
        <v>51</v>
      </c>
      <c r="D2991" s="49">
        <f>_xll.qlCalendarAdvance(LocalCalendar,$D2990,B2991,"f",FALSE)</f>
        <v>60605</v>
      </c>
      <c r="E2991" s="49">
        <f>_xll.qlInterestRateIndexValueDate(IndexON,D2991)</f>
        <v>60605</v>
      </c>
      <c r="F2991" s="52">
        <f>IFERROR(_xll.qlIndexFixing(IndexON,D2991,TRUE,_xll.ohTrigger(RecalcTrigger,TriggerON)),NA())</f>
        <v>1.6564114471533387E-2</v>
      </c>
      <c r="H2991" s="49">
        <f>_xll.qlCalendarAdvance(IborCalendar,$H2990,B2991,"f",FALSE)</f>
        <v>60588</v>
      </c>
      <c r="I2991" s="49">
        <f>_xll.qlInterestRateIndexValueDate(Index1M,$H2991)</f>
        <v>60590</v>
      </c>
      <c r="J2991" s="52">
        <f>IFERROR(_xll.qlIndexFixing(Index1M,$H2991,TRUE,_xll.ohTrigger(RecalcTrigger,Trigger1M)),NA())</f>
        <v>1.8525183149102342E-2</v>
      </c>
      <c r="K2991" s="52">
        <f>IFERROR(_xll.qlIndexFixing(ONIndex1M,I2991,TRUE,_xll.ohTrigger(RecalcTrigger,Trigger1M)),NA())</f>
        <v>1.8510946193872613E-2</v>
      </c>
      <c r="L2991" s="52">
        <f>IFERROR(_xll.qlIndexFixing(Index3M,H2991,TRUE,_xll.ohTrigger(RecalcTrigger,Trigger3M)),NA())</f>
        <v>2.0093736379558167E-2</v>
      </c>
      <c r="M2991" s="52">
        <f>IFERROR(_xll.qlIndexFixing(ONIndex3M,I2991,TRUE,_xll.ohTrigger(RecalcTrigger,Trigger3M)),NA())</f>
        <v>2.0044052151257929E-2</v>
      </c>
      <c r="N2991" s="52">
        <f>IFERROR(_xll.qlIndexFixing(Index6M,$H2991,TRUE,_xll.ohTrigger(RecalcTrigger,Trigger6M)),NA())</f>
        <v>2.165592312478265E-2</v>
      </c>
      <c r="O2991" s="52">
        <f>IFERROR(_xll.qlIndexFixing(ONIndex6M,I2991,TRUE,_xll.ohTrigger(RecalcTrigger,Trigger6M)),NA())</f>
        <v>2.1541259644601851E-2</v>
      </c>
      <c r="P2991" s="52">
        <f>IFERROR(_xll.qlIndexFixing(Index1Y,$H2991,TRUE,_xll.ohTrigger(RecalcTrigger,Trigger1Y)),NA())</f>
        <v>2.3581809944881283E-2</v>
      </c>
      <c r="Q2991" s="52">
        <f>IFERROR(_xll.qlIndexFixing(ONIndex1Y,I2991,TRUE,_xll.ohTrigger(RecalcTrigger,Trigger1Y)),NA())</f>
        <v>2.3306083738665606E-2</v>
      </c>
    </row>
    <row r="2992" spans="2:17" x14ac:dyDescent="0.2">
      <c r="B2992" s="46" t="s">
        <v>51</v>
      </c>
      <c r="D2992" s="49">
        <f>_xll.qlCalendarAdvance(LocalCalendar,$D2991,B2992,"f",FALSE)</f>
        <v>60612</v>
      </c>
      <c r="E2992" s="49">
        <f>_xll.qlInterestRateIndexValueDate(IndexON,D2992)</f>
        <v>60612</v>
      </c>
      <c r="F2992" s="52">
        <f>IFERROR(_xll.qlIndexFixing(IndexON,D2992,TRUE,_xll.ohTrigger(RecalcTrigger,TriggerON)),NA())</f>
        <v>1.6563924072503511E-2</v>
      </c>
      <c r="H2992" s="49">
        <f>_xll.qlCalendarAdvance(IborCalendar,$H2991,B2992,"f",FALSE)</f>
        <v>60595</v>
      </c>
      <c r="I2992" s="49">
        <f>_xll.qlInterestRateIndexValueDate(Index1M,$H2992)</f>
        <v>60598</v>
      </c>
      <c r="J2992" s="52">
        <f>IFERROR(_xll.qlIndexFixing(Index1M,$H2992,TRUE,_xll.ohTrigger(RecalcTrigger,Trigger1M)),NA())</f>
        <v>1.8524928378058081E-2</v>
      </c>
      <c r="K2992" s="52">
        <f>IFERROR(_xll.qlIndexFixing(ONIndex1M,I2992,TRUE,_xll.ohTrigger(RecalcTrigger,Trigger1M)),NA())</f>
        <v>1.8511582708553576E-2</v>
      </c>
      <c r="L2992" s="52">
        <f>IFERROR(_xll.qlIndexFixing(Index3M,H2992,TRUE,_xll.ohTrigger(RecalcTrigger,Trigger3M)),NA())</f>
        <v>2.0093007552194526E-2</v>
      </c>
      <c r="M2992" s="52">
        <f>IFERROR(_xll.qlIndexFixing(ONIndex3M,I2992,TRUE,_xll.ohTrigger(RecalcTrigger,Trigger3M)),NA())</f>
        <v>2.004489177906521E-2</v>
      </c>
      <c r="N2992" s="52">
        <f>IFERROR(_xll.qlIndexFixing(Index6M,$H2992,TRUE,_xll.ohTrigger(RecalcTrigger,Trigger6M)),NA())</f>
        <v>2.1655817635764026E-2</v>
      </c>
      <c r="O2992" s="52">
        <f>IFERROR(_xll.qlIndexFixing(ONIndex6M,I2992,TRUE,_xll.ohTrigger(RecalcTrigger,Trigger6M)),NA())</f>
        <v>2.1542279249961993E-2</v>
      </c>
      <c r="P2992" s="52">
        <f>IFERROR(_xll.qlIndexFixing(Index1Y,$H2992,TRUE,_xll.ohTrigger(RecalcTrigger,Trigger1Y)),NA())</f>
        <v>2.358334701237828E-2</v>
      </c>
      <c r="Q2992" s="52">
        <f>IFERROR(_xll.qlIndexFixing(ONIndex1Y,I2992,TRUE,_xll.ohTrigger(RecalcTrigger,Trigger1Y)),NA())</f>
        <v>2.3307368424037023E-2</v>
      </c>
    </row>
    <row r="2993" spans="2:17" x14ac:dyDescent="0.2">
      <c r="B2993" s="46" t="s">
        <v>51</v>
      </c>
      <c r="D2993" s="49">
        <f>_xll.qlCalendarAdvance(LocalCalendar,$D2992,B2993,"f",FALSE)</f>
        <v>60619</v>
      </c>
      <c r="E2993" s="49">
        <f>_xll.qlInterestRateIndexValueDate(IndexON,D2993)</f>
        <v>60619</v>
      </c>
      <c r="F2993" s="52">
        <f>IFERROR(_xll.qlIndexFixing(IndexON,D2993,TRUE,_xll.ohTrigger(RecalcTrigger,TriggerON)),NA())</f>
        <v>1.6563742740087761E-2</v>
      </c>
      <c r="H2993" s="49">
        <f>_xll.qlCalendarAdvance(IborCalendar,$H2992,B2993,"f",FALSE)</f>
        <v>60602</v>
      </c>
      <c r="I2993" s="49">
        <f>_xll.qlInterestRateIndexValueDate(Index1M,$H2993)</f>
        <v>60604</v>
      </c>
      <c r="J2993" s="52">
        <f>IFERROR(_xll.qlIndexFixing(Index1M,$H2993,TRUE,_xll.ohTrigger(RecalcTrigger,Trigger1M)),NA())</f>
        <v>1.8524746398743963E-2</v>
      </c>
      <c r="K2993" s="52">
        <f>IFERROR(_xll.qlIndexFixing(ONIndex1M,I2993,TRUE,_xll.ohTrigger(RecalcTrigger,Trigger1M)),NA())</f>
        <v>1.8510463202545679E-2</v>
      </c>
      <c r="L2993" s="52">
        <f>IFERROR(_xll.qlIndexFixing(Index3M,H2993,TRUE,_xll.ohTrigger(RecalcTrigger,Trigger3M)),NA())</f>
        <v>2.0092330274192882E-2</v>
      </c>
      <c r="M2993" s="52">
        <f>IFERROR(_xll.qlIndexFixing(ONIndex3M,I2993,TRUE,_xll.ohTrigger(RecalcTrigger,Trigger3M)),NA())</f>
        <v>2.0043628774724098E-2</v>
      </c>
      <c r="N2993" s="52">
        <f>IFERROR(_xll.qlIndexFixing(Index6M,$H2993,TRUE,_xll.ohTrigger(RecalcTrigger,Trigger6M)),NA())</f>
        <v>2.1656391656521168E-2</v>
      </c>
      <c r="O2993" s="52">
        <f>IFERROR(_xll.qlIndexFixing(ONIndex6M,I2993,TRUE,_xll.ohTrigger(RecalcTrigger,Trigger6M)),NA())</f>
        <v>2.1540847231538152E-2</v>
      </c>
      <c r="P2993" s="52">
        <f>IFERROR(_xll.qlIndexFixing(Index1Y,$H2993,TRUE,_xll.ohTrigger(RecalcTrigger,Trigger1Y)),NA())</f>
        <v>2.3581812314188228E-2</v>
      </c>
      <c r="Q2993" s="52">
        <f>IFERROR(_xll.qlIndexFixing(ONIndex1Y,I2993,TRUE,_xll.ohTrigger(RecalcTrigger,Trigger1Y)),NA())</f>
        <v>2.3305741930723656E-2</v>
      </c>
    </row>
    <row r="2994" spans="2:17" x14ac:dyDescent="0.2">
      <c r="B2994" s="46" t="s">
        <v>51</v>
      </c>
      <c r="D2994" s="49">
        <f>_xll.qlCalendarAdvance(LocalCalendar,$D2993,B2994,"f",FALSE)</f>
        <v>60629</v>
      </c>
      <c r="E2994" s="49">
        <f>_xll.qlInterestRateIndexValueDate(IndexON,D2994)</f>
        <v>60629</v>
      </c>
      <c r="F2994" s="52">
        <f>IFERROR(_xll.qlIndexFixing(IndexON,D2994,TRUE,_xll.ohTrigger(RecalcTrigger,TriggerON)),NA())</f>
        <v>1.6562760833398471E-2</v>
      </c>
      <c r="H2994" s="49">
        <f>_xll.qlCalendarAdvance(IborCalendar,$H2993,B2994,"f",FALSE)</f>
        <v>60609</v>
      </c>
      <c r="I2994" s="49">
        <f>_xll.qlInterestRateIndexValueDate(Index1M,$H2994)</f>
        <v>60611</v>
      </c>
      <c r="J2994" s="52">
        <f>IFERROR(_xll.qlIndexFixing(Index1M,$H2994,TRUE,_xll.ohTrigger(RecalcTrigger,Trigger1M)),NA())</f>
        <v>1.8524543946766281E-2</v>
      </c>
      <c r="K2994" s="52">
        <f>IFERROR(_xll.qlIndexFixing(ONIndex1M,I2994,TRUE,_xll.ohTrigger(RecalcTrigger,Trigger1M)),NA())</f>
        <v>1.8510237604845159E-2</v>
      </c>
      <c r="L2994" s="52">
        <f>IFERROR(_xll.qlIndexFixing(Index3M,H2994,TRUE,_xll.ohTrigger(RecalcTrigger,Trigger3M)),NA())</f>
        <v>2.0092190892998296E-2</v>
      </c>
      <c r="M2994" s="52">
        <f>IFERROR(_xll.qlIndexFixing(ONIndex3M,I2994,TRUE,_xll.ohTrigger(RecalcTrigger,Trigger3M)),NA())</f>
        <v>2.0043431022269687E-2</v>
      </c>
      <c r="N2994" s="52">
        <f>IFERROR(_xll.qlIndexFixing(Index6M,$H2994,TRUE,_xll.ohTrigger(RecalcTrigger,Trigger6M)),NA())</f>
        <v>2.1656315529335734E-2</v>
      </c>
      <c r="O2994" s="52">
        <f>IFERROR(_xll.qlIndexFixing(ONIndex6M,I2994,TRUE,_xll.ohTrigger(RecalcTrigger,Trigger6M)),NA())</f>
        <v>2.1540655038077006E-2</v>
      </c>
      <c r="P2994" s="52">
        <f>IFERROR(_xll.qlIndexFixing(Index1Y,$H2994,TRUE,_xll.ohTrigger(RecalcTrigger,Trigger1Y)),NA())</f>
        <v>2.3581819769903832E-2</v>
      </c>
      <c r="Q2994" s="52">
        <f>IFERROR(_xll.qlIndexFixing(ONIndex1Y,I2994,TRUE,_xll.ohTrigger(RecalcTrigger,Trigger1Y)),NA())</f>
        <v>2.3305585616082425E-2</v>
      </c>
    </row>
    <row r="2995" spans="2:17" x14ac:dyDescent="0.2">
      <c r="B2995" s="46" t="s">
        <v>51</v>
      </c>
      <c r="D2995" s="49">
        <f>_xll.qlCalendarAdvance(LocalCalendar,$D2994,B2995,"f",FALSE)</f>
        <v>60636</v>
      </c>
      <c r="E2995" s="49">
        <f>_xll.qlInterestRateIndexValueDate(IndexON,D2995)</f>
        <v>60636</v>
      </c>
      <c r="F2995" s="52">
        <f>IFERROR(_xll.qlIndexFixing(IndexON,D2995,TRUE,_xll.ohTrigger(RecalcTrigger,TriggerON)),NA())</f>
        <v>1.6562600239460323E-2</v>
      </c>
      <c r="H2995" s="49">
        <f>_xll.qlCalendarAdvance(IborCalendar,$H2994,B2995,"f",FALSE)</f>
        <v>60616</v>
      </c>
      <c r="I2995" s="49">
        <f>_xll.qlInterestRateIndexValueDate(Index1M,$H2995)</f>
        <v>60618</v>
      </c>
      <c r="J2995" s="52">
        <f>IFERROR(_xll.qlIndexFixing(Index1M,$H2995,TRUE,_xll.ohTrigger(RecalcTrigger,Trigger1M)),NA())</f>
        <v>1.8524815746188947E-2</v>
      </c>
      <c r="K2995" s="52">
        <f>IFERROR(_xll.qlIndexFixing(ONIndex1M,I2995,TRUE,_xll.ohTrigger(RecalcTrigger,Trigger1M)),NA())</f>
        <v>1.8510022605546794E-2</v>
      </c>
      <c r="L2995" s="52">
        <f>IFERROR(_xll.qlIndexFixing(Index3M,H2995,TRUE,_xll.ohTrigger(RecalcTrigger,Trigger3M)),NA())</f>
        <v>2.0092060848346804E-2</v>
      </c>
      <c r="M2995" s="52">
        <f>IFERROR(_xll.qlIndexFixing(ONIndex3M,I2995,TRUE,_xll.ohTrigger(RecalcTrigger,Trigger3M)),NA())</f>
        <v>2.0043242559903973E-2</v>
      </c>
      <c r="N2995" s="52">
        <f>IFERROR(_xll.qlIndexFixing(Index6M,$H2995,TRUE,_xll.ohTrigger(RecalcTrigger,Trigger6M)),NA())</f>
        <v>2.1656246975357854E-2</v>
      </c>
      <c r="O2995" s="52">
        <f>IFERROR(_xll.qlIndexFixing(ONIndex6M,I2995,TRUE,_xll.ohTrigger(RecalcTrigger,Trigger6M)),NA())</f>
        <v>2.1540472186662996E-2</v>
      </c>
      <c r="P2995" s="52">
        <f>IFERROR(_xll.qlIndexFixing(Index1Y,$H2995,TRUE,_xll.ohTrigger(RecalcTrigger,Trigger1Y)),NA())</f>
        <v>2.3581831149147463E-2</v>
      </c>
      <c r="Q2995" s="52">
        <f>IFERROR(_xll.qlIndexFixing(ONIndex1Y,I2995,TRUE,_xll.ohTrigger(RecalcTrigger,Trigger1Y)),NA())</f>
        <v>2.330543902774096E-2</v>
      </c>
    </row>
    <row r="2996" spans="2:17" x14ac:dyDescent="0.2">
      <c r="B2996" s="46" t="s">
        <v>51</v>
      </c>
      <c r="D2996" s="49">
        <f>_xll.qlCalendarAdvance(LocalCalendar,$D2995,B2996,"f",FALSE)</f>
        <v>60643</v>
      </c>
      <c r="E2996" s="49">
        <f>_xll.qlInterestRateIndexValueDate(IndexON,D2996)</f>
        <v>60643</v>
      </c>
      <c r="F2996" s="52">
        <f>IFERROR(_xll.qlIndexFixing(IndexON,D2996,TRUE,_xll.ohTrigger(RecalcTrigger,TriggerON)),NA())</f>
        <v>1.6562448711310296E-2</v>
      </c>
      <c r="H2996" s="49">
        <f>_xll.qlCalendarAdvance(IborCalendar,$H2995,B2996,"f",FALSE)</f>
        <v>60623</v>
      </c>
      <c r="I2996" s="49">
        <f>_xll.qlInterestRateIndexValueDate(Index1M,$H2996)</f>
        <v>60625</v>
      </c>
      <c r="J2996" s="52">
        <f>IFERROR(_xll.qlIndexFixing(Index1M,$H2996,TRUE,_xll.ohTrigger(RecalcTrigger,Trigger1M)),NA())</f>
        <v>1.8524170889188951E-2</v>
      </c>
      <c r="K2996" s="52">
        <f>IFERROR(_xll.qlIndexFixing(ONIndex1M,I2996,TRUE,_xll.ohTrigger(RecalcTrigger,Trigger1M)),NA())</f>
        <v>1.8511665461574012E-2</v>
      </c>
      <c r="L2996" s="52">
        <f>IFERROR(_xll.qlIndexFixing(Index3M,H2996,TRUE,_xll.ohTrigger(RecalcTrigger,Trigger3M)),NA())</f>
        <v>2.0091940140239295E-2</v>
      </c>
      <c r="M2996" s="52">
        <f>IFERROR(_xll.qlIndexFixing(ONIndex3M,I2996,TRUE,_xll.ohTrigger(RecalcTrigger,Trigger3M)),NA())</f>
        <v>2.0045246007551754E-2</v>
      </c>
      <c r="N2996" s="52">
        <f>IFERROR(_xll.qlIndexFixing(Index6M,$H2996,TRUE,_xll.ohTrigger(RecalcTrigger,Trigger6M)),NA())</f>
        <v>2.1656185630869244E-2</v>
      </c>
      <c r="O2996" s="52">
        <f>IFERROR(_xll.qlIndexFixing(ONIndex6M,I2996,TRUE,_xll.ohTrigger(RecalcTrigger,Trigger6M)),NA())</f>
        <v>2.1542828843948314E-2</v>
      </c>
      <c r="P2996" s="52">
        <f>IFERROR(_xll.qlIndexFixing(Index1Y,$H2996,TRUE,_xll.ohTrigger(RecalcTrigger,Trigger1Y)),NA())</f>
        <v>2.3585693149800031E-2</v>
      </c>
      <c r="Q2996" s="52">
        <f>IFERROR(_xll.qlIndexFixing(ONIndex1Y,I2996,TRUE,_xll.ohTrigger(RecalcTrigger,Trigger1Y)),NA())</f>
        <v>2.3308282660766011E-2</v>
      </c>
    </row>
    <row r="2997" spans="2:17" x14ac:dyDescent="0.2">
      <c r="B2997" s="46" t="s">
        <v>51</v>
      </c>
      <c r="D2997" s="49">
        <f>_xll.qlCalendarAdvance(LocalCalendar,$D2996,B2997,"f",FALSE)</f>
        <v>60651</v>
      </c>
      <c r="E2997" s="49">
        <f>_xll.qlInterestRateIndexValueDate(IndexON,D2997)</f>
        <v>60651</v>
      </c>
      <c r="F2997" s="52">
        <f>IFERROR(_xll.qlIndexFixing(IndexON,D2997,TRUE,_xll.ohTrigger(RecalcTrigger,TriggerON)),NA())</f>
        <v>1.6562286637196166E-2</v>
      </c>
      <c r="H2997" s="49">
        <f>_xll.qlCalendarAdvance(IborCalendar,$H2996,B2997,"f",FALSE)</f>
        <v>60630</v>
      </c>
      <c r="I2997" s="49">
        <f>_xll.qlInterestRateIndexValueDate(Index1M,$H2997)</f>
        <v>60632</v>
      </c>
      <c r="J2997" s="52">
        <f>IFERROR(_xll.qlIndexFixing(Index1M,$H2997,TRUE,_xll.ohTrigger(RecalcTrigger,Trigger1M)),NA())</f>
        <v>1.8522605404597766E-2</v>
      </c>
      <c r="K2997" s="52">
        <f>IFERROR(_xll.qlIndexFixing(ONIndex1M,I2997,TRUE,_xll.ohTrigger(RecalcTrigger,Trigger1M)),NA())</f>
        <v>1.8511011956388046E-2</v>
      </c>
      <c r="L2997" s="52">
        <f>IFERROR(_xll.qlIndexFixing(Index3M,H2997,TRUE,_xll.ohTrigger(RecalcTrigger,Trigger3M)),NA())</f>
        <v>2.0091828768673103E-2</v>
      </c>
      <c r="M2997" s="52">
        <f>IFERROR(_xll.qlIndexFixing(ONIndex3M,I2997,TRUE,_xll.ohTrigger(RecalcTrigger,Trigger3M)),NA())</f>
        <v>2.0044532310130592E-2</v>
      </c>
      <c r="N2997" s="52">
        <f>IFERROR(_xll.qlIndexFixing(Index6M,$H2997,TRUE,_xll.ohTrigger(RecalcTrigger,Trigger6M)),NA())</f>
        <v>2.1655483562785242E-2</v>
      </c>
      <c r="O2997" s="52">
        <f>IFERROR(_xll.qlIndexFixing(ONIndex6M,I2997,TRUE,_xll.ohTrigger(RecalcTrigger,Trigger6M)),NA())</f>
        <v>2.1542033975900932E-2</v>
      </c>
      <c r="P2997" s="52">
        <f>IFERROR(_xll.qlIndexFixing(Index1Y,$H2997,TRUE,_xll.ohTrigger(RecalcTrigger,Trigger1Y)),NA())</f>
        <v>2.3581095553279224E-2</v>
      </c>
      <c r="Q2997" s="52">
        <f>IFERROR(_xll.qlIndexFixing(ONIndex1Y,I2997,TRUE,_xll.ohTrigger(RecalcTrigger,Trigger1Y)),NA())</f>
        <v>2.3307412314275133E-2</v>
      </c>
    </row>
    <row r="2998" spans="2:17" x14ac:dyDescent="0.2">
      <c r="B2998" s="46" t="s">
        <v>51</v>
      </c>
      <c r="D2998" s="49">
        <f>_xll.qlCalendarAdvance(LocalCalendar,$D2997,B2998,"f",FALSE)</f>
        <v>60658</v>
      </c>
      <c r="E2998" s="49">
        <f>_xll.qlInterestRateIndexValueDate(IndexON,D2998)</f>
        <v>60658</v>
      </c>
      <c r="F2998" s="52">
        <f>IFERROR(_xll.qlIndexFixing(IndexON,D2998,TRUE,_xll.ohTrigger(RecalcTrigger,TriggerON)),NA())</f>
        <v>1.6562154535826323E-2</v>
      </c>
      <c r="H2998" s="49">
        <f>_xll.qlCalendarAdvance(IborCalendar,$H2997,B2998,"f",FALSE)</f>
        <v>60637</v>
      </c>
      <c r="I2998" s="49">
        <f>_xll.qlInterestRateIndexValueDate(Index1M,$H2998)</f>
        <v>60639</v>
      </c>
      <c r="J2998" s="52">
        <f>IFERROR(_xll.qlIndexFixing(Index1M,$H2998,TRUE,_xll.ohTrigger(RecalcTrigger,Trigger1M)),NA())</f>
        <v>1.8523840293465654E-2</v>
      </c>
      <c r="K2998" s="52">
        <f>IFERROR(_xll.qlIndexFixing(ONIndex1M,I2998,TRUE,_xll.ohTrigger(RecalcTrigger,Trigger1M)),NA())</f>
        <v>1.850944119918374E-2</v>
      </c>
      <c r="L2998" s="52">
        <f>IFERROR(_xll.qlIndexFixing(Index3M,H2998,TRUE,_xll.ohTrigger(RecalcTrigger,Trigger3M)),NA())</f>
        <v>2.0091726733649118E-2</v>
      </c>
      <c r="M2998" s="52">
        <f>IFERROR(_xll.qlIndexFixing(ONIndex3M,I2998,TRUE,_xll.ohTrigger(RecalcTrigger,Trigger3M)),NA())</f>
        <v>2.0042732915577233E-2</v>
      </c>
      <c r="N2998" s="52">
        <f>IFERROR(_xll.qlIndexFixing(Index6M,$H2998,TRUE,_xll.ohTrigger(RecalcTrigger,Trigger6M)),NA())</f>
        <v>2.1655435247151317E-2</v>
      </c>
      <c r="O2998" s="52">
        <f>IFERROR(_xll.qlIndexFixing(ONIndex6M,I2998,TRUE,_xll.ohTrigger(RecalcTrigger,Trigger6M)),NA())</f>
        <v>2.1539979684543908E-2</v>
      </c>
      <c r="P2998" s="52">
        <f>IFERROR(_xll.qlIndexFixing(Index1Y,$H2998,TRUE,_xll.ohTrigger(RecalcTrigger,Trigger1Y)),NA())</f>
        <v>2.358188689920146E-2</v>
      </c>
      <c r="Q2998" s="52">
        <f>IFERROR(_xll.qlIndexFixing(ONIndex1Y,I2998,TRUE,_xll.ohTrigger(RecalcTrigger,Trigger1Y)),NA())</f>
        <v>2.3305057618996372E-2</v>
      </c>
    </row>
    <row r="2999" spans="2:17" x14ac:dyDescent="0.2">
      <c r="B2999" s="46" t="s">
        <v>51</v>
      </c>
      <c r="D2999" s="49">
        <f>_xll.qlCalendarAdvance(LocalCalendar,$D2998,B2999,"f",FALSE)</f>
        <v>60665</v>
      </c>
      <c r="E2999" s="49">
        <f>_xll.qlInterestRateIndexValueDate(IndexON,D2999)</f>
        <v>60665</v>
      </c>
      <c r="F2999" s="52">
        <f>IFERROR(_xll.qlIndexFixing(IndexON,D2999,TRUE,_xll.ohTrigger(RecalcTrigger,TriggerON)),NA())</f>
        <v>1.6562031500084728E-2</v>
      </c>
      <c r="H2999" s="49">
        <f>_xll.qlCalendarAdvance(IborCalendar,$H2998,B2999,"f",FALSE)</f>
        <v>60644</v>
      </c>
      <c r="I2999" s="49">
        <f>_xll.qlInterestRateIndexValueDate(Index1M,$H2999)</f>
        <v>60646</v>
      </c>
      <c r="J2999" s="52">
        <f>IFERROR(_xll.qlIndexFixing(Index1M,$H2999,TRUE,_xll.ohTrigger(RecalcTrigger,Trigger1M)),NA())</f>
        <v>1.8524157553885864E-2</v>
      </c>
      <c r="K2999" s="52">
        <f>IFERROR(_xll.qlIndexFixing(ONIndex1M,I2999,TRUE,_xll.ohTrigger(RecalcTrigger,Trigger1M)),NA())</f>
        <v>1.8509268594133488E-2</v>
      </c>
      <c r="L2999" s="52">
        <f>IFERROR(_xll.qlIndexFixing(Index3M,H2999,TRUE,_xll.ohTrigger(RecalcTrigger,Trigger3M)),NA())</f>
        <v>2.0091634035162897E-2</v>
      </c>
      <c r="M2999" s="52">
        <f>IFERROR(_xll.qlIndexFixing(ONIndex3M,I2999,TRUE,_xll.ohTrigger(RecalcTrigger,Trigger3M)),NA())</f>
        <v>2.004258161484529E-2</v>
      </c>
      <c r="N2999" s="52">
        <f>IFERROR(_xll.qlIndexFixing(Index6M,$H2999,TRUE,_xll.ohTrigger(RecalcTrigger,Trigger6M)),NA())</f>
        <v>2.1655393083358419E-2</v>
      </c>
      <c r="O2999" s="52">
        <f>IFERROR(_xll.qlIndexFixing(ONIndex6M,I2999,TRUE,_xll.ohTrigger(RecalcTrigger,Trigger6M)),NA())</f>
        <v>2.1539834201238506E-2</v>
      </c>
      <c r="P2999" s="52">
        <f>IFERROR(_xll.qlIndexFixing(Index1Y,$H2999,TRUE,_xll.ohTrigger(RecalcTrigger,Trigger1Y)),NA())</f>
        <v>2.3581912043712593E-2</v>
      </c>
      <c r="Q2999" s="52">
        <f>IFERROR(_xll.qlIndexFixing(ONIndex1Y,I2999,TRUE,_xll.ohTrigger(RecalcTrigger,Trigger1Y)),NA())</f>
        <v>2.3304949935134545E-2</v>
      </c>
    </row>
    <row r="3000" spans="2:17" x14ac:dyDescent="0.2">
      <c r="B3000" s="46" t="s">
        <v>51</v>
      </c>
      <c r="D3000" s="49">
        <f>_xll.qlCalendarAdvance(LocalCalendar,$D2999,B3000,"f",FALSE)</f>
        <v>60672</v>
      </c>
      <c r="E3000" s="49">
        <f>_xll.qlInterestRateIndexValueDate(IndexON,D3000)</f>
        <v>60672</v>
      </c>
      <c r="F3000" s="52">
        <f>IFERROR(_xll.qlIndexFixing(IndexON,D3000,TRUE,_xll.ohTrigger(RecalcTrigger,TriggerON)),NA())</f>
        <v>1.656191753021119E-2</v>
      </c>
      <c r="H3000" s="49">
        <f>_xll.qlCalendarAdvance(IborCalendar,$H2999,B3000,"f",FALSE)</f>
        <v>60651</v>
      </c>
      <c r="I3000" s="49">
        <f>_xll.qlInterestRateIndexValueDate(Index1M,$H3000)</f>
        <v>60653</v>
      </c>
      <c r="J3000" s="52">
        <f>IFERROR(_xll.qlIndexFixing(Index1M,$H3000,TRUE,_xll.ohTrigger(RecalcTrigger,Trigger1M)),NA())</f>
        <v>1.8523552159581402E-2</v>
      </c>
      <c r="K3000" s="52">
        <f>IFERROR(_xll.qlIndexFixing(ONIndex1M,I3000,TRUE,_xll.ohTrigger(RecalcTrigger,Trigger1M)),NA())</f>
        <v>1.8509106587645263E-2</v>
      </c>
      <c r="L3000" s="52">
        <f>IFERROR(_xll.qlIndexFixing(Index3M,H3000,TRUE,_xll.ohTrigger(RecalcTrigger,Trigger3M)),NA())</f>
        <v>2.0091550673217995E-2</v>
      </c>
      <c r="M3000" s="52">
        <f>IFERROR(_xll.qlIndexFixing(ONIndex3M,I3000,TRUE,_xll.ohTrigger(RecalcTrigger,Trigger3M)),NA())</f>
        <v>2.0042439604521789E-2</v>
      </c>
      <c r="N3000" s="52">
        <f>IFERROR(_xll.qlIndexFixing(Index6M,$H3000,TRUE,_xll.ohTrigger(RecalcTrigger,Trigger6M)),NA())</f>
        <v>2.1655356705703496E-2</v>
      </c>
      <c r="O3000" s="52">
        <f>IFERROR(_xll.qlIndexFixing(ONIndex6M,I3000,TRUE,_xll.ohTrigger(RecalcTrigger,Trigger6M)),NA())</f>
        <v>2.1539698059900303E-2</v>
      </c>
      <c r="P3000" s="52">
        <f>IFERROR(_xll.qlIndexFixing(Index1Y,$H3000,TRUE,_xll.ohTrigger(RecalcTrigger,Trigger1Y)),NA())</f>
        <v>2.3581940147328683E-2</v>
      </c>
      <c r="Q3000" s="52">
        <f>IFERROR(_xll.qlIndexFixing(ONIndex1Y,I3000,TRUE,_xll.ohTrigger(RecalcTrigger,Trigger1Y)),NA())</f>
        <v>2.3304851977492547E-2</v>
      </c>
    </row>
    <row r="3001" spans="2:17" x14ac:dyDescent="0.2">
      <c r="B3001" s="46" t="s">
        <v>51</v>
      </c>
      <c r="D3001" s="49">
        <f>_xll.qlCalendarAdvance(LocalCalendar,$D3000,B3001,"f",FALSE)</f>
        <v>60679</v>
      </c>
      <c r="E3001" s="49">
        <f>_xll.qlInterestRateIndexValueDate(IndexON,D3001)</f>
        <v>60679</v>
      </c>
      <c r="F3001" s="52">
        <f>IFERROR(_xll.qlIndexFixing(IndexON,D3001,TRUE,_xll.ohTrigger(RecalcTrigger,TriggerON)),NA())</f>
        <v>1.6561812626125771E-2</v>
      </c>
      <c r="H3001" s="49">
        <f>_xll.qlCalendarAdvance(IborCalendar,$H3000,B3001,"f",FALSE)</f>
        <v>60658</v>
      </c>
      <c r="I3001" s="49">
        <f>_xll.qlInterestRateIndexValueDate(Index1M,$H3001)</f>
        <v>60660</v>
      </c>
      <c r="J3001" s="52">
        <f>IFERROR(_xll.qlIndexFixing(Index1M,$H3001,TRUE,_xll.ohTrigger(RecalcTrigger,Trigger1M)),NA())</f>
        <v>1.8522020128144259E-2</v>
      </c>
      <c r="K3001" s="52">
        <f>IFERROR(_xll.qlIndexFixing(ONIndex1M,I3001,TRUE,_xll.ohTrigger(RecalcTrigger,Trigger1M)),NA())</f>
        <v>1.8508955179799003E-2</v>
      </c>
      <c r="L3001" s="52">
        <f>IFERROR(_xll.qlIndexFixing(Index3M,H3001,TRUE,_xll.ohTrigger(RecalcTrigger,Trigger3M)),NA())</f>
        <v>2.0091476647813522E-2</v>
      </c>
      <c r="M3001" s="52">
        <f>IFERROR(_xll.qlIndexFixing(ONIndex3M,I3001,TRUE,_xll.ohTrigger(RecalcTrigger,Trigger3M)),NA())</f>
        <v>2.0042306884686667E-2</v>
      </c>
      <c r="N3001" s="52">
        <f>IFERROR(_xll.qlIndexFixing(Index6M,$H3001,TRUE,_xll.ohTrigger(RecalcTrigger,Trigger6M)),NA())</f>
        <v>2.1655325748480413E-2</v>
      </c>
      <c r="O3001" s="52">
        <f>IFERROR(_xll.qlIndexFixing(ONIndex6M,I3001,TRUE,_xll.ohTrigger(RecalcTrigger,Trigger6M)),NA())</f>
        <v>2.1539571260769108E-2</v>
      </c>
      <c r="P3001" s="52">
        <f>IFERROR(_xll.qlIndexFixing(Index1Y,$H3001,TRUE,_xll.ohTrigger(RecalcTrigger,Trigger1Y)),NA())</f>
        <v>2.3581971017165783E-2</v>
      </c>
      <c r="Q3001" s="52">
        <f>IFERROR(_xll.qlIndexFixing(ONIndex1Y,I3001,TRUE,_xll.ohTrigger(RecalcTrigger,Trigger1Y)),NA())</f>
        <v>2.3304763745910506E-2</v>
      </c>
    </row>
    <row r="3002" spans="2:17" x14ac:dyDescent="0.2">
      <c r="B3002" s="46" t="s">
        <v>51</v>
      </c>
      <c r="D3002" s="49">
        <f>_xll.qlCalendarAdvance(LocalCalendar,$D3001,B3002,"f",FALSE)</f>
        <v>60686</v>
      </c>
      <c r="E3002" s="49">
        <f>_xll.qlInterestRateIndexValueDate(IndexON,D3002)</f>
        <v>60686</v>
      </c>
      <c r="F3002" s="52">
        <f>IFERROR(_xll.qlIndexFixing(IndexON,D3002,TRUE,_xll.ohTrigger(RecalcTrigger,TriggerON)),NA())</f>
        <v>1.6561716787828473E-2</v>
      </c>
      <c r="H3002" s="49">
        <f>_xll.qlCalendarAdvance(IborCalendar,$H3001,B3002,"f",FALSE)</f>
        <v>60665</v>
      </c>
      <c r="I3002" s="49">
        <f>_xll.qlInterestRateIndexValueDate(Index1M,$H3002)</f>
        <v>60667</v>
      </c>
      <c r="J3002" s="52">
        <f>IFERROR(_xll.qlIndexFixing(Index1M,$H3002,TRUE,_xll.ohTrigger(RecalcTrigger,Trigger1M)),NA())</f>
        <v>1.8521431804432442E-2</v>
      </c>
      <c r="K3002" s="52">
        <f>IFERROR(_xll.qlIndexFixing(ONIndex1M,I3002,TRUE,_xll.ohTrigger(RecalcTrigger,Trigger1M)),NA())</f>
        <v>1.8508814370434834E-2</v>
      </c>
      <c r="L3002" s="52">
        <f>IFERROR(_xll.qlIndexFixing(Index3M,H3002,TRUE,_xll.ohTrigger(RecalcTrigger,Trigger3M)),NA())</f>
        <v>2.0090855149783694E-2</v>
      </c>
      <c r="M3002" s="52">
        <f>IFERROR(_xll.qlIndexFixing(ONIndex3M,I3002,TRUE,_xll.ohTrigger(RecalcTrigger,Trigger3M)),NA())</f>
        <v>2.0042183455180052E-2</v>
      </c>
      <c r="N3002" s="52">
        <f>IFERROR(_xll.qlIndexFixing(Index6M,$H3002,TRUE,_xll.ohTrigger(RecalcTrigger,Trigger6M)),NA())</f>
        <v>2.1655299845984795E-2</v>
      </c>
      <c r="O3002" s="52">
        <f>IFERROR(_xll.qlIndexFixing(ONIndex6M,I3002,TRUE,_xll.ohTrigger(RecalcTrigger,Trigger6M)),NA())</f>
        <v>2.1539453803605113E-2</v>
      </c>
      <c r="P3002" s="52">
        <f>IFERROR(_xll.qlIndexFixing(Index1Y,$H3002,TRUE,_xll.ohTrigger(RecalcTrigger,Trigger1Y)),NA())</f>
        <v>2.3582004460339492E-2</v>
      </c>
      <c r="Q3002" s="52">
        <f>IFERROR(_xll.qlIndexFixing(ONIndex1Y,I3002,TRUE,_xll.ohTrigger(RecalcTrigger,Trigger1Y)),NA())</f>
        <v>2.3304685240628231E-2</v>
      </c>
    </row>
    <row r="3003" spans="2:17" x14ac:dyDescent="0.2">
      <c r="B3003" s="46" t="s">
        <v>51</v>
      </c>
      <c r="D3003" s="49">
        <f>_xll.qlCalendarAdvance(LocalCalendar,$D3002,B3003,"f",FALSE)</f>
        <v>60693</v>
      </c>
      <c r="E3003" s="49">
        <f>_xll.qlInterestRateIndexValueDate(IndexON,D3003)</f>
        <v>60693</v>
      </c>
      <c r="F3003" s="52">
        <f>IFERROR(_xll.qlIndexFixing(IndexON,D3003,TRUE,_xll.ohTrigger(RecalcTrigger,TriggerON)),NA())</f>
        <v>1.6561630015239359E-2</v>
      </c>
      <c r="H3003" s="49">
        <f>_xll.qlCalendarAdvance(IborCalendar,$H3002,B3003,"f",FALSE)</f>
        <v>60672</v>
      </c>
      <c r="I3003" s="49">
        <f>_xll.qlInterestRateIndexValueDate(Index1M,$H3003)</f>
        <v>60674</v>
      </c>
      <c r="J3003" s="52">
        <f>IFERROR(_xll.qlIndexFixing(Index1M,$H3003,TRUE,_xll.ohTrigger(RecalcTrigger,Trigger1M)),NA())</f>
        <v>1.8521321881221908E-2</v>
      </c>
      <c r="K3003" s="52">
        <f>IFERROR(_xll.qlIndexFixing(ONIndex1M,I3003,TRUE,_xll.ohTrigger(RecalcTrigger,Trigger1M)),NA())</f>
        <v>1.8508684159712629E-2</v>
      </c>
      <c r="L3003" s="52">
        <f>IFERROR(_xll.qlIndexFixing(Index3M,H3003,TRUE,_xll.ohTrigger(RecalcTrigger,Trigger3M)),NA())</f>
        <v>2.0090799056608644E-2</v>
      </c>
      <c r="M3003" s="52">
        <f>IFERROR(_xll.qlIndexFixing(ONIndex3M,I3003,TRUE,_xll.ohTrigger(RecalcTrigger,Trigger3M)),NA())</f>
        <v>2.0042069315922006E-2</v>
      </c>
      <c r="N3003" s="52">
        <f>IFERROR(_xll.qlIndexFixing(Index6M,$H3003,TRUE,_xll.ohTrigger(RecalcTrigger,Trigger6M)),NA())</f>
        <v>2.1655278632510062E-2</v>
      </c>
      <c r="O3003" s="52">
        <f>IFERROR(_xll.qlIndexFixing(ONIndex6M,I3003,TRUE,_xll.ohTrigger(RecalcTrigger,Trigger6M)),NA())</f>
        <v>2.1539345688328382E-2</v>
      </c>
      <c r="P3003" s="52">
        <f>IFERROR(_xll.qlIndexFixing(Index1Y,$H3003,TRUE,_xll.ohTrigger(RecalcTrigger,Trigger1Y)),NA())</f>
        <v>2.3582040283965419E-2</v>
      </c>
      <c r="Q3003" s="52">
        <f>IFERROR(_xll.qlIndexFixing(ONIndex1Y,I3003,TRUE,_xll.ohTrigger(RecalcTrigger,Trigger1Y)),NA())</f>
        <v>2.3304616461405914E-2</v>
      </c>
    </row>
    <row r="3004" spans="2:17" x14ac:dyDescent="0.2">
      <c r="B3004" s="46" t="s">
        <v>51</v>
      </c>
      <c r="D3004" s="49">
        <f>_xll.qlCalendarAdvance(LocalCalendar,$D3003,B3004,"f",FALSE)</f>
        <v>60700</v>
      </c>
      <c r="E3004" s="49">
        <f>_xll.qlInterestRateIndexValueDate(IndexON,D3004)</f>
        <v>60700</v>
      </c>
      <c r="F3004" s="52">
        <f>IFERROR(_xll.qlIndexFixing(IndexON,D3004,TRUE,_xll.ohTrigger(RecalcTrigger,TriggerON)),NA())</f>
        <v>1.6561552308438365E-2</v>
      </c>
      <c r="H3004" s="49">
        <f>_xll.qlCalendarAdvance(IborCalendar,$H3003,B3004,"f",FALSE)</f>
        <v>60679</v>
      </c>
      <c r="I3004" s="49">
        <f>_xll.qlInterestRateIndexValueDate(Index1M,$H3004)</f>
        <v>60681</v>
      </c>
      <c r="J3004" s="52">
        <f>IFERROR(_xll.qlIndexFixing(Index1M,$H3004,TRUE,_xll.ohTrigger(RecalcTrigger,Trigger1M)),NA())</f>
        <v>1.8521222571284492E-2</v>
      </c>
      <c r="K3004" s="52">
        <f>IFERROR(_xll.qlIndexFixing(ONIndex1M,I3004,TRUE,_xll.ohTrigger(RecalcTrigger,Trigger1M)),NA())</f>
        <v>1.8508564547472517E-2</v>
      </c>
      <c r="L3004" s="52">
        <f>IFERROR(_xll.qlIndexFixing(Index3M,H3004,TRUE,_xll.ohTrigger(RecalcTrigger,Trigger3M)),NA())</f>
        <v>2.0090751669701659E-2</v>
      </c>
      <c r="M3004" s="52">
        <f>IFERROR(_xll.qlIndexFixing(ONIndex3M,I3004,TRUE,_xll.ohTrigger(RecalcTrigger,Trigger3M)),NA())</f>
        <v>2.0041964467312212E-2</v>
      </c>
      <c r="N3004" s="52">
        <f>IFERROR(_xll.qlIndexFixing(Index6M,$H3004,TRUE,_xll.ohTrigger(RecalcTrigger,Trigger6M)),NA())</f>
        <v>2.1655261742353164E-2</v>
      </c>
      <c r="O3004" s="52">
        <f>IFERROR(_xll.qlIndexFixing(ONIndex6M,I3004,TRUE,_xll.ohTrigger(RecalcTrigger,Trigger6M)),NA())</f>
        <v>2.1539246915338595E-2</v>
      </c>
      <c r="P3004" s="52">
        <f>IFERROR(_xll.qlIndexFixing(Index1Y,$H3004,TRUE,_xll.ohTrigger(RecalcTrigger,Trigger1Y)),NA())</f>
        <v>2.3582078295158078E-2</v>
      </c>
      <c r="Q3004" s="52">
        <f>IFERROR(_xll.qlIndexFixing(ONIndex1Y,I3004,TRUE,_xll.ohTrigger(RecalcTrigger,Trigger1Y)),NA())</f>
        <v>2.330455740832349E-2</v>
      </c>
    </row>
    <row r="3005" spans="2:17" x14ac:dyDescent="0.2">
      <c r="B3005" s="46" t="s">
        <v>51</v>
      </c>
      <c r="D3005" s="49">
        <f>_xll.qlCalendarAdvance(LocalCalendar,$D3004,B3005,"f",FALSE)</f>
        <v>60707</v>
      </c>
      <c r="E3005" s="49">
        <f>_xll.qlInterestRateIndexValueDate(IndexON,D3005)</f>
        <v>60707</v>
      </c>
      <c r="F3005" s="52">
        <f>IFERROR(_xll.qlIndexFixing(IndexON,D3005,TRUE,_xll.ohTrigger(RecalcTrigger,TriggerON)),NA())</f>
        <v>1.6561483667505428E-2</v>
      </c>
      <c r="H3005" s="49">
        <f>_xll.qlCalendarAdvance(IborCalendar,$H3004,B3005,"f",FALSE)</f>
        <v>60686</v>
      </c>
      <c r="I3005" s="49">
        <f>_xll.qlInterestRateIndexValueDate(Index1M,$H3005)</f>
        <v>60688</v>
      </c>
      <c r="J3005" s="52">
        <f>IFERROR(_xll.qlIndexFixing(Index1M,$H3005,TRUE,_xll.ohTrigger(RecalcTrigger,Trigger1M)),NA())</f>
        <v>1.8521133874631612E-2</v>
      </c>
      <c r="K3005" s="52">
        <f>IFERROR(_xll.qlIndexFixing(ONIndex1M,I3005,TRUE,_xll.ohTrigger(RecalcTrigger,Trigger1M)),NA())</f>
        <v>1.8508455533794432E-2</v>
      </c>
      <c r="L3005" s="52">
        <f>IFERROR(_xll.qlIndexFixing(Index3M,H3005,TRUE,_xll.ohTrigger(RecalcTrigger,Trigger3M)),NA())</f>
        <v>2.009071225512489E-2</v>
      </c>
      <c r="M3005" s="52">
        <f>IFERROR(_xll.qlIndexFixing(ONIndex3M,I3005,TRUE,_xll.ohTrigger(RecalcTrigger,Trigger3M)),NA())</f>
        <v>2.0041868909030924E-2</v>
      </c>
      <c r="N3005" s="52">
        <f>IFERROR(_xll.qlIndexFixing(Index6M,$H3005,TRUE,_xll.ohTrigger(RecalcTrigger,Trigger6M)),NA())</f>
        <v>2.1655248809808406E-2</v>
      </c>
      <c r="O3005" s="52">
        <f>IFERROR(_xll.qlIndexFixing(ONIndex6M,I3005,TRUE,_xll.ohTrigger(RecalcTrigger,Trigger6M)),NA())</f>
        <v>2.1539157484236071E-2</v>
      </c>
      <c r="P3005" s="52">
        <f>IFERROR(_xll.qlIndexFixing(Index1Y,$H3005,TRUE,_xll.ohTrigger(RecalcTrigger,Trigger1Y)),NA())</f>
        <v>2.3582118301034169E-2</v>
      </c>
      <c r="Q3005" s="52">
        <f>IFERROR(_xll.qlIndexFixing(ONIndex1Y,I3005,TRUE,_xll.ohTrigger(RecalcTrigger,Trigger1Y)),NA())</f>
        <v>2.3304508081460895E-2</v>
      </c>
    </row>
    <row r="3006" spans="2:17" x14ac:dyDescent="0.2">
      <c r="B3006" s="46" t="s">
        <v>51</v>
      </c>
      <c r="D3006" s="49">
        <f>_xll.qlCalendarAdvance(LocalCalendar,$D3005,B3006,"f",FALSE)</f>
        <v>60714</v>
      </c>
      <c r="E3006" s="49">
        <f>_xll.qlInterestRateIndexValueDate(IndexON,D3006)</f>
        <v>60714</v>
      </c>
      <c r="F3006" s="52">
        <f>IFERROR(_xll.qlIndexFixing(IndexON,D3006,TRUE,_xll.ohTrigger(RecalcTrigger,TriggerON)),NA())</f>
        <v>1.656142409236061E-2</v>
      </c>
      <c r="H3006" s="49">
        <f>_xll.qlCalendarAdvance(IborCalendar,$H3005,B3006,"f",FALSE)</f>
        <v>60693</v>
      </c>
      <c r="I3006" s="49">
        <f>_xll.qlInterestRateIndexValueDate(Index1M,$H3006)</f>
        <v>60695</v>
      </c>
      <c r="J3006" s="52">
        <f>IFERROR(_xll.qlIndexFixing(Index1M,$H3006,TRUE,_xll.ohTrigger(RecalcTrigger,Trigger1M)),NA())</f>
        <v>1.8522942528975406E-2</v>
      </c>
      <c r="K3006" s="52">
        <f>IFERROR(_xll.qlIndexFixing(ONIndex1M,I3006,TRUE,_xll.ohTrigger(RecalcTrigger,Trigger1M)),NA())</f>
        <v>1.850835711859844E-2</v>
      </c>
      <c r="L3006" s="52">
        <f>IFERROR(_xll.qlIndexFixing(Index3M,H3006,TRUE,_xll.ohTrigger(RecalcTrigger,Trigger3M)),NA())</f>
        <v>2.009235643546526E-2</v>
      </c>
      <c r="M3006" s="52">
        <f>IFERROR(_xll.qlIndexFixing(ONIndex3M,I3006,TRUE,_xll.ohTrigger(RecalcTrigger,Trigger3M)),NA())</f>
        <v>2.0041782641078143E-2</v>
      </c>
      <c r="N3006" s="52">
        <f>IFERROR(_xll.qlIndexFixing(Index6M,$H3006,TRUE,_xll.ohTrigger(RecalcTrigger,Trigger6M)),NA())</f>
        <v>2.1659135219364301E-2</v>
      </c>
      <c r="O3006" s="52">
        <f>IFERROR(_xll.qlIndexFixing(ONIndex6M,I3006,TRUE,_xll.ohTrigger(RecalcTrigger,Trigger6M)),NA())</f>
        <v>2.1539077395100747E-2</v>
      </c>
      <c r="P3006" s="52">
        <f>IFERROR(_xll.qlIndexFixing(Index1Y,$H3006,TRUE,_xll.ohTrigger(RecalcTrigger,Trigger1Y)),NA())</f>
        <v>2.3582160108708207E-2</v>
      </c>
      <c r="Q3006" s="52">
        <f>IFERROR(_xll.qlIndexFixing(ONIndex1Y,I3006,TRUE,_xll.ohTrigger(RecalcTrigger,Trigger1Y)),NA())</f>
        <v>2.3304468480738194E-2</v>
      </c>
    </row>
    <row r="3007" spans="2:17" x14ac:dyDescent="0.2">
      <c r="B3007" s="46" t="s">
        <v>51</v>
      </c>
      <c r="D3007" s="49">
        <f>_xll.qlCalendarAdvance(LocalCalendar,$D3006,B3007,"f",FALSE)</f>
        <v>60721</v>
      </c>
      <c r="E3007" s="49">
        <f>_xll.qlInterestRateIndexValueDate(IndexON,D3007)</f>
        <v>60721</v>
      </c>
      <c r="F3007" s="52">
        <f>IFERROR(_xll.qlIndexFixing(IndexON,D3007,TRUE,_xll.ohTrigger(RecalcTrigger,TriggerON)),NA())</f>
        <v>1.6561373582923977E-2</v>
      </c>
      <c r="H3007" s="49">
        <f>_xll.qlCalendarAdvance(IborCalendar,$H3006,B3007,"f",FALSE)</f>
        <v>60700</v>
      </c>
      <c r="I3007" s="49">
        <f>_xll.qlInterestRateIndexValueDate(Index1M,$H3007)</f>
        <v>60702</v>
      </c>
      <c r="J3007" s="52">
        <f>IFERROR(_xll.qlIndexFixing(Index1M,$H3007,TRUE,_xll.ohTrigger(RecalcTrigger,Trigger1M)),NA())</f>
        <v>1.8523350737567865E-2</v>
      </c>
      <c r="K3007" s="52">
        <f>IFERROR(_xll.qlIndexFixing(ONIndex1M,I3007,TRUE,_xll.ohTrigger(RecalcTrigger,Trigger1M)),NA())</f>
        <v>1.8508269301964475E-2</v>
      </c>
      <c r="L3007" s="52">
        <f>IFERROR(_xll.qlIndexFixing(Index3M,H3007,TRUE,_xll.ohTrigger(RecalcTrigger,Trigger3M)),NA())</f>
        <v>2.0092331595675035E-2</v>
      </c>
      <c r="M3007" s="52">
        <f>IFERROR(_xll.qlIndexFixing(ONIndex3M,I3007,TRUE,_xll.ohTrigger(RecalcTrigger,Trigger3M)),NA())</f>
        <v>2.0041705663453868E-2</v>
      </c>
      <c r="N3007" s="52">
        <f>IFERROR(_xll.qlIndexFixing(Index6M,$H3007,TRUE,_xll.ohTrigger(RecalcTrigger,Trigger6M)),NA())</f>
        <v>2.1658480079880676E-2</v>
      </c>
      <c r="O3007" s="52">
        <f>IFERROR(_xll.qlIndexFixing(ONIndex6M,I3007,TRUE,_xll.ohTrigger(RecalcTrigger,Trigger6M)),NA())</f>
        <v>2.1539006648092496E-2</v>
      </c>
      <c r="P3007" s="52">
        <f>IFERROR(_xll.qlIndexFixing(Index1Y,$H3007,TRUE,_xll.ohTrigger(RecalcTrigger,Trigger1Y)),NA())</f>
        <v>2.3582203525296448E-2</v>
      </c>
      <c r="Q3007" s="52">
        <f>IFERROR(_xll.qlIndexFixing(ONIndex1Y,I3007,TRUE,_xll.ohTrigger(RecalcTrigger,Trigger1Y)),NA())</f>
        <v>2.3304438606235323E-2</v>
      </c>
    </row>
    <row r="3008" spans="2:17" x14ac:dyDescent="0.2">
      <c r="B3008" s="46" t="s">
        <v>51</v>
      </c>
      <c r="D3008" s="49">
        <f>_xll.qlCalendarAdvance(LocalCalendar,$D3007,B3008,"f",FALSE)</f>
        <v>60728</v>
      </c>
      <c r="E3008" s="49">
        <f>_xll.qlInterestRateIndexValueDate(IndexON,D3008)</f>
        <v>60728</v>
      </c>
      <c r="F3008" s="52">
        <f>IFERROR(_xll.qlIndexFixing(IndexON,D3008,TRUE,_xll.ohTrigger(RecalcTrigger,TriggerON)),NA())</f>
        <v>1.65613321393554E-2</v>
      </c>
      <c r="H3008" s="49">
        <f>_xll.qlCalendarAdvance(IborCalendar,$H3007,B3008,"f",FALSE)</f>
        <v>60707</v>
      </c>
      <c r="I3008" s="49">
        <f>_xll.qlInterestRateIndexValueDate(Index1M,$H3008)</f>
        <v>60709</v>
      </c>
      <c r="J3008" s="52">
        <f>IFERROR(_xll.qlIndexFixing(Index1M,$H3008,TRUE,_xll.ohTrigger(RecalcTrigger,Trigger1M)),NA())</f>
        <v>1.8522824242442337E-2</v>
      </c>
      <c r="K3008" s="52">
        <f>IFERROR(_xll.qlIndexFixing(ONIndex1M,I3008,TRUE,_xll.ohTrigger(RecalcTrigger,Trigger1M)),NA())</f>
        <v>1.8508192083972475E-2</v>
      </c>
      <c r="L3008" s="52">
        <f>IFERROR(_xll.qlIndexFixing(Index3M,H3008,TRUE,_xll.ohTrigger(RecalcTrigger,Trigger3M)),NA())</f>
        <v>2.0092312338131649E-2</v>
      </c>
      <c r="M3008" s="52">
        <f>IFERROR(_xll.qlIndexFixing(ONIndex3M,I3008,TRUE,_xll.ohTrigger(RecalcTrigger,Trigger3M)),NA())</f>
        <v>2.0041637976397908E-2</v>
      </c>
      <c r="N3008" s="52">
        <f>IFERROR(_xll.qlIndexFixing(Index6M,$H3008,TRUE,_xll.ohTrigger(RecalcTrigger,Trigger6M)),NA())</f>
        <v>2.1658477086909215E-2</v>
      </c>
      <c r="O3008" s="52">
        <f>IFERROR(_xll.qlIndexFixing(ONIndex6M,I3008,TRUE,_xll.ohTrigger(RecalcTrigger,Trigger6M)),NA())</f>
        <v>2.153894524313138E-2</v>
      </c>
      <c r="P3008" s="52">
        <f>IFERROR(_xll.qlIndexFixing(Index1Y,$H3008,TRUE,_xll.ohTrigger(RecalcTrigger,Trigger1Y)),NA())</f>
        <v>2.358224835791297E-2</v>
      </c>
      <c r="Q3008" s="52">
        <f>IFERROR(_xll.qlIndexFixing(ONIndex1Y,I3008,TRUE,_xll.ohTrigger(RecalcTrigger,Trigger1Y)),NA())</f>
        <v>2.3304418457712472E-2</v>
      </c>
    </row>
    <row r="3009" spans="2:17" x14ac:dyDescent="0.2">
      <c r="B3009" s="46" t="s">
        <v>51</v>
      </c>
      <c r="D3009" s="49">
        <f>_xll.qlCalendarAdvance(LocalCalendar,$D3008,B3009,"f",FALSE)</f>
        <v>60735</v>
      </c>
      <c r="E3009" s="49">
        <f>_xll.qlInterestRateIndexValueDate(IndexON,D3009)</f>
        <v>60735</v>
      </c>
      <c r="F3009" s="52">
        <f>IFERROR(_xll.qlIndexFixing(IndexON,D3009,TRUE,_xll.ohTrigger(RecalcTrigger,TriggerON)),NA())</f>
        <v>1.656129976165488E-2</v>
      </c>
      <c r="H3009" s="49">
        <f>_xll.qlCalendarAdvance(IborCalendar,$H3008,B3009,"f",FALSE)</f>
        <v>60714</v>
      </c>
      <c r="I3009" s="49">
        <f>_xll.qlInterestRateIndexValueDate(Index1M,$H3009)</f>
        <v>60716</v>
      </c>
      <c r="J3009" s="52">
        <f>IFERROR(_xll.qlIndexFixing(Index1M,$H3009,TRUE,_xll.ohTrigger(RecalcTrigger,Trigger1M)),NA())</f>
        <v>1.8522781022359824E-2</v>
      </c>
      <c r="K3009" s="52">
        <f>IFERROR(_xll.qlIndexFixing(ONIndex1M,I3009,TRUE,_xll.ohTrigger(RecalcTrigger,Trigger1M)),NA())</f>
        <v>1.8508125464462566E-2</v>
      </c>
      <c r="L3009" s="52">
        <f>IFERROR(_xll.qlIndexFixing(Index3M,H3009,TRUE,_xll.ohTrigger(RecalcTrigger,Trigger3M)),NA())</f>
        <v>2.0092297952367763E-2</v>
      </c>
      <c r="M3009" s="52">
        <f>IFERROR(_xll.qlIndexFixing(ONIndex3M,I3009,TRUE,_xll.ohTrigger(RecalcTrigger,Trigger3M)),NA())</f>
        <v>2.0041579579590518E-2</v>
      </c>
      <c r="N3009" s="52">
        <f>IFERROR(_xll.qlIndexFixing(Index6M,$H3009,TRUE,_xll.ohTrigger(RecalcTrigger,Trigger6M)),NA())</f>
        <v>2.1658476522045361E-2</v>
      </c>
      <c r="O3009" s="52">
        <f>IFERROR(_xll.qlIndexFixing(ONIndex6M,I3009,TRUE,_xll.ohTrigger(RecalcTrigger,Trigger6M)),NA())</f>
        <v>2.1538893180137464E-2</v>
      </c>
      <c r="P3009" s="52">
        <f>IFERROR(_xll.qlIndexFixing(Index1Y,$H3009,TRUE,_xll.ohTrigger(RecalcTrigger,Trigger1Y)),NA())</f>
        <v>2.3582294413674914E-2</v>
      </c>
      <c r="Q3009" s="52">
        <f>IFERROR(_xll.qlIndexFixing(ONIndex1Y,I3009,TRUE,_xll.ohTrigger(RecalcTrigger,Trigger1Y)),NA())</f>
        <v>2.330440803564926E-2</v>
      </c>
    </row>
    <row r="3010" spans="2:17" x14ac:dyDescent="0.2">
      <c r="B3010" s="46" t="s">
        <v>51</v>
      </c>
      <c r="D3010" s="49">
        <f>_xll.qlCalendarAdvance(LocalCalendar,$D3009,B3010,"f",FALSE)</f>
        <v>60742</v>
      </c>
      <c r="E3010" s="49">
        <f>_xll.qlInterestRateIndexValueDate(IndexON,D3010)</f>
        <v>60742</v>
      </c>
      <c r="F3010" s="52">
        <f>IFERROR(_xll.qlIndexFixing(IndexON,D3010,TRUE,_xll.ohTrigger(RecalcTrigger,TriggerON)),NA())</f>
        <v>1.6561276449582607E-2</v>
      </c>
      <c r="H3010" s="49">
        <f>_xll.qlCalendarAdvance(IborCalendar,$H3009,B3010,"f",FALSE)</f>
        <v>60721</v>
      </c>
      <c r="I3010" s="49">
        <f>_xll.qlInterestRateIndexValueDate(Index1M,$H3010)</f>
        <v>60723</v>
      </c>
      <c r="J3010" s="52">
        <f>IFERROR(_xll.qlIndexFixing(Index1M,$H3010,TRUE,_xll.ohTrigger(RecalcTrigger,Trigger1M)),NA())</f>
        <v>1.8523223345526706E-2</v>
      </c>
      <c r="K3010" s="52">
        <f>IFERROR(_xll.qlIndexFixing(ONIndex1M,I3010,TRUE,_xll.ohTrigger(RecalcTrigger,Trigger1M)),NA())</f>
        <v>1.8508069443514685E-2</v>
      </c>
      <c r="L3010" s="52">
        <f>IFERROR(_xll.qlIndexFixing(Index3M,H3010,TRUE,_xll.ohTrigger(RecalcTrigger,Trigger3M)),NA())</f>
        <v>2.0091728150131553E-2</v>
      </c>
      <c r="M3010" s="52">
        <f>IFERROR(_xll.qlIndexFixing(ONIndex3M,I3010,TRUE,_xll.ohTrigger(RecalcTrigger,Trigger3M)),NA())</f>
        <v>2.0041530473191571E-2</v>
      </c>
      <c r="N3010" s="52">
        <f>IFERROR(_xll.qlIndexFixing(Index6M,$H3010,TRUE,_xll.ohTrigger(RecalcTrigger,Trigger6M)),NA())</f>
        <v>2.1656529559824833E-2</v>
      </c>
      <c r="O3010" s="52">
        <f>IFERROR(_xll.qlIndexFixing(ONIndex6M,I3010,TRUE,_xll.ohTrigger(RecalcTrigger,Trigger6M)),NA())</f>
        <v>2.153885045927062E-2</v>
      </c>
      <c r="P3010" s="52">
        <f>IFERROR(_xll.qlIndexFixing(Index1Y,$H3010,TRUE,_xll.ohTrigger(RecalcTrigger,Trigger1Y)),NA())</f>
        <v>2.3585420967848228E-2</v>
      </c>
      <c r="Q3010" s="52">
        <f>IFERROR(_xll.qlIndexFixing(ONIndex1Y,I3010,TRUE,_xll.ohTrigger(RecalcTrigger,Trigger1Y)),NA())</f>
        <v>2.3304407339486133E-2</v>
      </c>
    </row>
    <row r="3011" spans="2:17" x14ac:dyDescent="0.2">
      <c r="B3011" s="46" t="s">
        <v>51</v>
      </c>
      <c r="D3011" s="49">
        <f>_xll.qlCalendarAdvance(LocalCalendar,$D3010,B3011,"f",FALSE)</f>
        <v>60749</v>
      </c>
      <c r="E3011" s="49">
        <f>_xll.qlInterestRateIndexValueDate(IndexON,D3011)</f>
        <v>60749</v>
      </c>
      <c r="F3011" s="52">
        <f>IFERROR(_xll.qlIndexFixing(IndexON,D3011,TRUE,_xll.ohTrigger(RecalcTrigger,TriggerON)),NA())</f>
        <v>1.6561262203378391E-2</v>
      </c>
      <c r="H3011" s="49">
        <f>_xll.qlCalendarAdvance(IborCalendar,$H3010,B3011,"f",FALSE)</f>
        <v>60728</v>
      </c>
      <c r="I3011" s="49">
        <f>_xll.qlInterestRateIndexValueDate(Index1M,$H3011)</f>
        <v>60730</v>
      </c>
      <c r="J3011" s="52">
        <f>IFERROR(_xll.qlIndexFixing(Index1M,$H3011,TRUE,_xll.ohTrigger(RecalcTrigger,Trigger1M)),NA())</f>
        <v>1.8522726287535651E-2</v>
      </c>
      <c r="K3011" s="52">
        <f>IFERROR(_xll.qlIndexFixing(ONIndex1M,I3011,TRUE,_xll.ohTrigger(RecalcTrigger,Trigger1M)),NA())</f>
        <v>1.8509916340581967E-2</v>
      </c>
      <c r="L3011" s="52">
        <f>IFERROR(_xll.qlIndexFixing(Index3M,H3011,TRUE,_xll.ohTrigger(RecalcTrigger,Trigger3M)),NA())</f>
        <v>2.0091721302468016E-2</v>
      </c>
      <c r="M3011" s="52">
        <f>IFERROR(_xll.qlIndexFixing(ONIndex3M,I3011,TRUE,_xll.ohTrigger(RecalcTrigger,Trigger3M)),NA())</f>
        <v>2.0043712751325771E-2</v>
      </c>
      <c r="N3011" s="52">
        <f>IFERROR(_xll.qlIndexFixing(Index6M,$H3011,TRUE,_xll.ohTrigger(RecalcTrigger,Trigger6M)),NA())</f>
        <v>2.1656532729794037E-2</v>
      </c>
      <c r="O3011" s="52">
        <f>IFERROR(_xll.qlIndexFixing(ONIndex6M,I3011,TRUE,_xll.ohTrigger(RecalcTrigger,Trigger6M)),NA())</f>
        <v>2.154138693941654E-2</v>
      </c>
      <c r="P3011" s="52">
        <f>IFERROR(_xll.qlIndexFixing(Index1Y,$H3011,TRUE,_xll.ohTrigger(RecalcTrigger,Trigger1Y)),NA())</f>
        <v>2.3582389423092234E-2</v>
      </c>
      <c r="Q3011" s="52">
        <f>IFERROR(_xll.qlIndexFixing(ONIndex1Y,I3011,TRUE,_xll.ohTrigger(RecalcTrigger,Trigger1Y)),NA())</f>
        <v>2.3307438330080643E-2</v>
      </c>
    </row>
    <row r="3012" spans="2:17" x14ac:dyDescent="0.2">
      <c r="B3012" s="46" t="s">
        <v>51</v>
      </c>
      <c r="D3012" s="49">
        <f>_xll.qlCalendarAdvance(LocalCalendar,$D3011,B3012,"f",FALSE)</f>
        <v>60756</v>
      </c>
      <c r="E3012" s="49">
        <f>_xll.qlInterestRateIndexValueDate(IndexON,D3012)</f>
        <v>60756</v>
      </c>
      <c r="F3012" s="52">
        <f>IFERROR(_xll.qlIndexFixing(IndexON,D3012,TRUE,_xll.ohTrigger(RecalcTrigger,TriggerON)),NA())</f>
        <v>1.6561257022882359E-2</v>
      </c>
      <c r="H3012" s="49">
        <f>_xll.qlCalendarAdvance(IborCalendar,$H3011,B3012,"f",FALSE)</f>
        <v>60735</v>
      </c>
      <c r="I3012" s="49">
        <f>_xll.qlInterestRateIndexValueDate(Index1M,$H3012)</f>
        <v>60737</v>
      </c>
      <c r="J3012" s="52">
        <f>IFERROR(_xll.qlIndexFixing(Index1M,$H3012,TRUE,_xll.ohTrigger(RecalcTrigger,Trigger1M)),NA())</f>
        <v>1.852271310509801E-2</v>
      </c>
      <c r="K3012" s="52">
        <f>IFERROR(_xll.qlIndexFixing(ONIndex1M,I3012,TRUE,_xll.ohTrigger(RecalcTrigger,Trigger1M)),NA())</f>
        <v>1.850798919746488E-2</v>
      </c>
      <c r="L3012" s="52">
        <f>IFERROR(_xll.qlIndexFixing(Index3M,H3012,TRUE,_xll.ohTrigger(RecalcTrigger,Trigger3M)),NA())</f>
        <v>2.009171722514053E-2</v>
      </c>
      <c r="M3012" s="52">
        <f>IFERROR(_xll.qlIndexFixing(ONIndex3M,I3012,TRUE,_xll.ohTrigger(RecalcTrigger,Trigger3M)),NA())</f>
        <v>2.004146013169894E-2</v>
      </c>
      <c r="N3012" s="52">
        <f>IFERROR(_xll.qlIndexFixing(Index6M,$H3012,TRUE,_xll.ohTrigger(RecalcTrigger,Trigger6M)),NA())</f>
        <v>2.1656537282189657E-2</v>
      </c>
      <c r="O3012" s="52">
        <f>IFERROR(_xll.qlIndexFixing(ONIndex6M,I3012,TRUE,_xll.ohTrigger(RecalcTrigger,Trigger6M)),NA())</f>
        <v>2.1538793043598403E-2</v>
      </c>
      <c r="P3012" s="52">
        <f>IFERROR(_xll.qlIndexFixing(Index1Y,$H3012,TRUE,_xll.ohTrigger(RecalcTrigger,Trigger1Y)),NA())</f>
        <v>2.3582437990979043E-2</v>
      </c>
      <c r="Q3012" s="52">
        <f>IFERROR(_xll.qlIndexFixing(ONIndex1Y,I3012,TRUE,_xll.ohTrigger(RecalcTrigger,Trigger1Y)),NA())</f>
        <v>2.3304435125899303E-2</v>
      </c>
    </row>
    <row r="3013" spans="2:17" x14ac:dyDescent="0.2">
      <c r="B3013" s="46" t="s">
        <v>51</v>
      </c>
      <c r="D3013" s="49">
        <f>_xll.qlCalendarAdvance(LocalCalendar,$D3012,B3013,"f",FALSE)</f>
        <v>60763</v>
      </c>
      <c r="E3013" s="49">
        <f>_xll.qlInterestRateIndexValueDate(IndexON,D3013)</f>
        <v>60763</v>
      </c>
      <c r="F3013" s="52">
        <f>IFERROR(_xll.qlIndexFixing(IndexON,D3013,TRUE,_xll.ohTrigger(RecalcTrigger,TriggerON)),NA())</f>
        <v>1.656125699202704E-2</v>
      </c>
      <c r="H3013" s="49">
        <f>_xll.qlCalendarAdvance(IborCalendar,$H3012,B3013,"f",FALSE)</f>
        <v>60742</v>
      </c>
      <c r="I3013" s="49">
        <f>_xll.qlInterestRateIndexValueDate(Index1M,$H3013)</f>
        <v>60744</v>
      </c>
      <c r="J3013" s="52">
        <f>IFERROR(_xll.qlIndexFixing(Index1M,$H3013,TRUE,_xll.ohTrigger(RecalcTrigger,Trigger1M)),NA())</f>
        <v>1.8522706557318191E-2</v>
      </c>
      <c r="K3013" s="52">
        <f>IFERROR(_xll.qlIndexFixing(ONIndex1M,I3013,TRUE,_xll.ohTrigger(RecalcTrigger,Trigger1M)),NA())</f>
        <v>1.8507964972123148E-2</v>
      </c>
      <c r="L3013" s="52">
        <f>IFERROR(_xll.qlIndexFixing(Index3M,H3013,TRUE,_xll.ohTrigger(RecalcTrigger,Trigger3M)),NA())</f>
        <v>2.0091715199913072E-2</v>
      </c>
      <c r="M3013" s="52">
        <f>IFERROR(_xll.qlIndexFixing(ONIndex3M,I3013,TRUE,_xll.ohTrigger(RecalcTrigger,Trigger3M)),NA())</f>
        <v>2.0041438896525321E-2</v>
      </c>
      <c r="N3013" s="52">
        <f>IFERROR(_xll.qlIndexFixing(Index6M,$H3013,TRUE,_xll.ohTrigger(RecalcTrigger,Trigger6M)),NA())</f>
        <v>2.1656542855261716E-2</v>
      </c>
      <c r="O3013" s="52">
        <f>IFERROR(_xll.qlIndexFixing(ONIndex6M,I3013,TRUE,_xll.ohTrigger(RecalcTrigger,Trigger6M)),NA())</f>
        <v>2.1538778348793031E-2</v>
      </c>
      <c r="P3013" s="52">
        <f>IFERROR(_xll.qlIndexFixing(Index1Y,$H3013,TRUE,_xll.ohTrigger(RecalcTrigger,Trigger1Y)),NA())</f>
        <v>2.3582487010471727E-2</v>
      </c>
      <c r="Q3013" s="52">
        <f>IFERROR(_xll.qlIndexFixing(ONIndex1Y,I3013,TRUE,_xll.ohTrigger(RecalcTrigger,Trigger1Y)),NA())</f>
        <v>2.3304463608395665E-2</v>
      </c>
    </row>
    <row r="3014" spans="2:17" x14ac:dyDescent="0.2">
      <c r="B3014" s="46" t="s">
        <v>51</v>
      </c>
      <c r="D3014" s="49">
        <f>_xll.qlCalendarAdvance(LocalCalendar,$D3013,B3014,"f",FALSE)</f>
        <v>60770</v>
      </c>
      <c r="E3014" s="49">
        <f>_xll.qlInterestRateIndexValueDate(IndexON,D3014)</f>
        <v>60770</v>
      </c>
      <c r="F3014" s="52">
        <f>IFERROR(_xll.qlIndexFixing(IndexON,D3014,TRUE,_xll.ohTrigger(RecalcTrigger,TriggerON)),NA())</f>
        <v>1.656125699202704E-2</v>
      </c>
      <c r="H3014" s="49">
        <f>_xll.qlCalendarAdvance(IborCalendar,$H3013,B3014,"f",FALSE)</f>
        <v>60749</v>
      </c>
      <c r="I3014" s="49">
        <f>_xll.qlInterestRateIndexValueDate(Index1M,$H3014)</f>
        <v>60751</v>
      </c>
      <c r="J3014" s="52">
        <f>IFERROR(_xll.qlIndexFixing(Index1M,$H3014,TRUE,_xll.ohTrigger(RecalcTrigger,Trigger1M)),NA())</f>
        <v>1.852127566058907E-2</v>
      </c>
      <c r="K3014" s="52">
        <f>IFERROR(_xll.qlIndexFixing(ONIndex1M,I3014,TRUE,_xll.ohTrigger(RecalcTrigger,Trigger1M)),NA())</f>
        <v>1.8507951345423379E-2</v>
      </c>
      <c r="L3014" s="52">
        <f>IFERROR(_xll.qlIndexFixing(Index3M,H3014,TRUE,_xll.ohTrigger(RecalcTrigger,Trigger3M)),NA())</f>
        <v>2.0091714508549623E-2</v>
      </c>
      <c r="M3014" s="52">
        <f>IFERROR(_xll.qlIndexFixing(ONIndex3M,I3014,TRUE,_xll.ohTrigger(RecalcTrigger,Trigger3M)),NA())</f>
        <v>2.0041426951680208E-2</v>
      </c>
      <c r="N3014" s="52">
        <f>IFERROR(_xll.qlIndexFixing(Index6M,$H3014,TRUE,_xll.ohTrigger(RecalcTrigger,Trigger6M)),NA())</f>
        <v>2.1656549087258493E-2</v>
      </c>
      <c r="O3014" s="52">
        <f>IFERROR(_xll.qlIndexFixing(ONIndex6M,I3014,TRUE,_xll.ohTrigger(RecalcTrigger,Trigger6M)),NA())</f>
        <v>2.1538772996034794E-2</v>
      </c>
      <c r="P3014" s="52">
        <f>IFERROR(_xll.qlIndexFixing(Index1Y,$H3014,TRUE,_xll.ohTrigger(RecalcTrigger,Trigger1Y)),NA())</f>
        <v>2.3582536288685018E-2</v>
      </c>
      <c r="Q3014" s="52">
        <f>IFERROR(_xll.qlIndexFixing(ONIndex1Y,I3014,TRUE,_xll.ohTrigger(RecalcTrigger,Trigger1Y)),NA())</f>
        <v>2.3304501816872047E-2</v>
      </c>
    </row>
    <row r="3015" spans="2:17" x14ac:dyDescent="0.2">
      <c r="B3015" s="46" t="s">
        <v>51</v>
      </c>
      <c r="D3015" s="49">
        <f>_xll.qlCalendarAdvance(LocalCalendar,$D3014,B3015,"f",FALSE)</f>
        <v>60777</v>
      </c>
      <c r="E3015" s="49">
        <f>_xll.qlInterestRateIndexValueDate(IndexON,D3015)</f>
        <v>60777</v>
      </c>
      <c r="F3015" s="52">
        <f>IFERROR(_xll.qlIndexFixing(IndexON,D3015,TRUE,_xll.ohTrigger(RecalcTrigger,TriggerON)),NA())</f>
        <v>1.656125699202704E-2</v>
      </c>
      <c r="H3015" s="49">
        <f>_xll.qlCalendarAdvance(IborCalendar,$H3014,B3015,"f",FALSE)</f>
        <v>60756</v>
      </c>
      <c r="I3015" s="49">
        <f>_xll.qlInterestRateIndexValueDate(Index1M,$H3015)</f>
        <v>60758</v>
      </c>
      <c r="J3015" s="52">
        <f>IFERROR(_xll.qlIndexFixing(Index1M,$H3015,TRUE,_xll.ohTrigger(RecalcTrigger,Trigger1M)),NA())</f>
        <v>1.8522704078343666E-2</v>
      </c>
      <c r="K3015" s="52">
        <f>IFERROR(_xll.qlIndexFixing(ONIndex1M,I3015,TRUE,_xll.ohTrigger(RecalcTrigger,Trigger1M)),NA())</f>
        <v>1.8507948064847568E-2</v>
      </c>
      <c r="L3015" s="52">
        <f>IFERROR(_xll.qlIndexFixing(Index3M,H3015,TRUE,_xll.ohTrigger(RecalcTrigger,Trigger3M)),NA())</f>
        <v>2.0092274159292427E-2</v>
      </c>
      <c r="M3015" s="52">
        <f>IFERROR(_xll.qlIndexFixing(ONIndex3M,I3015,TRUE,_xll.ohTrigger(RecalcTrigger,Trigger3M)),NA())</f>
        <v>2.0041424076140402E-2</v>
      </c>
      <c r="N3015" s="52">
        <f>IFERROR(_xll.qlIndexFixing(Index6M,$H3015,TRUE,_xll.ohTrigger(RecalcTrigger,Trigger6M)),NA())</f>
        <v>2.165850418839543E-2</v>
      </c>
      <c r="O3015" s="52">
        <f>IFERROR(_xll.qlIndexFixing(ONIndex6M,I3015,TRUE,_xll.ohTrigger(RecalcTrigger,Trigger6M)),NA())</f>
        <v>2.1538776762461964E-2</v>
      </c>
      <c r="P3015" s="52">
        <f>IFERROR(_xll.qlIndexFixing(Index1Y,$H3015,TRUE,_xll.ohTrigger(RecalcTrigger,Trigger1Y)),NA())</f>
        <v>2.3582585632828036E-2</v>
      </c>
      <c r="Q3015" s="52">
        <f>IFERROR(_xll.qlIndexFixing(ONIndex1Y,I3015,TRUE,_xll.ohTrigger(RecalcTrigger,Trigger1Y)),NA())</f>
        <v>2.3304549517755291E-2</v>
      </c>
    </row>
    <row r="3016" spans="2:17" x14ac:dyDescent="0.2">
      <c r="B3016" s="46" t="s">
        <v>51</v>
      </c>
      <c r="D3016" s="49">
        <f>_xll.qlCalendarAdvance(LocalCalendar,$D3015,B3016,"f",FALSE)</f>
        <v>60784</v>
      </c>
      <c r="E3016" s="49">
        <f>_xll.qlInterestRateIndexValueDate(IndexON,D3016)</f>
        <v>60784</v>
      </c>
      <c r="F3016" s="52">
        <f>IFERROR(_xll.qlIndexFixing(IndexON,D3016,TRUE,_xll.ohTrigger(RecalcTrigger,TriggerON)),NA())</f>
        <v>1.656125699202704E-2</v>
      </c>
      <c r="H3016" s="49">
        <f>_xll.qlCalendarAdvance(IborCalendar,$H3015,B3016,"f",FALSE)</f>
        <v>60763</v>
      </c>
      <c r="I3016" s="49">
        <f>_xll.qlInterestRateIndexValueDate(Index1M,$H3016)</f>
        <v>60765</v>
      </c>
      <c r="J3016" s="52">
        <f>IFERROR(_xll.qlIndexFixing(Index1M,$H3016,TRUE,_xll.ohTrigger(RecalcTrigger,Trigger1M)),NA())</f>
        <v>1.8522704078346164E-2</v>
      </c>
      <c r="K3016" s="52">
        <f>IFERROR(_xll.qlIndexFixing(ONIndex1M,I3016,TRUE,_xll.ohTrigger(RecalcTrigger,Trigger1M)),NA())</f>
        <v>1.8507948064927504E-2</v>
      </c>
      <c r="L3016" s="52">
        <f>IFERROR(_xll.qlIndexFixing(Index3M,H3016,TRUE,_xll.ohTrigger(RecalcTrigger,Trigger3M)),NA())</f>
        <v>2.0092274159292427E-2</v>
      </c>
      <c r="M3016" s="52">
        <f>IFERROR(_xll.qlIndexFixing(ONIndex3M,I3016,TRUE,_xll.ohTrigger(RecalcTrigger,Trigger3M)),NA())</f>
        <v>2.0041424076140402E-2</v>
      </c>
      <c r="N3016" s="52">
        <f>IFERROR(_xll.qlIndexFixing(Index6M,$H3016,TRUE,_xll.ohTrigger(RecalcTrigger,Trigger6M)),NA())</f>
        <v>2.1658510741223387E-2</v>
      </c>
      <c r="O3016" s="52">
        <f>IFERROR(_xll.qlIndexFixing(ONIndex6M,I3016,TRUE,_xll.ohTrigger(RecalcTrigger,Trigger6M)),NA())</f>
        <v>2.1538783411862994E-2</v>
      </c>
      <c r="P3016" s="52">
        <f>IFERROR(_xll.qlIndexFixing(Index1Y,$H3016,TRUE,_xll.ohTrigger(RecalcTrigger,Trigger1Y)),NA())</f>
        <v>2.3582634897721569E-2</v>
      </c>
      <c r="Q3016" s="52">
        <f>IFERROR(_xll.qlIndexFixing(ONIndex1Y,I3016,TRUE,_xll.ohTrigger(RecalcTrigger,Trigger1Y)),NA())</f>
        <v>2.3304600161964117E-2</v>
      </c>
    </row>
    <row r="3017" spans="2:17" x14ac:dyDescent="0.2">
      <c r="B3017" s="46" t="s">
        <v>51</v>
      </c>
      <c r="D3017" s="49">
        <f>_xll.qlCalendarAdvance(LocalCalendar,$D3016,B3017,"f",FALSE)</f>
        <v>60791</v>
      </c>
      <c r="E3017" s="49">
        <f>_xll.qlInterestRateIndexValueDate(IndexON,D3017)</f>
        <v>60791</v>
      </c>
      <c r="F3017" s="52">
        <f>IFERROR(_xll.qlIndexFixing(IndexON,D3017,TRUE,_xll.ohTrigger(RecalcTrigger,TriggerON)),NA())</f>
        <v>1.6561256992106976E-2</v>
      </c>
      <c r="H3017" s="49">
        <f>_xll.qlCalendarAdvance(IborCalendar,$H3016,B3017,"f",FALSE)</f>
        <v>60770</v>
      </c>
      <c r="I3017" s="49">
        <f>_xll.qlInterestRateIndexValueDate(Index1M,$H3017)</f>
        <v>60772</v>
      </c>
      <c r="J3017" s="52">
        <f>IFERROR(_xll.qlIndexFixing(Index1M,$H3017,TRUE,_xll.ohTrigger(RecalcTrigger,Trigger1M)),NA())</f>
        <v>1.8522704078346164E-2</v>
      </c>
      <c r="K3017" s="52">
        <f>IFERROR(_xll.qlIndexFixing(ONIndex1M,I3017,TRUE,_xll.ohTrigger(RecalcTrigger,Trigger1M)),NA())</f>
        <v>1.8507948064927504E-2</v>
      </c>
      <c r="L3017" s="52">
        <f>IFERROR(_xll.qlIndexFixing(Index3M,H3017,TRUE,_xll.ohTrigger(RecalcTrigger,Trigger3M)),NA())</f>
        <v>2.0092274159292427E-2</v>
      </c>
      <c r="M3017" s="52">
        <f>IFERROR(_xll.qlIndexFixing(ONIndex3M,I3017,TRUE,_xll.ohTrigger(RecalcTrigger,Trigger3M)),NA())</f>
        <v>2.0041424076220338E-2</v>
      </c>
      <c r="N3017" s="52">
        <f>IFERROR(_xll.qlIndexFixing(Index6M,$H3017,TRUE,_xll.ohTrigger(RecalcTrigger,Trigger6M)),NA())</f>
        <v>2.1658517281150699E-2</v>
      </c>
      <c r="O3017" s="52">
        <f>IFERROR(_xll.qlIndexFixing(ONIndex6M,I3017,TRUE,_xll.ohTrigger(RecalcTrigger,Trigger6M)),NA())</f>
        <v>2.1538790048394318E-2</v>
      </c>
      <c r="P3017" s="52">
        <f>IFERROR(_xll.qlIndexFixing(Index1Y,$H3017,TRUE,_xll.ohTrigger(RecalcTrigger,Trigger1Y)),NA())</f>
        <v>2.3582684063120994E-2</v>
      </c>
      <c r="Q3017" s="52">
        <f>IFERROR(_xll.qlIndexFixing(ONIndex1Y,I3017,TRUE,_xll.ohTrigger(RecalcTrigger,Trigger1Y)),NA())</f>
        <v>2.330465070913057E-2</v>
      </c>
    </row>
    <row r="3018" spans="2:17" x14ac:dyDescent="0.2">
      <c r="B3018" s="46" t="s">
        <v>51</v>
      </c>
      <c r="D3018" s="49">
        <f>_xll.qlCalendarAdvance(LocalCalendar,$D3017,B3018,"f",FALSE)</f>
        <v>60798</v>
      </c>
      <c r="E3018" s="49">
        <f>_xll.qlInterestRateIndexValueDate(IndexON,D3018)</f>
        <v>60798</v>
      </c>
      <c r="F3018" s="52">
        <f>IFERROR(_xll.qlIndexFixing(IndexON,D3018,TRUE,_xll.ohTrigger(RecalcTrigger,TriggerON)),NA())</f>
        <v>1.656125699202704E-2</v>
      </c>
      <c r="H3018" s="49">
        <f>_xll.qlCalendarAdvance(IborCalendar,$H3017,B3018,"f",FALSE)</f>
        <v>60777</v>
      </c>
      <c r="I3018" s="49">
        <f>_xll.qlInterestRateIndexValueDate(Index1M,$H3018)</f>
        <v>60779</v>
      </c>
      <c r="J3018" s="52">
        <f>IFERROR(_xll.qlIndexFixing(Index1M,$H3018,TRUE,_xll.ohTrigger(RecalcTrigger,Trigger1M)),NA())</f>
        <v>1.8522704078346164E-2</v>
      </c>
      <c r="K3018" s="52">
        <f>IFERROR(_xll.qlIndexFixing(ONIndex1M,I3018,TRUE,_xll.ohTrigger(RecalcTrigger,Trigger1M)),NA())</f>
        <v>1.8507948064847568E-2</v>
      </c>
      <c r="L3018" s="52">
        <f>IFERROR(_xll.qlIndexFixing(Index3M,H3018,TRUE,_xll.ohTrigger(RecalcTrigger,Trigger3M)),NA())</f>
        <v>2.0092274159291559E-2</v>
      </c>
      <c r="M3018" s="52">
        <f>IFERROR(_xll.qlIndexFixing(ONIndex3M,I3018,TRUE,_xll.ohTrigger(RecalcTrigger,Trigger3M)),NA())</f>
        <v>2.0041424076060466E-2</v>
      </c>
      <c r="N3018" s="52">
        <f>IFERROR(_xll.qlIndexFixing(Index6M,$H3018,TRUE,_xll.ohTrigger(RecalcTrigger,Trigger6M)),NA())</f>
        <v>2.165852380817607E-2</v>
      </c>
      <c r="O3018" s="52">
        <f>IFERROR(_xll.qlIndexFixing(ONIndex6M,I3018,TRUE,_xll.ohTrigger(RecalcTrigger,Trigger6M)),NA())</f>
        <v>2.1538796672135874E-2</v>
      </c>
      <c r="P3018" s="52">
        <f>IFERROR(_xll.qlIndexFixing(Index1Y,$H3018,TRUE,_xll.ohTrigger(RecalcTrigger,Trigger1Y)),NA())</f>
        <v>2.3582733129026742E-2</v>
      </c>
      <c r="Q3018" s="52">
        <f>IFERROR(_xll.qlIndexFixing(ONIndex1Y,I3018,TRUE,_xll.ohTrigger(RecalcTrigger,Trigger1Y)),NA())</f>
        <v>2.3304701158934904E-2</v>
      </c>
    </row>
    <row r="3019" spans="2:17" x14ac:dyDescent="0.2">
      <c r="B3019" s="46" t="s">
        <v>51</v>
      </c>
      <c r="D3019" s="49">
        <f>_xll.qlCalendarAdvance(LocalCalendar,$D3018,B3019,"f",FALSE)</f>
        <v>60805</v>
      </c>
      <c r="E3019" s="49">
        <f>_xll.qlInterestRateIndexValueDate(IndexON,D3019)</f>
        <v>60805</v>
      </c>
      <c r="F3019" s="52">
        <f>IFERROR(_xll.qlIndexFixing(IndexON,D3019,TRUE,_xll.ohTrigger(RecalcTrigger,TriggerON)),NA())</f>
        <v>1.656125699202704E-2</v>
      </c>
      <c r="H3019" s="49">
        <f>_xll.qlCalendarAdvance(IborCalendar,$H3018,B3019,"f",FALSE)</f>
        <v>60784</v>
      </c>
      <c r="I3019" s="49">
        <f>_xll.qlInterestRateIndexValueDate(Index1M,$H3019)</f>
        <v>60786</v>
      </c>
      <c r="J3019" s="52">
        <f>IFERROR(_xll.qlIndexFixing(Index1M,$H3019,TRUE,_xll.ohTrigger(RecalcTrigger,Trigger1M)),NA())</f>
        <v>1.8523180339876755E-2</v>
      </c>
      <c r="K3019" s="52">
        <f>IFERROR(_xll.qlIndexFixing(ONIndex1M,I3019,TRUE,_xll.ohTrigger(RecalcTrigger,Trigger1M)),NA())</f>
        <v>1.8507948064927504E-2</v>
      </c>
      <c r="L3019" s="52">
        <f>IFERROR(_xll.qlIndexFixing(Index3M,H3019,TRUE,_xll.ohTrigger(RecalcTrigger,Trigger3M)),NA())</f>
        <v>2.0092274159292427E-2</v>
      </c>
      <c r="M3019" s="52">
        <f>IFERROR(_xll.qlIndexFixing(ONIndex3M,I3019,TRUE,_xll.ohTrigger(RecalcTrigger,Trigger3M)),NA())</f>
        <v>2.0041424076140402E-2</v>
      </c>
      <c r="N3019" s="52">
        <f>IFERROR(_xll.qlIndexFixing(Index6M,$H3019,TRUE,_xll.ohTrigger(RecalcTrigger,Trigger6M)),NA())</f>
        <v>2.1656581756877197E-2</v>
      </c>
      <c r="O3019" s="52">
        <f>IFERROR(_xll.qlIndexFixing(ONIndex6M,I3019,TRUE,_xll.ohTrigger(RecalcTrigger,Trigger6M)),NA())</f>
        <v>2.1538803283247532E-2</v>
      </c>
      <c r="P3019" s="52">
        <f>IFERROR(_xll.qlIndexFixing(Index1Y,$H3019,TRUE,_xll.ohTrigger(RecalcTrigger,Trigger1Y)),NA())</f>
        <v>2.3582782095438379E-2</v>
      </c>
      <c r="Q3019" s="52">
        <f>IFERROR(_xll.qlIndexFixing(ONIndex1Y,I3019,TRUE,_xll.ohTrigger(RecalcTrigger,Trigger1Y)),NA())</f>
        <v>2.3304751511616928E-2</v>
      </c>
    </row>
    <row r="3020" spans="2:17" x14ac:dyDescent="0.2">
      <c r="B3020" s="46" t="s">
        <v>51</v>
      </c>
      <c r="D3020" s="49">
        <f>_xll.qlCalendarAdvance(LocalCalendar,$D3019,B3020,"f",FALSE)</f>
        <v>60812</v>
      </c>
      <c r="E3020" s="49">
        <f>_xll.qlInterestRateIndexValueDate(IndexON,D3020)</f>
        <v>60812</v>
      </c>
      <c r="F3020" s="52">
        <f>IFERROR(_xll.qlIndexFixing(IndexON,D3020,TRUE,_xll.ohTrigger(RecalcTrigger,TriggerON)),NA())</f>
        <v>1.656125699202704E-2</v>
      </c>
      <c r="H3020" s="49">
        <f>_xll.qlCalendarAdvance(IborCalendar,$H3019,B3020,"f",FALSE)</f>
        <v>60791</v>
      </c>
      <c r="I3020" s="49">
        <f>_xll.qlInterestRateIndexValueDate(Index1M,$H3020)</f>
        <v>60793</v>
      </c>
      <c r="J3020" s="52">
        <f>IFERROR(_xll.qlIndexFixing(Index1M,$H3020,TRUE,_xll.ohTrigger(RecalcTrigger,Trigger1M)),NA())</f>
        <v>1.8522704078346164E-2</v>
      </c>
      <c r="K3020" s="52">
        <f>IFERROR(_xll.qlIndexFixing(ONIndex1M,I3020,TRUE,_xll.ohTrigger(RecalcTrigger,Trigger1M)),NA())</f>
        <v>1.8507948064927504E-2</v>
      </c>
      <c r="L3020" s="52">
        <f>IFERROR(_xll.qlIndexFixing(Index3M,H3020,TRUE,_xll.ohTrigger(RecalcTrigger,Trigger3M)),NA())</f>
        <v>2.0092274159292427E-2</v>
      </c>
      <c r="M3020" s="52">
        <f>IFERROR(_xll.qlIndexFixing(ONIndex3M,I3020,TRUE,_xll.ohTrigger(RecalcTrigger,Trigger3M)),NA())</f>
        <v>2.0041424076140402E-2</v>
      </c>
      <c r="N3020" s="52">
        <f>IFERROR(_xll.qlIndexFixing(Index6M,$H3020,TRUE,_xll.ohTrigger(RecalcTrigger,Trigger6M)),NA())</f>
        <v>2.1656588259698212E-2</v>
      </c>
      <c r="O3020" s="52">
        <f>IFERROR(_xll.qlIndexFixing(ONIndex6M,I3020,TRUE,_xll.ohTrigger(RecalcTrigger,Trigger6M)),NA())</f>
        <v>2.1538809881409549E-2</v>
      </c>
      <c r="P3020" s="52">
        <f>IFERROR(_xll.qlIndexFixing(Index1Y,$H3020,TRUE,_xll.ohTrigger(RecalcTrigger,Trigger1Y)),NA())</f>
        <v>2.3582830962356124E-2</v>
      </c>
      <c r="Q3020" s="52">
        <f>IFERROR(_xll.qlIndexFixing(ONIndex1Y,I3020,TRUE,_xll.ohTrigger(RecalcTrigger,Trigger1Y)),NA())</f>
        <v>2.3304801767176642E-2</v>
      </c>
    </row>
    <row r="3021" spans="2:17" x14ac:dyDescent="0.2">
      <c r="B3021" s="46" t="s">
        <v>51</v>
      </c>
      <c r="D3021" s="49">
        <f>_xll.qlCalendarAdvance(LocalCalendar,$D3020,B3021,"f",FALSE)</f>
        <v>60819</v>
      </c>
      <c r="E3021" s="49">
        <f>_xll.qlInterestRateIndexValueDate(IndexON,D3021)</f>
        <v>60819</v>
      </c>
      <c r="F3021" s="52">
        <f>IFERROR(_xll.qlIndexFixing(IndexON,D3021,TRUE,_xll.ohTrigger(RecalcTrigger,TriggerON)),NA())</f>
        <v>1.656125699202704E-2</v>
      </c>
      <c r="H3021" s="49">
        <f>_xll.qlCalendarAdvance(IborCalendar,$H3020,B3021,"f",FALSE)</f>
        <v>60798</v>
      </c>
      <c r="I3021" s="49">
        <f>_xll.qlInterestRateIndexValueDate(Index1M,$H3021)</f>
        <v>60800</v>
      </c>
      <c r="J3021" s="52">
        <f>IFERROR(_xll.qlIndexFixing(Index1M,$H3021,TRUE,_xll.ohTrigger(RecalcTrigger,Trigger1M)),NA())</f>
        <v>1.8522704078343666E-2</v>
      </c>
      <c r="K3021" s="52">
        <f>IFERROR(_xll.qlIndexFixing(ONIndex1M,I3021,TRUE,_xll.ohTrigger(RecalcTrigger,Trigger1M)),NA())</f>
        <v>1.8507948064847568E-2</v>
      </c>
      <c r="L3021" s="52">
        <f>IFERROR(_xll.qlIndexFixing(Index3M,H3021,TRUE,_xll.ohTrigger(RecalcTrigger,Trigger3M)),NA())</f>
        <v>2.0092274159291559E-2</v>
      </c>
      <c r="M3021" s="52">
        <f>IFERROR(_xll.qlIndexFixing(ONIndex3M,I3021,TRUE,_xll.ohTrigger(RecalcTrigger,Trigger3M)),NA())</f>
        <v>2.0041424076060466E-2</v>
      </c>
      <c r="N3021" s="52">
        <f>IFERROR(_xll.qlIndexFixing(Index6M,$H3021,TRUE,_xll.ohTrigger(RecalcTrigger,Trigger6M)),NA())</f>
        <v>2.165659474962069E-2</v>
      </c>
      <c r="O3021" s="52">
        <f>IFERROR(_xll.qlIndexFixing(ONIndex6M,I3021,TRUE,_xll.ohTrigger(RecalcTrigger,Trigger6M)),NA())</f>
        <v>2.1538816466941668E-2</v>
      </c>
      <c r="P3021" s="52">
        <f>IFERROR(_xll.qlIndexFixing(Index1Y,$H3021,TRUE,_xll.ohTrigger(RecalcTrigger,Trigger1Y)),NA())</f>
        <v>2.3582879729779977E-2</v>
      </c>
      <c r="Q3021" s="52">
        <f>IFERROR(_xll.qlIndexFixing(ONIndex1Y,I3021,TRUE,_xll.ohTrigger(RecalcTrigger,Trigger1Y)),NA())</f>
        <v>2.3304851925534109E-2</v>
      </c>
    </row>
    <row r="3022" spans="2:17" x14ac:dyDescent="0.2">
      <c r="B3022" s="46" t="s">
        <v>51</v>
      </c>
      <c r="D3022" s="49">
        <f>_xll.qlCalendarAdvance(LocalCalendar,$D3021,B3022,"f",FALSE)</f>
        <v>60826</v>
      </c>
      <c r="E3022" s="49">
        <f>_xll.qlInterestRateIndexValueDate(IndexON,D3022)</f>
        <v>60826</v>
      </c>
      <c r="F3022" s="52">
        <f>IFERROR(_xll.qlIndexFixing(IndexON,D3022,TRUE,_xll.ohTrigger(RecalcTrigger,TriggerON)),NA())</f>
        <v>1.6561256991947104E-2</v>
      </c>
      <c r="H3022" s="49">
        <f>_xll.qlCalendarAdvance(IborCalendar,$H3021,B3022,"f",FALSE)</f>
        <v>60805</v>
      </c>
      <c r="I3022" s="49">
        <f>_xll.qlInterestRateIndexValueDate(Index1M,$H3022)</f>
        <v>60807</v>
      </c>
      <c r="J3022" s="52">
        <f>IFERROR(_xll.qlIndexFixing(Index1M,$H3022,TRUE,_xll.ohTrigger(RecalcTrigger,Trigger1M)),NA())</f>
        <v>1.8522704078343666E-2</v>
      </c>
      <c r="K3022" s="52">
        <f>IFERROR(_xll.qlIndexFixing(ONIndex1M,I3022,TRUE,_xll.ohTrigger(RecalcTrigger,Trigger1M)),NA())</f>
        <v>1.8507948064847568E-2</v>
      </c>
      <c r="L3022" s="52">
        <f>IFERROR(_xll.qlIndexFixing(Index3M,H3022,TRUE,_xll.ohTrigger(RecalcTrigger,Trigger3M)),NA())</f>
        <v>2.0092274159291559E-2</v>
      </c>
      <c r="M3022" s="52">
        <f>IFERROR(_xll.qlIndexFixing(ONIndex3M,I3022,TRUE,_xll.ohTrigger(RecalcTrigger,Trigger3M)),NA())</f>
        <v>2.0041424076060466E-2</v>
      </c>
      <c r="N3022" s="52">
        <f>IFERROR(_xll.qlIndexFixing(Index6M,$H3022,TRUE,_xll.ohTrigger(RecalcTrigger,Trigger6M)),NA())</f>
        <v>2.1659848957088855E-2</v>
      </c>
      <c r="O3022" s="52">
        <f>IFERROR(_xll.qlIndexFixing(ONIndex6M,I3022,TRUE,_xll.ohTrigger(RecalcTrigger,Trigger6M)),NA())</f>
        <v>2.1538823039604083E-2</v>
      </c>
      <c r="P3022" s="52">
        <f>IFERROR(_xll.qlIndexFixing(Index1Y,$H3022,TRUE,_xll.ohTrigger(RecalcTrigger,Trigger1Y)),NA())</f>
        <v>2.35829283977095E-2</v>
      </c>
      <c r="Q3022" s="52">
        <f>IFERROR(_xll.qlIndexFixing(ONIndex1Y,I3022,TRUE,_xll.ohTrigger(RecalcTrigger,Trigger1Y)),NA())</f>
        <v>2.3304901986609394E-2</v>
      </c>
    </row>
    <row r="3023" spans="2:17" x14ac:dyDescent="0.2">
      <c r="B3023" s="46" t="s">
        <v>51</v>
      </c>
      <c r="D3023" s="49">
        <f>_xll.qlCalendarAdvance(LocalCalendar,$D3022,B3023,"f",FALSE)</f>
        <v>60833</v>
      </c>
      <c r="E3023" s="49">
        <f>_xll.qlInterestRateIndexValueDate(IndexON,D3023)</f>
        <v>60833</v>
      </c>
      <c r="F3023" s="52">
        <f>IFERROR(_xll.qlIndexFixing(IndexON,D3023,TRUE,_xll.ohTrigger(RecalcTrigger,TriggerON)),NA())</f>
        <v>1.656125699202704E-2</v>
      </c>
      <c r="H3023" s="49">
        <f>_xll.qlCalendarAdvance(IborCalendar,$H3022,B3023,"f",FALSE)</f>
        <v>60812</v>
      </c>
      <c r="I3023" s="49">
        <f>_xll.qlInterestRateIndexValueDate(Index1M,$H3023)</f>
        <v>60814</v>
      </c>
      <c r="J3023" s="52">
        <f>IFERROR(_xll.qlIndexFixing(Index1M,$H3023,TRUE,_xll.ohTrigger(RecalcTrigger,Trigger1M)),NA())</f>
        <v>1.8522704078346164E-2</v>
      </c>
      <c r="K3023" s="52">
        <f>IFERROR(_xll.qlIndexFixing(ONIndex1M,I3023,TRUE,_xll.ohTrigger(RecalcTrigger,Trigger1M)),NA())</f>
        <v>1.8507948064927504E-2</v>
      </c>
      <c r="L3023" s="52">
        <f>IFERROR(_xll.qlIndexFixing(Index3M,H3023,TRUE,_xll.ohTrigger(RecalcTrigger,Trigger3M)),NA())</f>
        <v>2.0092274159292427E-2</v>
      </c>
      <c r="M3023" s="52">
        <f>IFERROR(_xll.qlIndexFixing(ONIndex3M,I3023,TRUE,_xll.ohTrigger(RecalcTrigger,Trigger3M)),NA())</f>
        <v>2.0041424076140402E-2</v>
      </c>
      <c r="N3023" s="52">
        <f>IFERROR(_xll.qlIndexFixing(Index6M,$H3023,TRUE,_xll.ohTrigger(RecalcTrigger,Trigger6M)),NA())</f>
        <v>2.1659205821224058E-2</v>
      </c>
      <c r="O3023" s="52">
        <f>IFERROR(_xll.qlIndexFixing(ONIndex6M,I3023,TRUE,_xll.ohTrigger(RecalcTrigger,Trigger6M)),NA())</f>
        <v>2.1538829599716536E-2</v>
      </c>
      <c r="P3023" s="52">
        <f>IFERROR(_xll.qlIndexFixing(Index1Y,$H3023,TRUE,_xll.ohTrigger(RecalcTrigger,Trigger1Y)),NA())</f>
        <v>2.3582976966145131E-2</v>
      </c>
      <c r="Q3023" s="52">
        <f>IFERROR(_xll.qlIndexFixing(ONIndex1Y,I3023,TRUE,_xll.ohTrigger(RecalcTrigger,Trigger1Y)),NA())</f>
        <v>2.3304951950642305E-2</v>
      </c>
    </row>
    <row r="3024" spans="2:17" x14ac:dyDescent="0.2">
      <c r="B3024" s="46" t="s">
        <v>51</v>
      </c>
      <c r="D3024" s="49">
        <f>_xll.qlCalendarAdvance(LocalCalendar,$D3023,B3024,"f",FALSE)</f>
        <v>60840</v>
      </c>
      <c r="E3024" s="49">
        <f>_xll.qlInterestRateIndexValueDate(IndexON,D3024)</f>
        <v>60840</v>
      </c>
      <c r="F3024" s="52">
        <f>IFERROR(_xll.qlIndexFixing(IndexON,D3024,TRUE,_xll.ohTrigger(RecalcTrigger,TriggerON)),NA())</f>
        <v>1.6561256992106976E-2</v>
      </c>
      <c r="H3024" s="49">
        <f>_xll.qlCalendarAdvance(IborCalendar,$H3023,B3024,"f",FALSE)</f>
        <v>60819</v>
      </c>
      <c r="I3024" s="49">
        <f>_xll.qlInterestRateIndexValueDate(Index1M,$H3024)</f>
        <v>60821</v>
      </c>
      <c r="J3024" s="52">
        <f>IFERROR(_xll.qlIndexFixing(Index1M,$H3024,TRUE,_xll.ohTrigger(RecalcTrigger,Trigger1M)),NA())</f>
        <v>1.8522704078346164E-2</v>
      </c>
      <c r="K3024" s="52">
        <f>IFERROR(_xll.qlIndexFixing(ONIndex1M,I3024,TRUE,_xll.ohTrigger(RecalcTrigger,Trigger1M)),NA())</f>
        <v>1.8507948064847568E-2</v>
      </c>
      <c r="L3024" s="52">
        <f>IFERROR(_xll.qlIndexFixing(Index3M,H3024,TRUE,_xll.ohTrigger(RecalcTrigger,Trigger3M)),NA())</f>
        <v>2.0092274159292427E-2</v>
      </c>
      <c r="M3024" s="52">
        <f>IFERROR(_xll.qlIndexFixing(ONIndex3M,I3024,TRUE,_xll.ohTrigger(RecalcTrigger,Trigger3M)),NA())</f>
        <v>2.0041424076140402E-2</v>
      </c>
      <c r="N3024" s="52">
        <f>IFERROR(_xll.qlIndexFixing(Index6M,$H3024,TRUE,_xll.ohTrigger(RecalcTrigger,Trigger6M)),NA())</f>
        <v>2.165856269941039E-2</v>
      </c>
      <c r="O3024" s="52">
        <f>IFERROR(_xll.qlIndexFixing(ONIndex6M,I3024,TRUE,_xll.ohTrigger(RecalcTrigger,Trigger6M)),NA())</f>
        <v>2.1538836146879348E-2</v>
      </c>
      <c r="P3024" s="52">
        <f>IFERROR(_xll.qlIndexFixing(Index1Y,$H3024,TRUE,_xll.ohTrigger(RecalcTrigger,Trigger1Y)),NA())</f>
        <v>2.3583025435086866E-2</v>
      </c>
      <c r="Q3024" s="52">
        <f>IFERROR(_xll.qlIndexFixing(ONIndex1Y,I3024,TRUE,_xll.ohTrigger(RecalcTrigger,Trigger1Y)),NA())</f>
        <v>2.3305001817552906E-2</v>
      </c>
    </row>
    <row r="3025" spans="2:17" x14ac:dyDescent="0.2">
      <c r="B3025" s="46" t="s">
        <v>51</v>
      </c>
      <c r="D3025" s="49">
        <f>_xll.qlCalendarAdvance(LocalCalendar,$D3024,B3025,"f",FALSE)</f>
        <v>60847</v>
      </c>
      <c r="E3025" s="49">
        <f>_xll.qlInterestRateIndexValueDate(IndexON,D3025)</f>
        <v>60847</v>
      </c>
      <c r="F3025" s="52">
        <f>IFERROR(_xll.qlIndexFixing(IndexON,D3025,TRUE,_xll.ohTrigger(RecalcTrigger,TriggerON)),NA())</f>
        <v>1.656125699202704E-2</v>
      </c>
      <c r="H3025" s="49">
        <f>_xll.qlCalendarAdvance(IborCalendar,$H3024,B3025,"f",FALSE)</f>
        <v>60826</v>
      </c>
      <c r="I3025" s="49">
        <f>_xll.qlInterestRateIndexValueDate(Index1M,$H3025)</f>
        <v>60828</v>
      </c>
      <c r="J3025" s="52">
        <f>IFERROR(_xll.qlIndexFixing(Index1M,$H3025,TRUE,_xll.ohTrigger(RecalcTrigger,Trigger1M)),NA())</f>
        <v>1.8522704078343666E-2</v>
      </c>
      <c r="K3025" s="52">
        <f>IFERROR(_xll.qlIndexFixing(ONIndex1M,I3025,TRUE,_xll.ohTrigger(RecalcTrigger,Trigger1M)),NA())</f>
        <v>1.8507948064847568E-2</v>
      </c>
      <c r="L3025" s="52">
        <f>IFERROR(_xll.qlIndexFixing(Index3M,H3025,TRUE,_xll.ohTrigger(RecalcTrigger,Trigger3M)),NA())</f>
        <v>2.0092274159291559E-2</v>
      </c>
      <c r="M3025" s="52">
        <f>IFERROR(_xll.qlIndexFixing(ONIndex3M,I3025,TRUE,_xll.ohTrigger(RecalcTrigger,Trigger3M)),NA())</f>
        <v>2.0041424076060466E-2</v>
      </c>
      <c r="N3025" s="52">
        <f>IFERROR(_xll.qlIndexFixing(Index6M,$H3025,TRUE,_xll.ohTrigger(RecalcTrigger,Trigger6M)),NA())</f>
        <v>2.1659218706489961E-2</v>
      </c>
      <c r="O3025" s="52">
        <f>IFERROR(_xll.qlIndexFixing(ONIndex6M,I3025,TRUE,_xll.ohTrigger(RecalcTrigger,Trigger6M)),NA())</f>
        <v>2.1538842681332326E-2</v>
      </c>
      <c r="P3025" s="52">
        <f>IFERROR(_xll.qlIndexFixing(Index1Y,$H3025,TRUE,_xll.ohTrigger(RecalcTrigger,Trigger1Y)),NA())</f>
        <v>2.3583073804534491E-2</v>
      </c>
      <c r="Q3025" s="52">
        <f>IFERROR(_xll.qlIndexFixing(ONIndex1Y,I3025,TRUE,_xll.ohTrigger(RecalcTrigger,Trigger1Y)),NA())</f>
        <v>2.3305051587101389E-2</v>
      </c>
    </row>
    <row r="3026" spans="2:17" x14ac:dyDescent="0.2">
      <c r="B3026" s="46" t="s">
        <v>51</v>
      </c>
      <c r="D3026" s="49">
        <f>_xll.qlCalendarAdvance(LocalCalendar,$D3025,B3026,"f",FALSE)</f>
        <v>60854</v>
      </c>
      <c r="E3026" s="49">
        <f>_xll.qlInterestRateIndexValueDate(IndexON,D3026)</f>
        <v>60854</v>
      </c>
      <c r="F3026" s="52">
        <f>IFERROR(_xll.qlIndexFixing(IndexON,D3026,TRUE,_xll.ohTrigger(RecalcTrigger,TriggerON)),NA())</f>
        <v>1.656125699202704E-2</v>
      </c>
      <c r="H3026" s="49">
        <f>_xll.qlCalendarAdvance(IborCalendar,$H3025,B3026,"f",FALSE)</f>
        <v>60833</v>
      </c>
      <c r="I3026" s="49">
        <f>_xll.qlInterestRateIndexValueDate(Index1M,$H3026)</f>
        <v>60835</v>
      </c>
      <c r="J3026" s="52">
        <f>IFERROR(_xll.qlIndexFixing(Index1M,$H3026,TRUE,_xll.ohTrigger(RecalcTrigger,Trigger1M)),NA())</f>
        <v>1.8522704078346164E-2</v>
      </c>
      <c r="K3026" s="52">
        <f>IFERROR(_xll.qlIndexFixing(ONIndex1M,I3026,TRUE,_xll.ohTrigger(RecalcTrigger,Trigger1M)),NA())</f>
        <v>1.8507948064847568E-2</v>
      </c>
      <c r="L3026" s="52">
        <f>IFERROR(_xll.qlIndexFixing(Index3M,H3026,TRUE,_xll.ohTrigger(RecalcTrigger,Trigger3M)),NA())</f>
        <v>2.0092274159291559E-2</v>
      </c>
      <c r="M3026" s="52">
        <f>IFERROR(_xll.qlIndexFixing(ONIndex3M,I3026,TRUE,_xll.ohTrigger(RecalcTrigger,Trigger3M)),NA())</f>
        <v>2.0041424076140402E-2</v>
      </c>
      <c r="N3026" s="52">
        <f>IFERROR(_xll.qlIndexFixing(Index6M,$H3026,TRUE,_xll.ohTrigger(RecalcTrigger,Trigger6M)),NA())</f>
        <v>2.1658575559946252E-2</v>
      </c>
      <c r="O3026" s="52">
        <f>IFERROR(_xll.qlIndexFixing(ONIndex6M,I3026,TRUE,_xll.ohTrigger(RecalcTrigger,Trigger6M)),NA())</f>
        <v>2.1538849203075472E-2</v>
      </c>
      <c r="P3026" s="52">
        <f>IFERROR(_xll.qlIndexFixing(Index1Y,$H3026,TRUE,_xll.ohTrigger(RecalcTrigger,Trigger1Y)),NA())</f>
        <v>2.3583122074488226E-2</v>
      </c>
      <c r="Q3026" s="52">
        <f>IFERROR(_xll.qlIndexFixing(ONIndex1Y,I3026,TRUE,_xll.ohTrigger(RecalcTrigger,Trigger1Y)),NA())</f>
        <v>2.3305101259527561E-2</v>
      </c>
    </row>
    <row r="3027" spans="2:17" x14ac:dyDescent="0.2">
      <c r="B3027" s="46" t="s">
        <v>51</v>
      </c>
      <c r="D3027" s="49">
        <f>_xll.qlCalendarAdvance(LocalCalendar,$D3026,B3027,"f",FALSE)</f>
        <v>60861</v>
      </c>
      <c r="E3027" s="49">
        <f>_xll.qlInterestRateIndexValueDate(IndexON,D3027)</f>
        <v>60861</v>
      </c>
      <c r="F3027" s="52">
        <f>IFERROR(_xll.qlIndexFixing(IndexON,D3027,TRUE,_xll.ohTrigger(RecalcTrigger,TriggerON)),NA())</f>
        <v>1.656125699202704E-2</v>
      </c>
      <c r="H3027" s="49">
        <f>_xll.qlCalendarAdvance(IborCalendar,$H3026,B3027,"f",FALSE)</f>
        <v>60840</v>
      </c>
      <c r="I3027" s="49">
        <f>_xll.qlInterestRateIndexValueDate(Index1M,$H3027)</f>
        <v>60842</v>
      </c>
      <c r="J3027" s="52">
        <f>IFERROR(_xll.qlIndexFixing(Index1M,$H3027,TRUE,_xll.ohTrigger(RecalcTrigger,Trigger1M)),NA())</f>
        <v>1.8523180339876755E-2</v>
      </c>
      <c r="K3027" s="52">
        <f>IFERROR(_xll.qlIndexFixing(ONIndex1M,I3027,TRUE,_xll.ohTrigger(RecalcTrigger,Trigger1M)),NA())</f>
        <v>1.8507948064847568E-2</v>
      </c>
      <c r="L3027" s="52">
        <f>IFERROR(_xll.qlIndexFixing(Index3M,H3027,TRUE,_xll.ohTrigger(RecalcTrigger,Trigger3M)),NA())</f>
        <v>2.0092274159292427E-2</v>
      </c>
      <c r="M3027" s="52">
        <f>IFERROR(_xll.qlIndexFixing(ONIndex3M,I3027,TRUE,_xll.ohTrigger(RecalcTrigger,Trigger3M)),NA())</f>
        <v>2.0041424076220338E-2</v>
      </c>
      <c r="N3027" s="52">
        <f>IFERROR(_xll.qlIndexFixing(Index6M,$H3027,TRUE,_xll.ohTrigger(RecalcTrigger,Trigger6M)),NA())</f>
        <v>2.1658581970862779E-2</v>
      </c>
      <c r="O3027" s="52">
        <f>IFERROR(_xll.qlIndexFixing(ONIndex6M,I3027,TRUE,_xll.ohTrigger(RecalcTrigger,Trigger6M)),NA())</f>
        <v>2.1538855711948912E-2</v>
      </c>
      <c r="P3027" s="52">
        <f>IFERROR(_xll.qlIndexFixing(Index1Y,$H3027,TRUE,_xll.ohTrigger(RecalcTrigger,Trigger1Y)),NA())</f>
        <v>2.3583170244947625E-2</v>
      </c>
      <c r="Q3027" s="52">
        <f>IFERROR(_xll.qlIndexFixing(ONIndex1Y,I3027,TRUE,_xll.ohTrigger(RecalcTrigger,Trigger1Y)),NA())</f>
        <v>2.3305150834831423E-2</v>
      </c>
    </row>
    <row r="3028" spans="2:17" x14ac:dyDescent="0.2">
      <c r="B3028" s="46" t="s">
        <v>51</v>
      </c>
      <c r="D3028" s="49">
        <f>_xll.qlCalendarAdvance(LocalCalendar,$D3027,B3028,"f",FALSE)</f>
        <v>60868</v>
      </c>
      <c r="E3028" s="49">
        <f>_xll.qlInterestRateIndexValueDate(IndexON,D3028)</f>
        <v>60868</v>
      </c>
      <c r="F3028" s="52">
        <f>IFERROR(_xll.qlIndexFixing(IndexON,D3028,TRUE,_xll.ohTrigger(RecalcTrigger,TriggerON)),NA())</f>
        <v>1.656125699202704E-2</v>
      </c>
      <c r="H3028" s="49">
        <f>_xll.qlCalendarAdvance(IborCalendar,$H3027,B3028,"f",FALSE)</f>
        <v>60847</v>
      </c>
      <c r="I3028" s="49">
        <f>_xll.qlInterestRateIndexValueDate(Index1M,$H3028)</f>
        <v>60849</v>
      </c>
      <c r="J3028" s="52">
        <f>IFERROR(_xll.qlIndexFixing(Index1M,$H3028,TRUE,_xll.ohTrigger(RecalcTrigger,Trigger1M)),NA())</f>
        <v>1.8523180339876755E-2</v>
      </c>
      <c r="K3028" s="52">
        <f>IFERROR(_xll.qlIndexFixing(ONIndex1M,I3028,TRUE,_xll.ohTrigger(RecalcTrigger,Trigger1M)),NA())</f>
        <v>1.8507948064847568E-2</v>
      </c>
      <c r="L3028" s="52">
        <f>IFERROR(_xll.qlIndexFixing(Index3M,H3028,TRUE,_xll.ohTrigger(RecalcTrigger,Trigger3M)),NA())</f>
        <v>2.0092274159292427E-2</v>
      </c>
      <c r="M3028" s="52">
        <f>IFERROR(_xll.qlIndexFixing(ONIndex3M,I3028,TRUE,_xll.ohTrigger(RecalcTrigger,Trigger3M)),NA())</f>
        <v>2.0041424076140402E-2</v>
      </c>
      <c r="N3028" s="52">
        <f>IFERROR(_xll.qlIndexFixing(Index6M,$H3028,TRUE,_xll.ohTrigger(RecalcTrigger,Trigger6M)),NA())</f>
        <v>2.1658588368877799E-2</v>
      </c>
      <c r="O3028" s="52">
        <f>IFERROR(_xll.qlIndexFixing(ONIndex6M,I3028,TRUE,_xll.ohTrigger(RecalcTrigger,Trigger6M)),NA())</f>
        <v>2.1538862208192455E-2</v>
      </c>
      <c r="P3028" s="52">
        <f>IFERROR(_xll.qlIndexFixing(Index1Y,$H3028,TRUE,_xll.ohTrigger(RecalcTrigger,Trigger1Y)),NA())</f>
        <v>2.3583218315913135E-2</v>
      </c>
      <c r="Q3028" s="52">
        <f>IFERROR(_xll.qlIndexFixing(ONIndex1Y,I3028,TRUE,_xll.ohTrigger(RecalcTrigger,Trigger1Y)),NA())</f>
        <v>2.3305200312933039E-2</v>
      </c>
    </row>
    <row r="3029" spans="2:17" x14ac:dyDescent="0.2">
      <c r="B3029" s="46" t="s">
        <v>51</v>
      </c>
      <c r="D3029" s="49">
        <f>_xll.qlCalendarAdvance(LocalCalendar,$D3028,B3029,"f",FALSE)</f>
        <v>60875</v>
      </c>
      <c r="E3029" s="49">
        <f>_xll.qlInterestRateIndexValueDate(IndexON,D3029)</f>
        <v>60875</v>
      </c>
      <c r="F3029" s="52">
        <f>IFERROR(_xll.qlIndexFixing(IndexON,D3029,TRUE,_xll.ohTrigger(RecalcTrigger,TriggerON)),NA())</f>
        <v>1.656125699202704E-2</v>
      </c>
      <c r="H3029" s="49">
        <f>_xll.qlCalendarAdvance(IborCalendar,$H3028,B3029,"f",FALSE)</f>
        <v>60854</v>
      </c>
      <c r="I3029" s="49">
        <f>_xll.qlInterestRateIndexValueDate(Index1M,$H3029)</f>
        <v>60856</v>
      </c>
      <c r="J3029" s="52">
        <f>IFERROR(_xll.qlIndexFixing(Index1M,$H3029,TRUE,_xll.ohTrigger(RecalcTrigger,Trigger1M)),NA())</f>
        <v>1.8522704078343666E-2</v>
      </c>
      <c r="K3029" s="52">
        <f>IFERROR(_xll.qlIndexFixing(ONIndex1M,I3029,TRUE,_xll.ohTrigger(RecalcTrigger,Trigger1M)),NA())</f>
        <v>1.8507948064927504E-2</v>
      </c>
      <c r="L3029" s="52">
        <f>IFERROR(_xll.qlIndexFixing(Index3M,H3029,TRUE,_xll.ohTrigger(RecalcTrigger,Trigger3M)),NA())</f>
        <v>2.0092274159292427E-2</v>
      </c>
      <c r="M3029" s="52">
        <f>IFERROR(_xll.qlIndexFixing(ONIndex3M,I3029,TRUE,_xll.ohTrigger(RecalcTrigger,Trigger3M)),NA())</f>
        <v>2.0041424076140402E-2</v>
      </c>
      <c r="N3029" s="52">
        <f>IFERROR(_xll.qlIndexFixing(Index6M,$H3029,TRUE,_xll.ohTrigger(RecalcTrigger,Trigger6M)),NA())</f>
        <v>2.1658594753992174E-2</v>
      </c>
      <c r="O3029" s="52">
        <f>IFERROR(_xll.qlIndexFixing(ONIndex6M,I3029,TRUE,_xll.ohTrigger(RecalcTrigger,Trigger6M)),NA())</f>
        <v>2.1538868691566293E-2</v>
      </c>
      <c r="P3029" s="52">
        <f>IFERROR(_xll.qlIndexFixing(Index1Y,$H3029,TRUE,_xll.ohTrigger(RecalcTrigger,Trigger1Y)),NA())</f>
        <v>2.3583266287384753E-2</v>
      </c>
      <c r="Q3029" s="52">
        <f>IFERROR(_xll.qlIndexFixing(ONIndex1Y,I3029,TRUE,_xll.ohTrigger(RecalcTrigger,Trigger1Y)),NA())</f>
        <v>2.3305249693752472E-2</v>
      </c>
    </row>
    <row r="3030" spans="2:17" x14ac:dyDescent="0.2">
      <c r="B3030" s="46" t="s">
        <v>51</v>
      </c>
      <c r="D3030" s="49">
        <f>_xll.qlCalendarAdvance(LocalCalendar,$D3029,B3030,"f",FALSE)</f>
        <v>60882</v>
      </c>
      <c r="E3030" s="49">
        <f>_xll.qlInterestRateIndexValueDate(IndexON,D3030)</f>
        <v>60882</v>
      </c>
      <c r="F3030" s="52">
        <f>IFERROR(_xll.qlIndexFixing(IndexON,D3030,TRUE,_xll.ohTrigger(RecalcTrigger,TriggerON)),NA())</f>
        <v>1.656125699202704E-2</v>
      </c>
      <c r="H3030" s="49">
        <f>_xll.qlCalendarAdvance(IborCalendar,$H3029,B3030,"f",FALSE)</f>
        <v>60861</v>
      </c>
      <c r="I3030" s="49">
        <f>_xll.qlInterestRateIndexValueDate(Index1M,$H3030)</f>
        <v>60863</v>
      </c>
      <c r="J3030" s="52">
        <f>IFERROR(_xll.qlIndexFixing(Index1M,$H3030,TRUE,_xll.ohTrigger(RecalcTrigger,Trigger1M)),NA())</f>
        <v>1.8522704078346164E-2</v>
      </c>
      <c r="K3030" s="52">
        <f>IFERROR(_xll.qlIndexFixing(ONIndex1M,I3030,TRUE,_xll.ohTrigger(RecalcTrigger,Trigger1M)),NA())</f>
        <v>1.8507948064927504E-2</v>
      </c>
      <c r="L3030" s="52">
        <f>IFERROR(_xll.qlIndexFixing(Index3M,H3030,TRUE,_xll.ohTrigger(RecalcTrigger,Trigger3M)),NA())</f>
        <v>2.0092274159291559E-2</v>
      </c>
      <c r="M3030" s="52">
        <f>IFERROR(_xll.qlIndexFixing(ONIndex3M,I3030,TRUE,_xll.ohTrigger(RecalcTrigger,Trigger3M)),NA())</f>
        <v>2.0041424076140402E-2</v>
      </c>
      <c r="N3030" s="52">
        <f>IFERROR(_xll.qlIndexFixing(Index6M,$H3030,TRUE,_xll.ohTrigger(RecalcTrigger,Trigger6M)),NA())</f>
        <v>2.1659250693873401E-2</v>
      </c>
      <c r="O3030" s="52">
        <f>IFERROR(_xll.qlIndexFixing(ONIndex6M,I3030,TRUE,_xll.ohTrigger(RecalcTrigger,Trigger6M)),NA())</f>
        <v>2.153887516239017E-2</v>
      </c>
      <c r="P3030" s="52">
        <f>IFERROR(_xll.qlIndexFixing(Index1Y,$H3030,TRUE,_xll.ohTrigger(RecalcTrigger,Trigger1Y)),NA())</f>
        <v>2.3583314159362039E-2</v>
      </c>
      <c r="Q3030" s="52">
        <f>IFERROR(_xll.qlIndexFixing(ONIndex1Y,I3030,TRUE,_xll.ohTrigger(RecalcTrigger,Trigger1Y)),NA())</f>
        <v>2.3305298977609468E-2</v>
      </c>
    </row>
    <row r="3031" spans="2:17" x14ac:dyDescent="0.2">
      <c r="B3031" s="46" t="s">
        <v>51</v>
      </c>
      <c r="D3031" s="49">
        <f>_xll.qlCalendarAdvance(LocalCalendar,$D3030,B3031,"f",FALSE)</f>
        <v>60889</v>
      </c>
      <c r="E3031" s="49">
        <f>_xll.qlInterestRateIndexValueDate(IndexON,D3031)</f>
        <v>60889</v>
      </c>
      <c r="F3031" s="52">
        <f>IFERROR(_xll.qlIndexFixing(IndexON,D3031,TRUE,_xll.ohTrigger(RecalcTrigger,TriggerON)),NA())</f>
        <v>1.656125699202704E-2</v>
      </c>
      <c r="H3031" s="49">
        <f>_xll.qlCalendarAdvance(IborCalendar,$H3030,B3031,"f",FALSE)</f>
        <v>60868</v>
      </c>
      <c r="I3031" s="49">
        <f>_xll.qlInterestRateIndexValueDate(Index1M,$H3031)</f>
        <v>60870</v>
      </c>
      <c r="J3031" s="52">
        <f>IFERROR(_xll.qlIndexFixing(Index1M,$H3031,TRUE,_xll.ohTrigger(RecalcTrigger,Trigger1M)),NA())</f>
        <v>1.8522704078346164E-2</v>
      </c>
      <c r="K3031" s="52">
        <f>IFERROR(_xll.qlIndexFixing(ONIndex1M,I3031,TRUE,_xll.ohTrigger(RecalcTrigger,Trigger1M)),NA())</f>
        <v>1.8507948064927504E-2</v>
      </c>
      <c r="L3031" s="52">
        <f>IFERROR(_xll.qlIndexFixing(Index3M,H3031,TRUE,_xll.ohTrigger(RecalcTrigger,Trigger3M)),NA())</f>
        <v>2.0092274159292427E-2</v>
      </c>
      <c r="M3031" s="52">
        <f>IFERROR(_xll.qlIndexFixing(ONIndex3M,I3031,TRUE,_xll.ohTrigger(RecalcTrigger,Trigger3M)),NA())</f>
        <v>2.0041424076060466E-2</v>
      </c>
      <c r="N3031" s="52">
        <f>IFERROR(_xll.qlIndexFixing(Index6M,$H3031,TRUE,_xll.ohTrigger(RecalcTrigger,Trigger6M)),NA())</f>
        <v>2.1658607485518115E-2</v>
      </c>
      <c r="O3031" s="52">
        <f>IFERROR(_xll.qlIndexFixing(ONIndex6M,I3031,TRUE,_xll.ohTrigger(RecalcTrigger,Trigger6M)),NA())</f>
        <v>2.1538881620344341E-2</v>
      </c>
      <c r="P3031" s="52">
        <f>IFERROR(_xll.qlIndexFixing(Index1Y,$H3031,TRUE,_xll.ohTrigger(RecalcTrigger,Trigger1Y)),NA())</f>
        <v>2.3583361931844776E-2</v>
      </c>
      <c r="Q3031" s="52">
        <f>IFERROR(_xll.qlIndexFixing(ONIndex1Y,I3031,TRUE,_xll.ohTrigger(RecalcTrigger,Trigger1Y)),NA())</f>
        <v>2.3305348164104345E-2</v>
      </c>
    </row>
    <row r="3032" spans="2:17" x14ac:dyDescent="0.2">
      <c r="B3032" s="46" t="s">
        <v>51</v>
      </c>
      <c r="D3032" s="49">
        <f>_xll.qlCalendarAdvance(LocalCalendar,$D3031,B3032,"f",FALSE)</f>
        <v>60896</v>
      </c>
      <c r="E3032" s="49">
        <f>_xll.qlInterestRateIndexValueDate(IndexON,D3032)</f>
        <v>60896</v>
      </c>
      <c r="F3032" s="52">
        <f>IFERROR(_xll.qlIndexFixing(IndexON,D3032,TRUE,_xll.ohTrigger(RecalcTrigger,TriggerON)),NA())</f>
        <v>1.6561256992106976E-2</v>
      </c>
      <c r="H3032" s="49">
        <f>_xll.qlCalendarAdvance(IborCalendar,$H3031,B3032,"f",FALSE)</f>
        <v>60875</v>
      </c>
      <c r="I3032" s="49">
        <f>_xll.qlInterestRateIndexValueDate(Index1M,$H3032)</f>
        <v>60877</v>
      </c>
      <c r="J3032" s="52">
        <f>IFERROR(_xll.qlIndexFixing(Index1M,$H3032,TRUE,_xll.ohTrigger(RecalcTrigger,Trigger1M)),NA())</f>
        <v>1.8522704078343666E-2</v>
      </c>
      <c r="K3032" s="52">
        <f>IFERROR(_xll.qlIndexFixing(ONIndex1M,I3032,TRUE,_xll.ohTrigger(RecalcTrigger,Trigger1M)),NA())</f>
        <v>1.8507948064847568E-2</v>
      </c>
      <c r="L3032" s="52">
        <f>IFERROR(_xll.qlIndexFixing(Index3M,H3032,TRUE,_xll.ohTrigger(RecalcTrigger,Trigger3M)),NA())</f>
        <v>2.0091714433166406E-2</v>
      </c>
      <c r="M3032" s="52">
        <f>IFERROR(_xll.qlIndexFixing(ONIndex3M,I3032,TRUE,_xll.ohTrigger(RecalcTrigger,Trigger3M)),NA())</f>
        <v>2.0041424076140402E-2</v>
      </c>
      <c r="N3032" s="52">
        <f>IFERROR(_xll.qlIndexFixing(Index6M,$H3032,TRUE,_xll.ohTrigger(RecalcTrigger,Trigger6M)),NA())</f>
        <v>2.1655366387181657E-2</v>
      </c>
      <c r="O3032" s="52">
        <f>IFERROR(_xll.qlIndexFixing(ONIndex6M,I3032,TRUE,_xll.ohTrigger(RecalcTrigger,Trigger6M)),NA())</f>
        <v>2.1538888065428807E-2</v>
      </c>
      <c r="P3032" s="52">
        <f>IFERROR(_xll.qlIndexFixing(Index1Y,$H3032,TRUE,_xll.ohTrigger(RecalcTrigger,Trigger1Y)),NA())</f>
        <v>2.358340960483362E-2</v>
      </c>
      <c r="Q3032" s="52">
        <f>IFERROR(_xll.qlIndexFixing(ONIndex1Y,I3032,TRUE,_xll.ohTrigger(RecalcTrigger,Trigger1Y)),NA())</f>
        <v>2.3305397253476912E-2</v>
      </c>
    </row>
    <row r="3033" spans="2:17" x14ac:dyDescent="0.2">
      <c r="B3033" s="46" t="s">
        <v>51</v>
      </c>
      <c r="D3033" s="49">
        <f>_xll.qlCalendarAdvance(LocalCalendar,$D3032,B3033,"f",FALSE)</f>
        <v>60903</v>
      </c>
      <c r="E3033" s="49">
        <f>_xll.qlInterestRateIndexValueDate(IndexON,D3033)</f>
        <v>60903</v>
      </c>
      <c r="F3033" s="52">
        <f>IFERROR(_xll.qlIndexFixing(IndexON,D3033,TRUE,_xll.ohTrigger(RecalcTrigger,TriggerON)),NA())</f>
        <v>1.656125699202704E-2</v>
      </c>
      <c r="H3033" s="49">
        <f>_xll.qlCalendarAdvance(IborCalendar,$H3032,B3033,"f",FALSE)</f>
        <v>60882</v>
      </c>
      <c r="I3033" s="49">
        <f>_xll.qlInterestRateIndexValueDate(Index1M,$H3033)</f>
        <v>60884</v>
      </c>
      <c r="J3033" s="52">
        <f>IFERROR(_xll.qlIndexFixing(Index1M,$H3033,TRUE,_xll.ohTrigger(RecalcTrigger,Trigger1M)),NA())</f>
        <v>1.8523180339876755E-2</v>
      </c>
      <c r="K3033" s="52">
        <f>IFERROR(_xll.qlIndexFixing(ONIndex1M,I3033,TRUE,_xll.ohTrigger(RecalcTrigger,Trigger1M)),NA())</f>
        <v>1.8507948064847568E-2</v>
      </c>
      <c r="L3033" s="52">
        <f>IFERROR(_xll.qlIndexFixing(Index3M,H3033,TRUE,_xll.ohTrigger(RecalcTrigger,Trigger3M)),NA())</f>
        <v>2.0091714433167283E-2</v>
      </c>
      <c r="M3033" s="52">
        <f>IFERROR(_xll.qlIndexFixing(ONIndex3M,I3033,TRUE,_xll.ohTrigger(RecalcTrigger,Trigger3M)),NA())</f>
        <v>2.0041424076140402E-2</v>
      </c>
      <c r="N3033" s="52">
        <f>IFERROR(_xll.qlIndexFixing(Index6M,$H3033,TRUE,_xll.ohTrigger(RecalcTrigger,Trigger6M)),NA())</f>
        <v>2.1655372723403812E-2</v>
      </c>
      <c r="O3033" s="52">
        <f>IFERROR(_xll.qlIndexFixing(ONIndex6M,I3033,TRUE,_xll.ohTrigger(RecalcTrigger,Trigger6M)),NA())</f>
        <v>2.153889449780344E-2</v>
      </c>
      <c r="P3033" s="52">
        <f>IFERROR(_xll.qlIndexFixing(Index1Y,$H3033,TRUE,_xll.ohTrigger(RecalcTrigger,Trigger1Y)),NA())</f>
        <v>2.3583457178328573E-2</v>
      </c>
      <c r="Q3033" s="52">
        <f>IFERROR(_xll.qlIndexFixing(ONIndex1Y,I3033,TRUE,_xll.ohTrigger(RecalcTrigger,Trigger1Y)),NA())</f>
        <v>2.3305446245727168E-2</v>
      </c>
    </row>
    <row r="3034" spans="2:17" x14ac:dyDescent="0.2">
      <c r="B3034" s="46" t="s">
        <v>51</v>
      </c>
      <c r="D3034" s="49">
        <f>_xll.qlCalendarAdvance(LocalCalendar,$D3033,B3034,"f",FALSE)</f>
        <v>60910</v>
      </c>
      <c r="E3034" s="49">
        <f>_xll.qlInterestRateIndexValueDate(IndexON,D3034)</f>
        <v>60910</v>
      </c>
      <c r="F3034" s="52">
        <f>IFERROR(_xll.qlIndexFixing(IndexON,D3034,TRUE,_xll.ohTrigger(RecalcTrigger,TriggerON)),NA())</f>
        <v>1.656125699202704E-2</v>
      </c>
      <c r="H3034" s="49">
        <f>_xll.qlCalendarAdvance(IborCalendar,$H3033,B3034,"f",FALSE)</f>
        <v>60889</v>
      </c>
      <c r="I3034" s="49">
        <f>_xll.qlInterestRateIndexValueDate(Index1M,$H3034)</f>
        <v>60891</v>
      </c>
      <c r="J3034" s="52">
        <f>IFERROR(_xll.qlIndexFixing(Index1M,$H3034,TRUE,_xll.ohTrigger(RecalcTrigger,Trigger1M)),NA())</f>
        <v>1.8522704078346164E-2</v>
      </c>
      <c r="K3034" s="52">
        <f>IFERROR(_xll.qlIndexFixing(ONIndex1M,I3034,TRUE,_xll.ohTrigger(RecalcTrigger,Trigger1M)),NA())</f>
        <v>1.8507948064927504E-2</v>
      </c>
      <c r="L3034" s="52">
        <f>IFERROR(_xll.qlIndexFixing(Index3M,H3034,TRUE,_xll.ohTrigger(RecalcTrigger,Trigger3M)),NA())</f>
        <v>2.0091714433167283E-2</v>
      </c>
      <c r="M3034" s="52">
        <f>IFERROR(_xll.qlIndexFixing(ONIndex3M,I3034,TRUE,_xll.ohTrigger(RecalcTrigger,Trigger3M)),NA())</f>
        <v>2.0041424076140402E-2</v>
      </c>
      <c r="N3034" s="52">
        <f>IFERROR(_xll.qlIndexFixing(Index6M,$H3034,TRUE,_xll.ohTrigger(RecalcTrigger,Trigger6M)),NA())</f>
        <v>2.1655379046728439E-2</v>
      </c>
      <c r="O3034" s="52">
        <f>IFERROR(_xll.qlIndexFixing(ONIndex6M,I3034,TRUE,_xll.ohTrigger(RecalcTrigger,Trigger6M)),NA())</f>
        <v>2.153890091746824E-2</v>
      </c>
      <c r="P3034" s="52">
        <f>IFERROR(_xll.qlIndexFixing(Index1Y,$H3034,TRUE,_xll.ohTrigger(RecalcTrigger,Trigger1Y)),NA())</f>
        <v>2.3583504652329192E-2</v>
      </c>
      <c r="Q3034" s="52">
        <f>IFERROR(_xll.qlIndexFixing(ONIndex1Y,I3034,TRUE,_xll.ohTrigger(RecalcTrigger,Trigger1Y)),NA())</f>
        <v>2.3305495140695243E-2</v>
      </c>
    </row>
    <row r="3035" spans="2:17" x14ac:dyDescent="0.2">
      <c r="B3035" s="46" t="s">
        <v>51</v>
      </c>
      <c r="D3035" s="49">
        <f>_xll.qlCalendarAdvance(LocalCalendar,$D3034,B3035,"f",FALSE)</f>
        <v>60917</v>
      </c>
      <c r="E3035" s="49">
        <f>_xll.qlInterestRateIndexValueDate(IndexON,D3035)</f>
        <v>60917</v>
      </c>
      <c r="F3035" s="52">
        <f>IFERROR(_xll.qlIndexFixing(IndexON,D3035,TRUE,_xll.ohTrigger(RecalcTrigger,TriggerON)),NA())</f>
        <v>1.6561256992106976E-2</v>
      </c>
      <c r="H3035" s="49">
        <f>_xll.qlCalendarAdvance(IborCalendar,$H3034,B3035,"f",FALSE)</f>
        <v>60896</v>
      </c>
      <c r="I3035" s="49">
        <f>_xll.qlInterestRateIndexValueDate(Index1M,$H3035)</f>
        <v>60898</v>
      </c>
      <c r="J3035" s="52">
        <f>IFERROR(_xll.qlIndexFixing(Index1M,$H3035,TRUE,_xll.ohTrigger(RecalcTrigger,Trigger1M)),NA())</f>
        <v>1.8522704078346164E-2</v>
      </c>
      <c r="K3035" s="52">
        <f>IFERROR(_xll.qlIndexFixing(ONIndex1M,I3035,TRUE,_xll.ohTrigger(RecalcTrigger,Trigger1M)),NA())</f>
        <v>1.8507948064927504E-2</v>
      </c>
      <c r="L3035" s="52">
        <f>IFERROR(_xll.qlIndexFixing(Index3M,H3035,TRUE,_xll.ohTrigger(RecalcTrigger,Trigger3M)),NA())</f>
        <v>2.0091714433167283E-2</v>
      </c>
      <c r="M3035" s="52">
        <f>IFERROR(_xll.qlIndexFixing(ONIndex3M,I3035,TRUE,_xll.ohTrigger(RecalcTrigger,Trigger3M)),NA())</f>
        <v>2.0041424076140402E-2</v>
      </c>
      <c r="N3035" s="52">
        <f>IFERROR(_xll.qlIndexFixing(Index6M,$H3035,TRUE,_xll.ohTrigger(RecalcTrigger,Trigger6M)),NA())</f>
        <v>2.1655385357155537E-2</v>
      </c>
      <c r="O3035" s="52">
        <f>IFERROR(_xll.qlIndexFixing(ONIndex6M,I3035,TRUE,_xll.ohTrigger(RecalcTrigger,Trigger6M)),NA())</f>
        <v>2.1538907324263334E-2</v>
      </c>
      <c r="P3035" s="52">
        <f>IFERROR(_xll.qlIndexFixing(Index1Y,$H3035,TRUE,_xll.ohTrigger(RecalcTrigger,Trigger1Y)),NA())</f>
        <v>2.3583552026835704E-2</v>
      </c>
      <c r="Q3035" s="52">
        <f>IFERROR(_xll.qlIndexFixing(ONIndex1Y,I3035,TRUE,_xll.ohTrigger(RecalcTrigger,Trigger1Y)),NA())</f>
        <v>2.3305543938620943E-2</v>
      </c>
    </row>
    <row r="3036" spans="2:17" x14ac:dyDescent="0.2">
      <c r="B3036" s="46" t="s">
        <v>51</v>
      </c>
      <c r="D3036" s="49">
        <f>_xll.qlCalendarAdvance(LocalCalendar,$D3035,B3036,"f",FALSE)</f>
        <v>60924</v>
      </c>
      <c r="E3036" s="49">
        <f>_xll.qlInterestRateIndexValueDate(IndexON,D3036)</f>
        <v>60924</v>
      </c>
      <c r="F3036" s="52">
        <f>IFERROR(_xll.qlIndexFixing(IndexON,D3036,TRUE,_xll.ohTrigger(RecalcTrigger,TriggerON)),NA())</f>
        <v>1.6561256991947104E-2</v>
      </c>
      <c r="H3036" s="49">
        <f>_xll.qlCalendarAdvance(IborCalendar,$H3035,B3036,"f",FALSE)</f>
        <v>60903</v>
      </c>
      <c r="I3036" s="49">
        <f>_xll.qlInterestRateIndexValueDate(Index1M,$H3036)</f>
        <v>60905</v>
      </c>
      <c r="J3036" s="52">
        <f>IFERROR(_xll.qlIndexFixing(Index1M,$H3036,TRUE,_xll.ohTrigger(RecalcTrigger,Trigger1M)),NA())</f>
        <v>1.8521275391695197E-2</v>
      </c>
      <c r="K3036" s="52">
        <f>IFERROR(_xll.qlIndexFixing(ONIndex1M,I3036,TRUE,_xll.ohTrigger(RecalcTrigger,Trigger1M)),NA())</f>
        <v>1.8507948064847568E-2</v>
      </c>
      <c r="L3036" s="52">
        <f>IFERROR(_xll.qlIndexFixing(Index3M,H3036,TRUE,_xll.ohTrigger(RecalcTrigger,Trigger3M)),NA())</f>
        <v>2.0091714433166406E-2</v>
      </c>
      <c r="M3036" s="52">
        <f>IFERROR(_xll.qlIndexFixing(ONIndex3M,I3036,TRUE,_xll.ohTrigger(RecalcTrigger,Trigger3M)),NA())</f>
        <v>2.0041424076140402E-2</v>
      </c>
      <c r="N3036" s="52">
        <f>IFERROR(_xll.qlIndexFixing(Index6M,$H3036,TRUE,_xll.ohTrigger(RecalcTrigger,Trigger6M)),NA())</f>
        <v>2.1656041089708665E-2</v>
      </c>
      <c r="O3036" s="52">
        <f>IFERROR(_xll.qlIndexFixing(ONIndex6M,I3036,TRUE,_xll.ohTrigger(RecalcTrigger,Trigger6M)),NA())</f>
        <v>2.1538913718348596E-2</v>
      </c>
      <c r="P3036" s="52">
        <f>IFERROR(_xll.qlIndexFixing(Index1Y,$H3036,TRUE,_xll.ohTrigger(RecalcTrigger,Trigger1Y)),NA())</f>
        <v>2.3583599301848102E-2</v>
      </c>
      <c r="Q3036" s="52">
        <f>IFERROR(_xll.qlIndexFixing(ONIndex1Y,I3036,TRUE,_xll.ohTrigger(RecalcTrigger,Trigger1Y)),NA())</f>
        <v>2.3305592639184525E-2</v>
      </c>
    </row>
    <row r="3037" spans="2:17" x14ac:dyDescent="0.2">
      <c r="B3037" s="46" t="s">
        <v>51</v>
      </c>
      <c r="D3037" s="49">
        <f>_xll.qlCalendarAdvance(LocalCalendar,$D3036,B3037,"f",FALSE)</f>
        <v>60931</v>
      </c>
      <c r="E3037" s="49">
        <f>_xll.qlInterestRateIndexValueDate(IndexON,D3037)</f>
        <v>60931</v>
      </c>
      <c r="F3037" s="52">
        <f>IFERROR(_xll.qlIndexFixing(IndexON,D3037,TRUE,_xll.ohTrigger(RecalcTrigger,TriggerON)),NA())</f>
        <v>1.656125699202704E-2</v>
      </c>
      <c r="H3037" s="49">
        <f>_xll.qlCalendarAdvance(IborCalendar,$H3036,B3037,"f",FALSE)</f>
        <v>60910</v>
      </c>
      <c r="I3037" s="49">
        <f>_xll.qlInterestRateIndexValueDate(Index1M,$H3037)</f>
        <v>60912</v>
      </c>
      <c r="J3037" s="52">
        <f>IFERROR(_xll.qlIndexFixing(Index1M,$H3037,TRUE,_xll.ohTrigger(RecalcTrigger,Trigger1M)),NA())</f>
        <v>1.8522704078346164E-2</v>
      </c>
      <c r="K3037" s="52">
        <f>IFERROR(_xll.qlIndexFixing(ONIndex1M,I3037,TRUE,_xll.ohTrigger(RecalcTrigger,Trigger1M)),NA())</f>
        <v>1.8507948064927504E-2</v>
      </c>
      <c r="L3037" s="52">
        <f>IFERROR(_xll.qlIndexFixing(Index3M,H3037,TRUE,_xll.ohTrigger(RecalcTrigger,Trigger3M)),NA())</f>
        <v>2.0092274159291559E-2</v>
      </c>
      <c r="M3037" s="52">
        <f>IFERROR(_xll.qlIndexFixing(ONIndex3M,I3037,TRUE,_xll.ohTrigger(RecalcTrigger,Trigger3M)),NA())</f>
        <v>2.0041424076140402E-2</v>
      </c>
      <c r="N3037" s="52">
        <f>IFERROR(_xll.qlIndexFixing(Index6M,$H3037,TRUE,_xll.ohTrigger(RecalcTrigger,Trigger6M)),NA())</f>
        <v>2.1656047373796641E-2</v>
      </c>
      <c r="O3037" s="52">
        <f>IFERROR(_xll.qlIndexFixing(ONIndex6M,I3037,TRUE,_xll.ohTrigger(RecalcTrigger,Trigger6M)),NA())</f>
        <v>2.1538920099883896E-2</v>
      </c>
      <c r="P3037" s="52">
        <f>IFERROR(_xll.qlIndexFixing(Index1Y,$H3037,TRUE,_xll.ohTrigger(RecalcTrigger,Trigger1Y)),NA())</f>
        <v>2.3583646477365949E-2</v>
      </c>
      <c r="Q3037" s="52">
        <f>IFERROR(_xll.qlIndexFixing(ONIndex1Y,I3037,TRUE,_xll.ohTrigger(RecalcTrigger,Trigger1Y)),NA())</f>
        <v>2.3305641242705732E-2</v>
      </c>
    </row>
    <row r="3038" spans="2:17" x14ac:dyDescent="0.2">
      <c r="B3038" s="46" t="s">
        <v>51</v>
      </c>
      <c r="D3038" s="49">
        <f>_xll.qlCalendarAdvance(LocalCalendar,$D3037,B3038,"f",FALSE)</f>
        <v>60938</v>
      </c>
      <c r="E3038" s="49">
        <f>_xll.qlInterestRateIndexValueDate(IndexON,D3038)</f>
        <v>60938</v>
      </c>
      <c r="F3038" s="52">
        <f>IFERROR(_xll.qlIndexFixing(IndexON,D3038,TRUE,_xll.ohTrigger(RecalcTrigger,TriggerON)),NA())</f>
        <v>1.6561256992106976E-2</v>
      </c>
      <c r="H3038" s="49">
        <f>_xll.qlCalendarAdvance(IborCalendar,$H3037,B3038,"f",FALSE)</f>
        <v>60917</v>
      </c>
      <c r="I3038" s="49">
        <f>_xll.qlInterestRateIndexValueDate(Index1M,$H3038)</f>
        <v>60919</v>
      </c>
      <c r="J3038" s="52">
        <f>IFERROR(_xll.qlIndexFixing(Index1M,$H3038,TRUE,_xll.ohTrigger(RecalcTrigger,Trigger1M)),NA())</f>
        <v>1.8522704078346164E-2</v>
      </c>
      <c r="K3038" s="52">
        <f>IFERROR(_xll.qlIndexFixing(ONIndex1M,I3038,TRUE,_xll.ohTrigger(RecalcTrigger,Trigger1M)),NA())</f>
        <v>1.8507948064847568E-2</v>
      </c>
      <c r="L3038" s="52">
        <f>IFERROR(_xll.qlIndexFixing(Index3M,H3038,TRUE,_xll.ohTrigger(RecalcTrigger,Trigger3M)),NA())</f>
        <v>2.0092274159292427E-2</v>
      </c>
      <c r="M3038" s="52">
        <f>IFERROR(_xll.qlIndexFixing(ONIndex3M,I3038,TRUE,_xll.ohTrigger(RecalcTrigger,Trigger3M)),NA())</f>
        <v>2.0041424076140402E-2</v>
      </c>
      <c r="N3038" s="52">
        <f>IFERROR(_xll.qlIndexFixing(Index6M,$H3038,TRUE,_xll.ohTrigger(RecalcTrigger,Trigger6M)),NA())</f>
        <v>2.1656053644986361E-2</v>
      </c>
      <c r="O3038" s="52">
        <f>IFERROR(_xll.qlIndexFixing(ONIndex6M,I3038,TRUE,_xll.ohTrigger(RecalcTrigger,Trigger6M)),NA())</f>
        <v>2.1538926468389619E-2</v>
      </c>
      <c r="P3038" s="52">
        <f>IFERROR(_xll.qlIndexFixing(Index1Y,$H3038,TRUE,_xll.ohTrigger(RecalcTrigger,Trigger1Y)),NA())</f>
        <v>2.3583693553389906E-2</v>
      </c>
      <c r="Q3038" s="52">
        <f>IFERROR(_xll.qlIndexFixing(ONIndex1Y,I3038,TRUE,_xll.ohTrigger(RecalcTrigger,Trigger1Y)),NA())</f>
        <v>2.330568974910463E-2</v>
      </c>
    </row>
    <row r="3039" spans="2:17" x14ac:dyDescent="0.2">
      <c r="B3039" s="46" t="s">
        <v>51</v>
      </c>
      <c r="D3039" s="49">
        <f>_xll.qlCalendarAdvance(LocalCalendar,$D3038,B3039,"f",FALSE)</f>
        <v>60945</v>
      </c>
      <c r="E3039" s="49">
        <f>_xll.qlInterestRateIndexValueDate(IndexON,D3039)</f>
        <v>60945</v>
      </c>
      <c r="F3039" s="52">
        <f>IFERROR(_xll.qlIndexFixing(IndexON,D3039,TRUE,_xll.ohTrigger(RecalcTrigger,TriggerON)),NA())</f>
        <v>1.6561256992106976E-2</v>
      </c>
      <c r="H3039" s="49">
        <f>_xll.qlCalendarAdvance(IborCalendar,$H3038,B3039,"f",FALSE)</f>
        <v>60924</v>
      </c>
      <c r="I3039" s="49">
        <f>_xll.qlInterestRateIndexValueDate(Index1M,$H3039)</f>
        <v>60926</v>
      </c>
      <c r="J3039" s="52">
        <f>IFERROR(_xll.qlIndexFixing(Index1M,$H3039,TRUE,_xll.ohTrigger(RecalcTrigger,Trigger1M)),NA())</f>
        <v>1.8522704078346164E-2</v>
      </c>
      <c r="K3039" s="52">
        <f>IFERROR(_xll.qlIndexFixing(ONIndex1M,I3039,TRUE,_xll.ohTrigger(RecalcTrigger,Trigger1M)),NA())</f>
        <v>1.8507948064847568E-2</v>
      </c>
      <c r="L3039" s="52">
        <f>IFERROR(_xll.qlIndexFixing(Index3M,H3039,TRUE,_xll.ohTrigger(RecalcTrigger,Trigger3M)),NA())</f>
        <v>2.0092274159292427E-2</v>
      </c>
      <c r="M3039" s="52">
        <f>IFERROR(_xll.qlIndexFixing(ONIndex3M,I3039,TRUE,_xll.ohTrigger(RecalcTrigger,Trigger3M)),NA())</f>
        <v>2.0041424076140402E-2</v>
      </c>
      <c r="N3039" s="52">
        <f>IFERROR(_xll.qlIndexFixing(Index6M,$H3039,TRUE,_xll.ohTrigger(RecalcTrigger,Trigger6M)),NA())</f>
        <v>2.1656059903278266E-2</v>
      </c>
      <c r="O3039" s="52">
        <f>IFERROR(_xll.qlIndexFixing(ONIndex6M,I3039,TRUE,_xll.ohTrigger(RecalcTrigger,Trigger6M)),NA())</f>
        <v>2.1538932824185508E-2</v>
      </c>
      <c r="P3039" s="52">
        <f>IFERROR(_xll.qlIndexFixing(Index1Y,$H3039,TRUE,_xll.ohTrigger(RecalcTrigger,Trigger1Y)),NA())</f>
        <v>2.3583740529919312E-2</v>
      </c>
      <c r="Q3039" s="52">
        <f>IFERROR(_xll.qlIndexFixing(ONIndex1Y,I3039,TRUE,_xll.ohTrigger(RecalcTrigger,Trigger1Y)),NA())</f>
        <v>2.3305738158061473E-2</v>
      </c>
    </row>
    <row r="3040" spans="2:17" x14ac:dyDescent="0.2">
      <c r="B3040" s="46" t="s">
        <v>51</v>
      </c>
      <c r="D3040" s="49">
        <f>_xll.qlCalendarAdvance(LocalCalendar,$D3039,B3040,"f",FALSE)</f>
        <v>60952</v>
      </c>
      <c r="E3040" s="49">
        <f>_xll.qlInterestRateIndexValueDate(IndexON,D3040)</f>
        <v>60952</v>
      </c>
      <c r="F3040" s="52">
        <f>IFERROR(_xll.qlIndexFixing(IndexON,D3040,TRUE,_xll.ohTrigger(RecalcTrigger,TriggerON)),NA())</f>
        <v>1.6561256991947104E-2</v>
      </c>
      <c r="H3040" s="49">
        <f>_xll.qlCalendarAdvance(IborCalendar,$H3039,B3040,"f",FALSE)</f>
        <v>60931</v>
      </c>
      <c r="I3040" s="49">
        <f>_xll.qlInterestRateIndexValueDate(Index1M,$H3040)</f>
        <v>60933</v>
      </c>
      <c r="J3040" s="52">
        <f>IFERROR(_xll.qlIndexFixing(Index1M,$H3040,TRUE,_xll.ohTrigger(RecalcTrigger,Trigger1M)),NA())</f>
        <v>1.8522704078346164E-2</v>
      </c>
      <c r="K3040" s="52">
        <f>IFERROR(_xll.qlIndexFixing(ONIndex1M,I3040,TRUE,_xll.ohTrigger(RecalcTrigger,Trigger1M)),NA())</f>
        <v>1.8507948064927504E-2</v>
      </c>
      <c r="L3040" s="52">
        <f>IFERROR(_xll.qlIndexFixing(Index3M,H3040,TRUE,_xll.ohTrigger(RecalcTrigger,Trigger3M)),NA())</f>
        <v>2.0092274159292427E-2</v>
      </c>
      <c r="M3040" s="52">
        <f>IFERROR(_xll.qlIndexFixing(ONIndex3M,I3040,TRUE,_xll.ohTrigger(RecalcTrigger,Trigger3M)),NA())</f>
        <v>2.0041424076060466E-2</v>
      </c>
      <c r="N3040" s="52">
        <f>IFERROR(_xll.qlIndexFixing(Index6M,$H3040,TRUE,_xll.ohTrigger(RecalcTrigger,Trigger6M)),NA())</f>
        <v>2.1656066148672361E-2</v>
      </c>
      <c r="O3040" s="52">
        <f>IFERROR(_xll.qlIndexFixing(ONIndex6M,I3040,TRUE,_xll.ohTrigger(RecalcTrigger,Trigger6M)),NA())</f>
        <v>2.1538939167351501E-2</v>
      </c>
      <c r="P3040" s="52">
        <f>IFERROR(_xll.qlIndexFixing(Index1Y,$H3040,TRUE,_xll.ohTrigger(RecalcTrigger,Trigger1Y)),NA())</f>
        <v>2.3583787406954826E-2</v>
      </c>
      <c r="Q3040" s="52">
        <f>IFERROR(_xll.qlIndexFixing(ONIndex1Y,I3040,TRUE,_xll.ohTrigger(RecalcTrigger,Trigger1Y)),NA())</f>
        <v>2.3305786470135814E-2</v>
      </c>
    </row>
    <row r="3041" spans="2:17" x14ac:dyDescent="0.2">
      <c r="B3041" s="46" t="s">
        <v>51</v>
      </c>
      <c r="D3041" s="49">
        <f>_xll.qlCalendarAdvance(LocalCalendar,$D3040,B3041,"f",FALSE)</f>
        <v>60959</v>
      </c>
      <c r="E3041" s="49">
        <f>_xll.qlInterestRateIndexValueDate(IndexON,D3041)</f>
        <v>60959</v>
      </c>
      <c r="F3041" s="52">
        <f>IFERROR(_xll.qlIndexFixing(IndexON,D3041,TRUE,_xll.ohTrigger(RecalcTrigger,TriggerON)),NA())</f>
        <v>1.656125699202704E-2</v>
      </c>
      <c r="H3041" s="49">
        <f>_xll.qlCalendarAdvance(IborCalendar,$H3040,B3041,"f",FALSE)</f>
        <v>60938</v>
      </c>
      <c r="I3041" s="49">
        <f>_xll.qlInterestRateIndexValueDate(Index1M,$H3041)</f>
        <v>60940</v>
      </c>
      <c r="J3041" s="52">
        <f>IFERROR(_xll.qlIndexFixing(Index1M,$H3041,TRUE,_xll.ohTrigger(RecalcTrigger,Trigger1M)),NA())</f>
        <v>1.8522704078346164E-2</v>
      </c>
      <c r="K3041" s="52">
        <f>IFERROR(_xll.qlIndexFixing(ONIndex1M,I3041,TRUE,_xll.ohTrigger(RecalcTrigger,Trigger1M)),NA())</f>
        <v>1.8507948064927504E-2</v>
      </c>
      <c r="L3041" s="52">
        <f>IFERROR(_xll.qlIndexFixing(Index3M,H3041,TRUE,_xll.ohTrigger(RecalcTrigger,Trigger3M)),NA())</f>
        <v>2.0092274159292427E-2</v>
      </c>
      <c r="M3041" s="52">
        <f>IFERROR(_xll.qlIndexFixing(ONIndex3M,I3041,TRUE,_xll.ohTrigger(RecalcTrigger,Trigger3M)),NA())</f>
        <v>2.0041424076220338E-2</v>
      </c>
      <c r="N3041" s="52">
        <f>IFERROR(_xll.qlIndexFixing(Index6M,$H3041,TRUE,_xll.ohTrigger(RecalcTrigger,Trigger6M)),NA())</f>
        <v>2.1655422948879746E-2</v>
      </c>
      <c r="O3041" s="52">
        <f>IFERROR(_xll.qlIndexFixing(ONIndex6M,I3041,TRUE,_xll.ohTrigger(RecalcTrigger,Trigger6M)),NA())</f>
        <v>2.1538945497647788E-2</v>
      </c>
      <c r="P3041" s="52">
        <f>IFERROR(_xll.qlIndexFixing(Index1Y,$H3041,TRUE,_xll.ohTrigger(RecalcTrigger,Trigger1Y)),NA())</f>
        <v>2.3583834184495788E-2</v>
      </c>
      <c r="Q3041" s="52">
        <f>IFERROR(_xll.qlIndexFixing(ONIndex1Y,I3041,TRUE,_xll.ohTrigger(RecalcTrigger,Trigger1Y)),NA())</f>
        <v>2.3305834684848037E-2</v>
      </c>
    </row>
    <row r="3042" spans="2:17" x14ac:dyDescent="0.2">
      <c r="B3042" s="46" t="s">
        <v>51</v>
      </c>
      <c r="D3042" s="49">
        <f>_xll.qlCalendarAdvance(LocalCalendar,$D3041,B3042,"f",FALSE)</f>
        <v>60966</v>
      </c>
      <c r="E3042" s="49">
        <f>_xll.qlInterestRateIndexValueDate(IndexON,D3042)</f>
        <v>60966</v>
      </c>
      <c r="F3042" s="52">
        <f>IFERROR(_xll.qlIndexFixing(IndexON,D3042,TRUE,_xll.ohTrigger(RecalcTrigger,TriggerON)),NA())</f>
        <v>1.656125699202704E-2</v>
      </c>
      <c r="H3042" s="49">
        <f>_xll.qlCalendarAdvance(IborCalendar,$H3041,B3042,"f",FALSE)</f>
        <v>60945</v>
      </c>
      <c r="I3042" s="49">
        <f>_xll.qlInterestRateIndexValueDate(Index1M,$H3042)</f>
        <v>60948</v>
      </c>
      <c r="J3042" s="52">
        <f>IFERROR(_xll.qlIndexFixing(Index1M,$H3042,TRUE,_xll.ohTrigger(RecalcTrigger,Trigger1M)),NA())</f>
        <v>1.8522227833139265E-2</v>
      </c>
      <c r="K3042" s="52">
        <f>IFERROR(_xll.qlIndexFixing(ONIndex1M,I3042,TRUE,_xll.ohTrigger(RecalcTrigger,Trigger1M)),NA())</f>
        <v>1.8508899592717398E-2</v>
      </c>
      <c r="L3042" s="52">
        <f>IFERROR(_xll.qlIndexFixing(Index3M,H3042,TRUE,_xll.ohTrigger(RecalcTrigger,Trigger3M)),NA())</f>
        <v>2.0093393673889879E-2</v>
      </c>
      <c r="M3042" s="52">
        <f>IFERROR(_xll.qlIndexFixing(ONIndex3M,I3042,TRUE,_xll.ohTrigger(RecalcTrigger,Trigger3M)),NA())</f>
        <v>2.0042539815374738E-2</v>
      </c>
      <c r="N3042" s="52">
        <f>IFERROR(_xll.qlIndexFixing(Index6M,$H3042,TRUE,_xll.ohTrigger(RecalcTrigger,Trigger6M)),NA())</f>
        <v>2.1655430056565676E-2</v>
      </c>
      <c r="O3042" s="52">
        <f>IFERROR(_xll.qlIndexFixing(ONIndex6M,I3042,TRUE,_xll.ohTrigger(RecalcTrigger,Trigger6M)),NA())</f>
        <v>2.1540242328317305E-2</v>
      </c>
      <c r="P3042" s="52">
        <f>IFERROR(_xll.qlIndexFixing(Index1Y,$H3042,TRUE,_xll.ohTrigger(RecalcTrigger,Trigger1Y)),NA())</f>
        <v>2.3585426954194008E-2</v>
      </c>
      <c r="Q3042" s="52">
        <f>IFERROR(_xll.qlIndexFixing(ONIndex1Y,I3042,TRUE,_xll.ohTrigger(RecalcTrigger,Trigger1Y)),NA())</f>
        <v>2.3307405355508237E-2</v>
      </c>
    </row>
    <row r="3043" spans="2:17" x14ac:dyDescent="0.2">
      <c r="B3043" s="46" t="s">
        <v>51</v>
      </c>
      <c r="D3043" s="49">
        <f>_xll.qlCalendarAdvance(LocalCalendar,$D3042,B3043,"f",FALSE)</f>
        <v>60973</v>
      </c>
      <c r="E3043" s="49">
        <f>_xll.qlInterestRateIndexValueDate(IndexON,D3043)</f>
        <v>60973</v>
      </c>
      <c r="F3043" s="52">
        <f>IFERROR(_xll.qlIndexFixing(IndexON,D3043,TRUE,_xll.ohTrigger(RecalcTrigger,TriggerON)),NA())</f>
        <v>1.656125699202704E-2</v>
      </c>
      <c r="H3043" s="49">
        <f>_xll.qlCalendarAdvance(IborCalendar,$H3042,B3043,"f",FALSE)</f>
        <v>60952</v>
      </c>
      <c r="I3043" s="49">
        <f>_xll.qlInterestRateIndexValueDate(Index1M,$H3043)</f>
        <v>60954</v>
      </c>
      <c r="J3043" s="52">
        <f>IFERROR(_xll.qlIndexFixing(Index1M,$H3043,TRUE,_xll.ohTrigger(RecalcTrigger,Trigger1M)),NA())</f>
        <v>1.8522704078343666E-2</v>
      </c>
      <c r="K3043" s="52">
        <f>IFERROR(_xll.qlIndexFixing(ONIndex1M,I3043,TRUE,_xll.ohTrigger(RecalcTrigger,Trigger1M)),NA())</f>
        <v>1.8507948064927504E-2</v>
      </c>
      <c r="L3043" s="52">
        <f>IFERROR(_xll.qlIndexFixing(Index3M,H3043,TRUE,_xll.ohTrigger(RecalcTrigger,Trigger3M)),NA())</f>
        <v>2.0092274159291559E-2</v>
      </c>
      <c r="M3043" s="52">
        <f>IFERROR(_xll.qlIndexFixing(ONIndex3M,I3043,TRUE,_xll.ohTrigger(RecalcTrigger,Trigger3M)),NA())</f>
        <v>2.0041424076060466E-2</v>
      </c>
      <c r="N3043" s="52">
        <f>IFERROR(_xll.qlIndexFixing(Index6M,$H3043,TRUE,_xll.ohTrigger(RecalcTrigger,Trigger6M)),NA())</f>
        <v>2.1655435376275432E-2</v>
      </c>
      <c r="O3043" s="52">
        <f>IFERROR(_xll.qlIndexFixing(ONIndex6M,I3043,TRUE,_xll.ohTrigger(RecalcTrigger,Trigger6M)),NA())</f>
        <v>2.1538958120030927E-2</v>
      </c>
      <c r="P3043" s="52">
        <f>IFERROR(_xll.qlIndexFixing(Index1Y,$H3043,TRUE,_xll.ohTrigger(RecalcTrigger,Trigger1Y)),NA())</f>
        <v>2.3583927441095161E-2</v>
      </c>
      <c r="Q3043" s="52">
        <f>IFERROR(_xll.qlIndexFixing(ONIndex1Y,I3043,TRUE,_xll.ohTrigger(RecalcTrigger,Trigger1Y)),NA())</f>
        <v>2.3305930822825616E-2</v>
      </c>
    </row>
    <row r="3044" spans="2:17" x14ac:dyDescent="0.2">
      <c r="B3044" s="46" t="s">
        <v>51</v>
      </c>
      <c r="D3044" s="49">
        <f>_xll.qlCalendarAdvance(LocalCalendar,$D3043,B3044,"f",FALSE)</f>
        <v>60980</v>
      </c>
      <c r="E3044" s="49">
        <f>_xll.qlInterestRateIndexValueDate(IndexON,D3044)</f>
        <v>60980</v>
      </c>
      <c r="F3044" s="52">
        <f>IFERROR(_xll.qlIndexFixing(IndexON,D3044,TRUE,_xll.ohTrigger(RecalcTrigger,TriggerON)),NA())</f>
        <v>1.6561256991947104E-2</v>
      </c>
      <c r="H3044" s="49">
        <f>_xll.qlCalendarAdvance(IborCalendar,$H3043,B3044,"f",FALSE)</f>
        <v>60959</v>
      </c>
      <c r="I3044" s="49">
        <f>_xll.qlInterestRateIndexValueDate(Index1M,$H3044)</f>
        <v>60962</v>
      </c>
      <c r="J3044" s="52">
        <f>IFERROR(_xll.qlIndexFixing(Index1M,$H3044,TRUE,_xll.ohTrigger(RecalcTrigger,Trigger1M)),NA())</f>
        <v>1.8523180339876755E-2</v>
      </c>
      <c r="K3044" s="52">
        <f>IFERROR(_xll.qlIndexFixing(ONIndex1M,I3044,TRUE,_xll.ohTrigger(RecalcTrigger,Trigger1M)),NA())</f>
        <v>1.8508899592690753E-2</v>
      </c>
      <c r="L3044" s="52">
        <f>IFERROR(_xll.qlIndexFixing(Index3M,H3044,TRUE,_xll.ohTrigger(RecalcTrigger,Trigger3M)),NA())</f>
        <v>2.0093393673890729E-2</v>
      </c>
      <c r="M3044" s="52">
        <f>IFERROR(_xll.qlIndexFixing(ONIndex3M,I3044,TRUE,_xll.ohTrigger(RecalcTrigger,Trigger3M)),NA())</f>
        <v>2.0042539815348093E-2</v>
      </c>
      <c r="N3044" s="52">
        <f>IFERROR(_xll.qlIndexFixing(Index6M,$H3044,TRUE,_xll.ohTrigger(RecalcTrigger,Trigger6M)),NA())</f>
        <v>2.1655442454483507E-2</v>
      </c>
      <c r="O3044" s="52">
        <f>IFERROR(_xll.qlIndexFixing(ONIndex6M,I3044,TRUE,_xll.ohTrigger(RecalcTrigger,Trigger6M)),NA())</f>
        <v>2.1540254919365509E-2</v>
      </c>
      <c r="P3044" s="52">
        <f>IFERROR(_xll.qlIndexFixing(Index1Y,$H3044,TRUE,_xll.ohTrigger(RecalcTrigger,Trigger1Y)),NA())</f>
        <v>2.3585519966992995E-2</v>
      </c>
      <c r="Q3044" s="52">
        <f>IFERROR(_xll.qlIndexFixing(ONIndex1Y,I3044,TRUE,_xll.ohTrigger(RecalcTrigger,Trigger1Y)),NA())</f>
        <v>2.3307501255995788E-2</v>
      </c>
    </row>
    <row r="3045" spans="2:17" x14ac:dyDescent="0.2">
      <c r="B3045" s="46" t="s">
        <v>51</v>
      </c>
      <c r="D3045" s="49">
        <f>_xll.qlCalendarAdvance(LocalCalendar,$D3044,B3045,"f",FALSE)</f>
        <v>60987</v>
      </c>
      <c r="E3045" s="49">
        <f>_xll.qlInterestRateIndexValueDate(IndexON,D3045)</f>
        <v>60987</v>
      </c>
      <c r="F3045" s="52">
        <f>IFERROR(_xll.qlIndexFixing(IndexON,D3045,TRUE,_xll.ohTrigger(RecalcTrigger,TriggerON)),NA())</f>
        <v>1.6561256992106976E-2</v>
      </c>
      <c r="H3045" s="49">
        <f>_xll.qlCalendarAdvance(IborCalendar,$H3044,B3045,"f",FALSE)</f>
        <v>60966</v>
      </c>
      <c r="I3045" s="49">
        <f>_xll.qlInterestRateIndexValueDate(Index1M,$H3045)</f>
        <v>60968</v>
      </c>
      <c r="J3045" s="52">
        <f>IFERROR(_xll.qlIndexFixing(Index1M,$H3045,TRUE,_xll.ohTrigger(RecalcTrigger,Trigger1M)),NA())</f>
        <v>1.8523180339876755E-2</v>
      </c>
      <c r="K3045" s="52">
        <f>IFERROR(_xll.qlIndexFixing(ONIndex1M,I3045,TRUE,_xll.ohTrigger(RecalcTrigger,Trigger1M)),NA())</f>
        <v>1.8507948064927504E-2</v>
      </c>
      <c r="L3045" s="52">
        <f>IFERROR(_xll.qlIndexFixing(Index3M,H3045,TRUE,_xll.ohTrigger(RecalcTrigger,Trigger3M)),NA())</f>
        <v>2.0091154727823302E-2</v>
      </c>
      <c r="M3045" s="52">
        <f>IFERROR(_xll.qlIndexFixing(ONIndex3M,I3045,TRUE,_xll.ohTrigger(RecalcTrigger,Trigger3M)),NA())</f>
        <v>2.0041424076140402E-2</v>
      </c>
      <c r="N3045" s="52">
        <f>IFERROR(_xll.qlIndexFixing(Index6M,$H3045,TRUE,_xll.ohTrigger(RecalcTrigger,Trigger6M)),NA())</f>
        <v>2.1656097182171645E-2</v>
      </c>
      <c r="O3045" s="52">
        <f>IFERROR(_xll.qlIndexFixing(ONIndex6M,I3045,TRUE,_xll.ohTrigger(RecalcTrigger,Trigger6M)),NA())</f>
        <v>2.1538970691334924E-2</v>
      </c>
      <c r="P3045" s="52">
        <f>IFERROR(_xll.qlIndexFixing(Index1Y,$H3045,TRUE,_xll.ohTrigger(RecalcTrigger,Trigger1Y)),NA())</f>
        <v>2.3584020299716995E-2</v>
      </c>
      <c r="Q3045" s="52">
        <f>IFERROR(_xll.qlIndexFixing(ONIndex1Y,I3045,TRUE,_xll.ohTrigger(RecalcTrigger,Trigger1Y)),NA())</f>
        <v>2.3306026572074146E-2</v>
      </c>
    </row>
    <row r="3046" spans="2:17" x14ac:dyDescent="0.2">
      <c r="B3046" s="46" t="s">
        <v>51</v>
      </c>
      <c r="D3046" s="49">
        <f>_xll.qlCalendarAdvance(LocalCalendar,$D3045,B3046,"f",FALSE)</f>
        <v>60994</v>
      </c>
      <c r="E3046" s="49">
        <f>_xll.qlInterestRateIndexValueDate(IndexON,D3046)</f>
        <v>60994</v>
      </c>
      <c r="F3046" s="52">
        <f>IFERROR(_xll.qlIndexFixing(IndexON,D3046,TRUE,_xll.ohTrigger(RecalcTrigger,TriggerON)),NA())</f>
        <v>1.656125699202704E-2</v>
      </c>
      <c r="H3046" s="49">
        <f>_xll.qlCalendarAdvance(IborCalendar,$H3045,B3046,"f",FALSE)</f>
        <v>60973</v>
      </c>
      <c r="I3046" s="49">
        <f>_xll.qlInterestRateIndexValueDate(Index1M,$H3046)</f>
        <v>60975</v>
      </c>
      <c r="J3046" s="52">
        <f>IFERROR(_xll.qlIndexFixing(Index1M,$H3046,TRUE,_xll.ohTrigger(RecalcTrigger,Trigger1M)),NA())</f>
        <v>1.8522704078343666E-2</v>
      </c>
      <c r="K3046" s="52">
        <f>IFERROR(_xll.qlIndexFixing(ONIndex1M,I3046,TRUE,_xll.ohTrigger(RecalcTrigger,Trigger1M)),NA())</f>
        <v>1.8507948064767632E-2</v>
      </c>
      <c r="L3046" s="52">
        <f>IFERROR(_xll.qlIndexFixing(Index3M,H3046,TRUE,_xll.ohTrigger(RecalcTrigger,Trigger3M)),NA())</f>
        <v>2.0091154727821525E-2</v>
      </c>
      <c r="M3046" s="52">
        <f>IFERROR(_xll.qlIndexFixing(ONIndex3M,I3046,TRUE,_xll.ohTrigger(RecalcTrigger,Trigger3M)),NA())</f>
        <v>2.0041424076060466E-2</v>
      </c>
      <c r="N3046" s="52">
        <f>IFERROR(_xll.qlIndexFixing(Index6M,$H3046,TRUE,_xll.ohTrigger(RecalcTrigger,Trigger6M)),NA())</f>
        <v>2.1656103350177973E-2</v>
      </c>
      <c r="O3046" s="52">
        <f>IFERROR(_xll.qlIndexFixing(ONIndex6M,I3046,TRUE,_xll.ohTrigger(RecalcTrigger,Trigger6M)),NA())</f>
        <v>2.1538976957762301E-2</v>
      </c>
      <c r="P3046" s="52">
        <f>IFERROR(_xll.qlIndexFixing(Index1Y,$H3046,TRUE,_xll.ohTrigger(RecalcTrigger,Trigger1Y)),NA())</f>
        <v>2.3584066579786525E-2</v>
      </c>
      <c r="Q3046" s="52">
        <f>IFERROR(_xll.qlIndexFixing(ONIndex1Y,I3046,TRUE,_xll.ohTrigger(RecalcTrigger,Trigger1Y)),NA())</f>
        <v>2.3306074300935009E-2</v>
      </c>
    </row>
    <row r="3047" spans="2:17" x14ac:dyDescent="0.2">
      <c r="B3047" s="46" t="s">
        <v>51</v>
      </c>
      <c r="D3047" s="49">
        <f>_xll.qlCalendarAdvance(LocalCalendar,$D3046,B3047,"f",FALSE)</f>
        <v>61001</v>
      </c>
      <c r="E3047" s="49">
        <f>_xll.qlInterestRateIndexValueDate(IndexON,D3047)</f>
        <v>61001</v>
      </c>
      <c r="F3047" s="52">
        <f>IFERROR(_xll.qlIndexFixing(IndexON,D3047,TRUE,_xll.ohTrigger(RecalcTrigger,TriggerON)),NA())</f>
        <v>1.656125699202704E-2</v>
      </c>
      <c r="H3047" s="49">
        <f>_xll.qlCalendarAdvance(IborCalendar,$H3046,B3047,"f",FALSE)</f>
        <v>60980</v>
      </c>
      <c r="I3047" s="49">
        <f>_xll.qlInterestRateIndexValueDate(Index1M,$H3047)</f>
        <v>60982</v>
      </c>
      <c r="J3047" s="52">
        <f>IFERROR(_xll.qlIndexFixing(Index1M,$H3047,TRUE,_xll.ohTrigger(RecalcTrigger,Trigger1M)),NA())</f>
        <v>1.8523180339879181E-2</v>
      </c>
      <c r="K3047" s="52">
        <f>IFERROR(_xll.qlIndexFixing(ONIndex1M,I3047,TRUE,_xll.ohTrigger(RecalcTrigger,Trigger1M)),NA())</f>
        <v>1.8507948064927504E-2</v>
      </c>
      <c r="L3047" s="52">
        <f>IFERROR(_xll.qlIndexFixing(Index3M,H3047,TRUE,_xll.ohTrigger(RecalcTrigger,Trigger3M)),NA())</f>
        <v>2.0091154727822413E-2</v>
      </c>
      <c r="M3047" s="52">
        <f>IFERROR(_xll.qlIndexFixing(ONIndex3M,I3047,TRUE,_xll.ohTrigger(RecalcTrigger,Trigger3M)),NA())</f>
        <v>2.0041424076140402E-2</v>
      </c>
      <c r="N3047" s="52">
        <f>IFERROR(_xll.qlIndexFixing(Index6M,$H3047,TRUE,_xll.ohTrigger(RecalcTrigger,Trigger6M)),NA())</f>
        <v>2.1656109505285605E-2</v>
      </c>
      <c r="O3047" s="52">
        <f>IFERROR(_xll.qlIndexFixing(ONIndex6M,I3047,TRUE,_xll.ohTrigger(RecalcTrigger,Trigger6M)),NA())</f>
        <v>2.1538983211639717E-2</v>
      </c>
      <c r="P3047" s="52">
        <f>IFERROR(_xll.qlIndexFixing(Index1Y,$H3047,TRUE,_xll.ohTrigger(RecalcTrigger,Trigger1Y)),NA())</f>
        <v>2.3584112760361507E-2</v>
      </c>
      <c r="Q3047" s="52">
        <f>IFERROR(_xll.qlIndexFixing(ONIndex1Y,I3047,TRUE,_xll.ohTrigger(RecalcTrigger,Trigger1Y)),NA())</f>
        <v>2.3306121932673562E-2</v>
      </c>
    </row>
    <row r="3048" spans="2:17" x14ac:dyDescent="0.2">
      <c r="B3048" s="46" t="s">
        <v>51</v>
      </c>
      <c r="D3048" s="49">
        <f>_xll.qlCalendarAdvance(LocalCalendar,$D3047,B3048,"f",FALSE)</f>
        <v>61008</v>
      </c>
      <c r="E3048" s="49">
        <f>_xll.qlInterestRateIndexValueDate(IndexON,D3048)</f>
        <v>61008</v>
      </c>
      <c r="F3048" s="52">
        <f>IFERROR(_xll.qlIndexFixing(IndexON,D3048,TRUE,_xll.ohTrigger(RecalcTrigger,TriggerON)),NA())</f>
        <v>1.6561256992106976E-2</v>
      </c>
      <c r="H3048" s="49">
        <f>_xll.qlCalendarAdvance(IborCalendar,$H3047,B3048,"f",FALSE)</f>
        <v>60987</v>
      </c>
      <c r="I3048" s="49">
        <f>_xll.qlInterestRateIndexValueDate(Index1M,$H3048)</f>
        <v>60989</v>
      </c>
      <c r="J3048" s="52">
        <f>IFERROR(_xll.qlIndexFixing(Index1M,$H3048,TRUE,_xll.ohTrigger(RecalcTrigger,Trigger1M)),NA())</f>
        <v>1.8522704078346164E-2</v>
      </c>
      <c r="K3048" s="52">
        <f>IFERROR(_xll.qlIndexFixing(ONIndex1M,I3048,TRUE,_xll.ohTrigger(RecalcTrigger,Trigger1M)),NA())</f>
        <v>1.8510327006731053E-2</v>
      </c>
      <c r="L3048" s="52">
        <f>IFERROR(_xll.qlIndexFixing(Index3M,H3048,TRUE,_xll.ohTrigger(RecalcTrigger,Trigger3M)),NA())</f>
        <v>2.0091154727822413E-2</v>
      </c>
      <c r="M3048" s="52">
        <f>IFERROR(_xll.qlIndexFixing(ONIndex3M,I3048,TRUE,_xll.ohTrigger(RecalcTrigger,Trigger3M)),NA())</f>
        <v>2.0044213579555326E-2</v>
      </c>
      <c r="N3048" s="52">
        <f>IFERROR(_xll.qlIndexFixing(Index6M,$H3048,TRUE,_xll.ohTrigger(RecalcTrigger,Trigger6M)),NA())</f>
        <v>2.165611564749674E-2</v>
      </c>
      <c r="O3048" s="52">
        <f>IFERROR(_xll.qlIndexFixing(ONIndex6M,I3048,TRUE,_xll.ohTrigger(RecalcTrigger,Trigger6M)),NA())</f>
        <v>2.1542213658523046E-2</v>
      </c>
      <c r="P3048" s="52">
        <f>IFERROR(_xll.qlIndexFixing(Index1Y,$H3048,TRUE,_xll.ohTrigger(RecalcTrigger,Trigger1Y)),NA())</f>
        <v>2.3584158841442375E-2</v>
      </c>
      <c r="Q3048" s="52">
        <f>IFERROR(_xll.qlIndexFixing(ONIndex1Y,I3048,TRUE,_xll.ohTrigger(RecalcTrigger,Trigger1Y)),NA())</f>
        <v>2.3309958814659026E-2</v>
      </c>
    </row>
    <row r="3049" spans="2:17" x14ac:dyDescent="0.2">
      <c r="B3049" s="46" t="s">
        <v>51</v>
      </c>
      <c r="D3049" s="49">
        <f>_xll.qlCalendarAdvance(LocalCalendar,$D3048,B3049,"f",FALSE)</f>
        <v>61015</v>
      </c>
      <c r="E3049" s="49">
        <f>_xll.qlInterestRateIndexValueDate(IndexON,D3049)</f>
        <v>61015</v>
      </c>
      <c r="F3049" s="52">
        <f>IFERROR(_xll.qlIndexFixing(IndexON,D3049,TRUE,_xll.ohTrigger(RecalcTrigger,TriggerON)),NA())</f>
        <v>1.656125699202704E-2</v>
      </c>
      <c r="H3049" s="49">
        <f>_xll.qlCalendarAdvance(IborCalendar,$H3048,B3049,"f",FALSE)</f>
        <v>60995</v>
      </c>
      <c r="I3049" s="49">
        <f>_xll.qlInterestRateIndexValueDate(Index1M,$H3049)</f>
        <v>61001</v>
      </c>
      <c r="J3049" s="52">
        <f>IFERROR(_xll.qlIndexFixing(Index1M,$H3049,TRUE,_xll.ohTrigger(RecalcTrigger,Trigger1M)),NA())</f>
        <v>1.8522227833139265E-2</v>
      </c>
      <c r="K3049" s="52">
        <f>IFERROR(_xll.qlIndexFixing(ONIndex1M,I3049,TRUE,_xll.ohTrigger(RecalcTrigger,Trigger1M)),NA())</f>
        <v>1.8507948064927504E-2</v>
      </c>
      <c r="L3049" s="52">
        <f>IFERROR(_xll.qlIndexFixing(Index3M,H3049,TRUE,_xll.ohTrigger(RecalcTrigger,Trigger3M)),NA())</f>
        <v>2.0091714433166406E-2</v>
      </c>
      <c r="M3049" s="52">
        <f>IFERROR(_xll.qlIndexFixing(ONIndex3M,I3049,TRUE,_xll.ohTrigger(RecalcTrigger,Trigger3M)),NA())</f>
        <v>2.0041424076140402E-2</v>
      </c>
      <c r="N3049" s="52">
        <f>IFERROR(_xll.qlIndexFixing(Index6M,$H3049,TRUE,_xll.ohTrigger(RecalcTrigger,Trigger6M)),NA())</f>
        <v>2.1656126146992079E-2</v>
      </c>
      <c r="O3049" s="52">
        <f>IFERROR(_xll.qlIndexFixing(ONIndex6M,I3049,TRUE,_xll.ohTrigger(RecalcTrigger,Trigger6M)),NA())</f>
        <v>2.1539000121952867E-2</v>
      </c>
      <c r="P3049" s="52">
        <f>IFERROR(_xll.qlIndexFixing(Index1Y,$H3049,TRUE,_xll.ohTrigger(RecalcTrigger,Trigger1Y)),NA())</f>
        <v>2.3584237606104456E-2</v>
      </c>
      <c r="Q3049" s="52">
        <f>IFERROR(_xll.qlIndexFixing(ONIndex1Y,I3049,TRUE,_xll.ohTrigger(RecalcTrigger,Trigger1Y)),NA())</f>
        <v>2.3306250728847289E-2</v>
      </c>
    </row>
    <row r="3050" spans="2:17" x14ac:dyDescent="0.2">
      <c r="B3050" s="46" t="s">
        <v>51</v>
      </c>
      <c r="D3050" s="49">
        <f>_xll.qlCalendarAdvance(LocalCalendar,$D3049,B3050,"f",FALSE)</f>
        <v>61022</v>
      </c>
      <c r="E3050" s="49">
        <f>_xll.qlInterestRateIndexValueDate(IndexON,D3050)</f>
        <v>61022</v>
      </c>
      <c r="F3050" s="52">
        <f>IFERROR(_xll.qlIndexFixing(IndexON,D3050,TRUE,_xll.ohTrigger(RecalcTrigger,TriggerON)),NA())</f>
        <v>1.656125699202704E-2</v>
      </c>
      <c r="H3050" s="49">
        <f>_xll.qlCalendarAdvance(IborCalendar,$H3049,B3050,"f",FALSE)</f>
        <v>61002</v>
      </c>
      <c r="I3050" s="49">
        <f>_xll.qlInterestRateIndexValueDate(Index1M,$H3050)</f>
        <v>61004</v>
      </c>
      <c r="J3050" s="52">
        <f>IFERROR(_xll.qlIndexFixing(Index1M,$H3050,TRUE,_xll.ohTrigger(RecalcTrigger,Trigger1M)),NA())</f>
        <v>1.8522227833136687E-2</v>
      </c>
      <c r="K3050" s="52">
        <f>IFERROR(_xll.qlIndexFixing(ONIndex1M,I3050,TRUE,_xll.ohTrigger(RecalcTrigger,Trigger1M)),NA())</f>
        <v>1.8508899592717398E-2</v>
      </c>
      <c r="L3050" s="52">
        <f>IFERROR(_xll.qlIndexFixing(Index3M,H3050,TRUE,_xll.ohTrigger(RecalcTrigger,Trigger3M)),NA())</f>
        <v>2.0091154727822413E-2</v>
      </c>
      <c r="M3050" s="52">
        <f>IFERROR(_xll.qlIndexFixing(ONIndex3M,I3050,TRUE,_xll.ohTrigger(RecalcTrigger,Trigger3M)),NA())</f>
        <v>2.0042539815374738E-2</v>
      </c>
      <c r="N3050" s="52">
        <f>IFERROR(_xll.qlIndexFixing(Index6M,$H3050,TRUE,_xll.ohTrigger(RecalcTrigger,Trigger6M)),NA())</f>
        <v>2.1655479338702942E-2</v>
      </c>
      <c r="O3050" s="52">
        <f>IFERROR(_xll.qlIndexFixing(ONIndex6M,I3050,TRUE,_xll.ohTrigger(RecalcTrigger,Trigger6M)),NA())</f>
        <v>2.1540292386328375E-2</v>
      </c>
      <c r="P3050" s="52">
        <f>IFERROR(_xll.qlIndexFixing(Index1Y,$H3050,TRUE,_xll.ohTrigger(RecalcTrigger,Trigger1Y)),NA())</f>
        <v>2.3585796617217904E-2</v>
      </c>
      <c r="Q3050" s="52">
        <f>IFERROR(_xll.qlIndexFixing(ONIndex1Y,I3050,TRUE,_xll.ohTrigger(RecalcTrigger,Trigger1Y)),NA())</f>
        <v>2.3307786624977567E-2</v>
      </c>
    </row>
    <row r="3051" spans="2:17" x14ac:dyDescent="0.2">
      <c r="B3051" s="46" t="s">
        <v>51</v>
      </c>
      <c r="D3051" s="49">
        <f>_xll.qlCalendarAdvance(LocalCalendar,$D3050,B3051,"f",FALSE)</f>
        <v>61029</v>
      </c>
      <c r="E3051" s="49">
        <f>_xll.qlInterestRateIndexValueDate(IndexON,D3051)</f>
        <v>61029</v>
      </c>
      <c r="F3051" s="52">
        <f>IFERROR(_xll.qlIndexFixing(IndexON,D3051,TRUE,_xll.ohTrigger(RecalcTrigger,TriggerON)),NA())</f>
        <v>1.6561256991947104E-2</v>
      </c>
      <c r="H3051" s="49">
        <f>_xll.qlCalendarAdvance(IborCalendar,$H3050,B3051,"f",FALSE)</f>
        <v>61009</v>
      </c>
      <c r="I3051" s="49">
        <f>_xll.qlInterestRateIndexValueDate(Index1M,$H3051)</f>
        <v>61011</v>
      </c>
      <c r="J3051" s="52">
        <f>IFERROR(_xll.qlIndexFixing(Index1M,$H3051,TRUE,_xll.ohTrigger(RecalcTrigger,Trigger1M)),NA())</f>
        <v>1.8522227833136687E-2</v>
      </c>
      <c r="K3051" s="52">
        <f>IFERROR(_xll.qlIndexFixing(ONIndex1M,I3051,TRUE,_xll.ohTrigger(RecalcTrigger,Trigger1M)),NA())</f>
        <v>1.8509375381072779E-2</v>
      </c>
      <c r="L3051" s="52">
        <f>IFERROR(_xll.qlIndexFixing(Index3M,H3051,TRUE,_xll.ohTrigger(RecalcTrigger,Trigger3M)),NA())</f>
        <v>2.0091154727823302E-2</v>
      </c>
      <c r="M3051" s="52">
        <f>IFERROR(_xll.qlIndexFixing(ONIndex3M,I3051,TRUE,_xll.ohTrigger(RecalcTrigger,Trigger3M)),NA())</f>
        <v>2.0043097716067049E-2</v>
      </c>
      <c r="N3051" s="52">
        <f>IFERROR(_xll.qlIndexFixing(Index6M,$H3051,TRUE,_xll.ohTrigger(RecalcTrigger,Trigger6M)),NA())</f>
        <v>2.1655485440932824E-2</v>
      </c>
      <c r="O3051" s="52">
        <f>IFERROR(_xll.qlIndexFixing(ONIndex6M,I3051,TRUE,_xll.ohTrigger(RecalcTrigger,Trigger6M)),NA())</f>
        <v>2.1540943425630843E-2</v>
      </c>
      <c r="P3051" s="52">
        <f>IFERROR(_xll.qlIndexFixing(Index1Y,$H3051,TRUE,_xll.ohTrigger(RecalcTrigger,Trigger1Y)),NA())</f>
        <v>2.3586612105314268E-2</v>
      </c>
      <c r="Q3051" s="52">
        <f>IFERROR(_xll.qlIndexFixing(ONIndex1Y,I3051,TRUE,_xll.ohTrigger(RecalcTrigger,Trigger1Y)),NA())</f>
        <v>2.3308591703581349E-2</v>
      </c>
    </row>
    <row r="3052" spans="2:17" x14ac:dyDescent="0.2">
      <c r="B3052" s="46" t="s">
        <v>51</v>
      </c>
      <c r="D3052" s="49">
        <f>_xll.qlCalendarAdvance(LocalCalendar,$D3051,B3052,"f",FALSE)</f>
        <v>61036</v>
      </c>
      <c r="E3052" s="49">
        <f>_xll.qlInterestRateIndexValueDate(IndexON,D3052)</f>
        <v>61036</v>
      </c>
      <c r="F3052" s="52">
        <f>IFERROR(_xll.qlIndexFixing(IndexON,D3052,TRUE,_xll.ohTrigger(RecalcTrigger,TriggerON)),NA())</f>
        <v>1.6561256991947104E-2</v>
      </c>
      <c r="H3052" s="49">
        <f>_xll.qlCalendarAdvance(IborCalendar,$H3051,B3052,"f",FALSE)</f>
        <v>61016</v>
      </c>
      <c r="I3052" s="49">
        <f>_xll.qlInterestRateIndexValueDate(Index1M,$H3052)</f>
        <v>61018</v>
      </c>
      <c r="J3052" s="52">
        <f>IFERROR(_xll.qlIndexFixing(Index1M,$H3052,TRUE,_xll.ohTrigger(RecalcTrigger,Trigger1M)),NA())</f>
        <v>1.8522704078346164E-2</v>
      </c>
      <c r="K3052" s="52">
        <f>IFERROR(_xll.qlIndexFixing(ONIndex1M,I3052,TRUE,_xll.ohTrigger(RecalcTrigger,Trigger1M)),NA())</f>
        <v>1.8508899592717398E-2</v>
      </c>
      <c r="L3052" s="52">
        <f>IFERROR(_xll.qlIndexFixing(Index3M,H3052,TRUE,_xll.ohTrigger(RecalcTrigger,Trigger3M)),NA())</f>
        <v>2.0091154727822413E-2</v>
      </c>
      <c r="M3052" s="52">
        <f>IFERROR(_xll.qlIndexFixing(ONIndex3M,I3052,TRUE,_xll.ohTrigger(RecalcTrigger,Trigger3M)),NA())</f>
        <v>2.0042539815374738E-2</v>
      </c>
      <c r="N3052" s="52">
        <f>IFERROR(_xll.qlIndexFixing(Index6M,$H3052,TRUE,_xll.ohTrigger(RecalcTrigger,Trigger6M)),NA())</f>
        <v>2.1655491530265178E-2</v>
      </c>
      <c r="O3052" s="52">
        <f>IFERROR(_xll.qlIndexFixing(ONIndex6M,I3052,TRUE,_xll.ohTrigger(RecalcTrigger,Trigger6M)),NA())</f>
        <v>2.1540304773246532E-2</v>
      </c>
      <c r="P3052" s="52">
        <f>IFERROR(_xll.qlIndexFixing(Index1Y,$H3052,TRUE,_xll.ohTrigger(RecalcTrigger,Trigger1Y)),NA())</f>
        <v>2.3585888037901244E-2</v>
      </c>
      <c r="Q3052" s="52">
        <f>IFERROR(_xll.qlIndexFixing(ONIndex1Y,I3052,TRUE,_xll.ohTrigger(RecalcTrigger,Trigger1Y)),NA())</f>
        <v>2.3307880970415695E-2</v>
      </c>
    </row>
    <row r="3053" spans="2:17" x14ac:dyDescent="0.2">
      <c r="B3053" s="46" t="s">
        <v>51</v>
      </c>
      <c r="D3053" s="49">
        <f>_xll.qlCalendarAdvance(LocalCalendar,$D3052,B3053,"f",FALSE)</f>
        <v>61043</v>
      </c>
      <c r="E3053" s="49">
        <f>_xll.qlInterestRateIndexValueDate(IndexON,D3053)</f>
        <v>61043</v>
      </c>
      <c r="F3053" s="52">
        <f>IFERROR(_xll.qlIndexFixing(IndexON,D3053,TRUE,_xll.ohTrigger(RecalcTrigger,TriggerON)),NA())</f>
        <v>1.656125699202704E-2</v>
      </c>
      <c r="H3053" s="49">
        <f>_xll.qlCalendarAdvance(IborCalendar,$H3052,B3053,"f",FALSE)</f>
        <v>61023</v>
      </c>
      <c r="I3053" s="49">
        <f>_xll.qlInterestRateIndexValueDate(Index1M,$H3053)</f>
        <v>61025</v>
      </c>
      <c r="J3053" s="52">
        <f>IFERROR(_xll.qlIndexFixing(Index1M,$H3053,TRUE,_xll.ohTrigger(RecalcTrigger,Trigger1M)),NA())</f>
        <v>1.8522227833136687E-2</v>
      </c>
      <c r="K3053" s="52">
        <f>IFERROR(_xll.qlIndexFixing(ONIndex1M,I3053,TRUE,_xll.ohTrigger(RecalcTrigger,Trigger1M)),NA())</f>
        <v>1.8508899592690753E-2</v>
      </c>
      <c r="L3053" s="52">
        <f>IFERROR(_xll.qlIndexFixing(Index3M,H3053,TRUE,_xll.ohTrigger(RecalcTrigger,Trigger3M)),NA())</f>
        <v>2.0091154727821525E-2</v>
      </c>
      <c r="M3053" s="52">
        <f>IFERROR(_xll.qlIndexFixing(ONIndex3M,I3053,TRUE,_xll.ohTrigger(RecalcTrigger,Trigger3M)),NA())</f>
        <v>2.0042539815374738E-2</v>
      </c>
      <c r="N3053" s="52">
        <f>IFERROR(_xll.qlIndexFixing(Index6M,$H3053,TRUE,_xll.ohTrigger(RecalcTrigger,Trigger6M)),NA())</f>
        <v>2.1655497606701327E-2</v>
      </c>
      <c r="O3053" s="52">
        <f>IFERROR(_xll.qlIndexFixing(ONIndex6M,I3053,TRUE,_xll.ohTrigger(RecalcTrigger,Trigger6M)),NA())</f>
        <v>2.1540310947560926E-2</v>
      </c>
      <c r="P3053" s="52">
        <f>IFERROR(_xll.qlIndexFixing(Index1Y,$H3053,TRUE,_xll.ohTrigger(RecalcTrigger,Trigger1Y)),NA())</f>
        <v>2.3585933598982037E-2</v>
      </c>
      <c r="Q3053" s="52">
        <f>IFERROR(_xll.qlIndexFixing(ONIndex1Y,I3053,TRUE,_xll.ohTrigger(RecalcTrigger,Trigger1Y)),NA())</f>
        <v>2.3307927997384681E-2</v>
      </c>
    </row>
    <row r="3054" spans="2:17" x14ac:dyDescent="0.2">
      <c r="B3054" s="46" t="s">
        <v>51</v>
      </c>
      <c r="D3054" s="49">
        <f>_xll.qlCalendarAdvance(LocalCalendar,$D3053,B3054,"f",FALSE)</f>
        <v>61050</v>
      </c>
      <c r="E3054" s="49">
        <f>_xll.qlInterestRateIndexValueDate(IndexON,D3054)</f>
        <v>61050</v>
      </c>
      <c r="F3054" s="52">
        <f>IFERROR(_xll.qlIndexFixing(IndexON,D3054,TRUE,_xll.ohTrigger(RecalcTrigger,TriggerON)),NA())</f>
        <v>1.656125699202704E-2</v>
      </c>
      <c r="H3054" s="49">
        <f>_xll.qlCalendarAdvance(IborCalendar,$H3053,B3054,"f",FALSE)</f>
        <v>61030</v>
      </c>
      <c r="I3054" s="49">
        <f>_xll.qlInterestRateIndexValueDate(Index1M,$H3054)</f>
        <v>61032</v>
      </c>
      <c r="J3054" s="52">
        <f>IFERROR(_xll.qlIndexFixing(Index1M,$H3054,TRUE,_xll.ohTrigger(RecalcTrigger,Trigger1M)),NA())</f>
        <v>1.8520799195458664E-2</v>
      </c>
      <c r="K3054" s="52">
        <f>IFERROR(_xll.qlIndexFixing(ONIndex1M,I3054,TRUE,_xll.ohTrigger(RecalcTrigger,Trigger1M)),NA())</f>
        <v>1.8508899592690753E-2</v>
      </c>
      <c r="L3054" s="52">
        <f>IFERROR(_xll.qlIndexFixing(Index3M,H3054,TRUE,_xll.ohTrigger(RecalcTrigger,Trigger3M)),NA())</f>
        <v>2.0090595043259506E-2</v>
      </c>
      <c r="M3054" s="52">
        <f>IFERROR(_xll.qlIndexFixing(ONIndex3M,I3054,TRUE,_xll.ohTrigger(RecalcTrigger,Trigger3M)),NA())</f>
        <v>2.0042539815401383E-2</v>
      </c>
      <c r="N3054" s="52">
        <f>IFERROR(_xll.qlIndexFixing(Index6M,$H3054,TRUE,_xll.ohTrigger(RecalcTrigger,Trigger6M)),NA())</f>
        <v>2.1655503670239506E-2</v>
      </c>
      <c r="O3054" s="52">
        <f>IFERROR(_xll.qlIndexFixing(ONIndex6M,I3054,TRUE,_xll.ohTrigger(RecalcTrigger,Trigger6M)),NA())</f>
        <v>2.1540317109112195E-2</v>
      </c>
      <c r="P3054" s="52">
        <f>IFERROR(_xll.qlIndexFixing(Index1Y,$H3054,TRUE,_xll.ohTrigger(RecalcTrigger,Trigger1Y)),NA())</f>
        <v>2.3585979060555727E-2</v>
      </c>
      <c r="Q3054" s="52">
        <f>IFERROR(_xll.qlIndexFixing(ONIndex1Y,I3054,TRUE,_xll.ohTrigger(RecalcTrigger,Trigger1Y)),NA())</f>
        <v>2.3307974927124775E-2</v>
      </c>
    </row>
    <row r="3055" spans="2:17" x14ac:dyDescent="0.2">
      <c r="B3055" s="46" t="s">
        <v>51</v>
      </c>
      <c r="D3055" s="49">
        <f>_xll.qlCalendarAdvance(LocalCalendar,$D3054,B3055,"f",FALSE)</f>
        <v>61057</v>
      </c>
      <c r="E3055" s="49">
        <f>_xll.qlInterestRateIndexValueDate(IndexON,D3055)</f>
        <v>61057</v>
      </c>
      <c r="F3055" s="52">
        <f>IFERROR(_xll.qlIndexFixing(IndexON,D3055,TRUE,_xll.ohTrigger(RecalcTrigger,TriggerON)),NA())</f>
        <v>1.656125699202704E-2</v>
      </c>
      <c r="H3055" s="49">
        <f>_xll.qlCalendarAdvance(IborCalendar,$H3054,B3055,"f",FALSE)</f>
        <v>61037</v>
      </c>
      <c r="I3055" s="49">
        <f>_xll.qlInterestRateIndexValueDate(Index1M,$H3055)</f>
        <v>61039</v>
      </c>
      <c r="J3055" s="52">
        <f>IFERROR(_xll.qlIndexFixing(Index1M,$H3055,TRUE,_xll.ohTrigger(RecalcTrigger,Trigger1M)),NA())</f>
        <v>1.8520799195458664E-2</v>
      </c>
      <c r="K3055" s="52">
        <f>IFERROR(_xll.qlIndexFixing(ONIndex1M,I3055,TRUE,_xll.ohTrigger(RecalcTrigger,Trigger1M)),NA())</f>
        <v>1.8508899592690753E-2</v>
      </c>
      <c r="L3055" s="52">
        <f>IFERROR(_xll.qlIndexFixing(Index3M,H3055,TRUE,_xll.ohTrigger(RecalcTrigger,Trigger3M)),NA())</f>
        <v>2.0090595043258608E-2</v>
      </c>
      <c r="M3055" s="52">
        <f>IFERROR(_xll.qlIndexFixing(ONIndex3M,I3055,TRUE,_xll.ohTrigger(RecalcTrigger,Trigger3M)),NA())</f>
        <v>2.0042539815348093E-2</v>
      </c>
      <c r="N3055" s="52">
        <f>IFERROR(_xll.qlIndexFixing(Index6M,$H3055,TRUE,_xll.ohTrigger(RecalcTrigger,Trigger6M)),NA())</f>
        <v>2.1655509720880158E-2</v>
      </c>
      <c r="O3055" s="52">
        <f>IFERROR(_xll.qlIndexFixing(ONIndex6M,I3055,TRUE,_xll.ohTrigger(RecalcTrigger,Trigger6M)),NA())</f>
        <v>2.154032325790034E-2</v>
      </c>
      <c r="P3055" s="52">
        <f>IFERROR(_xll.qlIndexFixing(Index1Y,$H3055,TRUE,_xll.ohTrigger(RecalcTrigger,Trigger1Y)),NA())</f>
        <v>2.3586024422621438E-2</v>
      </c>
      <c r="Q3055" s="52">
        <f>IFERROR(_xll.qlIndexFixing(ONIndex1Y,I3055,TRUE,_xll.ohTrigger(RecalcTrigger,Trigger1Y)),NA())</f>
        <v>2.3308021759635977E-2</v>
      </c>
    </row>
    <row r="3056" spans="2:17" x14ac:dyDescent="0.2">
      <c r="B3056" s="46" t="s">
        <v>51</v>
      </c>
      <c r="D3056" s="49">
        <f>_xll.qlCalendarAdvance(LocalCalendar,$D3055,B3056,"f",FALSE)</f>
        <v>61064</v>
      </c>
      <c r="E3056" s="49">
        <f>_xll.qlInterestRateIndexValueDate(IndexON,D3056)</f>
        <v>61064</v>
      </c>
      <c r="F3056" s="52">
        <f>IFERROR(_xll.qlIndexFixing(IndexON,D3056,TRUE,_xll.ohTrigger(RecalcTrigger,TriggerON)),NA())</f>
        <v>1.656125699202704E-2</v>
      </c>
      <c r="H3056" s="49">
        <f>_xll.qlCalendarAdvance(IborCalendar,$H3055,B3056,"f",FALSE)</f>
        <v>61044</v>
      </c>
      <c r="I3056" s="49">
        <f>_xll.qlInterestRateIndexValueDate(Index1M,$H3056)</f>
        <v>61046</v>
      </c>
      <c r="J3056" s="52">
        <f>IFERROR(_xll.qlIndexFixing(Index1M,$H3056,TRUE,_xll.ohTrigger(RecalcTrigger,Trigger1M)),NA())</f>
        <v>1.8520799195458664E-2</v>
      </c>
      <c r="K3056" s="52">
        <f>IFERROR(_xll.qlIndexFixing(ONIndex1M,I3056,TRUE,_xll.ohTrigger(RecalcTrigger,Trigger1M)),NA())</f>
        <v>1.8509375381052795E-2</v>
      </c>
      <c r="L3056" s="52">
        <f>IFERROR(_xll.qlIndexFixing(Index3M,H3056,TRUE,_xll.ohTrigger(RecalcTrigger,Trigger3M)),NA())</f>
        <v>2.0090595043258608E-2</v>
      </c>
      <c r="M3056" s="52">
        <f>IFERROR(_xll.qlIndexFixing(ONIndex3M,I3056,TRUE,_xll.ohTrigger(RecalcTrigger,Trigger3M)),NA())</f>
        <v>2.0043097716067049E-2</v>
      </c>
      <c r="N3056" s="52">
        <f>IFERROR(_xll.qlIndexFixing(Index6M,$H3056,TRUE,_xll.ohTrigger(RecalcTrigger,Trigger6M)),NA())</f>
        <v>2.1655515758623282E-2</v>
      </c>
      <c r="O3056" s="52">
        <f>IFERROR(_xll.qlIndexFixing(ONIndex6M,I3056,TRUE,_xll.ohTrigger(RecalcTrigger,Trigger6M)),NA())</f>
        <v>2.1540974230649379E-2</v>
      </c>
      <c r="P3056" s="52">
        <f>IFERROR(_xll.qlIndexFixing(Index1Y,$H3056,TRUE,_xll.ohTrigger(RecalcTrigger,Trigger1Y)),NA())</f>
        <v>2.3586839392357586E-2</v>
      </c>
      <c r="Q3056" s="52">
        <f>IFERROR(_xll.qlIndexFixing(ONIndex1Y,I3056,TRUE,_xll.ohTrigger(RecalcTrigger,Trigger1Y)),NA())</f>
        <v>2.3308826332797405E-2</v>
      </c>
    </row>
    <row r="3057" spans="2:17" x14ac:dyDescent="0.2">
      <c r="B3057" s="46" t="s">
        <v>51</v>
      </c>
      <c r="D3057" s="49">
        <f>_xll.qlCalendarAdvance(LocalCalendar,$D3056,B3057,"f",FALSE)</f>
        <v>61071</v>
      </c>
      <c r="E3057" s="49">
        <f>_xll.qlInterestRateIndexValueDate(IndexON,D3057)</f>
        <v>61071</v>
      </c>
      <c r="F3057" s="52">
        <f>IFERROR(_xll.qlIndexFixing(IndexON,D3057,TRUE,_xll.ohTrigger(RecalcTrigger,TriggerON)),NA())</f>
        <v>1.656125699202704E-2</v>
      </c>
      <c r="H3057" s="49">
        <f>_xll.qlCalendarAdvance(IborCalendar,$H3056,B3057,"f",FALSE)</f>
        <v>61051</v>
      </c>
      <c r="I3057" s="49">
        <f>_xll.qlInterestRateIndexValueDate(Index1M,$H3057)</f>
        <v>61053</v>
      </c>
      <c r="J3057" s="52">
        <f>IFERROR(_xll.qlIndexFixing(Index1M,$H3057,TRUE,_xll.ohTrigger(RecalcTrigger,Trigger1M)),NA())</f>
        <v>1.8520799195458664E-2</v>
      </c>
      <c r="K3057" s="52">
        <f>IFERROR(_xll.qlIndexFixing(ONIndex1M,I3057,TRUE,_xll.ohTrigger(RecalcTrigger,Trigger1M)),NA())</f>
        <v>1.8508899592717398E-2</v>
      </c>
      <c r="L3057" s="52">
        <f>IFERROR(_xll.qlIndexFixing(Index3M,H3057,TRUE,_xll.ohTrigger(RecalcTrigger,Trigger3M)),NA())</f>
        <v>2.0090595043259506E-2</v>
      </c>
      <c r="M3057" s="52">
        <f>IFERROR(_xll.qlIndexFixing(ONIndex3M,I3057,TRUE,_xll.ohTrigger(RecalcTrigger,Trigger3M)),NA())</f>
        <v>2.0042539815374738E-2</v>
      </c>
      <c r="N3057" s="52">
        <f>IFERROR(_xll.qlIndexFixing(Index6M,$H3057,TRUE,_xll.ohTrigger(RecalcTrigger,Trigger6M)),NA())</f>
        <v>2.1655521783470202E-2</v>
      </c>
      <c r="O3057" s="52">
        <f>IFERROR(_xll.qlIndexFixing(ONIndex6M,I3057,TRUE,_xll.ohTrigger(RecalcTrigger,Trigger6M)),NA())</f>
        <v>2.1540335517187259E-2</v>
      </c>
      <c r="P3057" s="52">
        <f>IFERROR(_xll.qlIndexFixing(Index1Y,$H3057,TRUE,_xll.ohTrigger(RecalcTrigger,Trigger1Y)),NA())</f>
        <v>2.3586114848231761E-2</v>
      </c>
      <c r="Q3057" s="52">
        <f>IFERROR(_xll.qlIndexFixing(ONIndex1Y,I3057,TRUE,_xll.ohTrigger(RecalcTrigger,Trigger1Y)),NA())</f>
        <v>2.330811513318487E-2</v>
      </c>
    </row>
    <row r="3058" spans="2:17" x14ac:dyDescent="0.2">
      <c r="B3058" s="46" t="s">
        <v>51</v>
      </c>
      <c r="D3058" s="49">
        <f>_xll.qlCalendarAdvance(LocalCalendar,$D3057,B3058,"f",FALSE)</f>
        <v>61078</v>
      </c>
      <c r="E3058" s="49">
        <f>_xll.qlInterestRateIndexValueDate(IndexON,D3058)</f>
        <v>61078</v>
      </c>
      <c r="F3058" s="52">
        <f>IFERROR(_xll.qlIndexFixing(IndexON,D3058,TRUE,_xll.ohTrigger(RecalcTrigger,TriggerON)),NA())</f>
        <v>1.656125699202704E-2</v>
      </c>
      <c r="H3058" s="49">
        <f>_xll.qlCalendarAdvance(IborCalendar,$H3057,B3058,"f",FALSE)</f>
        <v>61058</v>
      </c>
      <c r="I3058" s="49">
        <f>_xll.qlInterestRateIndexValueDate(Index1M,$H3058)</f>
        <v>61060</v>
      </c>
      <c r="J3058" s="52">
        <f>IFERROR(_xll.qlIndexFixing(Index1M,$H3058,TRUE,_xll.ohTrigger(RecalcTrigger,Trigger1M)),NA())</f>
        <v>1.8522704078346164E-2</v>
      </c>
      <c r="K3058" s="52">
        <f>IFERROR(_xll.qlIndexFixing(ONIndex1M,I3058,TRUE,_xll.ohTrigger(RecalcTrigger,Trigger1M)),NA())</f>
        <v>1.8508899592717398E-2</v>
      </c>
      <c r="L3058" s="52">
        <f>IFERROR(_xll.qlIndexFixing(Index3M,H3058,TRUE,_xll.ohTrigger(RecalcTrigger,Trigger3M)),NA())</f>
        <v>2.0093393673890729E-2</v>
      </c>
      <c r="M3058" s="52">
        <f>IFERROR(_xll.qlIndexFixing(ONIndex3M,I3058,TRUE,_xll.ohTrigger(RecalcTrigger,Trigger3M)),NA())</f>
        <v>2.0042539815374738E-2</v>
      </c>
      <c r="N3058" s="52">
        <f>IFERROR(_xll.qlIndexFixing(Index6M,$H3058,TRUE,_xll.ohTrigger(RecalcTrigger,Trigger6M)),NA())</f>
        <v>2.1658775168004504E-2</v>
      </c>
      <c r="O3058" s="52">
        <f>IFERROR(_xll.qlIndexFixing(ONIndex6M,I3058,TRUE,_xll.ohTrigger(RecalcTrigger,Trigger6M)),NA())</f>
        <v>2.1540341627659387E-2</v>
      </c>
      <c r="P3058" s="52">
        <f>IFERROR(_xll.qlIndexFixing(Index1Y,$H3058,TRUE,_xll.ohTrigger(RecalcTrigger,Trigger1Y)),NA())</f>
        <v>2.3586159911775938E-2</v>
      </c>
      <c r="Q3058" s="52">
        <f>IFERROR(_xll.qlIndexFixing(ONIndex1Y,I3058,TRUE,_xll.ohTrigger(RecalcTrigger,Trigger1Y)),NA())</f>
        <v>2.330816167416927E-2</v>
      </c>
    </row>
    <row r="3059" spans="2:17" x14ac:dyDescent="0.2">
      <c r="B3059" s="46" t="s">
        <v>51</v>
      </c>
      <c r="D3059" s="49">
        <f>_xll.qlCalendarAdvance(LocalCalendar,$D3058,B3059,"f",FALSE)</f>
        <v>61085</v>
      </c>
      <c r="E3059" s="49">
        <f>_xll.qlInterestRateIndexValueDate(IndexON,D3059)</f>
        <v>61085</v>
      </c>
      <c r="F3059" s="52">
        <f>IFERROR(_xll.qlIndexFixing(IndexON,D3059,TRUE,_xll.ohTrigger(RecalcTrigger,TriggerON)),NA())</f>
        <v>1.656125699202704E-2</v>
      </c>
      <c r="H3059" s="49">
        <f>_xll.qlCalendarAdvance(IborCalendar,$H3058,B3059,"f",FALSE)</f>
        <v>61065</v>
      </c>
      <c r="I3059" s="49">
        <f>_xll.qlInterestRateIndexValueDate(Index1M,$H3059)</f>
        <v>61067</v>
      </c>
      <c r="J3059" s="52">
        <f>IFERROR(_xll.qlIndexFixing(Index1M,$H3059,TRUE,_xll.ohTrigger(RecalcTrigger,Trigger1M)),NA())</f>
        <v>1.8522227833139265E-2</v>
      </c>
      <c r="K3059" s="52">
        <f>IFERROR(_xll.qlIndexFixing(ONIndex1M,I3059,TRUE,_xll.ohTrigger(RecalcTrigger,Trigger1M)),NA())</f>
        <v>1.8508899592690753E-2</v>
      </c>
      <c r="L3059" s="52">
        <f>IFERROR(_xll.qlIndexFixing(Index3M,H3059,TRUE,_xll.ohTrigger(RecalcTrigger,Trigger3M)),NA())</f>
        <v>2.0093393673889879E-2</v>
      </c>
      <c r="M3059" s="52">
        <f>IFERROR(_xll.qlIndexFixing(ONIndex3M,I3059,TRUE,_xll.ohTrigger(RecalcTrigger,Trigger3M)),NA())</f>
        <v>2.0042539815401383E-2</v>
      </c>
      <c r="N3059" s="52">
        <f>IFERROR(_xll.qlIndexFixing(Index6M,$H3059,TRUE,_xll.ohTrigger(RecalcTrigger,Trigger6M)),NA())</f>
        <v>2.165813163853831E-2</v>
      </c>
      <c r="O3059" s="52">
        <f>IFERROR(_xll.qlIndexFixing(ONIndex6M,I3059,TRUE,_xll.ohTrigger(RecalcTrigger,Trigger6M)),NA())</f>
        <v>2.1540347725395037E-2</v>
      </c>
      <c r="P3059" s="52">
        <f>IFERROR(_xll.qlIndexFixing(Index1Y,$H3059,TRUE,_xll.ohTrigger(RecalcTrigger,Trigger1Y)),NA())</f>
        <v>2.3586204875812356E-2</v>
      </c>
      <c r="Q3059" s="52">
        <f>IFERROR(_xll.qlIndexFixing(ONIndex1Y,I3059,TRUE,_xll.ohTrigger(RecalcTrigger,Trigger1Y)),NA())</f>
        <v>2.3308208117951423E-2</v>
      </c>
    </row>
    <row r="3060" spans="2:17" x14ac:dyDescent="0.2">
      <c r="B3060" s="46" t="s">
        <v>51</v>
      </c>
      <c r="D3060" s="49">
        <f>_xll.qlCalendarAdvance(LocalCalendar,$D3059,B3060,"f",FALSE)</f>
        <v>61092</v>
      </c>
      <c r="E3060" s="49">
        <f>_xll.qlInterestRateIndexValueDate(IndexON,D3060)</f>
        <v>61092</v>
      </c>
      <c r="F3060" s="52">
        <f>IFERROR(_xll.qlIndexFixing(IndexON,D3060,TRUE,_xll.ohTrigger(RecalcTrigger,TriggerON)),NA())</f>
        <v>1.656125699202704E-2</v>
      </c>
      <c r="H3060" s="49">
        <f>_xll.qlCalendarAdvance(IborCalendar,$H3059,B3060,"f",FALSE)</f>
        <v>61072</v>
      </c>
      <c r="I3060" s="49">
        <f>_xll.qlInterestRateIndexValueDate(Index1M,$H3060)</f>
        <v>61074</v>
      </c>
      <c r="J3060" s="52">
        <f>IFERROR(_xll.qlIndexFixing(Index1M,$H3060,TRUE,_xll.ohTrigger(RecalcTrigger,Trigger1M)),NA())</f>
        <v>1.8522227833139265E-2</v>
      </c>
      <c r="K3060" s="52">
        <f>IFERROR(_xll.qlIndexFixing(ONIndex1M,I3060,TRUE,_xll.ohTrigger(RecalcTrigger,Trigger1M)),NA())</f>
        <v>1.8508899592717398E-2</v>
      </c>
      <c r="L3060" s="52">
        <f>IFERROR(_xll.qlIndexFixing(Index3M,H3060,TRUE,_xll.ohTrigger(RecalcTrigger,Trigger3M)),NA())</f>
        <v>2.0093393673889879E-2</v>
      </c>
      <c r="M3060" s="52">
        <f>IFERROR(_xll.qlIndexFixing(ONIndex3M,I3060,TRUE,_xll.ohTrigger(RecalcTrigger,Trigger3M)),NA())</f>
        <v>2.0042539815374738E-2</v>
      </c>
      <c r="N3060" s="52">
        <f>IFERROR(_xll.qlIndexFixing(Index6M,$H3060,TRUE,_xll.ohTrigger(RecalcTrigger,Trigger6M)),NA())</f>
        <v>2.1658137622440548E-2</v>
      </c>
      <c r="O3060" s="52">
        <f>IFERROR(_xll.qlIndexFixing(ONIndex6M,I3060,TRUE,_xll.ohTrigger(RecalcTrigger,Trigger6M)),NA())</f>
        <v>2.1540353810420854E-2</v>
      </c>
      <c r="P3060" s="52">
        <f>IFERROR(_xll.qlIndexFixing(Index1Y,$H3060,TRUE,_xll.ohTrigger(RecalcTrigger,Trigger1Y)),NA())</f>
        <v>2.3586249740341451E-2</v>
      </c>
      <c r="Q3060" s="52">
        <f>IFERROR(_xll.qlIndexFixing(ONIndex1Y,I3060,TRUE,_xll.ohTrigger(RecalcTrigger,Trigger1Y)),NA())</f>
        <v>2.3308254464557976E-2</v>
      </c>
    </row>
    <row r="3061" spans="2:17" x14ac:dyDescent="0.2">
      <c r="B3061" s="46" t="s">
        <v>51</v>
      </c>
      <c r="D3061" s="49">
        <f>_xll.qlCalendarAdvance(LocalCalendar,$D3060,B3061,"f",FALSE)</f>
        <v>61099</v>
      </c>
      <c r="E3061" s="49">
        <f>_xll.qlInterestRateIndexValueDate(IndexON,D3061)</f>
        <v>61099</v>
      </c>
      <c r="F3061" s="52">
        <f>IFERROR(_xll.qlIndexFixing(IndexON,D3061,TRUE,_xll.ohTrigger(RecalcTrigger,TriggerON)),NA())</f>
        <v>1.656125699202704E-2</v>
      </c>
      <c r="H3061" s="49">
        <f>_xll.qlCalendarAdvance(IborCalendar,$H3060,B3061,"f",FALSE)</f>
        <v>61079</v>
      </c>
      <c r="I3061" s="49">
        <f>_xll.qlInterestRateIndexValueDate(Index1M,$H3061)</f>
        <v>61081</v>
      </c>
      <c r="J3061" s="52">
        <f>IFERROR(_xll.qlIndexFixing(Index1M,$H3061,TRUE,_xll.ohTrigger(RecalcTrigger,Trigger1M)),NA())</f>
        <v>1.8522227833139265E-2</v>
      </c>
      <c r="K3061" s="52">
        <f>IFERROR(_xll.qlIndexFixing(ONIndex1M,I3061,TRUE,_xll.ohTrigger(RecalcTrigger,Trigger1M)),NA())</f>
        <v>1.8508899592717398E-2</v>
      </c>
      <c r="L3061" s="52">
        <f>IFERROR(_xll.qlIndexFixing(Index3M,H3061,TRUE,_xll.ohTrigger(RecalcTrigger,Trigger3M)),NA())</f>
        <v>2.0093393673890729E-2</v>
      </c>
      <c r="M3061" s="52">
        <f>IFERROR(_xll.qlIndexFixing(ONIndex3M,I3061,TRUE,_xll.ohTrigger(RecalcTrigger,Trigger3M)),NA())</f>
        <v>2.0042539815348093E-2</v>
      </c>
      <c r="N3061" s="52">
        <f>IFERROR(_xll.qlIndexFixing(Index6M,$H3061,TRUE,_xll.ohTrigger(RecalcTrigger,Trigger6M)),NA())</f>
        <v>2.165814359344197E-2</v>
      </c>
      <c r="O3061" s="52">
        <f>IFERROR(_xll.qlIndexFixing(ONIndex6M,I3061,TRUE,_xll.ohTrigger(RecalcTrigger,Trigger6M)),NA())</f>
        <v>2.1540359882656901E-2</v>
      </c>
      <c r="P3061" s="52">
        <f>IFERROR(_xll.qlIndexFixing(Index1Y,$H3061,TRUE,_xll.ohTrigger(RecalcTrigger,Trigger1Y)),NA())</f>
        <v>2.3586294505363439E-2</v>
      </c>
      <c r="Q3061" s="52">
        <f>IFERROR(_xll.qlIndexFixing(ONIndex1Y,I3061,TRUE,_xll.ohTrigger(RecalcTrigger,Trigger1Y)),NA())</f>
        <v>2.3308300713935637E-2</v>
      </c>
    </row>
    <row r="3062" spans="2:17" x14ac:dyDescent="0.2">
      <c r="B3062" s="46" t="s">
        <v>51</v>
      </c>
      <c r="D3062" s="49">
        <f>_xll.qlCalendarAdvance(LocalCalendar,$D3061,B3062,"f",FALSE)</f>
        <v>61106</v>
      </c>
      <c r="E3062" s="49">
        <f>_xll.qlInterestRateIndexValueDate(IndexON,D3062)</f>
        <v>61106</v>
      </c>
      <c r="F3062" s="52">
        <f>IFERROR(_xll.qlIndexFixing(IndexON,D3062,TRUE,_xll.ohTrigger(RecalcTrigger,TriggerON)),NA())</f>
        <v>1.656125699202704E-2</v>
      </c>
      <c r="H3062" s="49">
        <f>_xll.qlCalendarAdvance(IborCalendar,$H3061,B3062,"f",FALSE)</f>
        <v>61086</v>
      </c>
      <c r="I3062" s="49">
        <f>_xll.qlInterestRateIndexValueDate(Index1M,$H3062)</f>
        <v>61092</v>
      </c>
      <c r="J3062" s="52">
        <f>IFERROR(_xll.qlIndexFixing(Index1M,$H3062,TRUE,_xll.ohTrigger(RecalcTrigger,Trigger1M)),NA())</f>
        <v>1.8521751604255066E-2</v>
      </c>
      <c r="K3062" s="52">
        <f>IFERROR(_xll.qlIndexFixing(ONIndex1M,I3062,TRUE,_xll.ohTrigger(RecalcTrigger,Trigger1M)),NA())</f>
        <v>1.8507948064927504E-2</v>
      </c>
      <c r="L3062" s="52">
        <f>IFERROR(_xll.qlIndexFixing(Index3M,H3062,TRUE,_xll.ohTrigger(RecalcTrigger,Trigger3M)),NA())</f>
        <v>2.0091714433166406E-2</v>
      </c>
      <c r="M3062" s="52">
        <f>IFERROR(_xll.qlIndexFixing(ONIndex3M,I3062,TRUE,_xll.ohTrigger(RecalcTrigger,Trigger3M)),NA())</f>
        <v>2.0041424076140402E-2</v>
      </c>
      <c r="N3062" s="52">
        <f>IFERROR(_xll.qlIndexFixing(Index6M,$H3062,TRUE,_xll.ohTrigger(RecalcTrigger,Trigger6M)),NA())</f>
        <v>2.1656853980630244E-2</v>
      </c>
      <c r="O3062" s="52">
        <f>IFERROR(_xll.qlIndexFixing(ONIndex6M,I3062,TRUE,_xll.ohTrigger(RecalcTrigger,Trigger6M)),NA())</f>
        <v>2.1539079809729245E-2</v>
      </c>
      <c r="P3062" s="52">
        <f>IFERROR(_xll.qlIndexFixing(Index1Y,$H3062,TRUE,_xll.ohTrigger(RecalcTrigger,Trigger1Y)),NA())</f>
        <v>2.3585595002666E-2</v>
      </c>
      <c r="Q3062" s="52">
        <f>IFERROR(_xll.qlIndexFixing(ONIndex1Y,I3062,TRUE,_xll.ohTrigger(RecalcTrigger,Trigger1Y)),NA())</f>
        <v>2.3306857668465852E-2</v>
      </c>
    </row>
    <row r="3063" spans="2:17" x14ac:dyDescent="0.2">
      <c r="B3063" s="46" t="s">
        <v>51</v>
      </c>
      <c r="D3063" s="49">
        <f>_xll.qlCalendarAdvance(LocalCalendar,$D3062,B3063,"f",FALSE)</f>
        <v>61113</v>
      </c>
      <c r="E3063" s="49">
        <f>_xll.qlInterestRateIndexValueDate(IndexON,D3063)</f>
        <v>61113</v>
      </c>
      <c r="F3063" s="52">
        <f>IFERROR(_xll.qlIndexFixing(IndexON,D3063,TRUE,_xll.ohTrigger(RecalcTrigger,TriggerON)),NA())</f>
        <v>1.656125699202704E-2</v>
      </c>
      <c r="H3063" s="49">
        <f>_xll.qlCalendarAdvance(IborCalendar,$H3062,B3063,"f",FALSE)</f>
        <v>61093</v>
      </c>
      <c r="I3063" s="49">
        <f>_xll.qlInterestRateIndexValueDate(Index1M,$H3063)</f>
        <v>61095</v>
      </c>
      <c r="J3063" s="52">
        <f>IFERROR(_xll.qlIndexFixing(Index1M,$H3063,TRUE,_xll.ohTrigger(RecalcTrigger,Trigger1M)),NA())</f>
        <v>1.8522227833136687E-2</v>
      </c>
      <c r="K3063" s="52">
        <f>IFERROR(_xll.qlIndexFixing(ONIndex1M,I3063,TRUE,_xll.ohTrigger(RecalcTrigger,Trigger1M)),NA())</f>
        <v>1.8508899592690753E-2</v>
      </c>
      <c r="L3063" s="52">
        <f>IFERROR(_xll.qlIndexFixing(Index3M,H3063,TRUE,_xll.ohTrigger(RecalcTrigger,Trigger3M)),NA())</f>
        <v>2.0091714433166406E-2</v>
      </c>
      <c r="M3063" s="52">
        <f>IFERROR(_xll.qlIndexFixing(ONIndex3M,I3063,TRUE,_xll.ohTrigger(RecalcTrigger,Trigger3M)),NA())</f>
        <v>2.0042539815401383E-2</v>
      </c>
      <c r="N3063" s="52">
        <f>IFERROR(_xll.qlIndexFixing(Index6M,$H3063,TRUE,_xll.ohTrigger(RecalcTrigger,Trigger6M)),NA())</f>
        <v>2.1658805020190606E-2</v>
      </c>
      <c r="O3063" s="52">
        <f>IFERROR(_xll.qlIndexFixing(ONIndex6M,I3063,TRUE,_xll.ohTrigger(RecalcTrigger,Trigger6M)),NA())</f>
        <v>2.1540371988786333E-2</v>
      </c>
      <c r="P3063" s="52">
        <f>IFERROR(_xll.qlIndexFixing(Index1Y,$H3063,TRUE,_xll.ohTrigger(RecalcTrigger,Trigger1Y)),NA())</f>
        <v>2.3586383736884577E-2</v>
      </c>
      <c r="Q3063" s="52">
        <f>IFERROR(_xll.qlIndexFixing(ONIndex1Y,I3063,TRUE,_xll.ohTrigger(RecalcTrigger,Trigger1Y)),NA())</f>
        <v>2.3308392921164156E-2</v>
      </c>
    </row>
    <row r="3064" spans="2:17" x14ac:dyDescent="0.2">
      <c r="B3064" s="46" t="s">
        <v>51</v>
      </c>
      <c r="D3064" s="49">
        <f>_xll.qlCalendarAdvance(LocalCalendar,$D3063,B3064,"f",FALSE)</f>
        <v>61120</v>
      </c>
      <c r="E3064" s="49">
        <f>_xll.qlInterestRateIndexValueDate(IndexON,D3064)</f>
        <v>61120</v>
      </c>
      <c r="F3064" s="52">
        <f>IFERROR(_xll.qlIndexFixing(IndexON,D3064,TRUE,_xll.ohTrigger(RecalcTrigger,TriggerON)),NA())</f>
        <v>1.656125699202704E-2</v>
      </c>
      <c r="H3064" s="49">
        <f>_xll.qlCalendarAdvance(IborCalendar,$H3063,B3064,"f",FALSE)</f>
        <v>61100</v>
      </c>
      <c r="I3064" s="49">
        <f>_xll.qlInterestRateIndexValueDate(Index1M,$H3064)</f>
        <v>61102</v>
      </c>
      <c r="J3064" s="52">
        <f>IFERROR(_xll.qlIndexFixing(Index1M,$H3064,TRUE,_xll.ohTrigger(RecalcTrigger,Trigger1M)),NA())</f>
        <v>1.8522227833139265E-2</v>
      </c>
      <c r="K3064" s="52">
        <f>IFERROR(_xll.qlIndexFixing(ONIndex1M,I3064,TRUE,_xll.ohTrigger(RecalcTrigger,Trigger1M)),NA())</f>
        <v>1.8508899592717398E-2</v>
      </c>
      <c r="L3064" s="52">
        <f>IFERROR(_xll.qlIndexFixing(Index3M,H3064,TRUE,_xll.ohTrigger(RecalcTrigger,Trigger3M)),NA())</f>
        <v>2.0091714433167283E-2</v>
      </c>
      <c r="M3064" s="52">
        <f>IFERROR(_xll.qlIndexFixing(ONIndex3M,I3064,TRUE,_xll.ohTrigger(RecalcTrigger,Trigger3M)),NA())</f>
        <v>2.0042539815401383E-2</v>
      </c>
      <c r="N3064" s="52">
        <f>IFERROR(_xll.qlIndexFixing(Index6M,$H3064,TRUE,_xll.ohTrigger(RecalcTrigger,Trigger6M)),NA())</f>
        <v>2.1658161429044802E-2</v>
      </c>
      <c r="O3064" s="52">
        <f>IFERROR(_xll.qlIndexFixing(ONIndex6M,I3064,TRUE,_xll.ohTrigger(RecalcTrigger,Trigger6M)),NA())</f>
        <v>2.1540378022733009E-2</v>
      </c>
      <c r="P3064" s="52">
        <f>IFERROR(_xll.qlIndexFixing(Index1Y,$H3064,TRUE,_xll.ohTrigger(RecalcTrigger,Trigger1Y)),NA())</f>
        <v>2.3586428203384378E-2</v>
      </c>
      <c r="Q3064" s="52">
        <f>IFERROR(_xll.qlIndexFixing(ONIndex1Y,I3064,TRUE,_xll.ohTrigger(RecalcTrigger,Trigger1Y)),NA())</f>
        <v>2.330843887904166E-2</v>
      </c>
    </row>
    <row r="3065" spans="2:17" x14ac:dyDescent="0.2">
      <c r="B3065" s="46" t="s">
        <v>51</v>
      </c>
      <c r="D3065" s="49">
        <f>_xll.qlCalendarAdvance(LocalCalendar,$D3064,B3065,"f",FALSE)</f>
        <v>61127</v>
      </c>
      <c r="E3065" s="49">
        <f>_xll.qlInterestRateIndexValueDate(IndexON,D3065)</f>
        <v>61127</v>
      </c>
      <c r="F3065" s="52">
        <f>IFERROR(_xll.qlIndexFixing(IndexON,D3065,TRUE,_xll.ohTrigger(RecalcTrigger,TriggerON)),NA())</f>
        <v>1.6561256991947104E-2</v>
      </c>
      <c r="H3065" s="49">
        <f>_xll.qlCalendarAdvance(IborCalendar,$H3064,B3065,"f",FALSE)</f>
        <v>61107</v>
      </c>
      <c r="I3065" s="49">
        <f>_xll.qlInterestRateIndexValueDate(Index1M,$H3065)</f>
        <v>61109</v>
      </c>
      <c r="J3065" s="52">
        <f>IFERROR(_xll.qlIndexFixing(Index1M,$H3065,TRUE,_xll.ohTrigger(RecalcTrigger,Trigger1M)),NA())</f>
        <v>1.8522227833139265E-2</v>
      </c>
      <c r="K3065" s="52">
        <f>IFERROR(_xll.qlIndexFixing(ONIndex1M,I3065,TRUE,_xll.ohTrigger(RecalcTrigger,Trigger1M)),NA())</f>
        <v>1.8508899592717398E-2</v>
      </c>
      <c r="L3065" s="52">
        <f>IFERROR(_xll.qlIndexFixing(Index3M,H3065,TRUE,_xll.ohTrigger(RecalcTrigger,Trigger3M)),NA())</f>
        <v>2.0091714433166406E-2</v>
      </c>
      <c r="M3065" s="52">
        <f>IFERROR(_xll.qlIndexFixing(ONIndex3M,I3065,TRUE,_xll.ohTrigger(RecalcTrigger,Trigger3M)),NA())</f>
        <v>2.0042539815374738E-2</v>
      </c>
      <c r="N3065" s="52">
        <f>IFERROR(_xll.qlIndexFixing(Index6M,$H3065,TRUE,_xll.ohTrigger(RecalcTrigger,Trigger6M)),NA())</f>
        <v>2.1658167348445126E-2</v>
      </c>
      <c r="O3065" s="52">
        <f>IFERROR(_xll.qlIndexFixing(ONIndex6M,I3065,TRUE,_xll.ohTrigger(RecalcTrigger,Trigger6M)),NA())</f>
        <v>2.1540384043916561E-2</v>
      </c>
      <c r="P3065" s="52">
        <f>IFERROR(_xll.qlIndexFixing(Index1Y,$H3065,TRUE,_xll.ohTrigger(RecalcTrigger,Trigger1Y)),NA())</f>
        <v>2.3587242239665053E-2</v>
      </c>
      <c r="Q3065" s="52">
        <f>IFERROR(_xll.qlIndexFixing(ONIndex1Y,I3065,TRUE,_xll.ohTrigger(RecalcTrigger,Trigger1Y)),NA())</f>
        <v>2.3308484739663626E-2</v>
      </c>
    </row>
    <row r="3066" spans="2:17" x14ac:dyDescent="0.2">
      <c r="B3066" s="46" t="s">
        <v>51</v>
      </c>
      <c r="D3066" s="49">
        <f>_xll.qlCalendarAdvance(LocalCalendar,$D3065,B3066,"f",FALSE)</f>
        <v>61134</v>
      </c>
      <c r="E3066" s="49">
        <f>_xll.qlInterestRateIndexValueDate(IndexON,D3066)</f>
        <v>61134</v>
      </c>
      <c r="F3066" s="52">
        <f>IFERROR(_xll.qlIndexFixing(IndexON,D3066,TRUE,_xll.ohTrigger(RecalcTrigger,TriggerON)),NA())</f>
        <v>1.656125699202704E-2</v>
      </c>
      <c r="H3066" s="49">
        <f>_xll.qlCalendarAdvance(IborCalendar,$H3065,B3066,"f",FALSE)</f>
        <v>61114</v>
      </c>
      <c r="I3066" s="49">
        <f>_xll.qlInterestRateIndexValueDate(Index1M,$H3066)</f>
        <v>61116</v>
      </c>
      <c r="J3066" s="52">
        <f>IFERROR(_xll.qlIndexFixing(Index1M,$H3066,TRUE,_xll.ohTrigger(RecalcTrigger,Trigger1M)),NA())</f>
        <v>1.8522704078346164E-2</v>
      </c>
      <c r="K3066" s="52">
        <f>IFERROR(_xll.qlIndexFixing(ONIndex1M,I3066,TRUE,_xll.ohTrigger(RecalcTrigger,Trigger1M)),NA())</f>
        <v>1.8509375381052795E-2</v>
      </c>
      <c r="L3066" s="52">
        <f>IFERROR(_xll.qlIndexFixing(Index3M,H3066,TRUE,_xll.ohTrigger(RecalcTrigger,Trigger3M)),NA())</f>
        <v>2.0091714433166406E-2</v>
      </c>
      <c r="M3066" s="52">
        <f>IFERROR(_xll.qlIndexFixing(ONIndex3M,I3066,TRUE,_xll.ohTrigger(RecalcTrigger,Trigger3M)),NA())</f>
        <v>2.0043097716067049E-2</v>
      </c>
      <c r="N3066" s="52">
        <f>IFERROR(_xll.qlIndexFixing(Index6M,$H3066,TRUE,_xll.ohTrigger(RecalcTrigger,Trigger6M)),NA())</f>
        <v>2.1658173254945928E-2</v>
      </c>
      <c r="O3066" s="52">
        <f>IFERROR(_xll.qlIndexFixing(ONIndex6M,I3066,TRUE,_xll.ohTrigger(RecalcTrigger,Trigger6M)),NA())</f>
        <v>2.1541034883632015E-2</v>
      </c>
      <c r="P3066" s="52">
        <f>IFERROR(_xll.qlIndexFixing(Index1Y,$H3066,TRUE,_xll.ohTrigger(RecalcTrigger,Trigger1Y)),NA())</f>
        <v>2.3586516837860484E-2</v>
      </c>
      <c r="Q3066" s="52">
        <f>IFERROR(_xll.qlIndexFixing(ONIndex1Y,I3066,TRUE,_xll.ohTrigger(RecalcTrigger,Trigger1Y)),NA())</f>
        <v>2.3309288301320841E-2</v>
      </c>
    </row>
    <row r="3067" spans="2:17" x14ac:dyDescent="0.2">
      <c r="B3067" s="46" t="s">
        <v>51</v>
      </c>
      <c r="D3067" s="49">
        <f>_xll.qlCalendarAdvance(LocalCalendar,$D3066,B3067,"f",FALSE)</f>
        <v>61141</v>
      </c>
      <c r="E3067" s="49">
        <f>_xll.qlInterestRateIndexValueDate(IndexON,D3067)</f>
        <v>61141</v>
      </c>
      <c r="F3067" s="52">
        <f>IFERROR(_xll.qlIndexFixing(IndexON,D3067,TRUE,_xll.ohTrigger(RecalcTrigger,TriggerON)),NA())</f>
        <v>1.6561256992106976E-2</v>
      </c>
      <c r="H3067" s="49">
        <f>_xll.qlCalendarAdvance(IborCalendar,$H3066,B3067,"f",FALSE)</f>
        <v>61121</v>
      </c>
      <c r="I3067" s="49">
        <f>_xll.qlInterestRateIndexValueDate(Index1M,$H3067)</f>
        <v>61123</v>
      </c>
      <c r="J3067" s="52">
        <f>IFERROR(_xll.qlIndexFixing(Index1M,$H3067,TRUE,_xll.ohTrigger(RecalcTrigger,Trigger1M)),NA())</f>
        <v>1.8522227833136687E-2</v>
      </c>
      <c r="K3067" s="52">
        <f>IFERROR(_xll.qlIndexFixing(ONIndex1M,I3067,TRUE,_xll.ohTrigger(RecalcTrigger,Trigger1M)),NA())</f>
        <v>1.8508899592690753E-2</v>
      </c>
      <c r="L3067" s="52">
        <f>IFERROR(_xll.qlIndexFixing(Index3M,H3067,TRUE,_xll.ohTrigger(RecalcTrigger,Trigger3M)),NA())</f>
        <v>2.0093393673890729E-2</v>
      </c>
      <c r="M3067" s="52">
        <f>IFERROR(_xll.qlIndexFixing(ONIndex3M,I3067,TRUE,_xll.ohTrigger(RecalcTrigger,Trigger3M)),NA())</f>
        <v>2.0042539815374738E-2</v>
      </c>
      <c r="N3067" s="52">
        <f>IFERROR(_xll.qlIndexFixing(Index6M,$H3067,TRUE,_xll.ohTrigger(RecalcTrigger,Trigger6M)),NA())</f>
        <v>2.1658179148545481E-2</v>
      </c>
      <c r="O3067" s="52">
        <f>IFERROR(_xll.qlIndexFixing(ONIndex6M,I3067,TRUE,_xll.ohTrigger(RecalcTrigger,Trigger6M)),NA())</f>
        <v>2.1540396048020938E-2</v>
      </c>
      <c r="P3067" s="52">
        <f>IFERROR(_xll.qlIndexFixing(Index1Y,$H3067,TRUE,_xll.ohTrigger(RecalcTrigger,Trigger1Y)),NA())</f>
        <v>2.3587330666635799E-2</v>
      </c>
      <c r="Q3067" s="52">
        <f>IFERROR(_xll.qlIndexFixing(ONIndex1Y,I3067,TRUE,_xll.ohTrigger(RecalcTrigger,Trigger1Y)),NA())</f>
        <v>2.3308576169327466E-2</v>
      </c>
    </row>
    <row r="3068" spans="2:17" x14ac:dyDescent="0.2">
      <c r="B3068" s="46" t="s">
        <v>51</v>
      </c>
      <c r="D3068" s="49">
        <f>_xll.qlCalendarAdvance(LocalCalendar,$D3067,B3068,"f",FALSE)</f>
        <v>61148</v>
      </c>
      <c r="E3068" s="49">
        <f>_xll.qlInterestRateIndexValueDate(IndexON,D3068)</f>
        <v>61148</v>
      </c>
      <c r="F3068" s="52">
        <f>IFERROR(_xll.qlIndexFixing(IndexON,D3068,TRUE,_xll.ohTrigger(RecalcTrigger,TriggerON)),NA())</f>
        <v>1.6561256992106976E-2</v>
      </c>
      <c r="H3068" s="49">
        <f>_xll.qlCalendarAdvance(IborCalendar,$H3067,B3068,"f",FALSE)</f>
        <v>61128</v>
      </c>
      <c r="I3068" s="49">
        <f>_xll.qlInterestRateIndexValueDate(Index1M,$H3068)</f>
        <v>61130</v>
      </c>
      <c r="J3068" s="52">
        <f>IFERROR(_xll.qlIndexFixing(Index1M,$H3068,TRUE,_xll.ohTrigger(RecalcTrigger,Trigger1M)),NA())</f>
        <v>1.8522227833136687E-2</v>
      </c>
      <c r="K3068" s="52">
        <f>IFERROR(_xll.qlIndexFixing(ONIndex1M,I3068,TRUE,_xll.ohTrigger(RecalcTrigger,Trigger1M)),NA())</f>
        <v>1.8508899592690753E-2</v>
      </c>
      <c r="L3068" s="52">
        <f>IFERROR(_xll.qlIndexFixing(Index3M,H3068,TRUE,_xll.ohTrigger(RecalcTrigger,Trigger3M)),NA())</f>
        <v>2.0093393673890729E-2</v>
      </c>
      <c r="M3068" s="52">
        <f>IFERROR(_xll.qlIndexFixing(ONIndex3M,I3068,TRUE,_xll.ohTrigger(RecalcTrigger,Trigger3M)),NA())</f>
        <v>2.0042539815401383E-2</v>
      </c>
      <c r="N3068" s="52">
        <f>IFERROR(_xll.qlIndexFixing(Index6M,$H3068,TRUE,_xll.ohTrigger(RecalcTrigger,Trigger6M)),NA())</f>
        <v>2.1658185029244652E-2</v>
      </c>
      <c r="O3068" s="52">
        <f>IFERROR(_xll.qlIndexFixing(ONIndex6M,I3068,TRUE,_xll.ohTrigger(RecalcTrigger,Trigger6M)),NA())</f>
        <v>2.1540402030915118E-2</v>
      </c>
      <c r="P3068" s="52">
        <f>IFERROR(_xll.qlIndexFixing(Index1Y,$H3068,TRUE,_xll.ohTrigger(RecalcTrigger,Trigger1Y)),NA())</f>
        <v>2.3586605074307081E-2</v>
      </c>
      <c r="Q3068" s="52">
        <f>IFERROR(_xll.qlIndexFixing(ONIndex1Y,I3068,TRUE,_xll.ohTrigger(RecalcTrigger,Trigger1Y)),NA())</f>
        <v>2.3308621738395985E-2</v>
      </c>
    </row>
    <row r="3069" spans="2:17" x14ac:dyDescent="0.2">
      <c r="B3069" s="46" t="s">
        <v>51</v>
      </c>
      <c r="D3069" s="49">
        <f>_xll.qlCalendarAdvance(LocalCalendar,$D3068,B3069,"f",FALSE)</f>
        <v>61155</v>
      </c>
      <c r="E3069" s="49">
        <f>_xll.qlInterestRateIndexValueDate(IndexON,D3069)</f>
        <v>61155</v>
      </c>
      <c r="F3069" s="52">
        <f>IFERROR(_xll.qlIndexFixing(IndexON,D3069,TRUE,_xll.ohTrigger(RecalcTrigger,TriggerON)),NA())</f>
        <v>1.656125699202704E-2</v>
      </c>
      <c r="H3069" s="49">
        <f>_xll.qlCalendarAdvance(IborCalendar,$H3068,B3069,"f",FALSE)</f>
        <v>61135</v>
      </c>
      <c r="I3069" s="49">
        <f>_xll.qlInterestRateIndexValueDate(Index1M,$H3069)</f>
        <v>61137</v>
      </c>
      <c r="J3069" s="52">
        <f>IFERROR(_xll.qlIndexFixing(Index1M,$H3069,TRUE,_xll.ohTrigger(RecalcTrigger,Trigger1M)),NA())</f>
        <v>1.8522227833136687E-2</v>
      </c>
      <c r="K3069" s="52">
        <f>IFERROR(_xll.qlIndexFixing(ONIndex1M,I3069,TRUE,_xll.ohTrigger(RecalcTrigger,Trigger1M)),NA())</f>
        <v>1.8508899592717398E-2</v>
      </c>
      <c r="L3069" s="52">
        <f>IFERROR(_xll.qlIndexFixing(Index3M,H3069,TRUE,_xll.ohTrigger(RecalcTrigger,Trigger3M)),NA())</f>
        <v>2.0093393673890729E-2</v>
      </c>
      <c r="M3069" s="52">
        <f>IFERROR(_xll.qlIndexFixing(ONIndex3M,I3069,TRUE,_xll.ohTrigger(RecalcTrigger,Trigger3M)),NA())</f>
        <v>2.0042539815401383E-2</v>
      </c>
      <c r="N3069" s="52">
        <f>IFERROR(_xll.qlIndexFixing(Index6M,$H3069,TRUE,_xll.ohTrigger(RecalcTrigger,Trigger6M)),NA())</f>
        <v>2.1658190897044304E-2</v>
      </c>
      <c r="O3069" s="52">
        <f>IFERROR(_xll.qlIndexFixing(ONIndex6M,I3069,TRUE,_xll.ohTrigger(RecalcTrigger,Trigger6M)),NA())</f>
        <v>2.1540408001046174E-2</v>
      </c>
      <c r="P3069" s="52">
        <f>IFERROR(_xll.qlIndexFixing(Index1Y,$H3069,TRUE,_xll.ohTrigger(RecalcTrigger,Trigger1Y)),NA())</f>
        <v>2.3586649043269611E-2</v>
      </c>
      <c r="Q3069" s="52">
        <f>IFERROR(_xll.qlIndexFixing(ONIndex1Y,I3069,TRUE,_xll.ohTrigger(RecalcTrigger,Trigger1Y)),NA())</f>
        <v>2.3308667210262257E-2</v>
      </c>
    </row>
    <row r="3070" spans="2:17" x14ac:dyDescent="0.2">
      <c r="B3070" s="46" t="s">
        <v>51</v>
      </c>
      <c r="D3070" s="49">
        <f>_xll.qlCalendarAdvance(LocalCalendar,$D3069,B3070,"f",FALSE)</f>
        <v>61162</v>
      </c>
      <c r="E3070" s="49">
        <f>_xll.qlInterestRateIndexValueDate(IndexON,D3070)</f>
        <v>61162</v>
      </c>
      <c r="F3070" s="52">
        <f>IFERROR(_xll.qlIndexFixing(IndexON,D3070,TRUE,_xll.ohTrigger(RecalcTrigger,TriggerON)),NA())</f>
        <v>1.656125699202704E-2</v>
      </c>
      <c r="H3070" s="49">
        <f>_xll.qlCalendarAdvance(IborCalendar,$H3069,B3070,"f",FALSE)</f>
        <v>61142</v>
      </c>
      <c r="I3070" s="49">
        <f>_xll.qlInterestRateIndexValueDate(Index1M,$H3070)</f>
        <v>61144</v>
      </c>
      <c r="J3070" s="52">
        <f>IFERROR(_xll.qlIndexFixing(Index1M,$H3070,TRUE,_xll.ohTrigger(RecalcTrigger,Trigger1M)),NA())</f>
        <v>1.8522227833139265E-2</v>
      </c>
      <c r="K3070" s="52">
        <f>IFERROR(_xll.qlIndexFixing(ONIndex1M,I3070,TRUE,_xll.ohTrigger(RecalcTrigger,Trigger1M)),NA())</f>
        <v>1.8509375381072779E-2</v>
      </c>
      <c r="L3070" s="52">
        <f>IFERROR(_xll.qlIndexFixing(Index3M,H3070,TRUE,_xll.ohTrigger(RecalcTrigger,Trigger3M)),NA())</f>
        <v>2.0093953462365619E-2</v>
      </c>
      <c r="M3070" s="52">
        <f>IFERROR(_xll.qlIndexFixing(ONIndex3M,I3070,TRUE,_xll.ohTrigger(RecalcTrigger,Trigger3M)),NA())</f>
        <v>2.0043097716067049E-2</v>
      </c>
      <c r="N3070" s="52">
        <f>IFERROR(_xll.qlIndexFixing(Index6M,$H3070,TRUE,_xll.ohTrigger(RecalcTrigger,Trigger6M)),NA())</f>
        <v>2.1658196751942707E-2</v>
      </c>
      <c r="O3070" s="52">
        <f>IFERROR(_xll.qlIndexFixing(ONIndex6M,I3070,TRUE,_xll.ohTrigger(RecalcTrigger,Trigger6M)),NA())</f>
        <v>2.154105878745094E-2</v>
      </c>
      <c r="P3070" s="52">
        <f>IFERROR(_xll.qlIndexFixing(Index1Y,$H3070,TRUE,_xll.ohTrigger(RecalcTrigger,Trigger1Y)),NA())</f>
        <v>2.3587462560737963E-2</v>
      </c>
      <c r="Q3070" s="52">
        <f>IFERROR(_xll.qlIndexFixing(ONIndex1Y,I3070,TRUE,_xll.ohTrigger(RecalcTrigger,Trigger1Y)),NA())</f>
        <v>2.3309470367223195E-2</v>
      </c>
    </row>
    <row r="3071" spans="2:17" x14ac:dyDescent="0.2">
      <c r="B3071" s="46" t="s">
        <v>51</v>
      </c>
      <c r="D3071" s="49">
        <f>_xll.qlCalendarAdvance(LocalCalendar,$D3070,B3071,"f",FALSE)</f>
        <v>61169</v>
      </c>
      <c r="E3071" s="49">
        <f>_xll.qlInterestRateIndexValueDate(IndexON,D3071)</f>
        <v>61169</v>
      </c>
      <c r="F3071" s="52">
        <f>IFERROR(_xll.qlIndexFixing(IndexON,D3071,TRUE,_xll.ohTrigger(RecalcTrigger,TriggerON)),NA())</f>
        <v>1.656125699202704E-2</v>
      </c>
      <c r="H3071" s="49">
        <f>_xll.qlCalendarAdvance(IborCalendar,$H3070,B3071,"f",FALSE)</f>
        <v>61149</v>
      </c>
      <c r="I3071" s="49">
        <f>_xll.qlInterestRateIndexValueDate(Index1M,$H3071)</f>
        <v>61151</v>
      </c>
      <c r="J3071" s="52">
        <f>IFERROR(_xll.qlIndexFixing(Index1M,$H3071,TRUE,_xll.ohTrigger(RecalcTrigger,Trigger1M)),NA())</f>
        <v>1.8522704078346164E-2</v>
      </c>
      <c r="K3071" s="52">
        <f>IFERROR(_xll.qlIndexFixing(ONIndex1M,I3071,TRUE,_xll.ohTrigger(RecalcTrigger,Trigger1M)),NA())</f>
        <v>1.8508899592717398E-2</v>
      </c>
      <c r="L3071" s="52">
        <f>IFERROR(_xll.qlIndexFixing(Index3M,H3071,TRUE,_xll.ohTrigger(RecalcTrigger,Trigger3M)),NA())</f>
        <v>2.009395346236478E-2</v>
      </c>
      <c r="M3071" s="52">
        <f>IFERROR(_xll.qlIndexFixing(ONIndex3M,I3071,TRUE,_xll.ohTrigger(RecalcTrigger,Trigger3M)),NA())</f>
        <v>2.0042539815374738E-2</v>
      </c>
      <c r="N3071" s="52">
        <f>IFERROR(_xll.qlIndexFixing(Index6M,$H3071,TRUE,_xll.ohTrigger(RecalcTrigger,Trigger6M)),NA())</f>
        <v>2.1658202593941592E-2</v>
      </c>
      <c r="O3071" s="52">
        <f>IFERROR(_xll.qlIndexFixing(ONIndex6M,I3071,TRUE,_xll.ohTrigger(RecalcTrigger,Trigger6M)),NA())</f>
        <v>2.154041990304556E-2</v>
      </c>
      <c r="P3071" s="52">
        <f>IFERROR(_xll.qlIndexFixing(Index1Y,$H3071,TRUE,_xll.ohTrigger(RecalcTrigger,Trigger1Y)),NA())</f>
        <v>2.3586736682670525E-2</v>
      </c>
      <c r="Q3071" s="52">
        <f>IFERROR(_xll.qlIndexFixing(ONIndex1Y,I3071,TRUE,_xll.ohTrigger(RecalcTrigger,Trigger1Y)),NA())</f>
        <v>2.3308757862414708E-2</v>
      </c>
    </row>
    <row r="3072" spans="2:17" x14ac:dyDescent="0.2">
      <c r="B3072" s="46" t="s">
        <v>51</v>
      </c>
      <c r="D3072" s="49">
        <f>_xll.qlCalendarAdvance(LocalCalendar,$D3071,B3072,"f",FALSE)</f>
        <v>61176</v>
      </c>
      <c r="E3072" s="49">
        <f>_xll.qlInterestRateIndexValueDate(IndexON,D3072)</f>
        <v>61176</v>
      </c>
      <c r="F3072" s="52">
        <f>IFERROR(_xll.qlIndexFixing(IndexON,D3072,TRUE,_xll.ohTrigger(RecalcTrigger,TriggerON)),NA())</f>
        <v>1.6561256991947104E-2</v>
      </c>
      <c r="H3072" s="49">
        <f>_xll.qlCalendarAdvance(IborCalendar,$H3071,B3072,"f",FALSE)</f>
        <v>61156</v>
      </c>
      <c r="I3072" s="49">
        <f>_xll.qlInterestRateIndexValueDate(Index1M,$H3072)</f>
        <v>61158</v>
      </c>
      <c r="J3072" s="52">
        <f>IFERROR(_xll.qlIndexFixing(Index1M,$H3072,TRUE,_xll.ohTrigger(RecalcTrigger,Trigger1M)),NA())</f>
        <v>1.8522227833136687E-2</v>
      </c>
      <c r="K3072" s="52">
        <f>IFERROR(_xll.qlIndexFixing(ONIndex1M,I3072,TRUE,_xll.ohTrigger(RecalcTrigger,Trigger1M)),NA())</f>
        <v>1.8508899592690753E-2</v>
      </c>
      <c r="L3072" s="52">
        <f>IFERROR(_xll.qlIndexFixing(Index3M,H3072,TRUE,_xll.ohTrigger(RecalcTrigger,Trigger3M)),NA())</f>
        <v>2.0093393673891579E-2</v>
      </c>
      <c r="M3072" s="52">
        <f>IFERROR(_xll.qlIndexFixing(ONIndex3M,I3072,TRUE,_xll.ohTrigger(RecalcTrigger,Trigger3M)),NA())</f>
        <v>2.0042539815374738E-2</v>
      </c>
      <c r="N3072" s="52">
        <f>IFERROR(_xll.qlIndexFixing(Index6M,$H3072,TRUE,_xll.ohTrigger(RecalcTrigger,Trigger6M)),NA())</f>
        <v>2.1658208423039661E-2</v>
      </c>
      <c r="O3072" s="52">
        <f>IFERROR(_xll.qlIndexFixing(ONIndex6M,I3072,TRUE,_xll.ohTrigger(RecalcTrigger,Trigger6M)),NA())</f>
        <v>2.154042583491389E-2</v>
      </c>
      <c r="P3072" s="52">
        <f>IFERROR(_xll.qlIndexFixing(Index1Y,$H3072,TRUE,_xll.ohTrigger(RecalcTrigger,Trigger1Y)),NA())</f>
        <v>2.3586780353110431E-2</v>
      </c>
      <c r="Q3072" s="52">
        <f>IFERROR(_xll.qlIndexFixing(ONIndex1Y,I3072,TRUE,_xll.ohTrigger(RecalcTrigger,Trigger1Y)),NA())</f>
        <v>2.3308803042700887E-2</v>
      </c>
    </row>
    <row r="3073" spans="2:17" x14ac:dyDescent="0.2">
      <c r="B3073" s="46" t="s">
        <v>51</v>
      </c>
      <c r="D3073" s="49">
        <f>_xll.qlCalendarAdvance(LocalCalendar,$D3072,B3073,"f",FALSE)</f>
        <v>61183</v>
      </c>
      <c r="E3073" s="49">
        <f>_xll.qlInterestRateIndexValueDate(IndexON,D3073)</f>
        <v>61183</v>
      </c>
      <c r="F3073" s="52">
        <f>IFERROR(_xll.qlIndexFixing(IndexON,D3073,TRUE,_xll.ohTrigger(RecalcTrigger,TriggerON)),NA())</f>
        <v>1.656125699202704E-2</v>
      </c>
      <c r="H3073" s="49">
        <f>_xll.qlCalendarAdvance(IborCalendar,$H3072,B3073,"f",FALSE)</f>
        <v>61163</v>
      </c>
      <c r="I3073" s="49">
        <f>_xll.qlInterestRateIndexValueDate(Index1M,$H3073)</f>
        <v>61165</v>
      </c>
      <c r="J3073" s="52">
        <f>IFERROR(_xll.qlIndexFixing(Index1M,$H3073,TRUE,_xll.ohTrigger(RecalcTrigger,Trigger1M)),NA())</f>
        <v>1.8522227833139265E-2</v>
      </c>
      <c r="K3073" s="52">
        <f>IFERROR(_xll.qlIndexFixing(ONIndex1M,I3073,TRUE,_xll.ohTrigger(RecalcTrigger,Trigger1M)),NA())</f>
        <v>1.8508899592664108E-2</v>
      </c>
      <c r="L3073" s="52">
        <f>IFERROR(_xll.qlIndexFixing(Index3M,H3073,TRUE,_xll.ohTrigger(RecalcTrigger,Trigger3M)),NA())</f>
        <v>2.0093393673889879E-2</v>
      </c>
      <c r="M3073" s="52">
        <f>IFERROR(_xll.qlIndexFixing(ONIndex3M,I3073,TRUE,_xll.ohTrigger(RecalcTrigger,Trigger3M)),NA())</f>
        <v>2.0042539815348093E-2</v>
      </c>
      <c r="N3073" s="52">
        <f>IFERROR(_xll.qlIndexFixing(Index6M,$H3073,TRUE,_xll.ohTrigger(RecalcTrigger,Trigger6M)),NA())</f>
        <v>2.1658214239237347E-2</v>
      </c>
      <c r="O3073" s="52">
        <f>IFERROR(_xll.qlIndexFixing(ONIndex6M,I3073,TRUE,_xll.ohTrigger(RecalcTrigger,Trigger6M)),NA())</f>
        <v>2.1540431753992451E-2</v>
      </c>
      <c r="P3073" s="52">
        <f>IFERROR(_xll.qlIndexFixing(Index1Y,$H3073,TRUE,_xll.ohTrigger(RecalcTrigger,Trigger1Y)),NA())</f>
        <v>2.3586823924041926E-2</v>
      </c>
      <c r="Q3073" s="52">
        <f>IFERROR(_xll.qlIndexFixing(ONIndex1Y,I3073,TRUE,_xll.ohTrigger(RecalcTrigger,Trigger1Y)),NA())</f>
        <v>2.330884812578482E-2</v>
      </c>
    </row>
    <row r="3074" spans="2:17" x14ac:dyDescent="0.2">
      <c r="B3074" s="46" t="s">
        <v>51</v>
      </c>
      <c r="D3074" s="49">
        <f>_xll.qlCalendarAdvance(LocalCalendar,$D3073,B3074,"f",FALSE)</f>
        <v>61190</v>
      </c>
      <c r="E3074" s="49">
        <f>_xll.qlInterestRateIndexValueDate(IndexON,D3074)</f>
        <v>61190</v>
      </c>
      <c r="F3074" s="52">
        <f>IFERROR(_xll.qlIndexFixing(IndexON,D3074,TRUE,_xll.ohTrigger(RecalcTrigger,TriggerON)),NA())</f>
        <v>1.6561256992106976E-2</v>
      </c>
      <c r="H3074" s="49">
        <f>_xll.qlCalendarAdvance(IborCalendar,$H3073,B3074,"f",FALSE)</f>
        <v>61170</v>
      </c>
      <c r="I3074" s="49">
        <f>_xll.qlInterestRateIndexValueDate(Index1M,$H3074)</f>
        <v>61172</v>
      </c>
      <c r="J3074" s="52">
        <f>IFERROR(_xll.qlIndexFixing(Index1M,$H3074,TRUE,_xll.ohTrigger(RecalcTrigger,Trigger1M)),NA())</f>
        <v>1.8522227833136687E-2</v>
      </c>
      <c r="K3074" s="52">
        <f>IFERROR(_xll.qlIndexFixing(ONIndex1M,I3074,TRUE,_xll.ohTrigger(RecalcTrigger,Trigger1M)),NA())</f>
        <v>1.8508899592717398E-2</v>
      </c>
      <c r="L3074" s="52">
        <f>IFERROR(_xll.qlIndexFixing(Index3M,H3074,TRUE,_xll.ohTrigger(RecalcTrigger,Trigger3M)),NA())</f>
        <v>2.0093393673890729E-2</v>
      </c>
      <c r="M3074" s="52">
        <f>IFERROR(_xll.qlIndexFixing(ONIndex3M,I3074,TRUE,_xll.ohTrigger(RecalcTrigger,Trigger3M)),NA())</f>
        <v>2.0042539815374738E-2</v>
      </c>
      <c r="N3074" s="52">
        <f>IFERROR(_xll.qlIndexFixing(Index6M,$H3074,TRUE,_xll.ohTrigger(RecalcTrigger,Trigger6M)),NA())</f>
        <v>2.1659519102755258E-2</v>
      </c>
      <c r="O3074" s="52">
        <f>IFERROR(_xll.qlIndexFixing(ONIndex6M,I3074,TRUE,_xll.ohTrigger(RecalcTrigger,Trigger6M)),NA())</f>
        <v>2.1540437660334533E-2</v>
      </c>
      <c r="P3074" s="52">
        <f>IFERROR(_xll.qlIndexFixing(Index1Y,$H3074,TRUE,_xll.ohTrigger(RecalcTrigger,Trigger1Y)),NA())</f>
        <v>2.3586867395466098E-2</v>
      </c>
      <c r="Q3074" s="52">
        <f>IFERROR(_xll.qlIndexFixing(ONIndex1Y,I3074,TRUE,_xll.ohTrigger(RecalcTrigger,Trigger1Y)),NA())</f>
        <v>2.3308893111719797E-2</v>
      </c>
    </row>
    <row r="3075" spans="2:17" x14ac:dyDescent="0.2">
      <c r="B3075" s="46" t="s">
        <v>51</v>
      </c>
      <c r="D3075" s="49">
        <f>_xll.qlCalendarAdvance(LocalCalendar,$D3074,B3075,"f",FALSE)</f>
        <v>61197</v>
      </c>
      <c r="E3075" s="49">
        <f>_xll.qlInterestRateIndexValueDate(IndexON,D3075)</f>
        <v>61197</v>
      </c>
      <c r="F3075" s="52">
        <f>IFERROR(_xll.qlIndexFixing(IndexON,D3075,TRUE,_xll.ohTrigger(RecalcTrigger,TriggerON)),NA())</f>
        <v>1.6561256992106976E-2</v>
      </c>
      <c r="H3075" s="49">
        <f>_xll.qlCalendarAdvance(IborCalendar,$H3074,B3075,"f",FALSE)</f>
        <v>61177</v>
      </c>
      <c r="I3075" s="49">
        <f>_xll.qlInterestRateIndexValueDate(Index1M,$H3075)</f>
        <v>61179</v>
      </c>
      <c r="J3075" s="52">
        <f>IFERROR(_xll.qlIndexFixing(Index1M,$H3075,TRUE,_xll.ohTrigger(RecalcTrigger,Trigger1M)),NA())</f>
        <v>1.8522227833136687E-2</v>
      </c>
      <c r="K3075" s="52">
        <f>IFERROR(_xll.qlIndexFixing(ONIndex1M,I3075,TRUE,_xll.ohTrigger(RecalcTrigger,Trigger1M)),NA())</f>
        <v>1.8509375381072779E-2</v>
      </c>
      <c r="L3075" s="52">
        <f>IFERROR(_xll.qlIndexFixing(Index3M,H3075,TRUE,_xll.ohTrigger(RecalcTrigger,Trigger3M)),NA())</f>
        <v>2.0093393673890729E-2</v>
      </c>
      <c r="M3075" s="52">
        <f>IFERROR(_xll.qlIndexFixing(ONIndex3M,I3075,TRUE,_xll.ohTrigger(RecalcTrigger,Trigger3M)),NA())</f>
        <v>2.0043097716067049E-2</v>
      </c>
      <c r="N3075" s="52">
        <f>IFERROR(_xll.qlIndexFixing(Index6M,$H3075,TRUE,_xll.ohTrigger(RecalcTrigger,Trigger6M)),NA())</f>
        <v>2.1658875349529087E-2</v>
      </c>
      <c r="O3075" s="52">
        <f>IFERROR(_xll.qlIndexFixing(ONIndex6M,I3075,TRUE,_xll.ohTrigger(RecalcTrigger,Trigger6M)),NA())</f>
        <v>2.1541088380179207E-2</v>
      </c>
      <c r="P3075" s="52">
        <f>IFERROR(_xll.qlIndexFixing(Index1Y,$H3075,TRUE,_xll.ohTrigger(RecalcTrigger,Trigger1Y)),NA())</f>
        <v>2.3586910767382948E-2</v>
      </c>
      <c r="Q3075" s="52">
        <f>IFERROR(_xll.qlIndexFixing(ONIndex1Y,I3075,TRUE,_xll.ohTrigger(RecalcTrigger,Trigger1Y)),NA())</f>
        <v>2.3309695762605553E-2</v>
      </c>
    </row>
    <row r="3076" spans="2:17" x14ac:dyDescent="0.2">
      <c r="B3076" s="46" t="s">
        <v>51</v>
      </c>
      <c r="D3076" s="49">
        <f>_xll.qlCalendarAdvance(LocalCalendar,$D3075,B3076,"f",FALSE)</f>
        <v>61204</v>
      </c>
      <c r="E3076" s="49">
        <f>_xll.qlInterestRateIndexValueDate(IndexON,D3076)</f>
        <v>61204</v>
      </c>
      <c r="F3076" s="52">
        <f>IFERROR(_xll.qlIndexFixing(IndexON,D3076,TRUE,_xll.ohTrigger(RecalcTrigger,TriggerON)),NA())</f>
        <v>1.656125699202704E-2</v>
      </c>
      <c r="H3076" s="49">
        <f>_xll.qlCalendarAdvance(IborCalendar,$H3075,B3076,"f",FALSE)</f>
        <v>61184</v>
      </c>
      <c r="I3076" s="49">
        <f>_xll.qlInterestRateIndexValueDate(Index1M,$H3076)</f>
        <v>61186</v>
      </c>
      <c r="J3076" s="52">
        <f>IFERROR(_xll.qlIndexFixing(Index1M,$H3076,TRUE,_xll.ohTrigger(RecalcTrigger,Trigger1M)),NA())</f>
        <v>1.8522227833136687E-2</v>
      </c>
      <c r="K3076" s="52">
        <f>IFERROR(_xll.qlIndexFixing(ONIndex1M,I3076,TRUE,_xll.ohTrigger(RecalcTrigger,Trigger1M)),NA())</f>
        <v>1.8508899592690753E-2</v>
      </c>
      <c r="L3076" s="52">
        <f>IFERROR(_xll.qlIndexFixing(Index3M,H3076,TRUE,_xll.ohTrigger(RecalcTrigger,Trigger3M)),NA())</f>
        <v>2.0093953462365619E-2</v>
      </c>
      <c r="M3076" s="52">
        <f>IFERROR(_xll.qlIndexFixing(ONIndex3M,I3076,TRUE,_xll.ohTrigger(RecalcTrigger,Trigger3M)),NA())</f>
        <v>2.0042539815401383E-2</v>
      </c>
      <c r="N3076" s="52">
        <f>IFERROR(_xll.qlIndexFixing(Index6M,$H3076,TRUE,_xll.ohTrigger(RecalcTrigger,Trigger6M)),NA())</f>
        <v>2.1658231610430262E-2</v>
      </c>
      <c r="O3076" s="52">
        <f>IFERROR(_xll.qlIndexFixing(ONIndex6M,I3076,TRUE,_xll.ohTrigger(RecalcTrigger,Trigger6M)),NA())</f>
        <v>2.1540449434729325E-2</v>
      </c>
      <c r="P3076" s="52">
        <f>IFERROR(_xll.qlIndexFixing(Index1Y,$H3076,TRUE,_xll.ohTrigger(RecalcTrigger,Trigger1Y)),NA())</f>
        <v>2.3586954039792038E-2</v>
      </c>
      <c r="Q3076" s="52">
        <f>IFERROR(_xll.qlIndexFixing(ONIndex1Y,I3076,TRUE,_xll.ohTrigger(RecalcTrigger,Trigger1Y)),NA())</f>
        <v>2.3308982791983013E-2</v>
      </c>
    </row>
    <row r="3077" spans="2:17" x14ac:dyDescent="0.2">
      <c r="B3077" s="46" t="s">
        <v>51</v>
      </c>
      <c r="D3077" s="49">
        <f>_xll.qlCalendarAdvance(LocalCalendar,$D3076,B3077,"f",FALSE)</f>
        <v>61211</v>
      </c>
      <c r="E3077" s="49">
        <f>_xll.qlInterestRateIndexValueDate(IndexON,D3077)</f>
        <v>61211</v>
      </c>
      <c r="F3077" s="52">
        <f>IFERROR(_xll.qlIndexFixing(IndexON,D3077,TRUE,_xll.ohTrigger(RecalcTrigger,TriggerON)),NA())</f>
        <v>1.656125699202704E-2</v>
      </c>
      <c r="H3077" s="49">
        <f>_xll.qlCalendarAdvance(IborCalendar,$H3076,B3077,"f",FALSE)</f>
        <v>61191</v>
      </c>
      <c r="I3077" s="49">
        <f>_xll.qlInterestRateIndexValueDate(Index1M,$H3077)</f>
        <v>61193</v>
      </c>
      <c r="J3077" s="52">
        <f>IFERROR(_xll.qlIndexFixing(Index1M,$H3077,TRUE,_xll.ohTrigger(RecalcTrigger,Trigger1M)),NA())</f>
        <v>1.8522227833139265E-2</v>
      </c>
      <c r="K3077" s="52">
        <f>IFERROR(_xll.qlIndexFixing(ONIndex1M,I3077,TRUE,_xll.ohTrigger(RecalcTrigger,Trigger1M)),NA())</f>
        <v>1.8508899592717398E-2</v>
      </c>
      <c r="L3077" s="52">
        <f>IFERROR(_xll.qlIndexFixing(Index3M,H3077,TRUE,_xll.ohTrigger(RecalcTrigger,Trigger3M)),NA())</f>
        <v>2.0093393673890729E-2</v>
      </c>
      <c r="M3077" s="52">
        <f>IFERROR(_xll.qlIndexFixing(ONIndex3M,I3077,TRUE,_xll.ohTrigger(RecalcTrigger,Trigger3M)),NA())</f>
        <v>2.0042539815374738E-2</v>
      </c>
      <c r="N3077" s="52">
        <f>IFERROR(_xll.qlIndexFixing(Index6M,$H3077,TRUE,_xll.ohTrigger(RecalcTrigger,Trigger6M)),NA())</f>
        <v>2.1658886890471483E-2</v>
      </c>
      <c r="O3077" s="52">
        <f>IFERROR(_xll.qlIndexFixing(ONIndex6M,I3077,TRUE,_xll.ohTrigger(RecalcTrigger,Trigger6M)),NA())</f>
        <v>2.1540455302808681E-2</v>
      </c>
      <c r="P3077" s="52">
        <f>IFERROR(_xll.qlIndexFixing(Index1Y,$H3077,TRUE,_xll.ohTrigger(RecalcTrigger,Trigger1Y)),NA())</f>
        <v>2.3586997212693368E-2</v>
      </c>
      <c r="Q3077" s="52">
        <f>IFERROR(_xll.qlIndexFixing(ONIndex1Y,I3077,TRUE,_xll.ohTrigger(RecalcTrigger,Trigger1Y)),NA())</f>
        <v>2.3309027486311251E-2</v>
      </c>
    </row>
    <row r="3078" spans="2:17" x14ac:dyDescent="0.2">
      <c r="B3078" s="46" t="s">
        <v>51</v>
      </c>
      <c r="D3078" s="49">
        <f>_xll.qlCalendarAdvance(LocalCalendar,$D3077,B3078,"f",FALSE)</f>
        <v>61218</v>
      </c>
      <c r="E3078" s="49">
        <f>_xll.qlInterestRateIndexValueDate(IndexON,D3078)</f>
        <v>61218</v>
      </c>
      <c r="F3078" s="52">
        <f>IFERROR(_xll.qlIndexFixing(IndexON,D3078,TRUE,_xll.ohTrigger(RecalcTrigger,TriggerON)),NA())</f>
        <v>1.656125699202704E-2</v>
      </c>
      <c r="H3078" s="49">
        <f>_xll.qlCalendarAdvance(IborCalendar,$H3077,B3078,"f",FALSE)</f>
        <v>61198</v>
      </c>
      <c r="I3078" s="49">
        <f>_xll.qlInterestRateIndexValueDate(Index1M,$H3078)</f>
        <v>61200</v>
      </c>
      <c r="J3078" s="52">
        <f>IFERROR(_xll.qlIndexFixing(Index1M,$H3078,TRUE,_xll.ohTrigger(RecalcTrigger,Trigger1M)),NA())</f>
        <v>1.8522227833136687E-2</v>
      </c>
      <c r="K3078" s="52">
        <f>IFERROR(_xll.qlIndexFixing(ONIndex1M,I3078,TRUE,_xll.ohTrigger(RecalcTrigger,Trigger1M)),NA())</f>
        <v>1.8508899592690753E-2</v>
      </c>
      <c r="L3078" s="52">
        <f>IFERROR(_xll.qlIndexFixing(Index3M,H3078,TRUE,_xll.ohTrigger(RecalcTrigger,Trigger3M)),NA())</f>
        <v>2.0093393673890729E-2</v>
      </c>
      <c r="M3078" s="52">
        <f>IFERROR(_xll.qlIndexFixing(ONIndex3M,I3078,TRUE,_xll.ohTrigger(RecalcTrigger,Trigger3M)),NA())</f>
        <v>2.0042539815374738E-2</v>
      </c>
      <c r="N3078" s="52">
        <f>IFERROR(_xll.qlIndexFixing(Index6M,$H3078,TRUE,_xll.ohTrigger(RecalcTrigger,Trigger6M)),NA())</f>
        <v>2.1658243126723046E-2</v>
      </c>
      <c r="O3078" s="52">
        <f>IFERROR(_xll.qlIndexFixing(ONIndex6M,I3078,TRUE,_xll.ohTrigger(RecalcTrigger,Trigger6M)),NA())</f>
        <v>2.1540461158098267E-2</v>
      </c>
      <c r="P3078" s="52">
        <f>IFERROR(_xll.qlIndexFixing(Index1Y,$H3078,TRUE,_xll.ohTrigger(RecalcTrigger,Trigger1Y)),NA())</f>
        <v>2.3587040286086939E-2</v>
      </c>
      <c r="Q3078" s="52">
        <f>IFERROR(_xll.qlIndexFixing(ONIndex1Y,I3078,TRUE,_xll.ohTrigger(RecalcTrigger,Trigger1Y)),NA())</f>
        <v>2.3309072083437243E-2</v>
      </c>
    </row>
    <row r="3079" spans="2:17" x14ac:dyDescent="0.2">
      <c r="B3079" s="46" t="s">
        <v>51</v>
      </c>
      <c r="D3079" s="49">
        <f>_xll.qlCalendarAdvance(LocalCalendar,$D3078,B3079,"f",FALSE)</f>
        <v>61225</v>
      </c>
      <c r="E3079" s="49">
        <f>_xll.qlInterestRateIndexValueDate(IndexON,D3079)</f>
        <v>61225</v>
      </c>
      <c r="F3079" s="52">
        <f>IFERROR(_xll.qlIndexFixing(IndexON,D3079,TRUE,_xll.ohTrigger(RecalcTrigger,TriggerON)),NA())</f>
        <v>1.6561256992106976E-2</v>
      </c>
      <c r="H3079" s="49">
        <f>_xll.qlCalendarAdvance(IborCalendar,$H3078,B3079,"f",FALSE)</f>
        <v>61205</v>
      </c>
      <c r="I3079" s="49">
        <f>_xll.qlInterestRateIndexValueDate(Index1M,$H3079)</f>
        <v>61207</v>
      </c>
      <c r="J3079" s="52">
        <f>IFERROR(_xll.qlIndexFixing(Index1M,$H3079,TRUE,_xll.ohTrigger(RecalcTrigger,Trigger1M)),NA())</f>
        <v>1.8523180339876755E-2</v>
      </c>
      <c r="K3079" s="52">
        <f>IFERROR(_xll.qlIndexFixing(ONIndex1M,I3079,TRUE,_xll.ohTrigger(RecalcTrigger,Trigger1M)),NA())</f>
        <v>1.8508899592690753E-2</v>
      </c>
      <c r="L3079" s="52">
        <f>IFERROR(_xll.qlIndexFixing(Index3M,H3079,TRUE,_xll.ohTrigger(RecalcTrigger,Trigger3M)),NA())</f>
        <v>2.0093393673890729E-2</v>
      </c>
      <c r="M3079" s="52">
        <f>IFERROR(_xll.qlIndexFixing(ONIndex3M,I3079,TRUE,_xll.ohTrigger(RecalcTrigger,Trigger3M)),NA())</f>
        <v>2.0042539815374738E-2</v>
      </c>
      <c r="N3079" s="52">
        <f>IFERROR(_xll.qlIndexFixing(Index6M,$H3079,TRUE,_xll.ohTrigger(RecalcTrigger,Trigger6M)),NA())</f>
        <v>2.1658898379808274E-2</v>
      </c>
      <c r="O3079" s="52">
        <f>IFERROR(_xll.qlIndexFixing(ONIndex6M,I3079,TRUE,_xll.ohTrigger(RecalcTrigger,Trigger6M)),NA())</f>
        <v>2.1540467000598085E-2</v>
      </c>
      <c r="P3079" s="52">
        <f>IFERROR(_xll.qlIndexFixing(Index1Y,$H3079,TRUE,_xll.ohTrigger(RecalcTrigger,Trigger1Y)),NA())</f>
        <v>2.3587852869287138E-2</v>
      </c>
      <c r="Q3079" s="52">
        <f>IFERROR(_xll.qlIndexFixing(ONIndex1Y,I3079,TRUE,_xll.ohTrigger(RecalcTrigger,Trigger1Y)),NA())</f>
        <v>2.330911658341428E-2</v>
      </c>
    </row>
    <row r="3080" spans="2:17" x14ac:dyDescent="0.2">
      <c r="B3080" s="46" t="s">
        <v>51</v>
      </c>
      <c r="D3080" s="49">
        <f>_xll.qlCalendarAdvance(LocalCalendar,$D3079,B3080,"f",FALSE)</f>
        <v>61232</v>
      </c>
      <c r="E3080" s="49">
        <f>_xll.qlInterestRateIndexValueDate(IndexON,D3080)</f>
        <v>61232</v>
      </c>
      <c r="F3080" s="52">
        <f>IFERROR(_xll.qlIndexFixing(IndexON,D3080,TRUE,_xll.ohTrigger(RecalcTrigger,TriggerON)),NA())</f>
        <v>1.656125699202704E-2</v>
      </c>
      <c r="H3080" s="49">
        <f>_xll.qlCalendarAdvance(IborCalendar,$H3079,B3080,"f",FALSE)</f>
        <v>61212</v>
      </c>
      <c r="I3080" s="49">
        <f>_xll.qlInterestRateIndexValueDate(Index1M,$H3080)</f>
        <v>61214</v>
      </c>
      <c r="J3080" s="52">
        <f>IFERROR(_xll.qlIndexFixing(Index1M,$H3080,TRUE,_xll.ohTrigger(RecalcTrigger,Trigger1M)),NA())</f>
        <v>1.8522704078343666E-2</v>
      </c>
      <c r="K3080" s="52">
        <f>IFERROR(_xll.qlIndexFixing(ONIndex1M,I3080,TRUE,_xll.ohTrigger(RecalcTrigger,Trigger1M)),NA())</f>
        <v>1.8508899592664108E-2</v>
      </c>
      <c r="L3080" s="52">
        <f>IFERROR(_xll.qlIndexFixing(Index3M,H3080,TRUE,_xll.ohTrigger(RecalcTrigger,Trigger3M)),NA())</f>
        <v>2.0093393673890729E-2</v>
      </c>
      <c r="M3080" s="52">
        <f>IFERROR(_xll.qlIndexFixing(ONIndex3M,I3080,TRUE,_xll.ohTrigger(RecalcTrigger,Trigger3M)),NA())</f>
        <v>2.0042539815374738E-2</v>
      </c>
      <c r="N3080" s="52">
        <f>IFERROR(_xll.qlIndexFixing(Index6M,$H3080,TRUE,_xll.ohTrigger(RecalcTrigger,Trigger6M)),NA())</f>
        <v>2.1658254591415595E-2</v>
      </c>
      <c r="O3080" s="52">
        <f>IFERROR(_xll.qlIndexFixing(ONIndex6M,I3080,TRUE,_xll.ohTrigger(RecalcTrigger,Trigger6M)),NA())</f>
        <v>2.1540472830361423E-2</v>
      </c>
      <c r="P3080" s="52">
        <f>IFERROR(_xll.qlIndexFixing(Index1Y,$H3080,TRUE,_xll.ohTrigger(RecalcTrigger,Trigger1Y)),NA())</f>
        <v>2.3587126134351676E-2</v>
      </c>
      <c r="Q3080" s="52">
        <f>IFERROR(_xll.qlIndexFixing(ONIndex1Y,I3080,TRUE,_xll.ohTrigger(RecalcTrigger,Trigger1Y)),NA())</f>
        <v>2.330916098613578E-2</v>
      </c>
    </row>
    <row r="3081" spans="2:17" x14ac:dyDescent="0.2">
      <c r="B3081" s="46" t="s">
        <v>51</v>
      </c>
      <c r="D3081" s="49">
        <f>_xll.qlCalendarAdvance(LocalCalendar,$D3080,B3081,"f",FALSE)</f>
        <v>61239</v>
      </c>
      <c r="E3081" s="49">
        <f>_xll.qlInterestRateIndexValueDate(IndexON,D3081)</f>
        <v>61239</v>
      </c>
      <c r="F3081" s="52">
        <f>IFERROR(_xll.qlIndexFixing(IndexON,D3081,TRUE,_xll.ohTrigger(RecalcTrigger,TriggerON)),NA())</f>
        <v>1.656125699202704E-2</v>
      </c>
      <c r="H3081" s="49">
        <f>_xll.qlCalendarAdvance(IborCalendar,$H3080,B3081,"f",FALSE)</f>
        <v>61219</v>
      </c>
      <c r="I3081" s="49">
        <f>_xll.qlInterestRateIndexValueDate(Index1M,$H3081)</f>
        <v>61221</v>
      </c>
      <c r="J3081" s="52">
        <f>IFERROR(_xll.qlIndexFixing(Index1M,$H3081,TRUE,_xll.ohTrigger(RecalcTrigger,Trigger1M)),NA())</f>
        <v>1.8522227833136687E-2</v>
      </c>
      <c r="K3081" s="52">
        <f>IFERROR(_xll.qlIndexFixing(ONIndex1M,I3081,TRUE,_xll.ohTrigger(RecalcTrigger,Trigger1M)),NA())</f>
        <v>1.8508899592690753E-2</v>
      </c>
      <c r="L3081" s="52">
        <f>IFERROR(_xll.qlIndexFixing(Index3M,H3081,TRUE,_xll.ohTrigger(RecalcTrigger,Trigger3M)),NA())</f>
        <v>2.0093393673890729E-2</v>
      </c>
      <c r="M3081" s="52">
        <f>IFERROR(_xll.qlIndexFixing(ONIndex3M,I3081,TRUE,_xll.ohTrigger(RecalcTrigger,Trigger3M)),NA())</f>
        <v>2.0042539815374738E-2</v>
      </c>
      <c r="N3081" s="52">
        <f>IFERROR(_xll.qlIndexFixing(Index6M,$H3081,TRUE,_xll.ohTrigger(RecalcTrigger,Trigger6M)),NA())</f>
        <v>2.1658260304411075E-2</v>
      </c>
      <c r="O3081" s="52">
        <f>IFERROR(_xll.qlIndexFixing(ONIndex6M,I3081,TRUE,_xll.ohTrigger(RecalcTrigger,Trigger6M)),NA())</f>
        <v>2.1540478647388284E-2</v>
      </c>
      <c r="P3081" s="52">
        <f>IFERROR(_xll.qlIndexFixing(Index1Y,$H3081,TRUE,_xll.ohTrigger(RecalcTrigger,Trigger1Y)),NA())</f>
        <v>2.3587168909221971E-2</v>
      </c>
      <c r="Q3081" s="52">
        <f>IFERROR(_xll.qlIndexFixing(ONIndex1Y,I3081,TRUE,_xll.ohTrigger(RecalcTrigger,Trigger1Y)),NA())</f>
        <v>2.3309205291708324E-2</v>
      </c>
    </row>
    <row r="3082" spans="2:17" x14ac:dyDescent="0.2">
      <c r="B3082" s="46" t="s">
        <v>51</v>
      </c>
      <c r="D3082" s="49">
        <f>_xll.qlCalendarAdvance(LocalCalendar,$D3081,B3082,"f",FALSE)</f>
        <v>61246</v>
      </c>
      <c r="E3082" s="49">
        <f>_xll.qlInterestRateIndexValueDate(IndexON,D3082)</f>
        <v>61246</v>
      </c>
      <c r="F3082" s="52">
        <f>IFERROR(_xll.qlIndexFixing(IndexON,D3082,TRUE,_xll.ohTrigger(RecalcTrigger,TriggerON)),NA())</f>
        <v>1.656125699202704E-2</v>
      </c>
      <c r="H3082" s="49">
        <f>_xll.qlCalendarAdvance(IborCalendar,$H3081,B3082,"f",FALSE)</f>
        <v>61226</v>
      </c>
      <c r="I3082" s="49">
        <f>_xll.qlInterestRateIndexValueDate(Index1M,$H3082)</f>
        <v>61228</v>
      </c>
      <c r="J3082" s="52">
        <f>IFERROR(_xll.qlIndexFixing(Index1M,$H3082,TRUE,_xll.ohTrigger(RecalcTrigger,Trigger1M)),NA())</f>
        <v>1.8522227833139265E-2</v>
      </c>
      <c r="K3082" s="52">
        <f>IFERROR(_xll.qlIndexFixing(ONIndex1M,I3082,TRUE,_xll.ohTrigger(RecalcTrigger,Trigger1M)),NA())</f>
        <v>1.8508899592690753E-2</v>
      </c>
      <c r="L3082" s="52">
        <f>IFERROR(_xll.qlIndexFixing(Index3M,H3082,TRUE,_xll.ohTrigger(RecalcTrigger,Trigger3M)),NA())</f>
        <v>2.0093393673890729E-2</v>
      </c>
      <c r="M3082" s="52">
        <f>IFERROR(_xll.qlIndexFixing(ONIndex3M,I3082,TRUE,_xll.ohTrigger(RecalcTrigger,Trigger3M)),NA())</f>
        <v>2.0042539815374738E-2</v>
      </c>
      <c r="N3082" s="52">
        <f>IFERROR(_xll.qlIndexFixing(Index6M,$H3082,TRUE,_xll.ohTrigger(RecalcTrigger,Trigger6M)),NA())</f>
        <v>2.1658915517056454E-2</v>
      </c>
      <c r="O3082" s="52">
        <f>IFERROR(_xll.qlIndexFixing(ONIndex6M,I3082,TRUE,_xll.ohTrigger(RecalcTrigger,Trigger6M)),NA())</f>
        <v>2.154048445165202E-2</v>
      </c>
      <c r="P3082" s="52">
        <f>IFERROR(_xll.qlIndexFixing(Index1Y,$H3082,TRUE,_xll.ohTrigger(RecalcTrigger,Trigger1Y)),NA())</f>
        <v>2.358721158458494E-2</v>
      </c>
      <c r="Q3082" s="52">
        <f>IFERROR(_xll.qlIndexFixing(ONIndex1Y,I3082,TRUE,_xll.ohTrigger(RecalcTrigger,Trigger1Y)),NA())</f>
        <v>2.3309249500078622E-2</v>
      </c>
    </row>
    <row r="3083" spans="2:17" x14ac:dyDescent="0.2">
      <c r="B3083" s="46" t="s">
        <v>51</v>
      </c>
      <c r="D3083" s="49">
        <f>_xll.qlCalendarAdvance(LocalCalendar,$D3082,B3083,"f",FALSE)</f>
        <v>61253</v>
      </c>
      <c r="E3083" s="49">
        <f>_xll.qlInterestRateIndexValueDate(IndexON,D3083)</f>
        <v>61253</v>
      </c>
      <c r="F3083" s="52">
        <f>IFERROR(_xll.qlIndexFixing(IndexON,D3083,TRUE,_xll.ohTrigger(RecalcTrigger,TriggerON)),NA())</f>
        <v>1.656125699202704E-2</v>
      </c>
      <c r="H3083" s="49">
        <f>_xll.qlCalendarAdvance(IborCalendar,$H3082,B3083,"f",FALSE)</f>
        <v>61233</v>
      </c>
      <c r="I3083" s="49">
        <f>_xll.qlInterestRateIndexValueDate(Index1M,$H3083)</f>
        <v>61235</v>
      </c>
      <c r="J3083" s="52">
        <f>IFERROR(_xll.qlIndexFixing(Index1M,$H3083,TRUE,_xll.ohTrigger(RecalcTrigger,Trigger1M)),NA())</f>
        <v>1.8522227833139265E-2</v>
      </c>
      <c r="K3083" s="52">
        <f>IFERROR(_xll.qlIndexFixing(ONIndex1M,I3083,TRUE,_xll.ohTrigger(RecalcTrigger,Trigger1M)),NA())</f>
        <v>1.8509375381052795E-2</v>
      </c>
      <c r="L3083" s="52">
        <f>IFERROR(_xll.qlIndexFixing(Index3M,H3083,TRUE,_xll.ohTrigger(RecalcTrigger,Trigger3M)),NA())</f>
        <v>2.0093393673891579E-2</v>
      </c>
      <c r="M3083" s="52">
        <f>IFERROR(_xll.qlIndexFixing(ONIndex3M,I3083,TRUE,_xll.ohTrigger(RecalcTrigger,Trigger3M)),NA())</f>
        <v>2.0043097716087033E-2</v>
      </c>
      <c r="N3083" s="52">
        <f>IFERROR(_xll.qlIndexFixing(Index6M,$H3083,TRUE,_xll.ohTrigger(RecalcTrigger,Trigger6M)),NA())</f>
        <v>2.1658271691701755E-2</v>
      </c>
      <c r="O3083" s="52">
        <f>IFERROR(_xll.qlIndexFixing(ONIndex6M,I3083,TRUE,_xll.ohTrigger(RecalcTrigger,Trigger6M)),NA())</f>
        <v>2.1541135064915284E-2</v>
      </c>
      <c r="P3083" s="52">
        <f>IFERROR(_xll.qlIndexFixing(Index1Y,$H3083,TRUE,_xll.ohTrigger(RecalcTrigger,Trigger1Y)),NA())</f>
        <v>2.3588023752387201E-2</v>
      </c>
      <c r="Q3083" s="52">
        <f>IFERROR(_xll.qlIndexFixing(ONIndex1Y,I3083,TRUE,_xll.ohTrigger(RecalcTrigger,Trigger1Y)),NA())</f>
        <v>2.3310051340932336E-2</v>
      </c>
    </row>
    <row r="3084" spans="2:17" x14ac:dyDescent="0.2">
      <c r="B3084" s="46" t="s">
        <v>51</v>
      </c>
      <c r="D3084" s="49">
        <f>_xll.qlCalendarAdvance(LocalCalendar,$D3083,B3084,"f",FALSE)</f>
        <v>61260</v>
      </c>
      <c r="E3084" s="49">
        <f>_xll.qlInterestRateIndexValueDate(IndexON,D3084)</f>
        <v>61260</v>
      </c>
      <c r="F3084" s="52">
        <f>IFERROR(_xll.qlIndexFixing(IndexON,D3084,TRUE,_xll.ohTrigger(RecalcTrigger,TriggerON)),NA())</f>
        <v>1.656125699202704E-2</v>
      </c>
      <c r="H3084" s="49">
        <f>_xll.qlCalendarAdvance(IborCalendar,$H3083,B3084,"f",FALSE)</f>
        <v>61240</v>
      </c>
      <c r="I3084" s="49">
        <f>_xll.qlInterestRateIndexValueDate(Index1M,$H3084)</f>
        <v>61242</v>
      </c>
      <c r="J3084" s="52">
        <f>IFERROR(_xll.qlIndexFixing(Index1M,$H3084,TRUE,_xll.ohTrigger(RecalcTrigger,Trigger1M)),NA())</f>
        <v>1.8522227833139265E-2</v>
      </c>
      <c r="K3084" s="52">
        <f>IFERROR(_xll.qlIndexFixing(ONIndex1M,I3084,TRUE,_xll.ohTrigger(RecalcTrigger,Trigger1M)),NA())</f>
        <v>1.8509375381052795E-2</v>
      </c>
      <c r="L3084" s="52">
        <f>IFERROR(_xll.qlIndexFixing(Index3M,H3084,TRUE,_xll.ohTrigger(RecalcTrigger,Trigger3M)),NA())</f>
        <v>2.0091714433166406E-2</v>
      </c>
      <c r="M3084" s="52">
        <f>IFERROR(_xll.qlIndexFixing(ONIndex3M,I3084,TRUE,_xll.ohTrigger(RecalcTrigger,Trigger3M)),NA())</f>
        <v>2.0043097716047065E-2</v>
      </c>
      <c r="N3084" s="52">
        <f>IFERROR(_xll.qlIndexFixing(Index6M,$H3084,TRUE,_xll.ohTrigger(RecalcTrigger,Trigger6M)),NA())</f>
        <v>2.1656328987077467E-2</v>
      </c>
      <c r="O3084" s="52">
        <f>IFERROR(_xll.qlIndexFixing(ONIndex6M,I3084,TRUE,_xll.ohTrigger(RecalcTrigger,Trigger6M)),NA())</f>
        <v>2.1541140843073237E-2</v>
      </c>
      <c r="P3084" s="52">
        <f>IFERROR(_xll.qlIndexFixing(Index1Y,$H3084,TRUE,_xll.ohTrigger(RecalcTrigger,Trigger1Y)),NA())</f>
        <v>2.3588066224377254E-2</v>
      </c>
      <c r="Q3084" s="52">
        <f>IFERROR(_xll.qlIndexFixing(ONIndex1Y,I3084,TRUE,_xll.ohTrigger(RecalcTrigger,Trigger1Y)),NA())</f>
        <v>2.3310095350828064E-2</v>
      </c>
    </row>
    <row r="3085" spans="2:17" x14ac:dyDescent="0.2">
      <c r="B3085" s="46" t="s">
        <v>51</v>
      </c>
      <c r="D3085" s="49">
        <f>_xll.qlCalendarAdvance(LocalCalendar,$D3084,B3085,"f",FALSE)</f>
        <v>61267</v>
      </c>
      <c r="E3085" s="49">
        <f>_xll.qlInterestRateIndexValueDate(IndexON,D3085)</f>
        <v>61267</v>
      </c>
      <c r="F3085" s="52">
        <f>IFERROR(_xll.qlIndexFixing(IndexON,D3085,TRUE,_xll.ohTrigger(RecalcTrigger,TriggerON)),NA())</f>
        <v>1.656125699202704E-2</v>
      </c>
      <c r="H3085" s="49">
        <f>_xll.qlCalendarAdvance(IborCalendar,$H3084,B3085,"f",FALSE)</f>
        <v>61247</v>
      </c>
      <c r="I3085" s="49">
        <f>_xll.qlInterestRateIndexValueDate(Index1M,$H3085)</f>
        <v>61249</v>
      </c>
      <c r="J3085" s="52">
        <f>IFERROR(_xll.qlIndexFixing(Index1M,$H3085,TRUE,_xll.ohTrigger(RecalcTrigger,Trigger1M)),NA())</f>
        <v>1.8522704078343666E-2</v>
      </c>
      <c r="K3085" s="52">
        <f>IFERROR(_xll.qlIndexFixing(ONIndex1M,I3085,TRUE,_xll.ohTrigger(RecalcTrigger,Trigger1M)),NA())</f>
        <v>1.8508899592690753E-2</v>
      </c>
      <c r="L3085" s="52">
        <f>IFERROR(_xll.qlIndexFixing(Index3M,H3085,TRUE,_xll.ohTrigger(RecalcTrigger,Trigger3M)),NA())</f>
        <v>2.0091714433167283E-2</v>
      </c>
      <c r="M3085" s="52">
        <f>IFERROR(_xll.qlIndexFixing(ONIndex3M,I3085,TRUE,_xll.ohTrigger(RecalcTrigger,Trigger3M)),NA())</f>
        <v>2.0042539815401383E-2</v>
      </c>
      <c r="N3085" s="52">
        <f>IFERROR(_xll.qlIndexFixing(Index6M,$H3085,TRUE,_xll.ohTrigger(RecalcTrigger,Trigger6M)),NA())</f>
        <v>2.165633465021995E-2</v>
      </c>
      <c r="O3085" s="52">
        <f>IFERROR(_xll.qlIndexFixing(ONIndex6M,I3085,TRUE,_xll.ohTrigger(RecalcTrigger,Trigger6M)),NA())</f>
        <v>2.154050178783784E-2</v>
      </c>
      <c r="P3085" s="52">
        <f>IFERROR(_xll.qlIndexFixing(Index1Y,$H3085,TRUE,_xll.ohTrigger(RecalcTrigger,Trigger1Y)),NA())</f>
        <v>2.3587339013628389E-2</v>
      </c>
      <c r="Q3085" s="52">
        <f>IFERROR(_xll.qlIndexFixing(ONIndex1Y,I3085,TRUE,_xll.ohTrigger(RecalcTrigger,Trigger1Y)),NA())</f>
        <v>2.3309381542082619E-2</v>
      </c>
    </row>
    <row r="3086" spans="2:17" x14ac:dyDescent="0.2">
      <c r="B3086" s="46" t="s">
        <v>51</v>
      </c>
      <c r="D3086" s="49">
        <f>_xll.qlCalendarAdvance(LocalCalendar,$D3085,B3086,"f",FALSE)</f>
        <v>61274</v>
      </c>
      <c r="E3086" s="49">
        <f>_xll.qlInterestRateIndexValueDate(IndexON,D3086)</f>
        <v>61274</v>
      </c>
      <c r="F3086" s="52">
        <f>IFERROR(_xll.qlIndexFixing(IndexON,D3086,TRUE,_xll.ohTrigger(RecalcTrigger,TriggerON)),NA())</f>
        <v>1.656125699202704E-2</v>
      </c>
      <c r="H3086" s="49">
        <f>_xll.qlCalendarAdvance(IborCalendar,$H3085,B3086,"f",FALSE)</f>
        <v>61254</v>
      </c>
      <c r="I3086" s="49">
        <f>_xll.qlInterestRateIndexValueDate(Index1M,$H3086)</f>
        <v>61256</v>
      </c>
      <c r="J3086" s="52">
        <f>IFERROR(_xll.qlIndexFixing(Index1M,$H3086,TRUE,_xll.ohTrigger(RecalcTrigger,Trigger1M)),NA())</f>
        <v>1.8522227833136687E-2</v>
      </c>
      <c r="K3086" s="52">
        <f>IFERROR(_xll.qlIndexFixing(ONIndex1M,I3086,TRUE,_xll.ohTrigger(RecalcTrigger,Trigger1M)),NA())</f>
        <v>1.8508899592717398E-2</v>
      </c>
      <c r="L3086" s="52">
        <f>IFERROR(_xll.qlIndexFixing(Index3M,H3086,TRUE,_xll.ohTrigger(RecalcTrigger,Trigger3M)),NA())</f>
        <v>2.0091714433167283E-2</v>
      </c>
      <c r="M3086" s="52">
        <f>IFERROR(_xll.qlIndexFixing(ONIndex3M,I3086,TRUE,_xll.ohTrigger(RecalcTrigger,Trigger3M)),NA())</f>
        <v>2.0042539815401383E-2</v>
      </c>
      <c r="N3086" s="52">
        <f>IFERROR(_xll.qlIndexFixing(Index6M,$H3086,TRUE,_xll.ohTrigger(RecalcTrigger,Trigger6M)),NA())</f>
        <v>2.1656340300463737E-2</v>
      </c>
      <c r="O3086" s="52">
        <f>IFERROR(_xll.qlIndexFixing(ONIndex6M,I3086,TRUE,_xll.ohTrigger(RecalcTrigger,Trigger6M)),NA())</f>
        <v>2.1540507541049081E-2</v>
      </c>
      <c r="P3086" s="52">
        <f>IFERROR(_xll.qlIndexFixing(Index1Y,$H3086,TRUE,_xll.ohTrigger(RecalcTrigger,Trigger1Y)),NA())</f>
        <v>2.3587381290960541E-2</v>
      </c>
      <c r="Q3086" s="52">
        <f>IFERROR(_xll.qlIndexFixing(ONIndex1Y,I3086,TRUE,_xll.ohTrigger(RecalcTrigger,Trigger1Y)),NA())</f>
        <v>2.3309425361670577E-2</v>
      </c>
    </row>
    <row r="3087" spans="2:17" x14ac:dyDescent="0.2">
      <c r="B3087" s="46" t="s">
        <v>51</v>
      </c>
      <c r="D3087" s="49">
        <f>_xll.qlCalendarAdvance(LocalCalendar,$D3086,B3087,"f",FALSE)</f>
        <v>61281</v>
      </c>
      <c r="E3087" s="49">
        <f>_xll.qlInterestRateIndexValueDate(IndexON,D3087)</f>
        <v>61281</v>
      </c>
      <c r="F3087" s="52">
        <f>IFERROR(_xll.qlIndexFixing(IndexON,D3087,TRUE,_xll.ohTrigger(RecalcTrigger,TriggerON)),NA())</f>
        <v>1.656125699202704E-2</v>
      </c>
      <c r="H3087" s="49">
        <f>_xll.qlCalendarAdvance(IborCalendar,$H3086,B3087,"f",FALSE)</f>
        <v>61261</v>
      </c>
      <c r="I3087" s="49">
        <f>_xll.qlInterestRateIndexValueDate(Index1M,$H3087)</f>
        <v>61263</v>
      </c>
      <c r="J3087" s="52">
        <f>IFERROR(_xll.qlIndexFixing(Index1M,$H3087,TRUE,_xll.ohTrigger(RecalcTrigger,Trigger1M)),NA())</f>
        <v>1.8522227833139265E-2</v>
      </c>
      <c r="K3087" s="52">
        <f>IFERROR(_xll.qlIndexFixing(ONIndex1M,I3087,TRUE,_xll.ohTrigger(RecalcTrigger,Trigger1M)),NA())</f>
        <v>1.8508899592717398E-2</v>
      </c>
      <c r="L3087" s="52">
        <f>IFERROR(_xll.qlIndexFixing(Index3M,H3087,TRUE,_xll.ohTrigger(RecalcTrigger,Trigger3M)),NA())</f>
        <v>2.0091714433166406E-2</v>
      </c>
      <c r="M3087" s="52">
        <f>IFERROR(_xll.qlIndexFixing(ONIndex3M,I3087,TRUE,_xll.ohTrigger(RecalcTrigger,Trigger3M)),NA())</f>
        <v>2.0042539815401383E-2</v>
      </c>
      <c r="N3087" s="52">
        <f>IFERROR(_xll.qlIndexFixing(Index6M,$H3087,TRUE,_xll.ohTrigger(RecalcTrigger,Trigger6M)),NA())</f>
        <v>2.165634593781059E-2</v>
      </c>
      <c r="O3087" s="52">
        <f>IFERROR(_xll.qlIndexFixing(ONIndex6M,I3087,TRUE,_xll.ohTrigger(RecalcTrigger,Trigger6M)),NA())</f>
        <v>2.1540513281497198E-2</v>
      </c>
      <c r="P3087" s="52">
        <f>IFERROR(_xll.qlIndexFixing(Index1Y,$H3087,TRUE,_xll.ohTrigger(RecalcTrigger,Trigger1Y)),NA())</f>
        <v>2.3587423468784934E-2</v>
      </c>
      <c r="Q3087" s="52">
        <f>IFERROR(_xll.qlIndexFixing(ONIndex1Y,I3087,TRUE,_xll.ohTrigger(RecalcTrigger,Trigger1Y)),NA())</f>
        <v>2.3309469084082934E-2</v>
      </c>
    </row>
    <row r="3088" spans="2:17" x14ac:dyDescent="0.2">
      <c r="B3088" s="46" t="s">
        <v>51</v>
      </c>
      <c r="D3088" s="49">
        <f>_xll.qlCalendarAdvance(LocalCalendar,$D3087,B3088,"f",FALSE)</f>
        <v>61288</v>
      </c>
      <c r="E3088" s="49">
        <f>_xll.qlInterestRateIndexValueDate(IndexON,D3088)</f>
        <v>61288</v>
      </c>
      <c r="F3088" s="52">
        <f>IFERROR(_xll.qlIndexFixing(IndexON,D3088,TRUE,_xll.ohTrigger(RecalcTrigger,TriggerON)),NA())</f>
        <v>1.656125699202704E-2</v>
      </c>
      <c r="H3088" s="49">
        <f>_xll.qlCalendarAdvance(IborCalendar,$H3087,B3088,"f",FALSE)</f>
        <v>61268</v>
      </c>
      <c r="I3088" s="49">
        <f>_xll.qlInterestRateIndexValueDate(Index1M,$H3088)</f>
        <v>61270</v>
      </c>
      <c r="J3088" s="52">
        <f>IFERROR(_xll.qlIndexFixing(Index1M,$H3088,TRUE,_xll.ohTrigger(RecalcTrigger,Trigger1M)),NA())</f>
        <v>1.8522227833139265E-2</v>
      </c>
      <c r="K3088" s="52">
        <f>IFERROR(_xll.qlIndexFixing(ONIndex1M,I3088,TRUE,_xll.ohTrigger(RecalcTrigger,Trigger1M)),NA())</f>
        <v>1.8508899592717398E-2</v>
      </c>
      <c r="L3088" s="52">
        <f>IFERROR(_xll.qlIndexFixing(Index3M,H3088,TRUE,_xll.ohTrigger(RecalcTrigger,Trigger3M)),NA())</f>
        <v>2.0091714433166406E-2</v>
      </c>
      <c r="M3088" s="52">
        <f>IFERROR(_xll.qlIndexFixing(ONIndex3M,I3088,TRUE,_xll.ohTrigger(RecalcTrigger,Trigger3M)),NA())</f>
        <v>2.0042539815374738E-2</v>
      </c>
      <c r="N3088" s="52">
        <f>IFERROR(_xll.qlIndexFixing(Index6M,$H3088,TRUE,_xll.ohTrigger(RecalcTrigger,Trigger6M)),NA())</f>
        <v>2.1656351562258314E-2</v>
      </c>
      <c r="O3088" s="52">
        <f>IFERROR(_xll.qlIndexFixing(ONIndex6M,I3088,TRUE,_xll.ohTrigger(RecalcTrigger,Trigger6M)),NA())</f>
        <v>2.1540519009182191E-2</v>
      </c>
      <c r="P3088" s="52">
        <f>IFERROR(_xll.qlIndexFixing(Index1Y,$H3088,TRUE,_xll.ohTrigger(RecalcTrigger,Trigger1Y)),NA())</f>
        <v>2.3585157033971647E-2</v>
      </c>
      <c r="Q3088" s="52">
        <f>IFERROR(_xll.qlIndexFixing(ONIndex1Y,I3088,TRUE,_xll.ohTrigger(RecalcTrigger,Trigger1Y)),NA())</f>
        <v>2.3309512709293045E-2</v>
      </c>
    </row>
    <row r="3089" spans="2:17" x14ac:dyDescent="0.2">
      <c r="B3089" s="46" t="s">
        <v>51</v>
      </c>
      <c r="D3089" s="49">
        <f>_xll.qlCalendarAdvance(LocalCalendar,$D3088,B3089,"f",FALSE)</f>
        <v>61295</v>
      </c>
      <c r="E3089" s="49">
        <f>_xll.qlInterestRateIndexValueDate(IndexON,D3089)</f>
        <v>61295</v>
      </c>
      <c r="F3089" s="52">
        <f>IFERROR(_xll.qlIndexFixing(IndexON,D3089,TRUE,_xll.ohTrigger(RecalcTrigger,TriggerON)),NA())</f>
        <v>1.656125699202704E-2</v>
      </c>
      <c r="H3089" s="49">
        <f>_xll.qlCalendarAdvance(IborCalendar,$H3088,B3089,"f",FALSE)</f>
        <v>61275</v>
      </c>
      <c r="I3089" s="49">
        <f>_xll.qlInterestRateIndexValueDate(Index1M,$H3089)</f>
        <v>61277</v>
      </c>
      <c r="J3089" s="52">
        <f>IFERROR(_xll.qlIndexFixing(Index1M,$H3089,TRUE,_xll.ohTrigger(RecalcTrigger,Trigger1M)),NA())</f>
        <v>1.8522227833136687E-2</v>
      </c>
      <c r="K3089" s="52">
        <f>IFERROR(_xll.qlIndexFixing(ONIndex1M,I3089,TRUE,_xll.ohTrigger(RecalcTrigger,Trigger1M)),NA())</f>
        <v>1.8509375381052795E-2</v>
      </c>
      <c r="L3089" s="52">
        <f>IFERROR(_xll.qlIndexFixing(Index3M,H3089,TRUE,_xll.ohTrigger(RecalcTrigger,Trigger3M)),NA())</f>
        <v>2.0093393673889879E-2</v>
      </c>
      <c r="M3089" s="52">
        <f>IFERROR(_xll.qlIndexFixing(ONIndex3M,I3089,TRUE,_xll.ohTrigger(RecalcTrigger,Trigger3M)),NA())</f>
        <v>2.0043097716047065E-2</v>
      </c>
      <c r="N3089" s="52">
        <f>IFERROR(_xll.qlIndexFixing(Index6M,$H3089,TRUE,_xll.ohTrigger(RecalcTrigger,Trigger6M)),NA())</f>
        <v>2.1658305543965448E-2</v>
      </c>
      <c r="O3089" s="52">
        <f>IFERROR(_xll.qlIndexFixing(ONIndex6M,I3089,TRUE,_xll.ohTrigger(RecalcTrigger,Trigger6M)),NA())</f>
        <v>2.1541169542476091E-2</v>
      </c>
      <c r="P3089" s="52">
        <f>IFERROR(_xll.qlIndexFixing(Index1Y,$H3089,TRUE,_xll.ohTrigger(RecalcTrigger,Trigger1Y)),NA())</f>
        <v>2.35882770916131E-2</v>
      </c>
      <c r="Q3089" s="52">
        <f>IFERROR(_xll.qlIndexFixing(ONIndex1Y,I3089,TRUE,_xll.ohTrigger(RecalcTrigger,Trigger1Y)),NA())</f>
        <v>2.3310313942332961E-2</v>
      </c>
    </row>
    <row r="3090" spans="2:17" x14ac:dyDescent="0.2">
      <c r="B3090" s="46" t="s">
        <v>51</v>
      </c>
      <c r="D3090" s="49">
        <f>_xll.qlCalendarAdvance(LocalCalendar,$D3089,B3090,"f",FALSE)</f>
        <v>61302</v>
      </c>
      <c r="E3090" s="49">
        <f>_xll.qlInterestRateIndexValueDate(IndexON,D3090)</f>
        <v>61302</v>
      </c>
      <c r="F3090" s="52">
        <f>IFERROR(_xll.qlIndexFixing(IndexON,D3090,TRUE,_xll.ohTrigger(RecalcTrigger,TriggerON)),NA())</f>
        <v>1.656125699202704E-2</v>
      </c>
      <c r="H3090" s="49">
        <f>_xll.qlCalendarAdvance(IborCalendar,$H3089,B3090,"f",FALSE)</f>
        <v>61282</v>
      </c>
      <c r="I3090" s="49">
        <f>_xll.qlInterestRateIndexValueDate(Index1M,$H3090)</f>
        <v>61284</v>
      </c>
      <c r="J3090" s="52">
        <f>IFERROR(_xll.qlIndexFixing(Index1M,$H3090,TRUE,_xll.ohTrigger(RecalcTrigger,Trigger1M)),NA())</f>
        <v>1.8522227833139265E-2</v>
      </c>
      <c r="K3090" s="52">
        <f>IFERROR(_xll.qlIndexFixing(ONIndex1M,I3090,TRUE,_xll.ohTrigger(RecalcTrigger,Trigger1M)),NA())</f>
        <v>1.8508899592690753E-2</v>
      </c>
      <c r="L3090" s="52">
        <f>IFERROR(_xll.qlIndexFixing(Index3M,H3090,TRUE,_xll.ohTrigger(RecalcTrigger,Trigger3M)),NA())</f>
        <v>2.0093953462365619E-2</v>
      </c>
      <c r="M3090" s="52">
        <f>IFERROR(_xll.qlIndexFixing(ONIndex3M,I3090,TRUE,_xll.ohTrigger(RecalcTrigger,Trigger3M)),NA())</f>
        <v>2.0042539815374738E-2</v>
      </c>
      <c r="N3090" s="52">
        <f>IFERROR(_xll.qlIndexFixing(Index6M,$H3090,TRUE,_xll.ohTrigger(RecalcTrigger,Trigger6M)),NA())</f>
        <v>2.1658311140858776E-2</v>
      </c>
      <c r="O3090" s="52">
        <f>IFERROR(_xll.qlIndexFixing(ONIndex6M,I3090,TRUE,_xll.ohTrigger(RecalcTrigger,Trigger6M)),NA())</f>
        <v>2.154053042628945E-2</v>
      </c>
      <c r="P3090" s="52">
        <f>IFERROR(_xll.qlIndexFixing(Index1Y,$H3090,TRUE,_xll.ohTrigger(RecalcTrigger,Trigger1Y)),NA())</f>
        <v>2.358754940521178E-2</v>
      </c>
      <c r="Q3090" s="52">
        <f>IFERROR(_xll.qlIndexFixing(ONIndex1Y,I3090,TRUE,_xll.ohTrigger(RecalcTrigger,Trigger1Y)),NA())</f>
        <v>2.330959966821311E-2</v>
      </c>
    </row>
    <row r="3091" spans="2:17" x14ac:dyDescent="0.2">
      <c r="B3091" s="46" t="s">
        <v>51</v>
      </c>
      <c r="D3091" s="49">
        <f>_xll.qlCalendarAdvance(LocalCalendar,$D3090,B3091,"f",FALSE)</f>
        <v>61309</v>
      </c>
      <c r="E3091" s="49">
        <f>_xll.qlInterestRateIndexValueDate(IndexON,D3091)</f>
        <v>61309</v>
      </c>
      <c r="F3091" s="52">
        <f>IFERROR(_xll.qlIndexFixing(IndexON,D3091,TRUE,_xll.ohTrigger(RecalcTrigger,TriggerON)),NA())</f>
        <v>1.6561256991947104E-2</v>
      </c>
      <c r="H3091" s="49">
        <f>_xll.qlCalendarAdvance(IborCalendar,$H3090,B3091,"f",FALSE)</f>
        <v>61289</v>
      </c>
      <c r="I3091" s="49">
        <f>_xll.qlInterestRateIndexValueDate(Index1M,$H3091)</f>
        <v>61291</v>
      </c>
      <c r="J3091" s="52">
        <f>IFERROR(_xll.qlIndexFixing(Index1M,$H3091,TRUE,_xll.ohTrigger(RecalcTrigger,Trigger1M)),NA())</f>
        <v>1.8522227833139265E-2</v>
      </c>
      <c r="K3091" s="52">
        <f>IFERROR(_xll.qlIndexFixing(ONIndex1M,I3091,TRUE,_xll.ohTrigger(RecalcTrigger,Trigger1M)),NA())</f>
        <v>1.8508899592690753E-2</v>
      </c>
      <c r="L3091" s="52">
        <f>IFERROR(_xll.qlIndexFixing(Index3M,H3091,TRUE,_xll.ohTrigger(RecalcTrigger,Trigger3M)),NA())</f>
        <v>2.0093393673889879E-2</v>
      </c>
      <c r="M3091" s="52">
        <f>IFERROR(_xll.qlIndexFixing(ONIndex3M,I3091,TRUE,_xll.ohTrigger(RecalcTrigger,Trigger3M)),NA())</f>
        <v>2.0042539815348093E-2</v>
      </c>
      <c r="N3091" s="52">
        <f>IFERROR(_xll.qlIndexFixing(Index6M,$H3091,TRUE,_xll.ohTrigger(RecalcTrigger,Trigger6M)),NA())</f>
        <v>2.1658966232141919E-2</v>
      </c>
      <c r="O3091" s="52">
        <f>IFERROR(_xll.qlIndexFixing(ONIndex6M,I3091,TRUE,_xll.ohTrigger(RecalcTrigger,Trigger6M)),NA())</f>
        <v>2.1540536115685072E-2</v>
      </c>
      <c r="P3091" s="52">
        <f>IFERROR(_xll.qlIndexFixing(Index1Y,$H3091,TRUE,_xll.ohTrigger(RecalcTrigger,Trigger1Y)),NA())</f>
        <v>2.3587591185004919E-2</v>
      </c>
      <c r="Q3091" s="52">
        <f>IFERROR(_xll.qlIndexFixing(ONIndex1Y,I3091,TRUE,_xll.ohTrigger(RecalcTrigger,Trigger1Y)),NA())</f>
        <v>2.3309643001843128E-2</v>
      </c>
    </row>
    <row r="3092" spans="2:17" x14ac:dyDescent="0.2">
      <c r="B3092" s="46" t="s">
        <v>51</v>
      </c>
      <c r="D3092" s="49">
        <f>_xll.qlCalendarAdvance(LocalCalendar,$D3091,B3092,"f",FALSE)</f>
        <v>61316</v>
      </c>
      <c r="E3092" s="49">
        <f>_xll.qlInterestRateIndexValueDate(IndexON,D3092)</f>
        <v>61316</v>
      </c>
      <c r="F3092" s="52">
        <f>IFERROR(_xll.qlIndexFixing(IndexON,D3092,TRUE,_xll.ohTrigger(RecalcTrigger,TriggerON)),NA())</f>
        <v>1.656125699202704E-2</v>
      </c>
      <c r="H3092" s="49">
        <f>_xll.qlCalendarAdvance(IborCalendar,$H3091,B3092,"f",FALSE)</f>
        <v>61296</v>
      </c>
      <c r="I3092" s="49">
        <f>_xll.qlInterestRateIndexValueDate(Index1M,$H3092)</f>
        <v>61298</v>
      </c>
      <c r="J3092" s="52">
        <f>IFERROR(_xll.qlIndexFixing(Index1M,$H3092,TRUE,_xll.ohTrigger(RecalcTrigger,Trigger1M)),NA())</f>
        <v>1.8522227833136687E-2</v>
      </c>
      <c r="K3092" s="52">
        <f>IFERROR(_xll.qlIndexFixing(ONIndex1M,I3092,TRUE,_xll.ohTrigger(RecalcTrigger,Trigger1M)),NA())</f>
        <v>1.8508899592717398E-2</v>
      </c>
      <c r="L3092" s="52">
        <f>IFERROR(_xll.qlIndexFixing(Index3M,H3092,TRUE,_xll.ohTrigger(RecalcTrigger,Trigger3M)),NA())</f>
        <v>2.0093393673889879E-2</v>
      </c>
      <c r="M3092" s="52">
        <f>IFERROR(_xll.qlIndexFixing(ONIndex3M,I3092,TRUE,_xll.ohTrigger(RecalcTrigger,Trigger3M)),NA())</f>
        <v>2.0042539815374738E-2</v>
      </c>
      <c r="N3092" s="52">
        <f>IFERROR(_xll.qlIndexFixing(Index6M,$H3092,TRUE,_xll.ohTrigger(RecalcTrigger,Trigger6M)),NA())</f>
        <v>2.1658322295943416E-2</v>
      </c>
      <c r="O3092" s="52">
        <f>IFERROR(_xll.qlIndexFixing(ONIndex6M,I3092,TRUE,_xll.ohTrigger(RecalcTrigger,Trigger6M)),NA())</f>
        <v>2.1540541792344214E-2</v>
      </c>
      <c r="P3092" s="52">
        <f>IFERROR(_xll.qlIndexFixing(Index1Y,$H3092,TRUE,_xll.ohTrigger(RecalcTrigger,Trigger1Y)),NA())</f>
        <v>2.3587632865290521E-2</v>
      </c>
      <c r="Q3092" s="52">
        <f>IFERROR(_xll.qlIndexFixing(ONIndex1Y,I3092,TRUE,_xll.ohTrigger(RecalcTrigger,Trigger1Y)),NA())</f>
        <v>2.3309686238297544E-2</v>
      </c>
    </row>
    <row r="3093" spans="2:17" x14ac:dyDescent="0.2">
      <c r="B3093" s="46" t="s">
        <v>51</v>
      </c>
      <c r="D3093" s="49">
        <f>_xll.qlCalendarAdvance(LocalCalendar,$D3092,B3093,"f",FALSE)</f>
        <v>61323</v>
      </c>
      <c r="E3093" s="49">
        <f>_xll.qlInterestRateIndexValueDate(IndexON,D3093)</f>
        <v>61323</v>
      </c>
      <c r="F3093" s="52">
        <f>IFERROR(_xll.qlIndexFixing(IndexON,D3093,TRUE,_xll.ohTrigger(RecalcTrigger,TriggerON)),NA())</f>
        <v>1.656125699202704E-2</v>
      </c>
      <c r="H3093" s="49">
        <f>_xll.qlCalendarAdvance(IborCalendar,$H3092,B3093,"f",FALSE)</f>
        <v>61303</v>
      </c>
      <c r="I3093" s="49">
        <f>_xll.qlInterestRateIndexValueDate(Index1M,$H3093)</f>
        <v>61305</v>
      </c>
      <c r="J3093" s="52">
        <f>IFERROR(_xll.qlIndexFixing(Index1M,$H3093,TRUE,_xll.ohTrigger(RecalcTrigger,Trigger1M)),NA())</f>
        <v>1.8522227833139265E-2</v>
      </c>
      <c r="K3093" s="52">
        <f>IFERROR(_xll.qlIndexFixing(ONIndex1M,I3093,TRUE,_xll.ohTrigger(RecalcTrigger,Trigger1M)),NA())</f>
        <v>1.8508899592690753E-2</v>
      </c>
      <c r="L3093" s="52">
        <f>IFERROR(_xll.qlIndexFixing(Index3M,H3093,TRUE,_xll.ohTrigger(RecalcTrigger,Trigger3M)),NA())</f>
        <v>2.0093393673890729E-2</v>
      </c>
      <c r="M3093" s="52">
        <f>IFERROR(_xll.qlIndexFixing(ONIndex3M,I3093,TRUE,_xll.ohTrigger(RecalcTrigger,Trigger3M)),NA())</f>
        <v>2.0042539815374738E-2</v>
      </c>
      <c r="N3093" s="52">
        <f>IFERROR(_xll.qlIndexFixing(Index6M,$H3093,TRUE,_xll.ohTrigger(RecalcTrigger,Trigger6M)),NA())</f>
        <v>2.1656379491030133E-2</v>
      </c>
      <c r="O3093" s="52">
        <f>IFERROR(_xll.qlIndexFixing(ONIndex6M,I3093,TRUE,_xll.ohTrigger(RecalcTrigger,Trigger6M)),NA())</f>
        <v>2.1540547456240233E-2</v>
      </c>
      <c r="P3093" s="52">
        <f>IFERROR(_xll.qlIndexFixing(Index1Y,$H3093,TRUE,_xll.ohTrigger(RecalcTrigger,Trigger1Y)),NA())</f>
        <v>2.3587674446068359E-2</v>
      </c>
      <c r="Q3093" s="52">
        <f>IFERROR(_xll.qlIndexFixing(ONIndex1Y,I3093,TRUE,_xll.ohTrigger(RecalcTrigger,Trigger1Y)),NA())</f>
        <v>2.330972937757636E-2</v>
      </c>
    </row>
    <row r="3094" spans="2:17" x14ac:dyDescent="0.2">
      <c r="B3094" s="46" t="s">
        <v>51</v>
      </c>
      <c r="D3094" s="49">
        <f>_xll.qlCalendarAdvance(LocalCalendar,$D3093,B3094,"f",FALSE)</f>
        <v>61330</v>
      </c>
      <c r="E3094" s="49">
        <f>_xll.qlInterestRateIndexValueDate(IndexON,D3094)</f>
        <v>61330</v>
      </c>
      <c r="F3094" s="52">
        <f>IFERROR(_xll.qlIndexFixing(IndexON,D3094,TRUE,_xll.ohTrigger(RecalcTrigger,TriggerON)),NA())</f>
        <v>1.656125699202704E-2</v>
      </c>
      <c r="H3094" s="49">
        <f>_xll.qlCalendarAdvance(IborCalendar,$H3093,B3094,"f",FALSE)</f>
        <v>61310</v>
      </c>
      <c r="I3094" s="49">
        <f>_xll.qlInterestRateIndexValueDate(Index1M,$H3094)</f>
        <v>61315</v>
      </c>
      <c r="J3094" s="52">
        <f>IFERROR(_xll.qlIndexFixing(Index1M,$H3094,TRUE,_xll.ohTrigger(RecalcTrigger,Trigger1M)),NA())</f>
        <v>1.852175160425773E-2</v>
      </c>
      <c r="K3094" s="52">
        <f>IFERROR(_xll.qlIndexFixing(ONIndex1M,I3094,TRUE,_xll.ohTrigger(RecalcTrigger,Trigger1M)),NA())</f>
        <v>1.8507948064927504E-2</v>
      </c>
      <c r="L3094" s="52">
        <f>IFERROR(_xll.qlIndexFixing(Index3M,H3094,TRUE,_xll.ohTrigger(RecalcTrigger,Trigger3M)),NA())</f>
        <v>2.0092274159292427E-2</v>
      </c>
      <c r="M3094" s="52">
        <f>IFERROR(_xll.qlIndexFixing(ONIndex3M,I3094,TRUE,_xll.ohTrigger(RecalcTrigger,Trigger3M)),NA())</f>
        <v>2.0041424076140402E-2</v>
      </c>
      <c r="N3094" s="52">
        <f>IFERROR(_xll.qlIndexFixing(Index6M,$H3094,TRUE,_xll.ohTrigger(RecalcTrigger,Trigger6M)),NA())</f>
        <v>2.1656387411453135E-2</v>
      </c>
      <c r="O3094" s="52">
        <f>IFERROR(_xll.qlIndexFixing(ONIndex6M,I3094,TRUE,_xll.ohTrigger(RecalcTrigger,Trigger6M)),NA())</f>
        <v>2.153926597185496E-2</v>
      </c>
      <c r="P3094" s="52">
        <f>IFERROR(_xll.qlIndexFixing(Index1Y,$H3094,TRUE,_xll.ohTrigger(RecalcTrigger,Trigger1Y)),NA())</f>
        <v>2.3586964165659911E-2</v>
      </c>
      <c r="Q3094" s="52">
        <f>IFERROR(_xll.qlIndexFixing(ONIndex1Y,I3094,TRUE,_xll.ohTrigger(RecalcTrigger,Trigger1Y)),NA())</f>
        <v>2.3308275568423298E-2</v>
      </c>
    </row>
    <row r="3095" spans="2:17" x14ac:dyDescent="0.2">
      <c r="B3095" s="46" t="s">
        <v>51</v>
      </c>
      <c r="D3095" s="49">
        <f>_xll.qlCalendarAdvance(LocalCalendar,$D3094,B3095,"f",FALSE)</f>
        <v>61337</v>
      </c>
      <c r="E3095" s="49">
        <f>_xll.qlInterestRateIndexValueDate(IndexON,D3095)</f>
        <v>61337</v>
      </c>
      <c r="F3095" s="52">
        <f>IFERROR(_xll.qlIndexFixing(IndexON,D3095,TRUE,_xll.ohTrigger(RecalcTrigger,TriggerON)),NA())</f>
        <v>1.6561256992106976E-2</v>
      </c>
      <c r="H3095" s="49">
        <f>_xll.qlCalendarAdvance(IborCalendar,$H3094,B3095,"f",FALSE)</f>
        <v>61317</v>
      </c>
      <c r="I3095" s="49">
        <f>_xll.qlInterestRateIndexValueDate(Index1M,$H3095)</f>
        <v>61319</v>
      </c>
      <c r="J3095" s="52">
        <f>IFERROR(_xll.qlIndexFixing(Index1M,$H3095,TRUE,_xll.ohTrigger(RecalcTrigger,Trigger1M)),NA())</f>
        <v>1.8522227833139265E-2</v>
      </c>
      <c r="K3095" s="52">
        <f>IFERROR(_xll.qlIndexFixing(ONIndex1M,I3095,TRUE,_xll.ohTrigger(RecalcTrigger,Trigger1M)),NA())</f>
        <v>1.8508899592717398E-2</v>
      </c>
      <c r="L3095" s="52">
        <f>IFERROR(_xll.qlIndexFixing(Index3M,H3095,TRUE,_xll.ohTrigger(RecalcTrigger,Trigger3M)),NA())</f>
        <v>2.009395346236478E-2</v>
      </c>
      <c r="M3095" s="52">
        <f>IFERROR(_xll.qlIndexFixing(ONIndex3M,I3095,TRUE,_xll.ohTrigger(RecalcTrigger,Trigger3M)),NA())</f>
        <v>2.0042539815374738E-2</v>
      </c>
      <c r="N3095" s="52">
        <f>IFERROR(_xll.qlIndexFixing(Index6M,$H3095,TRUE,_xll.ohTrigger(RecalcTrigger,Trigger6M)),NA())</f>
        <v>2.1656390572252666E-2</v>
      </c>
      <c r="O3095" s="52">
        <f>IFERROR(_xll.qlIndexFixing(ONIndex6M,I3095,TRUE,_xll.ohTrigger(RecalcTrigger,Trigger6M)),NA())</f>
        <v>2.1540558745689609E-2</v>
      </c>
      <c r="P3095" s="52">
        <f>IFERROR(_xll.qlIndexFixing(Index1Y,$H3095,TRUE,_xll.ohTrigger(RecalcTrigger,Trigger1Y)),NA())</f>
        <v>2.3587757309100107E-2</v>
      </c>
      <c r="Q3095" s="52">
        <f>IFERROR(_xll.qlIndexFixing(ONIndex1Y,I3095,TRUE,_xll.ohTrigger(RecalcTrigger,Trigger1Y)),NA())</f>
        <v>2.3309815364527253E-2</v>
      </c>
    </row>
    <row r="3096" spans="2:17" x14ac:dyDescent="0.2">
      <c r="B3096" s="46" t="s">
        <v>51</v>
      </c>
      <c r="D3096" s="49">
        <f>_xll.qlCalendarAdvance(LocalCalendar,$D3095,B3096,"f",FALSE)</f>
        <v>61344</v>
      </c>
      <c r="E3096" s="49">
        <f>_xll.qlInterestRateIndexValueDate(IndexON,D3096)</f>
        <v>61344</v>
      </c>
      <c r="F3096" s="52">
        <f>IFERROR(_xll.qlIndexFixing(IndexON,D3096,TRUE,_xll.ohTrigger(RecalcTrigger,TriggerON)),NA())</f>
        <v>1.656125699202704E-2</v>
      </c>
      <c r="H3096" s="49">
        <f>_xll.qlCalendarAdvance(IborCalendar,$H3095,B3096,"f",FALSE)</f>
        <v>61324</v>
      </c>
      <c r="I3096" s="49">
        <f>_xll.qlInterestRateIndexValueDate(Index1M,$H3096)</f>
        <v>61326</v>
      </c>
      <c r="J3096" s="52">
        <f>IFERROR(_xll.qlIndexFixing(Index1M,$H3096,TRUE,_xll.ohTrigger(RecalcTrigger,Trigger1M)),NA())</f>
        <v>1.8523180339876755E-2</v>
      </c>
      <c r="K3096" s="52">
        <f>IFERROR(_xll.qlIndexFixing(ONIndex1M,I3096,TRUE,_xll.ohTrigger(RecalcTrigger,Trigger1M)),NA())</f>
        <v>1.8508899592690753E-2</v>
      </c>
      <c r="L3096" s="52">
        <f>IFERROR(_xll.qlIndexFixing(Index3M,H3096,TRUE,_xll.ohTrigger(RecalcTrigger,Trigger3M)),NA())</f>
        <v>2.0093393673889879E-2</v>
      </c>
      <c r="M3096" s="52">
        <f>IFERROR(_xll.qlIndexFixing(ONIndex3M,I3096,TRUE,_xll.ohTrigger(RecalcTrigger,Trigger3M)),NA())</f>
        <v>2.0042539815374738E-2</v>
      </c>
      <c r="N3096" s="52">
        <f>IFERROR(_xll.qlIndexFixing(Index6M,$H3096,TRUE,_xll.ohTrigger(RecalcTrigger,Trigger6M)),NA())</f>
        <v>2.1656396093517431E-2</v>
      </c>
      <c r="O3096" s="52">
        <f>IFERROR(_xll.qlIndexFixing(ONIndex6M,I3096,TRUE,_xll.ohTrigger(RecalcTrigger,Trigger6M)),NA())</f>
        <v>2.1540564371322901E-2</v>
      </c>
      <c r="P3096" s="52">
        <f>IFERROR(_xll.qlIndexFixing(Index1Y,$H3096,TRUE,_xll.ohTrigger(RecalcTrigger,Trigger1Y)),NA())</f>
        <v>2.3587798591354018E-2</v>
      </c>
      <c r="Q3096" s="52">
        <f>IFERROR(_xll.qlIndexFixing(ONIndex1Y,I3096,TRUE,_xll.ohTrigger(RecalcTrigger,Trigger1Y)),NA())</f>
        <v>2.3309858212225976E-2</v>
      </c>
    </row>
    <row r="3097" spans="2:17" x14ac:dyDescent="0.2">
      <c r="B3097" s="46" t="s">
        <v>51</v>
      </c>
      <c r="D3097" s="49">
        <f>_xll.qlCalendarAdvance(LocalCalendar,$D3096,B3097,"f",FALSE)</f>
        <v>61351</v>
      </c>
      <c r="E3097" s="49">
        <f>_xll.qlInterestRateIndexValueDate(IndexON,D3097)</f>
        <v>61351</v>
      </c>
      <c r="F3097" s="52">
        <f>IFERROR(_xll.qlIndexFixing(IndexON,D3097,TRUE,_xll.ohTrigger(RecalcTrigger,TriggerON)),NA())</f>
        <v>1.6561256992106976E-2</v>
      </c>
      <c r="H3097" s="49">
        <f>_xll.qlCalendarAdvance(IborCalendar,$H3096,B3097,"f",FALSE)</f>
        <v>61331</v>
      </c>
      <c r="I3097" s="49">
        <f>_xll.qlInterestRateIndexValueDate(Index1M,$H3097)</f>
        <v>61333</v>
      </c>
      <c r="J3097" s="52">
        <f>IFERROR(_xll.qlIndexFixing(Index1M,$H3097,TRUE,_xll.ohTrigger(RecalcTrigger,Trigger1M)),NA())</f>
        <v>1.8522704078346164E-2</v>
      </c>
      <c r="K3097" s="52">
        <f>IFERROR(_xll.qlIndexFixing(ONIndex1M,I3097,TRUE,_xll.ohTrigger(RecalcTrigger,Trigger1M)),NA())</f>
        <v>1.8508899592717398E-2</v>
      </c>
      <c r="L3097" s="52">
        <f>IFERROR(_xll.qlIndexFixing(Index3M,H3097,TRUE,_xll.ohTrigger(RecalcTrigger,Trigger3M)),NA())</f>
        <v>2.0091714433166406E-2</v>
      </c>
      <c r="M3097" s="52">
        <f>IFERROR(_xll.qlIndexFixing(ONIndex3M,I3097,TRUE,_xll.ohTrigger(RecalcTrigger,Trigger3M)),NA())</f>
        <v>2.0042539815374738E-2</v>
      </c>
      <c r="N3097" s="52">
        <f>IFERROR(_xll.qlIndexFixing(Index6M,$H3097,TRUE,_xll.ohTrigger(RecalcTrigger,Trigger6M)),NA())</f>
        <v>2.1658349957900464E-2</v>
      </c>
      <c r="O3097" s="52">
        <f>IFERROR(_xll.qlIndexFixing(ONIndex6M,I3097,TRUE,_xll.ohTrigger(RecalcTrigger,Trigger6M)),NA())</f>
        <v>2.1540569984166424E-2</v>
      </c>
      <c r="P3097" s="52">
        <f>IFERROR(_xll.qlIndexFixing(Index1Y,$H3097,TRUE,_xll.ohTrigger(RecalcTrigger,Trigger1Y)),NA())</f>
        <v>2.3587839774100387E-2</v>
      </c>
      <c r="Q3097" s="52">
        <f>IFERROR(_xll.qlIndexFixing(ONIndex1Y,I3097,TRUE,_xll.ohTrigger(RecalcTrigger,Trigger1Y)),NA())</f>
        <v>2.3309900962722452E-2</v>
      </c>
    </row>
    <row r="3098" spans="2:17" x14ac:dyDescent="0.2">
      <c r="B3098" s="46" t="s">
        <v>51</v>
      </c>
      <c r="D3098" s="49">
        <f>_xll.qlCalendarAdvance(LocalCalendar,$D3097,B3098,"f",FALSE)</f>
        <v>61358</v>
      </c>
      <c r="E3098" s="49">
        <f>_xll.qlInterestRateIndexValueDate(IndexON,D3098)</f>
        <v>61358</v>
      </c>
      <c r="F3098" s="52">
        <f>IFERROR(_xll.qlIndexFixing(IndexON,D3098,TRUE,_xll.ohTrigger(RecalcTrigger,TriggerON)),NA())</f>
        <v>1.656125699202704E-2</v>
      </c>
      <c r="H3098" s="49">
        <f>_xll.qlCalendarAdvance(IborCalendar,$H3097,B3098,"f",FALSE)</f>
        <v>61338</v>
      </c>
      <c r="I3098" s="49">
        <f>_xll.qlInterestRateIndexValueDate(Index1M,$H3098)</f>
        <v>61340</v>
      </c>
      <c r="J3098" s="52">
        <f>IFERROR(_xll.qlIndexFixing(Index1M,$H3098,TRUE,_xll.ohTrigger(RecalcTrigger,Trigger1M)),NA())</f>
        <v>1.8522227833136687E-2</v>
      </c>
      <c r="K3098" s="52">
        <f>IFERROR(_xll.qlIndexFixing(ONIndex1M,I3098,TRUE,_xll.ohTrigger(RecalcTrigger,Trigger1M)),NA())</f>
        <v>1.8508899592717398E-2</v>
      </c>
      <c r="L3098" s="52">
        <f>IFERROR(_xll.qlIndexFixing(Index3M,H3098,TRUE,_xll.ohTrigger(RecalcTrigger,Trigger3M)),NA())</f>
        <v>2.0091714433166406E-2</v>
      </c>
      <c r="M3098" s="52">
        <f>IFERROR(_xll.qlIndexFixing(ONIndex3M,I3098,TRUE,_xll.ohTrigger(RecalcTrigger,Trigger3M)),NA())</f>
        <v>2.0042539815374738E-2</v>
      </c>
      <c r="N3098" s="52">
        <f>IFERROR(_xll.qlIndexFixing(Index6M,$H3098,TRUE,_xll.ohTrigger(RecalcTrigger,Trigger6M)),NA())</f>
        <v>2.1658355451591157E-2</v>
      </c>
      <c r="O3098" s="52">
        <f>IFERROR(_xll.qlIndexFixing(ONIndex6M,I3098,TRUE,_xll.ohTrigger(RecalcTrigger,Trigger6M)),NA())</f>
        <v>2.1540575584220178E-2</v>
      </c>
      <c r="P3098" s="52">
        <f>IFERROR(_xll.qlIndexFixing(Index1Y,$H3098,TRUE,_xll.ohTrigger(RecalcTrigger,Trigger1Y)),NA())</f>
        <v>2.3587880857338778E-2</v>
      </c>
      <c r="Q3098" s="52">
        <f>IFERROR(_xll.qlIndexFixing(ONIndex1Y,I3098,TRUE,_xll.ohTrigger(RecalcTrigger,Trigger1Y)),NA())</f>
        <v>2.3309943616016682E-2</v>
      </c>
    </row>
    <row r="3099" spans="2:17" x14ac:dyDescent="0.2">
      <c r="B3099" s="46" t="s">
        <v>51</v>
      </c>
      <c r="D3099" s="49">
        <f>_xll.qlCalendarAdvance(LocalCalendar,$D3098,B3099,"f",FALSE)</f>
        <v>61365</v>
      </c>
      <c r="E3099" s="49">
        <f>_xll.qlInterestRateIndexValueDate(IndexON,D3099)</f>
        <v>61365</v>
      </c>
      <c r="F3099" s="52">
        <f>IFERROR(_xll.qlIndexFixing(IndexON,D3099,TRUE,_xll.ohTrigger(RecalcTrigger,TriggerON)),NA())</f>
        <v>1.656125699202704E-2</v>
      </c>
      <c r="H3099" s="49">
        <f>_xll.qlCalendarAdvance(IborCalendar,$H3098,B3099,"f",FALSE)</f>
        <v>61345</v>
      </c>
      <c r="I3099" s="49">
        <f>_xll.qlInterestRateIndexValueDate(Index1M,$H3099)</f>
        <v>61347</v>
      </c>
      <c r="J3099" s="52">
        <f>IFERROR(_xll.qlIndexFixing(Index1M,$H3099,TRUE,_xll.ohTrigger(RecalcTrigger,Trigger1M)),NA())</f>
        <v>1.8522704078343666E-2</v>
      </c>
      <c r="K3099" s="52">
        <f>IFERROR(_xll.qlIndexFixing(ONIndex1M,I3099,TRUE,_xll.ohTrigger(RecalcTrigger,Trigger1M)),NA())</f>
        <v>1.8508899592717398E-2</v>
      </c>
      <c r="L3099" s="52">
        <f>IFERROR(_xll.qlIndexFixing(Index3M,H3099,TRUE,_xll.ohTrigger(RecalcTrigger,Trigger3M)),NA())</f>
        <v>2.0091714433166406E-2</v>
      </c>
      <c r="M3099" s="52">
        <f>IFERROR(_xll.qlIndexFixing(ONIndex3M,I3099,TRUE,_xll.ohTrigger(RecalcTrigger,Trigger3M)),NA())</f>
        <v>2.0042539815374738E-2</v>
      </c>
      <c r="N3099" s="52">
        <f>IFERROR(_xll.qlIndexFixing(Index6M,$H3099,TRUE,_xll.ohTrigger(RecalcTrigger,Trigger6M)),NA())</f>
        <v>2.1658360932381895E-2</v>
      </c>
      <c r="O3099" s="52">
        <f>IFERROR(_xll.qlIndexFixing(ONIndex6M,I3099,TRUE,_xll.ohTrigger(RecalcTrigger,Trigger6M)),NA())</f>
        <v>2.1540581171537454E-2</v>
      </c>
      <c r="P3099" s="52">
        <f>IFERROR(_xll.qlIndexFixing(Index1Y,$H3099,TRUE,_xll.ohTrigger(RecalcTrigger,Trigger1Y)),NA())</f>
        <v>2.358792184106941E-2</v>
      </c>
      <c r="Q3099" s="52">
        <f>IFERROR(_xll.qlIndexFixing(ONIndex1Y,I3099,TRUE,_xll.ohTrigger(RecalcTrigger,Trigger1Y)),NA())</f>
        <v>2.3309986172161956E-2</v>
      </c>
    </row>
    <row r="3100" spans="2:17" x14ac:dyDescent="0.2">
      <c r="B3100" s="46" t="s">
        <v>51</v>
      </c>
      <c r="D3100" s="49">
        <f>_xll.qlCalendarAdvance(LocalCalendar,$D3099,B3100,"f",FALSE)</f>
        <v>61372</v>
      </c>
      <c r="E3100" s="49">
        <f>_xll.qlInterestRateIndexValueDate(IndexON,D3100)</f>
        <v>61372</v>
      </c>
      <c r="F3100" s="52">
        <f>IFERROR(_xll.qlIndexFixing(IndexON,D3100,TRUE,_xll.ohTrigger(RecalcTrigger,TriggerON)),NA())</f>
        <v>1.656125699202704E-2</v>
      </c>
      <c r="H3100" s="49">
        <f>_xll.qlCalendarAdvance(IborCalendar,$H3099,B3100,"f",FALSE)</f>
        <v>61352</v>
      </c>
      <c r="I3100" s="49">
        <f>_xll.qlInterestRateIndexValueDate(Index1M,$H3100)</f>
        <v>61354</v>
      </c>
      <c r="J3100" s="52">
        <f>IFERROR(_xll.qlIndexFixing(Index1M,$H3100,TRUE,_xll.ohTrigger(RecalcTrigger,Trigger1M)),NA())</f>
        <v>1.8522227833139265E-2</v>
      </c>
      <c r="K3100" s="52">
        <f>IFERROR(_xll.qlIndexFixing(ONIndex1M,I3100,TRUE,_xll.ohTrigger(RecalcTrigger,Trigger1M)),NA())</f>
        <v>1.8509851185740445E-2</v>
      </c>
      <c r="L3100" s="52">
        <f>IFERROR(_xll.qlIndexFixing(Index3M,H3100,TRUE,_xll.ohTrigger(RecalcTrigger,Trigger3M)),NA())</f>
        <v>2.0091714433166406E-2</v>
      </c>
      <c r="M3100" s="52">
        <f>IFERROR(_xll.qlIndexFixing(ONIndex3M,I3100,TRUE,_xll.ohTrigger(RecalcTrigger,Trigger3M)),NA())</f>
        <v>2.0043655637460134E-2</v>
      </c>
      <c r="N3100" s="52">
        <f>IFERROR(_xll.qlIndexFixing(Index6M,$H3100,TRUE,_xll.ohTrigger(RecalcTrigger,Trigger6M)),NA())</f>
        <v>2.1658366400271821E-2</v>
      </c>
      <c r="O3100" s="52">
        <f>IFERROR(_xll.qlIndexFixing(ONIndex6M,I3100,TRUE,_xll.ohTrigger(RecalcTrigger,Trigger6M)),NA())</f>
        <v>2.1541876395875903E-2</v>
      </c>
      <c r="P3100" s="52">
        <f>IFERROR(_xll.qlIndexFixing(Index1Y,$H3100,TRUE,_xll.ohTrigger(RecalcTrigger,Trigger1Y)),NA())</f>
        <v>2.3587962725291633E-2</v>
      </c>
      <c r="Q3100" s="52">
        <f>IFERROR(_xll.qlIndexFixing(ONIndex1Y,I3100,TRUE,_xll.ohTrigger(RecalcTrigger,Trigger1Y)),NA())</f>
        <v>2.3311543981771266E-2</v>
      </c>
    </row>
    <row r="3101" spans="2:17" x14ac:dyDescent="0.2">
      <c r="B3101" s="46" t="s">
        <v>51</v>
      </c>
      <c r="D3101" s="49">
        <f>_xll.qlCalendarAdvance(LocalCalendar,$D3100,B3101,"f",FALSE)</f>
        <v>61379</v>
      </c>
      <c r="E3101" s="49">
        <f>_xll.qlInterestRateIndexValueDate(IndexON,D3101)</f>
        <v>61379</v>
      </c>
      <c r="F3101" s="52">
        <f>IFERROR(_xll.qlIndexFixing(IndexON,D3101,TRUE,_xll.ohTrigger(RecalcTrigger,TriggerON)),NA())</f>
        <v>1.656125699202704E-2</v>
      </c>
      <c r="H3101" s="49">
        <f>_xll.qlCalendarAdvance(IborCalendar,$H3100,B3101,"f",FALSE)</f>
        <v>61359</v>
      </c>
      <c r="I3101" s="49">
        <f>_xll.qlInterestRateIndexValueDate(Index1M,$H3101)</f>
        <v>61361</v>
      </c>
      <c r="J3101" s="52">
        <f>IFERROR(_xll.qlIndexFixing(Index1M,$H3101,TRUE,_xll.ohTrigger(RecalcTrigger,Trigger1M)),NA())</f>
        <v>1.8522704078343666E-2</v>
      </c>
      <c r="K3101" s="52">
        <f>IFERROR(_xll.qlIndexFixing(ONIndex1M,I3101,TRUE,_xll.ohTrigger(RecalcTrigger,Trigger1M)),NA())</f>
        <v>1.8509375381072779E-2</v>
      </c>
      <c r="L3101" s="52">
        <f>IFERROR(_xll.qlIndexFixing(Index3M,H3101,TRUE,_xll.ohTrigger(RecalcTrigger,Trigger3M)),NA())</f>
        <v>2.0091714433166406E-2</v>
      </c>
      <c r="M3101" s="52">
        <f>IFERROR(_xll.qlIndexFixing(ONIndex3M,I3101,TRUE,_xll.ohTrigger(RecalcTrigger,Trigger3M)),NA())</f>
        <v>2.0043097716087033E-2</v>
      </c>
      <c r="N3101" s="52">
        <f>IFERROR(_xll.qlIndexFixing(Index6M,$H3101,TRUE,_xll.ohTrigger(RecalcTrigger,Trigger6M)),NA())</f>
        <v>2.1656423506370079E-2</v>
      </c>
      <c r="O3101" s="52">
        <f>IFERROR(_xll.qlIndexFixing(ONIndex6M,I3101,TRUE,_xll.ohTrigger(RecalcTrigger,Trigger6M)),NA())</f>
        <v>2.1541237119380163E-2</v>
      </c>
      <c r="P3101" s="52">
        <f>IFERROR(_xll.qlIndexFixing(Index1Y,$H3101,TRUE,_xll.ohTrigger(RecalcTrigger,Trigger1Y)),NA())</f>
        <v>2.358800351000653E-2</v>
      </c>
      <c r="Q3101" s="52">
        <f>IFERROR(_xll.qlIndexFixing(ONIndex1Y,I3101,TRUE,_xll.ohTrigger(RecalcTrigger,Trigger1Y)),NA())</f>
        <v>2.3310828647811199E-2</v>
      </c>
    </row>
    <row r="3102" spans="2:17" x14ac:dyDescent="0.2">
      <c r="B3102" s="46" t="s">
        <v>51</v>
      </c>
      <c r="D3102" s="49">
        <f>_xll.qlCalendarAdvance(LocalCalendar,$D3101,B3102,"f",FALSE)</f>
        <v>61386</v>
      </c>
      <c r="E3102" s="49">
        <f>_xll.qlInterestRateIndexValueDate(IndexON,D3102)</f>
        <v>61386</v>
      </c>
      <c r="F3102" s="52">
        <f>IFERROR(_xll.qlIndexFixing(IndexON,D3102,TRUE,_xll.ohTrigger(RecalcTrigger,TriggerON)),NA())</f>
        <v>1.656125699202704E-2</v>
      </c>
      <c r="H3102" s="49">
        <f>_xll.qlCalendarAdvance(IborCalendar,$H3101,B3102,"f",FALSE)</f>
        <v>61366</v>
      </c>
      <c r="I3102" s="49">
        <f>_xll.qlInterestRateIndexValueDate(Index1M,$H3102)</f>
        <v>61368</v>
      </c>
      <c r="J3102" s="52">
        <f>IFERROR(_xll.qlIndexFixing(Index1M,$H3102,TRUE,_xll.ohTrigger(RecalcTrigger,Trigger1M)),NA())</f>
        <v>1.8522227833139265E-2</v>
      </c>
      <c r="K3102" s="52">
        <f>IFERROR(_xll.qlIndexFixing(ONIndex1M,I3102,TRUE,_xll.ohTrigger(RecalcTrigger,Trigger1M)),NA())</f>
        <v>1.8508899592664108E-2</v>
      </c>
      <c r="L3102" s="52">
        <f>IFERROR(_xll.qlIndexFixing(Index3M,H3102,TRUE,_xll.ohTrigger(RecalcTrigger,Trigger3M)),NA())</f>
        <v>2.0091714433166406E-2</v>
      </c>
      <c r="M3102" s="52">
        <f>IFERROR(_xll.qlIndexFixing(ONIndex3M,I3102,TRUE,_xll.ohTrigger(RecalcTrigger,Trigger3M)),NA())</f>
        <v>2.0042539815374738E-2</v>
      </c>
      <c r="N3102" s="52">
        <f>IFERROR(_xll.qlIndexFixing(Index6M,$H3102,TRUE,_xll.ohTrigger(RecalcTrigger,Trigger6M)),NA())</f>
        <v>2.1656428950246637E-2</v>
      </c>
      <c r="O3102" s="52">
        <f>IFERROR(_xll.qlIndexFixing(ONIndex6M,I3102,TRUE,_xll.ohTrigger(RecalcTrigger,Trigger6M)),NA())</f>
        <v>2.1540597856937183E-2</v>
      </c>
      <c r="P3102" s="52">
        <f>IFERROR(_xll.qlIndexFixing(Index1Y,$H3102,TRUE,_xll.ohTrigger(RecalcTrigger,Trigger1Y)),NA())</f>
        <v>2.358804419521323E-2</v>
      </c>
      <c r="Q3102" s="52">
        <f>IFERROR(_xll.qlIndexFixing(ONIndex1Y,I3102,TRUE,_xll.ohTrigger(RecalcTrigger,Trigger1Y)),NA())</f>
        <v>2.3310113257304366E-2</v>
      </c>
    </row>
    <row r="3103" spans="2:17" x14ac:dyDescent="0.2">
      <c r="B3103" s="46" t="s">
        <v>51</v>
      </c>
      <c r="D3103" s="49">
        <f>_xll.qlCalendarAdvance(LocalCalendar,$D3102,B3103,"f",FALSE)</f>
        <v>61393</v>
      </c>
      <c r="E3103" s="49">
        <f>_xll.qlInterestRateIndexValueDate(IndexON,D3103)</f>
        <v>61393</v>
      </c>
      <c r="F3103" s="52">
        <f>IFERROR(_xll.qlIndexFixing(IndexON,D3103,TRUE,_xll.ohTrigger(RecalcTrigger,TriggerON)),NA())</f>
        <v>1.656125699202704E-2</v>
      </c>
      <c r="H3103" s="49">
        <f>_xll.qlCalendarAdvance(IborCalendar,$H3102,B3103,"f",FALSE)</f>
        <v>61373</v>
      </c>
      <c r="I3103" s="49">
        <f>_xll.qlInterestRateIndexValueDate(Index1M,$H3103)</f>
        <v>61375</v>
      </c>
      <c r="J3103" s="52">
        <f>IFERROR(_xll.qlIndexFixing(Index1M,$H3103,TRUE,_xll.ohTrigger(RecalcTrigger,Trigger1M)),NA())</f>
        <v>1.8522227833139265E-2</v>
      </c>
      <c r="K3103" s="52">
        <f>IFERROR(_xll.qlIndexFixing(ONIndex1M,I3103,TRUE,_xll.ohTrigger(RecalcTrigger,Trigger1M)),NA())</f>
        <v>1.8509375381052795E-2</v>
      </c>
      <c r="L3103" s="52">
        <f>IFERROR(_xll.qlIndexFixing(Index3M,H3103,TRUE,_xll.ohTrigger(RecalcTrigger,Trigger3M)),NA())</f>
        <v>2.0091714433166406E-2</v>
      </c>
      <c r="M3103" s="52">
        <f>IFERROR(_xll.qlIndexFixing(ONIndex3M,I3103,TRUE,_xll.ohTrigger(RecalcTrigger,Trigger3M)),NA())</f>
        <v>2.0043097716047065E-2</v>
      </c>
      <c r="N3103" s="52">
        <f>IFERROR(_xll.qlIndexFixing(Index6M,$H3103,TRUE,_xll.ohTrigger(RecalcTrigger,Trigger6M)),NA())</f>
        <v>2.1656434381224943E-2</v>
      </c>
      <c r="O3103" s="52">
        <f>IFERROR(_xll.qlIndexFixing(ONIndex6M,I3103,TRUE,_xll.ohTrigger(RecalcTrigger,Trigger6M)),NA())</f>
        <v>2.1541248203553742E-2</v>
      </c>
      <c r="P3103" s="52">
        <f>IFERROR(_xll.qlIndexFixing(Index1Y,$H3103,TRUE,_xll.ohTrigger(RecalcTrigger,Trigger1Y)),NA())</f>
        <v>2.3588084780911737E-2</v>
      </c>
      <c r="Q3103" s="52">
        <f>IFERROR(_xll.qlIndexFixing(ONIndex1Y,I3103,TRUE,_xll.ohTrigger(RecalcTrigger,Trigger1Y)),NA())</f>
        <v>2.3310913071259431E-2</v>
      </c>
    </row>
    <row r="3104" spans="2:17" x14ac:dyDescent="0.2">
      <c r="B3104" s="46" t="s">
        <v>51</v>
      </c>
      <c r="D3104" s="49">
        <f>_xll.qlCalendarAdvance(LocalCalendar,$D3103,B3104,"f",FALSE)</f>
        <v>61400</v>
      </c>
      <c r="E3104" s="49">
        <f>_xll.qlInterestRateIndexValueDate(IndexON,D3104)</f>
        <v>61400</v>
      </c>
      <c r="F3104" s="52">
        <f>IFERROR(_xll.qlIndexFixing(IndexON,D3104,TRUE,_xll.ohTrigger(RecalcTrigger,TriggerON)),NA())</f>
        <v>1.656125699202704E-2</v>
      </c>
      <c r="H3104" s="49">
        <f>_xll.qlCalendarAdvance(IborCalendar,$H3103,B3104,"f",FALSE)</f>
        <v>61380</v>
      </c>
      <c r="I3104" s="49">
        <f>_xll.qlInterestRateIndexValueDate(Index1M,$H3104)</f>
        <v>61382</v>
      </c>
      <c r="J3104" s="52">
        <f>IFERROR(_xll.qlIndexFixing(Index1M,$H3104,TRUE,_xll.ohTrigger(RecalcTrigger,Trigger1M)),NA())</f>
        <v>1.8522704078346164E-2</v>
      </c>
      <c r="K3104" s="52">
        <f>IFERROR(_xll.qlIndexFixing(ONIndex1M,I3104,TRUE,_xll.ohTrigger(RecalcTrigger,Trigger1M)),NA())</f>
        <v>1.8508899592717398E-2</v>
      </c>
      <c r="L3104" s="52">
        <f>IFERROR(_xll.qlIndexFixing(Index3M,H3104,TRUE,_xll.ohTrigger(RecalcTrigger,Trigger3M)),NA())</f>
        <v>2.009395346236478E-2</v>
      </c>
      <c r="M3104" s="52">
        <f>IFERROR(_xll.qlIndexFixing(ONIndex3M,I3104,TRUE,_xll.ohTrigger(RecalcTrigger,Trigger3M)),NA())</f>
        <v>2.0042539815374738E-2</v>
      </c>
      <c r="N3104" s="52">
        <f>IFERROR(_xll.qlIndexFixing(Index6M,$H3104,TRUE,_xll.ohTrigger(RecalcTrigger,Trigger6M)),NA())</f>
        <v>2.165643979930543E-2</v>
      </c>
      <c r="O3104" s="52">
        <f>IFERROR(_xll.qlIndexFixing(ONIndex6M,I3104,TRUE,_xll.ohTrigger(RecalcTrigger,Trigger6M)),NA())</f>
        <v>2.1540608916730264E-2</v>
      </c>
      <c r="P3104" s="52">
        <f>IFERROR(_xll.qlIndexFixing(Index1Y,$H3104,TRUE,_xll.ohTrigger(RecalcTrigger,Trigger1Y)),NA())</f>
        <v>2.3588894766180028E-2</v>
      </c>
      <c r="Q3104" s="52">
        <f>IFERROR(_xll.qlIndexFixing(ONIndex1Y,I3104,TRUE,_xll.ohTrigger(RecalcTrigger,Trigger1Y)),NA())</f>
        <v>2.3310197494827989E-2</v>
      </c>
    </row>
    <row r="3105" spans="2:17" x14ac:dyDescent="0.2">
      <c r="B3105" s="46" t="s">
        <v>51</v>
      </c>
      <c r="D3105" s="49">
        <f>_xll.qlCalendarAdvance(LocalCalendar,$D3104,B3105,"f",FALSE)</f>
        <v>61407</v>
      </c>
      <c r="E3105" s="49">
        <f>_xll.qlInterestRateIndexValueDate(IndexON,D3105)</f>
        <v>61407</v>
      </c>
      <c r="F3105" s="52">
        <f>IFERROR(_xll.qlIndexFixing(IndexON,D3105,TRUE,_xll.ohTrigger(RecalcTrigger,TriggerON)),NA())</f>
        <v>1.656125699202704E-2</v>
      </c>
      <c r="H3105" s="49">
        <f>_xll.qlCalendarAdvance(IborCalendar,$H3104,B3105,"f",FALSE)</f>
        <v>61387</v>
      </c>
      <c r="I3105" s="49">
        <f>_xll.qlInterestRateIndexValueDate(Index1M,$H3105)</f>
        <v>61389</v>
      </c>
      <c r="J3105" s="52">
        <f>IFERROR(_xll.qlIndexFixing(Index1M,$H3105,TRUE,_xll.ohTrigger(RecalcTrigger,Trigger1M)),NA())</f>
        <v>1.8522227833136687E-2</v>
      </c>
      <c r="K3105" s="52">
        <f>IFERROR(_xll.qlIndexFixing(ONIndex1M,I3105,TRUE,_xll.ohTrigger(RecalcTrigger,Trigger1M)),NA())</f>
        <v>1.8508899592717398E-2</v>
      </c>
      <c r="L3105" s="52">
        <f>IFERROR(_xll.qlIndexFixing(Index3M,H3105,TRUE,_xll.ohTrigger(RecalcTrigger,Trigger3M)),NA())</f>
        <v>2.0091714433167283E-2</v>
      </c>
      <c r="M3105" s="52">
        <f>IFERROR(_xll.qlIndexFixing(ONIndex3M,I3105,TRUE,_xll.ohTrigger(RecalcTrigger,Trigger3M)),NA())</f>
        <v>2.0042539815374738E-2</v>
      </c>
      <c r="N3105" s="52">
        <f>IFERROR(_xll.qlIndexFixing(Index6M,$H3105,TRUE,_xll.ohTrigger(RecalcTrigger,Trigger6M)),NA())</f>
        <v>2.1656445204488544E-2</v>
      </c>
      <c r="O3105" s="52">
        <f>IFERROR(_xll.qlIndexFixing(ONIndex6M,I3105,TRUE,_xll.ohTrigger(RecalcTrigger,Trigger6M)),NA())</f>
        <v>2.1540614427495441E-2</v>
      </c>
      <c r="P3105" s="52">
        <f>IFERROR(_xll.qlIndexFixing(Index1Y,$H3105,TRUE,_xll.ohTrigger(RecalcTrigger,Trigger1Y)),NA())</f>
        <v>2.358816565378526E-2</v>
      </c>
      <c r="Q3105" s="52">
        <f>IFERROR(_xll.qlIndexFixing(ONIndex1Y,I3105,TRUE,_xll.ohTrigger(RecalcTrigger,Trigger1Y)),NA())</f>
        <v>2.3310239467786431E-2</v>
      </c>
    </row>
    <row r="3106" spans="2:17" x14ac:dyDescent="0.2">
      <c r="B3106" s="46" t="s">
        <v>51</v>
      </c>
      <c r="D3106" s="49">
        <f>_xll.qlCalendarAdvance(LocalCalendar,$D3105,B3106,"f",FALSE)</f>
        <v>61414</v>
      </c>
      <c r="E3106" s="49">
        <f>_xll.qlInterestRateIndexValueDate(IndexON,D3106)</f>
        <v>61414</v>
      </c>
      <c r="F3106" s="52">
        <f>IFERROR(_xll.qlIndexFixing(IndexON,D3106,TRUE,_xll.ohTrigger(RecalcTrigger,TriggerON)),NA())</f>
        <v>1.656125699202704E-2</v>
      </c>
      <c r="H3106" s="49">
        <f>_xll.qlCalendarAdvance(IborCalendar,$H3105,B3106,"f",FALSE)</f>
        <v>61394</v>
      </c>
      <c r="I3106" s="49">
        <f>_xll.qlInterestRateIndexValueDate(Index1M,$H3106)</f>
        <v>61396</v>
      </c>
      <c r="J3106" s="52">
        <f>IFERROR(_xll.qlIndexFixing(Index1M,$H3106,TRUE,_xll.ohTrigger(RecalcTrigger,Trigger1M)),NA())</f>
        <v>1.8522227833136687E-2</v>
      </c>
      <c r="K3106" s="52">
        <f>IFERROR(_xll.qlIndexFixing(ONIndex1M,I3106,TRUE,_xll.ohTrigger(RecalcTrigger,Trigger1M)),NA())</f>
        <v>1.8508899592690753E-2</v>
      </c>
      <c r="L3106" s="52">
        <f>IFERROR(_xll.qlIndexFixing(Index3M,H3106,TRUE,_xll.ohTrigger(RecalcTrigger,Trigger3M)),NA())</f>
        <v>2.0091154727822413E-2</v>
      </c>
      <c r="M3106" s="52">
        <f>IFERROR(_xll.qlIndexFixing(ONIndex3M,I3106,TRUE,_xll.ohTrigger(RecalcTrigger,Trigger3M)),NA())</f>
        <v>2.0042539815374738E-2</v>
      </c>
      <c r="N3106" s="52">
        <f>IFERROR(_xll.qlIndexFixing(Index6M,$H3106,TRUE,_xll.ohTrigger(RecalcTrigger,Trigger6M)),NA())</f>
        <v>2.1656450596772528E-2</v>
      </c>
      <c r="O3106" s="52">
        <f>IFERROR(_xll.qlIndexFixing(ONIndex6M,I3106,TRUE,_xll.ohTrigger(RecalcTrigger,Trigger6M)),NA())</f>
        <v>2.154061992552414E-2</v>
      </c>
      <c r="P3106" s="52">
        <f>IFERROR(_xll.qlIndexFixing(Index1Y,$H3106,TRUE,_xll.ohTrigger(RecalcTrigger,Trigger1Y)),NA())</f>
        <v>2.3588205940959835E-2</v>
      </c>
      <c r="Q3106" s="52">
        <f>IFERROR(_xll.qlIndexFixing(ONIndex1Y,I3106,TRUE,_xll.ohTrigger(RecalcTrigger,Trigger1Y)),NA())</f>
        <v>2.3310281343569272E-2</v>
      </c>
    </row>
    <row r="3107" spans="2:17" x14ac:dyDescent="0.2">
      <c r="B3107" s="46" t="s">
        <v>51</v>
      </c>
      <c r="D3107" s="49">
        <f>_xll.qlCalendarAdvance(LocalCalendar,$D3106,B3107,"f",FALSE)</f>
        <v>61421</v>
      </c>
      <c r="E3107" s="49">
        <f>_xll.qlInterestRateIndexValueDate(IndexON,D3107)</f>
        <v>61421</v>
      </c>
      <c r="F3107" s="52">
        <f>IFERROR(_xll.qlIndexFixing(IndexON,D3107,TRUE,_xll.ohTrigger(RecalcTrigger,TriggerON)),NA())</f>
        <v>1.656125699202704E-2</v>
      </c>
      <c r="H3107" s="49">
        <f>_xll.qlCalendarAdvance(IborCalendar,$H3106,B3107,"f",FALSE)</f>
        <v>61401</v>
      </c>
      <c r="I3107" s="49">
        <f>_xll.qlInterestRateIndexValueDate(Index1M,$H3107)</f>
        <v>61403</v>
      </c>
      <c r="J3107" s="52">
        <f>IFERROR(_xll.qlIndexFixing(Index1M,$H3107,TRUE,_xll.ohTrigger(RecalcTrigger,Trigger1M)),NA())</f>
        <v>1.8522227833139265E-2</v>
      </c>
      <c r="K3107" s="52">
        <f>IFERROR(_xll.qlIndexFixing(ONIndex1M,I3107,TRUE,_xll.ohTrigger(RecalcTrigger,Trigger1M)),NA())</f>
        <v>1.8508899592690753E-2</v>
      </c>
      <c r="L3107" s="52">
        <f>IFERROR(_xll.qlIndexFixing(Index3M,H3107,TRUE,_xll.ohTrigger(RecalcTrigger,Trigger3M)),NA())</f>
        <v>2.0091154727822413E-2</v>
      </c>
      <c r="M3107" s="52">
        <f>IFERROR(_xll.qlIndexFixing(ONIndex3M,I3107,TRUE,_xll.ohTrigger(RecalcTrigger,Trigger3M)),NA())</f>
        <v>2.0042539815374738E-2</v>
      </c>
      <c r="N3107" s="52">
        <f>IFERROR(_xll.qlIndexFixing(Index6M,$H3107,TRUE,_xll.ohTrigger(RecalcTrigger,Trigger6M)),NA())</f>
        <v>2.1656455976159134E-2</v>
      </c>
      <c r="O3107" s="52">
        <f>IFERROR(_xll.qlIndexFixing(ONIndex6M,I3107,TRUE,_xll.ohTrigger(RecalcTrigger,Trigger6M)),NA())</f>
        <v>2.1540625410736425E-2</v>
      </c>
      <c r="P3107" s="52">
        <f>IFERROR(_xll.qlIndexFixing(Index1Y,$H3107,TRUE,_xll.ohTrigger(RecalcTrigger,Trigger1Y)),NA())</f>
        <v>2.3588246128626873E-2</v>
      </c>
      <c r="Q3107" s="52">
        <f>IFERROR(_xll.qlIndexFixing(ONIndex1Y,I3107,TRUE,_xll.ohTrigger(RecalcTrigger,Trigger1Y)),NA())</f>
        <v>2.3310323122149867E-2</v>
      </c>
    </row>
    <row r="3108" spans="2:17" x14ac:dyDescent="0.2">
      <c r="B3108" s="46" t="s">
        <v>51</v>
      </c>
      <c r="D3108" s="49">
        <f>_xll.qlCalendarAdvance(LocalCalendar,$D3107,B3108,"f",FALSE)</f>
        <v>61428</v>
      </c>
      <c r="E3108" s="49">
        <f>_xll.qlInterestRateIndexValueDate(IndexON,D3108)</f>
        <v>61428</v>
      </c>
      <c r="F3108" s="52">
        <f>IFERROR(_xll.qlIndexFixing(IndexON,D3108,TRUE,_xll.ohTrigger(RecalcTrigger,TriggerON)),NA())</f>
        <v>1.6561256991947104E-2</v>
      </c>
      <c r="H3108" s="49">
        <f>_xll.qlCalendarAdvance(IborCalendar,$H3107,B3108,"f",FALSE)</f>
        <v>61408</v>
      </c>
      <c r="I3108" s="49">
        <f>_xll.qlInterestRateIndexValueDate(Index1M,$H3108)</f>
        <v>61410</v>
      </c>
      <c r="J3108" s="52">
        <f>IFERROR(_xll.qlIndexFixing(Index1M,$H3108,TRUE,_xll.ohTrigger(RecalcTrigger,Trigger1M)),NA())</f>
        <v>1.8522227833136687E-2</v>
      </c>
      <c r="K3108" s="52">
        <f>IFERROR(_xll.qlIndexFixing(ONIndex1M,I3108,TRUE,_xll.ohTrigger(RecalcTrigger,Trigger1M)),NA())</f>
        <v>1.8509375381072779E-2</v>
      </c>
      <c r="L3108" s="52">
        <f>IFERROR(_xll.qlIndexFixing(Index3M,H3108,TRUE,_xll.ohTrigger(RecalcTrigger,Trigger3M)),NA())</f>
        <v>2.0091154727822413E-2</v>
      </c>
      <c r="M3108" s="52">
        <f>IFERROR(_xll.qlIndexFixing(ONIndex3M,I3108,TRUE,_xll.ohTrigger(RecalcTrigger,Trigger3M)),NA())</f>
        <v>2.0043097716067049E-2</v>
      </c>
      <c r="N3108" s="52">
        <f>IFERROR(_xll.qlIndexFixing(Index6M,$H3108,TRUE,_xll.ohTrigger(RecalcTrigger,Trigger6M)),NA())</f>
        <v>2.1656461342647926E-2</v>
      </c>
      <c r="O3108" s="52">
        <f>IFERROR(_xll.qlIndexFixing(ONIndex6M,I3108,TRUE,_xll.ohTrigger(RecalcTrigger,Trigger6M)),NA())</f>
        <v>2.154127569062636E-2</v>
      </c>
      <c r="P3108" s="52">
        <f>IFERROR(_xll.qlIndexFixing(Index1Y,$H3108,TRUE,_xll.ohTrigger(RecalcTrigger,Trigger1Y)),NA())</f>
        <v>2.3589055697852149E-2</v>
      </c>
      <c r="Q3108" s="52">
        <f>IFERROR(_xll.qlIndexFixing(ONIndex1Y,I3108,TRUE,_xll.ohTrigger(RecalcTrigger,Trigger1Y)),NA())</f>
        <v>2.3311122428990583E-2</v>
      </c>
    </row>
    <row r="3109" spans="2:17" x14ac:dyDescent="0.2">
      <c r="B3109" s="46" t="s">
        <v>51</v>
      </c>
      <c r="D3109" s="49">
        <f>_xll.qlCalendarAdvance(LocalCalendar,$D3108,B3109,"f",FALSE)</f>
        <v>61435</v>
      </c>
      <c r="E3109" s="49">
        <f>_xll.qlInterestRateIndexValueDate(IndexON,D3109)</f>
        <v>61435</v>
      </c>
      <c r="F3109" s="52">
        <f>IFERROR(_xll.qlIndexFixing(IndexON,D3109,TRUE,_xll.ohTrigger(RecalcTrigger,TriggerON)),NA())</f>
        <v>1.656125699202704E-2</v>
      </c>
      <c r="H3109" s="49">
        <f>_xll.qlCalendarAdvance(IborCalendar,$H3108,B3109,"f",FALSE)</f>
        <v>61415</v>
      </c>
      <c r="I3109" s="49">
        <f>_xll.qlInterestRateIndexValueDate(Index1M,$H3109)</f>
        <v>61417</v>
      </c>
      <c r="J3109" s="52">
        <f>IFERROR(_xll.qlIndexFixing(Index1M,$H3109,TRUE,_xll.ohTrigger(RecalcTrigger,Trigger1M)),NA())</f>
        <v>1.8522227833139265E-2</v>
      </c>
      <c r="K3109" s="52">
        <f>IFERROR(_xll.qlIndexFixing(ONIndex1M,I3109,TRUE,_xll.ohTrigger(RecalcTrigger,Trigger1M)),NA())</f>
        <v>1.8508899592690753E-2</v>
      </c>
      <c r="L3109" s="52">
        <f>IFERROR(_xll.qlIndexFixing(Index3M,H3109,TRUE,_xll.ohTrigger(RecalcTrigger,Trigger3M)),NA())</f>
        <v>2.0091154727822413E-2</v>
      </c>
      <c r="M3109" s="52">
        <f>IFERROR(_xll.qlIndexFixing(ONIndex3M,I3109,TRUE,_xll.ohTrigger(RecalcTrigger,Trigger3M)),NA())</f>
        <v>2.0042539815374738E-2</v>
      </c>
      <c r="N3109" s="52">
        <f>IFERROR(_xll.qlIndexFixing(Index6M,$H3109,TRUE,_xll.ohTrigger(RecalcTrigger,Trigger6M)),NA())</f>
        <v>2.1656466696238465E-2</v>
      </c>
      <c r="O3109" s="52">
        <f>IFERROR(_xll.qlIndexFixing(ONIndex6M,I3109,TRUE,_xll.ohTrigger(RecalcTrigger,Trigger6M)),NA())</f>
        <v>2.1540636342898267E-2</v>
      </c>
      <c r="P3109" s="52">
        <f>IFERROR(_xll.qlIndexFixing(Index1Y,$H3109,TRUE,_xll.ohTrigger(RecalcTrigger,Trigger1Y)),NA())</f>
        <v>2.3588326205436577E-2</v>
      </c>
      <c r="Q3109" s="52">
        <f>IFERROR(_xll.qlIndexFixing(ONIndex1Y,I3109,TRUE,_xll.ohTrigger(RecalcTrigger,Trigger1Y)),NA())</f>
        <v>2.3310406387730964E-2</v>
      </c>
    </row>
    <row r="3110" spans="2:17" x14ac:dyDescent="0.2">
      <c r="B3110" s="46" t="s">
        <v>51</v>
      </c>
      <c r="D3110" s="49">
        <f>_xll.qlCalendarAdvance(LocalCalendar,$D3109,B3110,"f",FALSE)</f>
        <v>61442</v>
      </c>
      <c r="E3110" s="49">
        <f>_xll.qlInterestRateIndexValueDate(IndexON,D3110)</f>
        <v>61442</v>
      </c>
      <c r="F3110" s="52">
        <f>IFERROR(_xll.qlIndexFixing(IndexON,D3110,TRUE,_xll.ohTrigger(RecalcTrigger,TriggerON)),NA())</f>
        <v>1.656125699202704E-2</v>
      </c>
      <c r="H3110" s="49">
        <f>_xll.qlCalendarAdvance(IborCalendar,$H3109,B3110,"f",FALSE)</f>
        <v>61422</v>
      </c>
      <c r="I3110" s="49">
        <f>_xll.qlInterestRateIndexValueDate(Index1M,$H3110)</f>
        <v>61424</v>
      </c>
      <c r="J3110" s="52">
        <f>IFERROR(_xll.qlIndexFixing(Index1M,$H3110,TRUE,_xll.ohTrigger(RecalcTrigger,Trigger1M)),NA())</f>
        <v>1.8522227833139265E-2</v>
      </c>
      <c r="K3110" s="52">
        <f>IFERROR(_xll.qlIndexFixing(ONIndex1M,I3110,TRUE,_xll.ohTrigger(RecalcTrigger,Trigger1M)),NA())</f>
        <v>1.8508899592690753E-2</v>
      </c>
      <c r="L3110" s="52">
        <f>IFERROR(_xll.qlIndexFixing(Index3M,H3110,TRUE,_xll.ohTrigger(RecalcTrigger,Trigger3M)),NA())</f>
        <v>2.0093393673890729E-2</v>
      </c>
      <c r="M3110" s="52">
        <f>IFERROR(_xll.qlIndexFixing(ONIndex3M,I3110,TRUE,_xll.ohTrigger(RecalcTrigger,Trigger3M)),NA())</f>
        <v>2.0042539815401383E-2</v>
      </c>
      <c r="N3110" s="52">
        <f>IFERROR(_xll.qlIndexFixing(Index6M,$H3110,TRUE,_xll.ohTrigger(RecalcTrigger,Trigger6M)),NA())</f>
        <v>2.1659069865637683E-2</v>
      </c>
      <c r="O3110" s="52">
        <f>IFERROR(_xll.qlIndexFixing(ONIndex6M,I3110,TRUE,_xll.ohTrigger(RecalcTrigger,Trigger6M)),NA())</f>
        <v>2.1540641789901116E-2</v>
      </c>
      <c r="P3110" s="52">
        <f>IFERROR(_xll.qlIndexFixing(Index1Y,$H3110,TRUE,_xll.ohTrigger(RecalcTrigger,Trigger1Y)),NA())</f>
        <v>2.358836609457925E-2</v>
      </c>
      <c r="Q3110" s="52">
        <f>IFERROR(_xll.qlIndexFixing(ONIndex1Y,I3110,TRUE,_xll.ohTrigger(RecalcTrigger,Trigger1Y)),NA())</f>
        <v>2.3310447874731466E-2</v>
      </c>
    </row>
    <row r="3111" spans="2:17" x14ac:dyDescent="0.2">
      <c r="B3111" s="46" t="s">
        <v>51</v>
      </c>
      <c r="D3111" s="49">
        <f>_xll.qlCalendarAdvance(LocalCalendar,$D3110,B3111,"f",FALSE)</f>
        <v>61449</v>
      </c>
      <c r="E3111" s="49">
        <f>_xll.qlInterestRateIndexValueDate(IndexON,D3111)</f>
        <v>61449</v>
      </c>
      <c r="F3111" s="52">
        <f>IFERROR(_xll.qlIndexFixing(IndexON,D3111,TRUE,_xll.ohTrigger(RecalcTrigger,TriggerON)),NA())</f>
        <v>1.656125699202704E-2</v>
      </c>
      <c r="H3111" s="49">
        <f>_xll.qlCalendarAdvance(IborCalendar,$H3110,B3111,"f",FALSE)</f>
        <v>61429</v>
      </c>
      <c r="I3111" s="49">
        <f>_xll.qlInterestRateIndexValueDate(Index1M,$H3111)</f>
        <v>61431</v>
      </c>
      <c r="J3111" s="52">
        <f>IFERROR(_xll.qlIndexFixing(Index1M,$H3111,TRUE,_xll.ohTrigger(RecalcTrigger,Trigger1M)),NA())</f>
        <v>1.8522227833139265E-2</v>
      </c>
      <c r="K3111" s="52">
        <f>IFERROR(_xll.qlIndexFixing(ONIndex1M,I3111,TRUE,_xll.ohTrigger(RecalcTrigger,Trigger1M)),NA())</f>
        <v>1.8508899592744044E-2</v>
      </c>
      <c r="L3111" s="52">
        <f>IFERROR(_xll.qlIndexFixing(Index3M,H3111,TRUE,_xll.ohTrigger(RecalcTrigger,Trigger3M)),NA())</f>
        <v>2.0093393673890729E-2</v>
      </c>
      <c r="M3111" s="52">
        <f>IFERROR(_xll.qlIndexFixing(ONIndex3M,I3111,TRUE,_xll.ohTrigger(RecalcTrigger,Trigger3M)),NA())</f>
        <v>2.0042539815374738E-2</v>
      </c>
      <c r="N3111" s="52">
        <f>IFERROR(_xll.qlIndexFixing(Index6M,$H3111,TRUE,_xll.ohTrigger(RecalcTrigger,Trigger6M)),NA())</f>
        <v>2.1658425695641734E-2</v>
      </c>
      <c r="O3111" s="52">
        <f>IFERROR(_xll.qlIndexFixing(ONIndex6M,I3111,TRUE,_xll.ohTrigger(RecalcTrigger,Trigger6M)),NA())</f>
        <v>2.1540647224060905E-2</v>
      </c>
      <c r="P3111" s="52">
        <f>IFERROR(_xll.qlIndexFixing(Index1Y,$H3111,TRUE,_xll.ohTrigger(RecalcTrigger,Trigger1Y)),NA())</f>
        <v>2.3588405884213723E-2</v>
      </c>
      <c r="Q3111" s="52">
        <f>IFERROR(_xll.qlIndexFixing(ONIndex1Y,I3111,TRUE,_xll.ohTrigger(RecalcTrigger,Trigger1Y)),NA())</f>
        <v>2.3310489264556367E-2</v>
      </c>
    </row>
    <row r="3112" spans="2:17" x14ac:dyDescent="0.2">
      <c r="B3112" s="46" t="s">
        <v>51</v>
      </c>
      <c r="D3112" s="49">
        <f>_xll.qlCalendarAdvance(LocalCalendar,$D3111,B3112,"f",FALSE)</f>
        <v>61456</v>
      </c>
      <c r="E3112" s="49">
        <f>_xll.qlInterestRateIndexValueDate(IndexON,D3112)</f>
        <v>61456</v>
      </c>
      <c r="F3112" s="52">
        <f>IFERROR(_xll.qlIndexFixing(IndexON,D3112,TRUE,_xll.ohTrigger(RecalcTrigger,TriggerON)),NA())</f>
        <v>1.656125699202704E-2</v>
      </c>
      <c r="H3112" s="49">
        <f>_xll.qlCalendarAdvance(IborCalendar,$H3111,B3112,"f",FALSE)</f>
        <v>61436</v>
      </c>
      <c r="I3112" s="49">
        <f>_xll.qlInterestRateIndexValueDate(Index1M,$H3112)</f>
        <v>61438</v>
      </c>
      <c r="J3112" s="52">
        <f>IFERROR(_xll.qlIndexFixing(Index1M,$H3112,TRUE,_xll.ohTrigger(RecalcTrigger,Trigger1M)),NA())</f>
        <v>1.8522227833139265E-2</v>
      </c>
      <c r="K3112" s="52">
        <f>IFERROR(_xll.qlIndexFixing(ONIndex1M,I3112,TRUE,_xll.ohTrigger(RecalcTrigger,Trigger1M)),NA())</f>
        <v>1.8508899592690753E-2</v>
      </c>
      <c r="L3112" s="52">
        <f>IFERROR(_xll.qlIndexFixing(Index3M,H3112,TRUE,_xll.ohTrigger(RecalcTrigger,Trigger3M)),NA())</f>
        <v>2.0093393673890729E-2</v>
      </c>
      <c r="M3112" s="52">
        <f>IFERROR(_xll.qlIndexFixing(ONIndex3M,I3112,TRUE,_xll.ohTrigger(RecalcTrigger,Trigger3M)),NA())</f>
        <v>2.0042539815374738E-2</v>
      </c>
      <c r="N3112" s="52">
        <f>IFERROR(_xll.qlIndexFixing(Index6M,$H3112,TRUE,_xll.ohTrigger(RecalcTrigger,Trigger6M)),NA())</f>
        <v>2.1658431008728354E-2</v>
      </c>
      <c r="O3112" s="52">
        <f>IFERROR(_xll.qlIndexFixing(ONIndex6M,I3112,TRUE,_xll.ohTrigger(RecalcTrigger,Trigger6M)),NA())</f>
        <v>2.1540652645537506E-2</v>
      </c>
      <c r="P3112" s="52">
        <f>IFERROR(_xll.qlIndexFixing(Index1Y,$H3112,TRUE,_xll.ohTrigger(RecalcTrigger,Trigger1Y)),NA())</f>
        <v>2.3588445574340876E-2</v>
      </c>
      <c r="Q3112" s="52">
        <f>IFERROR(_xll.qlIndexFixing(ONIndex1Y,I3112,TRUE,_xll.ohTrigger(RecalcTrigger,Trigger1Y)),NA())</f>
        <v>2.3310530557152376E-2</v>
      </c>
    </row>
    <row r="3113" spans="2:17" x14ac:dyDescent="0.2">
      <c r="B3113" s="46" t="s">
        <v>51</v>
      </c>
      <c r="D3113" s="49">
        <f>_xll.qlCalendarAdvance(LocalCalendar,$D3112,B3113,"f",FALSE)</f>
        <v>61463</v>
      </c>
      <c r="E3113" s="49">
        <f>_xll.qlInterestRateIndexValueDate(IndexON,D3113)</f>
        <v>61463</v>
      </c>
      <c r="F3113" s="52">
        <f>IFERROR(_xll.qlIndexFixing(IndexON,D3113,TRUE,_xll.ohTrigger(RecalcTrigger,TriggerON)),NA())</f>
        <v>1.656125699202704E-2</v>
      </c>
      <c r="H3113" s="49">
        <f>_xll.qlCalendarAdvance(IborCalendar,$H3112,B3113,"f",FALSE)</f>
        <v>61443</v>
      </c>
      <c r="I3113" s="49">
        <f>_xll.qlInterestRateIndexValueDate(Index1M,$H3113)</f>
        <v>61445</v>
      </c>
      <c r="J3113" s="52">
        <f>IFERROR(_xll.qlIndexFixing(Index1M,$H3113,TRUE,_xll.ohTrigger(RecalcTrigger,Trigger1M)),NA())</f>
        <v>1.8522704078346164E-2</v>
      </c>
      <c r="K3113" s="52">
        <f>IFERROR(_xll.qlIndexFixing(ONIndex1M,I3113,TRUE,_xll.ohTrigger(RecalcTrigger,Trigger1M)),NA())</f>
        <v>1.8508899592690753E-2</v>
      </c>
      <c r="L3113" s="52">
        <f>IFERROR(_xll.qlIndexFixing(Index3M,H3113,TRUE,_xll.ohTrigger(RecalcTrigger,Trigger3M)),NA())</f>
        <v>2.0093393673890729E-2</v>
      </c>
      <c r="M3113" s="52">
        <f>IFERROR(_xll.qlIndexFixing(ONIndex3M,I3113,TRUE,_xll.ohTrigger(RecalcTrigger,Trigger3M)),NA())</f>
        <v>2.0042539815401383E-2</v>
      </c>
      <c r="N3113" s="52">
        <f>IFERROR(_xll.qlIndexFixing(Index6M,$H3113,TRUE,_xll.ohTrigger(RecalcTrigger,Trigger6M)),NA())</f>
        <v>2.1658436308914588E-2</v>
      </c>
      <c r="O3113" s="52">
        <f>IFERROR(_xll.qlIndexFixing(ONIndex6M,I3113,TRUE,_xll.ohTrigger(RecalcTrigger,Trigger6M)),NA())</f>
        <v>2.1540658054197692E-2</v>
      </c>
      <c r="P3113" s="52">
        <f>IFERROR(_xll.qlIndexFixing(Index1Y,$H3113,TRUE,_xll.ohTrigger(RecalcTrigger,Trigger1Y)),NA())</f>
        <v>2.35884851649594E-2</v>
      </c>
      <c r="Q3113" s="52">
        <f>IFERROR(_xll.qlIndexFixing(ONIndex1Y,I3113,TRUE,_xll.ohTrigger(RecalcTrigger,Trigger1Y)),NA())</f>
        <v>2.3310571752626075E-2</v>
      </c>
    </row>
    <row r="3114" spans="2:17" x14ac:dyDescent="0.2">
      <c r="B3114" s="46" t="s">
        <v>51</v>
      </c>
      <c r="D3114" s="49">
        <f>_xll.qlCalendarAdvance(LocalCalendar,$D3113,B3114,"f",FALSE)</f>
        <v>61470</v>
      </c>
      <c r="E3114" s="49">
        <f>_xll.qlInterestRateIndexValueDate(IndexON,D3114)</f>
        <v>61470</v>
      </c>
      <c r="F3114" s="52">
        <f>IFERROR(_xll.qlIndexFixing(IndexON,D3114,TRUE,_xll.ohTrigger(RecalcTrigger,TriggerON)),NA())</f>
        <v>1.656125699202704E-2</v>
      </c>
      <c r="H3114" s="49">
        <f>_xll.qlCalendarAdvance(IborCalendar,$H3113,B3114,"f",FALSE)</f>
        <v>61450</v>
      </c>
      <c r="I3114" s="49">
        <f>_xll.qlInterestRateIndexValueDate(Index1M,$H3114)</f>
        <v>61452</v>
      </c>
      <c r="J3114" s="52">
        <f>IFERROR(_xll.qlIndexFixing(Index1M,$H3114,TRUE,_xll.ohTrigger(RecalcTrigger,Trigger1M)),NA())</f>
        <v>1.8522227833139265E-2</v>
      </c>
      <c r="K3114" s="52">
        <f>IFERROR(_xll.qlIndexFixing(ONIndex1M,I3114,TRUE,_xll.ohTrigger(RecalcTrigger,Trigger1M)),NA())</f>
        <v>1.8508899592717398E-2</v>
      </c>
      <c r="L3114" s="52">
        <f>IFERROR(_xll.qlIndexFixing(Index3M,H3114,TRUE,_xll.ohTrigger(RecalcTrigger,Trigger3M)),NA())</f>
        <v>2.0091714433167283E-2</v>
      </c>
      <c r="M3114" s="52">
        <f>IFERROR(_xll.qlIndexFixing(ONIndex3M,I3114,TRUE,_xll.ohTrigger(RecalcTrigger,Trigger3M)),NA())</f>
        <v>2.0042539815374738E-2</v>
      </c>
      <c r="N3114" s="52">
        <f>IFERROR(_xll.qlIndexFixing(Index6M,$H3114,TRUE,_xll.ohTrigger(RecalcTrigger,Trigger6M)),NA())</f>
        <v>2.1656493270722176E-2</v>
      </c>
      <c r="O3114" s="52">
        <f>IFERROR(_xll.qlIndexFixing(ONIndex6M,I3114,TRUE,_xll.ohTrigger(RecalcTrigger,Trigger6M)),NA())</f>
        <v>2.15406634501214E-2</v>
      </c>
      <c r="P3114" s="52">
        <f>IFERROR(_xll.qlIndexFixing(Index1Y,$H3114,TRUE,_xll.ohTrigger(RecalcTrigger,Trigger1Y)),NA())</f>
        <v>2.3586216491532232E-2</v>
      </c>
      <c r="Q3114" s="52">
        <f>IFERROR(_xll.qlIndexFixing(ONIndex1Y,I3114,TRUE,_xll.ohTrigger(RecalcTrigger,Trigger1Y)),NA())</f>
        <v>2.3310612850870882E-2</v>
      </c>
    </row>
    <row r="3115" spans="2:17" x14ac:dyDescent="0.2">
      <c r="B3115" s="46" t="s">
        <v>51</v>
      </c>
      <c r="D3115" s="49">
        <f>_xll.qlCalendarAdvance(LocalCalendar,$D3114,B3115,"f",FALSE)</f>
        <v>61477</v>
      </c>
      <c r="E3115" s="49">
        <f>_xll.qlInterestRateIndexValueDate(IndexON,D3115)</f>
        <v>61477</v>
      </c>
      <c r="F3115" s="52">
        <f>IFERROR(_xll.qlIndexFixing(IndexON,D3115,TRUE,_xll.ohTrigger(RecalcTrigger,TriggerON)),NA())</f>
        <v>1.656125699202704E-2</v>
      </c>
      <c r="H3115" s="49">
        <f>_xll.qlCalendarAdvance(IborCalendar,$H3114,B3115,"f",FALSE)</f>
        <v>61457</v>
      </c>
      <c r="I3115" s="49">
        <f>_xll.qlInterestRateIndexValueDate(Index1M,$H3115)</f>
        <v>61459</v>
      </c>
      <c r="J3115" s="52">
        <f>IFERROR(_xll.qlIndexFixing(Index1M,$H3115,TRUE,_xll.ohTrigger(RecalcTrigger,Trigger1M)),NA())</f>
        <v>1.8522704078346164E-2</v>
      </c>
      <c r="K3115" s="52">
        <f>IFERROR(_xll.qlIndexFixing(ONIndex1M,I3115,TRUE,_xll.ohTrigger(RecalcTrigger,Trigger1M)),NA())</f>
        <v>1.8508899592690753E-2</v>
      </c>
      <c r="L3115" s="52">
        <f>IFERROR(_xll.qlIndexFixing(Index3M,H3115,TRUE,_xll.ohTrigger(RecalcTrigger,Trigger3M)),NA())</f>
        <v>2.0091714433166406E-2</v>
      </c>
      <c r="M3115" s="52">
        <f>IFERROR(_xll.qlIndexFixing(ONIndex3M,I3115,TRUE,_xll.ohTrigger(RecalcTrigger,Trigger3M)),NA())</f>
        <v>2.0042539815374738E-2</v>
      </c>
      <c r="N3115" s="52">
        <f>IFERROR(_xll.qlIndexFixing(Index6M,$H3115,TRUE,_xll.ohTrigger(RecalcTrigger,Trigger6M)),NA())</f>
        <v>2.1659096363547355E-2</v>
      </c>
      <c r="O3115" s="52">
        <f>IFERROR(_xll.qlIndexFixing(ONIndex6M,I3115,TRUE,_xll.ohTrigger(RecalcTrigger,Trigger6M)),NA())</f>
        <v>2.1540668833255339E-2</v>
      </c>
      <c r="P3115" s="52">
        <f>IFERROR(_xll.qlIndexFixing(Index1Y,$H3115,TRUE,_xll.ohTrigger(RecalcTrigger,Trigger1Y)),NA())</f>
        <v>2.3588564047672296E-2</v>
      </c>
      <c r="Q3115" s="52">
        <f>IFERROR(_xll.qlIndexFixing(ONIndex1Y,I3115,TRUE,_xll.ohTrigger(RecalcTrigger,Trigger1Y)),NA())</f>
        <v>2.3310653851886798E-2</v>
      </c>
    </row>
    <row r="3116" spans="2:17" x14ac:dyDescent="0.2">
      <c r="B3116" s="46" t="s">
        <v>51</v>
      </c>
      <c r="D3116" s="49">
        <f>_xll.qlCalendarAdvance(LocalCalendar,$D3115,B3116,"f",FALSE)</f>
        <v>61484</v>
      </c>
      <c r="E3116" s="49">
        <f>_xll.qlInterestRateIndexValueDate(IndexON,D3116)</f>
        <v>61484</v>
      </c>
      <c r="F3116" s="52">
        <f>IFERROR(_xll.qlIndexFixing(IndexON,D3116,TRUE,_xll.ohTrigger(RecalcTrigger,TriggerON)),NA())</f>
        <v>1.656125699202704E-2</v>
      </c>
      <c r="H3116" s="49">
        <f>_xll.qlCalendarAdvance(IborCalendar,$H3115,B3116,"f",FALSE)</f>
        <v>61464</v>
      </c>
      <c r="I3116" s="49">
        <f>_xll.qlInterestRateIndexValueDate(Index1M,$H3116)</f>
        <v>61466</v>
      </c>
      <c r="J3116" s="52">
        <f>IFERROR(_xll.qlIndexFixing(Index1M,$H3116,TRUE,_xll.ohTrigger(RecalcTrigger,Trigger1M)),NA())</f>
        <v>1.8522227833139265E-2</v>
      </c>
      <c r="K3116" s="52">
        <f>IFERROR(_xll.qlIndexFixing(ONIndex1M,I3116,TRUE,_xll.ohTrigger(RecalcTrigger,Trigger1M)),NA())</f>
        <v>1.8508899592690753E-2</v>
      </c>
      <c r="L3116" s="52">
        <f>IFERROR(_xll.qlIndexFixing(Index3M,H3116,TRUE,_xll.ohTrigger(RecalcTrigger,Trigger3M)),NA())</f>
        <v>2.0091714433166406E-2</v>
      </c>
      <c r="M3116" s="52">
        <f>IFERROR(_xll.qlIndexFixing(ONIndex3M,I3116,TRUE,_xll.ohTrigger(RecalcTrigger,Trigger3M)),NA())</f>
        <v>2.0042539815348093E-2</v>
      </c>
      <c r="N3116" s="52">
        <f>IFERROR(_xll.qlIndexFixing(Index6M,$H3116,TRUE,_xll.ohTrigger(RecalcTrigger,Trigger6M)),NA())</f>
        <v>2.1658452132070995E-2</v>
      </c>
      <c r="O3116" s="52">
        <f>IFERROR(_xll.qlIndexFixing(ONIndex6M,I3116,TRUE,_xll.ohTrigger(RecalcTrigger,Trigger6M)),NA())</f>
        <v>2.1540674203652799E-2</v>
      </c>
      <c r="P3116" s="52">
        <f>IFERROR(_xll.qlIndexFixing(Index1Y,$H3116,TRUE,_xll.ohTrigger(RecalcTrigger,Trigger1Y)),NA())</f>
        <v>2.358937278450126E-2</v>
      </c>
      <c r="Q3116" s="52">
        <f>IFERROR(_xll.qlIndexFixing(ONIndex1Y,I3116,TRUE,_xll.ohTrigger(RecalcTrigger,Trigger1Y)),NA())</f>
        <v>2.3310694755753758E-2</v>
      </c>
    </row>
    <row r="3117" spans="2:17" x14ac:dyDescent="0.2">
      <c r="B3117" s="46" t="s">
        <v>51</v>
      </c>
      <c r="D3117" s="49">
        <f>_xll.qlCalendarAdvance(LocalCalendar,$D3116,B3117,"f",FALSE)</f>
        <v>61491</v>
      </c>
      <c r="E3117" s="49">
        <f>_xll.qlInterestRateIndexValueDate(IndexON,D3117)</f>
        <v>61491</v>
      </c>
      <c r="F3117" s="52">
        <f>IFERROR(_xll.qlIndexFixing(IndexON,D3117,TRUE,_xll.ohTrigger(RecalcTrigger,TriggerON)),NA())</f>
        <v>1.6561256992106976E-2</v>
      </c>
      <c r="H3117" s="49">
        <f>_xll.qlCalendarAdvance(IborCalendar,$H3116,B3117,"f",FALSE)</f>
        <v>61471</v>
      </c>
      <c r="I3117" s="49">
        <f>_xll.qlInterestRateIndexValueDate(Index1M,$H3117)</f>
        <v>61477</v>
      </c>
      <c r="J3117" s="52">
        <f>IFERROR(_xll.qlIndexFixing(Index1M,$H3117,TRUE,_xll.ohTrigger(RecalcTrigger,Trigger1M)),NA())</f>
        <v>1.8521751604255066E-2</v>
      </c>
      <c r="K3117" s="52">
        <f>IFERROR(_xll.qlIndexFixing(ONIndex1M,I3117,TRUE,_xll.ohTrigger(RecalcTrigger,Trigger1M)),NA())</f>
        <v>1.8507948064847568E-2</v>
      </c>
      <c r="L3117" s="52">
        <f>IFERROR(_xll.qlIndexFixing(Index3M,H3117,TRUE,_xll.ohTrigger(RecalcTrigger,Trigger3M)),NA())</f>
        <v>2.0091714433166406E-2</v>
      </c>
      <c r="M3117" s="52">
        <f>IFERROR(_xll.qlIndexFixing(ONIndex3M,I3117,TRUE,_xll.ohTrigger(RecalcTrigger,Trigger3M)),NA())</f>
        <v>2.0041424076140402E-2</v>
      </c>
      <c r="N3117" s="52">
        <f>IFERROR(_xll.qlIndexFixing(Index6M,$H3117,TRUE,_xll.ohTrigger(RecalcTrigger,Trigger6M)),NA())</f>
        <v>2.1657161468867522E-2</v>
      </c>
      <c r="O3117" s="52">
        <f>IFERROR(_xll.qlIndexFixing(ONIndex6M,I3117,TRUE,_xll.ohTrigger(RecalcTrigger,Trigger6M)),NA())</f>
        <v>2.1539393090490577E-2</v>
      </c>
      <c r="P3117" s="52">
        <f>IFERROR(_xll.qlIndexFixing(Index1Y,$H3117,TRUE,_xll.ohTrigger(RecalcTrigger,Trigger1Y)),NA())</f>
        <v>2.358712610684869E-2</v>
      </c>
      <c r="Q3117" s="52">
        <f>IFERROR(_xll.qlIndexFixing(ONIndex1Y,I3117,TRUE,_xll.ohTrigger(RecalcTrigger,Trigger1Y)),NA())</f>
        <v>2.3309243764746412E-2</v>
      </c>
    </row>
    <row r="3118" spans="2:17" x14ac:dyDescent="0.2">
      <c r="B3118" s="46" t="s">
        <v>51</v>
      </c>
      <c r="D3118" s="49">
        <f>_xll.qlCalendarAdvance(LocalCalendar,$D3117,B3118,"f",FALSE)</f>
        <v>61498</v>
      </c>
      <c r="E3118" s="49">
        <f>_xll.qlInterestRateIndexValueDate(IndexON,D3118)</f>
        <v>61498</v>
      </c>
      <c r="F3118" s="52">
        <f>IFERROR(_xll.qlIndexFixing(IndexON,D3118,TRUE,_xll.ohTrigger(RecalcTrigger,TriggerON)),NA())</f>
        <v>1.6561256992106976E-2</v>
      </c>
      <c r="H3118" s="49">
        <f>_xll.qlCalendarAdvance(IborCalendar,$H3117,B3118,"f",FALSE)</f>
        <v>61478</v>
      </c>
      <c r="I3118" s="49">
        <f>_xll.qlInterestRateIndexValueDate(Index1M,$H3118)</f>
        <v>61480</v>
      </c>
      <c r="J3118" s="52">
        <f>IFERROR(_xll.qlIndexFixing(Index1M,$H3118,TRUE,_xll.ohTrigger(RecalcTrigger,Trigger1M)),NA())</f>
        <v>1.8522704078346164E-2</v>
      </c>
      <c r="K3118" s="52">
        <f>IFERROR(_xll.qlIndexFixing(ONIndex1M,I3118,TRUE,_xll.ohTrigger(RecalcTrigger,Trigger1M)),NA())</f>
        <v>1.8508899592717398E-2</v>
      </c>
      <c r="L3118" s="52">
        <f>IFERROR(_xll.qlIndexFixing(Index3M,H3118,TRUE,_xll.ohTrigger(RecalcTrigger,Trigger3M)),NA())</f>
        <v>2.0091714433166406E-2</v>
      </c>
      <c r="M3118" s="52">
        <f>IFERROR(_xll.qlIndexFixing(ONIndex3M,I3118,TRUE,_xll.ohTrigger(RecalcTrigger,Trigger3M)),NA())</f>
        <v>2.0042539815374738E-2</v>
      </c>
      <c r="N3118" s="52">
        <f>IFERROR(_xll.qlIndexFixing(Index6M,$H3118,TRUE,_xll.ohTrigger(RecalcTrigger,Trigger6M)),NA())</f>
        <v>2.1658462616340447E-2</v>
      </c>
      <c r="O3118" s="52">
        <f>IFERROR(_xll.qlIndexFixing(ONIndex6M,I3118,TRUE,_xll.ohTrigger(RecalcTrigger,Trigger6M)),NA())</f>
        <v>2.1540684906131702E-2</v>
      </c>
      <c r="P3118" s="52">
        <f>IFERROR(_xll.qlIndexFixing(Index1Y,$H3118,TRUE,_xll.ohTrigger(RecalcTrigger,Trigger1Y)),NA())</f>
        <v>2.3588681625430832E-2</v>
      </c>
      <c r="Q3118" s="52">
        <f>IFERROR(_xll.qlIndexFixing(ONIndex1Y,I3118,TRUE,_xll.ohTrigger(RecalcTrigger,Trigger1Y)),NA())</f>
        <v>2.331077627188094E-2</v>
      </c>
    </row>
    <row r="3119" spans="2:17" x14ac:dyDescent="0.2">
      <c r="B3119" s="46" t="s">
        <v>51</v>
      </c>
      <c r="D3119" s="49">
        <f>_xll.qlCalendarAdvance(LocalCalendar,$D3118,B3119,"f",FALSE)</f>
        <v>61505</v>
      </c>
      <c r="E3119" s="49">
        <f>_xll.qlInterestRateIndexValueDate(IndexON,D3119)</f>
        <v>61505</v>
      </c>
      <c r="F3119" s="52">
        <f>IFERROR(_xll.qlIndexFixing(IndexON,D3119,TRUE,_xll.ohTrigger(RecalcTrigger,TriggerON)),NA())</f>
        <v>1.656125699202704E-2</v>
      </c>
      <c r="H3119" s="49">
        <f>_xll.qlCalendarAdvance(IborCalendar,$H3118,B3119,"f",FALSE)</f>
        <v>61485</v>
      </c>
      <c r="I3119" s="49">
        <f>_xll.qlInterestRateIndexValueDate(Index1M,$H3119)</f>
        <v>61487</v>
      </c>
      <c r="J3119" s="52">
        <f>IFERROR(_xll.qlIndexFixing(Index1M,$H3119,TRUE,_xll.ohTrigger(RecalcTrigger,Trigger1M)),NA())</f>
        <v>1.8522227833136687E-2</v>
      </c>
      <c r="K3119" s="52">
        <f>IFERROR(_xll.qlIndexFixing(ONIndex1M,I3119,TRUE,_xll.ohTrigger(RecalcTrigger,Trigger1M)),NA())</f>
        <v>1.8509375381072779E-2</v>
      </c>
      <c r="L3119" s="52">
        <f>IFERROR(_xll.qlIndexFixing(Index3M,H3119,TRUE,_xll.ohTrigger(RecalcTrigger,Trigger3M)),NA())</f>
        <v>2.0093393673890729E-2</v>
      </c>
      <c r="M3119" s="52">
        <f>IFERROR(_xll.qlIndexFixing(ONIndex3M,I3119,TRUE,_xll.ohTrigger(RecalcTrigger,Trigger3M)),NA())</f>
        <v>2.0043097716067049E-2</v>
      </c>
      <c r="N3119" s="52">
        <f>IFERROR(_xll.qlIndexFixing(Index6M,$H3119,TRUE,_xll.ohTrigger(RecalcTrigger,Trigger6M)),NA())</f>
        <v>2.1658467839124815E-2</v>
      </c>
      <c r="O3119" s="52">
        <f>IFERROR(_xll.qlIndexFixing(ONIndex6M,I3119,TRUE,_xll.ohTrigger(RecalcTrigger,Trigger6M)),NA())</f>
        <v>2.1541335039172438E-2</v>
      </c>
      <c r="P3119" s="52">
        <f>IFERROR(_xll.qlIndexFixing(Index1Y,$H3119,TRUE,_xll.ohTrigger(RecalcTrigger,Trigger1Y)),NA())</f>
        <v>2.3589490050004873E-2</v>
      </c>
      <c r="Q3119" s="52">
        <f>IFERROR(_xll.qlIndexFixing(ONIndex1Y,I3119,TRUE,_xll.ohTrigger(RecalcTrigger,Trigger1Y)),NA())</f>
        <v>2.3311574462501206E-2</v>
      </c>
    </row>
    <row r="3120" spans="2:17" x14ac:dyDescent="0.2">
      <c r="B3120" s="46" t="s">
        <v>51</v>
      </c>
      <c r="D3120" s="49">
        <f>_xll.qlCalendarAdvance(LocalCalendar,$D3119,B3120,"f",FALSE)</f>
        <v>61512</v>
      </c>
      <c r="E3120" s="49">
        <f>_xll.qlInterestRateIndexValueDate(IndexON,D3120)</f>
        <v>61512</v>
      </c>
      <c r="F3120" s="52">
        <f>IFERROR(_xll.qlIndexFixing(IndexON,D3120,TRUE,_xll.ohTrigger(RecalcTrigger,TriggerON)),NA())</f>
        <v>1.656125699202704E-2</v>
      </c>
      <c r="H3120" s="49">
        <f>_xll.qlCalendarAdvance(IborCalendar,$H3119,B3120,"f",FALSE)</f>
        <v>61492</v>
      </c>
      <c r="I3120" s="49">
        <f>_xll.qlInterestRateIndexValueDate(Index1M,$H3120)</f>
        <v>61494</v>
      </c>
      <c r="J3120" s="52">
        <f>IFERROR(_xll.qlIndexFixing(Index1M,$H3120,TRUE,_xll.ohTrigger(RecalcTrigger,Trigger1M)),NA())</f>
        <v>1.8522227833139265E-2</v>
      </c>
      <c r="K3120" s="52">
        <f>IFERROR(_xll.qlIndexFixing(ONIndex1M,I3120,TRUE,_xll.ohTrigger(RecalcTrigger,Trigger1M)),NA())</f>
        <v>1.8508899592690753E-2</v>
      </c>
      <c r="L3120" s="52">
        <f>IFERROR(_xll.qlIndexFixing(Index3M,H3120,TRUE,_xll.ohTrigger(RecalcTrigger,Trigger3M)),NA())</f>
        <v>2.0093393673889879E-2</v>
      </c>
      <c r="M3120" s="52">
        <f>IFERROR(_xll.qlIndexFixing(ONIndex3M,I3120,TRUE,_xll.ohTrigger(RecalcTrigger,Trigger3M)),NA())</f>
        <v>2.0042539815374738E-2</v>
      </c>
      <c r="N3120" s="52">
        <f>IFERROR(_xll.qlIndexFixing(Index6M,$H3120,TRUE,_xll.ohTrigger(RecalcTrigger,Trigger6M)),NA())</f>
        <v>2.1659122538929217E-2</v>
      </c>
      <c r="O3120" s="52">
        <f>IFERROR(_xll.qlIndexFixing(ONIndex6M,I3120,TRUE,_xll.ohTrigger(RecalcTrigger,Trigger6M)),NA())</f>
        <v>2.1540695557584755E-2</v>
      </c>
      <c r="P3120" s="52">
        <f>IFERROR(_xll.qlIndexFixing(Index1Y,$H3120,TRUE,_xll.ohTrigger(RecalcTrigger,Trigger1Y)),NA())</f>
        <v>2.3588759513062434E-2</v>
      </c>
      <c r="Q3120" s="52">
        <f>IFERROR(_xll.qlIndexFixing(ONIndex1Y,I3120,TRUE,_xll.ohTrigger(RecalcTrigger,Trigger1Y)),NA())</f>
        <v>2.3310857399225782E-2</v>
      </c>
    </row>
    <row r="3121" spans="2:17" x14ac:dyDescent="0.2">
      <c r="B3121" s="46" t="s">
        <v>51</v>
      </c>
      <c r="D3121" s="49">
        <f>_xll.qlCalendarAdvance(LocalCalendar,$D3120,B3121,"f",FALSE)</f>
        <v>61519</v>
      </c>
      <c r="E3121" s="49">
        <f>_xll.qlInterestRateIndexValueDate(IndexON,D3121)</f>
        <v>61519</v>
      </c>
      <c r="F3121" s="52">
        <f>IFERROR(_xll.qlIndexFixing(IndexON,D3121,TRUE,_xll.ohTrigger(RecalcTrigger,TriggerON)),NA())</f>
        <v>1.656125699202704E-2</v>
      </c>
      <c r="H3121" s="49">
        <f>_xll.qlCalendarAdvance(IborCalendar,$H3120,B3121,"f",FALSE)</f>
        <v>61499</v>
      </c>
      <c r="I3121" s="49">
        <f>_xll.qlInterestRateIndexValueDate(Index1M,$H3121)</f>
        <v>61501</v>
      </c>
      <c r="J3121" s="52">
        <f>IFERROR(_xll.qlIndexFixing(Index1M,$H3121,TRUE,_xll.ohTrigger(RecalcTrigger,Trigger1M)),NA())</f>
        <v>1.8522227833139265E-2</v>
      </c>
      <c r="K3121" s="52">
        <f>IFERROR(_xll.qlIndexFixing(ONIndex1M,I3121,TRUE,_xll.ohTrigger(RecalcTrigger,Trigger1M)),NA())</f>
        <v>1.8508899592717398E-2</v>
      </c>
      <c r="L3121" s="52">
        <f>IFERROR(_xll.qlIndexFixing(Index3M,H3121,TRUE,_xll.ohTrigger(RecalcTrigger,Trigger3M)),NA())</f>
        <v>2.0093393673890729E-2</v>
      </c>
      <c r="M3121" s="52">
        <f>IFERROR(_xll.qlIndexFixing(ONIndex3M,I3121,TRUE,_xll.ohTrigger(RecalcTrigger,Trigger3M)),NA())</f>
        <v>2.0042539815374738E-2</v>
      </c>
      <c r="N3121" s="52">
        <f>IFERROR(_xll.qlIndexFixing(Index6M,$H3121,TRUE,_xll.ohTrigger(RecalcTrigger,Trigger6M)),NA())</f>
        <v>2.1658478245992832E-2</v>
      </c>
      <c r="O3121" s="52">
        <f>IFERROR(_xll.qlIndexFixing(ONIndex6M,I3121,TRUE,_xll.ohTrigger(RecalcTrigger,Trigger6M)),NA())</f>
        <v>2.1540700864219886E-2</v>
      </c>
      <c r="P3121" s="52">
        <f>IFERROR(_xll.qlIndexFixing(Index1Y,$H3121,TRUE,_xll.ohTrigger(RecalcTrigger,Trigger1Y)),NA())</f>
        <v>2.3588798307616055E-2</v>
      </c>
      <c r="Q3121" s="52">
        <f>IFERROR(_xll.qlIndexFixing(ONIndex1Y,I3121,TRUE,_xll.ohTrigger(RecalcTrigger,Trigger1Y)),NA())</f>
        <v>2.3310897817134801E-2</v>
      </c>
    </row>
    <row r="3122" spans="2:17" x14ac:dyDescent="0.2">
      <c r="B3122" s="46" t="s">
        <v>51</v>
      </c>
      <c r="D3122" s="49">
        <f>_xll.qlCalendarAdvance(LocalCalendar,$D3121,B3122,"f",FALSE)</f>
        <v>61526</v>
      </c>
      <c r="E3122" s="49">
        <f>_xll.qlInterestRateIndexValueDate(IndexON,D3122)</f>
        <v>61526</v>
      </c>
      <c r="F3122" s="52">
        <f>IFERROR(_xll.qlIndexFixing(IndexON,D3122,TRUE,_xll.ohTrigger(RecalcTrigger,TriggerON)),NA())</f>
        <v>1.6561256992106976E-2</v>
      </c>
      <c r="H3122" s="49">
        <f>_xll.qlCalendarAdvance(IborCalendar,$H3121,B3122,"f",FALSE)</f>
        <v>61506</v>
      </c>
      <c r="I3122" s="49">
        <f>_xll.qlInterestRateIndexValueDate(Index1M,$H3122)</f>
        <v>61508</v>
      </c>
      <c r="J3122" s="52">
        <f>IFERROR(_xll.qlIndexFixing(Index1M,$H3122,TRUE,_xll.ohTrigger(RecalcTrigger,Trigger1M)),NA())</f>
        <v>1.8522227833139265E-2</v>
      </c>
      <c r="K3122" s="52">
        <f>IFERROR(_xll.qlIndexFixing(ONIndex1M,I3122,TRUE,_xll.ohTrigger(RecalcTrigger,Trigger1M)),NA())</f>
        <v>1.8509375381072779E-2</v>
      </c>
      <c r="L3122" s="52">
        <f>IFERROR(_xll.qlIndexFixing(Index3M,H3122,TRUE,_xll.ohTrigger(RecalcTrigger,Trigger3M)),NA())</f>
        <v>2.009395346236478E-2</v>
      </c>
      <c r="M3122" s="52">
        <f>IFERROR(_xll.qlIndexFixing(ONIndex3M,I3122,TRUE,_xll.ohTrigger(RecalcTrigger,Trigger3M)),NA())</f>
        <v>2.0043097716087033E-2</v>
      </c>
      <c r="N3122" s="52">
        <f>IFERROR(_xll.qlIndexFixing(Index6M,$H3122,TRUE,_xll.ohTrigger(RecalcTrigger,Trigger6M)),NA())</f>
        <v>2.1658483430075617E-2</v>
      </c>
      <c r="O3122" s="52">
        <f>IFERROR(_xll.qlIndexFixing(ONIndex6M,I3122,TRUE,_xll.ohTrigger(RecalcTrigger,Trigger6M)),NA())</f>
        <v>2.1541350957159366E-2</v>
      </c>
      <c r="P3122" s="52">
        <f>IFERROR(_xll.qlIndexFixing(Index1Y,$H3122,TRUE,_xll.ohTrigger(RecalcTrigger,Trigger1Y)),NA())</f>
        <v>2.3589606419877087E-2</v>
      </c>
      <c r="Q3122" s="52">
        <f>IFERROR(_xll.qlIndexFixing(ONIndex1Y,I3122,TRUE,_xll.ohTrigger(RecalcTrigger,Trigger1Y)),NA())</f>
        <v>2.3311695703218671E-2</v>
      </c>
    </row>
    <row r="3123" spans="2:17" x14ac:dyDescent="0.2">
      <c r="B3123" s="46" t="s">
        <v>51</v>
      </c>
      <c r="D3123" s="49">
        <f>_xll.qlCalendarAdvance(LocalCalendar,$D3122,B3123,"f",FALSE)</f>
        <v>61533</v>
      </c>
      <c r="E3123" s="49">
        <f>_xll.qlInterestRateIndexValueDate(IndexON,D3123)</f>
        <v>61533</v>
      </c>
      <c r="F3123" s="52">
        <f>IFERROR(_xll.qlIndexFixing(IndexON,D3123,TRUE,_xll.ohTrigger(RecalcTrigger,TriggerON)),NA())</f>
        <v>1.656125699202704E-2</v>
      </c>
      <c r="H3123" s="49">
        <f>_xll.qlCalendarAdvance(IborCalendar,$H3122,B3123,"f",FALSE)</f>
        <v>61513</v>
      </c>
      <c r="I3123" s="49">
        <f>_xll.qlInterestRateIndexValueDate(Index1M,$H3123)</f>
        <v>61515</v>
      </c>
      <c r="J3123" s="52">
        <f>IFERROR(_xll.qlIndexFixing(Index1M,$H3123,TRUE,_xll.ohTrigger(RecalcTrigger,Trigger1M)),NA())</f>
        <v>1.8522227833139265E-2</v>
      </c>
      <c r="K3123" s="52">
        <f>IFERROR(_xll.qlIndexFixing(ONIndex1M,I3123,TRUE,_xll.ohTrigger(RecalcTrigger,Trigger1M)),NA())</f>
        <v>1.8508899592717398E-2</v>
      </c>
      <c r="L3123" s="52">
        <f>IFERROR(_xll.qlIndexFixing(Index3M,H3123,TRUE,_xll.ohTrigger(RecalcTrigger,Trigger3M)),NA())</f>
        <v>2.0093953462365619E-2</v>
      </c>
      <c r="M3123" s="52">
        <f>IFERROR(_xll.qlIndexFixing(ONIndex3M,I3123,TRUE,_xll.ohTrigger(RecalcTrigger,Trigger3M)),NA())</f>
        <v>2.0042539815374738E-2</v>
      </c>
      <c r="N3123" s="52">
        <f>IFERROR(_xll.qlIndexFixing(Index6M,$H3123,TRUE,_xll.ohTrigger(RecalcTrigger,Trigger6M)),NA())</f>
        <v>2.1658488601259313E-2</v>
      </c>
      <c r="O3123" s="52">
        <f>IFERROR(_xll.qlIndexFixing(ONIndex6M,I3123,TRUE,_xll.ohTrigger(RecalcTrigger,Trigger6M)),NA())</f>
        <v>2.1540711439094196E-2</v>
      </c>
      <c r="P3123" s="52">
        <f>IFERROR(_xll.qlIndexFixing(Index1Y,$H3123,TRUE,_xll.ohTrigger(RecalcTrigger,Trigger1Y)),NA())</f>
        <v>2.3588875598199142E-2</v>
      </c>
      <c r="Q3123" s="52">
        <f>IFERROR(_xll.qlIndexFixing(ONIndex1Y,I3123,TRUE,_xll.ohTrigger(RecalcTrigger,Trigger1Y)),NA())</f>
        <v>2.3310978361346102E-2</v>
      </c>
    </row>
    <row r="3124" spans="2:17" x14ac:dyDescent="0.2">
      <c r="B3124" s="46" t="s">
        <v>51</v>
      </c>
      <c r="D3124" s="49">
        <f>_xll.qlCalendarAdvance(LocalCalendar,$D3123,B3124,"f",FALSE)</f>
        <v>61540</v>
      </c>
      <c r="E3124" s="49">
        <f>_xll.qlInterestRateIndexValueDate(IndexON,D3124)</f>
        <v>61540</v>
      </c>
      <c r="F3124" s="52">
        <f>IFERROR(_xll.qlIndexFixing(IndexON,D3124,TRUE,_xll.ohTrigger(RecalcTrigger,TriggerON)),NA())</f>
        <v>1.656125699202704E-2</v>
      </c>
      <c r="H3124" s="49">
        <f>_xll.qlCalendarAdvance(IborCalendar,$H3123,B3124,"f",FALSE)</f>
        <v>61520</v>
      </c>
      <c r="I3124" s="49">
        <f>_xll.qlInterestRateIndexValueDate(Index1M,$H3124)</f>
        <v>61522</v>
      </c>
      <c r="J3124" s="52">
        <f>IFERROR(_xll.qlIndexFixing(Index1M,$H3124,TRUE,_xll.ohTrigger(RecalcTrigger,Trigger1M)),NA())</f>
        <v>1.8522227833139265E-2</v>
      </c>
      <c r="K3124" s="52">
        <f>IFERROR(_xll.qlIndexFixing(ONIndex1M,I3124,TRUE,_xll.ohTrigger(RecalcTrigger,Trigger1M)),NA())</f>
        <v>1.8508899592690753E-2</v>
      </c>
      <c r="L3124" s="52">
        <f>IFERROR(_xll.qlIndexFixing(Index3M,H3124,TRUE,_xll.ohTrigger(RecalcTrigger,Trigger3M)),NA())</f>
        <v>2.0093393673890729E-2</v>
      </c>
      <c r="M3124" s="52">
        <f>IFERROR(_xll.qlIndexFixing(ONIndex3M,I3124,TRUE,_xll.ohTrigger(RecalcTrigger,Trigger3M)),NA())</f>
        <v>2.0042539815401383E-2</v>
      </c>
      <c r="N3124" s="52">
        <f>IFERROR(_xll.qlIndexFixing(Index6M,$H3124,TRUE,_xll.ohTrigger(RecalcTrigger,Trigger6M)),NA())</f>
        <v>2.1658493759541764E-2</v>
      </c>
      <c r="O3124" s="52">
        <f>IFERROR(_xll.qlIndexFixing(ONIndex6M,I3124,TRUE,_xll.ohTrigger(RecalcTrigger,Trigger6M)),NA())</f>
        <v>2.1540716707386665E-2</v>
      </c>
      <c r="P3124" s="52">
        <f>IFERROR(_xll.qlIndexFixing(Index1Y,$H3124,TRUE,_xll.ohTrigger(RecalcTrigger,Trigger1Y)),NA())</f>
        <v>2.3588914094228395E-2</v>
      </c>
      <c r="Q3124" s="52">
        <f>IFERROR(_xll.qlIndexFixing(ONIndex1Y,I3124,TRUE,_xll.ohTrigger(RecalcTrigger,Trigger1Y)),NA())</f>
        <v>2.3311018487728319E-2</v>
      </c>
    </row>
    <row r="3125" spans="2:17" x14ac:dyDescent="0.2">
      <c r="B3125" s="46" t="s">
        <v>51</v>
      </c>
      <c r="D3125" s="49">
        <f>_xll.qlCalendarAdvance(LocalCalendar,$D3124,B3125,"f",FALSE)</f>
        <v>61547</v>
      </c>
      <c r="E3125" s="49">
        <f>_xll.qlInterestRateIndexValueDate(IndexON,D3125)</f>
        <v>61547</v>
      </c>
      <c r="F3125" s="52">
        <f>IFERROR(_xll.qlIndexFixing(IndexON,D3125,TRUE,_xll.ohTrigger(RecalcTrigger,TriggerON)),NA())</f>
        <v>1.6561637929828343E-2</v>
      </c>
      <c r="H3125" s="49">
        <f>_xll.qlCalendarAdvance(IborCalendar,$H3124,B3125,"f",FALSE)</f>
        <v>61527</v>
      </c>
      <c r="I3125" s="49">
        <f>_xll.qlInterestRateIndexValueDate(Index1M,$H3125)</f>
        <v>61529</v>
      </c>
      <c r="J3125" s="52">
        <f>IFERROR(_xll.qlIndexFixing(Index1M,$H3125,TRUE,_xll.ohTrigger(RecalcTrigger,Trigger1M)),NA())</f>
        <v>1.8522227833139265E-2</v>
      </c>
      <c r="K3125" s="52">
        <f>IFERROR(_xll.qlIndexFixing(ONIndex1M,I3125,TRUE,_xll.ohTrigger(RecalcTrigger,Trigger1M)),NA())</f>
        <v>1.8508899592690753E-2</v>
      </c>
      <c r="L3125" s="52">
        <f>IFERROR(_xll.qlIndexFixing(Index3M,H3125,TRUE,_xll.ohTrigger(RecalcTrigger,Trigger3M)),NA())</f>
        <v>2.0093393673890729E-2</v>
      </c>
      <c r="M3125" s="52">
        <f>IFERROR(_xll.qlIndexFixing(ONIndex3M,I3125,TRUE,_xll.ohTrigger(RecalcTrigger,Trigger3M)),NA())</f>
        <v>2.0042539815374738E-2</v>
      </c>
      <c r="N3125" s="52">
        <f>IFERROR(_xll.qlIndexFixing(Index6M,$H3125,TRUE,_xll.ohTrigger(RecalcTrigger,Trigger6M)),NA())</f>
        <v>2.1658498904924692E-2</v>
      </c>
      <c r="O3125" s="52">
        <f>IFERROR(_xll.qlIndexFixing(ONIndex6M,I3125,TRUE,_xll.ohTrigger(RecalcTrigger,Trigger6M)),NA())</f>
        <v>2.1540721962942655E-2</v>
      </c>
      <c r="P3125" s="52">
        <f>IFERROR(_xll.qlIndexFixing(Index1Y,$H3125,TRUE,_xll.ohTrigger(RecalcTrigger,Trigger1Y)),NA())</f>
        <v>2.3588952490749236E-2</v>
      </c>
      <c r="Q3125" s="52">
        <f>IFERROR(_xll.qlIndexFixing(ONIndex1Y,I3125,TRUE,_xll.ohTrigger(RecalcTrigger,Trigger1Y)),NA())</f>
        <v>2.3311058516828354E-2</v>
      </c>
    </row>
    <row r="3126" spans="2:17" x14ac:dyDescent="0.2">
      <c r="B3126" s="46" t="s">
        <v>51</v>
      </c>
      <c r="D3126" s="49">
        <f>_xll.qlCalendarAdvance(LocalCalendar,$D3125,B3126,"f",FALSE)</f>
        <v>61554</v>
      </c>
      <c r="E3126" s="49">
        <f>_xll.qlInterestRateIndexValueDate(IndexON,D3126)</f>
        <v>61554</v>
      </c>
      <c r="F3126" s="52">
        <f>IFERROR(_xll.qlIndexFixing(IndexON,D3126,TRUE,_xll.ohTrigger(RecalcTrigger,TriggerON)),NA())</f>
        <v>1.656125699202704E-2</v>
      </c>
      <c r="H3126" s="49">
        <f>_xll.qlCalendarAdvance(IborCalendar,$H3125,B3126,"f",FALSE)</f>
        <v>61534</v>
      </c>
      <c r="I3126" s="49">
        <f>_xll.qlInterestRateIndexValueDate(Index1M,$H3126)</f>
        <v>61536</v>
      </c>
      <c r="J3126" s="52">
        <f>IFERROR(_xll.qlIndexFixing(Index1M,$H3126,TRUE,_xll.ohTrigger(RecalcTrigger,Trigger1M)),NA())</f>
        <v>1.8522227833139265E-2</v>
      </c>
      <c r="K3126" s="52">
        <f>IFERROR(_xll.qlIndexFixing(ONIndex1M,I3126,TRUE,_xll.ohTrigger(RecalcTrigger,Trigger1M)),NA())</f>
        <v>1.8508899592717398E-2</v>
      </c>
      <c r="L3126" s="52">
        <f>IFERROR(_xll.qlIndexFixing(Index3M,H3126,TRUE,_xll.ohTrigger(RecalcTrigger,Trigger3M)),NA())</f>
        <v>2.0093393673890729E-2</v>
      </c>
      <c r="M3126" s="52">
        <f>IFERROR(_xll.qlIndexFixing(ONIndex3M,I3126,TRUE,_xll.ohTrigger(RecalcTrigger,Trigger3M)),NA())</f>
        <v>2.0042539815374738E-2</v>
      </c>
      <c r="N3126" s="52">
        <f>IFERROR(_xll.qlIndexFixing(Index6M,$H3126,TRUE,_xll.ohTrigger(RecalcTrigger,Trigger6M)),NA())</f>
        <v>2.1658504037406375E-2</v>
      </c>
      <c r="O3126" s="52">
        <f>IFERROR(_xll.qlIndexFixing(ONIndex6M,I3126,TRUE,_xll.ohTrigger(RecalcTrigger,Trigger6M)),NA())</f>
        <v>2.1540727205735521E-2</v>
      </c>
      <c r="P3126" s="52">
        <f>IFERROR(_xll.qlIndexFixing(Index1Y,$H3126,TRUE,_xll.ohTrigger(RecalcTrigger,Trigger1Y)),NA())</f>
        <v>2.3588990787761881E-2</v>
      </c>
      <c r="Q3126" s="52">
        <f>IFERROR(_xll.qlIndexFixing(ONIndex1Y,I3126,TRUE,_xll.ohTrigger(RecalcTrigger,Trigger1Y)),NA())</f>
        <v>2.3311098448779433E-2</v>
      </c>
    </row>
    <row r="3127" spans="2:17" x14ac:dyDescent="0.2">
      <c r="B3127" s="46" t="s">
        <v>51</v>
      </c>
      <c r="D3127" s="49">
        <f>_xll.qlCalendarAdvance(LocalCalendar,$D3126,B3127,"f",FALSE)</f>
        <v>61561</v>
      </c>
      <c r="E3127" s="49">
        <f>_xll.qlInterestRateIndexValueDate(IndexON,D3127)</f>
        <v>61561</v>
      </c>
      <c r="F3127" s="52">
        <f>IFERROR(_xll.qlIndexFixing(IndexON,D3127,TRUE,_xll.ohTrigger(RecalcTrigger,TriggerON)),NA())</f>
        <v>1.6561256991947104E-2</v>
      </c>
      <c r="H3127" s="49">
        <f>_xll.qlCalendarAdvance(IborCalendar,$H3126,B3127,"f",FALSE)</f>
        <v>61541</v>
      </c>
      <c r="I3127" s="49">
        <f>_xll.qlInterestRateIndexValueDate(Index1M,$H3127)</f>
        <v>61543</v>
      </c>
      <c r="J3127" s="52">
        <f>IFERROR(_xll.qlIndexFixing(Index1M,$H3127,TRUE,_xll.ohTrigger(RecalcTrigger,Trigger1M)),NA())</f>
        <v>1.8522704078343666E-2</v>
      </c>
      <c r="K3127" s="52">
        <f>IFERROR(_xll.qlIndexFixing(ONIndex1M,I3127,TRUE,_xll.ohTrigger(RecalcTrigger,Trigger1M)),NA())</f>
        <v>1.8508899592690753E-2</v>
      </c>
      <c r="L3127" s="52">
        <f>IFERROR(_xll.qlIndexFixing(Index3M,H3127,TRUE,_xll.ohTrigger(RecalcTrigger,Trigger3M)),NA())</f>
        <v>2.0091714433166406E-2</v>
      </c>
      <c r="M3127" s="52">
        <f>IFERROR(_xll.qlIndexFixing(ONIndex3M,I3127,TRUE,_xll.ohTrigger(RecalcTrigger,Trigger3M)),NA())</f>
        <v>2.0042539815374738E-2</v>
      </c>
      <c r="N3127" s="52">
        <f>IFERROR(_xll.qlIndexFixing(Index6M,$H3127,TRUE,_xll.ohTrigger(RecalcTrigger,Trigger6M)),NA())</f>
        <v>2.165850915698854E-2</v>
      </c>
      <c r="O3127" s="52">
        <f>IFERROR(_xll.qlIndexFixing(ONIndex6M,I3127,TRUE,_xll.ohTrigger(RecalcTrigger,Trigger6M)),NA())</f>
        <v>2.1540732435738619E-2</v>
      </c>
      <c r="P3127" s="52">
        <f>IFERROR(_xll.qlIndexFixing(Index1Y,$H3127,TRUE,_xll.ohTrigger(RecalcTrigger,Trigger1Y)),NA())</f>
        <v>2.3586720999921141E-2</v>
      </c>
      <c r="Q3127" s="52">
        <f>IFERROR(_xll.qlIndexFixing(ONIndex1Y,I3127,TRUE,_xll.ohTrigger(RecalcTrigger,Trigger1Y)),NA())</f>
        <v>2.3311138283474975E-2</v>
      </c>
    </row>
    <row r="3128" spans="2:17" x14ac:dyDescent="0.2">
      <c r="B3128" s="46" t="s">
        <v>51</v>
      </c>
      <c r="D3128" s="49">
        <f>_xll.qlCalendarAdvance(LocalCalendar,$D3127,B3128,"f",FALSE)</f>
        <v>61568</v>
      </c>
      <c r="E3128" s="49">
        <f>_xll.qlInterestRateIndexValueDate(IndexON,D3128)</f>
        <v>61568</v>
      </c>
      <c r="F3128" s="52">
        <f>IFERROR(_xll.qlIndexFixing(IndexON,D3128,TRUE,_xll.ohTrigger(RecalcTrigger,TriggerON)),NA())</f>
        <v>1.6561256992106976E-2</v>
      </c>
      <c r="H3128" s="49">
        <f>_xll.qlCalendarAdvance(IborCalendar,$H3127,B3128,"f",FALSE)</f>
        <v>61548</v>
      </c>
      <c r="I3128" s="49">
        <f>_xll.qlInterestRateIndexValueDate(Index1M,$H3128)</f>
        <v>61550</v>
      </c>
      <c r="J3128" s="52">
        <f>IFERROR(_xll.qlIndexFixing(Index1M,$H3128,TRUE,_xll.ohTrigger(RecalcTrigger,Trigger1M)),NA())</f>
        <v>1.8522227833136687E-2</v>
      </c>
      <c r="K3128" s="52">
        <f>IFERROR(_xll.qlIndexFixing(ONIndex1M,I3128,TRUE,_xll.ohTrigger(RecalcTrigger,Trigger1M)),NA())</f>
        <v>1.8508899592690753E-2</v>
      </c>
      <c r="L3128" s="52">
        <f>IFERROR(_xll.qlIndexFixing(Index3M,H3128,TRUE,_xll.ohTrigger(RecalcTrigger,Trigger3M)),NA())</f>
        <v>2.0093953462365619E-2</v>
      </c>
      <c r="M3128" s="52">
        <f>IFERROR(_xll.qlIndexFixing(ONIndex3M,I3128,TRUE,_xll.ohTrigger(RecalcTrigger,Trigger3M)),NA())</f>
        <v>2.0042539815401383E-2</v>
      </c>
      <c r="N3128" s="52">
        <f>IFERROR(_xll.qlIndexFixing(Index6M,$H3128,TRUE,_xll.ohTrigger(RecalcTrigger,Trigger6M)),NA())</f>
        <v>2.1658514263669888E-2</v>
      </c>
      <c r="O3128" s="52">
        <f>IFERROR(_xll.qlIndexFixing(ONIndex6M,I3128,TRUE,_xll.ohTrigger(RecalcTrigger,Trigger6M)),NA())</f>
        <v>2.1540737653005237E-2</v>
      </c>
      <c r="P3128" s="52">
        <f>IFERROR(_xll.qlIndexFixing(Index1Y,$H3128,TRUE,_xll.ohTrigger(RecalcTrigger,Trigger1Y)),NA())</f>
        <v>2.3589067083262152E-2</v>
      </c>
      <c r="Q3128" s="52">
        <f>IFERROR(_xll.qlIndexFixing(ONIndex1Y,I3128,TRUE,_xll.ohTrigger(RecalcTrigger,Trigger1Y)),NA())</f>
        <v>2.3311178021048207E-2</v>
      </c>
    </row>
    <row r="3129" spans="2:17" x14ac:dyDescent="0.2">
      <c r="B3129" s="46" t="s">
        <v>51</v>
      </c>
      <c r="D3129" s="49">
        <f>_xll.qlCalendarAdvance(LocalCalendar,$D3128,B3129,"f",FALSE)</f>
        <v>61575</v>
      </c>
      <c r="E3129" s="49">
        <f>_xll.qlInterestRateIndexValueDate(IndexON,D3129)</f>
        <v>61575</v>
      </c>
      <c r="F3129" s="52">
        <f>IFERROR(_xll.qlIndexFixing(IndexON,D3129,TRUE,_xll.ohTrigger(RecalcTrigger,TriggerON)),NA())</f>
        <v>1.656125699202704E-2</v>
      </c>
      <c r="H3129" s="49">
        <f>_xll.qlCalendarAdvance(IborCalendar,$H3128,B3129,"f",FALSE)</f>
        <v>61555</v>
      </c>
      <c r="I3129" s="49">
        <f>_xll.qlInterestRateIndexValueDate(Index1M,$H3129)</f>
        <v>61557</v>
      </c>
      <c r="J3129" s="52">
        <f>IFERROR(_xll.qlIndexFixing(Index1M,$H3129,TRUE,_xll.ohTrigger(RecalcTrigger,Trigger1M)),NA())</f>
        <v>1.8522227833139265E-2</v>
      </c>
      <c r="K3129" s="52">
        <f>IFERROR(_xll.qlIndexFixing(ONIndex1M,I3129,TRUE,_xll.ohTrigger(RecalcTrigger,Trigger1M)),NA())</f>
        <v>1.8508899592717398E-2</v>
      </c>
      <c r="L3129" s="52">
        <f>IFERROR(_xll.qlIndexFixing(Index3M,H3129,TRUE,_xll.ohTrigger(RecalcTrigger,Trigger3M)),NA())</f>
        <v>2.0093393673891579E-2</v>
      </c>
      <c r="M3129" s="52">
        <f>IFERROR(_xll.qlIndexFixing(ONIndex3M,I3129,TRUE,_xll.ohTrigger(RecalcTrigger,Trigger3M)),NA())</f>
        <v>2.0042539815401383E-2</v>
      </c>
      <c r="N3129" s="52">
        <f>IFERROR(_xll.qlIndexFixing(Index6M,$H3129,TRUE,_xll.ohTrigger(RecalcTrigger,Trigger6M)),NA())</f>
        <v>2.1658519357451285E-2</v>
      </c>
      <c r="O3129" s="52">
        <f>IFERROR(_xll.qlIndexFixing(ONIndex6M,I3129,TRUE,_xll.ohTrigger(RecalcTrigger,Trigger6M)),NA())</f>
        <v>2.1540742857508732E-2</v>
      </c>
      <c r="P3129" s="52">
        <f>IFERROR(_xll.qlIndexFixing(Index1Y,$H3129,TRUE,_xll.ohTrigger(RecalcTrigger,Trigger1Y)),NA())</f>
        <v>2.3589105081750213E-2</v>
      </c>
      <c r="Q3129" s="52">
        <f>IFERROR(_xll.qlIndexFixing(ONIndex1Y,I3129,TRUE,_xll.ohTrigger(RecalcTrigger,Trigger1Y)),NA())</f>
        <v>2.3311217661392547E-2</v>
      </c>
    </row>
    <row r="3130" spans="2:17" x14ac:dyDescent="0.2">
      <c r="B3130" s="46" t="s">
        <v>51</v>
      </c>
      <c r="D3130" s="49">
        <f>_xll.qlCalendarAdvance(LocalCalendar,$D3129,B3130,"f",FALSE)</f>
        <v>61582</v>
      </c>
      <c r="E3130" s="49">
        <f>_xll.qlInterestRateIndexValueDate(IndexON,D3130)</f>
        <v>61582</v>
      </c>
      <c r="F3130" s="52">
        <f>IFERROR(_xll.qlIndexFixing(IndexON,D3130,TRUE,_xll.ohTrigger(RecalcTrigger,TriggerON)),NA())</f>
        <v>1.6561256991947104E-2</v>
      </c>
      <c r="H3130" s="49">
        <f>_xll.qlCalendarAdvance(IborCalendar,$H3129,B3130,"f",FALSE)</f>
        <v>61562</v>
      </c>
      <c r="I3130" s="49">
        <f>_xll.qlInterestRateIndexValueDate(Index1M,$H3130)</f>
        <v>61564</v>
      </c>
      <c r="J3130" s="52">
        <f>IFERROR(_xll.qlIndexFixing(Index1M,$H3130,TRUE,_xll.ohTrigger(RecalcTrigger,Trigger1M)),NA())</f>
        <v>1.8522227833139265E-2</v>
      </c>
      <c r="K3130" s="52">
        <f>IFERROR(_xll.qlIndexFixing(ONIndex1M,I3130,TRUE,_xll.ohTrigger(RecalcTrigger,Trigger1M)),NA())</f>
        <v>1.8508899592690753E-2</v>
      </c>
      <c r="L3130" s="52">
        <f>IFERROR(_xll.qlIndexFixing(Index3M,H3130,TRUE,_xll.ohTrigger(RecalcTrigger,Trigger3M)),NA())</f>
        <v>2.0093393673891579E-2</v>
      </c>
      <c r="M3130" s="52">
        <f>IFERROR(_xll.qlIndexFixing(ONIndex3M,I3130,TRUE,_xll.ohTrigger(RecalcTrigger,Trigger3M)),NA())</f>
        <v>2.0042539815401383E-2</v>
      </c>
      <c r="N3130" s="52">
        <f>IFERROR(_xll.qlIndexFixing(Index6M,$H3130,TRUE,_xll.ohTrigger(RecalcTrigger,Trigger6M)),NA())</f>
        <v>2.1659173922112088E-2</v>
      </c>
      <c r="O3130" s="52">
        <f>IFERROR(_xll.qlIndexFixing(ONIndex6M,I3130,TRUE,_xll.ohTrigger(RecalcTrigger,Trigger6M)),NA())</f>
        <v>2.1540748049249103E-2</v>
      </c>
      <c r="P3130" s="52">
        <f>IFERROR(_xll.qlIndexFixing(Index1Y,$H3130,TRUE,_xll.ohTrigger(RecalcTrigger,Trigger1Y)),NA())</f>
        <v>2.3589142980730081E-2</v>
      </c>
      <c r="Q3130" s="52">
        <f>IFERROR(_xll.qlIndexFixing(ONIndex1Y,I3130,TRUE,_xll.ohTrigger(RecalcTrigger,Trigger1Y)),NA())</f>
        <v>2.3311257204587932E-2</v>
      </c>
    </row>
    <row r="3131" spans="2:17" x14ac:dyDescent="0.2">
      <c r="B3131" s="46" t="s">
        <v>51</v>
      </c>
      <c r="D3131" s="49">
        <f>_xll.qlCalendarAdvance(LocalCalendar,$D3130,B3131,"f",FALSE)</f>
        <v>61589</v>
      </c>
      <c r="E3131" s="49">
        <f>_xll.qlInterestRateIndexValueDate(IndexON,D3131)</f>
        <v>61589</v>
      </c>
      <c r="F3131" s="52">
        <f>IFERROR(_xll.qlIndexFixing(IndexON,D3131,TRUE,_xll.ohTrigger(RecalcTrigger,TriggerON)),NA())</f>
        <v>1.656125699202704E-2</v>
      </c>
      <c r="H3131" s="49">
        <f>_xll.qlCalendarAdvance(IborCalendar,$H3130,B3131,"f",FALSE)</f>
        <v>61569</v>
      </c>
      <c r="I3131" s="49">
        <f>_xll.qlInterestRateIndexValueDate(Index1M,$H3131)</f>
        <v>61571</v>
      </c>
      <c r="J3131" s="52">
        <f>IFERROR(_xll.qlIndexFixing(Index1M,$H3131,TRUE,_xll.ohTrigger(RecalcTrigger,Trigger1M)),NA())</f>
        <v>1.8522704078346164E-2</v>
      </c>
      <c r="K3131" s="52">
        <f>IFERROR(_xll.qlIndexFixing(ONIndex1M,I3131,TRUE,_xll.ohTrigger(RecalcTrigger,Trigger1M)),NA())</f>
        <v>1.8508899592690753E-2</v>
      </c>
      <c r="L3131" s="52">
        <f>IFERROR(_xll.qlIndexFixing(Index3M,H3131,TRUE,_xll.ohTrigger(RecalcTrigger,Trigger3M)),NA())</f>
        <v>2.0093393673890729E-2</v>
      </c>
      <c r="M3131" s="52">
        <f>IFERROR(_xll.qlIndexFixing(ONIndex3M,I3131,TRUE,_xll.ohTrigger(RecalcTrigger,Trigger3M)),NA())</f>
        <v>2.0042539815348093E-2</v>
      </c>
      <c r="N3131" s="52">
        <f>IFERROR(_xll.qlIndexFixing(Index6M,$H3131,TRUE,_xll.ohTrigger(RecalcTrigger,Trigger6M)),NA())</f>
        <v>2.1658529506312928E-2</v>
      </c>
      <c r="O3131" s="52">
        <f>IFERROR(_xll.qlIndexFixing(ONIndex6M,I3131,TRUE,_xll.ohTrigger(RecalcTrigger,Trigger6M)),NA())</f>
        <v>2.154075322822635E-2</v>
      </c>
      <c r="P3131" s="52">
        <f>IFERROR(_xll.qlIndexFixing(Index1Y,$H3131,TRUE,_xll.ohTrigger(RecalcTrigger,Trigger1Y)),NA())</f>
        <v>2.3589180780201318E-2</v>
      </c>
      <c r="Q3131" s="52">
        <f>IFERROR(_xll.qlIndexFixing(ONIndex1Y,I3131,TRUE,_xll.ohTrigger(RecalcTrigger,Trigger1Y)),NA())</f>
        <v>2.3311296650554425E-2</v>
      </c>
    </row>
    <row r="3132" spans="2:17" x14ac:dyDescent="0.2">
      <c r="B3132" s="46" t="s">
        <v>51</v>
      </c>
      <c r="D3132" s="49">
        <f>_xll.qlCalendarAdvance(LocalCalendar,$D3131,B3132,"f",FALSE)</f>
        <v>61596</v>
      </c>
      <c r="E3132" s="49">
        <f>_xll.qlInterestRateIndexValueDate(IndexON,D3132)</f>
        <v>61596</v>
      </c>
      <c r="F3132" s="52">
        <f>IFERROR(_xll.qlIndexFixing(IndexON,D3132,TRUE,_xll.ohTrigger(RecalcTrigger,TriggerON)),NA())</f>
        <v>1.656125699202704E-2</v>
      </c>
      <c r="H3132" s="49">
        <f>_xll.qlCalendarAdvance(IborCalendar,$H3131,B3132,"f",FALSE)</f>
        <v>61576</v>
      </c>
      <c r="I3132" s="49">
        <f>_xll.qlInterestRateIndexValueDate(Index1M,$H3132)</f>
        <v>61578</v>
      </c>
      <c r="J3132" s="52">
        <f>IFERROR(_xll.qlIndexFixing(Index1M,$H3132,TRUE,_xll.ohTrigger(RecalcTrigger,Trigger1M)),NA())</f>
        <v>1.8522704078343666E-2</v>
      </c>
      <c r="K3132" s="52">
        <f>IFERROR(_xll.qlIndexFixing(ONIndex1M,I3132,TRUE,_xll.ohTrigger(RecalcTrigger,Trigger1M)),NA())</f>
        <v>1.8508899592690753E-2</v>
      </c>
      <c r="L3132" s="52">
        <f>IFERROR(_xll.qlIndexFixing(Index3M,H3132,TRUE,_xll.ohTrigger(RecalcTrigger,Trigger3M)),NA())</f>
        <v>2.0093393673889879E-2</v>
      </c>
      <c r="M3132" s="52">
        <f>IFERROR(_xll.qlIndexFixing(ONIndex3M,I3132,TRUE,_xll.ohTrigger(RecalcTrigger,Trigger3M)),NA())</f>
        <v>2.0042539815374738E-2</v>
      </c>
      <c r="N3132" s="52">
        <f>IFERROR(_xll.qlIndexFixing(Index6M,$H3132,TRUE,_xll.ohTrigger(RecalcTrigger,Trigger6M)),NA())</f>
        <v>2.1658534561393605E-2</v>
      </c>
      <c r="O3132" s="52">
        <f>IFERROR(_xll.qlIndexFixing(ONIndex6M,I3132,TRUE,_xll.ohTrigger(RecalcTrigger,Trigger6M)),NA())</f>
        <v>2.1540758394467119E-2</v>
      </c>
      <c r="P3132" s="52">
        <f>IFERROR(_xll.qlIndexFixing(Index1Y,$H3132,TRUE,_xll.ohTrigger(RecalcTrigger,Trigger1Y)),NA())</f>
        <v>2.3589218480164362E-2</v>
      </c>
      <c r="Q3132" s="52">
        <f>IFERROR(_xll.qlIndexFixing(ONIndex1Y,I3132,TRUE,_xll.ohTrigger(RecalcTrigger,Trigger1Y)),NA())</f>
        <v>2.3311335999371963E-2</v>
      </c>
    </row>
    <row r="3133" spans="2:17" x14ac:dyDescent="0.2">
      <c r="B3133" s="46" t="s">
        <v>51</v>
      </c>
      <c r="D3133" s="49">
        <f>_xll.qlCalendarAdvance(LocalCalendar,$D3132,B3133,"f",FALSE)</f>
        <v>61603</v>
      </c>
      <c r="E3133" s="49">
        <f>_xll.qlInterestRateIndexValueDate(IndexON,D3133)</f>
        <v>61603</v>
      </c>
      <c r="F3133" s="52">
        <f>IFERROR(_xll.qlIndexFixing(IndexON,D3133,TRUE,_xll.ohTrigger(RecalcTrigger,TriggerON)),NA())</f>
        <v>1.656125699202704E-2</v>
      </c>
      <c r="H3133" s="49">
        <f>_xll.qlCalendarAdvance(IborCalendar,$H3132,B3133,"f",FALSE)</f>
        <v>61583</v>
      </c>
      <c r="I3133" s="49">
        <f>_xll.qlInterestRateIndexValueDate(Index1M,$H3133)</f>
        <v>61585</v>
      </c>
      <c r="J3133" s="52">
        <f>IFERROR(_xll.qlIndexFixing(Index1M,$H3133,TRUE,_xll.ohTrigger(RecalcTrigger,Trigger1M)),NA())</f>
        <v>1.8522227833139265E-2</v>
      </c>
      <c r="K3133" s="52">
        <f>IFERROR(_xll.qlIndexFixing(ONIndex1M,I3133,TRUE,_xll.ohTrigger(RecalcTrigger,Trigger1M)),NA())</f>
        <v>1.8508899592717398E-2</v>
      </c>
      <c r="L3133" s="52">
        <f>IFERROR(_xll.qlIndexFixing(Index3M,H3133,TRUE,_xll.ohTrigger(RecalcTrigger,Trigger3M)),NA())</f>
        <v>2.0093953462365619E-2</v>
      </c>
      <c r="M3133" s="52">
        <f>IFERROR(_xll.qlIndexFixing(ONIndex3M,I3133,TRUE,_xll.ohTrigger(RecalcTrigger,Trigger3M)),NA())</f>
        <v>2.0042539815374738E-2</v>
      </c>
      <c r="N3133" s="52">
        <f>IFERROR(_xll.qlIndexFixing(Index6M,$H3133,TRUE,_xll.ohTrigger(RecalcTrigger,Trigger6M)),NA())</f>
        <v>2.165853960357347E-2</v>
      </c>
      <c r="O3133" s="52">
        <f>IFERROR(_xll.qlIndexFixing(ONIndex6M,I3133,TRUE,_xll.ohTrigger(RecalcTrigger,Trigger6M)),NA())</f>
        <v>2.1540763547944763E-2</v>
      </c>
      <c r="P3133" s="52">
        <f>IFERROR(_xll.qlIndexFixing(Index1Y,$H3133,TRUE,_xll.ohTrigger(RecalcTrigger,Trigger1Y)),NA())</f>
        <v>2.3589256080619209E-2</v>
      </c>
      <c r="Q3133" s="52">
        <f>IFERROR(_xll.qlIndexFixing(ONIndex1Y,I3133,TRUE,_xll.ohTrigger(RecalcTrigger,Trigger1Y)),NA())</f>
        <v>2.3311375250960609E-2</v>
      </c>
    </row>
    <row r="3134" spans="2:17" x14ac:dyDescent="0.2">
      <c r="B3134" s="46" t="s">
        <v>51</v>
      </c>
      <c r="D3134" s="49">
        <f>_xll.qlCalendarAdvance(LocalCalendar,$D3133,B3134,"f",FALSE)</f>
        <v>61610</v>
      </c>
      <c r="E3134" s="49">
        <f>_xll.qlInterestRateIndexValueDate(IndexON,D3134)</f>
        <v>61610</v>
      </c>
      <c r="F3134" s="52">
        <f>IFERROR(_xll.qlIndexFixing(IndexON,D3134,TRUE,_xll.ohTrigger(RecalcTrigger,TriggerON)),NA())</f>
        <v>1.6561256991947104E-2</v>
      </c>
      <c r="H3134" s="49">
        <f>_xll.qlCalendarAdvance(IborCalendar,$H3133,B3134,"f",FALSE)</f>
        <v>61590</v>
      </c>
      <c r="I3134" s="49">
        <f>_xll.qlInterestRateIndexValueDate(Index1M,$H3134)</f>
        <v>61592</v>
      </c>
      <c r="J3134" s="52">
        <f>IFERROR(_xll.qlIndexFixing(Index1M,$H3134,TRUE,_xll.ohTrigger(RecalcTrigger,Trigger1M)),NA())</f>
        <v>1.8522227833136687E-2</v>
      </c>
      <c r="K3134" s="52">
        <f>IFERROR(_xll.qlIndexFixing(ONIndex1M,I3134,TRUE,_xll.ohTrigger(RecalcTrigger,Trigger1M)),NA())</f>
        <v>1.8508899592690753E-2</v>
      </c>
      <c r="L3134" s="52">
        <f>IFERROR(_xll.qlIndexFixing(Index3M,H3134,TRUE,_xll.ohTrigger(RecalcTrigger,Trigger3M)),NA())</f>
        <v>2.0093393673890729E-2</v>
      </c>
      <c r="M3134" s="52">
        <f>IFERROR(_xll.qlIndexFixing(ONIndex3M,I3134,TRUE,_xll.ohTrigger(RecalcTrigger,Trigger3M)),NA())</f>
        <v>2.0042539815374738E-2</v>
      </c>
      <c r="N3134" s="52">
        <f>IFERROR(_xll.qlIndexFixing(Index6M,$H3134,TRUE,_xll.ohTrigger(RecalcTrigger,Trigger6M)),NA())</f>
        <v>2.1659194114155393E-2</v>
      </c>
      <c r="O3134" s="52">
        <f>IFERROR(_xll.qlIndexFixing(ONIndex6M,I3134,TRUE,_xll.ohTrigger(RecalcTrigger,Trigger6M)),NA())</f>
        <v>2.1540768688605993E-2</v>
      </c>
      <c r="P3134" s="52">
        <f>IFERROR(_xll.qlIndexFixing(Index1Y,$H3134,TRUE,_xll.ohTrigger(RecalcTrigger,Trigger1Y)),NA())</f>
        <v>2.3589293581566081E-2</v>
      </c>
      <c r="Q3134" s="52">
        <f>IFERROR(_xll.qlIndexFixing(ONIndex1Y,I3134,TRUE,_xll.ohTrigger(RecalcTrigger,Trigger1Y)),NA())</f>
        <v>2.3311414405347008E-2</v>
      </c>
    </row>
    <row r="3135" spans="2:17" x14ac:dyDescent="0.2">
      <c r="B3135" s="46" t="s">
        <v>51</v>
      </c>
      <c r="D3135" s="49">
        <f>_xll.qlCalendarAdvance(LocalCalendar,$D3134,B3135,"f",FALSE)</f>
        <v>61617</v>
      </c>
      <c r="E3135" s="49">
        <f>_xll.qlInterestRateIndexValueDate(IndexON,D3135)</f>
        <v>61617</v>
      </c>
      <c r="F3135" s="52">
        <f>IFERROR(_xll.qlIndexFixing(IndexON,D3135,TRUE,_xll.ohTrigger(RecalcTrigger,TriggerON)),NA())</f>
        <v>1.656125699202704E-2</v>
      </c>
      <c r="H3135" s="49">
        <f>_xll.qlCalendarAdvance(IborCalendar,$H3134,B3135,"f",FALSE)</f>
        <v>61597</v>
      </c>
      <c r="I3135" s="49">
        <f>_xll.qlInterestRateIndexValueDate(Index1M,$H3135)</f>
        <v>61599</v>
      </c>
      <c r="J3135" s="52">
        <f>IFERROR(_xll.qlIndexFixing(Index1M,$H3135,TRUE,_xll.ohTrigger(RecalcTrigger,Trigger1M)),NA())</f>
        <v>1.8522227833136687E-2</v>
      </c>
      <c r="K3135" s="52">
        <f>IFERROR(_xll.qlIndexFixing(ONIndex1M,I3135,TRUE,_xll.ohTrigger(RecalcTrigger,Trigger1M)),NA())</f>
        <v>1.8509375381072779E-2</v>
      </c>
      <c r="L3135" s="52">
        <f>IFERROR(_xll.qlIndexFixing(Index3M,H3135,TRUE,_xll.ohTrigger(RecalcTrigger,Trigger3M)),NA())</f>
        <v>2.0093393673889879E-2</v>
      </c>
      <c r="M3135" s="52">
        <f>IFERROR(_xll.qlIndexFixing(ONIndex3M,I3135,TRUE,_xll.ohTrigger(RecalcTrigger,Trigger3M)),NA())</f>
        <v>2.0043097716047065E-2</v>
      </c>
      <c r="N3135" s="52">
        <f>IFERROR(_xll.qlIndexFixing(Index6M,$H3135,TRUE,_xll.ohTrigger(RecalcTrigger,Trigger6M)),NA())</f>
        <v>2.1658549649232476E-2</v>
      </c>
      <c r="O3135" s="52">
        <f>IFERROR(_xll.qlIndexFixing(ONIndex6M,I3135,TRUE,_xll.ohTrigger(RecalcTrigger,Trigger6M)),NA())</f>
        <v>2.1541418607904372E-2</v>
      </c>
      <c r="P3135" s="52">
        <f>IFERROR(_xll.qlIndexFixing(Index1Y,$H3135,TRUE,_xll.ohTrigger(RecalcTrigger,Trigger1Y)),NA())</f>
        <v>2.3590100339799008E-2</v>
      </c>
      <c r="Q3135" s="52">
        <f>IFERROR(_xll.qlIndexFixing(ONIndex1Y,I3135,TRUE,_xll.ohTrigger(RecalcTrigger,Trigger1Y)),NA())</f>
        <v>2.3312210971007108E-2</v>
      </c>
    </row>
    <row r="3136" spans="2:17" x14ac:dyDescent="0.2">
      <c r="B3136" s="46" t="s">
        <v>51</v>
      </c>
      <c r="D3136" s="49">
        <f>_xll.qlCalendarAdvance(LocalCalendar,$D3135,B3136,"f",FALSE)</f>
        <v>61624</v>
      </c>
      <c r="E3136" s="49">
        <f>_xll.qlInterestRateIndexValueDate(IndexON,D3136)</f>
        <v>61624</v>
      </c>
      <c r="F3136" s="52">
        <f>IFERROR(_xll.qlIndexFixing(IndexON,D3136,TRUE,_xll.ohTrigger(RecalcTrigger,TriggerON)),NA())</f>
        <v>1.656125699202704E-2</v>
      </c>
      <c r="H3136" s="49">
        <f>_xll.qlCalendarAdvance(IborCalendar,$H3135,B3136,"f",FALSE)</f>
        <v>61604</v>
      </c>
      <c r="I3136" s="49">
        <f>_xll.qlInterestRateIndexValueDate(Index1M,$H3136)</f>
        <v>61606</v>
      </c>
      <c r="J3136" s="52">
        <f>IFERROR(_xll.qlIndexFixing(Index1M,$H3136,TRUE,_xll.ohTrigger(RecalcTrigger,Trigger1M)),NA())</f>
        <v>1.8520799195461519E-2</v>
      </c>
      <c r="K3136" s="52">
        <f>IFERROR(_xll.qlIndexFixing(ONIndex1M,I3136,TRUE,_xll.ohTrigger(RecalcTrigger,Trigger1M)),NA())</f>
        <v>1.8509375381052795E-2</v>
      </c>
      <c r="L3136" s="52">
        <f>IFERROR(_xll.qlIndexFixing(Index3M,H3136,TRUE,_xll.ohTrigger(RecalcTrigger,Trigger3M)),NA())</f>
        <v>2.0091714433166406E-2</v>
      </c>
      <c r="M3136" s="52">
        <f>IFERROR(_xll.qlIndexFixing(ONIndex3M,I3136,TRUE,_xll.ohTrigger(RecalcTrigger,Trigger3M)),NA())</f>
        <v>2.0043097716067049E-2</v>
      </c>
      <c r="N3136" s="52">
        <f>IFERROR(_xll.qlIndexFixing(Index6M,$H3136,TRUE,_xll.ohTrigger(RecalcTrigger,Trigger6M)),NA())</f>
        <v>2.1655956991160196E-2</v>
      </c>
      <c r="O3136" s="52">
        <f>IFERROR(_xll.qlIndexFixing(ONIndex6M,I3136,TRUE,_xll.ohTrigger(RecalcTrigger,Trigger6M)),NA())</f>
        <v>2.1541423722453157E-2</v>
      </c>
      <c r="P3136" s="52">
        <f>IFERROR(_xll.qlIndexFixing(Index1Y,$H3136,TRUE,_xll.ohTrigger(RecalcTrigger,Trigger1Y)),NA())</f>
        <v>2.3587060425557971E-2</v>
      </c>
      <c r="Q3136" s="52">
        <f>IFERROR(_xll.qlIndexFixing(ONIndex1Y,I3136,TRUE,_xll.ohTrigger(RecalcTrigger,Trigger1Y)),NA())</f>
        <v>2.3312249926645823E-2</v>
      </c>
    </row>
    <row r="3137" spans="2:17" x14ac:dyDescent="0.2">
      <c r="B3137" s="46" t="s">
        <v>51</v>
      </c>
      <c r="D3137" s="49">
        <f>_xll.qlCalendarAdvance(LocalCalendar,$D3136,B3137,"f",FALSE)</f>
        <v>61631</v>
      </c>
      <c r="E3137" s="49">
        <f>_xll.qlInterestRateIndexValueDate(IndexON,D3137)</f>
        <v>61631</v>
      </c>
      <c r="F3137" s="52">
        <f>IFERROR(_xll.qlIndexFixing(IndexON,D3137,TRUE,_xll.ohTrigger(RecalcTrigger,TriggerON)),NA())</f>
        <v>1.656125699202704E-2</v>
      </c>
      <c r="H3137" s="49">
        <f>_xll.qlCalendarAdvance(IborCalendar,$H3136,B3137,"f",FALSE)</f>
        <v>61611</v>
      </c>
      <c r="I3137" s="49">
        <f>_xll.qlInterestRateIndexValueDate(Index1M,$H3137)</f>
        <v>61613</v>
      </c>
      <c r="J3137" s="52">
        <f>IFERROR(_xll.qlIndexFixing(Index1M,$H3137,TRUE,_xll.ohTrigger(RecalcTrigger,Trigger1M)),NA())</f>
        <v>1.8522704078346164E-2</v>
      </c>
      <c r="K3137" s="52">
        <f>IFERROR(_xll.qlIndexFixing(ONIndex1M,I3137,TRUE,_xll.ohTrigger(RecalcTrigger,Trigger1M)),NA())</f>
        <v>1.8508899592690753E-2</v>
      </c>
      <c r="L3137" s="52">
        <f>IFERROR(_xll.qlIndexFixing(Index3M,H3137,TRUE,_xll.ohTrigger(RecalcTrigger,Trigger3M)),NA())</f>
        <v>2.0091714433166406E-2</v>
      </c>
      <c r="M3137" s="52">
        <f>IFERROR(_xll.qlIndexFixing(ONIndex3M,I3137,TRUE,_xll.ohTrigger(RecalcTrigger,Trigger3M)),NA())</f>
        <v>2.0042539815374738E-2</v>
      </c>
      <c r="N3137" s="52">
        <f>IFERROR(_xll.qlIndexFixing(Index6M,$H3137,TRUE,_xll.ohTrigger(RecalcTrigger,Trigger6M)),NA())</f>
        <v>2.1655961984230022E-2</v>
      </c>
      <c r="O3137" s="52">
        <f>IFERROR(_xll.qlIndexFixing(ONIndex6M,I3137,TRUE,_xll.ohTrigger(RecalcTrigger,Trigger6M)),NA())</f>
        <v>2.1540784034170812E-2</v>
      </c>
      <c r="P3137" s="52">
        <f>IFERROR(_xll.qlIndexFixing(Index1Y,$H3137,TRUE,_xll.ohTrigger(RecalcTrigger,Trigger1Y)),NA())</f>
        <v>2.3589405487355566E-2</v>
      </c>
      <c r="Q3137" s="52">
        <f>IFERROR(_xll.qlIndexFixing(ONIndex1Y,I3137,TRUE,_xll.ohTrigger(RecalcTrigger,Trigger1Y)),NA())</f>
        <v>2.3311531285425957E-2</v>
      </c>
    </row>
    <row r="3138" spans="2:17" x14ac:dyDescent="0.2">
      <c r="B3138" s="46" t="s">
        <v>51</v>
      </c>
      <c r="D3138" s="49">
        <f>_xll.qlCalendarAdvance(LocalCalendar,$D3137,B3138,"f",FALSE)</f>
        <v>61638</v>
      </c>
      <c r="E3138" s="49">
        <f>_xll.qlInterestRateIndexValueDate(IndexON,D3138)</f>
        <v>61638</v>
      </c>
      <c r="F3138" s="52">
        <f>IFERROR(_xll.qlIndexFixing(IndexON,D3138,TRUE,_xll.ohTrigger(RecalcTrigger,TriggerON)),NA())</f>
        <v>1.656125699202704E-2</v>
      </c>
      <c r="H3138" s="49">
        <f>_xll.qlCalendarAdvance(IborCalendar,$H3137,B3138,"f",FALSE)</f>
        <v>61618</v>
      </c>
      <c r="I3138" s="49">
        <f>_xll.qlInterestRateIndexValueDate(Index1M,$H3138)</f>
        <v>61620</v>
      </c>
      <c r="J3138" s="52">
        <f>IFERROR(_xll.qlIndexFixing(Index1M,$H3138,TRUE,_xll.ohTrigger(RecalcTrigger,Trigger1M)),NA())</f>
        <v>1.8522227833136687E-2</v>
      </c>
      <c r="K3138" s="52">
        <f>IFERROR(_xll.qlIndexFixing(ONIndex1M,I3138,TRUE,_xll.ohTrigger(RecalcTrigger,Trigger1M)),NA())</f>
        <v>1.8508899592664108E-2</v>
      </c>
      <c r="L3138" s="52">
        <f>IFERROR(_xll.qlIndexFixing(Index3M,H3138,TRUE,_xll.ohTrigger(RecalcTrigger,Trigger3M)),NA())</f>
        <v>2.0091714433166406E-2</v>
      </c>
      <c r="M3138" s="52">
        <f>IFERROR(_xll.qlIndexFixing(ONIndex3M,I3138,TRUE,_xll.ohTrigger(RecalcTrigger,Trigger3M)),NA())</f>
        <v>2.0042539815374738E-2</v>
      </c>
      <c r="N3138" s="52">
        <f>IFERROR(_xll.qlIndexFixing(Index6M,$H3138,TRUE,_xll.ohTrigger(RecalcTrigger,Trigger6M)),NA())</f>
        <v>2.1655966964401877E-2</v>
      </c>
      <c r="O3138" s="52">
        <f>IFERROR(_xll.qlIndexFixing(ONIndex6M,I3138,TRUE,_xll.ohTrigger(RecalcTrigger,Trigger6M)),NA())</f>
        <v>2.1540789123806192E-2</v>
      </c>
      <c r="P3138" s="52">
        <f>IFERROR(_xll.qlIndexFixing(Index1Y,$H3138,TRUE,_xll.ohTrigger(RecalcTrigger,Trigger1Y)),NA())</f>
        <v>2.3589442590268787E-2</v>
      </c>
      <c r="Q3138" s="52">
        <f>IFERROR(_xll.qlIndexFixing(ONIndex1Y,I3138,TRUE,_xll.ohTrigger(RecalcTrigger,Trigger1Y)),NA())</f>
        <v>2.3311570051056663E-2</v>
      </c>
    </row>
    <row r="3139" spans="2:17" x14ac:dyDescent="0.2">
      <c r="B3139" s="46" t="s">
        <v>51</v>
      </c>
      <c r="D3139" s="49">
        <f>_xll.qlCalendarAdvance(LocalCalendar,$D3138,B3139,"f",FALSE)</f>
        <v>61645</v>
      </c>
      <c r="E3139" s="49">
        <f>_xll.qlInterestRateIndexValueDate(IndexON,D3139)</f>
        <v>61645</v>
      </c>
      <c r="F3139" s="52">
        <f>IFERROR(_xll.qlIndexFixing(IndexON,D3139,TRUE,_xll.ohTrigger(RecalcTrigger,TriggerON)),NA())</f>
        <v>1.656125699202704E-2</v>
      </c>
      <c r="H3139" s="49">
        <f>_xll.qlCalendarAdvance(IborCalendar,$H3138,B3139,"f",FALSE)</f>
        <v>61625</v>
      </c>
      <c r="I3139" s="49">
        <f>_xll.qlInterestRateIndexValueDate(Index1M,$H3139)</f>
        <v>61627</v>
      </c>
      <c r="J3139" s="52">
        <f>IFERROR(_xll.qlIndexFixing(Index1M,$H3139,TRUE,_xll.ohTrigger(RecalcTrigger,Trigger1M)),NA())</f>
        <v>1.8522227833139265E-2</v>
      </c>
      <c r="K3139" s="52">
        <f>IFERROR(_xll.qlIndexFixing(ONIndex1M,I3139,TRUE,_xll.ohTrigger(RecalcTrigger,Trigger1M)),NA())</f>
        <v>1.8508899592717398E-2</v>
      </c>
      <c r="L3139" s="52">
        <f>IFERROR(_xll.qlIndexFixing(Index3M,H3139,TRUE,_xll.ohTrigger(RecalcTrigger,Trigger3M)),NA())</f>
        <v>2.0091714433166406E-2</v>
      </c>
      <c r="M3139" s="52">
        <f>IFERROR(_xll.qlIndexFixing(ONIndex3M,I3139,TRUE,_xll.ohTrigger(RecalcTrigger,Trigger3M)),NA())</f>
        <v>2.0042539815401383E-2</v>
      </c>
      <c r="N3139" s="52">
        <f>IFERROR(_xll.qlIndexFixing(Index6M,$H3139,TRUE,_xll.ohTrigger(RecalcTrigger,Trigger6M)),NA())</f>
        <v>2.165597193167753E-2</v>
      </c>
      <c r="O3139" s="52">
        <f>IFERROR(_xll.qlIndexFixing(ONIndex6M,I3139,TRUE,_xll.ohTrigger(RecalcTrigger,Trigger6M)),NA())</f>
        <v>2.1540794200731739E-2</v>
      </c>
      <c r="P3139" s="52">
        <f>IFERROR(_xll.qlIndexFixing(Index1Y,$H3139,TRUE,_xll.ohTrigger(RecalcTrigger,Trigger1Y)),NA())</f>
        <v>2.3589479593672941E-2</v>
      </c>
      <c r="Q3139" s="52">
        <f>IFERROR(_xll.qlIndexFixing(ONIndex1Y,I3139,TRUE,_xll.ohTrigger(RecalcTrigger,Trigger1Y)),NA())</f>
        <v>2.3311608719485122E-2</v>
      </c>
    </row>
    <row r="3140" spans="2:17" x14ac:dyDescent="0.2">
      <c r="B3140" s="46" t="s">
        <v>51</v>
      </c>
      <c r="D3140" s="49">
        <f>_xll.qlCalendarAdvance(LocalCalendar,$D3139,B3140,"f",FALSE)</f>
        <v>61652</v>
      </c>
      <c r="E3140" s="49">
        <f>_xll.qlInterestRateIndexValueDate(IndexON,D3140)</f>
        <v>61652</v>
      </c>
      <c r="F3140" s="52">
        <f>IFERROR(_xll.qlIndexFixing(IndexON,D3140,TRUE,_xll.ohTrigger(RecalcTrigger,TriggerON)),NA())</f>
        <v>1.656125699202704E-2</v>
      </c>
      <c r="H3140" s="49">
        <f>_xll.qlCalendarAdvance(IborCalendar,$H3139,B3140,"f",FALSE)</f>
        <v>61632</v>
      </c>
      <c r="I3140" s="49">
        <f>_xll.qlInterestRateIndexValueDate(Index1M,$H3140)</f>
        <v>61634</v>
      </c>
      <c r="J3140" s="52">
        <f>IFERROR(_xll.qlIndexFixing(Index1M,$H3140,TRUE,_xll.ohTrigger(RecalcTrigger,Trigger1M)),NA())</f>
        <v>1.8523180339876755E-2</v>
      </c>
      <c r="K3140" s="52">
        <f>IFERROR(_xll.qlIndexFixing(ONIndex1M,I3140,TRUE,_xll.ohTrigger(RecalcTrigger,Trigger1M)),NA())</f>
        <v>1.8508899592690753E-2</v>
      </c>
      <c r="L3140" s="52">
        <f>IFERROR(_xll.qlIndexFixing(Index3M,H3140,TRUE,_xll.ohTrigger(RecalcTrigger,Trigger3M)),NA())</f>
        <v>2.0093393673890729E-2</v>
      </c>
      <c r="M3140" s="52">
        <f>IFERROR(_xll.qlIndexFixing(ONIndex3M,I3140,TRUE,_xll.ohTrigger(RecalcTrigger,Trigger3M)),NA())</f>
        <v>2.0042539815374738E-2</v>
      </c>
      <c r="N3140" s="52">
        <f>IFERROR(_xll.qlIndexFixing(Index6M,$H3140,TRUE,_xll.ohTrigger(RecalcTrigger,Trigger6M)),NA())</f>
        <v>2.1656626260148241E-2</v>
      </c>
      <c r="O3140" s="52">
        <f>IFERROR(_xll.qlIndexFixing(ONIndex6M,I3140,TRUE,_xll.ohTrigger(RecalcTrigger,Trigger6M)),NA())</f>
        <v>2.1540799264867516E-2</v>
      </c>
      <c r="P3140" s="52">
        <f>IFERROR(_xll.qlIndexFixing(Index1Y,$H3140,TRUE,_xll.ohTrigger(RecalcTrigger,Trigger1Y)),NA())</f>
        <v>2.3589516497569775E-2</v>
      </c>
      <c r="Q3140" s="52">
        <f>IFERROR(_xll.qlIndexFixing(ONIndex1Y,I3140,TRUE,_xll.ohTrigger(RecalcTrigger,Trigger1Y)),NA())</f>
        <v>2.3311647290764625E-2</v>
      </c>
    </row>
    <row r="3141" spans="2:17" x14ac:dyDescent="0.2">
      <c r="B3141" s="46" t="s">
        <v>51</v>
      </c>
      <c r="D3141" s="49">
        <f>_xll.qlCalendarAdvance(LocalCalendar,$D3140,B3141,"f",FALSE)</f>
        <v>61659</v>
      </c>
      <c r="E3141" s="49">
        <f>_xll.qlInterestRateIndexValueDate(IndexON,D3141)</f>
        <v>61659</v>
      </c>
      <c r="F3141" s="52">
        <f>IFERROR(_xll.qlIndexFixing(IndexON,D3141,TRUE,_xll.ohTrigger(RecalcTrigger,TriggerON)),NA())</f>
        <v>1.656125699202704E-2</v>
      </c>
      <c r="H3141" s="49">
        <f>_xll.qlCalendarAdvance(IborCalendar,$H3140,B3141,"f",FALSE)</f>
        <v>61639</v>
      </c>
      <c r="I3141" s="49">
        <f>_xll.qlInterestRateIndexValueDate(Index1M,$H3141)</f>
        <v>61641</v>
      </c>
      <c r="J3141" s="52">
        <f>IFERROR(_xll.qlIndexFixing(Index1M,$H3141,TRUE,_xll.ohTrigger(RecalcTrigger,Trigger1M)),NA())</f>
        <v>1.8522227833139265E-2</v>
      </c>
      <c r="K3141" s="52">
        <f>IFERROR(_xll.qlIndexFixing(ONIndex1M,I3141,TRUE,_xll.ohTrigger(RecalcTrigger,Trigger1M)),NA())</f>
        <v>1.8509375381072779E-2</v>
      </c>
      <c r="L3141" s="52">
        <f>IFERROR(_xll.qlIndexFixing(Index3M,H3141,TRUE,_xll.ohTrigger(RecalcTrigger,Trigger3M)),NA())</f>
        <v>2.0093393673891579E-2</v>
      </c>
      <c r="M3141" s="52">
        <f>IFERROR(_xll.qlIndexFixing(ONIndex3M,I3141,TRUE,_xll.ohTrigger(RecalcTrigger,Trigger3M)),NA())</f>
        <v>2.0043097716067049E-2</v>
      </c>
      <c r="N3141" s="52">
        <f>IFERROR(_xll.qlIndexFixing(Index6M,$H3141,TRUE,_xll.ohTrigger(RecalcTrigger,Trigger6M)),NA())</f>
        <v>2.1656631201003879E-2</v>
      </c>
      <c r="O3141" s="52">
        <f>IFERROR(_xll.qlIndexFixing(ONIndex6M,I3141,TRUE,_xll.ohTrigger(RecalcTrigger,Trigger6M)),NA())</f>
        <v>2.1541449103930077E-2</v>
      </c>
      <c r="P3141" s="52">
        <f>IFERROR(_xll.qlIndexFixing(Index1Y,$H3141,TRUE,_xll.ohTrigger(RecalcTrigger,Trigger1Y)),NA())</f>
        <v>2.3589553301957975E-2</v>
      </c>
      <c r="Q3141" s="52">
        <f>IFERROR(_xll.qlIndexFixing(ONIndex1Y,I3141,TRUE,_xll.ohTrigger(RecalcTrigger,Trigger1Y)),NA())</f>
        <v>2.3312443246685799E-2</v>
      </c>
    </row>
    <row r="3142" spans="2:17" x14ac:dyDescent="0.2">
      <c r="B3142" s="46" t="s">
        <v>51</v>
      </c>
      <c r="D3142" s="49">
        <f>_xll.qlCalendarAdvance(LocalCalendar,$D3141,B3142,"f",FALSE)</f>
        <v>61666</v>
      </c>
      <c r="E3142" s="49">
        <f>_xll.qlInterestRateIndexValueDate(IndexON,D3142)</f>
        <v>61666</v>
      </c>
      <c r="F3142" s="52">
        <f>IFERROR(_xll.qlIndexFixing(IndexON,D3142,TRUE,_xll.ohTrigger(RecalcTrigger,TriggerON)),NA())</f>
        <v>1.656125699202704E-2</v>
      </c>
      <c r="H3142" s="49">
        <f>_xll.qlCalendarAdvance(IborCalendar,$H3141,B3142,"f",FALSE)</f>
        <v>61646</v>
      </c>
      <c r="I3142" s="49">
        <f>_xll.qlInterestRateIndexValueDate(Index1M,$H3142)</f>
        <v>61648</v>
      </c>
      <c r="J3142" s="52">
        <f>IFERROR(_xll.qlIndexFixing(Index1M,$H3142,TRUE,_xll.ohTrigger(RecalcTrigger,Trigger1M)),NA())</f>
        <v>1.8522704078346164E-2</v>
      </c>
      <c r="K3142" s="52">
        <f>IFERROR(_xll.qlIndexFixing(ONIndex1M,I3142,TRUE,_xll.ohTrigger(RecalcTrigger,Trigger1M)),NA())</f>
        <v>1.8508899592717398E-2</v>
      </c>
      <c r="L3142" s="52">
        <f>IFERROR(_xll.qlIndexFixing(Index3M,H3142,TRUE,_xll.ohTrigger(RecalcTrigger,Trigger3M)),NA())</f>
        <v>2.0093393673889879E-2</v>
      </c>
      <c r="M3142" s="52">
        <f>IFERROR(_xll.qlIndexFixing(ONIndex3M,I3142,TRUE,_xll.ohTrigger(RecalcTrigger,Trigger3M)),NA())</f>
        <v>2.0042539815374738E-2</v>
      </c>
      <c r="N3142" s="52">
        <f>IFERROR(_xll.qlIndexFixing(Index6M,$H3142,TRUE,_xll.ohTrigger(RecalcTrigger,Trigger6M)),NA())</f>
        <v>2.1659233878990259E-2</v>
      </c>
      <c r="O3142" s="52">
        <f>IFERROR(_xll.qlIndexFixing(ONIndex6M,I3142,TRUE,_xll.ohTrigger(RecalcTrigger,Trigger6M)),NA())</f>
        <v>2.1540809354849699E-2</v>
      </c>
      <c r="P3142" s="52">
        <f>IFERROR(_xll.qlIndexFixing(Index1Y,$H3142,TRUE,_xll.ohTrigger(RecalcTrigger,Trigger1Y)),NA())</f>
        <v>2.3590359330647556E-2</v>
      </c>
      <c r="Q3142" s="52">
        <f>IFERROR(_xll.qlIndexFixing(ONIndex1Y,I3142,TRUE,_xll.ohTrigger(RecalcTrigger,Trigger1Y)),NA())</f>
        <v>2.3311724141690249E-2</v>
      </c>
    </row>
    <row r="3143" spans="2:17" x14ac:dyDescent="0.2">
      <c r="B3143" s="46" t="s">
        <v>51</v>
      </c>
      <c r="D3143" s="49">
        <f>_xll.qlCalendarAdvance(LocalCalendar,$D3142,B3143,"f",FALSE)</f>
        <v>61673</v>
      </c>
      <c r="E3143" s="49">
        <f>_xll.qlInterestRateIndexValueDate(IndexON,D3143)</f>
        <v>61673</v>
      </c>
      <c r="F3143" s="52">
        <f>IFERROR(_xll.qlIndexFixing(IndexON,D3143,TRUE,_xll.ohTrigger(RecalcTrigger,TriggerON)),NA())</f>
        <v>1.656125699202704E-2</v>
      </c>
      <c r="H3143" s="49">
        <f>_xll.qlCalendarAdvance(IborCalendar,$H3142,B3143,"f",FALSE)</f>
        <v>61653</v>
      </c>
      <c r="I3143" s="49">
        <f>_xll.qlInterestRateIndexValueDate(Index1M,$H3143)</f>
        <v>61655</v>
      </c>
      <c r="J3143" s="52">
        <f>IFERROR(_xll.qlIndexFixing(Index1M,$H3143,TRUE,_xll.ohTrigger(RecalcTrigger,Trigger1M)),NA())</f>
        <v>1.8522227833136687E-2</v>
      </c>
      <c r="K3143" s="52">
        <f>IFERROR(_xll.qlIndexFixing(ONIndex1M,I3143,TRUE,_xll.ohTrigger(RecalcTrigger,Trigger1M)),NA())</f>
        <v>1.8508899592690753E-2</v>
      </c>
      <c r="L3143" s="52">
        <f>IFERROR(_xll.qlIndexFixing(Index3M,H3143,TRUE,_xll.ohTrigger(RecalcTrigger,Trigger3M)),NA())</f>
        <v>2.009395346236478E-2</v>
      </c>
      <c r="M3143" s="52">
        <f>IFERROR(_xll.qlIndexFixing(ONIndex3M,I3143,TRUE,_xll.ohTrigger(RecalcTrigger,Trigger3M)),NA())</f>
        <v>2.0042539815374738E-2</v>
      </c>
      <c r="N3143" s="52">
        <f>IFERROR(_xll.qlIndexFixing(Index6M,$H3143,TRUE,_xll.ohTrigger(RecalcTrigger,Trigger6M)),NA())</f>
        <v>2.1656641044019511E-2</v>
      </c>
      <c r="O3143" s="52">
        <f>IFERROR(_xll.qlIndexFixing(ONIndex6M,I3143,TRUE,_xll.ohTrigger(RecalcTrigger,Trigger6M)),NA())</f>
        <v>2.1540814380696105E-2</v>
      </c>
      <c r="P3143" s="52">
        <f>IFERROR(_xll.qlIndexFixing(Index1Y,$H3143,TRUE,_xll.ohTrigger(RecalcTrigger,Trigger1Y)),NA())</f>
        <v>2.3589626612208488E-2</v>
      </c>
      <c r="Q3143" s="52">
        <f>IFERROR(_xll.qlIndexFixing(ONIndex1Y,I3143,TRUE,_xll.ohTrigger(RecalcTrigger,Trigger1Y)),NA())</f>
        <v>2.3311762421336368E-2</v>
      </c>
    </row>
    <row r="3144" spans="2:17" x14ac:dyDescent="0.2">
      <c r="B3144" s="46" t="s">
        <v>51</v>
      </c>
      <c r="D3144" s="49">
        <f>_xll.qlCalendarAdvance(LocalCalendar,$D3143,B3144,"f",FALSE)</f>
        <v>61680</v>
      </c>
      <c r="E3144" s="49">
        <f>_xll.qlInterestRateIndexValueDate(IndexON,D3144)</f>
        <v>61680</v>
      </c>
      <c r="F3144" s="52">
        <f>IFERROR(_xll.qlIndexFixing(IndexON,D3144,TRUE,_xll.ohTrigger(RecalcTrigger,TriggerON)),NA())</f>
        <v>1.6561256992106976E-2</v>
      </c>
      <c r="H3144" s="49">
        <f>_xll.qlCalendarAdvance(IborCalendar,$H3143,B3144,"f",FALSE)</f>
        <v>61660</v>
      </c>
      <c r="I3144" s="49">
        <f>_xll.qlInterestRateIndexValueDate(Index1M,$H3144)</f>
        <v>61662</v>
      </c>
      <c r="J3144" s="52">
        <f>IFERROR(_xll.qlIndexFixing(Index1M,$H3144,TRUE,_xll.ohTrigger(RecalcTrigger,Trigger1M)),NA())</f>
        <v>1.8522227833136687E-2</v>
      </c>
      <c r="K3144" s="52">
        <f>IFERROR(_xll.qlIndexFixing(ONIndex1M,I3144,TRUE,_xll.ohTrigger(RecalcTrigger,Trigger1M)),NA())</f>
        <v>1.8508899592690753E-2</v>
      </c>
      <c r="L3144" s="52">
        <f>IFERROR(_xll.qlIndexFixing(Index3M,H3144,TRUE,_xll.ohTrigger(RecalcTrigger,Trigger3M)),NA())</f>
        <v>2.0093393673890729E-2</v>
      </c>
      <c r="M3144" s="52">
        <f>IFERROR(_xll.qlIndexFixing(ONIndex3M,I3144,TRUE,_xll.ohTrigger(RecalcTrigger,Trigger3M)),NA())</f>
        <v>2.0042539815401383E-2</v>
      </c>
      <c r="N3144" s="52">
        <f>IFERROR(_xll.qlIndexFixing(Index6M,$H3144,TRUE,_xll.ohTrigger(RecalcTrigger,Trigger6M)),NA())</f>
        <v>2.1656645946180827E-2</v>
      </c>
      <c r="O3144" s="52">
        <f>IFERROR(_xll.qlIndexFixing(ONIndex6M,I3144,TRUE,_xll.ohTrigger(RecalcTrigger,Trigger6M)),NA())</f>
        <v>2.1540819393806032E-2</v>
      </c>
      <c r="P3144" s="52">
        <f>IFERROR(_xll.qlIndexFixing(Index1Y,$H3144,TRUE,_xll.ohTrigger(RecalcTrigger,Trigger1Y)),NA())</f>
        <v>2.3589663118071452E-2</v>
      </c>
      <c r="Q3144" s="52">
        <f>IFERROR(_xll.qlIndexFixing(ONIndex1Y,I3144,TRUE,_xll.ohTrigger(RecalcTrigger,Trigger1Y)),NA())</f>
        <v>2.3311800603860178E-2</v>
      </c>
    </row>
    <row r="3145" spans="2:17" x14ac:dyDescent="0.2">
      <c r="B3145" s="46" t="s">
        <v>51</v>
      </c>
      <c r="D3145" s="49">
        <f>_xll.qlCalendarAdvance(LocalCalendar,$D3144,B3145,"f",FALSE)</f>
        <v>61687</v>
      </c>
      <c r="E3145" s="49">
        <f>_xll.qlInterestRateIndexValueDate(IndexON,D3145)</f>
        <v>61687</v>
      </c>
      <c r="F3145" s="52">
        <f>IFERROR(_xll.qlIndexFixing(IndexON,D3145,TRUE,_xll.ohTrigger(RecalcTrigger,TriggerON)),NA())</f>
        <v>1.656125699202704E-2</v>
      </c>
      <c r="H3145" s="49">
        <f>_xll.qlCalendarAdvance(IborCalendar,$H3144,B3145,"f",FALSE)</f>
        <v>61667</v>
      </c>
      <c r="I3145" s="49">
        <f>_xll.qlInterestRateIndexValueDate(Index1M,$H3145)</f>
        <v>61669</v>
      </c>
      <c r="J3145" s="52">
        <f>IFERROR(_xll.qlIndexFixing(Index1M,$H3145,TRUE,_xll.ohTrigger(RecalcTrigger,Trigger1M)),NA())</f>
        <v>1.8522227833136687E-2</v>
      </c>
      <c r="K3145" s="52">
        <f>IFERROR(_xll.qlIndexFixing(ONIndex1M,I3145,TRUE,_xll.ohTrigger(RecalcTrigger,Trigger1M)),NA())</f>
        <v>1.8508899592690753E-2</v>
      </c>
      <c r="L3145" s="52">
        <f>IFERROR(_xll.qlIndexFixing(Index3M,H3145,TRUE,_xll.ohTrigger(RecalcTrigger,Trigger3M)),NA())</f>
        <v>2.0093393673890729E-2</v>
      </c>
      <c r="M3145" s="52">
        <f>IFERROR(_xll.qlIndexFixing(ONIndex3M,I3145,TRUE,_xll.ohTrigger(RecalcTrigger,Trigger3M)),NA())</f>
        <v>2.0042539815374738E-2</v>
      </c>
      <c r="N3145" s="52">
        <f>IFERROR(_xll.qlIndexFixing(Index6M,$H3145,TRUE,_xll.ohTrigger(RecalcTrigger,Trigger6M)),NA())</f>
        <v>2.1656001464486437E-2</v>
      </c>
      <c r="O3145" s="52">
        <f>IFERROR(_xll.qlIndexFixing(ONIndex6M,I3145,TRUE,_xll.ohTrigger(RecalcTrigger,Trigger6M)),NA())</f>
        <v>2.154082439412619E-2</v>
      </c>
      <c r="P3145" s="52">
        <f>IFERROR(_xll.qlIndexFixing(Index1Y,$H3145,TRUE,_xll.ohTrigger(RecalcTrigger,Trigger1Y)),NA())</f>
        <v>2.358969952442579E-2</v>
      </c>
      <c r="Q3145" s="52">
        <f>IFERROR(_xll.qlIndexFixing(ONIndex1Y,I3145,TRUE,_xll.ohTrigger(RecalcTrigger,Trigger1Y)),NA())</f>
        <v>2.3311838689101805E-2</v>
      </c>
    </row>
    <row r="3146" spans="2:17" x14ac:dyDescent="0.2">
      <c r="B3146" s="46" t="s">
        <v>51</v>
      </c>
      <c r="D3146" s="49">
        <f>_xll.qlCalendarAdvance(LocalCalendar,$D3145,B3146,"f",FALSE)</f>
        <v>61694</v>
      </c>
      <c r="E3146" s="49">
        <f>_xll.qlInterestRateIndexValueDate(IndexON,D3146)</f>
        <v>61694</v>
      </c>
      <c r="F3146" s="52">
        <f>IFERROR(_xll.qlIndexFixing(IndexON,D3146,TRUE,_xll.ohTrigger(RecalcTrigger,TriggerON)),NA())</f>
        <v>1.6561256992106976E-2</v>
      </c>
      <c r="H3146" s="49">
        <f>_xll.qlCalendarAdvance(IborCalendar,$H3145,B3146,"f",FALSE)</f>
        <v>61674</v>
      </c>
      <c r="I3146" s="49">
        <f>_xll.qlInterestRateIndexValueDate(Index1M,$H3146)</f>
        <v>61676</v>
      </c>
      <c r="J3146" s="52">
        <f>IFERROR(_xll.qlIndexFixing(Index1M,$H3146,TRUE,_xll.ohTrigger(RecalcTrigger,Trigger1M)),NA())</f>
        <v>1.8522227833136687E-2</v>
      </c>
      <c r="K3146" s="52">
        <f>IFERROR(_xll.qlIndexFixing(ONIndex1M,I3146,TRUE,_xll.ohTrigger(RecalcTrigger,Trigger1M)),NA())</f>
        <v>1.8509375381072779E-2</v>
      </c>
      <c r="L3146" s="52">
        <f>IFERROR(_xll.qlIndexFixing(Index3M,H3146,TRUE,_xll.ohTrigger(RecalcTrigger,Trigger3M)),NA())</f>
        <v>2.0093393673889879E-2</v>
      </c>
      <c r="M3146" s="52">
        <f>IFERROR(_xll.qlIndexFixing(ONIndex3M,I3146,TRUE,_xll.ohTrigger(RecalcTrigger,Trigger3M)),NA())</f>
        <v>2.0043097716047065E-2</v>
      </c>
      <c r="N3146" s="52">
        <f>IFERROR(_xll.qlIndexFixing(Index6M,$H3146,TRUE,_xll.ohTrigger(RecalcTrigger,Trigger6M)),NA())</f>
        <v>2.1656006341481154E-2</v>
      </c>
      <c r="O3146" s="52">
        <f>IFERROR(_xll.qlIndexFixing(ONIndex6M,I3146,TRUE,_xll.ohTrigger(RecalcTrigger,Trigger6M)),NA())</f>
        <v>2.1541474166362207E-2</v>
      </c>
      <c r="P3146" s="52">
        <f>IFERROR(_xll.qlIndexFixing(Index1Y,$H3146,TRUE,_xll.ohTrigger(RecalcTrigger,Trigger1Y)),NA())</f>
        <v>2.3590505136091799E-2</v>
      </c>
      <c r="Q3146" s="52">
        <f>IFERROR(_xll.qlIndexFixing(ONIndex1Y,I3146,TRUE,_xll.ohTrigger(RecalcTrigger,Trigger1Y)),NA())</f>
        <v>2.3312634136729571E-2</v>
      </c>
    </row>
    <row r="3147" spans="2:17" x14ac:dyDescent="0.2">
      <c r="B3147" s="46" t="s">
        <v>51</v>
      </c>
      <c r="D3147" s="49">
        <f>_xll.qlCalendarAdvance(LocalCalendar,$D3146,B3147,"f",FALSE)</f>
        <v>61701</v>
      </c>
      <c r="E3147" s="49">
        <f>_xll.qlInterestRateIndexValueDate(IndexON,D3147)</f>
        <v>61701</v>
      </c>
      <c r="F3147" s="52">
        <f>IFERROR(_xll.qlIndexFixing(IndexON,D3147,TRUE,_xll.ohTrigger(RecalcTrigger,TriggerON)),NA())</f>
        <v>1.656125699202704E-2</v>
      </c>
      <c r="H3147" s="49">
        <f>_xll.qlCalendarAdvance(IborCalendar,$H3146,B3147,"f",FALSE)</f>
        <v>61681</v>
      </c>
      <c r="I3147" s="49">
        <f>_xll.qlInterestRateIndexValueDate(Index1M,$H3147)</f>
        <v>61683</v>
      </c>
      <c r="J3147" s="52">
        <f>IFERROR(_xll.qlIndexFixing(Index1M,$H3147,TRUE,_xll.ohTrigger(RecalcTrigger,Trigger1M)),NA())</f>
        <v>1.8522227833139265E-2</v>
      </c>
      <c r="K3147" s="52">
        <f>IFERROR(_xll.qlIndexFixing(ONIndex1M,I3147,TRUE,_xll.ohTrigger(RecalcTrigger,Trigger1M)),NA())</f>
        <v>1.8508899592717398E-2</v>
      </c>
      <c r="L3147" s="52">
        <f>IFERROR(_xll.qlIndexFixing(Index3M,H3147,TRUE,_xll.ohTrigger(RecalcTrigger,Trigger3M)),NA())</f>
        <v>2.009395346236478E-2</v>
      </c>
      <c r="M3147" s="52">
        <f>IFERROR(_xll.qlIndexFixing(ONIndex3M,I3147,TRUE,_xll.ohTrigger(RecalcTrigger,Trigger3M)),NA())</f>
        <v>2.0042539815374738E-2</v>
      </c>
      <c r="N3147" s="52">
        <f>IFERROR(_xll.qlIndexFixing(Index6M,$H3147,TRUE,_xll.ohTrigger(RecalcTrigger,Trigger6M)),NA())</f>
        <v>2.1656011205578786E-2</v>
      </c>
      <c r="O3147" s="52">
        <f>IFERROR(_xll.qlIndexFixing(ONIndex6M,I3147,TRUE,_xll.ohTrigger(RecalcTrigger,Trigger6M)),NA())</f>
        <v>2.1540834356530425E-2</v>
      </c>
      <c r="P3147" s="52">
        <f>IFERROR(_xll.qlIndexFixing(Index1Y,$H3147,TRUE,_xll.ohTrigger(RecalcTrigger,Trigger1Y)),NA())</f>
        <v>2.3589772038609003E-2</v>
      </c>
      <c r="Q3147" s="52">
        <f>IFERROR(_xll.qlIndexFixing(ONIndex1Y,I3147,TRUE,_xll.ohTrigger(RecalcTrigger,Trigger1Y)),NA())</f>
        <v>2.3311914568164838E-2</v>
      </c>
    </row>
    <row r="3148" spans="2:17" x14ac:dyDescent="0.2">
      <c r="B3148" s="46" t="s">
        <v>51</v>
      </c>
      <c r="D3148" s="49">
        <f>_xll.qlCalendarAdvance(LocalCalendar,$D3147,B3148,"f",FALSE)</f>
        <v>61708</v>
      </c>
      <c r="E3148" s="49">
        <f>_xll.qlInterestRateIndexValueDate(IndexON,D3148)</f>
        <v>61708</v>
      </c>
      <c r="F3148" s="52">
        <f>IFERROR(_xll.qlIndexFixing(IndexON,D3148,TRUE,_xll.ohTrigger(RecalcTrigger,TriggerON)),NA())</f>
        <v>1.656125699202704E-2</v>
      </c>
      <c r="H3148" s="49">
        <f>_xll.qlCalendarAdvance(IborCalendar,$H3147,B3148,"f",FALSE)</f>
        <v>61688</v>
      </c>
      <c r="I3148" s="49">
        <f>_xll.qlInterestRateIndexValueDate(Index1M,$H3148)</f>
        <v>61690</v>
      </c>
      <c r="J3148" s="52">
        <f>IFERROR(_xll.qlIndexFixing(Index1M,$H3148,TRUE,_xll.ohTrigger(RecalcTrigger,Trigger1M)),NA())</f>
        <v>1.8522227833139265E-2</v>
      </c>
      <c r="K3148" s="52">
        <f>IFERROR(_xll.qlIndexFixing(ONIndex1M,I3148,TRUE,_xll.ohTrigger(RecalcTrigger,Trigger1M)),NA())</f>
        <v>1.8508899592690753E-2</v>
      </c>
      <c r="L3148" s="52">
        <f>IFERROR(_xll.qlIndexFixing(Index3M,H3148,TRUE,_xll.ohTrigger(RecalcTrigger,Trigger3M)),NA())</f>
        <v>2.0093393673890729E-2</v>
      </c>
      <c r="M3148" s="52">
        <f>IFERROR(_xll.qlIndexFixing(ONIndex3M,I3148,TRUE,_xll.ohTrigger(RecalcTrigger,Trigger3M)),NA())</f>
        <v>2.0042539815401383E-2</v>
      </c>
      <c r="N3148" s="52">
        <f>IFERROR(_xll.qlIndexFixing(Index6M,$H3148,TRUE,_xll.ohTrigger(RecalcTrigger,Trigger6M)),NA())</f>
        <v>2.1656016056779335E-2</v>
      </c>
      <c r="O3148" s="52">
        <f>IFERROR(_xll.qlIndexFixing(ONIndex6M,I3148,TRUE,_xll.ohTrigger(RecalcTrigger,Trigger6M)),NA())</f>
        <v>2.1540839318561211E-2</v>
      </c>
      <c r="P3148" s="52">
        <f>IFERROR(_xll.qlIndexFixing(Index1Y,$H3148,TRUE,_xll.ohTrigger(RecalcTrigger,Trigger1Y)),NA())</f>
        <v>2.3589808146438535E-2</v>
      </c>
      <c r="Q3148" s="52">
        <f>IFERROR(_xll.qlIndexFixing(ONIndex1Y,I3148,TRUE,_xll.ohTrigger(RecalcTrigger,Trigger1Y)),NA())</f>
        <v>2.3311952361879662E-2</v>
      </c>
    </row>
    <row r="3149" spans="2:17" x14ac:dyDescent="0.2">
      <c r="B3149" s="46" t="s">
        <v>51</v>
      </c>
      <c r="D3149" s="49">
        <f>_xll.qlCalendarAdvance(LocalCalendar,$D3148,B3149,"f",FALSE)</f>
        <v>61715</v>
      </c>
      <c r="E3149" s="49">
        <f>_xll.qlInterestRateIndexValueDate(IndexON,D3149)</f>
        <v>61715</v>
      </c>
      <c r="F3149" s="52">
        <f>IFERROR(_xll.qlIndexFixing(IndexON,D3149,TRUE,_xll.ohTrigger(RecalcTrigger,TriggerON)),NA())</f>
        <v>1.656125699202704E-2</v>
      </c>
      <c r="H3149" s="49">
        <f>_xll.qlCalendarAdvance(IborCalendar,$H3148,B3149,"f",FALSE)</f>
        <v>61695</v>
      </c>
      <c r="I3149" s="49">
        <f>_xll.qlInterestRateIndexValueDate(Index1M,$H3149)</f>
        <v>61697</v>
      </c>
      <c r="J3149" s="52">
        <f>IFERROR(_xll.qlIndexFixing(Index1M,$H3149,TRUE,_xll.ohTrigger(RecalcTrigger,Trigger1M)),NA())</f>
        <v>1.8522227833139265E-2</v>
      </c>
      <c r="K3149" s="52">
        <f>IFERROR(_xll.qlIndexFixing(ONIndex1M,I3149,TRUE,_xll.ohTrigger(RecalcTrigger,Trigger1M)),NA())</f>
        <v>1.8508899592690753E-2</v>
      </c>
      <c r="L3149" s="52">
        <f>IFERROR(_xll.qlIndexFixing(Index3M,H3149,TRUE,_xll.ohTrigger(RecalcTrigger,Trigger3M)),NA())</f>
        <v>2.0091154727822413E-2</v>
      </c>
      <c r="M3149" s="52">
        <f>IFERROR(_xll.qlIndexFixing(ONIndex3M,I3149,TRUE,_xll.ohTrigger(RecalcTrigger,Trigger3M)),NA())</f>
        <v>2.0042539815374738E-2</v>
      </c>
      <c r="N3149" s="52">
        <f>IFERROR(_xll.qlIndexFixing(Index6M,$H3149,TRUE,_xll.ohTrigger(RecalcTrigger,Trigger6M)),NA())</f>
        <v>2.1656670263516222E-2</v>
      </c>
      <c r="O3149" s="52">
        <f>IFERROR(_xll.qlIndexFixing(ONIndex6M,I3149,TRUE,_xll.ohTrigger(RecalcTrigger,Trigger6M)),NA())</f>
        <v>2.1540844267828874E-2</v>
      </c>
      <c r="P3149" s="52">
        <f>IFERROR(_xll.qlIndexFixing(Index1Y,$H3149,TRUE,_xll.ohTrigger(RecalcTrigger,Trigger1Y)),NA())</f>
        <v>2.3587536480100788E-2</v>
      </c>
      <c r="Q3149" s="52">
        <f>IFERROR(_xll.qlIndexFixing(ONIndex1Y,I3149,TRUE,_xll.ohTrigger(RecalcTrigger,Trigger1Y)),NA())</f>
        <v>2.3311990058365595E-2</v>
      </c>
    </row>
    <row r="3150" spans="2:17" x14ac:dyDescent="0.2">
      <c r="B3150" s="46" t="s">
        <v>51</v>
      </c>
      <c r="D3150" s="49">
        <f>_xll.qlCalendarAdvance(LocalCalendar,$D3149,B3150,"f",FALSE)</f>
        <v>61723</v>
      </c>
      <c r="E3150" s="49">
        <f>_xll.qlInterestRateIndexValueDate(IndexON,D3150)</f>
        <v>61723</v>
      </c>
      <c r="F3150" s="52">
        <f>IFERROR(_xll.qlIndexFixing(IndexON,D3150,TRUE,_xll.ohTrigger(RecalcTrigger,TriggerON)),NA())</f>
        <v>1.6561256991947104E-2</v>
      </c>
      <c r="H3150" s="49">
        <f>_xll.qlCalendarAdvance(IborCalendar,$H3149,B3150,"f",FALSE)</f>
        <v>61702</v>
      </c>
      <c r="I3150" s="49">
        <f>_xll.qlInterestRateIndexValueDate(Index1M,$H3150)</f>
        <v>61704</v>
      </c>
      <c r="J3150" s="52">
        <f>IFERROR(_xll.qlIndexFixing(Index1M,$H3150,TRUE,_xll.ohTrigger(RecalcTrigger,Trigger1M)),NA())</f>
        <v>1.8522227833136687E-2</v>
      </c>
      <c r="K3150" s="52">
        <f>IFERROR(_xll.qlIndexFixing(ONIndex1M,I3150,TRUE,_xll.ohTrigger(RecalcTrigger,Trigger1M)),NA())</f>
        <v>1.8508899592664108E-2</v>
      </c>
      <c r="L3150" s="52">
        <f>IFERROR(_xll.qlIndexFixing(Index3M,H3150,TRUE,_xll.ohTrigger(RecalcTrigger,Trigger3M)),NA())</f>
        <v>2.0091154727822413E-2</v>
      </c>
      <c r="M3150" s="52">
        <f>IFERROR(_xll.qlIndexFixing(ONIndex3M,I3150,TRUE,_xll.ohTrigger(RecalcTrigger,Trigger3M)),NA())</f>
        <v>2.0042539815401383E-2</v>
      </c>
      <c r="N3150" s="52">
        <f>IFERROR(_xll.qlIndexFixing(Index6M,$H3150,TRUE,_xll.ohTrigger(RecalcTrigger,Trigger6M)),NA())</f>
        <v>2.1656675088289331E-2</v>
      </c>
      <c r="O3150" s="52">
        <f>IFERROR(_xll.qlIndexFixing(ONIndex6M,I3150,TRUE,_xll.ohTrigger(RecalcTrigger,Trigger6M)),NA())</f>
        <v>2.1540849204386703E-2</v>
      </c>
      <c r="P3150" s="52">
        <f>IFERROR(_xll.qlIndexFixing(Index1Y,$H3150,TRUE,_xll.ohTrigger(RecalcTrigger,Trigger1Y)),NA())</f>
        <v>2.358988006357084E-2</v>
      </c>
      <c r="Q3150" s="52">
        <f>IFERROR(_xll.qlIndexFixing(ONIndex1Y,I3150,TRUE,_xll.ohTrigger(RecalcTrigger,Trigger1Y)),NA())</f>
        <v>2.3312027657729217E-2</v>
      </c>
    </row>
    <row r="3151" spans="2:17" x14ac:dyDescent="0.2">
      <c r="B3151" s="46" t="s">
        <v>51</v>
      </c>
      <c r="D3151" s="49">
        <f>_xll.qlCalendarAdvance(LocalCalendar,$D3150,B3151,"f",FALSE)</f>
        <v>61730</v>
      </c>
      <c r="E3151" s="49">
        <f>_xll.qlInterestRateIndexValueDate(IndexON,D3151)</f>
        <v>61730</v>
      </c>
      <c r="F3151" s="52">
        <f>IFERROR(_xll.qlIndexFixing(IndexON,D3151,TRUE,_xll.ohTrigger(RecalcTrigger,TriggerON)),NA())</f>
        <v>1.656125699202704E-2</v>
      </c>
      <c r="H3151" s="49">
        <f>_xll.qlCalendarAdvance(IborCalendar,$H3150,B3151,"f",FALSE)</f>
        <v>61709</v>
      </c>
      <c r="I3151" s="49">
        <f>_xll.qlInterestRateIndexValueDate(Index1M,$H3151)</f>
        <v>61711</v>
      </c>
      <c r="J3151" s="52">
        <f>IFERROR(_xll.qlIndexFixing(Index1M,$H3151,TRUE,_xll.ohTrigger(RecalcTrigger,Trigger1M)),NA())</f>
        <v>1.8522227833139265E-2</v>
      </c>
      <c r="K3151" s="52">
        <f>IFERROR(_xll.qlIndexFixing(ONIndex1M,I3151,TRUE,_xll.ohTrigger(RecalcTrigger,Trigger1M)),NA())</f>
        <v>1.8508899592717398E-2</v>
      </c>
      <c r="L3151" s="52">
        <f>IFERROR(_xll.qlIndexFixing(Index3M,H3151,TRUE,_xll.ohTrigger(RecalcTrigger,Trigger3M)),NA())</f>
        <v>2.0091154727822413E-2</v>
      </c>
      <c r="M3151" s="52">
        <f>IFERROR(_xll.qlIndexFixing(ONIndex3M,I3151,TRUE,_xll.ohTrigger(RecalcTrigger,Trigger3M)),NA())</f>
        <v>2.0042539815401383E-2</v>
      </c>
      <c r="N3151" s="52">
        <f>IFERROR(_xll.qlIndexFixing(Index6M,$H3151,TRUE,_xll.ohTrigger(RecalcTrigger,Trigger6M)),NA())</f>
        <v>2.1656679900165066E-2</v>
      </c>
      <c r="O3151" s="52">
        <f>IFERROR(_xll.qlIndexFixing(ONIndex6M,I3151,TRUE,_xll.ohTrigger(RecalcTrigger,Trigger6M)),NA())</f>
        <v>2.1540854128181408E-2</v>
      </c>
      <c r="P3151" s="52">
        <f>IFERROR(_xll.qlIndexFixing(Index1Y,$H3151,TRUE,_xll.ohTrigger(RecalcTrigger,Trigger1Y)),NA())</f>
        <v>2.3589915872874262E-2</v>
      </c>
      <c r="Q3151" s="52">
        <f>IFERROR(_xll.qlIndexFixing(ONIndex1Y,I3151,TRUE,_xll.ohTrigger(RecalcTrigger,Trigger1Y)),NA())</f>
        <v>2.3312065159863948E-2</v>
      </c>
    </row>
    <row r="3152" spans="2:17" x14ac:dyDescent="0.2">
      <c r="B3152" s="46" t="s">
        <v>51</v>
      </c>
      <c r="D3152" s="49">
        <f>_xll.qlCalendarAdvance(LocalCalendar,$D3151,B3152,"f",FALSE)</f>
        <v>61737</v>
      </c>
      <c r="E3152" s="49">
        <f>_xll.qlInterestRateIndexValueDate(IndexON,D3152)</f>
        <v>61737</v>
      </c>
      <c r="F3152" s="52">
        <f>IFERROR(_xll.qlIndexFixing(IndexON,D3152,TRUE,_xll.ohTrigger(RecalcTrigger,TriggerON)),NA())</f>
        <v>1.656125699202704E-2</v>
      </c>
      <c r="H3152" s="49">
        <f>_xll.qlCalendarAdvance(IborCalendar,$H3151,B3152,"f",FALSE)</f>
        <v>61716</v>
      </c>
      <c r="I3152" s="49">
        <f>_xll.qlInterestRateIndexValueDate(Index1M,$H3152)</f>
        <v>61718</v>
      </c>
      <c r="J3152" s="52">
        <f>IFERROR(_xll.qlIndexFixing(Index1M,$H3152,TRUE,_xll.ohTrigger(RecalcTrigger,Trigger1M)),NA())</f>
        <v>1.8522704078346164E-2</v>
      </c>
      <c r="K3152" s="52">
        <f>IFERROR(_xll.qlIndexFixing(ONIndex1M,I3152,TRUE,_xll.ohTrigger(RecalcTrigger,Trigger1M)),NA())</f>
        <v>1.8508899592717398E-2</v>
      </c>
      <c r="L3152" s="52">
        <f>IFERROR(_xll.qlIndexFixing(Index3M,H3152,TRUE,_xll.ohTrigger(RecalcTrigger,Trigger3M)),NA())</f>
        <v>2.0091154727822413E-2</v>
      </c>
      <c r="M3152" s="52">
        <f>IFERROR(_xll.qlIndexFixing(ONIndex3M,I3152,TRUE,_xll.ohTrigger(RecalcTrigger,Trigger3M)),NA())</f>
        <v>2.0042539815374738E-2</v>
      </c>
      <c r="N3152" s="52">
        <f>IFERROR(_xll.qlIndexFixing(Index6M,$H3152,TRUE,_xll.ohTrigger(RecalcTrigger,Trigger6M)),NA())</f>
        <v>2.1656684699142545E-2</v>
      </c>
      <c r="O3152" s="52">
        <f>IFERROR(_xll.qlIndexFixing(ONIndex6M,I3152,TRUE,_xll.ohTrigger(RecalcTrigger,Trigger6M)),NA())</f>
        <v>2.1540859039159699E-2</v>
      </c>
      <c r="P3152" s="52">
        <f>IFERROR(_xll.qlIndexFixing(Index1Y,$H3152,TRUE,_xll.ohTrigger(RecalcTrigger,Trigger1Y)),NA())</f>
        <v>2.3589951582669494E-2</v>
      </c>
      <c r="Q3152" s="52">
        <f>IFERROR(_xll.qlIndexFixing(ONIndex1Y,I3152,TRUE,_xll.ohTrigger(RecalcTrigger,Trigger1Y)),NA())</f>
        <v>2.3312102564769788E-2</v>
      </c>
    </row>
    <row r="3153" spans="2:17" x14ac:dyDescent="0.2">
      <c r="B3153" s="46" t="s">
        <v>51</v>
      </c>
      <c r="D3153" s="49">
        <f>_xll.qlCalendarAdvance(LocalCalendar,$D3152,B3153,"f",FALSE)</f>
        <v>61744</v>
      </c>
      <c r="E3153" s="49">
        <f>_xll.qlInterestRateIndexValueDate(IndexON,D3153)</f>
        <v>61744</v>
      </c>
      <c r="F3153" s="52">
        <f>IFERROR(_xll.qlIndexFixing(IndexON,D3153,TRUE,_xll.ohTrigger(RecalcTrigger,TriggerON)),NA())</f>
        <v>1.6561256991947104E-2</v>
      </c>
      <c r="H3153" s="49">
        <f>_xll.qlCalendarAdvance(IborCalendar,$H3152,B3153,"f",FALSE)</f>
        <v>61724</v>
      </c>
      <c r="I3153" s="49">
        <f>_xll.qlInterestRateIndexValueDate(Index1M,$H3153)</f>
        <v>61728</v>
      </c>
      <c r="J3153" s="52">
        <f>IFERROR(_xll.qlIndexFixing(Index1M,$H3153,TRUE,_xll.ohTrigger(RecalcTrigger,Trigger1M)),NA())</f>
        <v>1.8522227833139265E-2</v>
      </c>
      <c r="K3153" s="52">
        <f>IFERROR(_xll.qlIndexFixing(ONIndex1M,I3153,TRUE,_xll.ohTrigger(RecalcTrigger,Trigger1M)),NA())</f>
        <v>1.8508423820642328E-2</v>
      </c>
      <c r="L3153" s="52">
        <f>IFERROR(_xll.qlIndexFixing(Index3M,H3153,TRUE,_xll.ohTrigger(RecalcTrigger,Trigger3M)),NA())</f>
        <v>2.0090035379473979E-2</v>
      </c>
      <c r="M3153" s="52">
        <f>IFERROR(_xll.qlIndexFixing(ONIndex3M,I3153,TRUE,_xll.ohTrigger(RecalcTrigger,Trigger3M)),NA())</f>
        <v>2.0041981935419173E-2</v>
      </c>
      <c r="N3153" s="52">
        <f>IFERROR(_xll.qlIndexFixing(Index6M,$H3153,TRUE,_xll.ohTrigger(RecalcTrigger,Trigger6M)),NA())</f>
        <v>2.1654743513156282E-2</v>
      </c>
      <c r="O3153" s="52">
        <f>IFERROR(_xll.qlIndexFixing(ONIndex6M,I3153,TRUE,_xll.ohTrigger(RecalcTrigger,Trigger6M)),NA())</f>
        <v>2.1540221278328886E-2</v>
      </c>
      <c r="P3153" s="52">
        <f>IFERROR(_xll.qlIndexFixing(Index1Y,$H3153,TRUE,_xll.ohTrigger(RecalcTrigger,Trigger1Y)),NA())</f>
        <v>2.3588463983914371E-2</v>
      </c>
      <c r="Q3153" s="52">
        <f>IFERROR(_xll.qlIndexFixing(ONIndex1Y,I3153,TRUE,_xll.ohTrigger(RecalcTrigger,Trigger1Y)),NA())</f>
        <v>2.3311398438106146E-2</v>
      </c>
    </row>
    <row r="3154" spans="2:17" x14ac:dyDescent="0.2">
      <c r="B3154" s="46" t="s">
        <v>51</v>
      </c>
      <c r="D3154" s="49">
        <f>_xll.qlCalendarAdvance(LocalCalendar,$D3153,B3154,"f",FALSE)</f>
        <v>61751</v>
      </c>
      <c r="E3154" s="49">
        <f>_xll.qlInterestRateIndexValueDate(IndexON,D3154)</f>
        <v>61751</v>
      </c>
      <c r="F3154" s="52">
        <f>IFERROR(_xll.qlIndexFixing(IndexON,D3154,TRUE,_xll.ohTrigger(RecalcTrigger,TriggerON)),NA())</f>
        <v>1.656125699202704E-2</v>
      </c>
      <c r="H3154" s="49">
        <f>_xll.qlCalendarAdvance(IborCalendar,$H3153,B3154,"f",FALSE)</f>
        <v>61731</v>
      </c>
      <c r="I3154" s="49">
        <f>_xll.qlInterestRateIndexValueDate(Index1M,$H3154)</f>
        <v>61735</v>
      </c>
      <c r="J3154" s="52">
        <f>IFERROR(_xll.qlIndexFixing(Index1M,$H3154,TRUE,_xll.ohTrigger(RecalcTrigger,Trigger1M)),NA())</f>
        <v>1.8522227833136687E-2</v>
      </c>
      <c r="K3154" s="52">
        <f>IFERROR(_xll.qlIndexFixing(ONIndex1M,I3154,TRUE,_xll.ohTrigger(RecalcTrigger,Trigger1M)),NA())</f>
        <v>1.8507948064927504E-2</v>
      </c>
      <c r="L3154" s="52">
        <f>IFERROR(_xll.qlIndexFixing(Index3M,H3154,TRUE,_xll.ohTrigger(RecalcTrigger,Trigger3M)),NA())</f>
        <v>2.0091714433165528E-2</v>
      </c>
      <c r="M3154" s="52">
        <f>IFERROR(_xll.qlIndexFixing(ONIndex3M,I3154,TRUE,_xll.ohTrigger(RecalcTrigger,Trigger3M)),NA())</f>
        <v>2.0041424076060466E-2</v>
      </c>
      <c r="N3154" s="52">
        <f>IFERROR(_xll.qlIndexFixing(Index6M,$H3154,TRUE,_xll.ohTrigger(RecalcTrigger,Trigger6M)),NA())</f>
        <v>2.1656696300103615E-2</v>
      </c>
      <c r="O3154" s="52">
        <f>IFERROR(_xll.qlIndexFixing(ONIndex6M,I3154,TRUE,_xll.ohTrigger(RecalcTrigger,Trigger6M)),NA())</f>
        <v>2.1539581430873866E-2</v>
      </c>
      <c r="P3154" s="52">
        <f>IFERROR(_xll.qlIndexFixing(Index1Y,$H3154,TRUE,_xll.ohTrigger(RecalcTrigger,Trigger1Y)),NA())</f>
        <v>2.3588499461666614E-2</v>
      </c>
      <c r="Q3154" s="52">
        <f>IFERROR(_xll.qlIndexFixing(ONIndex1Y,I3154,TRUE,_xll.ohTrigger(RecalcTrigger,Trigger1Y)),NA())</f>
        <v>2.3310678254553352E-2</v>
      </c>
    </row>
    <row r="3155" spans="2:17" x14ac:dyDescent="0.2">
      <c r="B3155" s="46" t="s">
        <v>51</v>
      </c>
      <c r="D3155" s="49">
        <f>_xll.qlCalendarAdvance(LocalCalendar,$D3154,B3155,"f",FALSE)</f>
        <v>61758</v>
      </c>
      <c r="E3155" s="49">
        <f>_xll.qlInterestRateIndexValueDate(IndexON,D3155)</f>
        <v>61758</v>
      </c>
      <c r="F3155" s="52">
        <f>IFERROR(_xll.qlIndexFixing(IndexON,D3155,TRUE,_xll.ohTrigger(RecalcTrigger,TriggerON)),NA())</f>
        <v>1.656125699202704E-2</v>
      </c>
      <c r="H3155" s="49">
        <f>_xll.qlCalendarAdvance(IborCalendar,$H3154,B3155,"f",FALSE)</f>
        <v>61738</v>
      </c>
      <c r="I3155" s="49">
        <f>_xll.qlInterestRateIndexValueDate(Index1M,$H3155)</f>
        <v>61742</v>
      </c>
      <c r="J3155" s="52">
        <f>IFERROR(_xll.qlIndexFixing(Index1M,$H3155,TRUE,_xll.ohTrigger(RecalcTrigger,Trigger1M)),NA())</f>
        <v>1.8522227833136687E-2</v>
      </c>
      <c r="K3155" s="52">
        <f>IFERROR(_xll.qlIndexFixing(ONIndex1M,I3155,TRUE,_xll.ohTrigger(RecalcTrigger,Trigger1M)),NA())</f>
        <v>1.8507948064927504E-2</v>
      </c>
      <c r="L3155" s="52">
        <f>IFERROR(_xll.qlIndexFixing(Index3M,H3155,TRUE,_xll.ohTrigger(RecalcTrigger,Trigger3M)),NA())</f>
        <v>2.0092274159291559E-2</v>
      </c>
      <c r="M3155" s="52">
        <f>IFERROR(_xll.qlIndexFixing(ONIndex3M,I3155,TRUE,_xll.ohTrigger(RecalcTrigger,Trigger3M)),NA())</f>
        <v>2.0041424076140402E-2</v>
      </c>
      <c r="N3155" s="52">
        <f>IFERROR(_xll.qlIndexFixing(Index6M,$H3155,TRUE,_xll.ohTrigger(RecalcTrigger,Trigger6M)),NA())</f>
        <v>2.1656701054858885E-2</v>
      </c>
      <c r="O3155" s="52">
        <f>IFERROR(_xll.qlIndexFixing(ONIndex6M,I3155,TRUE,_xll.ohTrigger(RecalcTrigger,Trigger6M)),NA())</f>
        <v>2.1539586299459401E-2</v>
      </c>
      <c r="P3155" s="52">
        <f>IFERROR(_xll.qlIndexFixing(Index1Y,$H3155,TRUE,_xll.ohTrigger(RecalcTrigger,Trigger1Y)),NA())</f>
        <v>2.3588534839922994E-2</v>
      </c>
      <c r="Q3155" s="52">
        <f>IFERROR(_xll.qlIndexFixing(ONIndex1Y,I3155,TRUE,_xll.ohTrigger(RecalcTrigger,Trigger1Y)),NA())</f>
        <v>2.3310715335371768E-2</v>
      </c>
    </row>
    <row r="3156" spans="2:17" x14ac:dyDescent="0.2">
      <c r="B3156" s="46" t="s">
        <v>51</v>
      </c>
      <c r="D3156" s="49">
        <f>_xll.qlCalendarAdvance(LocalCalendar,$D3155,B3156,"f",FALSE)</f>
        <v>61765</v>
      </c>
      <c r="E3156" s="49">
        <f>_xll.qlInterestRateIndexValueDate(IndexON,D3156)</f>
        <v>61765</v>
      </c>
      <c r="F3156" s="52">
        <f>IFERROR(_xll.qlIndexFixing(IndexON,D3156,TRUE,_xll.ohTrigger(RecalcTrigger,TriggerON)),NA())</f>
        <v>1.656125699202704E-2</v>
      </c>
      <c r="H3156" s="49">
        <f>_xll.qlCalendarAdvance(IborCalendar,$H3155,B3156,"f",FALSE)</f>
        <v>61745</v>
      </c>
      <c r="I3156" s="49">
        <f>_xll.qlInterestRateIndexValueDate(Index1M,$H3156)</f>
        <v>61750</v>
      </c>
      <c r="J3156" s="52">
        <f>IFERROR(_xll.qlIndexFixing(Index1M,$H3156,TRUE,_xll.ohTrigger(RecalcTrigger,Trigger1M)),NA())</f>
        <v>1.8522227833136687E-2</v>
      </c>
      <c r="K3156" s="52">
        <f>IFERROR(_xll.qlIndexFixing(ONIndex1M,I3156,TRUE,_xll.ohTrigger(RecalcTrigger,Trigger1M)),NA())</f>
        <v>1.8507948064927504E-2</v>
      </c>
      <c r="L3156" s="52">
        <f>IFERROR(_xll.qlIndexFixing(Index3M,H3156,TRUE,_xll.ohTrigger(RecalcTrigger,Trigger3M)),NA())</f>
        <v>2.0091154727822413E-2</v>
      </c>
      <c r="M3156" s="52">
        <f>IFERROR(_xll.qlIndexFixing(ONIndex3M,I3156,TRUE,_xll.ohTrigger(RecalcTrigger,Trigger3M)),NA())</f>
        <v>2.0041424076140402E-2</v>
      </c>
      <c r="N3156" s="52">
        <f>IFERROR(_xll.qlIndexFixing(Index6M,$H3156,TRUE,_xll.ohTrigger(RecalcTrigger,Trigger6M)),NA())</f>
        <v>2.1656057109446014E-2</v>
      </c>
      <c r="O3156" s="52">
        <f>IFERROR(_xll.qlIndexFixing(ONIndex6M,I3156,TRUE,_xll.ohTrigger(RecalcTrigger,Trigger6M)),NA())</f>
        <v>2.1539591847821171E-2</v>
      </c>
      <c r="P3156" s="52">
        <f>IFERROR(_xll.qlIndexFixing(Index1Y,$H3156,TRUE,_xll.ohTrigger(RecalcTrigger,Trigger1Y)),NA())</f>
        <v>2.3588575150385031E-2</v>
      </c>
      <c r="Q3156" s="52">
        <f>IFERROR(_xll.qlIndexFixing(ONIndex1Y,I3156,TRUE,_xll.ohTrigger(RecalcTrigger,Trigger1Y)),NA())</f>
        <v>2.3310757594607878E-2</v>
      </c>
    </row>
    <row r="3157" spans="2:17" x14ac:dyDescent="0.2">
      <c r="B3157" s="46" t="s">
        <v>51</v>
      </c>
      <c r="D3157" s="49">
        <f>_xll.qlCalendarAdvance(LocalCalendar,$D3156,B3157,"f",FALSE)</f>
        <v>61772</v>
      </c>
      <c r="E3157" s="49">
        <f>_xll.qlInterestRateIndexValueDate(IndexON,D3157)</f>
        <v>61772</v>
      </c>
      <c r="F3157" s="52">
        <f>IFERROR(_xll.qlIndexFixing(IndexON,D3157,TRUE,_xll.ohTrigger(RecalcTrigger,TriggerON)),NA())</f>
        <v>1.656125699202704E-2</v>
      </c>
      <c r="H3157" s="49">
        <f>_xll.qlCalendarAdvance(IborCalendar,$H3156,B3157,"f",FALSE)</f>
        <v>61752</v>
      </c>
      <c r="I3157" s="49">
        <f>_xll.qlInterestRateIndexValueDate(Index1M,$H3157)</f>
        <v>61756</v>
      </c>
      <c r="J3157" s="52">
        <f>IFERROR(_xll.qlIndexFixing(Index1M,$H3157,TRUE,_xll.ohTrigger(RecalcTrigger,Trigger1M)),NA())</f>
        <v>1.8522227833139265E-2</v>
      </c>
      <c r="K3157" s="52">
        <f>IFERROR(_xll.qlIndexFixing(ONIndex1M,I3157,TRUE,_xll.ohTrigger(RecalcTrigger,Trigger1M)),NA())</f>
        <v>1.8507948064847568E-2</v>
      </c>
      <c r="L3157" s="52">
        <f>IFERROR(_xll.qlIndexFixing(Index3M,H3157,TRUE,_xll.ohTrigger(RecalcTrigger,Trigger3M)),NA())</f>
        <v>2.0091714433166406E-2</v>
      </c>
      <c r="M3157" s="52">
        <f>IFERROR(_xll.qlIndexFixing(ONIndex3M,I3157,TRUE,_xll.ohTrigger(RecalcTrigger,Trigger3M)),NA())</f>
        <v>2.0041424076060466E-2</v>
      </c>
      <c r="N3157" s="52">
        <f>IFERROR(_xll.qlIndexFixing(Index6M,$H3157,TRUE,_xll.ohTrigger(RecalcTrigger,Trigger6M)),NA())</f>
        <v>2.1656710525675985E-2</v>
      </c>
      <c r="O3157" s="52">
        <f>IFERROR(_xll.qlIndexFixing(ONIndex6M,I3157,TRUE,_xll.ohTrigger(RecalcTrigger,Trigger6M)),NA())</f>
        <v>2.1539595998021355E-2</v>
      </c>
      <c r="P3157" s="52">
        <f>IFERROR(_xll.qlIndexFixing(Index1Y,$H3157,TRUE,_xll.ohTrigger(RecalcTrigger,Trigger1Y)),NA())</f>
        <v>2.3588605297949476E-2</v>
      </c>
      <c r="Q3157" s="52">
        <f>IFERROR(_xll.qlIndexFixing(ONIndex1Y,I3157,TRUE,_xll.ohTrigger(RecalcTrigger,Trigger1Y)),NA())</f>
        <v>2.3310789205561733E-2</v>
      </c>
    </row>
    <row r="3158" spans="2:17" x14ac:dyDescent="0.2">
      <c r="B3158" s="46" t="s">
        <v>51</v>
      </c>
      <c r="D3158" s="49">
        <f>_xll.qlCalendarAdvance(LocalCalendar,$D3157,B3158,"f",FALSE)</f>
        <v>61779</v>
      </c>
      <c r="E3158" s="49">
        <f>_xll.qlInterestRateIndexValueDate(IndexON,D3158)</f>
        <v>61779</v>
      </c>
      <c r="F3158" s="52">
        <f>IFERROR(_xll.qlIndexFixing(IndexON,D3158,TRUE,_xll.ohTrigger(RecalcTrigger,TriggerON)),NA())</f>
        <v>1.656125699202704E-2</v>
      </c>
      <c r="H3158" s="49">
        <f>_xll.qlCalendarAdvance(IborCalendar,$H3157,B3158,"f",FALSE)</f>
        <v>61759</v>
      </c>
      <c r="I3158" s="49">
        <f>_xll.qlInterestRateIndexValueDate(Index1M,$H3158)</f>
        <v>61763</v>
      </c>
      <c r="J3158" s="52">
        <f>IFERROR(_xll.qlIndexFixing(Index1M,$H3158,TRUE,_xll.ohTrigger(RecalcTrigger,Trigger1M)),NA())</f>
        <v>1.8520799195458664E-2</v>
      </c>
      <c r="K3158" s="52">
        <f>IFERROR(_xll.qlIndexFixing(ONIndex1M,I3158,TRUE,_xll.ohTrigger(RecalcTrigger,Trigger1M)),NA())</f>
        <v>1.8507948064927504E-2</v>
      </c>
      <c r="L3158" s="52">
        <f>IFERROR(_xll.qlIndexFixing(Index3M,H3158,TRUE,_xll.ohTrigger(RecalcTrigger,Trigger3M)),NA())</f>
        <v>2.0092274159292427E-2</v>
      </c>
      <c r="M3158" s="52">
        <f>IFERROR(_xll.qlIndexFixing(ONIndex3M,I3158,TRUE,_xll.ohTrigger(RecalcTrigger,Trigger3M)),NA())</f>
        <v>2.0041424076220338E-2</v>
      </c>
      <c r="N3158" s="52">
        <f>IFERROR(_xll.qlIndexFixing(Index6M,$H3158,TRUE,_xll.ohTrigger(RecalcTrigger,Trigger6M)),NA())</f>
        <v>2.165671524173781E-2</v>
      </c>
      <c r="O3158" s="52">
        <f>IFERROR(_xll.qlIndexFixing(ONIndex6M,I3158,TRUE,_xll.ohTrigger(RecalcTrigger,Trigger6M)),NA())</f>
        <v>2.1539600828397454E-2</v>
      </c>
      <c r="P3158" s="52">
        <f>IFERROR(_xll.qlIndexFixing(Index1Y,$H3158,TRUE,_xll.ohTrigger(RecalcTrigger,Trigger1Y)),NA())</f>
        <v>2.358864037771892E-2</v>
      </c>
      <c r="Q3158" s="52">
        <f>IFERROR(_xll.qlIndexFixing(ONIndex1Y,I3158,TRUE,_xll.ohTrigger(RecalcTrigger,Trigger1Y)),NA())</f>
        <v>2.3310825994853346E-2</v>
      </c>
    </row>
    <row r="3159" spans="2:17" x14ac:dyDescent="0.2">
      <c r="B3159" s="46" t="s">
        <v>51</v>
      </c>
      <c r="D3159" s="49">
        <f>_xll.qlCalendarAdvance(LocalCalendar,$D3158,B3159,"f",FALSE)</f>
        <v>61786</v>
      </c>
      <c r="E3159" s="49">
        <f>_xll.qlInterestRateIndexValueDate(IndexON,D3159)</f>
        <v>61786</v>
      </c>
      <c r="F3159" s="52">
        <f>IFERROR(_xll.qlIndexFixing(IndexON,D3159,TRUE,_xll.ohTrigger(RecalcTrigger,TriggerON)),NA())</f>
        <v>1.6561256992106976E-2</v>
      </c>
      <c r="H3159" s="49">
        <f>_xll.qlCalendarAdvance(IborCalendar,$H3158,B3159,"f",FALSE)</f>
        <v>61766</v>
      </c>
      <c r="I3159" s="49">
        <f>_xll.qlInterestRateIndexValueDate(Index1M,$H3159)</f>
        <v>61770</v>
      </c>
      <c r="J3159" s="52">
        <f>IFERROR(_xll.qlIndexFixing(Index1M,$H3159,TRUE,_xll.ohTrigger(RecalcTrigger,Trigger1M)),NA())</f>
        <v>1.8520799195458664E-2</v>
      </c>
      <c r="K3159" s="52">
        <f>IFERROR(_xll.qlIndexFixing(ONIndex1M,I3159,TRUE,_xll.ohTrigger(RecalcTrigger,Trigger1M)),NA())</f>
        <v>1.8507948064927504E-2</v>
      </c>
      <c r="L3159" s="52">
        <f>IFERROR(_xll.qlIndexFixing(Index3M,H3159,TRUE,_xll.ohTrigger(RecalcTrigger,Trigger3M)),NA())</f>
        <v>2.0091714433167283E-2</v>
      </c>
      <c r="M3159" s="52">
        <f>IFERROR(_xll.qlIndexFixing(ONIndex3M,I3159,TRUE,_xll.ohTrigger(RecalcTrigger,Trigger3M)),NA())</f>
        <v>2.0041424076220338E-2</v>
      </c>
      <c r="N3159" s="52">
        <f>IFERROR(_xll.qlIndexFixing(Index6M,$H3159,TRUE,_xll.ohTrigger(RecalcTrigger,Trigger6M)),NA())</f>
        <v>2.1656719944901384E-2</v>
      </c>
      <c r="O3159" s="52">
        <f>IFERROR(_xll.qlIndexFixing(ONIndex6M,I3159,TRUE,_xll.ohTrigger(RecalcTrigger,Trigger6M)),NA())</f>
        <v>2.1539605645903848E-2</v>
      </c>
      <c r="P3159" s="52">
        <f>IFERROR(_xll.qlIndexFixing(Index1Y,$H3159,TRUE,_xll.ohTrigger(RecalcTrigger,Trigger1Y)),NA())</f>
        <v>2.3588675357992504E-2</v>
      </c>
      <c r="Q3159" s="52">
        <f>IFERROR(_xll.qlIndexFixing(ONIndex1Y,I3159,TRUE,_xll.ohTrigger(RecalcTrigger,Trigger1Y)),NA())</f>
        <v>2.3310862686942713E-2</v>
      </c>
    </row>
    <row r="3160" spans="2:17" x14ac:dyDescent="0.2">
      <c r="B3160" s="46" t="s">
        <v>51</v>
      </c>
      <c r="D3160" s="49">
        <f>_xll.qlCalendarAdvance(LocalCalendar,$D3159,B3160,"f",FALSE)</f>
        <v>61793</v>
      </c>
      <c r="E3160" s="49">
        <f>_xll.qlInterestRateIndexValueDate(IndexON,D3160)</f>
        <v>61793</v>
      </c>
      <c r="F3160" s="52">
        <f>IFERROR(_xll.qlIndexFixing(IndexON,D3160,TRUE,_xll.ohTrigger(RecalcTrigger,TriggerON)),NA())</f>
        <v>1.656125699202704E-2</v>
      </c>
      <c r="H3160" s="49">
        <f>_xll.qlCalendarAdvance(IborCalendar,$H3159,B3160,"f",FALSE)</f>
        <v>61773</v>
      </c>
      <c r="I3160" s="49">
        <f>_xll.qlInterestRateIndexValueDate(Index1M,$H3160)</f>
        <v>61778</v>
      </c>
      <c r="J3160" s="52">
        <f>IFERROR(_xll.qlIndexFixing(Index1M,$H3160,TRUE,_xll.ohTrigger(RecalcTrigger,Trigger1M)),NA())</f>
        <v>1.8520799195458664E-2</v>
      </c>
      <c r="K3160" s="52">
        <f>IFERROR(_xll.qlIndexFixing(ONIndex1M,I3160,TRUE,_xll.ohTrigger(RecalcTrigger,Trigger1M)),NA())</f>
        <v>1.8507948064927504E-2</v>
      </c>
      <c r="L3160" s="52">
        <f>IFERROR(_xll.qlIndexFixing(Index3M,H3160,TRUE,_xll.ohTrigger(RecalcTrigger,Trigger3M)),NA())</f>
        <v>2.0091154727822413E-2</v>
      </c>
      <c r="M3160" s="52">
        <f>IFERROR(_xll.qlIndexFixing(ONIndex3M,I3160,TRUE,_xll.ohTrigger(RecalcTrigger,Trigger3M)),NA())</f>
        <v>2.0041424076140402E-2</v>
      </c>
      <c r="N3160" s="52">
        <f>IFERROR(_xll.qlIndexFixing(Index6M,$H3160,TRUE,_xll.ohTrigger(RecalcTrigger,Trigger6M)),NA())</f>
        <v>2.165607594308475E-2</v>
      </c>
      <c r="O3160" s="52">
        <f>IFERROR(_xll.qlIndexFixing(ONIndex6M,I3160,TRUE,_xll.ohTrigger(RecalcTrigger,Trigger6M)),NA())</f>
        <v>2.1539611135912295E-2</v>
      </c>
      <c r="P3160" s="52">
        <f>IFERROR(_xll.qlIndexFixing(Index1Y,$H3160,TRUE,_xll.ohTrigger(RecalcTrigger,Trigger1Y)),NA())</f>
        <v>2.3588715213616839E-2</v>
      </c>
      <c r="Q3160" s="52">
        <f>IFERROR(_xll.qlIndexFixing(ONIndex1Y,I3160,TRUE,_xll.ohTrigger(RecalcTrigger,Trigger1Y)),NA())</f>
        <v>2.3310904501734342E-2</v>
      </c>
    </row>
    <row r="3161" spans="2:17" x14ac:dyDescent="0.2">
      <c r="B3161" s="46" t="s">
        <v>51</v>
      </c>
      <c r="D3161" s="49">
        <f>_xll.qlCalendarAdvance(LocalCalendar,$D3160,B3161,"f",FALSE)</f>
        <v>61800</v>
      </c>
      <c r="E3161" s="49">
        <f>_xll.qlInterestRateIndexValueDate(IndexON,D3161)</f>
        <v>61800</v>
      </c>
      <c r="F3161" s="52">
        <f>IFERROR(_xll.qlIndexFixing(IndexON,D3161,TRUE,_xll.ohTrigger(RecalcTrigger,TriggerON)),NA())</f>
        <v>1.656125699202704E-2</v>
      </c>
      <c r="H3161" s="49">
        <f>_xll.qlCalendarAdvance(IborCalendar,$H3160,B3161,"f",FALSE)</f>
        <v>61780</v>
      </c>
      <c r="I3161" s="49">
        <f>_xll.qlInterestRateIndexValueDate(Index1M,$H3161)</f>
        <v>61784</v>
      </c>
      <c r="J3161" s="52">
        <f>IFERROR(_xll.qlIndexFixing(Index1M,$H3161,TRUE,_xll.ohTrigger(RecalcTrigger,Trigger1M)),NA())</f>
        <v>1.8520799195458664E-2</v>
      </c>
      <c r="K3161" s="52">
        <f>IFERROR(_xll.qlIndexFixing(ONIndex1M,I3161,TRUE,_xll.ohTrigger(RecalcTrigger,Trigger1M)),NA())</f>
        <v>1.8507948064847568E-2</v>
      </c>
      <c r="L3161" s="52">
        <f>IFERROR(_xll.qlIndexFixing(Index3M,H3161,TRUE,_xll.ohTrigger(RecalcTrigger,Trigger3M)),NA())</f>
        <v>2.0092274159292427E-2</v>
      </c>
      <c r="M3161" s="52">
        <f>IFERROR(_xll.qlIndexFixing(ONIndex3M,I3161,TRUE,_xll.ohTrigger(RecalcTrigger,Trigger3M)),NA())</f>
        <v>2.0041424076140402E-2</v>
      </c>
      <c r="N3161" s="52">
        <f>IFERROR(_xll.qlIndexFixing(Index6M,$H3161,TRUE,_xll.ohTrigger(RecalcTrigger,Trigger6M)),NA())</f>
        <v>2.1657378698916114E-2</v>
      </c>
      <c r="O3161" s="52">
        <f>IFERROR(_xll.qlIndexFixing(ONIndex6M,I3161,TRUE,_xll.ohTrigger(RecalcTrigger,Trigger6M)),NA())</f>
        <v>2.1539615242467391E-2</v>
      </c>
      <c r="P3161" s="52">
        <f>IFERROR(_xll.qlIndexFixing(Index1Y,$H3161,TRUE,_xll.ohTrigger(RecalcTrigger,Trigger1Y)),NA())</f>
        <v>2.358874502005295E-2</v>
      </c>
      <c r="Q3161" s="52">
        <f>IFERROR(_xll.qlIndexFixing(ONIndex1Y,I3161,TRUE,_xll.ohTrigger(RecalcTrigger,Trigger1Y)),NA())</f>
        <v>2.3310935779514708E-2</v>
      </c>
    </row>
    <row r="3162" spans="2:17" x14ac:dyDescent="0.2">
      <c r="B3162" s="46" t="s">
        <v>51</v>
      </c>
      <c r="D3162" s="49">
        <f>_xll.qlCalendarAdvance(LocalCalendar,$D3161,B3162,"f",FALSE)</f>
        <v>61807</v>
      </c>
      <c r="E3162" s="49">
        <f>_xll.qlInterestRateIndexValueDate(IndexON,D3162)</f>
        <v>61807</v>
      </c>
      <c r="F3162" s="52">
        <f>IFERROR(_xll.qlIndexFixing(IndexON,D3162,TRUE,_xll.ohTrigger(RecalcTrigger,TriggerON)),NA())</f>
        <v>1.656125699202704E-2</v>
      </c>
      <c r="H3162" s="49">
        <f>_xll.qlCalendarAdvance(IborCalendar,$H3161,B3162,"f",FALSE)</f>
        <v>61787</v>
      </c>
      <c r="I3162" s="49">
        <f>_xll.qlInterestRateIndexValueDate(Index1M,$H3162)</f>
        <v>61791</v>
      </c>
      <c r="J3162" s="52">
        <f>IFERROR(_xll.qlIndexFixing(Index1M,$H3162,TRUE,_xll.ohTrigger(RecalcTrigger,Trigger1M)),NA())</f>
        <v>1.8522227833139265E-2</v>
      </c>
      <c r="K3162" s="52">
        <f>IFERROR(_xll.qlIndexFixing(ONIndex1M,I3162,TRUE,_xll.ohTrigger(RecalcTrigger,Trigger1M)),NA())</f>
        <v>1.8507948064927504E-2</v>
      </c>
      <c r="L3162" s="52">
        <f>IFERROR(_xll.qlIndexFixing(Index3M,H3162,TRUE,_xll.ohTrigger(RecalcTrigger,Trigger3M)),NA())</f>
        <v>2.0092274159292427E-2</v>
      </c>
      <c r="M3162" s="52">
        <f>IFERROR(_xll.qlIndexFixing(ONIndex3M,I3162,TRUE,_xll.ohTrigger(RecalcTrigger,Trigger3M)),NA())</f>
        <v>2.0041424076140402E-2</v>
      </c>
      <c r="N3162" s="52">
        <f>IFERROR(_xll.qlIndexFixing(Index6M,$H3162,TRUE,_xll.ohTrigger(RecalcTrigger,Trigger6M)),NA())</f>
        <v>2.1658032774347635E-2</v>
      </c>
      <c r="O3162" s="52">
        <f>IFERROR(_xll.qlIndexFixing(ONIndex6M,I3162,TRUE,_xll.ohTrigger(RecalcTrigger,Trigger6M)),NA())</f>
        <v>2.1539620021684414E-2</v>
      </c>
      <c r="P3162" s="52">
        <f>IFERROR(_xll.qlIndexFixing(Index1Y,$H3162,TRUE,_xll.ohTrigger(RecalcTrigger,Trigger1Y)),NA())</f>
        <v>2.3588779701839601E-2</v>
      </c>
      <c r="Q3162" s="52">
        <f>IFERROR(_xll.qlIndexFixing(ONIndex1Y,I3162,TRUE,_xll.ohTrigger(RecalcTrigger,Trigger1Y)),NA())</f>
        <v>2.3310972180077272E-2</v>
      </c>
    </row>
    <row r="3163" spans="2:17" x14ac:dyDescent="0.2">
      <c r="B3163" s="46" t="s">
        <v>51</v>
      </c>
      <c r="D3163" s="49">
        <f>_xll.qlCalendarAdvance(LocalCalendar,$D3162,B3163,"f",FALSE)</f>
        <v>61814</v>
      </c>
      <c r="E3163" s="49">
        <f>_xll.qlInterestRateIndexValueDate(IndexON,D3163)</f>
        <v>61814</v>
      </c>
      <c r="F3163" s="52">
        <f>IFERROR(_xll.qlIndexFixing(IndexON,D3163,TRUE,_xll.ohTrigger(RecalcTrigger,TriggerON)),NA())</f>
        <v>1.6561256992106976E-2</v>
      </c>
      <c r="H3163" s="49">
        <f>_xll.qlCalendarAdvance(IborCalendar,$H3162,B3163,"f",FALSE)</f>
        <v>61794</v>
      </c>
      <c r="I3163" s="49">
        <f>_xll.qlInterestRateIndexValueDate(Index1M,$H3163)</f>
        <v>61798</v>
      </c>
      <c r="J3163" s="52">
        <f>IFERROR(_xll.qlIndexFixing(Index1M,$H3163,TRUE,_xll.ohTrigger(RecalcTrigger,Trigger1M)),NA())</f>
        <v>1.8522227833139265E-2</v>
      </c>
      <c r="K3163" s="52">
        <f>IFERROR(_xll.qlIndexFixing(ONIndex1M,I3163,TRUE,_xll.ohTrigger(RecalcTrigger,Trigger1M)),NA())</f>
        <v>1.8507948064927504E-2</v>
      </c>
      <c r="L3163" s="52">
        <f>IFERROR(_xll.qlIndexFixing(Index3M,H3163,TRUE,_xll.ohTrigger(RecalcTrigger,Trigger3M)),NA())</f>
        <v>2.0092274159292427E-2</v>
      </c>
      <c r="M3163" s="52">
        <f>IFERROR(_xll.qlIndexFixing(ONIndex3M,I3163,TRUE,_xll.ohTrigger(RecalcTrigger,Trigger3M)),NA())</f>
        <v>2.0041424076140402E-2</v>
      </c>
      <c r="N3163" s="52">
        <f>IFERROR(_xll.qlIndexFixing(Index6M,$H3163,TRUE,_xll.ohTrigger(RecalcTrigger,Trigger6M)),NA())</f>
        <v>2.1658037424633445E-2</v>
      </c>
      <c r="O3163" s="52">
        <f>IFERROR(_xll.qlIndexFixing(ONIndex6M,I3163,TRUE,_xll.ohTrigger(RecalcTrigger,Trigger6M)),NA())</f>
        <v>2.153962478803173E-2</v>
      </c>
      <c r="P3163" s="52">
        <f>IFERROR(_xll.qlIndexFixing(Index1Y,$H3163,TRUE,_xll.ohTrigger(RecalcTrigger,Trigger1Y)),NA())</f>
        <v>2.3588814284130604E-2</v>
      </c>
      <c r="Q3163" s="52">
        <f>IFERROR(_xll.qlIndexFixing(ONIndex1Y,I3163,TRUE,_xll.ohTrigger(RecalcTrigger,Trigger1Y)),NA())</f>
        <v>2.3311008483517526E-2</v>
      </c>
    </row>
    <row r="3164" spans="2:17" x14ac:dyDescent="0.2">
      <c r="B3164" s="46" t="s">
        <v>51</v>
      </c>
      <c r="D3164" s="49">
        <f>_xll.qlCalendarAdvance(LocalCalendar,$D3163,B3164,"f",FALSE)</f>
        <v>61821</v>
      </c>
      <c r="E3164" s="49">
        <f>_xll.qlInterestRateIndexValueDate(IndexON,D3164)</f>
        <v>61821</v>
      </c>
      <c r="F3164" s="52">
        <f>IFERROR(_xll.qlIndexFixing(IndexON,D3164,TRUE,_xll.ohTrigger(RecalcTrigger,TriggerON)),NA())</f>
        <v>1.6561256992106976E-2</v>
      </c>
      <c r="H3164" s="49">
        <f>_xll.qlCalendarAdvance(IborCalendar,$H3163,B3164,"f",FALSE)</f>
        <v>61801</v>
      </c>
      <c r="I3164" s="49">
        <f>_xll.qlInterestRateIndexValueDate(Index1M,$H3164)</f>
        <v>61805</v>
      </c>
      <c r="J3164" s="52">
        <f>IFERROR(_xll.qlIndexFixing(Index1M,$H3164,TRUE,_xll.ohTrigger(RecalcTrigger,Trigger1M)),NA())</f>
        <v>1.8522227833139265E-2</v>
      </c>
      <c r="K3164" s="52">
        <f>IFERROR(_xll.qlIndexFixing(ONIndex1M,I3164,TRUE,_xll.ohTrigger(RecalcTrigger,Trigger1M)),NA())</f>
        <v>1.8507948064847568E-2</v>
      </c>
      <c r="L3164" s="52">
        <f>IFERROR(_xll.qlIndexFixing(Index3M,H3164,TRUE,_xll.ohTrigger(RecalcTrigger,Trigger3M)),NA())</f>
        <v>2.0092274159292427E-2</v>
      </c>
      <c r="M3164" s="52">
        <f>IFERROR(_xll.qlIndexFixing(ONIndex3M,I3164,TRUE,_xll.ohTrigger(RecalcTrigger,Trigger3M)),NA())</f>
        <v>2.0041424076060466E-2</v>
      </c>
      <c r="N3164" s="52">
        <f>IFERROR(_xll.qlIndexFixing(Index6M,$H3164,TRUE,_xll.ohTrigger(RecalcTrigger,Trigger6M)),NA())</f>
        <v>2.1658042062018705E-2</v>
      </c>
      <c r="O3164" s="52">
        <f>IFERROR(_xll.qlIndexFixing(ONIndex6M,I3164,TRUE,_xll.ohTrigger(RecalcTrigger,Trigger6M)),NA())</f>
        <v>2.1539629541669214E-2</v>
      </c>
      <c r="P3164" s="52">
        <f>IFERROR(_xll.qlIndexFixing(Index1Y,$H3164,TRUE,_xll.ohTrigger(RecalcTrigger,Trigger1Y)),NA())</f>
        <v>2.3588848766925522E-2</v>
      </c>
      <c r="Q3164" s="52">
        <f>IFERROR(_xll.qlIndexFixing(ONIndex1Y,I3164,TRUE,_xll.ohTrigger(RecalcTrigger,Trigger1Y)),NA())</f>
        <v>2.3311044689515725E-2</v>
      </c>
    </row>
    <row r="3165" spans="2:17" x14ac:dyDescent="0.2">
      <c r="B3165" s="46" t="s">
        <v>51</v>
      </c>
      <c r="D3165" s="49">
        <f>_xll.qlCalendarAdvance(LocalCalendar,$D3164,B3165,"f",FALSE)</f>
        <v>61828</v>
      </c>
      <c r="E3165" s="49">
        <f>_xll.qlInterestRateIndexValueDate(IndexON,D3165)</f>
        <v>61828</v>
      </c>
      <c r="F3165" s="52">
        <f>IFERROR(_xll.qlIndexFixing(IndexON,D3165,TRUE,_xll.ohTrigger(RecalcTrigger,TriggerON)),NA())</f>
        <v>1.6561256992106976E-2</v>
      </c>
      <c r="H3165" s="49">
        <f>_xll.qlCalendarAdvance(IborCalendar,$H3164,B3165,"f",FALSE)</f>
        <v>61808</v>
      </c>
      <c r="I3165" s="49">
        <f>_xll.qlInterestRateIndexValueDate(Index1M,$H3165)</f>
        <v>61812</v>
      </c>
      <c r="J3165" s="52">
        <f>IFERROR(_xll.qlIndexFixing(Index1M,$H3165,TRUE,_xll.ohTrigger(RecalcTrigger,Trigger1M)),NA())</f>
        <v>1.8522227833139265E-2</v>
      </c>
      <c r="K3165" s="52">
        <f>IFERROR(_xll.qlIndexFixing(ONIndex1M,I3165,TRUE,_xll.ohTrigger(RecalcTrigger,Trigger1M)),NA())</f>
        <v>1.8507948064927504E-2</v>
      </c>
      <c r="L3165" s="52">
        <f>IFERROR(_xll.qlIndexFixing(Index3M,H3165,TRUE,_xll.ohTrigger(RecalcTrigger,Trigger3M)),NA())</f>
        <v>2.0092274159291559E-2</v>
      </c>
      <c r="M3165" s="52">
        <f>IFERROR(_xll.qlIndexFixing(ONIndex3M,I3165,TRUE,_xll.ohTrigger(RecalcTrigger,Trigger3M)),NA())</f>
        <v>2.0041424076140402E-2</v>
      </c>
      <c r="N3165" s="52">
        <f>IFERROR(_xll.qlIndexFixing(Index6M,$H3165,TRUE,_xll.ohTrigger(RecalcTrigger,Trigger6M)),NA())</f>
        <v>2.1658046686505585E-2</v>
      </c>
      <c r="O3165" s="52">
        <f>IFERROR(_xll.qlIndexFixing(ONIndex6M,I3165,TRUE,_xll.ohTrigger(RecalcTrigger,Trigger6M)),NA())</f>
        <v>2.1539634282676801E-2</v>
      </c>
      <c r="P3165" s="52">
        <f>IFERROR(_xll.qlIndexFixing(Index1Y,$H3165,TRUE,_xll.ohTrigger(RecalcTrigger,Trigger1Y)),NA())</f>
        <v>2.3588883150225018E-2</v>
      </c>
      <c r="Q3165" s="52">
        <f>IFERROR(_xll.qlIndexFixing(ONIndex1Y,I3165,TRUE,_xll.ohTrigger(RecalcTrigger,Trigger1Y)),NA())</f>
        <v>2.3311080798631423E-2</v>
      </c>
    </row>
    <row r="3166" spans="2:17" x14ac:dyDescent="0.2">
      <c r="B3166" s="46" t="s">
        <v>51</v>
      </c>
      <c r="D3166" s="49">
        <f>_xll.qlCalendarAdvance(LocalCalendar,$D3165,B3166,"f",FALSE)</f>
        <v>61835</v>
      </c>
      <c r="E3166" s="49">
        <f>_xll.qlInterestRateIndexValueDate(IndexON,D3166)</f>
        <v>61835</v>
      </c>
      <c r="F3166" s="52">
        <f>IFERROR(_xll.qlIndexFixing(IndexON,D3166,TRUE,_xll.ohTrigger(RecalcTrigger,TriggerON)),NA())</f>
        <v>1.656125699202704E-2</v>
      </c>
      <c r="H3166" s="49">
        <f>_xll.qlCalendarAdvance(IborCalendar,$H3165,B3166,"f",FALSE)</f>
        <v>61815</v>
      </c>
      <c r="I3166" s="49">
        <f>_xll.qlInterestRateIndexValueDate(Index1M,$H3166)</f>
        <v>61819</v>
      </c>
      <c r="J3166" s="52">
        <f>IFERROR(_xll.qlIndexFixing(Index1M,$H3166,TRUE,_xll.ohTrigger(RecalcTrigger,Trigger1M)),NA())</f>
        <v>1.8521751604255066E-2</v>
      </c>
      <c r="K3166" s="52">
        <f>IFERROR(_xll.qlIndexFixing(ONIndex1M,I3166,TRUE,_xll.ohTrigger(RecalcTrigger,Trigger1M)),NA())</f>
        <v>1.8507948064847568E-2</v>
      </c>
      <c r="L3166" s="52">
        <f>IFERROR(_xll.qlIndexFixing(Index3M,H3166,TRUE,_xll.ohTrigger(RecalcTrigger,Trigger3M)),NA())</f>
        <v>2.0091714433166406E-2</v>
      </c>
      <c r="M3166" s="52">
        <f>IFERROR(_xll.qlIndexFixing(ONIndex3M,I3166,TRUE,_xll.ohTrigger(RecalcTrigger,Trigger3M)),NA())</f>
        <v>2.0041424076060466E-2</v>
      </c>
      <c r="N3166" s="52">
        <f>IFERROR(_xll.qlIndexFixing(Index6M,$H3166,TRUE,_xll.ohTrigger(RecalcTrigger,Trigger6M)),NA())</f>
        <v>2.1657401889065807E-2</v>
      </c>
      <c r="O3166" s="52">
        <f>IFERROR(_xll.qlIndexFixing(ONIndex6M,I3166,TRUE,_xll.ohTrigger(RecalcTrigger,Trigger6M)),NA())</f>
        <v>2.1539639010814682E-2</v>
      </c>
      <c r="P3166" s="52">
        <f>IFERROR(_xll.qlIndexFixing(Index1Y,$H3166,TRUE,_xll.ohTrigger(RecalcTrigger,Trigger1Y)),NA())</f>
        <v>2.3588917434028869E-2</v>
      </c>
      <c r="Q3166" s="52">
        <f>IFERROR(_xll.qlIndexFixing(ONIndex1Y,I3166,TRUE,_xll.ohTrigger(RecalcTrigger,Trigger1Y)),NA())</f>
        <v>2.3311116810544874E-2</v>
      </c>
    </row>
    <row r="3167" spans="2:17" x14ac:dyDescent="0.2">
      <c r="B3167" s="46" t="s">
        <v>51</v>
      </c>
      <c r="D3167" s="49">
        <f>_xll.qlCalendarAdvance(LocalCalendar,$D3166,B3167,"f",FALSE)</f>
        <v>61842</v>
      </c>
      <c r="E3167" s="49">
        <f>_xll.qlInterestRateIndexValueDate(IndexON,D3167)</f>
        <v>61842</v>
      </c>
      <c r="F3167" s="52">
        <f>IFERROR(_xll.qlIndexFixing(IndexON,D3167,TRUE,_xll.ohTrigger(RecalcTrigger,TriggerON)),NA())</f>
        <v>1.656125699202704E-2</v>
      </c>
      <c r="H3167" s="49">
        <f>_xll.qlCalendarAdvance(IborCalendar,$H3166,B3167,"f",FALSE)</f>
        <v>61822</v>
      </c>
      <c r="I3167" s="49">
        <f>_xll.qlInterestRateIndexValueDate(Index1M,$H3167)</f>
        <v>61826</v>
      </c>
      <c r="J3167" s="52">
        <f>IFERROR(_xll.qlIndexFixing(Index1M,$H3167,TRUE,_xll.ohTrigger(RecalcTrigger,Trigger1M)),NA())</f>
        <v>1.852175160425773E-2</v>
      </c>
      <c r="K3167" s="52">
        <f>IFERROR(_xll.qlIndexFixing(ONIndex1M,I3167,TRUE,_xll.ohTrigger(RecalcTrigger,Trigger1M)),NA())</f>
        <v>1.850794806500744E-2</v>
      </c>
      <c r="L3167" s="52">
        <f>IFERROR(_xll.qlIndexFixing(Index3M,H3167,TRUE,_xll.ohTrigger(RecalcTrigger,Trigger3M)),NA())</f>
        <v>2.0091714433167283E-2</v>
      </c>
      <c r="M3167" s="52">
        <f>IFERROR(_xll.qlIndexFixing(ONIndex3M,I3167,TRUE,_xll.ohTrigger(RecalcTrigger,Trigger3M)),NA())</f>
        <v>2.0041424076140402E-2</v>
      </c>
      <c r="N3167" s="52">
        <f>IFERROR(_xll.qlIndexFixing(Index6M,$H3167,TRUE,_xll.ohTrigger(RecalcTrigger,Trigger6M)),NA())</f>
        <v>2.1657406488399179E-2</v>
      </c>
      <c r="O3167" s="52">
        <f>IFERROR(_xll.qlIndexFixing(ONIndex6M,I3167,TRUE,_xll.ohTrigger(RecalcTrigger,Trigger6M)),NA())</f>
        <v>2.153964372624273E-2</v>
      </c>
      <c r="P3167" s="52">
        <f>IFERROR(_xll.qlIndexFixing(Index1Y,$H3167,TRUE,_xll.ohTrigger(RecalcTrigger,Trigger1Y)),NA())</f>
        <v>2.3588951618336417E-2</v>
      </c>
      <c r="Q3167" s="52">
        <f>IFERROR(_xll.qlIndexFixing(ONIndex1Y,I3167,TRUE,_xll.ohTrigger(RecalcTrigger,Trigger1Y)),NA())</f>
        <v>2.3311152725176143E-2</v>
      </c>
    </row>
    <row r="3168" spans="2:17" x14ac:dyDescent="0.2">
      <c r="B3168" s="46" t="s">
        <v>51</v>
      </c>
      <c r="D3168" s="49">
        <f>_xll.qlCalendarAdvance(LocalCalendar,$D3167,B3168,"f",FALSE)</f>
        <v>61849</v>
      </c>
      <c r="E3168" s="49">
        <f>_xll.qlInterestRateIndexValueDate(IndexON,D3168)</f>
        <v>61849</v>
      </c>
      <c r="F3168" s="52">
        <f>IFERROR(_xll.qlIndexFixing(IndexON,D3168,TRUE,_xll.ohTrigger(RecalcTrigger,TriggerON)),NA())</f>
        <v>1.656125699202704E-2</v>
      </c>
      <c r="H3168" s="49">
        <f>_xll.qlCalendarAdvance(IborCalendar,$H3167,B3168,"f",FALSE)</f>
        <v>61829</v>
      </c>
      <c r="I3168" s="49">
        <f>_xll.qlInterestRateIndexValueDate(Index1M,$H3168)</f>
        <v>61835</v>
      </c>
      <c r="J3168" s="52">
        <f>IFERROR(_xll.qlIndexFixing(Index1M,$H3168,TRUE,_xll.ohTrigger(RecalcTrigger,Trigger1M)),NA())</f>
        <v>1.8521751604255066E-2</v>
      </c>
      <c r="K3168" s="52">
        <f>IFERROR(_xll.qlIndexFixing(ONIndex1M,I3168,TRUE,_xll.ohTrigger(RecalcTrigger,Trigger1M)),NA())</f>
        <v>1.8507948064847568E-2</v>
      </c>
      <c r="L3168" s="52">
        <f>IFERROR(_xll.qlIndexFixing(Index3M,H3168,TRUE,_xll.ohTrigger(RecalcTrigger,Trigger3M)),NA())</f>
        <v>2.0091714433166406E-2</v>
      </c>
      <c r="M3168" s="52">
        <f>IFERROR(_xll.qlIndexFixing(ONIndex3M,I3168,TRUE,_xll.ohTrigger(RecalcTrigger,Trigger3M)),NA())</f>
        <v>2.0041424076060466E-2</v>
      </c>
      <c r="N3168" s="52">
        <f>IFERROR(_xll.qlIndexFixing(Index6M,$H3168,TRUE,_xll.ohTrigger(RecalcTrigger,Trigger6M)),NA())</f>
        <v>2.1657412382874906E-2</v>
      </c>
      <c r="O3168" s="52">
        <f>IFERROR(_xll.qlIndexFixing(ONIndex6M,I3168,TRUE,_xll.ohTrigger(RecalcTrigger,Trigger6M)),NA())</f>
        <v>2.1539649770048186E-2</v>
      </c>
      <c r="P3168" s="52">
        <f>IFERROR(_xll.qlIndexFixing(Index1Y,$H3168,TRUE,_xll.ohTrigger(RecalcTrigger,Trigger1Y)),NA())</f>
        <v>2.3588995423391344E-2</v>
      </c>
      <c r="Q3168" s="52">
        <f>IFERROR(_xll.qlIndexFixing(ONIndex1Y,I3168,TRUE,_xll.ohTrigger(RecalcTrigger,Trigger1Y)),NA())</f>
        <v>2.3311198758273477E-2</v>
      </c>
    </row>
    <row r="3169" spans="2:17" x14ac:dyDescent="0.2">
      <c r="B3169" s="46" t="s">
        <v>51</v>
      </c>
      <c r="D3169" s="49">
        <f>_xll.qlCalendarAdvance(LocalCalendar,$D3168,B3169,"f",FALSE)</f>
        <v>61856</v>
      </c>
      <c r="E3169" s="49">
        <f>_xll.qlInterestRateIndexValueDate(IndexON,D3169)</f>
        <v>61856</v>
      </c>
      <c r="F3169" s="52">
        <f>IFERROR(_xll.qlIndexFixing(IndexON,D3169,TRUE,_xll.ohTrigger(RecalcTrigger,TriggerON)),NA())</f>
        <v>1.656125699202704E-2</v>
      </c>
      <c r="H3169" s="49">
        <f>_xll.qlCalendarAdvance(IborCalendar,$H3168,B3169,"f",FALSE)</f>
        <v>61836</v>
      </c>
      <c r="I3169" s="49">
        <f>_xll.qlInterestRateIndexValueDate(Index1M,$H3169)</f>
        <v>61840</v>
      </c>
      <c r="J3169" s="52">
        <f>IFERROR(_xll.qlIndexFixing(Index1M,$H3169,TRUE,_xll.ohTrigger(RecalcTrigger,Trigger1M)),NA())</f>
        <v>1.8521751604255066E-2</v>
      </c>
      <c r="K3169" s="52">
        <f>IFERROR(_xll.qlIndexFixing(ONIndex1M,I3169,TRUE,_xll.ohTrigger(RecalcTrigger,Trigger1M)),NA())</f>
        <v>1.8507948064927504E-2</v>
      </c>
      <c r="L3169" s="52">
        <f>IFERROR(_xll.qlIndexFixing(Index3M,H3169,TRUE,_xll.ohTrigger(RecalcTrigger,Trigger3M)),NA())</f>
        <v>2.0091714433166406E-2</v>
      </c>
      <c r="M3169" s="52">
        <f>IFERROR(_xll.qlIndexFixing(ONIndex3M,I3169,TRUE,_xll.ohTrigger(RecalcTrigger,Trigger3M)),NA())</f>
        <v>2.0041424076140402E-2</v>
      </c>
      <c r="N3169" s="52">
        <f>IFERROR(_xll.qlIndexFixing(Index6M,$H3169,TRUE,_xll.ohTrigger(RecalcTrigger,Trigger6M)),NA())</f>
        <v>2.1657415648370322E-2</v>
      </c>
      <c r="O3169" s="52">
        <f>IFERROR(_xll.qlIndexFixing(ONIndex6M,I3169,TRUE,_xll.ohTrigger(RecalcTrigger,Trigger6M)),NA())</f>
        <v>2.1539653118729518E-2</v>
      </c>
      <c r="P3169" s="52">
        <f>IFERROR(_xll.qlIndexFixing(Index1Y,$H3169,TRUE,_xll.ohTrigger(RecalcTrigger,Trigger1Y)),NA())</f>
        <v>2.3589019688464802E-2</v>
      </c>
      <c r="Q3169" s="52">
        <f>IFERROR(_xll.qlIndexFixing(ONIndex1Y,I3169,TRUE,_xll.ohTrigger(RecalcTrigger,Trigger1Y)),NA())</f>
        <v>2.3311224262911878E-2</v>
      </c>
    </row>
    <row r="3170" spans="2:17" x14ac:dyDescent="0.2">
      <c r="B3170" s="46" t="s">
        <v>51</v>
      </c>
      <c r="D3170" s="49">
        <f>_xll.qlCalendarAdvance(LocalCalendar,$D3169,B3170,"f",FALSE)</f>
        <v>61863</v>
      </c>
      <c r="E3170" s="49">
        <f>_xll.qlInterestRateIndexValueDate(IndexON,D3170)</f>
        <v>61863</v>
      </c>
      <c r="F3170" s="52">
        <f>IFERROR(_xll.qlIndexFixing(IndexON,D3170,TRUE,_xll.ohTrigger(RecalcTrigger,TriggerON)),NA())</f>
        <v>1.6561256992106976E-2</v>
      </c>
      <c r="H3170" s="49">
        <f>_xll.qlCalendarAdvance(IborCalendar,$H3169,B3170,"f",FALSE)</f>
        <v>61843</v>
      </c>
      <c r="I3170" s="49">
        <f>_xll.qlInterestRateIndexValueDate(Index1M,$H3170)</f>
        <v>61847</v>
      </c>
      <c r="J3170" s="52">
        <f>IFERROR(_xll.qlIndexFixing(Index1M,$H3170,TRUE,_xll.ohTrigger(RecalcTrigger,Trigger1M)),NA())</f>
        <v>1.852175160425773E-2</v>
      </c>
      <c r="K3170" s="52">
        <f>IFERROR(_xll.qlIndexFixing(ONIndex1M,I3170,TRUE,_xll.ohTrigger(RecalcTrigger,Trigger1M)),NA())</f>
        <v>1.8507948064927504E-2</v>
      </c>
      <c r="L3170" s="52">
        <f>IFERROR(_xll.qlIndexFixing(Index3M,H3170,TRUE,_xll.ohTrigger(RecalcTrigger,Trigger3M)),NA())</f>
        <v>2.0091714433167283E-2</v>
      </c>
      <c r="M3170" s="52">
        <f>IFERROR(_xll.qlIndexFixing(ONIndex3M,I3170,TRUE,_xll.ohTrigger(RecalcTrigger,Trigger3M)),NA())</f>
        <v>2.0041424076140402E-2</v>
      </c>
      <c r="N3170" s="52">
        <f>IFERROR(_xll.qlIndexFixing(Index6M,$H3170,TRUE,_xll.ohTrigger(RecalcTrigger,Trigger6M)),NA())</f>
        <v>2.1657420209007218E-2</v>
      </c>
      <c r="O3170" s="52">
        <f>IFERROR(_xll.qlIndexFixing(ONIndex6M,I3170,TRUE,_xll.ohTrigger(RecalcTrigger,Trigger6M)),NA())</f>
        <v>2.1539657795788258E-2</v>
      </c>
      <c r="P3170" s="52">
        <f>IFERROR(_xll.qlIndexFixing(Index1Y,$H3170,TRUE,_xll.ohTrigger(RecalcTrigger,Trigger1Y)),NA())</f>
        <v>2.3589053574284979E-2</v>
      </c>
      <c r="Q3170" s="52">
        <f>IFERROR(_xll.qlIndexFixing(ONIndex1Y,I3170,TRUE,_xll.ohTrigger(RecalcTrigger,Trigger1Y)),NA())</f>
        <v>2.3311259886016344E-2</v>
      </c>
    </row>
    <row r="3171" spans="2:17" x14ac:dyDescent="0.2">
      <c r="B3171" s="46" t="s">
        <v>51</v>
      </c>
      <c r="D3171" s="49">
        <f>_xll.qlCalendarAdvance(LocalCalendar,$D3170,B3171,"f",FALSE)</f>
        <v>61870</v>
      </c>
      <c r="E3171" s="49">
        <f>_xll.qlInterestRateIndexValueDate(IndexON,D3171)</f>
        <v>61870</v>
      </c>
      <c r="F3171" s="52">
        <f>IFERROR(_xll.qlIndexFixing(IndexON,D3171,TRUE,_xll.ohTrigger(RecalcTrigger,TriggerON)),NA())</f>
        <v>1.656125699202704E-2</v>
      </c>
      <c r="H3171" s="49">
        <f>_xll.qlCalendarAdvance(IborCalendar,$H3170,B3171,"f",FALSE)</f>
        <v>61850</v>
      </c>
      <c r="I3171" s="49">
        <f>_xll.qlInterestRateIndexValueDate(Index1M,$H3171)</f>
        <v>61855</v>
      </c>
      <c r="J3171" s="52">
        <f>IFERROR(_xll.qlIndexFixing(Index1M,$H3171,TRUE,_xll.ohTrigger(RecalcTrigger,Trigger1M)),NA())</f>
        <v>1.8522227833139265E-2</v>
      </c>
      <c r="K3171" s="52">
        <f>IFERROR(_xll.qlIndexFixing(ONIndex1M,I3171,TRUE,_xll.ohTrigger(RecalcTrigger,Trigger1M)),NA())</f>
        <v>1.8507948064927504E-2</v>
      </c>
      <c r="L3171" s="52">
        <f>IFERROR(_xll.qlIndexFixing(Index3M,H3171,TRUE,_xll.ohTrigger(RecalcTrigger,Trigger3M)),NA())</f>
        <v>2.0092274159291559E-2</v>
      </c>
      <c r="M3171" s="52">
        <f>IFERROR(_xll.qlIndexFixing(ONIndex3M,I3171,TRUE,_xll.ohTrigger(RecalcTrigger,Trigger3M)),NA())</f>
        <v>2.0041424076140402E-2</v>
      </c>
      <c r="N3171" s="52">
        <f>IFERROR(_xll.qlIndexFixing(Index6M,$H3171,TRUE,_xll.ohTrigger(RecalcTrigger,Trigger6M)),NA())</f>
        <v>2.1658074811065655E-2</v>
      </c>
      <c r="O3171" s="52">
        <f>IFERROR(_xll.qlIndexFixing(ONIndex6M,I3171,TRUE,_xll.ohTrigger(RecalcTrigger,Trigger6M)),NA())</f>
        <v>2.153966312552491E-2</v>
      </c>
      <c r="P3171" s="52">
        <f>IFERROR(_xll.qlIndexFixing(Index1Y,$H3171,TRUE,_xll.ohTrigger(RecalcTrigger,Trigger1Y)),NA())</f>
        <v>2.358909217910558E-2</v>
      </c>
      <c r="Q3171" s="52">
        <f>IFERROR(_xll.qlIndexFixing(ONIndex1Y,I3171,TRUE,_xll.ohTrigger(RecalcTrigger,Trigger1Y)),NA())</f>
        <v>2.3311300479145203E-2</v>
      </c>
    </row>
    <row r="3172" spans="2:17" x14ac:dyDescent="0.2">
      <c r="B3172" s="46" t="s">
        <v>51</v>
      </c>
      <c r="D3172" s="49">
        <f>_xll.qlCalendarAdvance(LocalCalendar,$D3171,B3172,"f",FALSE)</f>
        <v>61877</v>
      </c>
      <c r="E3172" s="49">
        <f>_xll.qlInterestRateIndexValueDate(IndexON,D3172)</f>
        <v>61877</v>
      </c>
      <c r="F3172" s="52">
        <f>IFERROR(_xll.qlIndexFixing(IndexON,D3172,TRUE,_xll.ohTrigger(RecalcTrigger,TriggerON)),NA())</f>
        <v>1.6561256991947104E-2</v>
      </c>
      <c r="H3172" s="49">
        <f>_xll.qlCalendarAdvance(IborCalendar,$H3171,B3172,"f",FALSE)</f>
        <v>61857</v>
      </c>
      <c r="I3172" s="49">
        <f>_xll.qlInterestRateIndexValueDate(Index1M,$H3172)</f>
        <v>61861</v>
      </c>
      <c r="J3172" s="52">
        <f>IFERROR(_xll.qlIndexFixing(Index1M,$H3172,TRUE,_xll.ohTrigger(RecalcTrigger,Trigger1M)),NA())</f>
        <v>1.8522227833136687E-2</v>
      </c>
      <c r="K3172" s="52">
        <f>IFERROR(_xll.qlIndexFixing(ONIndex1M,I3172,TRUE,_xll.ohTrigger(RecalcTrigger,Trigger1M)),NA())</f>
        <v>1.8507948064847568E-2</v>
      </c>
      <c r="L3172" s="52">
        <f>IFERROR(_xll.qlIndexFixing(Index3M,H3172,TRUE,_xll.ohTrigger(RecalcTrigger,Trigger3M)),NA())</f>
        <v>2.0092274159292427E-2</v>
      </c>
      <c r="M3172" s="52">
        <f>IFERROR(_xll.qlIndexFixing(ONIndex3M,I3172,TRUE,_xll.ohTrigger(RecalcTrigger,Trigger3M)),NA())</f>
        <v>2.0041424076060466E-2</v>
      </c>
      <c r="N3172" s="52">
        <f>IFERROR(_xll.qlIndexFixing(Index6M,$H3172,TRUE,_xll.ohTrigger(RecalcTrigger,Trigger6M)),NA())</f>
        <v>2.1658078696723537E-2</v>
      </c>
      <c r="O3172" s="52">
        <f>IFERROR(_xll.qlIndexFixing(ONIndex6M,I3172,TRUE,_xll.ohTrigger(RecalcTrigger,Trigger6M)),NA())</f>
        <v>2.1539667111696303E-2</v>
      </c>
      <c r="P3172" s="52">
        <f>IFERROR(_xll.qlIndexFixing(Index1Y,$H3172,TRUE,_xll.ohTrigger(RecalcTrigger,Trigger1Y)),NA())</f>
        <v>2.358912104743862E-2</v>
      </c>
      <c r="Q3172" s="52">
        <f>IFERROR(_xll.qlIndexFixing(ONIndex1Y,I3172,TRUE,_xll.ohTrigger(RecalcTrigger,Trigger1Y)),NA())</f>
        <v>2.3311330840698474E-2</v>
      </c>
    </row>
    <row r="3173" spans="2:17" x14ac:dyDescent="0.2">
      <c r="B3173" s="46" t="s">
        <v>51</v>
      </c>
      <c r="D3173" s="49">
        <f>_xll.qlCalendarAdvance(LocalCalendar,$D3172,B3173,"f",FALSE)</f>
        <v>61884</v>
      </c>
      <c r="E3173" s="49">
        <f>_xll.qlInterestRateIndexValueDate(IndexON,D3173)</f>
        <v>61884</v>
      </c>
      <c r="F3173" s="52">
        <f>IFERROR(_xll.qlIndexFixing(IndexON,D3173,TRUE,_xll.ohTrigger(RecalcTrigger,TriggerON)),NA())</f>
        <v>1.6561256992106976E-2</v>
      </c>
      <c r="H3173" s="49">
        <f>_xll.qlCalendarAdvance(IborCalendar,$H3172,B3173,"f",FALSE)</f>
        <v>61864</v>
      </c>
      <c r="I3173" s="49">
        <f>_xll.qlInterestRateIndexValueDate(Index1M,$H3173)</f>
        <v>61868</v>
      </c>
      <c r="J3173" s="52">
        <f>IFERROR(_xll.qlIndexFixing(Index1M,$H3173,TRUE,_xll.ohTrigger(RecalcTrigger,Trigger1M)),NA())</f>
        <v>1.8522227833136687E-2</v>
      </c>
      <c r="K3173" s="52">
        <f>IFERROR(_xll.qlIndexFixing(ONIndex1M,I3173,TRUE,_xll.ohTrigger(RecalcTrigger,Trigger1M)),NA())</f>
        <v>1.8507948064847568E-2</v>
      </c>
      <c r="L3173" s="52">
        <f>IFERROR(_xll.qlIndexFixing(Index3M,H3173,TRUE,_xll.ohTrigger(RecalcTrigger,Trigger3M)),NA())</f>
        <v>2.0092274159292427E-2</v>
      </c>
      <c r="M3173" s="52">
        <f>IFERROR(_xll.qlIndexFixing(ONIndex3M,I3173,TRUE,_xll.ohTrigger(RecalcTrigger,Trigger3M)),NA())</f>
        <v>2.0041424076140402E-2</v>
      </c>
      <c r="N3173" s="52">
        <f>IFERROR(_xll.qlIndexFixing(Index6M,$H3173,TRUE,_xll.ohTrigger(RecalcTrigger,Trigger6M)),NA())</f>
        <v>2.1658083218014271E-2</v>
      </c>
      <c r="O3173" s="52">
        <f>IFERROR(_xll.qlIndexFixing(ONIndex6M,I3173,TRUE,_xll.ohTrigger(RecalcTrigger,Trigger6M)),NA())</f>
        <v>2.1539671750545608E-2</v>
      </c>
      <c r="P3173" s="52">
        <f>IFERROR(_xll.qlIndexFixing(Index1Y,$H3173,TRUE,_xll.ohTrigger(RecalcTrigger,Trigger1Y)),NA())</f>
        <v>2.3589154634771424E-2</v>
      </c>
      <c r="Q3173" s="52">
        <f>IFERROR(_xll.qlIndexFixing(ONIndex1Y,I3173,TRUE,_xll.ohTrigger(RecalcTrigger,Trigger1Y)),NA())</f>
        <v>2.3311366172276138E-2</v>
      </c>
    </row>
    <row r="3174" spans="2:17" x14ac:dyDescent="0.2">
      <c r="B3174" s="46" t="s">
        <v>51</v>
      </c>
      <c r="D3174" s="49">
        <f>_xll.qlCalendarAdvance(LocalCalendar,$D3173,B3174,"f",FALSE)</f>
        <v>61891</v>
      </c>
      <c r="E3174" s="49">
        <f>_xll.qlInterestRateIndexValueDate(IndexON,D3174)</f>
        <v>61891</v>
      </c>
      <c r="F3174" s="52">
        <f>IFERROR(_xll.qlIndexFixing(IndexON,D3174,TRUE,_xll.ohTrigger(RecalcTrigger,TriggerON)),NA())</f>
        <v>1.656125699202704E-2</v>
      </c>
      <c r="H3174" s="49">
        <f>_xll.qlCalendarAdvance(IborCalendar,$H3173,B3174,"f",FALSE)</f>
        <v>61871</v>
      </c>
      <c r="I3174" s="49">
        <f>_xll.qlInterestRateIndexValueDate(Index1M,$H3174)</f>
        <v>61876</v>
      </c>
      <c r="J3174" s="52">
        <f>IFERROR(_xll.qlIndexFixing(Index1M,$H3174,TRUE,_xll.ohTrigger(RecalcTrigger,Trigger1M)),NA())</f>
        <v>1.8522227833136687E-2</v>
      </c>
      <c r="K3174" s="52">
        <f>IFERROR(_xll.qlIndexFixing(ONIndex1M,I3174,TRUE,_xll.ohTrigger(RecalcTrigger,Trigger1M)),NA())</f>
        <v>1.8507948064927504E-2</v>
      </c>
      <c r="L3174" s="52">
        <f>IFERROR(_xll.qlIndexFixing(Index3M,H3174,TRUE,_xll.ohTrigger(RecalcTrigger,Trigger3M)),NA())</f>
        <v>2.0092274159291559E-2</v>
      </c>
      <c r="M3174" s="52">
        <f>IFERROR(_xll.qlIndexFixing(ONIndex3M,I3174,TRUE,_xll.ohTrigger(RecalcTrigger,Trigger3M)),NA())</f>
        <v>2.0041424076140402E-2</v>
      </c>
      <c r="N3174" s="52">
        <f>IFERROR(_xll.qlIndexFixing(Index6M,$H3174,TRUE,_xll.ohTrigger(RecalcTrigger,Trigger6M)),NA())</f>
        <v>2.1658737799014501E-2</v>
      </c>
      <c r="O3174" s="52">
        <f>IFERROR(_xll.qlIndexFixing(ONIndex6M,I3174,TRUE,_xll.ohTrigger(RecalcTrigger,Trigger6M)),NA())</f>
        <v>2.15396770364773E-2</v>
      </c>
      <c r="P3174" s="52">
        <f>IFERROR(_xll.qlIndexFixing(Index1Y,$H3174,TRUE,_xll.ohTrigger(RecalcTrigger,Trigger1Y)),NA())</f>
        <v>2.3589192898463035E-2</v>
      </c>
      <c r="Q3174" s="52">
        <f>IFERROR(_xll.qlIndexFixing(ONIndex1Y,I3174,TRUE,_xll.ohTrigger(RecalcTrigger,Trigger1Y)),NA())</f>
        <v>2.3311406432311443E-2</v>
      </c>
    </row>
    <row r="3175" spans="2:17" x14ac:dyDescent="0.2">
      <c r="B3175" s="46" t="s">
        <v>51</v>
      </c>
      <c r="D3175" s="49">
        <f>_xll.qlCalendarAdvance(LocalCalendar,$D3174,B3175,"f",FALSE)</f>
        <v>61898</v>
      </c>
      <c r="E3175" s="49">
        <f>_xll.qlInterestRateIndexValueDate(IndexON,D3175)</f>
        <v>61898</v>
      </c>
      <c r="F3175" s="52">
        <f>IFERROR(_xll.qlIndexFixing(IndexON,D3175,TRUE,_xll.ohTrigger(RecalcTrigger,TriggerON)),NA())</f>
        <v>1.656125699202704E-2</v>
      </c>
      <c r="H3175" s="49">
        <f>_xll.qlCalendarAdvance(IborCalendar,$H3174,B3175,"f",FALSE)</f>
        <v>61878</v>
      </c>
      <c r="I3175" s="49">
        <f>_xll.qlInterestRateIndexValueDate(Index1M,$H3175)</f>
        <v>61882</v>
      </c>
      <c r="J3175" s="52">
        <f>IFERROR(_xll.qlIndexFixing(Index1M,$H3175,TRUE,_xll.ohTrigger(RecalcTrigger,Trigger1M)),NA())</f>
        <v>1.8521751604255066E-2</v>
      </c>
      <c r="K3175" s="52">
        <f>IFERROR(_xll.qlIndexFixing(ONIndex1M,I3175,TRUE,_xll.ohTrigger(RecalcTrigger,Trigger1M)),NA())</f>
        <v>1.8507948064927504E-2</v>
      </c>
      <c r="L3175" s="52">
        <f>IFERROR(_xll.qlIndexFixing(Index3M,H3175,TRUE,_xll.ohTrigger(RecalcTrigger,Trigger3M)),NA())</f>
        <v>2.0092274159291559E-2</v>
      </c>
      <c r="M3175" s="52">
        <f>IFERROR(_xll.qlIndexFixing(ONIndex3M,I3175,TRUE,_xll.ohTrigger(RecalcTrigger,Trigger3M)),NA())</f>
        <v>2.0041424076060466E-2</v>
      </c>
      <c r="N3175" s="52">
        <f>IFERROR(_xll.qlIndexFixing(Index6M,$H3175,TRUE,_xll.ohTrigger(RecalcTrigger,Trigger6M)),NA())</f>
        <v>2.1657442818711927E-2</v>
      </c>
      <c r="O3175" s="52">
        <f>IFERROR(_xll.qlIndexFixing(ONIndex6M,I3175,TRUE,_xll.ohTrigger(RecalcTrigger,Trigger6M)),NA())</f>
        <v>2.153968098987491E-2</v>
      </c>
      <c r="P3175" s="52">
        <f>IFERROR(_xll.qlIndexFixing(Index1Y,$H3175,TRUE,_xll.ohTrigger(RecalcTrigger,Trigger1Y)),NA())</f>
        <v>2.3589221510949443E-2</v>
      </c>
      <c r="Q3175" s="52">
        <f>IFERROR(_xll.qlIndexFixing(ONIndex1Y,I3175,TRUE,_xll.ohTrigger(RecalcTrigger,Trigger1Y)),NA())</f>
        <v>2.3311436543824726E-2</v>
      </c>
    </row>
    <row r="3176" spans="2:17" x14ac:dyDescent="0.2">
      <c r="B3176" s="46" t="s">
        <v>51</v>
      </c>
      <c r="D3176" s="49">
        <f>_xll.qlCalendarAdvance(LocalCalendar,$D3175,B3176,"f",FALSE)</f>
        <v>61905</v>
      </c>
      <c r="E3176" s="49">
        <f>_xll.qlInterestRateIndexValueDate(IndexON,D3176)</f>
        <v>61905</v>
      </c>
      <c r="F3176" s="52">
        <f>IFERROR(_xll.qlIndexFixing(IndexON,D3176,TRUE,_xll.ohTrigger(RecalcTrigger,TriggerON)),NA())</f>
        <v>1.6561256992106976E-2</v>
      </c>
      <c r="H3176" s="49">
        <f>_xll.qlCalendarAdvance(IborCalendar,$H3175,B3176,"f",FALSE)</f>
        <v>61885</v>
      </c>
      <c r="I3176" s="49">
        <f>_xll.qlInterestRateIndexValueDate(Index1M,$H3176)</f>
        <v>61889</v>
      </c>
      <c r="J3176" s="52">
        <f>IFERROR(_xll.qlIndexFixing(Index1M,$H3176,TRUE,_xll.ohTrigger(RecalcTrigger,Trigger1M)),NA())</f>
        <v>1.852175160425773E-2</v>
      </c>
      <c r="K3176" s="52">
        <f>IFERROR(_xll.qlIndexFixing(ONIndex1M,I3176,TRUE,_xll.ohTrigger(RecalcTrigger,Trigger1M)),NA())</f>
        <v>1.8507948064927504E-2</v>
      </c>
      <c r="L3176" s="52">
        <f>IFERROR(_xll.qlIndexFixing(Index3M,H3176,TRUE,_xll.ohTrigger(RecalcTrigger,Trigger3M)),NA())</f>
        <v>2.0092274159292427E-2</v>
      </c>
      <c r="M3176" s="52">
        <f>IFERROR(_xll.qlIndexFixing(ONIndex3M,I3176,TRUE,_xll.ohTrigger(RecalcTrigger,Trigger3M)),NA())</f>
        <v>2.0041424076140402E-2</v>
      </c>
      <c r="N3176" s="52">
        <f>IFERROR(_xll.qlIndexFixing(Index6M,$H3176,TRUE,_xll.ohTrigger(RecalcTrigger,Trigger6M)),NA())</f>
        <v>2.1657447301957178E-2</v>
      </c>
      <c r="O3176" s="52">
        <f>IFERROR(_xll.qlIndexFixing(ONIndex6M,I3176,TRUE,_xll.ohTrigger(RecalcTrigger,Trigger6M)),NA())</f>
        <v>2.1539685590434843E-2</v>
      </c>
      <c r="P3176" s="52">
        <f>IFERROR(_xll.qlIndexFixing(Index1Y,$H3176,TRUE,_xll.ohTrigger(RecalcTrigger,Trigger1Y)),NA())</f>
        <v>2.3589254799794658E-2</v>
      </c>
      <c r="Q3176" s="52">
        <f>IFERROR(_xll.qlIndexFixing(ONIndex1Y,I3176,TRUE,_xll.ohTrigger(RecalcTrigger,Trigger1Y)),NA())</f>
        <v>2.3311471583955523E-2</v>
      </c>
    </row>
    <row r="3177" spans="2:17" x14ac:dyDescent="0.2">
      <c r="B3177" s="46" t="s">
        <v>51</v>
      </c>
      <c r="D3177" s="49">
        <f>_xll.qlCalendarAdvance(LocalCalendar,$D3176,B3177,"f",FALSE)</f>
        <v>61912</v>
      </c>
      <c r="E3177" s="49">
        <f>_xll.qlInterestRateIndexValueDate(IndexON,D3177)</f>
        <v>61912</v>
      </c>
      <c r="F3177" s="52">
        <f>IFERROR(_xll.qlIndexFixing(IndexON,D3177,TRUE,_xll.ohTrigger(RecalcTrigger,TriggerON)),NA())</f>
        <v>1.6561637929868311E-2</v>
      </c>
      <c r="H3177" s="49">
        <f>_xll.qlCalendarAdvance(IborCalendar,$H3176,B3177,"f",FALSE)</f>
        <v>61892</v>
      </c>
      <c r="I3177" s="49">
        <f>_xll.qlInterestRateIndexValueDate(Index1M,$H3177)</f>
        <v>61896</v>
      </c>
      <c r="J3177" s="52">
        <f>IFERROR(_xll.qlIndexFixing(Index1M,$H3177,TRUE,_xll.ohTrigger(RecalcTrigger,Trigger1M)),NA())</f>
        <v>1.852175160425773E-2</v>
      </c>
      <c r="K3177" s="52">
        <f>IFERROR(_xll.qlIndexFixing(ONIndex1M,I3177,TRUE,_xll.ohTrigger(RecalcTrigger,Trigger1M)),NA())</f>
        <v>1.8507948064927504E-2</v>
      </c>
      <c r="L3177" s="52">
        <f>IFERROR(_xll.qlIndexFixing(Index3M,H3177,TRUE,_xll.ohTrigger(RecalcTrigger,Trigger3M)),NA())</f>
        <v>2.0092274159291559E-2</v>
      </c>
      <c r="M3177" s="52">
        <f>IFERROR(_xll.qlIndexFixing(ONIndex3M,I3177,TRUE,_xll.ohTrigger(RecalcTrigger,Trigger3M)),NA())</f>
        <v>2.0041424076060466E-2</v>
      </c>
      <c r="N3177" s="52">
        <f>IFERROR(_xll.qlIndexFixing(Index6M,$H3177,TRUE,_xll.ohTrigger(RecalcTrigger,Trigger6M)),NA())</f>
        <v>2.1657451772303455E-2</v>
      </c>
      <c r="O3177" s="52">
        <f>IFERROR(_xll.qlIndexFixing(ONIndex6M,I3177,TRUE,_xll.ohTrigger(RecalcTrigger,Trigger6M)),NA())</f>
        <v>2.1539690178284943E-2</v>
      </c>
      <c r="P3177" s="52">
        <f>IFERROR(_xll.qlIndexFixing(Index1Y,$H3177,TRUE,_xll.ohTrigger(RecalcTrigger,Trigger1Y)),NA())</f>
        <v>2.358928798914401E-2</v>
      </c>
      <c r="Q3177" s="52">
        <f>IFERROR(_xll.qlIndexFixing(ONIndex1Y,I3177,TRUE,_xll.ohTrigger(RecalcTrigger,Trigger1Y)),NA())</f>
        <v>2.3311506526804138E-2</v>
      </c>
    </row>
    <row r="3178" spans="2:17" x14ac:dyDescent="0.2">
      <c r="B3178" s="46" t="s">
        <v>51</v>
      </c>
      <c r="D3178" s="49">
        <f>_xll.qlCalendarAdvance(LocalCalendar,$D3177,B3178,"f",FALSE)</f>
        <v>61919</v>
      </c>
      <c r="E3178" s="49">
        <f>_xll.qlInterestRateIndexValueDate(IndexON,D3178)</f>
        <v>61919</v>
      </c>
      <c r="F3178" s="52">
        <f>IFERROR(_xll.qlIndexFixing(IndexON,D3178,TRUE,_xll.ohTrigger(RecalcTrigger,TriggerON)),NA())</f>
        <v>1.656125699202704E-2</v>
      </c>
      <c r="H3178" s="49">
        <f>_xll.qlCalendarAdvance(IborCalendar,$H3177,B3178,"f",FALSE)</f>
        <v>61899</v>
      </c>
      <c r="I3178" s="49">
        <f>_xll.qlInterestRateIndexValueDate(Index1M,$H3178)</f>
        <v>61903</v>
      </c>
      <c r="J3178" s="52">
        <f>IFERROR(_xll.qlIndexFixing(Index1M,$H3178,TRUE,_xll.ohTrigger(RecalcTrigger,Trigger1M)),NA())</f>
        <v>1.852175160425773E-2</v>
      </c>
      <c r="K3178" s="52">
        <f>IFERROR(_xll.qlIndexFixing(ONIndex1M,I3178,TRUE,_xll.ohTrigger(RecalcTrigger,Trigger1M)),NA())</f>
        <v>1.8507948064927504E-2</v>
      </c>
      <c r="L3178" s="52">
        <f>IFERROR(_xll.qlIndexFixing(Index3M,H3178,TRUE,_xll.ohTrigger(RecalcTrigger,Trigger3M)),NA())</f>
        <v>2.0092274159292427E-2</v>
      </c>
      <c r="M3178" s="52">
        <f>IFERROR(_xll.qlIndexFixing(ONIndex3M,I3178,TRUE,_xll.ohTrigger(RecalcTrigger,Trigger3M)),NA())</f>
        <v>2.0041424076140402E-2</v>
      </c>
      <c r="N3178" s="52">
        <f>IFERROR(_xll.qlIndexFixing(Index6M,$H3178,TRUE,_xll.ohTrigger(RecalcTrigger,Trigger6M)),NA())</f>
        <v>2.1657456229750328E-2</v>
      </c>
      <c r="O3178" s="52">
        <f>IFERROR(_xll.qlIndexFixing(ONIndex6M,I3178,TRUE,_xll.ohTrigger(RecalcTrigger,Trigger6M)),NA())</f>
        <v>2.1539694753425209E-2</v>
      </c>
      <c r="P3178" s="52">
        <f>IFERROR(_xll.qlIndexFixing(Index1Y,$H3178,TRUE,_xll.ohTrigger(RecalcTrigger,Trigger1Y)),NA())</f>
        <v>2.3589321078997715E-2</v>
      </c>
      <c r="Q3178" s="52">
        <f>IFERROR(_xll.qlIndexFixing(ONIndex1Y,I3178,TRUE,_xll.ohTrigger(RecalcTrigger,Trigger1Y)),NA())</f>
        <v>2.3311541372530442E-2</v>
      </c>
    </row>
    <row r="3179" spans="2:17" x14ac:dyDescent="0.2">
      <c r="B3179" s="46" t="s">
        <v>51</v>
      </c>
      <c r="D3179" s="49">
        <f>_xll.qlCalendarAdvance(LocalCalendar,$D3178,B3179,"f",FALSE)</f>
        <v>61926</v>
      </c>
      <c r="E3179" s="49">
        <f>_xll.qlInterestRateIndexValueDate(IndexON,D3179)</f>
        <v>61926</v>
      </c>
      <c r="F3179" s="52">
        <f>IFERROR(_xll.qlIndexFixing(IndexON,D3179,TRUE,_xll.ohTrigger(RecalcTrigger,TriggerON)),NA())</f>
        <v>1.656125699202704E-2</v>
      </c>
      <c r="H3179" s="49">
        <f>_xll.qlCalendarAdvance(IborCalendar,$H3178,B3179,"f",FALSE)</f>
        <v>61906</v>
      </c>
      <c r="I3179" s="49">
        <f>_xll.qlInterestRateIndexValueDate(Index1M,$H3179)</f>
        <v>61910</v>
      </c>
      <c r="J3179" s="52">
        <f>IFERROR(_xll.qlIndexFixing(Index1M,$H3179,TRUE,_xll.ohTrigger(RecalcTrigger,Trigger1M)),NA())</f>
        <v>1.8522227833139265E-2</v>
      </c>
      <c r="K3179" s="52">
        <f>IFERROR(_xll.qlIndexFixing(ONIndex1M,I3179,TRUE,_xll.ohTrigger(RecalcTrigger,Trigger1M)),NA())</f>
        <v>1.8507948064927504E-2</v>
      </c>
      <c r="L3179" s="52">
        <f>IFERROR(_xll.qlIndexFixing(Index3M,H3179,TRUE,_xll.ohTrigger(RecalcTrigger,Trigger3M)),NA())</f>
        <v>2.0092274159292427E-2</v>
      </c>
      <c r="M3179" s="52">
        <f>IFERROR(_xll.qlIndexFixing(ONIndex3M,I3179,TRUE,_xll.ohTrigger(RecalcTrigger,Trigger3M)),NA())</f>
        <v>2.0041424076140402E-2</v>
      </c>
      <c r="N3179" s="52">
        <f>IFERROR(_xll.qlIndexFixing(Index6M,$H3179,TRUE,_xll.ohTrigger(RecalcTrigger,Trigger6M)),NA())</f>
        <v>2.1658759501295553E-2</v>
      </c>
      <c r="O3179" s="52">
        <f>IFERROR(_xll.qlIndexFixing(ONIndex6M,I3179,TRUE,_xll.ohTrigger(RecalcTrigger,Trigger6M)),NA())</f>
        <v>2.1539699315615835E-2</v>
      </c>
      <c r="P3179" s="52">
        <f>IFERROR(_xll.qlIndexFixing(Index1Y,$H3179,TRUE,_xll.ohTrigger(RecalcTrigger,Trigger1Y)),NA())</f>
        <v>2.3589354069355341E-2</v>
      </c>
      <c r="Q3179" s="52">
        <f>IFERROR(_xll.qlIndexFixing(ONIndex1Y,I3179,TRUE,_xll.ohTrigger(RecalcTrigger,Trigger1Y)),NA())</f>
        <v>2.3311576120974564E-2</v>
      </c>
    </row>
    <row r="3180" spans="2:17" x14ac:dyDescent="0.2">
      <c r="B3180" s="46" t="s">
        <v>51</v>
      </c>
      <c r="D3180" s="49">
        <f>_xll.qlCalendarAdvance(LocalCalendar,$D3179,B3180,"f",FALSE)</f>
        <v>61933</v>
      </c>
      <c r="E3180" s="49">
        <f>_xll.qlInterestRateIndexValueDate(IndexON,D3180)</f>
        <v>61933</v>
      </c>
      <c r="F3180" s="52">
        <f>IFERROR(_xll.qlIndexFixing(IndexON,D3180,TRUE,_xll.ohTrigger(RecalcTrigger,TriggerON)),NA())</f>
        <v>1.656125699202704E-2</v>
      </c>
      <c r="H3180" s="49">
        <f>_xll.qlCalendarAdvance(IborCalendar,$H3179,B3180,"f",FALSE)</f>
        <v>61913</v>
      </c>
      <c r="I3180" s="49">
        <f>_xll.qlInterestRateIndexValueDate(Index1M,$H3180)</f>
        <v>61917</v>
      </c>
      <c r="J3180" s="52">
        <f>IFERROR(_xll.qlIndexFixing(Index1M,$H3180,TRUE,_xll.ohTrigger(RecalcTrigger,Trigger1M)),NA())</f>
        <v>1.8522227833136687E-2</v>
      </c>
      <c r="K3180" s="52">
        <f>IFERROR(_xll.qlIndexFixing(ONIndex1M,I3180,TRUE,_xll.ohTrigger(RecalcTrigger,Trigger1M)),NA())</f>
        <v>1.8507948064927504E-2</v>
      </c>
      <c r="L3180" s="52">
        <f>IFERROR(_xll.qlIndexFixing(Index3M,H3180,TRUE,_xll.ohTrigger(RecalcTrigger,Trigger3M)),NA())</f>
        <v>2.0092274159291559E-2</v>
      </c>
      <c r="M3180" s="52">
        <f>IFERROR(_xll.qlIndexFixing(ONIndex3M,I3180,TRUE,_xll.ohTrigger(RecalcTrigger,Trigger3M)),NA())</f>
        <v>2.0041424076140402E-2</v>
      </c>
      <c r="N3180" s="52">
        <f>IFERROR(_xll.qlIndexFixing(Index6M,$H3180,TRUE,_xll.ohTrigger(RecalcTrigger,Trigger6M)),NA())</f>
        <v>2.1658114505858327E-2</v>
      </c>
      <c r="O3180" s="52">
        <f>IFERROR(_xll.qlIndexFixing(ONIndex6M,I3180,TRUE,_xll.ohTrigger(RecalcTrigger,Trigger6M)),NA())</f>
        <v>2.1539703865176563E-2</v>
      </c>
      <c r="P3180" s="52">
        <f>IFERROR(_xll.qlIndexFixing(Index1Y,$H3180,TRUE,_xll.ohTrigger(RecalcTrigger,Trigger1Y)),NA())</f>
        <v>2.3589386960217319E-2</v>
      </c>
      <c r="Q3180" s="52">
        <f>IFERROR(_xll.qlIndexFixing(ONIndex1Y,I3180,TRUE,_xll.ohTrigger(RecalcTrigger,Trigger1Y)),NA())</f>
        <v>2.3311610772376312E-2</v>
      </c>
    </row>
    <row r="3181" spans="2:17" x14ac:dyDescent="0.2">
      <c r="B3181" s="46" t="s">
        <v>51</v>
      </c>
      <c r="D3181" s="49">
        <f>_xll.qlCalendarAdvance(LocalCalendar,$D3180,B3181,"f",FALSE)</f>
        <v>61940</v>
      </c>
      <c r="E3181" s="49">
        <f>_xll.qlInterestRateIndexValueDate(IndexON,D3181)</f>
        <v>61940</v>
      </c>
      <c r="F3181" s="52">
        <f>IFERROR(_xll.qlIndexFixing(IndexON,D3181,TRUE,_xll.ohTrigger(RecalcTrigger,TriggerON)),NA())</f>
        <v>1.6561256992106976E-2</v>
      </c>
      <c r="H3181" s="49">
        <f>_xll.qlCalendarAdvance(IborCalendar,$H3180,B3181,"f",FALSE)</f>
        <v>61920</v>
      </c>
      <c r="I3181" s="49">
        <f>_xll.qlInterestRateIndexValueDate(Index1M,$H3181)</f>
        <v>61924</v>
      </c>
      <c r="J3181" s="52">
        <f>IFERROR(_xll.qlIndexFixing(Index1M,$H3181,TRUE,_xll.ohTrigger(RecalcTrigger,Trigger1M)),NA())</f>
        <v>1.8522227833136687E-2</v>
      </c>
      <c r="K3181" s="52">
        <f>IFERROR(_xll.qlIndexFixing(ONIndex1M,I3181,TRUE,_xll.ohTrigger(RecalcTrigger,Trigger1M)),NA())</f>
        <v>1.8507948064847568E-2</v>
      </c>
      <c r="L3181" s="52">
        <f>IFERROR(_xll.qlIndexFixing(Index3M,H3181,TRUE,_xll.ohTrigger(RecalcTrigger,Trigger3M)),NA())</f>
        <v>2.0092274159292427E-2</v>
      </c>
      <c r="M3181" s="52">
        <f>IFERROR(_xll.qlIndexFixing(ONIndex3M,I3181,TRUE,_xll.ohTrigger(RecalcTrigger,Trigger3M)),NA())</f>
        <v>2.0041424076060466E-2</v>
      </c>
      <c r="N3181" s="52">
        <f>IFERROR(_xll.qlIndexFixing(Index6M,$H3181,TRUE,_xll.ohTrigger(RecalcTrigger,Trigger6M)),NA())</f>
        <v>2.1658118923952478E-2</v>
      </c>
      <c r="O3181" s="52">
        <f>IFERROR(_xll.qlIndexFixing(ONIndex6M,I3181,TRUE,_xll.ohTrigger(RecalcTrigger,Trigger6M)),NA())</f>
        <v>2.1539708401947522E-2</v>
      </c>
      <c r="P3181" s="52">
        <f>IFERROR(_xll.qlIndexFixing(Index1Y,$H3181,TRUE,_xll.ohTrigger(RecalcTrigger,Trigger1Y)),NA())</f>
        <v>2.3589419751582779E-2</v>
      </c>
      <c r="Q3181" s="52">
        <f>IFERROR(_xll.qlIndexFixing(ONIndex1Y,I3181,TRUE,_xll.ohTrigger(RecalcTrigger,Trigger1Y)),NA())</f>
        <v>2.3311645326415942E-2</v>
      </c>
    </row>
    <row r="3182" spans="2:17" x14ac:dyDescent="0.2">
      <c r="B3182" s="46" t="s">
        <v>51</v>
      </c>
      <c r="D3182" s="49">
        <f>_xll.qlCalendarAdvance(LocalCalendar,$D3181,B3182,"f",FALSE)</f>
        <v>61947</v>
      </c>
      <c r="E3182" s="49">
        <f>_xll.qlInterestRateIndexValueDate(IndexON,D3182)</f>
        <v>61947</v>
      </c>
      <c r="F3182" s="52">
        <f>IFERROR(_xll.qlIndexFixing(IndexON,D3182,TRUE,_xll.ohTrigger(RecalcTrigger,TriggerON)),NA())</f>
        <v>1.656125699202704E-2</v>
      </c>
      <c r="H3182" s="49">
        <f>_xll.qlCalendarAdvance(IborCalendar,$H3181,B3182,"f",FALSE)</f>
        <v>61927</v>
      </c>
      <c r="I3182" s="49">
        <f>_xll.qlInterestRateIndexValueDate(Index1M,$H3182)</f>
        <v>61931</v>
      </c>
      <c r="J3182" s="52">
        <f>IFERROR(_xll.qlIndexFixing(Index1M,$H3182,TRUE,_xll.ohTrigger(RecalcTrigger,Trigger1M)),NA())</f>
        <v>1.8522227833139265E-2</v>
      </c>
      <c r="K3182" s="52">
        <f>IFERROR(_xll.qlIndexFixing(ONIndex1M,I3182,TRUE,_xll.ohTrigger(RecalcTrigger,Trigger1M)),NA())</f>
        <v>1.8507948064847568E-2</v>
      </c>
      <c r="L3182" s="52">
        <f>IFERROR(_xll.qlIndexFixing(Index3M,H3182,TRUE,_xll.ohTrigger(RecalcTrigger,Trigger3M)),NA())</f>
        <v>2.0092274159292427E-2</v>
      </c>
      <c r="M3182" s="52">
        <f>IFERROR(_xll.qlIndexFixing(ONIndex3M,I3182,TRUE,_xll.ohTrigger(RecalcTrigger,Trigger3M)),NA())</f>
        <v>2.0041424076140402E-2</v>
      </c>
      <c r="N3182" s="52">
        <f>IFERROR(_xll.qlIndexFixing(Index6M,$H3182,TRUE,_xll.ohTrigger(RecalcTrigger,Trigger6M)),NA())</f>
        <v>2.1658123329146513E-2</v>
      </c>
      <c r="O3182" s="52">
        <f>IFERROR(_xll.qlIndexFixing(ONIndex6M,I3182,TRUE,_xll.ohTrigger(RecalcTrigger,Trigger6M)),NA())</f>
        <v>2.1539712925928711E-2</v>
      </c>
      <c r="P3182" s="52">
        <f>IFERROR(_xll.qlIndexFixing(Index1Y,$H3182,TRUE,_xll.ohTrigger(RecalcTrigger,Trigger1Y)),NA())</f>
        <v>2.3589452443452591E-2</v>
      </c>
      <c r="Q3182" s="52">
        <f>IFERROR(_xll.qlIndexFixing(ONIndex1Y,I3182,TRUE,_xll.ohTrigger(RecalcTrigger,Trigger1Y)),NA())</f>
        <v>2.3311679783333261E-2</v>
      </c>
    </row>
    <row r="3183" spans="2:17" x14ac:dyDescent="0.2">
      <c r="B3183" s="46" t="s">
        <v>51</v>
      </c>
      <c r="D3183" s="49">
        <f>_xll.qlCalendarAdvance(LocalCalendar,$D3182,B3183,"f",FALSE)</f>
        <v>61954</v>
      </c>
      <c r="E3183" s="49">
        <f>_xll.qlInterestRateIndexValueDate(IndexON,D3183)</f>
        <v>61954</v>
      </c>
      <c r="F3183" s="52">
        <f>IFERROR(_xll.qlIndexFixing(IndexON,D3183,TRUE,_xll.ohTrigger(RecalcTrigger,TriggerON)),NA())</f>
        <v>1.656125699202704E-2</v>
      </c>
      <c r="H3183" s="49">
        <f>_xll.qlCalendarAdvance(IborCalendar,$H3182,B3183,"f",FALSE)</f>
        <v>61934</v>
      </c>
      <c r="I3183" s="49">
        <f>_xll.qlInterestRateIndexValueDate(Index1M,$H3183)</f>
        <v>61938</v>
      </c>
      <c r="J3183" s="52">
        <f>IFERROR(_xll.qlIndexFixing(Index1M,$H3183,TRUE,_xll.ohTrigger(RecalcTrigger,Trigger1M)),NA())</f>
        <v>1.8522227833136687E-2</v>
      </c>
      <c r="K3183" s="52">
        <f>IFERROR(_xll.qlIndexFixing(ONIndex1M,I3183,TRUE,_xll.ohTrigger(RecalcTrigger,Trigger1M)),NA())</f>
        <v>1.8507948064847568E-2</v>
      </c>
      <c r="L3183" s="52">
        <f>IFERROR(_xll.qlIndexFixing(Index3M,H3183,TRUE,_xll.ohTrigger(RecalcTrigger,Trigger3M)),NA())</f>
        <v>2.0092274159292427E-2</v>
      </c>
      <c r="M3183" s="52">
        <f>IFERROR(_xll.qlIndexFixing(ONIndex3M,I3183,TRUE,_xll.ohTrigger(RecalcTrigger,Trigger3M)),NA())</f>
        <v>2.0041424076060466E-2</v>
      </c>
      <c r="N3183" s="52">
        <f>IFERROR(_xll.qlIndexFixing(Index6M,$H3183,TRUE,_xll.ohTrigger(RecalcTrigger,Trigger6M)),NA())</f>
        <v>2.1658127721441302E-2</v>
      </c>
      <c r="O3183" s="52">
        <f>IFERROR(_xll.qlIndexFixing(ONIndex6M,I3183,TRUE,_xll.ohTrigger(RecalcTrigger,Trigger6M)),NA())</f>
        <v>2.1539717437200068E-2</v>
      </c>
      <c r="P3183" s="52">
        <f>IFERROR(_xll.qlIndexFixing(Index1Y,$H3183,TRUE,_xll.ohTrigger(RecalcTrigger,Trigger1Y)),NA())</f>
        <v>2.3589485035826543E-2</v>
      </c>
      <c r="Q3183" s="52">
        <f>IFERROR(_xll.qlIndexFixing(ONIndex1Y,I3183,TRUE,_xll.ohTrigger(RecalcTrigger,Trigger1Y)),NA())</f>
        <v>2.331171414312827E-2</v>
      </c>
    </row>
    <row r="3184" spans="2:17" x14ac:dyDescent="0.2">
      <c r="B3184" s="46" t="s">
        <v>51</v>
      </c>
      <c r="D3184" s="49">
        <f>_xll.qlCalendarAdvance(LocalCalendar,$D3183,B3184,"f",FALSE)</f>
        <v>61961</v>
      </c>
      <c r="E3184" s="49">
        <f>_xll.qlInterestRateIndexValueDate(IndexON,D3184)</f>
        <v>61961</v>
      </c>
      <c r="F3184" s="52">
        <f>IFERROR(_xll.qlIndexFixing(IndexON,D3184,TRUE,_xll.ohTrigger(RecalcTrigger,TriggerON)),NA())</f>
        <v>1.656125699202704E-2</v>
      </c>
      <c r="H3184" s="49">
        <f>_xll.qlCalendarAdvance(IborCalendar,$H3183,B3184,"f",FALSE)</f>
        <v>61941</v>
      </c>
      <c r="I3184" s="49">
        <f>_xll.qlInterestRateIndexValueDate(Index1M,$H3184)</f>
        <v>61945</v>
      </c>
      <c r="J3184" s="52">
        <f>IFERROR(_xll.qlIndexFixing(Index1M,$H3184,TRUE,_xll.ohTrigger(RecalcTrigger,Trigger1M)),NA())</f>
        <v>1.8522227833139265E-2</v>
      </c>
      <c r="K3184" s="52">
        <f>IFERROR(_xll.qlIndexFixing(ONIndex1M,I3184,TRUE,_xll.ohTrigger(RecalcTrigger,Trigger1M)),NA())</f>
        <v>1.8507948064927504E-2</v>
      </c>
      <c r="L3184" s="52">
        <f>IFERROR(_xll.qlIndexFixing(Index3M,H3184,TRUE,_xll.ohTrigger(RecalcTrigger,Trigger3M)),NA())</f>
        <v>2.0092274159291559E-2</v>
      </c>
      <c r="M3184" s="52">
        <f>IFERROR(_xll.qlIndexFixing(ONIndex3M,I3184,TRUE,_xll.ohTrigger(RecalcTrigger,Trigger3M)),NA())</f>
        <v>2.0041424076140402E-2</v>
      </c>
      <c r="N3184" s="52">
        <f>IFERROR(_xll.qlIndexFixing(Index6M,$H3184,TRUE,_xll.ohTrigger(RecalcTrigger,Trigger6M)),NA())</f>
        <v>2.1658132100836846E-2</v>
      </c>
      <c r="O3184" s="52">
        <f>IFERROR(_xll.qlIndexFixing(ONIndex6M,I3184,TRUE,_xll.ohTrigger(RecalcTrigger,Trigger6M)),NA())</f>
        <v>2.1539721935601719E-2</v>
      </c>
      <c r="P3184" s="52">
        <f>IFERROR(_xll.qlIndexFixing(Index1Y,$H3184,TRUE,_xll.ohTrigger(RecalcTrigger,Trigger1Y)),NA())</f>
        <v>2.3589517528704848E-2</v>
      </c>
      <c r="Q3184" s="52">
        <f>IFERROR(_xll.qlIndexFixing(ONIndex1Y,I3184,TRUE,_xll.ohTrigger(RecalcTrigger,Trigger1Y)),NA())</f>
        <v>2.3311748405960842E-2</v>
      </c>
    </row>
    <row r="3185" spans="2:17" x14ac:dyDescent="0.2">
      <c r="B3185" s="46" t="s">
        <v>51</v>
      </c>
      <c r="D3185" s="49">
        <f>_xll.qlCalendarAdvance(LocalCalendar,$D3184,B3185,"f",FALSE)</f>
        <v>61968</v>
      </c>
      <c r="E3185" s="49">
        <f>_xll.qlInterestRateIndexValueDate(IndexON,D3185)</f>
        <v>61968</v>
      </c>
      <c r="F3185" s="52">
        <f>IFERROR(_xll.qlIndexFixing(IndexON,D3185,TRUE,_xll.ohTrigger(RecalcTrigger,TriggerON)),NA())</f>
        <v>1.6561256992106976E-2</v>
      </c>
      <c r="H3185" s="49">
        <f>_xll.qlCalendarAdvance(IborCalendar,$H3184,B3185,"f",FALSE)</f>
        <v>61948</v>
      </c>
      <c r="I3185" s="49">
        <f>_xll.qlInterestRateIndexValueDate(Index1M,$H3185)</f>
        <v>61952</v>
      </c>
      <c r="J3185" s="52">
        <f>IFERROR(_xll.qlIndexFixing(Index1M,$H3185,TRUE,_xll.ohTrigger(RecalcTrigger,Trigger1M)),NA())</f>
        <v>1.8522227833139265E-2</v>
      </c>
      <c r="K3185" s="52">
        <f>IFERROR(_xll.qlIndexFixing(ONIndex1M,I3185,TRUE,_xll.ohTrigger(RecalcTrigger,Trigger1M)),NA())</f>
        <v>1.8507948064847568E-2</v>
      </c>
      <c r="L3185" s="52">
        <f>IFERROR(_xll.qlIndexFixing(Index3M,H3185,TRUE,_xll.ohTrigger(RecalcTrigger,Trigger3M)),NA())</f>
        <v>2.0092274159292427E-2</v>
      </c>
      <c r="M3185" s="52">
        <f>IFERROR(_xll.qlIndexFixing(ONIndex3M,I3185,TRUE,_xll.ohTrigger(RecalcTrigger,Trigger3M)),NA())</f>
        <v>2.0041424076140402E-2</v>
      </c>
      <c r="N3185" s="52">
        <f>IFERROR(_xll.qlIndexFixing(Index6M,$H3185,TRUE,_xll.ohTrigger(RecalcTrigger,Trigger6M)),NA())</f>
        <v>2.1658136467333139E-2</v>
      </c>
      <c r="O3185" s="52">
        <f>IFERROR(_xll.qlIndexFixing(ONIndex6M,I3185,TRUE,_xll.ohTrigger(RecalcTrigger,Trigger6M)),NA())</f>
        <v>2.1539726421373473E-2</v>
      </c>
      <c r="P3185" s="52">
        <f>IFERROR(_xll.qlIndexFixing(Index1Y,$H3185,TRUE,_xll.ohTrigger(RecalcTrigger,Trigger1Y)),NA())</f>
        <v>2.3589549922086853E-2</v>
      </c>
      <c r="Q3185" s="52">
        <f>IFERROR(_xll.qlIndexFixing(ONIndex1Y,I3185,TRUE,_xll.ohTrigger(RecalcTrigger,Trigger1Y)),NA())</f>
        <v>2.3311782571271422E-2</v>
      </c>
    </row>
    <row r="3186" spans="2:17" x14ac:dyDescent="0.2">
      <c r="B3186" s="46" t="s">
        <v>51</v>
      </c>
      <c r="D3186" s="49">
        <f>_xll.qlCalendarAdvance(LocalCalendar,$D3185,B3186,"f",FALSE)</f>
        <v>61975</v>
      </c>
      <c r="E3186" s="49">
        <f>_xll.qlInterestRateIndexValueDate(IndexON,D3186)</f>
        <v>61975</v>
      </c>
      <c r="F3186" s="52">
        <f>IFERROR(_xll.qlIndexFixing(IndexON,D3186,TRUE,_xll.ohTrigger(RecalcTrigger,TriggerON)),NA())</f>
        <v>1.656125699202704E-2</v>
      </c>
      <c r="H3186" s="49">
        <f>_xll.qlCalendarAdvance(IborCalendar,$H3185,B3186,"f",FALSE)</f>
        <v>61955</v>
      </c>
      <c r="I3186" s="49">
        <f>_xll.qlInterestRateIndexValueDate(Index1M,$H3186)</f>
        <v>61959</v>
      </c>
      <c r="J3186" s="52">
        <f>IFERROR(_xll.qlIndexFixing(Index1M,$H3186,TRUE,_xll.ohTrigger(RecalcTrigger,Trigger1M)),NA())</f>
        <v>1.8522227833139265E-2</v>
      </c>
      <c r="K3186" s="52">
        <f>IFERROR(_xll.qlIndexFixing(ONIndex1M,I3186,TRUE,_xll.ohTrigger(RecalcTrigger,Trigger1M)),NA())</f>
        <v>1.8507948064847568E-2</v>
      </c>
      <c r="L3186" s="52">
        <f>IFERROR(_xll.qlIndexFixing(Index3M,H3186,TRUE,_xll.ohTrigger(RecalcTrigger,Trigger3M)),NA())</f>
        <v>2.0092274159291559E-2</v>
      </c>
      <c r="M3186" s="52">
        <f>IFERROR(_xll.qlIndexFixing(ONIndex3M,I3186,TRUE,_xll.ohTrigger(RecalcTrigger,Trigger3M)),NA())</f>
        <v>2.0041424076140402E-2</v>
      </c>
      <c r="N3186" s="52">
        <f>IFERROR(_xll.qlIndexFixing(Index6M,$H3186,TRUE,_xll.ohTrigger(RecalcTrigger,Trigger6M)),NA())</f>
        <v>2.165814082092845E-2</v>
      </c>
      <c r="O3186" s="52">
        <f>IFERROR(_xll.qlIndexFixing(ONIndex6M,I3186,TRUE,_xll.ohTrigger(RecalcTrigger,Trigger6M)),NA())</f>
        <v>2.1539730894355458E-2</v>
      </c>
      <c r="P3186" s="52">
        <f>IFERROR(_xll.qlIndexFixing(Index1Y,$H3186,TRUE,_xll.ohTrigger(RecalcTrigger,Trigger1Y)),NA())</f>
        <v>2.3589582215972554E-2</v>
      </c>
      <c r="Q3186" s="52">
        <f>IFERROR(_xll.qlIndexFixing(ONIndex1Y,I3186,TRUE,_xll.ohTrigger(RecalcTrigger,Trigger1Y)),NA())</f>
        <v>2.3311816639379757E-2</v>
      </c>
    </row>
    <row r="3187" spans="2:17" x14ac:dyDescent="0.2">
      <c r="B3187" s="46" t="s">
        <v>51</v>
      </c>
      <c r="D3187" s="49">
        <f>_xll.qlCalendarAdvance(LocalCalendar,$D3186,B3187,"f",FALSE)</f>
        <v>61982</v>
      </c>
      <c r="E3187" s="49">
        <f>_xll.qlInterestRateIndexValueDate(IndexON,D3187)</f>
        <v>61982</v>
      </c>
      <c r="F3187" s="52">
        <f>IFERROR(_xll.qlIndexFixing(IndexON,D3187,TRUE,_xll.ohTrigger(RecalcTrigger,TriggerON)),NA())</f>
        <v>1.6561256992106976E-2</v>
      </c>
      <c r="H3187" s="49">
        <f>_xll.qlCalendarAdvance(IborCalendar,$H3186,B3187,"f",FALSE)</f>
        <v>61962</v>
      </c>
      <c r="I3187" s="49">
        <f>_xll.qlInterestRateIndexValueDate(Index1M,$H3187)</f>
        <v>61967</v>
      </c>
      <c r="J3187" s="52">
        <f>IFERROR(_xll.qlIndexFixing(Index1M,$H3187,TRUE,_xll.ohTrigger(RecalcTrigger,Trigger1M)),NA())</f>
        <v>1.8522227833136687E-2</v>
      </c>
      <c r="K3187" s="52">
        <f>IFERROR(_xll.qlIndexFixing(ONIndex1M,I3187,TRUE,_xll.ohTrigger(RecalcTrigger,Trigger1M)),NA())</f>
        <v>1.8507948064847568E-2</v>
      </c>
      <c r="L3187" s="52">
        <f>IFERROR(_xll.qlIndexFixing(Index3M,H3187,TRUE,_xll.ohTrigger(RecalcTrigger,Trigger3M)),NA())</f>
        <v>2.0092274159291559E-2</v>
      </c>
      <c r="M3187" s="52">
        <f>IFERROR(_xll.qlIndexFixing(ONIndex3M,I3187,TRUE,_xll.ohTrigger(RecalcTrigger,Trigger3M)),NA())</f>
        <v>2.0041424076140402E-2</v>
      </c>
      <c r="N3187" s="52">
        <f>IFERROR(_xll.qlIndexFixing(Index6M,$H3187,TRUE,_xll.ohTrigger(RecalcTrigger,Trigger6M)),NA())</f>
        <v>2.1658145780671934E-2</v>
      </c>
      <c r="O3187" s="52">
        <f>IFERROR(_xll.qlIndexFixing(ONIndex6M,I3187,TRUE,_xll.ohTrigger(RecalcTrigger,Trigger6M)),NA())</f>
        <v>2.1539735990758757E-2</v>
      </c>
      <c r="P3187" s="52">
        <f>IFERROR(_xll.qlIndexFixing(Index1Y,$H3187,TRUE,_xll.ohTrigger(RecalcTrigger,Trigger1Y)),NA())</f>
        <v>2.3589619001439282E-2</v>
      </c>
      <c r="Q3187" s="52">
        <f>IFERROR(_xll.qlIndexFixing(ONIndex1Y,I3187,TRUE,_xll.ohTrigger(RecalcTrigger,Trigger1Y)),NA())</f>
        <v>2.3311855455609987E-2</v>
      </c>
    </row>
    <row r="3188" spans="2:17" x14ac:dyDescent="0.2">
      <c r="B3188" s="46" t="s">
        <v>51</v>
      </c>
      <c r="D3188" s="49">
        <f>_xll.qlCalendarAdvance(LocalCalendar,$D3187,B3188,"f",FALSE)</f>
        <v>61989</v>
      </c>
      <c r="E3188" s="49">
        <f>_xll.qlInterestRateIndexValueDate(IndexON,D3188)</f>
        <v>61989</v>
      </c>
      <c r="F3188" s="52">
        <f>IFERROR(_xll.qlIndexFixing(IndexON,D3188,TRUE,_xll.ohTrigger(RecalcTrigger,TriggerON)),NA())</f>
        <v>1.6561256992106976E-2</v>
      </c>
      <c r="H3188" s="49">
        <f>_xll.qlCalendarAdvance(IborCalendar,$H3187,B3188,"f",FALSE)</f>
        <v>61969</v>
      </c>
      <c r="I3188" s="49">
        <f>_xll.qlInterestRateIndexValueDate(Index1M,$H3188)</f>
        <v>61974</v>
      </c>
      <c r="J3188" s="52">
        <f>IFERROR(_xll.qlIndexFixing(Index1M,$H3188,TRUE,_xll.ohTrigger(RecalcTrigger,Trigger1M)),NA())</f>
        <v>1.8521751604255066E-2</v>
      </c>
      <c r="K3188" s="52">
        <f>IFERROR(_xll.qlIndexFixing(ONIndex1M,I3188,TRUE,_xll.ohTrigger(RecalcTrigger,Trigger1M)),NA())</f>
        <v>1.8507948064847568E-2</v>
      </c>
      <c r="L3188" s="52">
        <f>IFERROR(_xll.qlIndexFixing(Index3M,H3188,TRUE,_xll.ohTrigger(RecalcTrigger,Trigger3M)),NA())</f>
        <v>2.0091714433166406E-2</v>
      </c>
      <c r="M3188" s="52">
        <f>IFERROR(_xll.qlIndexFixing(ONIndex3M,I3188,TRUE,_xll.ohTrigger(RecalcTrigger,Trigger3M)),NA())</f>
        <v>2.0041424076140402E-2</v>
      </c>
      <c r="N3188" s="52">
        <f>IFERROR(_xll.qlIndexFixing(Index6M,$H3188,TRUE,_xll.ohTrigger(RecalcTrigger,Trigger6M)),NA())</f>
        <v>2.1656202000599676E-2</v>
      </c>
      <c r="O3188" s="52">
        <f>IFERROR(_xll.qlIndexFixing(ONIndex6M,I3188,TRUE,_xll.ohTrigger(RecalcTrigger,Trigger6M)),NA())</f>
        <v>2.1539740436322674E-2</v>
      </c>
      <c r="P3188" s="52">
        <f>IFERROR(_xll.qlIndexFixing(Index1Y,$H3188,TRUE,_xll.ohTrigger(RecalcTrigger,Trigger1Y)),NA())</f>
        <v>2.3589651082119533E-2</v>
      </c>
      <c r="Q3188" s="52">
        <f>IFERROR(_xll.qlIndexFixing(ONIndex1Y,I3188,TRUE,_xll.ohTrigger(RecalcTrigger,Trigger1Y)),NA())</f>
        <v>2.3311889315644763E-2</v>
      </c>
    </row>
    <row r="3189" spans="2:17" x14ac:dyDescent="0.2">
      <c r="B3189" s="46" t="s">
        <v>51</v>
      </c>
      <c r="D3189" s="49">
        <f>_xll.qlCalendarAdvance(LocalCalendar,$D3188,B3189,"f",FALSE)</f>
        <v>61996</v>
      </c>
      <c r="E3189" s="49">
        <f>_xll.qlInterestRateIndexValueDate(IndexON,D3189)</f>
        <v>61996</v>
      </c>
      <c r="F3189" s="52">
        <f>IFERROR(_xll.qlIndexFixing(IndexON,D3189,TRUE,_xll.ohTrigger(RecalcTrigger,TriggerON)),NA())</f>
        <v>1.656125699202704E-2</v>
      </c>
      <c r="H3189" s="49">
        <f>_xll.qlCalendarAdvance(IborCalendar,$H3188,B3189,"f",FALSE)</f>
        <v>61976</v>
      </c>
      <c r="I3189" s="49">
        <f>_xll.qlInterestRateIndexValueDate(Index1M,$H3189)</f>
        <v>61980</v>
      </c>
      <c r="J3189" s="52">
        <f>IFERROR(_xll.qlIndexFixing(Index1M,$H3189,TRUE,_xll.ohTrigger(RecalcTrigger,Trigger1M)),NA())</f>
        <v>1.8521751604255066E-2</v>
      </c>
      <c r="K3189" s="52">
        <f>IFERROR(_xll.qlIndexFixing(ONIndex1M,I3189,TRUE,_xll.ohTrigger(RecalcTrigger,Trigger1M)),NA())</f>
        <v>1.8507948064847568E-2</v>
      </c>
      <c r="L3189" s="52">
        <f>IFERROR(_xll.qlIndexFixing(Index3M,H3189,TRUE,_xll.ohTrigger(RecalcTrigger,Trigger3M)),NA())</f>
        <v>2.0091714433166406E-2</v>
      </c>
      <c r="M3189" s="52">
        <f>IFERROR(_xll.qlIndexFixing(ONIndex3M,I3189,TRUE,_xll.ohTrigger(RecalcTrigger,Trigger3M)),NA())</f>
        <v>2.0041424076140402E-2</v>
      </c>
      <c r="N3189" s="52">
        <f>IFERROR(_xll.qlIndexFixing(Index6M,$H3189,TRUE,_xll.ohTrigger(RecalcTrigger,Trigger6M)),NA())</f>
        <v>2.1656855042244804E-2</v>
      </c>
      <c r="O3189" s="52">
        <f>IFERROR(_xll.qlIndexFixing(ONIndex6M,I3189,TRUE,_xll.ohTrigger(RecalcTrigger,Trigger6M)),NA())</f>
        <v>2.1539744236722669E-2</v>
      </c>
      <c r="P3189" s="52">
        <f>IFERROR(_xll.qlIndexFixing(Index1Y,$H3189,TRUE,_xll.ohTrigger(RecalcTrigger,Trigger1Y)),NA())</f>
        <v>2.358967850065492E-2</v>
      </c>
      <c r="Q3189" s="52">
        <f>IFERROR(_xll.qlIndexFixing(ONIndex1Y,I3189,TRUE,_xll.ohTrigger(RecalcTrigger,Trigger1Y)),NA())</f>
        <v>2.3311918261130771E-2</v>
      </c>
    </row>
    <row r="3190" spans="2:17" x14ac:dyDescent="0.2">
      <c r="B3190" s="46" t="s">
        <v>51</v>
      </c>
      <c r="D3190" s="49">
        <f>_xll.qlCalendarAdvance(LocalCalendar,$D3189,B3190,"f",FALSE)</f>
        <v>62003</v>
      </c>
      <c r="E3190" s="49">
        <f>_xll.qlInterestRateIndexValueDate(IndexON,D3190)</f>
        <v>62003</v>
      </c>
      <c r="F3190" s="52">
        <f>IFERROR(_xll.qlIndexFixing(IndexON,D3190,TRUE,_xll.ohTrigger(RecalcTrigger,TriggerON)),NA())</f>
        <v>1.656125699202704E-2</v>
      </c>
      <c r="H3190" s="49">
        <f>_xll.qlCalendarAdvance(IborCalendar,$H3189,B3190,"f",FALSE)</f>
        <v>61983</v>
      </c>
      <c r="I3190" s="49">
        <f>_xll.qlInterestRateIndexValueDate(Index1M,$H3190)</f>
        <v>61987</v>
      </c>
      <c r="J3190" s="52">
        <f>IFERROR(_xll.qlIndexFixing(Index1M,$H3190,TRUE,_xll.ohTrigger(RecalcTrigger,Trigger1M)),NA())</f>
        <v>1.8521751604255066E-2</v>
      </c>
      <c r="K3190" s="52">
        <f>IFERROR(_xll.qlIndexFixing(ONIndex1M,I3190,TRUE,_xll.ohTrigger(RecalcTrigger,Trigger1M)),NA())</f>
        <v>1.8507948064847568E-2</v>
      </c>
      <c r="L3190" s="52">
        <f>IFERROR(_xll.qlIndexFixing(Index3M,H3190,TRUE,_xll.ohTrigger(RecalcTrigger,Trigger3M)),NA())</f>
        <v>2.0091714433166406E-2</v>
      </c>
      <c r="M3190" s="52">
        <f>IFERROR(_xll.qlIndexFixing(ONIndex3M,I3190,TRUE,_xll.ohTrigger(RecalcTrigger,Trigger3M)),NA())</f>
        <v>2.0041424076140402E-2</v>
      </c>
      <c r="N3190" s="52">
        <f>IFERROR(_xll.qlIndexFixing(Index6M,$H3190,TRUE,_xll.ohTrigger(RecalcTrigger,Trigger6M)),NA())</f>
        <v>2.1656859345570413E-2</v>
      </c>
      <c r="O3190" s="52">
        <f>IFERROR(_xll.qlIndexFixing(ONIndex6M,I3190,TRUE,_xll.ohTrigger(RecalcTrigger,Trigger6M)),NA())</f>
        <v>2.1539748658625513E-2</v>
      </c>
      <c r="P3190" s="52">
        <f>IFERROR(_xll.qlIndexFixing(Index1Y,$H3190,TRUE,_xll.ohTrigger(RecalcTrigger,Trigger1Y)),NA())</f>
        <v>2.3589710396556947E-2</v>
      </c>
      <c r="Q3190" s="52">
        <f>IFERROR(_xll.qlIndexFixing(ONIndex1Y,I3190,TRUE,_xll.ohTrigger(RecalcTrigger,Trigger1Y)),NA())</f>
        <v>2.3311951940669928E-2</v>
      </c>
    </row>
    <row r="3191" spans="2:17" x14ac:dyDescent="0.2">
      <c r="B3191" s="46" t="s">
        <v>51</v>
      </c>
      <c r="D3191" s="49">
        <f>_xll.qlCalendarAdvance(LocalCalendar,$D3190,B3191,"f",FALSE)</f>
        <v>62010</v>
      </c>
      <c r="E3191" s="49">
        <f>_xll.qlInterestRateIndexValueDate(IndexON,D3191)</f>
        <v>62010</v>
      </c>
      <c r="F3191" s="52">
        <f>IFERROR(_xll.qlIndexFixing(IndexON,D3191,TRUE,_xll.ohTrigger(RecalcTrigger,TriggerON)),NA())</f>
        <v>1.656125699202704E-2</v>
      </c>
      <c r="H3191" s="49">
        <f>_xll.qlCalendarAdvance(IborCalendar,$H3190,B3191,"f",FALSE)</f>
        <v>61990</v>
      </c>
      <c r="I3191" s="49">
        <f>_xll.qlInterestRateIndexValueDate(Index1M,$H3191)</f>
        <v>61994</v>
      </c>
      <c r="J3191" s="52">
        <f>IFERROR(_xll.qlIndexFixing(Index1M,$H3191,TRUE,_xll.ohTrigger(RecalcTrigger,Trigger1M)),NA())</f>
        <v>1.8521751604255066E-2</v>
      </c>
      <c r="K3191" s="52">
        <f>IFERROR(_xll.qlIndexFixing(ONIndex1M,I3191,TRUE,_xll.ohTrigger(RecalcTrigger,Trigger1M)),NA())</f>
        <v>1.8507948064927504E-2</v>
      </c>
      <c r="L3191" s="52">
        <f>IFERROR(_xll.qlIndexFixing(Index3M,H3191,TRUE,_xll.ohTrigger(RecalcTrigger,Trigger3M)),NA())</f>
        <v>2.0091714433167283E-2</v>
      </c>
      <c r="M3191" s="52">
        <f>IFERROR(_xll.qlIndexFixing(ONIndex3M,I3191,TRUE,_xll.ohTrigger(RecalcTrigger,Trigger3M)),NA())</f>
        <v>2.0041424076140402E-2</v>
      </c>
      <c r="N3191" s="52">
        <f>IFERROR(_xll.qlIndexFixing(Index6M,$H3191,TRUE,_xll.ohTrigger(RecalcTrigger,Trigger6M)),NA())</f>
        <v>2.1656863635998207E-2</v>
      </c>
      <c r="O3191" s="52">
        <f>IFERROR(_xll.qlIndexFixing(ONIndex6M,I3191,TRUE,_xll.ohTrigger(RecalcTrigger,Trigger6M)),NA())</f>
        <v>2.1539753067898459E-2</v>
      </c>
      <c r="P3191" s="52">
        <f>IFERROR(_xll.qlIndexFixing(Index1Y,$H3191,TRUE,_xll.ohTrigger(RecalcTrigger,Trigger1Y)),NA())</f>
        <v>2.3589742192963333E-2</v>
      </c>
      <c r="Q3191" s="52">
        <f>IFERROR(_xll.qlIndexFixing(ONIndex1Y,I3191,TRUE,_xll.ohTrigger(RecalcTrigger,Trigger1Y)),NA())</f>
        <v>2.3311985523086776E-2</v>
      </c>
    </row>
    <row r="3192" spans="2:17" x14ac:dyDescent="0.2">
      <c r="B3192" s="46" t="s">
        <v>51</v>
      </c>
      <c r="D3192" s="49">
        <f>_xll.qlCalendarAdvance(LocalCalendar,$D3191,B3192,"f",FALSE)</f>
        <v>62017</v>
      </c>
      <c r="E3192" s="49">
        <f>_xll.qlInterestRateIndexValueDate(IndexON,D3192)</f>
        <v>62017</v>
      </c>
      <c r="F3192" s="52">
        <f>IFERROR(_xll.qlIndexFixing(IndexON,D3192,TRUE,_xll.ohTrigger(RecalcTrigger,TriggerON)),NA())</f>
        <v>1.656125699202704E-2</v>
      </c>
      <c r="H3192" s="49">
        <f>_xll.qlCalendarAdvance(IborCalendar,$H3191,B3192,"f",FALSE)</f>
        <v>61997</v>
      </c>
      <c r="I3192" s="49">
        <f>_xll.qlInterestRateIndexValueDate(Index1M,$H3192)</f>
        <v>62001</v>
      </c>
      <c r="J3192" s="52">
        <f>IFERROR(_xll.qlIndexFixing(Index1M,$H3192,TRUE,_xll.ohTrigger(RecalcTrigger,Trigger1M)),NA())</f>
        <v>1.8522227833139265E-2</v>
      </c>
      <c r="K3192" s="52">
        <f>IFERROR(_xll.qlIndexFixing(ONIndex1M,I3192,TRUE,_xll.ohTrigger(RecalcTrigger,Trigger1M)),NA())</f>
        <v>1.8507948064927504E-2</v>
      </c>
      <c r="L3192" s="52">
        <f>IFERROR(_xll.qlIndexFixing(Index3M,H3192,TRUE,_xll.ohTrigger(RecalcTrigger,Trigger3M)),NA())</f>
        <v>2.0092274159292427E-2</v>
      </c>
      <c r="M3192" s="52">
        <f>IFERROR(_xll.qlIndexFixing(ONIndex3M,I3192,TRUE,_xll.ohTrigger(RecalcTrigger,Trigger3M)),NA())</f>
        <v>2.0041424076140402E-2</v>
      </c>
      <c r="N3192" s="52">
        <f>IFERROR(_xll.qlIndexFixing(Index6M,$H3192,TRUE,_xll.ohTrigger(RecalcTrigger,Trigger6M)),NA())</f>
        <v>2.1654270707673496E-2</v>
      </c>
      <c r="O3192" s="52">
        <f>IFERROR(_xll.qlIndexFixing(ONIndex6M,I3192,TRUE,_xll.ohTrigger(RecalcTrigger,Trigger6M)),NA())</f>
        <v>2.1539757464301701E-2</v>
      </c>
      <c r="P3192" s="52">
        <f>IFERROR(_xll.qlIndexFixing(Index1Y,$H3192,TRUE,_xll.ohTrigger(RecalcTrigger,Trigger1Y)),NA())</f>
        <v>2.3589773889872979E-2</v>
      </c>
      <c r="Q3192" s="52">
        <f>IFERROR(_xll.qlIndexFixing(ONIndex1Y,I3192,TRUE,_xll.ohTrigger(RecalcTrigger,Trigger1Y)),NA())</f>
        <v>2.3312019008301377E-2</v>
      </c>
    </row>
    <row r="3193" spans="2:17" x14ac:dyDescent="0.2">
      <c r="B3193" s="46" t="s">
        <v>51</v>
      </c>
      <c r="D3193" s="49">
        <f>_xll.qlCalendarAdvance(LocalCalendar,$D3192,B3193,"f",FALSE)</f>
        <v>62024</v>
      </c>
      <c r="E3193" s="49">
        <f>_xll.qlInterestRateIndexValueDate(IndexON,D3193)</f>
        <v>62024</v>
      </c>
      <c r="F3193" s="52">
        <f>IFERROR(_xll.qlIndexFixing(IndexON,D3193,TRUE,_xll.ohTrigger(RecalcTrigger,TriggerON)),NA())</f>
        <v>1.6561256991947104E-2</v>
      </c>
      <c r="H3193" s="49">
        <f>_xll.qlCalendarAdvance(IborCalendar,$H3192,B3193,"f",FALSE)</f>
        <v>62004</v>
      </c>
      <c r="I3193" s="49">
        <f>_xll.qlInterestRateIndexValueDate(Index1M,$H3193)</f>
        <v>62008</v>
      </c>
      <c r="J3193" s="52">
        <f>IFERROR(_xll.qlIndexFixing(Index1M,$H3193,TRUE,_xll.ohTrigger(RecalcTrigger,Trigger1M)),NA())</f>
        <v>1.8522227833136687E-2</v>
      </c>
      <c r="K3193" s="52">
        <f>IFERROR(_xll.qlIndexFixing(ONIndex1M,I3193,TRUE,_xll.ohTrigger(RecalcTrigger,Trigger1M)),NA())</f>
        <v>1.8507948064847568E-2</v>
      </c>
      <c r="L3193" s="52">
        <f>IFERROR(_xll.qlIndexFixing(Index3M,H3193,TRUE,_xll.ohTrigger(RecalcTrigger,Trigger3M)),NA())</f>
        <v>2.0092274159291559E-2</v>
      </c>
      <c r="M3193" s="52">
        <f>IFERROR(_xll.qlIndexFixing(ONIndex3M,I3193,TRUE,_xll.ohTrigger(RecalcTrigger,Trigger3M)),NA())</f>
        <v>2.0041424076060466E-2</v>
      </c>
      <c r="N3193" s="52">
        <f>IFERROR(_xll.qlIndexFixing(Index6M,$H3193,TRUE,_xll.ohTrigger(RecalcTrigger,Trigger6M)),NA())</f>
        <v>2.1656872178160348E-2</v>
      </c>
      <c r="O3193" s="52">
        <f>IFERROR(_xll.qlIndexFixing(ONIndex6M,I3193,TRUE,_xll.ohTrigger(RecalcTrigger,Trigger6M)),NA())</f>
        <v>2.1539761847835237E-2</v>
      </c>
      <c r="P3193" s="52">
        <f>IFERROR(_xll.qlIndexFixing(Index1Y,$H3193,TRUE,_xll.ohTrigger(RecalcTrigger,Trigger1Y)),NA())</f>
        <v>2.3589805487287195E-2</v>
      </c>
      <c r="Q3193" s="52">
        <f>IFERROR(_xll.qlIndexFixing(ONIndex1Y,I3193,TRUE,_xll.ohTrigger(RecalcTrigger,Trigger1Y)),NA())</f>
        <v>2.3312052396153859E-2</v>
      </c>
    </row>
    <row r="3194" spans="2:17" x14ac:dyDescent="0.2">
      <c r="B3194" s="46" t="s">
        <v>51</v>
      </c>
      <c r="D3194" s="49">
        <f>_xll.qlCalendarAdvance(LocalCalendar,$D3193,B3194,"f",FALSE)</f>
        <v>62031</v>
      </c>
      <c r="E3194" s="49">
        <f>_xll.qlInterestRateIndexValueDate(IndexON,D3194)</f>
        <v>62031</v>
      </c>
      <c r="F3194" s="52">
        <f>IFERROR(_xll.qlIndexFixing(IndexON,D3194,TRUE,_xll.ohTrigger(RecalcTrigger,TriggerON)),NA())</f>
        <v>1.6561256991947104E-2</v>
      </c>
      <c r="H3194" s="49">
        <f>_xll.qlCalendarAdvance(IborCalendar,$H3193,B3194,"f",FALSE)</f>
        <v>62011</v>
      </c>
      <c r="I3194" s="49">
        <f>_xll.qlInterestRateIndexValueDate(Index1M,$H3194)</f>
        <v>62016</v>
      </c>
      <c r="J3194" s="52">
        <f>IFERROR(_xll.qlIndexFixing(Index1M,$H3194,TRUE,_xll.ohTrigger(RecalcTrigger,Trigger1M)),NA())</f>
        <v>1.8522227833136687E-2</v>
      </c>
      <c r="K3194" s="52">
        <f>IFERROR(_xll.qlIndexFixing(ONIndex1M,I3194,TRUE,_xll.ohTrigger(RecalcTrigger,Trigger1M)),NA())</f>
        <v>1.8507948064847568E-2</v>
      </c>
      <c r="L3194" s="52">
        <f>IFERROR(_xll.qlIndexFixing(Index3M,H3194,TRUE,_xll.ohTrigger(RecalcTrigger,Trigger3M)),NA())</f>
        <v>2.0092274159291559E-2</v>
      </c>
      <c r="M3194" s="52">
        <f>IFERROR(_xll.qlIndexFixing(ONIndex3M,I3194,TRUE,_xll.ohTrigger(RecalcTrigger,Trigger3M)),NA())</f>
        <v>2.0041424076060466E-2</v>
      </c>
      <c r="N3194" s="52">
        <f>IFERROR(_xll.qlIndexFixing(Index6M,$H3194,TRUE,_xll.ohTrigger(RecalcTrigger,Trigger6M)),NA())</f>
        <v>2.1656877036231658E-2</v>
      </c>
      <c r="O3194" s="52">
        <f>IFERROR(_xll.qlIndexFixing(ONIndex6M,I3194,TRUE,_xll.ohTrigger(RecalcTrigger,Trigger6M)),NA())</f>
        <v>2.1539766842080255E-2</v>
      </c>
      <c r="P3194" s="52">
        <f>IFERROR(_xll.qlIndexFixing(Index1Y,$H3194,TRUE,_xll.ohTrigger(RecalcTrigger,Trigger1Y)),NA())</f>
        <v>2.3589841476785483E-2</v>
      </c>
      <c r="Q3194" s="52">
        <f>IFERROR(_xll.qlIndexFixing(ONIndex1Y,I3194,TRUE,_xll.ohTrigger(RecalcTrigger,Trigger1Y)),NA())</f>
        <v>2.3312090434925992E-2</v>
      </c>
    </row>
    <row r="3195" spans="2:17" x14ac:dyDescent="0.2">
      <c r="B3195" s="46" t="s">
        <v>51</v>
      </c>
      <c r="D3195" s="49">
        <f>_xll.qlCalendarAdvance(LocalCalendar,$D3194,B3195,"f",FALSE)</f>
        <v>62038</v>
      </c>
      <c r="E3195" s="49">
        <f>_xll.qlInterestRateIndexValueDate(IndexON,D3195)</f>
        <v>62038</v>
      </c>
      <c r="F3195" s="52">
        <f>IFERROR(_xll.qlIndexFixing(IndexON,D3195,TRUE,_xll.ohTrigger(RecalcTrigger,TriggerON)),NA())</f>
        <v>1.6561256992106976E-2</v>
      </c>
      <c r="H3195" s="49">
        <f>_xll.qlCalendarAdvance(IborCalendar,$H3194,B3195,"f",FALSE)</f>
        <v>62018</v>
      </c>
      <c r="I3195" s="49">
        <f>_xll.qlInterestRateIndexValueDate(Index1M,$H3195)</f>
        <v>62022</v>
      </c>
      <c r="J3195" s="52">
        <f>IFERROR(_xll.qlIndexFixing(Index1M,$H3195,TRUE,_xll.ohTrigger(RecalcTrigger,Trigger1M)),NA())</f>
        <v>1.8522227833139265E-2</v>
      </c>
      <c r="K3195" s="52">
        <f>IFERROR(_xll.qlIndexFixing(ONIndex1M,I3195,TRUE,_xll.ohTrigger(RecalcTrigger,Trigger1M)),NA())</f>
        <v>1.8507948064847568E-2</v>
      </c>
      <c r="L3195" s="52">
        <f>IFERROR(_xll.qlIndexFixing(Index3M,H3195,TRUE,_xll.ohTrigger(RecalcTrigger,Trigger3M)),NA())</f>
        <v>2.0092274159291559E-2</v>
      </c>
      <c r="M3195" s="52">
        <f>IFERROR(_xll.qlIndexFixing(ONIndex3M,I3195,TRUE,_xll.ohTrigger(RecalcTrigger,Trigger3M)),NA())</f>
        <v>2.0041424076140402E-2</v>
      </c>
      <c r="N3195" s="52">
        <f>IFERROR(_xll.qlIndexFixing(Index6M,$H3195,TRUE,_xll.ohTrigger(RecalcTrigger,Trigger6M)),NA())</f>
        <v>2.1656880668729915E-2</v>
      </c>
      <c r="O3195" s="52">
        <f>IFERROR(_xll.qlIndexFixing(ONIndex6M,I3195,TRUE,_xll.ohTrigger(RecalcTrigger,Trigger6M)),NA())</f>
        <v>2.1539770576852746E-2</v>
      </c>
      <c r="P3195" s="52">
        <f>IFERROR(_xll.qlIndexFixing(Index1Y,$H3195,TRUE,_xll.ohTrigger(RecalcTrigger,Trigger1Y)),NA())</f>
        <v>2.3589868383626731E-2</v>
      </c>
      <c r="Q3195" s="52">
        <f>IFERROR(_xll.qlIndexFixing(ONIndex1Y,I3195,TRUE,_xll.ohTrigger(RecalcTrigger,Trigger1Y)),NA())</f>
        <v>2.3312118880731703E-2</v>
      </c>
    </row>
    <row r="3196" spans="2:17" x14ac:dyDescent="0.2">
      <c r="B3196" s="46" t="s">
        <v>51</v>
      </c>
      <c r="D3196" s="49">
        <f>_xll.qlCalendarAdvance(LocalCalendar,$D3195,B3196,"f",FALSE)</f>
        <v>62045</v>
      </c>
      <c r="E3196" s="49">
        <f>_xll.qlInterestRateIndexValueDate(IndexON,D3196)</f>
        <v>62045</v>
      </c>
      <c r="F3196" s="52">
        <f>IFERROR(_xll.qlIndexFixing(IndexON,D3196,TRUE,_xll.ohTrigger(RecalcTrigger,TriggerON)),NA())</f>
        <v>1.6561256992106976E-2</v>
      </c>
      <c r="H3196" s="49">
        <f>_xll.qlCalendarAdvance(IborCalendar,$H3195,B3196,"f",FALSE)</f>
        <v>62025</v>
      </c>
      <c r="I3196" s="49">
        <f>_xll.qlInterestRateIndexValueDate(Index1M,$H3196)</f>
        <v>62029</v>
      </c>
      <c r="J3196" s="52">
        <f>IFERROR(_xll.qlIndexFixing(Index1M,$H3196,TRUE,_xll.ohTrigger(RecalcTrigger,Trigger1M)),NA())</f>
        <v>1.8522704078346164E-2</v>
      </c>
      <c r="K3196" s="52">
        <f>IFERROR(_xll.qlIndexFixing(ONIndex1M,I3196,TRUE,_xll.ohTrigger(RecalcTrigger,Trigger1M)),NA())</f>
        <v>1.8507948064927504E-2</v>
      </c>
      <c r="L3196" s="52">
        <f>IFERROR(_xll.qlIndexFixing(Index3M,H3196,TRUE,_xll.ohTrigger(RecalcTrigger,Trigger3M)),NA())</f>
        <v>2.0092274159292427E-2</v>
      </c>
      <c r="M3196" s="52">
        <f>IFERROR(_xll.qlIndexFixing(ONIndex3M,I3196,TRUE,_xll.ohTrigger(RecalcTrigger,Trigger3M)),NA())</f>
        <v>2.0041424076140402E-2</v>
      </c>
      <c r="N3196" s="52">
        <f>IFERROR(_xll.qlIndexFixing(Index6M,$H3196,TRUE,_xll.ohTrigger(RecalcTrigger,Trigger6M)),NA())</f>
        <v>2.1656884894668636E-2</v>
      </c>
      <c r="O3196" s="52">
        <f>IFERROR(_xll.qlIndexFixing(ONIndex6M,I3196,TRUE,_xll.ohTrigger(RecalcTrigger,Trigger6M)),NA())</f>
        <v>2.1539774922256782E-2</v>
      </c>
      <c r="P3196" s="52">
        <f>IFERROR(_xll.qlIndexFixing(Index1Y,$H3196,TRUE,_xll.ohTrigger(RecalcTrigger,Trigger1Y)),NA())</f>
        <v>2.3589899682552703E-2</v>
      </c>
      <c r="Q3196" s="52">
        <f>IFERROR(_xll.qlIndexFixing(ONIndex1Y,I3196,TRUE,_xll.ohTrigger(RecalcTrigger,Trigger1Y)),NA())</f>
        <v>2.3312151977137319E-2</v>
      </c>
    </row>
    <row r="3197" spans="2:17" x14ac:dyDescent="0.2">
      <c r="B3197" s="46" t="s">
        <v>51</v>
      </c>
      <c r="D3197" s="49">
        <f>_xll.qlCalendarAdvance(LocalCalendar,$D3196,B3197,"f",FALSE)</f>
        <v>62052</v>
      </c>
      <c r="E3197" s="49">
        <f>_xll.qlInterestRateIndexValueDate(IndexON,D3197)</f>
        <v>62052</v>
      </c>
      <c r="F3197" s="52">
        <f>IFERROR(_xll.qlIndexFixing(IndexON,D3197,TRUE,_xll.ohTrigger(RecalcTrigger,TriggerON)),NA())</f>
        <v>1.656125699202704E-2</v>
      </c>
      <c r="H3197" s="49">
        <f>_xll.qlCalendarAdvance(IborCalendar,$H3196,B3197,"f",FALSE)</f>
        <v>62032</v>
      </c>
      <c r="I3197" s="49">
        <f>_xll.qlInterestRateIndexValueDate(Index1M,$H3197)</f>
        <v>62036</v>
      </c>
      <c r="J3197" s="52">
        <f>IFERROR(_xll.qlIndexFixing(Index1M,$H3197,TRUE,_xll.ohTrigger(RecalcTrigger,Trigger1M)),NA())</f>
        <v>1.8521751604252401E-2</v>
      </c>
      <c r="K3197" s="52">
        <f>IFERROR(_xll.qlIndexFixing(ONIndex1M,I3197,TRUE,_xll.ohTrigger(RecalcTrigger,Trigger1M)),NA())</f>
        <v>1.8507948064847568E-2</v>
      </c>
      <c r="L3197" s="52">
        <f>IFERROR(_xll.qlIndexFixing(Index3M,H3197,TRUE,_xll.ohTrigger(RecalcTrigger,Trigger3M)),NA())</f>
        <v>2.0092274159291559E-2</v>
      </c>
      <c r="M3197" s="52">
        <f>IFERROR(_xll.qlIndexFixing(ONIndex3M,I3197,TRUE,_xll.ohTrigger(RecalcTrigger,Trigger3M)),NA())</f>
        <v>2.0041424076060466E-2</v>
      </c>
      <c r="N3197" s="52">
        <f>IFERROR(_xll.qlIndexFixing(Index6M,$H3197,TRUE,_xll.ohTrigger(RecalcTrigger,Trigger6M)),NA())</f>
        <v>2.1657538470482584E-2</v>
      </c>
      <c r="O3197" s="52">
        <f>IFERROR(_xll.qlIndexFixing(ONIndex6M,I3197,TRUE,_xll.ohTrigger(RecalcTrigger,Trigger6M)),NA())</f>
        <v>2.153977925487105E-2</v>
      </c>
      <c r="P3197" s="52">
        <f>IFERROR(_xll.qlIndexFixing(Index1Y,$H3197,TRUE,_xll.ohTrigger(RecalcTrigger,Trigger1Y)),NA())</f>
        <v>2.3589930881982153E-2</v>
      </c>
      <c r="Q3197" s="52">
        <f>IFERROR(_xll.qlIndexFixing(ONIndex1Y,I3197,TRUE,_xll.ohTrigger(RecalcTrigger,Trigger1Y)),NA())</f>
        <v>2.3312184976340689E-2</v>
      </c>
    </row>
    <row r="3198" spans="2:17" x14ac:dyDescent="0.2">
      <c r="B3198" s="46" t="s">
        <v>51</v>
      </c>
      <c r="D3198" s="49">
        <f>_xll.qlCalendarAdvance(LocalCalendar,$D3197,B3198,"f",FALSE)</f>
        <v>62059</v>
      </c>
      <c r="E3198" s="49">
        <f>_xll.qlInterestRateIndexValueDate(IndexON,D3198)</f>
        <v>62059</v>
      </c>
      <c r="F3198" s="52">
        <f>IFERROR(_xll.qlIndexFixing(IndexON,D3198,TRUE,_xll.ohTrigger(RecalcTrigger,TriggerON)),NA())</f>
        <v>1.6561637929868311E-2</v>
      </c>
      <c r="H3198" s="49">
        <f>_xll.qlCalendarAdvance(IborCalendar,$H3197,B3198,"f",FALSE)</f>
        <v>62039</v>
      </c>
      <c r="I3198" s="49">
        <f>_xll.qlInterestRateIndexValueDate(Index1M,$H3198)</f>
        <v>62044</v>
      </c>
      <c r="J3198" s="52">
        <f>IFERROR(_xll.qlIndexFixing(Index1M,$H3198,TRUE,_xll.ohTrigger(RecalcTrigger,Trigger1M)),NA())</f>
        <v>1.8521751604255066E-2</v>
      </c>
      <c r="K3198" s="52">
        <f>IFERROR(_xll.qlIndexFixing(ONIndex1M,I3198,TRUE,_xll.ohTrigger(RecalcTrigger,Trigger1M)),NA())</f>
        <v>1.8507948064767632E-2</v>
      </c>
      <c r="L3198" s="52">
        <f>IFERROR(_xll.qlIndexFixing(Index3M,H3198,TRUE,_xll.ohTrigger(RecalcTrigger,Trigger3M)),NA())</f>
        <v>2.0092274159291559E-2</v>
      </c>
      <c r="M3198" s="52">
        <f>IFERROR(_xll.qlIndexFixing(ONIndex3M,I3198,TRUE,_xll.ohTrigger(RecalcTrigger,Trigger3M)),NA())</f>
        <v>2.0041424076060466E-2</v>
      </c>
      <c r="N3198" s="52">
        <f>IFERROR(_xll.qlIndexFixing(Index6M,$H3198,TRUE,_xll.ohTrigger(RecalcTrigger,Trigger6M)),NA())</f>
        <v>2.1656244570668691E-2</v>
      </c>
      <c r="O3198" s="52">
        <f>IFERROR(_xll.qlIndexFixing(ONIndex6M,I3198,TRUE,_xll.ohTrigger(RecalcTrigger,Trigger6M)),NA())</f>
        <v>2.1539784190682809E-2</v>
      </c>
      <c r="P3198" s="52">
        <f>IFERROR(_xll.qlIndexFixing(Index1Y,$H3198,TRUE,_xll.ohTrigger(RecalcTrigger,Trigger1Y)),NA())</f>
        <v>2.3589966416641642E-2</v>
      </c>
      <c r="Q3198" s="52">
        <f>IFERROR(_xll.qlIndexFixing(ONIndex1Y,I3198,TRUE,_xll.ohTrigger(RecalcTrigger,Trigger1Y)),NA())</f>
        <v>2.3312222570908148E-2</v>
      </c>
    </row>
    <row r="3199" spans="2:17" x14ac:dyDescent="0.2">
      <c r="B3199" s="46" t="s">
        <v>51</v>
      </c>
      <c r="D3199" s="49">
        <f>_xll.qlCalendarAdvance(LocalCalendar,$D3198,B3199,"f",FALSE)</f>
        <v>62066</v>
      </c>
      <c r="E3199" s="49">
        <f>_xll.qlInterestRateIndexValueDate(IndexON,D3199)</f>
        <v>62066</v>
      </c>
      <c r="F3199" s="52">
        <f>IFERROR(_xll.qlIndexFixing(IndexON,D3199,TRUE,_xll.ohTrigger(RecalcTrigger,TriggerON)),NA())</f>
        <v>1.656125699202704E-2</v>
      </c>
      <c r="H3199" s="49">
        <f>_xll.qlCalendarAdvance(IborCalendar,$H3198,B3199,"f",FALSE)</f>
        <v>62046</v>
      </c>
      <c r="I3199" s="49">
        <f>_xll.qlInterestRateIndexValueDate(Index1M,$H3199)</f>
        <v>62050</v>
      </c>
      <c r="J3199" s="52">
        <f>IFERROR(_xll.qlIndexFixing(Index1M,$H3199,TRUE,_xll.ohTrigger(RecalcTrigger,Trigger1M)),NA())</f>
        <v>1.8521751604255066E-2</v>
      </c>
      <c r="K3199" s="52">
        <f>IFERROR(_xll.qlIndexFixing(ONIndex1M,I3199,TRUE,_xll.ohTrigger(RecalcTrigger,Trigger1M)),NA())</f>
        <v>1.8507948064847568E-2</v>
      </c>
      <c r="L3199" s="52">
        <f>IFERROR(_xll.qlIndexFixing(Index3M,H3199,TRUE,_xll.ohTrigger(RecalcTrigger,Trigger3M)),NA())</f>
        <v>2.0092274159293298E-2</v>
      </c>
      <c r="M3199" s="52">
        <f>IFERROR(_xll.qlIndexFixing(ONIndex3M,I3199,TRUE,_xll.ohTrigger(RecalcTrigger,Trigger3M)),NA())</f>
        <v>2.0041424076140402E-2</v>
      </c>
      <c r="N3199" s="52">
        <f>IFERROR(_xll.qlIndexFixing(Index6M,$H3199,TRUE,_xll.ohTrigger(RecalcTrigger,Trigger6M)),NA())</f>
        <v>2.1656897495093953E-2</v>
      </c>
      <c r="O3199" s="52">
        <f>IFERROR(_xll.qlIndexFixing(ONIndex6M,I3199,TRUE,_xll.ohTrigger(RecalcTrigger,Trigger6M)),NA())</f>
        <v>2.1539787881810213E-2</v>
      </c>
      <c r="P3199" s="52">
        <f>IFERROR(_xll.qlIndexFixing(Index1Y,$H3199,TRUE,_xll.ohTrigger(RecalcTrigger,Trigger1Y)),NA())</f>
        <v>2.3589992982353904E-2</v>
      </c>
      <c r="Q3199" s="52">
        <f>IFERROR(_xll.qlIndexFixing(ONIndex1Y,I3199,TRUE,_xll.ohTrigger(RecalcTrigger,Trigger1Y)),NA())</f>
        <v>2.331225068354037E-2</v>
      </c>
    </row>
    <row r="3200" spans="2:17" x14ac:dyDescent="0.2">
      <c r="B3200" s="46" t="s">
        <v>51</v>
      </c>
      <c r="D3200" s="49">
        <f>_xll.qlCalendarAdvance(LocalCalendar,$D3199,B3200,"f",FALSE)</f>
        <v>62073</v>
      </c>
      <c r="E3200" s="49">
        <f>_xll.qlInterestRateIndexValueDate(IndexON,D3200)</f>
        <v>62073</v>
      </c>
      <c r="F3200" s="52">
        <f>IFERROR(_xll.qlIndexFixing(IndexON,D3200,TRUE,_xll.ohTrigger(RecalcTrigger,TriggerON)),NA())</f>
        <v>1.656125699202704E-2</v>
      </c>
      <c r="H3200" s="49">
        <f>_xll.qlCalendarAdvance(IborCalendar,$H3199,B3200,"f",FALSE)</f>
        <v>62053</v>
      </c>
      <c r="I3200" s="49">
        <f>_xll.qlInterestRateIndexValueDate(Index1M,$H3200)</f>
        <v>62057</v>
      </c>
      <c r="J3200" s="52">
        <f>IFERROR(_xll.qlIndexFixing(Index1M,$H3200,TRUE,_xll.ohTrigger(RecalcTrigger,Trigger1M)),NA())</f>
        <v>1.8522704078343666E-2</v>
      </c>
      <c r="K3200" s="52">
        <f>IFERROR(_xll.qlIndexFixing(ONIndex1M,I3200,TRUE,_xll.ohTrigger(RecalcTrigger,Trigger1M)),NA())</f>
        <v>1.8507948064847568E-2</v>
      </c>
      <c r="L3200" s="52">
        <f>IFERROR(_xll.qlIndexFixing(Index3M,H3200,TRUE,_xll.ohTrigger(RecalcTrigger,Trigger3M)),NA())</f>
        <v>2.0092274159292427E-2</v>
      </c>
      <c r="M3200" s="52">
        <f>IFERROR(_xll.qlIndexFixing(ONIndex3M,I3200,TRUE,_xll.ohTrigger(RecalcTrigger,Trigger3M)),NA())</f>
        <v>2.0041424076060466E-2</v>
      </c>
      <c r="N3200" s="52">
        <f>IFERROR(_xll.qlIndexFixing(Index6M,$H3200,TRUE,_xll.ohTrigger(RecalcTrigger,Trigger6M)),NA())</f>
        <v>2.1657551030201533E-2</v>
      </c>
      <c r="O3200" s="52">
        <f>IFERROR(_xll.qlIndexFixing(ONIndex6M,I3200,TRUE,_xll.ohTrigger(RecalcTrigger,Trigger6M)),NA())</f>
        <v>2.1539792176135109E-2</v>
      </c>
      <c r="P3200" s="52">
        <f>IFERROR(_xll.qlIndexFixing(Index1Y,$H3200,TRUE,_xll.ohTrigger(RecalcTrigger,Trigger1Y)),NA())</f>
        <v>2.3590023883294887E-2</v>
      </c>
      <c r="Q3200" s="52">
        <f>IFERROR(_xll.qlIndexFixing(ONIndex1Y,I3200,TRUE,_xll.ohTrigger(RecalcTrigger,Trigger1Y)),NA())</f>
        <v>2.3312283391137001E-2</v>
      </c>
    </row>
    <row r="3201" spans="2:17" x14ac:dyDescent="0.2">
      <c r="B3201" s="46" t="s">
        <v>51</v>
      </c>
      <c r="D3201" s="49">
        <f>_xll.qlCalendarAdvance(LocalCalendar,$D3200,B3201,"f",FALSE)</f>
        <v>62080</v>
      </c>
      <c r="E3201" s="49">
        <f>_xll.qlInterestRateIndexValueDate(IndexON,D3201)</f>
        <v>62080</v>
      </c>
      <c r="F3201" s="52">
        <f>IFERROR(_xll.qlIndexFixing(IndexON,D3201,TRUE,_xll.ohTrigger(RecalcTrigger,TriggerON)),NA())</f>
        <v>1.6561256991947104E-2</v>
      </c>
      <c r="H3201" s="49">
        <f>_xll.qlCalendarAdvance(IborCalendar,$H3200,B3201,"f",FALSE)</f>
        <v>62060</v>
      </c>
      <c r="I3201" s="49">
        <f>_xll.qlInterestRateIndexValueDate(Index1M,$H3201)</f>
        <v>62064</v>
      </c>
      <c r="J3201" s="52">
        <f>IFERROR(_xll.qlIndexFixing(Index1M,$H3201,TRUE,_xll.ohTrigger(RecalcTrigger,Trigger1M)),NA())</f>
        <v>1.8522227833139265E-2</v>
      </c>
      <c r="K3201" s="52">
        <f>IFERROR(_xll.qlIndexFixing(ONIndex1M,I3201,TRUE,_xll.ohTrigger(RecalcTrigger,Trigger1M)),NA())</f>
        <v>1.8507948064847568E-2</v>
      </c>
      <c r="L3201" s="52">
        <f>IFERROR(_xll.qlIndexFixing(Index3M,H3201,TRUE,_xll.ohTrigger(RecalcTrigger,Trigger3M)),NA())</f>
        <v>2.0091714433165528E-2</v>
      </c>
      <c r="M3201" s="52">
        <f>IFERROR(_xll.qlIndexFixing(ONIndex3M,I3201,TRUE,_xll.ohTrigger(RecalcTrigger,Trigger3M)),NA())</f>
        <v>2.0041424076060466E-2</v>
      </c>
      <c r="N3201" s="52">
        <f>IFERROR(_xll.qlIndexFixing(Index6M,$H3201,TRUE,_xll.ohTrigger(RecalcTrigger,Trigger6M)),NA())</f>
        <v>2.1656905830887987E-2</v>
      </c>
      <c r="O3201" s="52">
        <f>IFERROR(_xll.qlIndexFixing(ONIndex6M,I3201,TRUE,_xll.ohTrigger(RecalcTrigger,Trigger6M)),NA())</f>
        <v>2.1539796457750171E-2</v>
      </c>
      <c r="P3201" s="52">
        <f>IFERROR(_xll.qlIndexFixing(Index1Y,$H3201,TRUE,_xll.ohTrigger(RecalcTrigger,Trigger1Y)),NA())</f>
        <v>2.3590054684740444E-2</v>
      </c>
      <c r="Q3201" s="52">
        <f>IFERROR(_xll.qlIndexFixing(ONIndex1Y,I3201,TRUE,_xll.ohTrigger(RecalcTrigger,Trigger1Y)),NA())</f>
        <v>2.3312316001691258E-2</v>
      </c>
    </row>
    <row r="3202" spans="2:17" x14ac:dyDescent="0.2">
      <c r="B3202" s="46" t="s">
        <v>51</v>
      </c>
      <c r="D3202" s="49">
        <f>_xll.qlCalendarAdvance(LocalCalendar,$D3201,B3202,"f",FALSE)</f>
        <v>62088</v>
      </c>
      <c r="E3202" s="49">
        <f>_xll.qlInterestRateIndexValueDate(IndexON,D3202)</f>
        <v>62088</v>
      </c>
      <c r="F3202" s="52">
        <f>IFERROR(_xll.qlIndexFixing(IndexON,D3202,TRUE,_xll.ohTrigger(RecalcTrigger,TriggerON)),NA())</f>
        <v>1.6561256991947104E-2</v>
      </c>
      <c r="H3202" s="49">
        <f>_xll.qlCalendarAdvance(IborCalendar,$H3201,B3202,"f",FALSE)</f>
        <v>62067</v>
      </c>
      <c r="I3202" s="49">
        <f>_xll.qlInterestRateIndexValueDate(Index1M,$H3202)</f>
        <v>62071</v>
      </c>
      <c r="J3202" s="52">
        <f>IFERROR(_xll.qlIndexFixing(Index1M,$H3202,TRUE,_xll.ohTrigger(RecalcTrigger,Trigger1M)),NA())</f>
        <v>1.8522227833136687E-2</v>
      </c>
      <c r="K3202" s="52">
        <f>IFERROR(_xll.qlIndexFixing(ONIndex1M,I3202,TRUE,_xll.ohTrigger(RecalcTrigger,Trigger1M)),NA())</f>
        <v>1.8507948064927504E-2</v>
      </c>
      <c r="L3202" s="52">
        <f>IFERROR(_xll.qlIndexFixing(Index3M,H3202,TRUE,_xll.ohTrigger(RecalcTrigger,Trigger3M)),NA())</f>
        <v>2.0091714433166406E-2</v>
      </c>
      <c r="M3202" s="52">
        <f>IFERROR(_xll.qlIndexFixing(ONIndex3M,I3202,TRUE,_xll.ohTrigger(RecalcTrigger,Trigger3M)),NA())</f>
        <v>2.0041424076140402E-2</v>
      </c>
      <c r="N3202" s="52">
        <f>IFERROR(_xll.qlIndexFixing(Index6M,$H3202,TRUE,_xll.ohTrigger(RecalcTrigger,Trigger6M)),NA())</f>
        <v>2.1656909979438501E-2</v>
      </c>
      <c r="O3202" s="52">
        <f>IFERROR(_xll.qlIndexFixing(ONIndex6M,I3202,TRUE,_xll.ohTrigger(RecalcTrigger,Trigger6M)),NA())</f>
        <v>2.15398007266554E-2</v>
      </c>
      <c r="P3202" s="52">
        <f>IFERROR(_xll.qlIndexFixing(Index1Y,$H3202,TRUE,_xll.ohTrigger(RecalcTrigger,Trigger1Y)),NA())</f>
        <v>2.3590085386689701E-2</v>
      </c>
      <c r="Q3202" s="52">
        <f>IFERROR(_xll.qlIndexFixing(ONIndex1Y,I3202,TRUE,_xll.ohTrigger(RecalcTrigger,Trigger1Y)),NA())</f>
        <v>2.3312348515123205E-2</v>
      </c>
    </row>
    <row r="3203" spans="2:17" x14ac:dyDescent="0.2">
      <c r="B3203" s="46" t="s">
        <v>51</v>
      </c>
      <c r="D3203" s="49">
        <f>_xll.qlCalendarAdvance(LocalCalendar,$D3202,B3203,"f",FALSE)</f>
        <v>62095</v>
      </c>
      <c r="E3203" s="49">
        <f>_xll.qlInterestRateIndexValueDate(IndexON,D3203)</f>
        <v>62095</v>
      </c>
      <c r="F3203" s="52">
        <f>IFERROR(_xll.qlIndexFixing(IndexON,D3203,TRUE,_xll.ohTrigger(RecalcTrigger,TriggerON)),NA())</f>
        <v>1.6561256992106976E-2</v>
      </c>
      <c r="H3203" s="49">
        <f>_xll.qlCalendarAdvance(IborCalendar,$H3202,B3203,"f",FALSE)</f>
        <v>62074</v>
      </c>
      <c r="I3203" s="49">
        <f>_xll.qlInterestRateIndexValueDate(Index1M,$H3203)</f>
        <v>62078</v>
      </c>
      <c r="J3203" s="52">
        <f>IFERROR(_xll.qlIndexFixing(Index1M,$H3203,TRUE,_xll.ohTrigger(RecalcTrigger,Trigger1M)),NA())</f>
        <v>1.8522227833139265E-2</v>
      </c>
      <c r="K3203" s="52">
        <f>IFERROR(_xll.qlIndexFixing(ONIndex1M,I3203,TRUE,_xll.ohTrigger(RecalcTrigger,Trigger1M)),NA())</f>
        <v>1.8507948064927504E-2</v>
      </c>
      <c r="L3203" s="52">
        <f>IFERROR(_xll.qlIndexFixing(Index3M,H3203,TRUE,_xll.ohTrigger(RecalcTrigger,Trigger3M)),NA())</f>
        <v>2.0091714433166406E-2</v>
      </c>
      <c r="M3203" s="52">
        <f>IFERROR(_xll.qlIndexFixing(ONIndex3M,I3203,TRUE,_xll.ohTrigger(RecalcTrigger,Trigger3M)),NA())</f>
        <v>2.0041424076140402E-2</v>
      </c>
      <c r="N3203" s="52">
        <f>IFERROR(_xll.qlIndexFixing(Index6M,$H3203,TRUE,_xll.ohTrigger(RecalcTrigger,Trigger6M)),NA())</f>
        <v>2.1656914115090322E-2</v>
      </c>
      <c r="O3203" s="52">
        <f>IFERROR(_xll.qlIndexFixing(ONIndex6M,I3203,TRUE,_xll.ohTrigger(RecalcTrigger,Trigger6M)),NA())</f>
        <v>2.1539804982690924E-2</v>
      </c>
      <c r="P3203" s="52">
        <f>IFERROR(_xll.qlIndexFixing(Index1Y,$H3203,TRUE,_xll.ohTrigger(RecalcTrigger,Trigger1Y)),NA())</f>
        <v>2.3590115989142877E-2</v>
      </c>
      <c r="Q3203" s="52">
        <f>IFERROR(_xll.qlIndexFixing(ONIndex1Y,I3203,TRUE,_xll.ohTrigger(RecalcTrigger,Trigger1Y)),NA())</f>
        <v>2.3312380931432841E-2</v>
      </c>
    </row>
    <row r="3204" spans="2:17" x14ac:dyDescent="0.2">
      <c r="B3204" s="46" t="s">
        <v>51</v>
      </c>
      <c r="D3204" s="49">
        <f>_xll.qlCalendarAdvance(LocalCalendar,$D3203,B3204,"f",FALSE)</f>
        <v>62102</v>
      </c>
      <c r="E3204" s="49">
        <f>_xll.qlInterestRateIndexValueDate(IndexON,D3204)</f>
        <v>62102</v>
      </c>
      <c r="F3204" s="52">
        <f>IFERROR(_xll.qlIndexFixing(IndexON,D3204,TRUE,_xll.ohTrigger(RecalcTrigger,TriggerON)),NA())</f>
        <v>1.656125699202704E-2</v>
      </c>
      <c r="H3204" s="49">
        <f>_xll.qlCalendarAdvance(IborCalendar,$H3203,B3204,"f",FALSE)</f>
        <v>62081</v>
      </c>
      <c r="I3204" s="49">
        <f>_xll.qlInterestRateIndexValueDate(Index1M,$H3204)</f>
        <v>62085</v>
      </c>
      <c r="J3204" s="52">
        <f>IFERROR(_xll.qlIndexFixing(Index1M,$H3204,TRUE,_xll.ohTrigger(RecalcTrigger,Trigger1M)),NA())</f>
        <v>1.8522227833139265E-2</v>
      </c>
      <c r="K3204" s="52">
        <f>IFERROR(_xll.qlIndexFixing(ONIndex1M,I3204,TRUE,_xll.ohTrigger(RecalcTrigger,Trigger1M)),NA())</f>
        <v>1.8507948064847568E-2</v>
      </c>
      <c r="L3204" s="52">
        <f>IFERROR(_xll.qlIndexFixing(Index3M,H3204,TRUE,_xll.ohTrigger(RecalcTrigger,Trigger3M)),NA())</f>
        <v>2.0091714433166406E-2</v>
      </c>
      <c r="M3204" s="52">
        <f>IFERROR(_xll.qlIndexFixing(ONIndex3M,I3204,TRUE,_xll.ohTrigger(RecalcTrigger,Trigger3M)),NA())</f>
        <v>2.0041424076060466E-2</v>
      </c>
      <c r="N3204" s="52">
        <f>IFERROR(_xll.qlIndexFixing(Index6M,$H3204,TRUE,_xll.ohTrigger(RecalcTrigger,Trigger6M)),NA())</f>
        <v>2.1656918237843888E-2</v>
      </c>
      <c r="O3204" s="52">
        <f>IFERROR(_xll.qlIndexFixing(ONIndex6M,I3204,TRUE,_xll.ohTrigger(RecalcTrigger,Trigger6M)),NA())</f>
        <v>2.1539809226016615E-2</v>
      </c>
      <c r="P3204" s="52">
        <f>IFERROR(_xll.qlIndexFixing(Index1Y,$H3204,TRUE,_xll.ohTrigger(RecalcTrigger,Trigger1Y)),NA())</f>
        <v>2.3590146492099749E-2</v>
      </c>
      <c r="Q3204" s="52">
        <f>IFERROR(_xll.qlIndexFixing(ONIndex1Y,I3204,TRUE,_xll.ohTrigger(RecalcTrigger,Trigger1Y)),NA())</f>
        <v>2.3312413250380359E-2</v>
      </c>
    </row>
    <row r="3205" spans="2:17" x14ac:dyDescent="0.2">
      <c r="B3205" s="46" t="s">
        <v>51</v>
      </c>
      <c r="D3205" s="49">
        <f>_xll.qlCalendarAdvance(LocalCalendar,$D3204,B3205,"f",FALSE)</f>
        <v>62109</v>
      </c>
      <c r="E3205" s="49">
        <f>_xll.qlInterestRateIndexValueDate(IndexON,D3205)</f>
        <v>62109</v>
      </c>
      <c r="F3205" s="52">
        <f>IFERROR(_xll.qlIndexFixing(IndexON,D3205,TRUE,_xll.ohTrigger(RecalcTrigger,TriggerON)),NA())</f>
        <v>1.6561256991947104E-2</v>
      </c>
      <c r="H3205" s="49">
        <f>_xll.qlCalendarAdvance(IborCalendar,$H3204,B3205,"f",FALSE)</f>
        <v>62089</v>
      </c>
      <c r="I3205" s="49">
        <f>_xll.qlInterestRateIndexValueDate(Index1M,$H3205)</f>
        <v>62093</v>
      </c>
      <c r="J3205" s="52">
        <f>IFERROR(_xll.qlIndexFixing(Index1M,$H3205,TRUE,_xll.ohTrigger(RecalcTrigger,Trigger1M)),NA())</f>
        <v>1.8522227833141842E-2</v>
      </c>
      <c r="K3205" s="52">
        <f>IFERROR(_xll.qlIndexFixing(ONIndex1M,I3205,TRUE,_xll.ohTrigger(RecalcTrigger,Trigger1M)),NA())</f>
        <v>1.8508423820642328E-2</v>
      </c>
      <c r="L3205" s="52">
        <f>IFERROR(_xll.qlIndexFixing(Index3M,H3205,TRUE,_xll.ohTrigger(RecalcTrigger,Trigger3M)),NA())</f>
        <v>2.0088916114241642E-2</v>
      </c>
      <c r="M3205" s="52">
        <f>IFERROR(_xll.qlIndexFixing(ONIndex3M,I3205,TRUE,_xll.ohTrigger(RecalcTrigger,Trigger3M)),NA())</f>
        <v>2.0041981935379205E-2</v>
      </c>
      <c r="N3205" s="52">
        <f>IFERROR(_xll.qlIndexFixing(Index6M,$H3205,TRUE,_xll.ohTrigger(RecalcTrigger,Trigger6M)),NA())</f>
        <v>2.1656273602332837E-2</v>
      </c>
      <c r="O3205" s="52">
        <f>IFERROR(_xll.qlIndexFixing(ONIndex6M,I3205,TRUE,_xll.ohTrigger(RecalcTrigger,Trigger6M)),NA())</f>
        <v>2.1540458755247016E-2</v>
      </c>
      <c r="P3205" s="52">
        <f>IFERROR(_xll.qlIndexFixing(Index1Y,$H3205,TRUE,_xll.ohTrigger(RecalcTrigger,Trigger1Y)),NA())</f>
        <v>2.359018123078992E-2</v>
      </c>
      <c r="Q3205" s="52">
        <f>IFERROR(_xll.qlIndexFixing(ONIndex1Y,I3205,TRUE,_xll.ohTrigger(RecalcTrigger,Trigger1Y)),NA())</f>
        <v>2.3313207184059159E-2</v>
      </c>
    </row>
    <row r="3206" spans="2:17" x14ac:dyDescent="0.2">
      <c r="B3206" s="46" t="s">
        <v>51</v>
      </c>
      <c r="D3206" s="49">
        <f>_xll.qlCalendarAdvance(LocalCalendar,$D3205,B3206,"f",FALSE)</f>
        <v>62116</v>
      </c>
      <c r="E3206" s="49">
        <f>_xll.qlInterestRateIndexValueDate(IndexON,D3206)</f>
        <v>62116</v>
      </c>
      <c r="F3206" s="52">
        <f>IFERROR(_xll.qlIndexFixing(IndexON,D3206,TRUE,_xll.ohTrigger(RecalcTrigger,TriggerON)),NA())</f>
        <v>1.656125699202704E-2</v>
      </c>
      <c r="H3206" s="49">
        <f>_xll.qlCalendarAdvance(IborCalendar,$H3205,B3206,"f",FALSE)</f>
        <v>62096</v>
      </c>
      <c r="I3206" s="49">
        <f>_xll.qlInterestRateIndexValueDate(Index1M,$H3206)</f>
        <v>62100</v>
      </c>
      <c r="J3206" s="52">
        <f>IFERROR(_xll.qlIndexFixing(Index1M,$H3206,TRUE,_xll.ohTrigger(RecalcTrigger,Trigger1M)),NA())</f>
        <v>1.8522227833139265E-2</v>
      </c>
      <c r="K3206" s="52">
        <f>IFERROR(_xll.qlIndexFixing(ONIndex1M,I3206,TRUE,_xll.ohTrigger(RecalcTrigger,Trigger1M)),NA())</f>
        <v>1.8507948064847568E-2</v>
      </c>
      <c r="L3206" s="52">
        <f>IFERROR(_xll.qlIndexFixing(Index3M,H3206,TRUE,_xll.ohTrigger(RecalcTrigger,Trigger3M)),NA())</f>
        <v>2.0091154727822413E-2</v>
      </c>
      <c r="M3206" s="52">
        <f>IFERROR(_xll.qlIndexFixing(ONIndex3M,I3206,TRUE,_xll.ohTrigger(RecalcTrigger,Trigger3M)),NA())</f>
        <v>2.0041424076060466E-2</v>
      </c>
      <c r="N3206" s="52">
        <f>IFERROR(_xll.qlIndexFixing(Index6M,$H3206,TRUE,_xll.ohTrigger(RecalcTrigger,Trigger6M)),NA())</f>
        <v>2.165627769812483E-2</v>
      </c>
      <c r="O3206" s="52">
        <f>IFERROR(_xll.qlIndexFixing(ONIndex6M,I3206,TRUE,_xll.ohTrigger(RecalcTrigger,Trigger6M)),NA())</f>
        <v>2.1539818275817524E-2</v>
      </c>
      <c r="P3206" s="52">
        <f>IFERROR(_xll.qlIndexFixing(Index1Y,$H3206,TRUE,_xll.ohTrigger(RecalcTrigger,Trigger1Y)),NA())</f>
        <v>2.3590211520540683E-2</v>
      </c>
      <c r="Q3206" s="52">
        <f>IFERROR(_xll.qlIndexFixing(ONIndex1Y,I3206,TRUE,_xll.ohTrigger(RecalcTrigger,Trigger1Y)),NA())</f>
        <v>2.3312482178043936E-2</v>
      </c>
    </row>
    <row r="3207" spans="2:17" x14ac:dyDescent="0.2">
      <c r="B3207" s="46" t="s">
        <v>51</v>
      </c>
      <c r="D3207" s="49">
        <f>_xll.qlCalendarAdvance(LocalCalendar,$D3206,B3207,"f",FALSE)</f>
        <v>62123</v>
      </c>
      <c r="E3207" s="49">
        <f>_xll.qlInterestRateIndexValueDate(IndexON,D3207)</f>
        <v>62123</v>
      </c>
      <c r="F3207" s="52">
        <f>IFERROR(_xll.qlIndexFixing(IndexON,D3207,TRUE,_xll.ohTrigger(RecalcTrigger,TriggerON)),NA())</f>
        <v>1.656125699202704E-2</v>
      </c>
      <c r="H3207" s="49">
        <f>_xll.qlCalendarAdvance(IborCalendar,$H3206,B3207,"f",FALSE)</f>
        <v>62103</v>
      </c>
      <c r="I3207" s="49">
        <f>_xll.qlInterestRateIndexValueDate(Index1M,$H3207)</f>
        <v>62107</v>
      </c>
      <c r="J3207" s="52">
        <f>IFERROR(_xll.qlIndexFixing(Index1M,$H3207,TRUE,_xll.ohTrigger(RecalcTrigger,Trigger1M)),NA())</f>
        <v>1.8522227833139265E-2</v>
      </c>
      <c r="K3207" s="52">
        <f>IFERROR(_xll.qlIndexFixing(ONIndex1M,I3207,TRUE,_xll.ohTrigger(RecalcTrigger,Trigger1M)),NA())</f>
        <v>1.8507948064927504E-2</v>
      </c>
      <c r="L3207" s="52">
        <f>IFERROR(_xll.qlIndexFixing(Index3M,H3207,TRUE,_xll.ohTrigger(RecalcTrigger,Trigger3M)),NA())</f>
        <v>2.0091154727822413E-2</v>
      </c>
      <c r="M3207" s="52">
        <f>IFERROR(_xll.qlIndexFixing(ONIndex3M,I3207,TRUE,_xll.ohTrigger(RecalcTrigger,Trigger3M)),NA())</f>
        <v>2.0041424076140402E-2</v>
      </c>
      <c r="N3207" s="52">
        <f>IFERROR(_xll.qlIndexFixing(Index6M,$H3207,TRUE,_xll.ohTrigger(RecalcTrigger,Trigger6M)),NA())</f>
        <v>2.1656281781019294E-2</v>
      </c>
      <c r="O3207" s="52">
        <f>IFERROR(_xll.qlIndexFixing(ONIndex6M,I3207,TRUE,_xll.ohTrigger(RecalcTrigger,Trigger6M)),NA())</f>
        <v>2.1539822479015314E-2</v>
      </c>
      <c r="P3207" s="52">
        <f>IFERROR(_xll.qlIndexFixing(Index1Y,$H3207,TRUE,_xll.ohTrigger(RecalcTrigger,Trigger1Y)),NA())</f>
        <v>2.359024171079558E-2</v>
      </c>
      <c r="Q3207" s="52">
        <f>IFERROR(_xll.qlIndexFixing(ONIndex1Y,I3207,TRUE,_xll.ohTrigger(RecalcTrigger,Trigger1Y)),NA())</f>
        <v>2.3312514191795586E-2</v>
      </c>
    </row>
    <row r="3208" spans="2:17" x14ac:dyDescent="0.2">
      <c r="B3208" s="46" t="s">
        <v>51</v>
      </c>
      <c r="D3208" s="49">
        <f>_xll.qlCalendarAdvance(LocalCalendar,$D3207,B3208,"f",FALSE)</f>
        <v>62130</v>
      </c>
      <c r="E3208" s="49">
        <f>_xll.qlInterestRateIndexValueDate(IndexON,D3208)</f>
        <v>62130</v>
      </c>
      <c r="F3208" s="52">
        <f>IFERROR(_xll.qlIndexFixing(IndexON,D3208,TRUE,_xll.ohTrigger(RecalcTrigger,TriggerON)),NA())</f>
        <v>1.6561256992106976E-2</v>
      </c>
      <c r="H3208" s="49">
        <f>_xll.qlCalendarAdvance(IborCalendar,$H3207,B3208,"f",FALSE)</f>
        <v>62110</v>
      </c>
      <c r="I3208" s="49">
        <f>_xll.qlInterestRateIndexValueDate(Index1M,$H3208)</f>
        <v>62114</v>
      </c>
      <c r="J3208" s="52">
        <f>IFERROR(_xll.qlIndexFixing(Index1M,$H3208,TRUE,_xll.ohTrigger(RecalcTrigger,Trigger1M)),NA())</f>
        <v>1.8522227833139265E-2</v>
      </c>
      <c r="K3208" s="52">
        <f>IFERROR(_xll.qlIndexFixing(ONIndex1M,I3208,TRUE,_xll.ohTrigger(RecalcTrigger,Trigger1M)),NA())</f>
        <v>1.8507948064927504E-2</v>
      </c>
      <c r="L3208" s="52">
        <f>IFERROR(_xll.qlIndexFixing(Index3M,H3208,TRUE,_xll.ohTrigger(RecalcTrigger,Trigger3M)),NA())</f>
        <v>2.0091154727822413E-2</v>
      </c>
      <c r="M3208" s="52">
        <f>IFERROR(_xll.qlIndexFixing(ONIndex3M,I3208,TRUE,_xll.ohTrigger(RecalcTrigger,Trigger3M)),NA())</f>
        <v>2.0041424076140402E-2</v>
      </c>
      <c r="N3208" s="52">
        <f>IFERROR(_xll.qlIndexFixing(Index6M,$H3208,TRUE,_xll.ohTrigger(RecalcTrigger,Trigger6M)),NA())</f>
        <v>2.1656285851017112E-2</v>
      </c>
      <c r="O3208" s="52">
        <f>IFERROR(_xll.qlIndexFixing(ONIndex6M,I3208,TRUE,_xll.ohTrigger(RecalcTrigger,Trigger6M)),NA())</f>
        <v>2.153982666950327E-2</v>
      </c>
      <c r="P3208" s="52">
        <f>IFERROR(_xll.qlIndexFixing(Index1Y,$H3208,TRUE,_xll.ohTrigger(RecalcTrigger,Trigger1Y)),NA())</f>
        <v>2.3590271801554177E-2</v>
      </c>
      <c r="Q3208" s="52">
        <f>IFERROR(_xll.qlIndexFixing(ONIndex1Y,I3208,TRUE,_xll.ohTrigger(RecalcTrigger,Trigger1Y)),NA())</f>
        <v>2.3312546108185117E-2</v>
      </c>
    </row>
    <row r="3209" spans="2:17" x14ac:dyDescent="0.2">
      <c r="B3209" s="46" t="s">
        <v>51</v>
      </c>
      <c r="D3209" s="49">
        <f>_xll.qlCalendarAdvance(LocalCalendar,$D3208,B3209,"f",FALSE)</f>
        <v>62137</v>
      </c>
      <c r="E3209" s="49">
        <f>_xll.qlInterestRateIndexValueDate(IndexON,D3209)</f>
        <v>62137</v>
      </c>
      <c r="F3209" s="52">
        <f>IFERROR(_xll.qlIndexFixing(IndexON,D3209,TRUE,_xll.ohTrigger(RecalcTrigger,TriggerON)),NA())</f>
        <v>1.6561256991947104E-2</v>
      </c>
      <c r="H3209" s="49">
        <f>_xll.qlCalendarAdvance(IborCalendar,$H3208,B3209,"f",FALSE)</f>
        <v>62117</v>
      </c>
      <c r="I3209" s="49">
        <f>_xll.qlInterestRateIndexValueDate(Index1M,$H3209)</f>
        <v>62121</v>
      </c>
      <c r="J3209" s="52">
        <f>IFERROR(_xll.qlIndexFixing(Index1M,$H3209,TRUE,_xll.ohTrigger(RecalcTrigger,Trigger1M)),NA())</f>
        <v>1.8522227833139265E-2</v>
      </c>
      <c r="K3209" s="52">
        <f>IFERROR(_xll.qlIndexFixing(ONIndex1M,I3209,TRUE,_xll.ohTrigger(RecalcTrigger,Trigger1M)),NA())</f>
        <v>1.8507948064847568E-2</v>
      </c>
      <c r="L3209" s="52">
        <f>IFERROR(_xll.qlIndexFixing(Index3M,H3209,TRUE,_xll.ohTrigger(RecalcTrigger,Trigger3M)),NA())</f>
        <v>2.0091154727822413E-2</v>
      </c>
      <c r="M3209" s="52">
        <f>IFERROR(_xll.qlIndexFixing(ONIndex3M,I3209,TRUE,_xll.ohTrigger(RecalcTrigger,Trigger3M)),NA())</f>
        <v>2.0041424076140402E-2</v>
      </c>
      <c r="N3209" s="52">
        <f>IFERROR(_xll.qlIndexFixing(Index6M,$H3209,TRUE,_xll.ohTrigger(RecalcTrigger,Trigger6M)),NA())</f>
        <v>2.1656289908116078E-2</v>
      </c>
      <c r="O3209" s="52">
        <f>IFERROR(_xll.qlIndexFixing(ONIndex6M,I3209,TRUE,_xll.ohTrigger(RecalcTrigger,Trigger6M)),NA())</f>
        <v>2.1539830847041586E-2</v>
      </c>
      <c r="P3209" s="52">
        <f>IFERROR(_xll.qlIndexFixing(Index1Y,$H3209,TRUE,_xll.ohTrigger(RecalcTrigger,Trigger1Y)),NA())</f>
        <v>2.3590301792816692E-2</v>
      </c>
      <c r="Q3209" s="52">
        <f>IFERROR(_xll.qlIndexFixing(ONIndex1Y,I3209,TRUE,_xll.ohTrigger(RecalcTrigger,Trigger1Y)),NA())</f>
        <v>2.3312577927452338E-2</v>
      </c>
    </row>
    <row r="3210" spans="2:17" x14ac:dyDescent="0.2">
      <c r="B3210" s="46" t="s">
        <v>51</v>
      </c>
      <c r="D3210" s="49">
        <f>_xll.qlCalendarAdvance(LocalCalendar,$D3209,B3210,"f",FALSE)</f>
        <v>62144</v>
      </c>
      <c r="E3210" s="49">
        <f>_xll.qlInterestRateIndexValueDate(IndexON,D3210)</f>
        <v>62144</v>
      </c>
      <c r="F3210" s="52">
        <f>IFERROR(_xll.qlIndexFixing(IndexON,D3210,TRUE,_xll.ohTrigger(RecalcTrigger,TriggerON)),NA())</f>
        <v>1.6561256992106976E-2</v>
      </c>
      <c r="H3210" s="49">
        <f>_xll.qlCalendarAdvance(IborCalendar,$H3209,B3210,"f",FALSE)</f>
        <v>62124</v>
      </c>
      <c r="I3210" s="49">
        <f>_xll.qlInterestRateIndexValueDate(Index1M,$H3210)</f>
        <v>62128</v>
      </c>
      <c r="J3210" s="52">
        <f>IFERROR(_xll.qlIndexFixing(Index1M,$H3210,TRUE,_xll.ohTrigger(RecalcTrigger,Trigger1M)),NA())</f>
        <v>1.8520799195461519E-2</v>
      </c>
      <c r="K3210" s="52">
        <f>IFERROR(_xll.qlIndexFixing(ONIndex1M,I3210,TRUE,_xll.ohTrigger(RecalcTrigger,Trigger1M)),NA())</f>
        <v>1.8507948064927504E-2</v>
      </c>
      <c r="L3210" s="52">
        <f>IFERROR(_xll.qlIndexFixing(Index3M,H3210,TRUE,_xll.ohTrigger(RecalcTrigger,Trigger3M)),NA())</f>
        <v>2.0091714433166406E-2</v>
      </c>
      <c r="M3210" s="52">
        <f>IFERROR(_xll.qlIndexFixing(ONIndex3M,I3210,TRUE,_xll.ohTrigger(RecalcTrigger,Trigger3M)),NA())</f>
        <v>2.0041424076140402E-2</v>
      </c>
      <c r="N3210" s="52">
        <f>IFERROR(_xll.qlIndexFixing(Index6M,$H3210,TRUE,_xll.ohTrigger(RecalcTrigger,Trigger6M)),NA())</f>
        <v>2.1656293952319283E-2</v>
      </c>
      <c r="O3210" s="52">
        <f>IFERROR(_xll.qlIndexFixing(ONIndex6M,I3210,TRUE,_xll.ohTrigger(RecalcTrigger,Trigger6M)),NA())</f>
        <v>2.1539835012109876E-2</v>
      </c>
      <c r="P3210" s="52">
        <f>IFERROR(_xll.qlIndexFixing(Index1Y,$H3210,TRUE,_xll.ohTrigger(RecalcTrigger,Trigger1Y)),NA())</f>
        <v>2.3590331684582907E-2</v>
      </c>
      <c r="Q3210" s="52">
        <f>IFERROR(_xll.qlIndexFixing(ONIndex1Y,I3210,TRUE,_xll.ohTrigger(RecalcTrigger,Trigger1Y)),NA())</f>
        <v>2.3312609649517313E-2</v>
      </c>
    </row>
    <row r="3211" spans="2:17" x14ac:dyDescent="0.2">
      <c r="B3211" s="46" t="s">
        <v>51</v>
      </c>
      <c r="D3211" s="49">
        <f>_xll.qlCalendarAdvance(LocalCalendar,$D3210,B3211,"f",FALSE)</f>
        <v>62151</v>
      </c>
      <c r="E3211" s="49">
        <f>_xll.qlInterestRateIndexValueDate(IndexON,D3211)</f>
        <v>62151</v>
      </c>
      <c r="F3211" s="52">
        <f>IFERROR(_xll.qlIndexFixing(IndexON,D3211,TRUE,_xll.ohTrigger(RecalcTrigger,TriggerON)),NA())</f>
        <v>1.656125699202704E-2</v>
      </c>
      <c r="H3211" s="49">
        <f>_xll.qlCalendarAdvance(IborCalendar,$H3210,B3211,"f",FALSE)</f>
        <v>62131</v>
      </c>
      <c r="I3211" s="49">
        <f>_xll.qlInterestRateIndexValueDate(Index1M,$H3211)</f>
        <v>62135</v>
      </c>
      <c r="J3211" s="52">
        <f>IFERROR(_xll.qlIndexFixing(Index1M,$H3211,TRUE,_xll.ohTrigger(RecalcTrigger,Trigger1M)),NA())</f>
        <v>1.8520799195458664E-2</v>
      </c>
      <c r="K3211" s="52">
        <f>IFERROR(_xll.qlIndexFixing(ONIndex1M,I3211,TRUE,_xll.ohTrigger(RecalcTrigger,Trigger1M)),NA())</f>
        <v>1.8507948064927504E-2</v>
      </c>
      <c r="L3211" s="52">
        <f>IFERROR(_xll.qlIndexFixing(Index3M,H3211,TRUE,_xll.ohTrigger(RecalcTrigger,Trigger3M)),NA())</f>
        <v>2.0091154727822413E-2</v>
      </c>
      <c r="M3211" s="52">
        <f>IFERROR(_xll.qlIndexFixing(ONIndex3M,I3211,TRUE,_xll.ohTrigger(RecalcTrigger,Trigger3M)),NA())</f>
        <v>2.0041424076060466E-2</v>
      </c>
      <c r="N3211" s="52">
        <f>IFERROR(_xll.qlIndexFixing(Index6M,$H3211,TRUE,_xll.ohTrigger(RecalcTrigger,Trigger6M)),NA())</f>
        <v>2.1656297983624961E-2</v>
      </c>
      <c r="O3211" s="52">
        <f>IFERROR(_xll.qlIndexFixing(ONIndex6M,I3211,TRUE,_xll.ohTrigger(RecalcTrigger,Trigger6M)),NA())</f>
        <v>2.1539839164388397E-2</v>
      </c>
      <c r="P3211" s="52">
        <f>IFERROR(_xll.qlIndexFixing(Index1Y,$H3211,TRUE,_xll.ohTrigger(RecalcTrigger,Trigger1Y)),NA())</f>
        <v>2.3590361476853037E-2</v>
      </c>
      <c r="Q3211" s="52">
        <f>IFERROR(_xll.qlIndexFixing(ONIndex1Y,I3211,TRUE,_xll.ohTrigger(RecalcTrigger,Trigger1Y)),NA())</f>
        <v>2.3312641274459978E-2</v>
      </c>
    </row>
    <row r="3212" spans="2:17" x14ac:dyDescent="0.2">
      <c r="B3212" s="46" t="s">
        <v>51</v>
      </c>
      <c r="D3212" s="49">
        <f>_xll.qlCalendarAdvance(LocalCalendar,$D3211,B3212,"f",FALSE)</f>
        <v>62158</v>
      </c>
      <c r="E3212" s="49">
        <f>_xll.qlInterestRateIndexValueDate(IndexON,D3212)</f>
        <v>62158</v>
      </c>
      <c r="F3212" s="52">
        <f>IFERROR(_xll.qlIndexFixing(IndexON,D3212,TRUE,_xll.ohTrigger(RecalcTrigger,TriggerON)),NA())</f>
        <v>1.656125699202704E-2</v>
      </c>
      <c r="H3212" s="49">
        <f>_xll.qlCalendarAdvance(IborCalendar,$H3211,B3212,"f",FALSE)</f>
        <v>62138</v>
      </c>
      <c r="I3212" s="49">
        <f>_xll.qlInterestRateIndexValueDate(Index1M,$H3212)</f>
        <v>62142</v>
      </c>
      <c r="J3212" s="52">
        <f>IFERROR(_xll.qlIndexFixing(Index1M,$H3212,TRUE,_xll.ohTrigger(RecalcTrigger,Trigger1M)),NA())</f>
        <v>1.8520799195461519E-2</v>
      </c>
      <c r="K3212" s="52">
        <f>IFERROR(_xll.qlIndexFixing(ONIndex1M,I3212,TRUE,_xll.ohTrigger(RecalcTrigger,Trigger1M)),NA())</f>
        <v>1.8507948064847568E-2</v>
      </c>
      <c r="L3212" s="52">
        <f>IFERROR(_xll.qlIndexFixing(Index3M,H3212,TRUE,_xll.ohTrigger(RecalcTrigger,Trigger3M)),NA())</f>
        <v>2.0091154727821525E-2</v>
      </c>
      <c r="M3212" s="52">
        <f>IFERROR(_xll.qlIndexFixing(ONIndex3M,I3212,TRUE,_xll.ohTrigger(RecalcTrigger,Trigger3M)),NA())</f>
        <v>2.0041424076060466E-2</v>
      </c>
      <c r="N3212" s="52">
        <f>IFERROR(_xll.qlIndexFixing(Index6M,$H3212,TRUE,_xll.ohTrigger(RecalcTrigger,Trigger6M)),NA())</f>
        <v>2.1656302002033549E-2</v>
      </c>
      <c r="O3212" s="52">
        <f>IFERROR(_xll.qlIndexFixing(ONIndex6M,I3212,TRUE,_xll.ohTrigger(RecalcTrigger,Trigger6M)),NA())</f>
        <v>2.1539843303557404E-2</v>
      </c>
      <c r="P3212" s="52">
        <f>IFERROR(_xll.qlIndexFixing(Index1Y,$H3212,TRUE,_xll.ohTrigger(RecalcTrigger,Trigger1Y)),NA())</f>
        <v>2.3590391169626645E-2</v>
      </c>
      <c r="Q3212" s="52">
        <f>IFERROR(_xll.qlIndexFixing(ONIndex1Y,I3212,TRUE,_xll.ohTrigger(RecalcTrigger,Trigger1Y)),NA())</f>
        <v>2.3312672802040524E-2</v>
      </c>
    </row>
    <row r="3213" spans="2:17" x14ac:dyDescent="0.2">
      <c r="B3213" s="46" t="s">
        <v>51</v>
      </c>
      <c r="D3213" s="49">
        <f>_xll.qlCalendarAdvance(LocalCalendar,$D3212,B3213,"f",FALSE)</f>
        <v>62165</v>
      </c>
      <c r="E3213" s="49">
        <f>_xll.qlInterestRateIndexValueDate(IndexON,D3213)</f>
        <v>62165</v>
      </c>
      <c r="F3213" s="52">
        <f>IFERROR(_xll.qlIndexFixing(IndexON,D3213,TRUE,_xll.ohTrigger(RecalcTrigger,TriggerON)),NA())</f>
        <v>1.6561256991947104E-2</v>
      </c>
      <c r="H3213" s="49">
        <f>_xll.qlCalendarAdvance(IborCalendar,$H3212,B3213,"f",FALSE)</f>
        <v>62145</v>
      </c>
      <c r="I3213" s="49">
        <f>_xll.qlInterestRateIndexValueDate(Index1M,$H3213)</f>
        <v>62149</v>
      </c>
      <c r="J3213" s="52">
        <f>IFERROR(_xll.qlIndexFixing(Index1M,$H3213,TRUE,_xll.ohTrigger(RecalcTrigger,Trigger1M)),NA())</f>
        <v>1.8520799195461519E-2</v>
      </c>
      <c r="K3213" s="52">
        <f>IFERROR(_xll.qlIndexFixing(ONIndex1M,I3213,TRUE,_xll.ohTrigger(RecalcTrigger,Trigger1M)),NA())</f>
        <v>1.8507948064847568E-2</v>
      </c>
      <c r="L3213" s="52">
        <f>IFERROR(_xll.qlIndexFixing(Index3M,H3213,TRUE,_xll.ohTrigger(RecalcTrigger,Trigger3M)),NA())</f>
        <v>2.0091714433166406E-2</v>
      </c>
      <c r="M3213" s="52">
        <f>IFERROR(_xll.qlIndexFixing(ONIndex3M,I3213,TRUE,_xll.ohTrigger(RecalcTrigger,Trigger3M)),NA())</f>
        <v>2.0041424076140402E-2</v>
      </c>
      <c r="N3213" s="52">
        <f>IFERROR(_xll.qlIndexFixing(Index6M,$H3213,TRUE,_xll.ohTrigger(RecalcTrigger,Trigger6M)),NA())</f>
        <v>2.1656955333549298E-2</v>
      </c>
      <c r="O3213" s="52">
        <f>IFERROR(_xll.qlIndexFixing(ONIndex6M,I3213,TRUE,_xll.ohTrigger(RecalcTrigger,Trigger6M)),NA())</f>
        <v>2.1539847430256387E-2</v>
      </c>
      <c r="P3213" s="52">
        <f>IFERROR(_xll.qlIndexFixing(Index1Y,$H3213,TRUE,_xll.ohTrigger(RecalcTrigger,Trigger1Y)),NA())</f>
        <v>2.3590420762904171E-2</v>
      </c>
      <c r="Q3213" s="52">
        <f>IFERROR(_xll.qlIndexFixing(ONIndex1Y,I3213,TRUE,_xll.ohTrigger(RecalcTrigger,Trigger1Y)),NA())</f>
        <v>2.3312704232578696E-2</v>
      </c>
    </row>
    <row r="3214" spans="2:17" x14ac:dyDescent="0.2">
      <c r="B3214" s="46" t="s">
        <v>51</v>
      </c>
      <c r="D3214" s="49">
        <f>_xll.qlCalendarAdvance(LocalCalendar,$D3213,B3214,"f",FALSE)</f>
        <v>62172</v>
      </c>
      <c r="E3214" s="49">
        <f>_xll.qlInterestRateIndexValueDate(IndexON,D3214)</f>
        <v>62172</v>
      </c>
      <c r="F3214" s="52">
        <f>IFERROR(_xll.qlIndexFixing(IndexON,D3214,TRUE,_xll.ohTrigger(RecalcTrigger,TriggerON)),NA())</f>
        <v>1.6561256992106976E-2</v>
      </c>
      <c r="H3214" s="49">
        <f>_xll.qlCalendarAdvance(IborCalendar,$H3213,B3214,"f",FALSE)</f>
        <v>62152</v>
      </c>
      <c r="I3214" s="49">
        <f>_xll.qlInterestRateIndexValueDate(Index1M,$H3214)</f>
        <v>62156</v>
      </c>
      <c r="J3214" s="52">
        <f>IFERROR(_xll.qlIndexFixing(Index1M,$H3214,TRUE,_xll.ohTrigger(RecalcTrigger,Trigger1M)),NA())</f>
        <v>1.8522227833139265E-2</v>
      </c>
      <c r="K3214" s="52">
        <f>IFERROR(_xll.qlIndexFixing(ONIndex1M,I3214,TRUE,_xll.ohTrigger(RecalcTrigger,Trigger1M)),NA())</f>
        <v>1.8507948064927504E-2</v>
      </c>
      <c r="L3214" s="52">
        <f>IFERROR(_xll.qlIndexFixing(Index3M,H3214,TRUE,_xll.ohTrigger(RecalcTrigger,Trigger3M)),NA())</f>
        <v>2.0092274159292427E-2</v>
      </c>
      <c r="M3214" s="52">
        <f>IFERROR(_xll.qlIndexFixing(ONIndex3M,I3214,TRUE,_xll.ohTrigger(RecalcTrigger,Trigger3M)),NA())</f>
        <v>2.0041424076140402E-2</v>
      </c>
      <c r="N3214" s="52">
        <f>IFERROR(_xll.qlIndexFixing(Index6M,$H3214,TRUE,_xll.ohTrigger(RecalcTrigger,Trigger6M)),NA())</f>
        <v>2.1658258053702806E-2</v>
      </c>
      <c r="O3214" s="52">
        <f>IFERROR(_xll.qlIndexFixing(ONIndex6M,I3214,TRUE,_xll.ohTrigger(RecalcTrigger,Trigger6M)),NA())</f>
        <v>2.15398515441656E-2</v>
      </c>
      <c r="P3214" s="52">
        <f>IFERROR(_xll.qlIndexFixing(Index1Y,$H3214,TRUE,_xll.ohTrigger(RecalcTrigger,Trigger1Y)),NA())</f>
        <v>2.3590450256685616E-2</v>
      </c>
      <c r="Q3214" s="52">
        <f>IFERROR(_xll.qlIndexFixing(ONIndex1Y,I3214,TRUE,_xll.ohTrigger(RecalcTrigger,Trigger1Y)),NA())</f>
        <v>2.3312735566074494E-2</v>
      </c>
    </row>
    <row r="3215" spans="2:17" x14ac:dyDescent="0.2">
      <c r="B3215" s="46" t="s">
        <v>51</v>
      </c>
      <c r="D3215" s="49">
        <f>_xll.qlCalendarAdvance(LocalCalendar,$D3214,B3215,"f",FALSE)</f>
        <v>62179</v>
      </c>
      <c r="E3215" s="49">
        <f>_xll.qlInterestRateIndexValueDate(IndexON,D3215)</f>
        <v>62179</v>
      </c>
      <c r="F3215" s="52">
        <f>IFERROR(_xll.qlIndexFixing(IndexON,D3215,TRUE,_xll.ohTrigger(RecalcTrigger,TriggerON)),NA())</f>
        <v>1.656125699202704E-2</v>
      </c>
      <c r="H3215" s="49">
        <f>_xll.qlCalendarAdvance(IborCalendar,$H3214,B3215,"f",FALSE)</f>
        <v>62159</v>
      </c>
      <c r="I3215" s="49">
        <f>_xll.qlInterestRateIndexValueDate(Index1M,$H3215)</f>
        <v>62163</v>
      </c>
      <c r="J3215" s="52">
        <f>IFERROR(_xll.qlIndexFixing(Index1M,$H3215,TRUE,_xll.ohTrigger(RecalcTrigger,Trigger1M)),NA())</f>
        <v>1.8522227833139265E-2</v>
      </c>
      <c r="K3215" s="52">
        <f>IFERROR(_xll.qlIndexFixing(ONIndex1M,I3215,TRUE,_xll.ohTrigger(RecalcTrigger,Trigger1M)),NA())</f>
        <v>1.8507948064927504E-2</v>
      </c>
      <c r="L3215" s="52">
        <f>IFERROR(_xll.qlIndexFixing(Index3M,H3215,TRUE,_xll.ohTrigger(RecalcTrigger,Trigger3M)),NA())</f>
        <v>2.0092274159292427E-2</v>
      </c>
      <c r="M3215" s="52">
        <f>IFERROR(_xll.qlIndexFixing(ONIndex3M,I3215,TRUE,_xll.ohTrigger(RecalcTrigger,Trigger3M)),NA())</f>
        <v>2.0041424076140402E-2</v>
      </c>
      <c r="N3215" s="52">
        <f>IFERROR(_xll.qlIndexFixing(Index6M,$H3215,TRUE,_xll.ohTrigger(RecalcTrigger,Trigger6M)),NA())</f>
        <v>2.1658262031370133E-2</v>
      </c>
      <c r="O3215" s="52">
        <f>IFERROR(_xll.qlIndexFixing(ONIndex6M,I3215,TRUE,_xll.ohTrigger(RecalcTrigger,Trigger6M)),NA())</f>
        <v>2.153985564536498E-2</v>
      </c>
      <c r="P3215" s="52">
        <f>IFERROR(_xll.qlIndexFixing(Index1Y,$H3215,TRUE,_xll.ohTrigger(RecalcTrigger,Trigger1Y)),NA())</f>
        <v>2.359047965097098E-2</v>
      </c>
      <c r="Q3215" s="52">
        <f>IFERROR(_xll.qlIndexFixing(ONIndex1Y,I3215,TRUE,_xll.ohTrigger(RecalcTrigger,Trigger1Y)),NA())</f>
        <v>2.331276680228811E-2</v>
      </c>
    </row>
    <row r="3216" spans="2:17" x14ac:dyDescent="0.2">
      <c r="B3216" s="46" t="s">
        <v>51</v>
      </c>
      <c r="D3216" s="49">
        <f>_xll.qlCalendarAdvance(LocalCalendar,$D3215,B3216,"f",FALSE)</f>
        <v>62186</v>
      </c>
      <c r="E3216" s="49">
        <f>_xll.qlInterestRateIndexValueDate(IndexON,D3216)</f>
        <v>62186</v>
      </c>
      <c r="F3216" s="52">
        <f>IFERROR(_xll.qlIndexFixing(IndexON,D3216,TRUE,_xll.ohTrigger(RecalcTrigger,TriggerON)),NA())</f>
        <v>1.656125699202704E-2</v>
      </c>
      <c r="H3216" s="49">
        <f>_xll.qlCalendarAdvance(IborCalendar,$H3215,B3216,"f",FALSE)</f>
        <v>62166</v>
      </c>
      <c r="I3216" s="49">
        <f>_xll.qlInterestRateIndexValueDate(Index1M,$H3216)</f>
        <v>62170</v>
      </c>
      <c r="J3216" s="52">
        <f>IFERROR(_xll.qlIndexFixing(Index1M,$H3216,TRUE,_xll.ohTrigger(RecalcTrigger,Trigger1M)),NA())</f>
        <v>1.8522227833139265E-2</v>
      </c>
      <c r="K3216" s="52">
        <f>IFERROR(_xll.qlIndexFixing(ONIndex1M,I3216,TRUE,_xll.ohTrigger(RecalcTrigger,Trigger1M)),NA())</f>
        <v>1.8507948064847568E-2</v>
      </c>
      <c r="L3216" s="52">
        <f>IFERROR(_xll.qlIndexFixing(Index3M,H3216,TRUE,_xll.ohTrigger(RecalcTrigger,Trigger3M)),NA())</f>
        <v>2.0092274159292427E-2</v>
      </c>
      <c r="M3216" s="52">
        <f>IFERROR(_xll.qlIndexFixing(ONIndex3M,I3216,TRUE,_xll.ohTrigger(RecalcTrigger,Trigger3M)),NA())</f>
        <v>2.0041424076140402E-2</v>
      </c>
      <c r="N3216" s="52">
        <f>IFERROR(_xll.qlIndexFixing(Index6M,$H3216,TRUE,_xll.ohTrigger(RecalcTrigger,Trigger6M)),NA())</f>
        <v>2.1658265996136909E-2</v>
      </c>
      <c r="O3216" s="52">
        <f>IFERROR(_xll.qlIndexFixing(ONIndex6M,I3216,TRUE,_xll.ohTrigger(RecalcTrigger,Trigger6M)),NA())</f>
        <v>2.1539859733614719E-2</v>
      </c>
      <c r="P3216" s="52">
        <f>IFERROR(_xll.qlIndexFixing(Index1Y,$H3216,TRUE,_xll.ohTrigger(RecalcTrigger,Trigger1Y)),NA())</f>
        <v>2.3590508945759602E-2</v>
      </c>
      <c r="Q3216" s="52">
        <f>IFERROR(_xll.qlIndexFixing(ONIndex1Y,I3216,TRUE,_xll.ohTrigger(RecalcTrigger,Trigger1Y)),NA())</f>
        <v>2.3312797941139607E-2</v>
      </c>
    </row>
    <row r="3217" spans="2:17" x14ac:dyDescent="0.2">
      <c r="B3217" s="46" t="s">
        <v>51</v>
      </c>
      <c r="D3217" s="49">
        <f>_xll.qlCalendarAdvance(LocalCalendar,$D3216,B3217,"f",FALSE)</f>
        <v>62193</v>
      </c>
      <c r="E3217" s="49">
        <f>_xll.qlInterestRateIndexValueDate(IndexON,D3217)</f>
        <v>62193</v>
      </c>
      <c r="F3217" s="52">
        <f>IFERROR(_xll.qlIndexFixing(IndexON,D3217,TRUE,_xll.ohTrigger(RecalcTrigger,TriggerON)),NA())</f>
        <v>1.656125699202704E-2</v>
      </c>
      <c r="H3217" s="49">
        <f>_xll.qlCalendarAdvance(IborCalendar,$H3216,B3217,"f",FALSE)</f>
        <v>62173</v>
      </c>
      <c r="I3217" s="49">
        <f>_xll.qlInterestRateIndexValueDate(Index1M,$H3217)</f>
        <v>62177</v>
      </c>
      <c r="J3217" s="52">
        <f>IFERROR(_xll.qlIndexFixing(Index1M,$H3217,TRUE,_xll.ohTrigger(RecalcTrigger,Trigger1M)),NA())</f>
        <v>1.8522227833136687E-2</v>
      </c>
      <c r="K3217" s="52">
        <f>IFERROR(_xll.qlIndexFixing(ONIndex1M,I3217,TRUE,_xll.ohTrigger(RecalcTrigger,Trigger1M)),NA())</f>
        <v>1.8507948064927504E-2</v>
      </c>
      <c r="L3217" s="52">
        <f>IFERROR(_xll.qlIndexFixing(Index3M,H3217,TRUE,_xll.ohTrigger(RecalcTrigger,Trigger3M)),NA())</f>
        <v>2.0092274159291559E-2</v>
      </c>
      <c r="M3217" s="52">
        <f>IFERROR(_xll.qlIndexFixing(ONIndex3M,I3217,TRUE,_xll.ohTrigger(RecalcTrigger,Trigger3M)),NA())</f>
        <v>2.0041424076140402E-2</v>
      </c>
      <c r="N3217" s="52">
        <f>IFERROR(_xll.qlIndexFixing(Index6M,$H3217,TRUE,_xll.ohTrigger(RecalcTrigger,Trigger6M)),NA())</f>
        <v>2.1658269948004873E-2</v>
      </c>
      <c r="O3217" s="52">
        <f>IFERROR(_xll.qlIndexFixing(ONIndex6M,I3217,TRUE,_xll.ohTrigger(RecalcTrigger,Trigger6M)),NA())</f>
        <v>2.1539863809314497E-2</v>
      </c>
      <c r="P3217" s="52">
        <f>IFERROR(_xll.qlIndexFixing(Index1Y,$H3217,TRUE,_xll.ohTrigger(RecalcTrigger,Trigger1Y)),NA())</f>
        <v>2.359053814105214E-2</v>
      </c>
      <c r="Q3217" s="52">
        <f>IFERROR(_xll.qlIndexFixing(ONIndex1Y,I3217,TRUE,_xll.ohTrigger(RecalcTrigger,Trigger1Y)),NA())</f>
        <v>2.3312828983028666E-2</v>
      </c>
    </row>
    <row r="3218" spans="2:17" x14ac:dyDescent="0.2">
      <c r="B3218" s="46" t="s">
        <v>51</v>
      </c>
      <c r="D3218" s="49">
        <f>_xll.qlCalendarAdvance(LocalCalendar,$D3217,B3218,"f",FALSE)</f>
        <v>62200</v>
      </c>
      <c r="E3218" s="49">
        <f>_xll.qlInterestRateIndexValueDate(IndexON,D3218)</f>
        <v>62200</v>
      </c>
      <c r="F3218" s="52">
        <f>IFERROR(_xll.qlIndexFixing(IndexON,D3218,TRUE,_xll.ohTrigger(RecalcTrigger,TriggerON)),NA())</f>
        <v>1.6561256992106976E-2</v>
      </c>
      <c r="H3218" s="49">
        <f>_xll.qlCalendarAdvance(IborCalendar,$H3217,B3218,"f",FALSE)</f>
        <v>62184</v>
      </c>
      <c r="I3218" s="49">
        <f>_xll.qlInterestRateIndexValueDate(Index1M,$H3218)</f>
        <v>62186</v>
      </c>
      <c r="J3218" s="52">
        <f>IFERROR(_xll.qlIndexFixing(Index1M,$H3218,TRUE,_xll.ohTrigger(RecalcTrigger,Trigger1M)),NA())</f>
        <v>1.8523180339879181E-2</v>
      </c>
      <c r="K3218" s="52">
        <f>IFERROR(_xll.qlIndexFixing(ONIndex1M,I3218,TRUE,_xll.ohTrigger(RecalcTrigger,Trigger1M)),NA())</f>
        <v>1.8507948064927504E-2</v>
      </c>
      <c r="L3218" s="52">
        <f>IFERROR(_xll.qlIndexFixing(Index3M,H3218,TRUE,_xll.ohTrigger(RecalcTrigger,Trigger3M)),NA())</f>
        <v>2.0091714433166406E-2</v>
      </c>
      <c r="M3218" s="52">
        <f>IFERROR(_xll.qlIndexFixing(ONIndex3M,I3218,TRUE,_xll.ohTrigger(RecalcTrigger,Trigger3M)),NA())</f>
        <v>2.0041424076140402E-2</v>
      </c>
      <c r="N3218" s="52">
        <f>IFERROR(_xll.qlIndexFixing(Index6M,$H3218,TRUE,_xll.ohTrigger(RecalcTrigger,Trigger6M)),NA())</f>
        <v>2.1657625635916361E-2</v>
      </c>
      <c r="O3218" s="52">
        <f>IFERROR(_xll.qlIndexFixing(ONIndex6M,I3218,TRUE,_xll.ohTrigger(RecalcTrigger,Trigger6M)),NA())</f>
        <v>2.1539869030577918E-2</v>
      </c>
      <c r="P3218" s="52">
        <f>IFERROR(_xll.qlIndexFixing(Index1Y,$H3218,TRUE,_xll.ohTrigger(RecalcTrigger,Trigger1Y)),NA())</f>
        <v>2.3590575531658477E-2</v>
      </c>
      <c r="Q3218" s="52">
        <f>IFERROR(_xll.qlIndexFixing(ONIndex1Y,I3218,TRUE,_xll.ohTrigger(RecalcTrigger,Trigger1Y)),NA())</f>
        <v>2.3312868751137472E-2</v>
      </c>
    </row>
    <row r="3219" spans="2:17" x14ac:dyDescent="0.2">
      <c r="B3219" s="46" t="s">
        <v>51</v>
      </c>
      <c r="D3219" s="49">
        <f>_xll.qlCalendarAdvance(LocalCalendar,$D3218,B3219,"f",FALSE)</f>
        <v>62207</v>
      </c>
      <c r="E3219" s="49">
        <f>_xll.qlInterestRateIndexValueDate(IndexON,D3219)</f>
        <v>62207</v>
      </c>
      <c r="F3219" s="52">
        <f>IFERROR(_xll.qlIndexFixing(IndexON,D3219,TRUE,_xll.ohTrigger(RecalcTrigger,TriggerON)),NA())</f>
        <v>1.6561256992106976E-2</v>
      </c>
      <c r="H3219" s="49">
        <f>_xll.qlCalendarAdvance(IborCalendar,$H3218,B3219,"f",FALSE)</f>
        <v>62191</v>
      </c>
      <c r="I3219" s="49">
        <f>_xll.qlInterestRateIndexValueDate(Index1M,$H3219)</f>
        <v>62193</v>
      </c>
      <c r="J3219" s="52">
        <f>IFERROR(_xll.qlIndexFixing(Index1M,$H3219,TRUE,_xll.ohTrigger(RecalcTrigger,Trigger1M)),NA())</f>
        <v>1.8522704078343666E-2</v>
      </c>
      <c r="K3219" s="52">
        <f>IFERROR(_xll.qlIndexFixing(ONIndex1M,I3219,TRUE,_xll.ohTrigger(RecalcTrigger,Trigger1M)),NA())</f>
        <v>1.8507948064927504E-2</v>
      </c>
      <c r="L3219" s="52">
        <f>IFERROR(_xll.qlIndexFixing(Index3M,H3219,TRUE,_xll.ohTrigger(RecalcTrigger,Trigger3M)),NA())</f>
        <v>2.0091714433166406E-2</v>
      </c>
      <c r="M3219" s="52">
        <f>IFERROR(_xll.qlIndexFixing(ONIndex3M,I3219,TRUE,_xll.ohTrigger(RecalcTrigger,Trigger3M)),NA())</f>
        <v>2.0041424076140402E-2</v>
      </c>
      <c r="N3219" s="52">
        <f>IFERROR(_xll.qlIndexFixing(Index6M,$H3219,TRUE,_xll.ohTrigger(RecalcTrigger,Trigger6M)),NA())</f>
        <v>2.1657629558986317E-2</v>
      </c>
      <c r="O3219" s="52">
        <f>IFERROR(_xll.qlIndexFixing(ONIndex6M,I3219,TRUE,_xll.ohTrigger(RecalcTrigger,Trigger6M)),NA())</f>
        <v>2.1539873077021099E-2</v>
      </c>
      <c r="P3219" s="52">
        <f>IFERROR(_xll.qlIndexFixing(Index1Y,$H3219,TRUE,_xll.ohTrigger(RecalcTrigger,Trigger1Y)),NA())</f>
        <v>2.3590604499530744E-2</v>
      </c>
      <c r="Q3219" s="52">
        <f>IFERROR(_xll.qlIndexFixing(ONIndex1Y,I3219,TRUE,_xll.ohTrigger(RecalcTrigger,Trigger1Y)),NA())</f>
        <v>2.3312899570724355E-2</v>
      </c>
    </row>
    <row r="3220" spans="2:17" x14ac:dyDescent="0.2">
      <c r="B3220" s="46" t="s">
        <v>51</v>
      </c>
      <c r="D3220" s="49">
        <f>_xll.qlCalendarAdvance(LocalCalendar,$D3219,B3220,"f",FALSE)</f>
        <v>62214</v>
      </c>
      <c r="E3220" s="49">
        <f>_xll.qlInterestRateIndexValueDate(IndexON,D3220)</f>
        <v>62214</v>
      </c>
      <c r="F3220" s="52">
        <f>IFERROR(_xll.qlIndexFixing(IndexON,D3220,TRUE,_xll.ohTrigger(RecalcTrigger,TriggerON)),NA())</f>
        <v>1.656125699202704E-2</v>
      </c>
      <c r="H3220" s="49">
        <f>_xll.qlCalendarAdvance(IborCalendar,$H3219,B3220,"f",FALSE)</f>
        <v>62198</v>
      </c>
      <c r="I3220" s="49">
        <f>_xll.qlInterestRateIndexValueDate(Index1M,$H3220)</f>
        <v>62200</v>
      </c>
      <c r="J3220" s="52">
        <f>IFERROR(_xll.qlIndexFixing(Index1M,$H3220,TRUE,_xll.ohTrigger(RecalcTrigger,Trigger1M)),NA())</f>
        <v>1.8522704078343666E-2</v>
      </c>
      <c r="K3220" s="52">
        <f>IFERROR(_xll.qlIndexFixing(ONIndex1M,I3220,TRUE,_xll.ohTrigger(RecalcTrigger,Trigger1M)),NA())</f>
        <v>1.8507948064927504E-2</v>
      </c>
      <c r="L3220" s="52">
        <f>IFERROR(_xll.qlIndexFixing(Index3M,H3220,TRUE,_xll.ohTrigger(RecalcTrigger,Trigger3M)),NA())</f>
        <v>2.0091714433166406E-2</v>
      </c>
      <c r="M3220" s="52">
        <f>IFERROR(_xll.qlIndexFixing(ONIndex3M,I3220,TRUE,_xll.ohTrigger(RecalcTrigger,Trigger3M)),NA())</f>
        <v>2.0041424076140402E-2</v>
      </c>
      <c r="N3220" s="52">
        <f>IFERROR(_xll.qlIndexFixing(Index6M,$H3220,TRUE,_xll.ohTrigger(RecalcTrigger,Trigger6M)),NA())</f>
        <v>2.1657633469158177E-2</v>
      </c>
      <c r="O3220" s="52">
        <f>IFERROR(_xll.qlIndexFixing(ONIndex6M,I3220,TRUE,_xll.ohTrigger(RecalcTrigger,Trigger6M)),NA())</f>
        <v>2.1539877110914318E-2</v>
      </c>
      <c r="P3220" s="52">
        <f>IFERROR(_xll.qlIndexFixing(Index1Y,$H3220,TRUE,_xll.ohTrigger(RecalcTrigger,Trigger1Y)),NA())</f>
        <v>2.359370902407806E-2</v>
      </c>
      <c r="Q3220" s="52">
        <f>IFERROR(_xll.qlIndexFixing(ONIndex1Y,I3220,TRUE,_xll.ohTrigger(RecalcTrigger,Trigger1Y)),NA())</f>
        <v>2.3312930293268863E-2</v>
      </c>
    </row>
    <row r="3221" spans="2:17" x14ac:dyDescent="0.2">
      <c r="B3221" s="46" t="s">
        <v>51</v>
      </c>
      <c r="D3221" s="49">
        <f>_xll.qlCalendarAdvance(LocalCalendar,$D3220,B3221,"f",FALSE)</f>
        <v>62221</v>
      </c>
      <c r="E3221" s="49">
        <f>_xll.qlInterestRateIndexValueDate(IndexON,D3221)</f>
        <v>62221</v>
      </c>
      <c r="F3221" s="52">
        <f>IFERROR(_xll.qlIndexFixing(IndexON,D3221,TRUE,_xll.ohTrigger(RecalcTrigger,TriggerON)),NA())</f>
        <v>1.656125699202704E-2</v>
      </c>
      <c r="H3221" s="49">
        <f>_xll.qlCalendarAdvance(IborCalendar,$H3220,B3221,"f",FALSE)</f>
        <v>62205</v>
      </c>
      <c r="I3221" s="49">
        <f>_xll.qlInterestRateIndexValueDate(Index1M,$H3221)</f>
        <v>62207</v>
      </c>
      <c r="J3221" s="52">
        <f>IFERROR(_xll.qlIndexFixing(Index1M,$H3221,TRUE,_xll.ohTrigger(RecalcTrigger,Trigger1M)),NA())</f>
        <v>1.8523180339876755E-2</v>
      </c>
      <c r="K3221" s="52">
        <f>IFERROR(_xll.qlIndexFixing(ONIndex1M,I3221,TRUE,_xll.ohTrigger(RecalcTrigger,Trigger1M)),NA())</f>
        <v>1.8507948064927504E-2</v>
      </c>
      <c r="L3221" s="52">
        <f>IFERROR(_xll.qlIndexFixing(Index3M,H3221,TRUE,_xll.ohTrigger(RecalcTrigger,Trigger3M)),NA())</f>
        <v>2.0091714433166406E-2</v>
      </c>
      <c r="M3221" s="52">
        <f>IFERROR(_xll.qlIndexFixing(ONIndex3M,I3221,TRUE,_xll.ohTrigger(RecalcTrigger,Trigger3M)),NA())</f>
        <v>2.0041424076220338E-2</v>
      </c>
      <c r="N3221" s="52">
        <f>IFERROR(_xll.qlIndexFixing(Index6M,$H3221,TRUE,_xll.ohTrigger(RecalcTrigger,Trigger6M)),NA())</f>
        <v>2.1657637366430189E-2</v>
      </c>
      <c r="O3221" s="52">
        <f>IFERROR(_xll.qlIndexFixing(ONIndex6M,I3221,TRUE,_xll.ohTrigger(RecalcTrigger,Trigger6M)),NA())</f>
        <v>2.1539881131698024E-2</v>
      </c>
      <c r="P3221" s="52">
        <f>IFERROR(_xll.qlIndexFixing(Index1Y,$H3221,TRUE,_xll.ohTrigger(RecalcTrigger,Trigger1Y)),NA())</f>
        <v>2.3590662136787025E-2</v>
      </c>
      <c r="Q3221" s="52">
        <f>IFERROR(_xll.qlIndexFixing(ONIndex1Y,I3221,TRUE,_xll.ohTrigger(RecalcTrigger,Trigger1Y)),NA())</f>
        <v>2.3312960918611125E-2</v>
      </c>
    </row>
    <row r="3222" spans="2:17" x14ac:dyDescent="0.2">
      <c r="B3222" s="46" t="s">
        <v>51</v>
      </c>
      <c r="D3222" s="49">
        <f>_xll.qlCalendarAdvance(LocalCalendar,$D3221,B3222,"f",FALSE)</f>
        <v>62228</v>
      </c>
      <c r="E3222" s="49">
        <f>_xll.qlInterestRateIndexValueDate(IndexON,D3222)</f>
        <v>62228</v>
      </c>
      <c r="F3222" s="52">
        <f>IFERROR(_xll.qlIndexFixing(IndexON,D3222,TRUE,_xll.ohTrigger(RecalcTrigger,TriggerON)),NA())</f>
        <v>1.656125699202704E-2</v>
      </c>
      <c r="H3222" s="49">
        <f>_xll.qlCalendarAdvance(IborCalendar,$H3221,B3222,"f",FALSE)</f>
        <v>62212</v>
      </c>
      <c r="I3222" s="49">
        <f>_xll.qlInterestRateIndexValueDate(Index1M,$H3222)</f>
        <v>62214</v>
      </c>
      <c r="J3222" s="52">
        <f>IFERROR(_xll.qlIndexFixing(Index1M,$H3222,TRUE,_xll.ohTrigger(RecalcTrigger,Trigger1M)),NA())</f>
        <v>1.8522704078346164E-2</v>
      </c>
      <c r="K3222" s="52">
        <f>IFERROR(_xll.qlIndexFixing(ONIndex1M,I3222,TRUE,_xll.ohTrigger(RecalcTrigger,Trigger1M)),NA())</f>
        <v>1.8507948064927504E-2</v>
      </c>
      <c r="L3222" s="52">
        <f>IFERROR(_xll.qlIndexFixing(Index3M,H3222,TRUE,_xll.ohTrigger(RecalcTrigger,Trigger3M)),NA())</f>
        <v>2.0092274159292427E-2</v>
      </c>
      <c r="M3222" s="52">
        <f>IFERROR(_xll.qlIndexFixing(ONIndex3M,I3222,TRUE,_xll.ohTrigger(RecalcTrigger,Trigger3M)),NA())</f>
        <v>2.0041424076060466E-2</v>
      </c>
      <c r="N3222" s="52">
        <f>IFERROR(_xll.qlIndexFixing(Index6M,$H3222,TRUE,_xll.ohTrigger(RecalcTrigger,Trigger6M)),NA())</f>
        <v>2.1659589442451516E-2</v>
      </c>
      <c r="O3222" s="52">
        <f>IFERROR(_xll.qlIndexFixing(ONIndex6M,I3222,TRUE,_xll.ohTrigger(RecalcTrigger,Trigger6M)),NA())</f>
        <v>2.1539885139851833E-2</v>
      </c>
      <c r="P3222" s="52">
        <f>IFERROR(_xll.qlIndexFixing(Index1Y,$H3222,TRUE,_xll.ohTrigger(RecalcTrigger,Trigger1Y)),NA())</f>
        <v>2.3590690806170826E-2</v>
      </c>
      <c r="Q3222" s="52">
        <f>IFERROR(_xll.qlIndexFixing(ONIndex1Y,I3222,TRUE,_xll.ohTrigger(RecalcTrigger,Trigger1Y)),NA())</f>
        <v>2.3312991446831077E-2</v>
      </c>
    </row>
    <row r="3223" spans="2:17" x14ac:dyDescent="0.2">
      <c r="B3223" s="46" t="s">
        <v>51</v>
      </c>
      <c r="D3223" s="49">
        <f>_xll.qlCalendarAdvance(LocalCalendar,$D3222,B3223,"f",FALSE)</f>
        <v>62235</v>
      </c>
      <c r="E3223" s="49">
        <f>_xll.qlInterestRateIndexValueDate(IndexON,D3223)</f>
        <v>62235</v>
      </c>
      <c r="F3223" s="52">
        <f>IFERROR(_xll.qlIndexFixing(IndexON,D3223,TRUE,_xll.ohTrigger(RecalcTrigger,TriggerON)),NA())</f>
        <v>1.6561256991947104E-2</v>
      </c>
      <c r="H3223" s="49">
        <f>_xll.qlCalendarAdvance(IborCalendar,$H3222,B3223,"f",FALSE)</f>
        <v>62219</v>
      </c>
      <c r="I3223" s="49">
        <f>_xll.qlInterestRateIndexValueDate(Index1M,$H3223)</f>
        <v>62221</v>
      </c>
      <c r="J3223" s="52">
        <f>IFERROR(_xll.qlIndexFixing(Index1M,$H3223,TRUE,_xll.ohTrigger(RecalcTrigger,Trigger1M)),NA())</f>
        <v>1.8522704078346164E-2</v>
      </c>
      <c r="K3223" s="52">
        <f>IFERROR(_xll.qlIndexFixing(ONIndex1M,I3223,TRUE,_xll.ohTrigger(RecalcTrigger,Trigger1M)),NA())</f>
        <v>1.8507948064927504E-2</v>
      </c>
      <c r="L3223" s="52">
        <f>IFERROR(_xll.qlIndexFixing(Index3M,H3223,TRUE,_xll.ohTrigger(RecalcTrigger,Trigger3M)),NA())</f>
        <v>2.0092274159291559E-2</v>
      </c>
      <c r="M3223" s="52">
        <f>IFERROR(_xll.qlIndexFixing(ONIndex3M,I3223,TRUE,_xll.ohTrigger(RecalcTrigger,Trigger3M)),NA())</f>
        <v>2.0041424076140402E-2</v>
      </c>
      <c r="N3223" s="52">
        <f>IFERROR(_xll.qlIndexFixing(Index6M,$H3223,TRUE,_xll.ohTrigger(RecalcTrigger,Trigger6M)),NA())</f>
        <v>2.1659593311856525E-2</v>
      </c>
      <c r="O3223" s="52">
        <f>IFERROR(_xll.qlIndexFixing(ONIndex6M,I3223,TRUE,_xll.ohTrigger(RecalcTrigger,Trigger6M)),NA())</f>
        <v>2.1539889135295809E-2</v>
      </c>
      <c r="P3223" s="52">
        <f>IFERROR(_xll.qlIndexFixing(Index1Y,$H3223,TRUE,_xll.ohTrigger(RecalcTrigger,Trigger1Y)),NA())</f>
        <v>2.3590719376058323E-2</v>
      </c>
      <c r="Q3223" s="52">
        <f>IFERROR(_xll.qlIndexFixing(ONIndex1Y,I3223,TRUE,_xll.ohTrigger(RecalcTrigger,Trigger1Y)),NA())</f>
        <v>2.3313021877688911E-2</v>
      </c>
    </row>
    <row r="3224" spans="2:17" x14ac:dyDescent="0.2">
      <c r="B3224" s="46" t="s">
        <v>51</v>
      </c>
      <c r="D3224" s="49">
        <f>_xll.qlCalendarAdvance(LocalCalendar,$D3223,B3224,"f",FALSE)</f>
        <v>62242</v>
      </c>
      <c r="E3224" s="49">
        <f>_xll.qlInterestRateIndexValueDate(IndexON,D3224)</f>
        <v>62242</v>
      </c>
      <c r="F3224" s="52">
        <f>IFERROR(_xll.qlIndexFixing(IndexON,D3224,TRUE,_xll.ohTrigger(RecalcTrigger,TriggerON)),NA())</f>
        <v>1.656125699202704E-2</v>
      </c>
      <c r="H3224" s="49">
        <f>_xll.qlCalendarAdvance(IborCalendar,$H3223,B3224,"f",FALSE)</f>
        <v>62226</v>
      </c>
      <c r="I3224" s="49">
        <f>_xll.qlInterestRateIndexValueDate(Index1M,$H3224)</f>
        <v>62228</v>
      </c>
      <c r="J3224" s="52">
        <f>IFERROR(_xll.qlIndexFixing(Index1M,$H3224,TRUE,_xll.ohTrigger(RecalcTrigger,Trigger1M)),NA())</f>
        <v>1.8522704078348662E-2</v>
      </c>
      <c r="K3224" s="52">
        <f>IFERROR(_xll.qlIndexFixing(ONIndex1M,I3224,TRUE,_xll.ohTrigger(RecalcTrigger,Trigger1M)),NA())</f>
        <v>1.8507948064927504E-2</v>
      </c>
      <c r="L3224" s="52">
        <f>IFERROR(_xll.qlIndexFixing(Index3M,H3224,TRUE,_xll.ohTrigger(RecalcTrigger,Trigger3M)),NA())</f>
        <v>2.0092274159292427E-2</v>
      </c>
      <c r="M3224" s="52">
        <f>IFERROR(_xll.qlIndexFixing(ONIndex3M,I3224,TRUE,_xll.ohTrigger(RecalcTrigger,Trigger3M)),NA())</f>
        <v>2.0041424076140402E-2</v>
      </c>
      <c r="N3224" s="52">
        <f>IFERROR(_xll.qlIndexFixing(Index6M,$H3224,TRUE,_xll.ohTrigger(RecalcTrigger,Trigger6M)),NA())</f>
        <v>2.165959716836089E-2</v>
      </c>
      <c r="O3224" s="52">
        <f>IFERROR(_xll.qlIndexFixing(ONIndex6M,I3224,TRUE,_xll.ohTrigger(RecalcTrigger,Trigger6M)),NA())</f>
        <v>2.1539893117950015E-2</v>
      </c>
      <c r="P3224" s="52">
        <f>IFERROR(_xll.qlIndexFixing(Index1Y,$H3224,TRUE,_xll.ohTrigger(RecalcTrigger,Trigger1Y)),NA())</f>
        <v>2.3590747846449517E-2</v>
      </c>
      <c r="Q3224" s="52">
        <f>IFERROR(_xll.qlIndexFixing(ONIndex1Y,I3224,TRUE,_xll.ohTrigger(RecalcTrigger,Trigger1Y)),NA())</f>
        <v>2.3313052211584306E-2</v>
      </c>
    </row>
    <row r="3225" spans="2:17" x14ac:dyDescent="0.2">
      <c r="B3225" s="46" t="s">
        <v>51</v>
      </c>
      <c r="D3225" s="49">
        <f>_xll.qlCalendarAdvance(LocalCalendar,$D3224,B3225,"f",FALSE)</f>
        <v>62249</v>
      </c>
      <c r="E3225" s="49">
        <f>_xll.qlInterestRateIndexValueDate(IndexON,D3225)</f>
        <v>62249</v>
      </c>
      <c r="F3225" s="52">
        <f>IFERROR(_xll.qlIndexFixing(IndexON,D3225,TRUE,_xll.ohTrigger(RecalcTrigger,TriggerON)),NA())</f>
        <v>1.6561256992106976E-2</v>
      </c>
      <c r="H3225" s="49">
        <f>_xll.qlCalendarAdvance(IborCalendar,$H3224,B3225,"f",FALSE)</f>
        <v>62233</v>
      </c>
      <c r="I3225" s="49">
        <f>_xll.qlInterestRateIndexValueDate(Index1M,$H3225)</f>
        <v>62235</v>
      </c>
      <c r="J3225" s="52">
        <f>IFERROR(_xll.qlIndexFixing(Index1M,$H3225,TRUE,_xll.ohTrigger(RecalcTrigger,Trigger1M)),NA())</f>
        <v>1.8522704078346164E-2</v>
      </c>
      <c r="K3225" s="52">
        <f>IFERROR(_xll.qlIndexFixing(ONIndex1M,I3225,TRUE,_xll.ohTrigger(RecalcTrigger,Trigger1M)),NA())</f>
        <v>1.8507948064927504E-2</v>
      </c>
      <c r="L3225" s="52">
        <f>IFERROR(_xll.qlIndexFixing(Index3M,H3225,TRUE,_xll.ohTrigger(RecalcTrigger,Trigger3M)),NA())</f>
        <v>2.0092274159292427E-2</v>
      </c>
      <c r="M3225" s="52">
        <f>IFERROR(_xll.qlIndexFixing(ONIndex3M,I3225,TRUE,_xll.ohTrigger(RecalcTrigger,Trigger3M)),NA())</f>
        <v>2.0041424076060466E-2</v>
      </c>
      <c r="N3225" s="52">
        <f>IFERROR(_xll.qlIndexFixing(Index6M,$H3225,TRUE,_xll.ohTrigger(RecalcTrigger,Trigger6M)),NA())</f>
        <v>2.1659601011964173E-2</v>
      </c>
      <c r="O3225" s="52">
        <f>IFERROR(_xll.qlIndexFixing(ONIndex6M,I3225,TRUE,_xll.ohTrigger(RecalcTrigger,Trigger6M)),NA())</f>
        <v>2.1539897087974325E-2</v>
      </c>
      <c r="P3225" s="52">
        <f>IFERROR(_xll.qlIndexFixing(Index1Y,$H3225,TRUE,_xll.ohTrigger(RecalcTrigger,Trigger1Y)),NA())</f>
        <v>2.3590776217344192E-2</v>
      </c>
      <c r="Q3225" s="52">
        <f>IFERROR(_xll.qlIndexFixing(ONIndex1Y,I3225,TRUE,_xll.ohTrigger(RecalcTrigger,Trigger1Y)),NA())</f>
        <v>2.3313082448117584E-2</v>
      </c>
    </row>
    <row r="3226" spans="2:17" x14ac:dyDescent="0.2">
      <c r="B3226" s="46" t="s">
        <v>51</v>
      </c>
      <c r="D3226" s="49">
        <f>_xll.qlCalendarAdvance(LocalCalendar,$D3225,B3226,"f",FALSE)</f>
        <v>62256</v>
      </c>
      <c r="E3226" s="49">
        <f>_xll.qlInterestRateIndexValueDate(IndexON,D3226)</f>
        <v>62256</v>
      </c>
      <c r="F3226" s="52">
        <f>IFERROR(_xll.qlIndexFixing(IndexON,D3226,TRUE,_xll.ohTrigger(RecalcTrigger,TriggerON)),NA())</f>
        <v>1.6561256992106976E-2</v>
      </c>
      <c r="H3226" s="49">
        <f>_xll.qlCalendarAdvance(IborCalendar,$H3225,B3226,"f",FALSE)</f>
        <v>62240</v>
      </c>
      <c r="I3226" s="49">
        <f>_xll.qlInterestRateIndexValueDate(Index1M,$H3226)</f>
        <v>62242</v>
      </c>
      <c r="J3226" s="52">
        <f>IFERROR(_xll.qlIndexFixing(Index1M,$H3226,TRUE,_xll.ohTrigger(RecalcTrigger,Trigger1M)),NA())</f>
        <v>1.8522704078343666E-2</v>
      </c>
      <c r="K3226" s="52">
        <f>IFERROR(_xll.qlIndexFixing(ONIndex1M,I3226,TRUE,_xll.ohTrigger(RecalcTrigger,Trigger1M)),NA())</f>
        <v>1.8507948064847568E-2</v>
      </c>
      <c r="L3226" s="52">
        <f>IFERROR(_xll.qlIndexFixing(Index3M,H3226,TRUE,_xll.ohTrigger(RecalcTrigger,Trigger3M)),NA())</f>
        <v>2.0092274159291559E-2</v>
      </c>
      <c r="M3226" s="52">
        <f>IFERROR(_xll.qlIndexFixing(ONIndex3M,I3226,TRUE,_xll.ohTrigger(RecalcTrigger,Trigger3M)),NA())</f>
        <v>2.0041424076060466E-2</v>
      </c>
      <c r="N3226" s="52">
        <f>IFERROR(_xll.qlIndexFixing(Index6M,$H3226,TRUE,_xll.ohTrigger(RecalcTrigger,Trigger6M)),NA())</f>
        <v>2.1657656659309615E-2</v>
      </c>
      <c r="O3226" s="52">
        <f>IFERROR(_xll.qlIndexFixing(ONIndex6M,I3226,TRUE,_xll.ohTrigger(RecalcTrigger,Trigger6M)),NA())</f>
        <v>2.153990104488912E-2</v>
      </c>
      <c r="P3226" s="52">
        <f>IFERROR(_xll.qlIndexFixing(Index1Y,$H3226,TRUE,_xll.ohTrigger(RecalcTrigger,Trigger1Y)),NA())</f>
        <v>2.3590804488742345E-2</v>
      </c>
      <c r="Q3226" s="52">
        <f>IFERROR(_xll.qlIndexFixing(ONIndex1Y,I3226,TRUE,_xll.ohTrigger(RecalcTrigger,Trigger1Y)),NA())</f>
        <v>2.3313112587528551E-2</v>
      </c>
    </row>
    <row r="3227" spans="2:17" x14ac:dyDescent="0.2">
      <c r="B3227" s="46" t="s">
        <v>51</v>
      </c>
      <c r="D3227" s="49">
        <f>_xll.qlCalendarAdvance(LocalCalendar,$D3226,B3227,"f",FALSE)</f>
        <v>62263</v>
      </c>
      <c r="E3227" s="49">
        <f>_xll.qlInterestRateIndexValueDate(IndexON,D3227)</f>
        <v>62263</v>
      </c>
      <c r="F3227" s="52">
        <f>IFERROR(_xll.qlIndexFixing(IndexON,D3227,TRUE,_xll.ohTrigger(RecalcTrigger,TriggerON)),NA())</f>
        <v>1.6561256991947104E-2</v>
      </c>
      <c r="H3227" s="49">
        <f>_xll.qlCalendarAdvance(IborCalendar,$H3226,B3227,"f",FALSE)</f>
        <v>62247</v>
      </c>
      <c r="I3227" s="49">
        <f>_xll.qlInterestRateIndexValueDate(Index1M,$H3227)</f>
        <v>62249</v>
      </c>
      <c r="J3227" s="52">
        <f>IFERROR(_xll.qlIndexFixing(Index1M,$H3227,TRUE,_xll.ohTrigger(RecalcTrigger,Trigger1M)),NA())</f>
        <v>1.8522704078346164E-2</v>
      </c>
      <c r="K3227" s="52">
        <f>IFERROR(_xll.qlIndexFixing(ONIndex1M,I3227,TRUE,_xll.ohTrigger(RecalcTrigger,Trigger1M)),NA())</f>
        <v>1.8507948064847568E-2</v>
      </c>
      <c r="L3227" s="52">
        <f>IFERROR(_xll.qlIndexFixing(Index3M,H3227,TRUE,_xll.ohTrigger(RecalcTrigger,Trigger3M)),NA())</f>
        <v>2.0092274159291559E-2</v>
      </c>
      <c r="M3227" s="52">
        <f>IFERROR(_xll.qlIndexFixing(ONIndex3M,I3227,TRUE,_xll.ohTrigger(RecalcTrigger,Trigger3M)),NA())</f>
        <v>2.0041424076060466E-2</v>
      </c>
      <c r="N3227" s="52">
        <f>IFERROR(_xll.qlIndexFixing(Index6M,$H3227,TRUE,_xll.ohTrigger(RecalcTrigger,Trigger6M)),NA())</f>
        <v>2.1657660479189111E-2</v>
      </c>
      <c r="O3227" s="52">
        <f>IFERROR(_xll.qlIndexFixing(ONIndex6M,I3227,TRUE,_xll.ohTrigger(RecalcTrigger,Trigger6M)),NA())</f>
        <v>2.1539904989253955E-2</v>
      </c>
      <c r="P3227" s="52">
        <f>IFERROR(_xll.qlIndexFixing(Index1Y,$H3227,TRUE,_xll.ohTrigger(RecalcTrigger,Trigger1Y)),NA())</f>
        <v>2.3590832660644854E-2</v>
      </c>
      <c r="Q3227" s="52">
        <f>IFERROR(_xll.qlIndexFixing(ONIndex1Y,I3227,TRUE,_xll.ohTrigger(RecalcTrigger,Trigger1Y)),NA())</f>
        <v>2.3313142629817207E-2</v>
      </c>
    </row>
    <row r="3228" spans="2:17" x14ac:dyDescent="0.2">
      <c r="B3228" s="46" t="s">
        <v>51</v>
      </c>
      <c r="D3228" s="49">
        <f>_xll.qlCalendarAdvance(LocalCalendar,$D3227,B3228,"f",FALSE)</f>
        <v>62270</v>
      </c>
      <c r="E3228" s="49">
        <f>_xll.qlInterestRateIndexValueDate(IndexON,D3228)</f>
        <v>62270</v>
      </c>
      <c r="F3228" s="52">
        <f>IFERROR(_xll.qlIndexFixing(IndexON,D3228,TRUE,_xll.ohTrigger(RecalcTrigger,TriggerON)),NA())</f>
        <v>1.656125699202704E-2</v>
      </c>
      <c r="H3228" s="49">
        <f>_xll.qlCalendarAdvance(IborCalendar,$H3227,B3228,"f",FALSE)</f>
        <v>62254</v>
      </c>
      <c r="I3228" s="49">
        <f>_xll.qlInterestRateIndexValueDate(Index1M,$H3228)</f>
        <v>62256</v>
      </c>
      <c r="J3228" s="52">
        <f>IFERROR(_xll.qlIndexFixing(Index1M,$H3228,TRUE,_xll.ohTrigger(RecalcTrigger,Trigger1M)),NA())</f>
        <v>1.8522704078346164E-2</v>
      </c>
      <c r="K3228" s="52">
        <f>IFERROR(_xll.qlIndexFixing(ONIndex1M,I3228,TRUE,_xll.ohTrigger(RecalcTrigger,Trigger1M)),NA())</f>
        <v>1.8507948064927504E-2</v>
      </c>
      <c r="L3228" s="52">
        <f>IFERROR(_xll.qlIndexFixing(Index3M,H3228,TRUE,_xll.ohTrigger(RecalcTrigger,Trigger3M)),NA())</f>
        <v>2.0092274159291559E-2</v>
      </c>
      <c r="M3228" s="52">
        <f>IFERROR(_xll.qlIndexFixing(ONIndex3M,I3228,TRUE,_xll.ohTrigger(RecalcTrigger,Trigger3M)),NA())</f>
        <v>2.0041424076140402E-2</v>
      </c>
      <c r="N3228" s="52">
        <f>IFERROR(_xll.qlIndexFixing(Index6M,$H3228,TRUE,_xll.ohTrigger(RecalcTrigger,Trigger6M)),NA())</f>
        <v>2.1657664286170508E-2</v>
      </c>
      <c r="O3228" s="52">
        <f>IFERROR(_xll.qlIndexFixing(ONIndex6M,I3228,TRUE,_xll.ohTrigger(RecalcTrigger,Trigger6M)),NA())</f>
        <v>2.1539908920988893E-2</v>
      </c>
      <c r="P3228" s="52">
        <f>IFERROR(_xll.qlIndexFixing(Index1Y,$H3228,TRUE,_xll.ohTrigger(RecalcTrigger,Trigger1Y)),NA())</f>
        <v>2.3590860733050407E-2</v>
      </c>
      <c r="Q3228" s="52">
        <f>IFERROR(_xll.qlIndexFixing(ONIndex1Y,I3228,TRUE,_xll.ohTrigger(RecalcTrigger,Trigger1Y)),NA())</f>
        <v>2.3313172574983554E-2</v>
      </c>
    </row>
    <row r="3229" spans="2:17" x14ac:dyDescent="0.2">
      <c r="B3229" s="46" t="s">
        <v>51</v>
      </c>
      <c r="D3229" s="49">
        <f>_xll.qlCalendarAdvance(LocalCalendar,$D3228,B3229,"f",FALSE)</f>
        <v>62277</v>
      </c>
      <c r="E3229" s="49">
        <f>_xll.qlInterestRateIndexValueDate(IndexON,D3229)</f>
        <v>62277</v>
      </c>
      <c r="F3229" s="52">
        <f>IFERROR(_xll.qlIndexFixing(IndexON,D3229,TRUE,_xll.ohTrigger(RecalcTrigger,TriggerON)),NA())</f>
        <v>1.6562399840562847E-2</v>
      </c>
      <c r="H3229" s="49">
        <f>_xll.qlCalendarAdvance(IborCalendar,$H3228,B3229,"f",FALSE)</f>
        <v>62261</v>
      </c>
      <c r="I3229" s="49">
        <f>_xll.qlInterestRateIndexValueDate(Index1M,$H3229)</f>
        <v>62263</v>
      </c>
      <c r="J3229" s="52">
        <f>IFERROR(_xll.qlIndexFixing(Index1M,$H3229,TRUE,_xll.ohTrigger(RecalcTrigger,Trigger1M)),NA())</f>
        <v>1.8522704078343666E-2</v>
      </c>
      <c r="K3229" s="52">
        <f>IFERROR(_xll.qlIndexFixing(ONIndex1M,I3229,TRUE,_xll.ohTrigger(RecalcTrigger,Trigger1M)),NA())</f>
        <v>1.8507948064927504E-2</v>
      </c>
      <c r="L3229" s="52">
        <f>IFERROR(_xll.qlIndexFixing(Index3M,H3229,TRUE,_xll.ohTrigger(RecalcTrigger,Trigger3M)),NA())</f>
        <v>2.0092274159292427E-2</v>
      </c>
      <c r="M3229" s="52">
        <f>IFERROR(_xll.qlIndexFixing(ONIndex3M,I3229,TRUE,_xll.ohTrigger(RecalcTrigger,Trigger3M)),NA())</f>
        <v>2.0041424076140402E-2</v>
      </c>
      <c r="N3229" s="52">
        <f>IFERROR(_xll.qlIndexFixing(Index6M,$H3229,TRUE,_xll.ohTrigger(RecalcTrigger,Trigger6M)),NA())</f>
        <v>2.1657668080252494E-2</v>
      </c>
      <c r="O3229" s="52">
        <f>IFERROR(_xll.qlIndexFixing(ONIndex6M,I3229,TRUE,_xll.ohTrigger(RecalcTrigger,Trigger6M)),NA())</f>
        <v>2.1539912839854125E-2</v>
      </c>
      <c r="P3229" s="52">
        <f>IFERROR(_xll.qlIndexFixing(Index1Y,$H3229,TRUE,_xll.ohTrigger(RecalcTrigger,Trigger1Y)),NA())</f>
        <v>2.3590888705959656E-2</v>
      </c>
      <c r="Q3229" s="52">
        <f>IFERROR(_xll.qlIndexFixing(ONIndex1Y,I3229,TRUE,_xll.ohTrigger(RecalcTrigger,Trigger1Y)),NA())</f>
        <v>2.3313202422867718E-2</v>
      </c>
    </row>
    <row r="3230" spans="2:17" x14ac:dyDescent="0.2">
      <c r="B3230" s="46" t="s">
        <v>51</v>
      </c>
      <c r="D3230" s="49">
        <f>_xll.qlCalendarAdvance(LocalCalendar,$D3229,B3230,"f",FALSE)</f>
        <v>62284</v>
      </c>
      <c r="E3230" s="49">
        <f>_xll.qlInterestRateIndexValueDate(IndexON,D3230)</f>
        <v>62284</v>
      </c>
      <c r="F3230" s="52">
        <f>IFERROR(_xll.qlIndexFixing(IndexON,D3230,TRUE,_xll.ohTrigger(RecalcTrigger,TriggerON)),NA())</f>
        <v>1.6561256992106976E-2</v>
      </c>
      <c r="H3230" s="49">
        <f>_xll.qlCalendarAdvance(IborCalendar,$H3229,B3230,"f",FALSE)</f>
        <v>62268</v>
      </c>
      <c r="I3230" s="49">
        <f>_xll.qlInterestRateIndexValueDate(Index1M,$H3230)</f>
        <v>62270</v>
      </c>
      <c r="J3230" s="52">
        <f>IFERROR(_xll.qlIndexFixing(Index1M,$H3230,TRUE,_xll.ohTrigger(RecalcTrigger,Trigger1M)),NA())</f>
        <v>1.8522704078343666E-2</v>
      </c>
      <c r="K3230" s="52">
        <f>IFERROR(_xll.qlIndexFixing(ONIndex1M,I3230,TRUE,_xll.ohTrigger(RecalcTrigger,Trigger1M)),NA())</f>
        <v>1.8507948064847568E-2</v>
      </c>
      <c r="L3230" s="52">
        <f>IFERROR(_xll.qlIndexFixing(Index3M,H3230,TRUE,_xll.ohTrigger(RecalcTrigger,Trigger3M)),NA())</f>
        <v>2.0092274159291559E-2</v>
      </c>
      <c r="M3230" s="52">
        <f>IFERROR(_xll.qlIndexFixing(ONIndex3M,I3230,TRUE,_xll.ohTrigger(RecalcTrigger,Trigger3M)),NA())</f>
        <v>2.0041424076060466E-2</v>
      </c>
      <c r="N3230" s="52">
        <f>IFERROR(_xll.qlIndexFixing(Index6M,$H3230,TRUE,_xll.ohTrigger(RecalcTrigger,Trigger6M)),NA())</f>
        <v>2.1659620036462282E-2</v>
      </c>
      <c r="O3230" s="52">
        <f>IFERROR(_xll.qlIndexFixing(ONIndex6M,I3230,TRUE,_xll.ohTrigger(RecalcTrigger,Trigger6M)),NA())</f>
        <v>2.1539916745849652E-2</v>
      </c>
      <c r="P3230" s="52">
        <f>IFERROR(_xll.qlIndexFixing(Index1Y,$H3230,TRUE,_xll.ohTrigger(RecalcTrigger,Trigger1Y)),NA())</f>
        <v>2.3590916579372602E-2</v>
      </c>
      <c r="Q3230" s="52">
        <f>IFERROR(_xll.qlIndexFixing(ONIndex1Y,I3230,TRUE,_xll.ohTrigger(RecalcTrigger,Trigger1Y)),NA())</f>
        <v>2.3313232173389764E-2</v>
      </c>
    </row>
    <row r="3231" spans="2:17" x14ac:dyDescent="0.2">
      <c r="B3231" s="46" t="s">
        <v>51</v>
      </c>
      <c r="D3231" s="49">
        <f>_xll.qlCalendarAdvance(LocalCalendar,$D3230,B3231,"f",FALSE)</f>
        <v>62291</v>
      </c>
      <c r="E3231" s="49">
        <f>_xll.qlInterestRateIndexValueDate(IndexON,D3231)</f>
        <v>62291</v>
      </c>
      <c r="F3231" s="52">
        <f>IFERROR(_xll.qlIndexFixing(IndexON,D3231,TRUE,_xll.ohTrigger(RecalcTrigger,TriggerON)),NA())</f>
        <v>1.656125699202704E-2</v>
      </c>
      <c r="H3231" s="49">
        <f>_xll.qlCalendarAdvance(IborCalendar,$H3230,B3231,"f",FALSE)</f>
        <v>62275</v>
      </c>
      <c r="I3231" s="49">
        <f>_xll.qlInterestRateIndexValueDate(Index1M,$H3231)</f>
        <v>62277</v>
      </c>
      <c r="J3231" s="52">
        <f>IFERROR(_xll.qlIndexFixing(Index1M,$H3231,TRUE,_xll.ohTrigger(RecalcTrigger,Trigger1M)),NA())</f>
        <v>1.8522704078343666E-2</v>
      </c>
      <c r="K3231" s="52">
        <f>IFERROR(_xll.qlIndexFixing(ONIndex1M,I3231,TRUE,_xll.ohTrigger(RecalcTrigger,Trigger1M)),NA())</f>
        <v>1.8509375381072779E-2</v>
      </c>
      <c r="L3231" s="52">
        <f>IFERROR(_xll.qlIndexFixing(Index3M,H3231,TRUE,_xll.ohTrigger(RecalcTrigger,Trigger3M)),NA())</f>
        <v>2.0092274159292427E-2</v>
      </c>
      <c r="M3231" s="52">
        <f>IFERROR(_xll.qlIndexFixing(ONIndex3M,I3231,TRUE,_xll.ohTrigger(RecalcTrigger,Trigger3M)),NA())</f>
        <v>2.0043097716067049E-2</v>
      </c>
      <c r="N3231" s="52">
        <f>IFERROR(_xll.qlIndexFixing(Index6M,$H3231,TRUE,_xll.ohTrigger(RecalcTrigger,Trigger6M)),NA())</f>
        <v>2.1659623802659528E-2</v>
      </c>
      <c r="O3231" s="52">
        <f>IFERROR(_xll.qlIndexFixing(ONIndex6M,I3231,TRUE,_xll.ohTrigger(RecalcTrigger,Trigger6M)),NA())</f>
        <v>2.1541854749747014E-2</v>
      </c>
      <c r="P3231" s="52">
        <f>IFERROR(_xll.qlIndexFixing(Index1Y,$H3231,TRUE,_xll.ohTrigger(RecalcTrigger,Trigger1Y)),NA())</f>
        <v>2.3593250872132068E-2</v>
      </c>
      <c r="Q3231" s="52">
        <f>IFERROR(_xll.qlIndexFixing(ONIndex1Y,I3231,TRUE,_xll.ohTrigger(RecalcTrigger,Trigger1Y)),NA())</f>
        <v>2.3315532883891876E-2</v>
      </c>
    </row>
    <row r="3232" spans="2:17" x14ac:dyDescent="0.2">
      <c r="B3232" s="46" t="s">
        <v>51</v>
      </c>
      <c r="D3232" s="49">
        <f>_xll.qlCalendarAdvance(LocalCalendar,$D3231,B3232,"f",FALSE)</f>
        <v>62298</v>
      </c>
      <c r="E3232" s="49">
        <f>_xll.qlInterestRateIndexValueDate(IndexON,D3232)</f>
        <v>62298</v>
      </c>
      <c r="F3232" s="52">
        <f>IFERROR(_xll.qlIndexFixing(IndexON,D3232,TRUE,_xll.ohTrigger(RecalcTrigger,TriggerON)),NA())</f>
        <v>1.6561256992106976E-2</v>
      </c>
      <c r="H3232" s="49">
        <f>_xll.qlCalendarAdvance(IborCalendar,$H3231,B3232,"f",FALSE)</f>
        <v>62282</v>
      </c>
      <c r="I3232" s="49">
        <f>_xll.qlInterestRateIndexValueDate(Index1M,$H3232)</f>
        <v>62284</v>
      </c>
      <c r="J3232" s="52">
        <f>IFERROR(_xll.qlIndexFixing(Index1M,$H3232,TRUE,_xll.ohTrigger(RecalcTrigger,Trigger1M)),NA())</f>
        <v>1.8522704078346164E-2</v>
      </c>
      <c r="K3232" s="52">
        <f>IFERROR(_xll.qlIndexFixing(ONIndex1M,I3232,TRUE,_xll.ohTrigger(RecalcTrigger,Trigger1M)),NA())</f>
        <v>1.8507948064927504E-2</v>
      </c>
      <c r="L3232" s="52">
        <f>IFERROR(_xll.qlIndexFixing(Index3M,H3232,TRUE,_xll.ohTrigger(RecalcTrigger,Trigger3M)),NA())</f>
        <v>2.0092274159292427E-2</v>
      </c>
      <c r="M3232" s="52">
        <f>IFERROR(_xll.qlIndexFixing(ONIndex3M,I3232,TRUE,_xll.ohTrigger(RecalcTrigger,Trigger3M)),NA())</f>
        <v>2.0041424076140402E-2</v>
      </c>
      <c r="N3232" s="52">
        <f>IFERROR(_xll.qlIndexFixing(Index6M,$H3232,TRUE,_xll.ohTrigger(RecalcTrigger,Trigger6M)),NA())</f>
        <v>2.1659627555954835E-2</v>
      </c>
      <c r="O3232" s="52">
        <f>IFERROR(_xll.qlIndexFixing(ONIndex6M,I3232,TRUE,_xll.ohTrigger(RecalcTrigger,Trigger6M)),NA())</f>
        <v>2.1539924519871079E-2</v>
      </c>
      <c r="P3232" s="52">
        <f>IFERROR(_xll.qlIndexFixing(Index1Y,$H3232,TRUE,_xll.ohTrigger(RecalcTrigger,Trigger1Y)),NA())</f>
        <v>2.3590972027709812E-2</v>
      </c>
      <c r="Q3232" s="52">
        <f>IFERROR(_xll.qlIndexFixing(ONIndex1Y,I3232,TRUE,_xll.ohTrigger(RecalcTrigger,Trigger1Y)),NA())</f>
        <v>2.3313291383546542E-2</v>
      </c>
    </row>
    <row r="3233" spans="2:17" x14ac:dyDescent="0.2">
      <c r="B3233" s="46" t="s">
        <v>51</v>
      </c>
      <c r="D3233" s="49">
        <f>_xll.qlCalendarAdvance(LocalCalendar,$D3232,B3233,"f",FALSE)</f>
        <v>62305</v>
      </c>
      <c r="E3233" s="49">
        <f>_xll.qlInterestRateIndexValueDate(IndexON,D3233)</f>
        <v>62305</v>
      </c>
      <c r="F3233" s="52">
        <f>IFERROR(_xll.qlIndexFixing(IndexON,D3233,TRUE,_xll.ohTrigger(RecalcTrigger,TriggerON)),NA())</f>
        <v>1.656125699202704E-2</v>
      </c>
      <c r="H3233" s="49">
        <f>_xll.qlCalendarAdvance(IborCalendar,$H3232,B3233,"f",FALSE)</f>
        <v>62289</v>
      </c>
      <c r="I3233" s="49">
        <f>_xll.qlInterestRateIndexValueDate(Index1M,$H3233)</f>
        <v>62291</v>
      </c>
      <c r="J3233" s="52">
        <f>IFERROR(_xll.qlIndexFixing(Index1M,$H3233,TRUE,_xll.ohTrigger(RecalcTrigger,Trigger1M)),NA())</f>
        <v>1.8522704078346164E-2</v>
      </c>
      <c r="K3233" s="52">
        <f>IFERROR(_xll.qlIndexFixing(ONIndex1M,I3233,TRUE,_xll.ohTrigger(RecalcTrigger,Trigger1M)),NA())</f>
        <v>1.8507948064927504E-2</v>
      </c>
      <c r="L3233" s="52">
        <f>IFERROR(_xll.qlIndexFixing(Index3M,H3233,TRUE,_xll.ohTrigger(RecalcTrigger,Trigger3M)),NA())</f>
        <v>2.0092274159292427E-2</v>
      </c>
      <c r="M3233" s="52">
        <f>IFERROR(_xll.qlIndexFixing(ONIndex3M,I3233,TRUE,_xll.ohTrigger(RecalcTrigger,Trigger3M)),NA())</f>
        <v>2.0041424076140402E-2</v>
      </c>
      <c r="N3233" s="52">
        <f>IFERROR(_xll.qlIndexFixing(Index6M,$H3233,TRUE,_xll.ohTrigger(RecalcTrigger,Trigger6M)),NA())</f>
        <v>2.1660280737655861E-2</v>
      </c>
      <c r="O3233" s="52">
        <f>IFERROR(_xll.qlIndexFixing(ONIndex6M,I3233,TRUE,_xll.ohTrigger(RecalcTrigger,Trigger6M)),NA())</f>
        <v>2.153992838765717E-2</v>
      </c>
      <c r="P3233" s="52">
        <f>IFERROR(_xll.qlIndexFixing(Index1Y,$H3233,TRUE,_xll.ohTrigger(RecalcTrigger,Trigger1Y)),NA())</f>
        <v>2.3590999602633417E-2</v>
      </c>
      <c r="Q3233" s="52">
        <f>IFERROR(_xll.qlIndexFixing(ONIndex1Y,I3233,TRUE,_xll.ohTrigger(RecalcTrigger,Trigger1Y)),NA())</f>
        <v>2.3313320842541785E-2</v>
      </c>
    </row>
    <row r="3234" spans="2:17" x14ac:dyDescent="0.2">
      <c r="B3234" s="46" t="s">
        <v>51</v>
      </c>
      <c r="D3234" s="49">
        <f>_xll.qlCalendarAdvance(LocalCalendar,$D3233,B3234,"f",FALSE)</f>
        <v>62312</v>
      </c>
      <c r="E3234" s="49">
        <f>_xll.qlInterestRateIndexValueDate(IndexON,D3234)</f>
        <v>62312</v>
      </c>
      <c r="F3234" s="52">
        <f>IFERROR(_xll.qlIndexFixing(IndexON,D3234,TRUE,_xll.ohTrigger(RecalcTrigger,TriggerON)),NA())</f>
        <v>1.6561256991947104E-2</v>
      </c>
      <c r="H3234" s="49">
        <f>_xll.qlCalendarAdvance(IborCalendar,$H3233,B3234,"f",FALSE)</f>
        <v>62296</v>
      </c>
      <c r="I3234" s="49">
        <f>_xll.qlInterestRateIndexValueDate(Index1M,$H3234)</f>
        <v>62298</v>
      </c>
      <c r="J3234" s="52">
        <f>IFERROR(_xll.qlIndexFixing(Index1M,$H3234,TRUE,_xll.ohTrigger(RecalcTrigger,Trigger1M)),NA())</f>
        <v>1.8523180339876755E-2</v>
      </c>
      <c r="K3234" s="52">
        <f>IFERROR(_xll.qlIndexFixing(ONIndex1M,I3234,TRUE,_xll.ohTrigger(RecalcTrigger,Trigger1M)),NA())</f>
        <v>1.8507948064927504E-2</v>
      </c>
      <c r="L3234" s="52">
        <f>IFERROR(_xll.qlIndexFixing(Index3M,H3234,TRUE,_xll.ohTrigger(RecalcTrigger,Trigger3M)),NA())</f>
        <v>2.0092274159292427E-2</v>
      </c>
      <c r="M3234" s="52">
        <f>IFERROR(_xll.qlIndexFixing(ONIndex3M,I3234,TRUE,_xll.ohTrigger(RecalcTrigger,Trigger3M)),NA())</f>
        <v>2.0041424076140402E-2</v>
      </c>
      <c r="N3234" s="52">
        <f>IFERROR(_xll.qlIndexFixing(Index6M,$H3234,TRUE,_xll.ohTrigger(RecalcTrigger,Trigger6M)),NA())</f>
        <v>2.165963502384265E-2</v>
      </c>
      <c r="O3234" s="52">
        <f>IFERROR(_xll.qlIndexFixing(ONIndex6M,I3234,TRUE,_xll.ohTrigger(RecalcTrigger,Trigger6M)),NA())</f>
        <v>2.1539932242733428E-2</v>
      </c>
      <c r="P3234" s="52">
        <f>IFERROR(_xll.qlIndexFixing(Index1Y,$H3234,TRUE,_xll.ohTrigger(RecalcTrigger,Trigger1Y)),NA())</f>
        <v>2.359102707806094E-2</v>
      </c>
      <c r="Q3234" s="52">
        <f>IFERROR(_xll.qlIndexFixing(ONIndex1Y,I3234,TRUE,_xll.ohTrigger(RecalcTrigger,Trigger1Y)),NA())</f>
        <v>2.331335020457459E-2</v>
      </c>
    </row>
    <row r="3235" spans="2:17" x14ac:dyDescent="0.2">
      <c r="B3235" s="46" t="s">
        <v>51</v>
      </c>
      <c r="D3235" s="49">
        <f>_xll.qlCalendarAdvance(LocalCalendar,$D3234,B3235,"f",FALSE)</f>
        <v>62319</v>
      </c>
      <c r="E3235" s="49">
        <f>_xll.qlInterestRateIndexValueDate(IndexON,D3235)</f>
        <v>62319</v>
      </c>
      <c r="F3235" s="52">
        <f>IFERROR(_xll.qlIndexFixing(IndexON,D3235,TRUE,_xll.ohTrigger(RecalcTrigger,TriggerON)),NA())</f>
        <v>1.656125699202704E-2</v>
      </c>
      <c r="H3235" s="49">
        <f>_xll.qlCalendarAdvance(IborCalendar,$H3234,B3235,"f",FALSE)</f>
        <v>62303</v>
      </c>
      <c r="I3235" s="49">
        <f>_xll.qlInterestRateIndexValueDate(Index1M,$H3235)</f>
        <v>62305</v>
      </c>
      <c r="J3235" s="52">
        <f>IFERROR(_xll.qlIndexFixing(Index1M,$H3235,TRUE,_xll.ohTrigger(RecalcTrigger,Trigger1M)),NA())</f>
        <v>1.8521275391695197E-2</v>
      </c>
      <c r="K3235" s="52">
        <f>IFERROR(_xll.qlIndexFixing(ONIndex1M,I3235,TRUE,_xll.ohTrigger(RecalcTrigger,Trigger1M)),NA())</f>
        <v>1.8507948064847568E-2</v>
      </c>
      <c r="L3235" s="52">
        <f>IFERROR(_xll.qlIndexFixing(Index3M,H3235,TRUE,_xll.ohTrigger(RecalcTrigger,Trigger3M)),NA())</f>
        <v>2.0092274159292427E-2</v>
      </c>
      <c r="M3235" s="52">
        <f>IFERROR(_xll.qlIndexFixing(ONIndex3M,I3235,TRUE,_xll.ohTrigger(RecalcTrigger,Trigger3M)),NA())</f>
        <v>2.0041424076140402E-2</v>
      </c>
      <c r="N3235" s="52">
        <f>IFERROR(_xll.qlIndexFixing(Index6M,$H3235,TRUE,_xll.ohTrigger(RecalcTrigger,Trigger6M)),NA())</f>
        <v>2.1657690573871267E-2</v>
      </c>
      <c r="O3235" s="52">
        <f>IFERROR(_xll.qlIndexFixing(ONIndex6M,I3235,TRUE,_xll.ohTrigger(RecalcTrigger,Trigger6M)),NA())</f>
        <v>2.1539936085019917E-2</v>
      </c>
      <c r="P3235" s="52">
        <f>IFERROR(_xll.qlIndexFixing(Index1Y,$H3235,TRUE,_xll.ohTrigger(RecalcTrigger,Trigger1Y)),NA())</f>
        <v>2.3591054453991941E-2</v>
      </c>
      <c r="Q3235" s="52">
        <f>IFERROR(_xll.qlIndexFixing(ONIndex1Y,I3235,TRUE,_xll.ohTrigger(RecalcTrigger,Trigger1Y)),NA())</f>
        <v>2.3313379469405149E-2</v>
      </c>
    </row>
    <row r="3236" spans="2:17" x14ac:dyDescent="0.2">
      <c r="B3236" s="46" t="s">
        <v>51</v>
      </c>
      <c r="D3236" s="49">
        <f>_xll.qlCalendarAdvance(LocalCalendar,$D3235,B3236,"f",FALSE)</f>
        <v>62326</v>
      </c>
      <c r="E3236" s="49">
        <f>_xll.qlInterestRateIndexValueDate(IndexON,D3236)</f>
        <v>62326</v>
      </c>
      <c r="F3236" s="52">
        <f>IFERROR(_xll.qlIndexFixing(IndexON,D3236,TRUE,_xll.ohTrigger(RecalcTrigger,TriggerON)),NA())</f>
        <v>1.656125699202704E-2</v>
      </c>
      <c r="H3236" s="49">
        <f>_xll.qlCalendarAdvance(IborCalendar,$H3235,B3236,"f",FALSE)</f>
        <v>62310</v>
      </c>
      <c r="I3236" s="49">
        <f>_xll.qlInterestRateIndexValueDate(Index1M,$H3236)</f>
        <v>62312</v>
      </c>
      <c r="J3236" s="52">
        <f>IFERROR(_xll.qlIndexFixing(Index1M,$H3236,TRUE,_xll.ohTrigger(RecalcTrigger,Trigger1M)),NA())</f>
        <v>1.8522704078343666E-2</v>
      </c>
      <c r="K3236" s="52">
        <f>IFERROR(_xll.qlIndexFixing(ONIndex1M,I3236,TRUE,_xll.ohTrigger(RecalcTrigger,Trigger1M)),NA())</f>
        <v>1.8507948064927504E-2</v>
      </c>
      <c r="L3236" s="52">
        <f>IFERROR(_xll.qlIndexFixing(Index3M,H3236,TRUE,_xll.ohTrigger(RecalcTrigger,Trigger3M)),NA())</f>
        <v>2.0092274159292427E-2</v>
      </c>
      <c r="M3236" s="52">
        <f>IFERROR(_xll.qlIndexFixing(ONIndex3M,I3236,TRUE,_xll.ohTrigger(RecalcTrigger,Trigger3M)),NA())</f>
        <v>2.0041424076140402E-2</v>
      </c>
      <c r="N3236" s="52">
        <f>IFERROR(_xll.qlIndexFixing(Index6M,$H3236,TRUE,_xll.ohTrigger(RecalcTrigger,Trigger6M)),NA())</f>
        <v>2.1659642440126581E-2</v>
      </c>
      <c r="O3236" s="52">
        <f>IFERROR(_xll.qlIndexFixing(ONIndex6M,I3236,TRUE,_xll.ohTrigger(RecalcTrigger,Trigger6M)),NA())</f>
        <v>2.1539939914676509E-2</v>
      </c>
      <c r="P3236" s="52">
        <f>IFERROR(_xll.qlIndexFixing(Index1Y,$H3236,TRUE,_xll.ohTrigger(RecalcTrigger,Trigger1Y)),NA())</f>
        <v>2.3591081730426639E-2</v>
      </c>
      <c r="Q3236" s="52">
        <f>IFERROR(_xll.qlIndexFixing(ONIndex1Y,I3236,TRUE,_xll.ohTrigger(RecalcTrigger,Trigger1Y)),NA())</f>
        <v>2.3313408637113398E-2</v>
      </c>
    </row>
    <row r="3237" spans="2:17" x14ac:dyDescent="0.2">
      <c r="B3237" s="46" t="s">
        <v>51</v>
      </c>
      <c r="D3237" s="49">
        <f>_xll.qlCalendarAdvance(LocalCalendar,$D3236,B3237,"f",FALSE)</f>
        <v>62333</v>
      </c>
      <c r="E3237" s="49">
        <f>_xll.qlInterestRateIndexValueDate(IndexON,D3237)</f>
        <v>62333</v>
      </c>
      <c r="F3237" s="52">
        <f>IFERROR(_xll.qlIndexFixing(IndexON,D3237,TRUE,_xll.ohTrigger(RecalcTrigger,TriggerON)),NA())</f>
        <v>1.6561256992106976E-2</v>
      </c>
      <c r="H3237" s="49">
        <f>_xll.qlCalendarAdvance(IborCalendar,$H3236,B3237,"f",FALSE)</f>
        <v>62317</v>
      </c>
      <c r="I3237" s="49">
        <f>_xll.qlInterestRateIndexValueDate(Index1M,$H3237)</f>
        <v>62319</v>
      </c>
      <c r="J3237" s="52">
        <f>IFERROR(_xll.qlIndexFixing(Index1M,$H3237,TRUE,_xll.ohTrigger(RecalcTrigger,Trigger1M)),NA())</f>
        <v>1.8522704078346164E-2</v>
      </c>
      <c r="K3237" s="52">
        <f>IFERROR(_xll.qlIndexFixing(ONIndex1M,I3237,TRUE,_xll.ohTrigger(RecalcTrigger,Trigger1M)),NA())</f>
        <v>1.8507948064847568E-2</v>
      </c>
      <c r="L3237" s="52">
        <f>IFERROR(_xll.qlIndexFixing(Index3M,H3237,TRUE,_xll.ohTrigger(RecalcTrigger,Trigger3M)),NA())</f>
        <v>2.0092274159291559E-2</v>
      </c>
      <c r="M3237" s="52">
        <f>IFERROR(_xll.qlIndexFixing(ONIndex3M,I3237,TRUE,_xll.ohTrigger(RecalcTrigger,Trigger3M)),NA())</f>
        <v>2.0041424076140402E-2</v>
      </c>
      <c r="N3237" s="52">
        <f>IFERROR(_xll.qlIndexFixing(Index6M,$H3237,TRUE,_xll.ohTrigger(RecalcTrigger,Trigger6M)),NA())</f>
        <v>2.1660295567423649E-2</v>
      </c>
      <c r="O3237" s="52">
        <f>IFERROR(_xll.qlIndexFixing(ONIndex6M,I3237,TRUE,_xll.ohTrigger(RecalcTrigger,Trigger6M)),NA())</f>
        <v>2.1539943731303524E-2</v>
      </c>
      <c r="P3237" s="52">
        <f>IFERROR(_xll.qlIndexFixing(Index1Y,$H3237,TRUE,_xll.ohTrigger(RecalcTrigger,Trigger1Y)),NA())</f>
        <v>2.35911089073646E-2</v>
      </c>
      <c r="Q3237" s="52">
        <f>IFERROR(_xll.qlIndexFixing(ONIndex1Y,I3237,TRUE,_xll.ohTrigger(RecalcTrigger,Trigger1Y)),NA())</f>
        <v>2.3313437707379592E-2</v>
      </c>
    </row>
    <row r="3238" spans="2:17" x14ac:dyDescent="0.2">
      <c r="B3238" s="46" t="s">
        <v>51</v>
      </c>
      <c r="D3238" s="49">
        <f>_xll.qlCalendarAdvance(LocalCalendar,$D3237,B3238,"f",FALSE)</f>
        <v>62340</v>
      </c>
      <c r="E3238" s="49">
        <f>_xll.qlInterestRateIndexValueDate(IndexON,D3238)</f>
        <v>62340</v>
      </c>
      <c r="F3238" s="52">
        <f>IFERROR(_xll.qlIndexFixing(IndexON,D3238,TRUE,_xll.ohTrigger(RecalcTrigger,TriggerON)),NA())</f>
        <v>1.6561256991947104E-2</v>
      </c>
      <c r="H3238" s="49">
        <f>_xll.qlCalendarAdvance(IborCalendar,$H3237,B3238,"f",FALSE)</f>
        <v>62324</v>
      </c>
      <c r="I3238" s="49">
        <f>_xll.qlInterestRateIndexValueDate(Index1M,$H3238)</f>
        <v>62326</v>
      </c>
      <c r="J3238" s="52">
        <f>IFERROR(_xll.qlIndexFixing(Index1M,$H3238,TRUE,_xll.ohTrigger(RecalcTrigger,Trigger1M)),NA())</f>
        <v>1.8522704078346164E-2</v>
      </c>
      <c r="K3238" s="52">
        <f>IFERROR(_xll.qlIndexFixing(ONIndex1M,I3238,TRUE,_xll.ohTrigger(RecalcTrigger,Trigger1M)),NA())</f>
        <v>1.8507948064927504E-2</v>
      </c>
      <c r="L3238" s="52">
        <f>IFERROR(_xll.qlIndexFixing(Index3M,H3238,TRUE,_xll.ohTrigger(RecalcTrigger,Trigger3M)),NA())</f>
        <v>2.0092274159291559E-2</v>
      </c>
      <c r="M3238" s="52">
        <f>IFERROR(_xll.qlIndexFixing(ONIndex3M,I3238,TRUE,_xll.ohTrigger(RecalcTrigger,Trigger3M)),NA())</f>
        <v>2.0041424076140402E-2</v>
      </c>
      <c r="N3238" s="52">
        <f>IFERROR(_xll.qlIndexFixing(Index6M,$H3238,TRUE,_xll.ohTrigger(RecalcTrigger,Trigger6M)),NA())</f>
        <v>2.165964980480491E-2</v>
      </c>
      <c r="O3238" s="52">
        <f>IFERROR(_xll.qlIndexFixing(ONIndex6M,I3238,TRUE,_xll.ohTrigger(RecalcTrigger,Trigger6M)),NA())</f>
        <v>2.1539947535380577E-2</v>
      </c>
      <c r="P3238" s="52">
        <f>IFERROR(_xll.qlIndexFixing(Index1Y,$H3238,TRUE,_xll.ohTrigger(RecalcTrigger,Trigger1Y)),NA())</f>
        <v>2.3591135984806479E-2</v>
      </c>
      <c r="Q3238" s="52">
        <f>IFERROR(_xll.qlIndexFixing(ONIndex1Y,I3238,TRUE,_xll.ohTrigger(RecalcTrigger,Trigger1Y)),NA())</f>
        <v>2.331346668084322E-2</v>
      </c>
    </row>
    <row r="3239" spans="2:17" x14ac:dyDescent="0.2">
      <c r="B3239" s="46" t="s">
        <v>51</v>
      </c>
      <c r="D3239" s="49">
        <f>_xll.qlCalendarAdvance(LocalCalendar,$D3238,B3239,"f",FALSE)</f>
        <v>62347</v>
      </c>
      <c r="E3239" s="49">
        <f>_xll.qlInterestRateIndexValueDate(IndexON,D3239)</f>
        <v>62347</v>
      </c>
      <c r="F3239" s="52">
        <f>IFERROR(_xll.qlIndexFixing(IndexON,D3239,TRUE,_xll.ohTrigger(RecalcTrigger,TriggerON)),NA())</f>
        <v>1.656125699202704E-2</v>
      </c>
      <c r="H3239" s="49">
        <f>_xll.qlCalendarAdvance(IborCalendar,$H3238,B3239,"f",FALSE)</f>
        <v>62331</v>
      </c>
      <c r="I3239" s="49">
        <f>_xll.qlInterestRateIndexValueDate(Index1M,$H3239)</f>
        <v>62333</v>
      </c>
      <c r="J3239" s="52">
        <f>IFERROR(_xll.qlIndexFixing(Index1M,$H3239,TRUE,_xll.ohTrigger(RecalcTrigger,Trigger1M)),NA())</f>
        <v>1.8522704078346164E-2</v>
      </c>
      <c r="K3239" s="52">
        <f>IFERROR(_xll.qlIndexFixing(ONIndex1M,I3239,TRUE,_xll.ohTrigger(RecalcTrigger,Trigger1M)),NA())</f>
        <v>1.8507948064847568E-2</v>
      </c>
      <c r="L3239" s="52">
        <f>IFERROR(_xll.qlIndexFixing(Index3M,H3239,TRUE,_xll.ohTrigger(RecalcTrigger,Trigger3M)),NA())</f>
        <v>2.0092274159291559E-2</v>
      </c>
      <c r="M3239" s="52">
        <f>IFERROR(_xll.qlIndexFixing(ONIndex3M,I3239,TRUE,_xll.ohTrigger(RecalcTrigger,Trigger3M)),NA())</f>
        <v>2.0041424076140402E-2</v>
      </c>
      <c r="N3239" s="52">
        <f>IFERROR(_xll.qlIndexFixing(Index6M,$H3239,TRUE,_xll.ohTrigger(RecalcTrigger,Trigger6M)),NA())</f>
        <v>2.1657705311641615E-2</v>
      </c>
      <c r="O3239" s="52">
        <f>IFERROR(_xll.qlIndexFixing(ONIndex6M,I3239,TRUE,_xll.ohTrigger(RecalcTrigger,Trigger6M)),NA())</f>
        <v>2.1539951326587925E-2</v>
      </c>
      <c r="P3239" s="52">
        <f>IFERROR(_xll.qlIndexFixing(Index1Y,$H3239,TRUE,_xll.ohTrigger(RecalcTrigger,Trigger1Y)),NA())</f>
        <v>2.3591162962751835E-2</v>
      </c>
      <c r="Q3239" s="52">
        <f>IFERROR(_xll.qlIndexFixing(ONIndex1Y,I3239,TRUE,_xll.ohTrigger(RecalcTrigger,Trigger1Y)),NA())</f>
        <v>2.331349555694473E-2</v>
      </c>
    </row>
    <row r="3240" spans="2:17" x14ac:dyDescent="0.2">
      <c r="B3240" s="46" t="s">
        <v>51</v>
      </c>
      <c r="D3240" s="49">
        <f>_xll.qlCalendarAdvance(LocalCalendar,$D3239,B3240,"f",FALSE)</f>
        <v>62354</v>
      </c>
      <c r="E3240" s="49">
        <f>_xll.qlInterestRateIndexValueDate(IndexON,D3240)</f>
        <v>62354</v>
      </c>
      <c r="F3240" s="52">
        <f>IFERROR(_xll.qlIndexFixing(IndexON,D3240,TRUE,_xll.ohTrigger(RecalcTrigger,TriggerON)),NA())</f>
        <v>1.656125699202704E-2</v>
      </c>
      <c r="H3240" s="49">
        <f>_xll.qlCalendarAdvance(IborCalendar,$H3239,B3240,"f",FALSE)</f>
        <v>62338</v>
      </c>
      <c r="I3240" s="49">
        <f>_xll.qlInterestRateIndexValueDate(Index1M,$H3240)</f>
        <v>62340</v>
      </c>
      <c r="J3240" s="52">
        <f>IFERROR(_xll.qlIndexFixing(Index1M,$H3240,TRUE,_xll.ohTrigger(RecalcTrigger,Trigger1M)),NA())</f>
        <v>1.8522704078346164E-2</v>
      </c>
      <c r="K3240" s="52">
        <f>IFERROR(_xll.qlIndexFixing(ONIndex1M,I3240,TRUE,_xll.ohTrigger(RecalcTrigger,Trigger1M)),NA())</f>
        <v>1.8507948064847568E-2</v>
      </c>
      <c r="L3240" s="52">
        <f>IFERROR(_xll.qlIndexFixing(Index3M,H3240,TRUE,_xll.ohTrigger(RecalcTrigger,Trigger3M)),NA())</f>
        <v>2.0091714433166406E-2</v>
      </c>
      <c r="M3240" s="52">
        <f>IFERROR(_xll.qlIndexFixing(ONIndex3M,I3240,TRUE,_xll.ohTrigger(RecalcTrigger,Trigger3M)),NA())</f>
        <v>2.0041424076140402E-2</v>
      </c>
      <c r="N3240" s="52">
        <f>IFERROR(_xll.qlIndexFixing(Index6M,$H3240,TRUE,_xll.ohTrigger(RecalcTrigger,Trigger6M)),NA())</f>
        <v>2.1656410323764801E-2</v>
      </c>
      <c r="O3240" s="52">
        <f>IFERROR(_xll.qlIndexFixing(ONIndex6M,I3240,TRUE,_xll.ohTrigger(RecalcTrigger,Trigger6M)),NA())</f>
        <v>2.1539955105165376E-2</v>
      </c>
      <c r="P3240" s="52">
        <f>IFERROR(_xll.qlIndexFixing(Index1Y,$H3240,TRUE,_xll.ohTrigger(RecalcTrigger,Trigger1Y)),NA())</f>
        <v>2.3591189841200674E-2</v>
      </c>
      <c r="Q3240" s="52">
        <f>IFERROR(_xll.qlIndexFixing(ONIndex1Y,I3240,TRUE,_xll.ohTrigger(RecalcTrigger,Trigger1Y)),NA())</f>
        <v>2.3313524335764058E-2</v>
      </c>
    </row>
    <row r="3241" spans="2:17" x14ac:dyDescent="0.2">
      <c r="B3241" s="46" t="s">
        <v>51</v>
      </c>
      <c r="D3241" s="49">
        <f>_xll.qlCalendarAdvance(LocalCalendar,$D3240,B3241,"f",FALSE)</f>
        <v>62361</v>
      </c>
      <c r="E3241" s="49">
        <f>_xll.qlInterestRateIndexValueDate(IndexON,D3241)</f>
        <v>62361</v>
      </c>
      <c r="F3241" s="52">
        <f>IFERROR(_xll.qlIndexFixing(IndexON,D3241,TRUE,_xll.ohTrigger(RecalcTrigger,TriggerON)),NA())</f>
        <v>1.656125699202704E-2</v>
      </c>
      <c r="H3241" s="49">
        <f>_xll.qlCalendarAdvance(IborCalendar,$H3240,B3241,"f",FALSE)</f>
        <v>62345</v>
      </c>
      <c r="I3241" s="49">
        <f>_xll.qlInterestRateIndexValueDate(Index1M,$H3241)</f>
        <v>62347</v>
      </c>
      <c r="J3241" s="52">
        <f>IFERROR(_xll.qlIndexFixing(Index1M,$H3241,TRUE,_xll.ohTrigger(RecalcTrigger,Trigger1M)),NA())</f>
        <v>1.8523180339879181E-2</v>
      </c>
      <c r="K3241" s="52">
        <f>IFERROR(_xll.qlIndexFixing(ONIndex1M,I3241,TRUE,_xll.ohTrigger(RecalcTrigger,Trigger1M)),NA())</f>
        <v>1.8507948064847568E-2</v>
      </c>
      <c r="L3241" s="52">
        <f>IFERROR(_xll.qlIndexFixing(Index3M,H3241,TRUE,_xll.ohTrigger(RecalcTrigger,Trigger3M)),NA())</f>
        <v>2.0091714433166406E-2</v>
      </c>
      <c r="M3241" s="52">
        <f>IFERROR(_xll.qlIndexFixing(ONIndex3M,I3241,TRUE,_xll.ohTrigger(RecalcTrigger,Trigger3M)),NA())</f>
        <v>2.0041424076140402E-2</v>
      </c>
      <c r="N3241" s="52">
        <f>IFERROR(_xll.qlIndexFixing(Index6M,$H3241,TRUE,_xll.ohTrigger(RecalcTrigger,Trigger6M)),NA())</f>
        <v>2.1656413964468012E-2</v>
      </c>
      <c r="O3241" s="52">
        <f>IFERROR(_xll.qlIndexFixing(ONIndex6M,I3241,TRUE,_xll.ohTrigger(RecalcTrigger,Trigger6M)),NA())</f>
        <v>2.1539958870873122E-2</v>
      </c>
      <c r="P3241" s="52">
        <f>IFERROR(_xll.qlIndexFixing(Index1Y,$H3241,TRUE,_xll.ohTrigger(RecalcTrigger,Trigger1Y)),NA())</f>
        <v>2.3591216620153208E-2</v>
      </c>
      <c r="Q3241" s="52">
        <f>IFERROR(_xll.qlIndexFixing(ONIndex1Y,I3241,TRUE,_xll.ohTrigger(RecalcTrigger,Trigger1Y)),NA())</f>
        <v>2.3313553017541011E-2</v>
      </c>
    </row>
    <row r="3242" spans="2:17" x14ac:dyDescent="0.2">
      <c r="B3242" s="46" t="s">
        <v>51</v>
      </c>
      <c r="D3242" s="49">
        <f>_xll.qlCalendarAdvance(LocalCalendar,$D3241,B3242,"f",FALSE)</f>
        <v>62368</v>
      </c>
      <c r="E3242" s="49">
        <f>_xll.qlInterestRateIndexValueDate(IndexON,D3242)</f>
        <v>62368</v>
      </c>
      <c r="F3242" s="52">
        <f>IFERROR(_xll.qlIndexFixing(IndexON,D3242,TRUE,_xll.ohTrigger(RecalcTrigger,TriggerON)),NA())</f>
        <v>1.656125699202704E-2</v>
      </c>
      <c r="H3242" s="49">
        <f>_xll.qlCalendarAdvance(IborCalendar,$H3241,B3242,"f",FALSE)</f>
        <v>62352</v>
      </c>
      <c r="I3242" s="49">
        <f>_xll.qlInterestRateIndexValueDate(Index1M,$H3242)</f>
        <v>62354</v>
      </c>
      <c r="J3242" s="52">
        <f>IFERROR(_xll.qlIndexFixing(Index1M,$H3242,TRUE,_xll.ohTrigger(RecalcTrigger,Trigger1M)),NA())</f>
        <v>1.8522704078346164E-2</v>
      </c>
      <c r="K3242" s="52">
        <f>IFERROR(_xll.qlIndexFixing(ONIndex1M,I3242,TRUE,_xll.ohTrigger(RecalcTrigger,Trigger1M)),NA())</f>
        <v>1.8507948064847568E-2</v>
      </c>
      <c r="L3242" s="52">
        <f>IFERROR(_xll.qlIndexFixing(Index3M,H3242,TRUE,_xll.ohTrigger(RecalcTrigger,Trigger3M)),NA())</f>
        <v>2.0091714433166406E-2</v>
      </c>
      <c r="M3242" s="52">
        <f>IFERROR(_xll.qlIndexFixing(ONIndex3M,I3242,TRUE,_xll.ohTrigger(RecalcTrigger,Trigger3M)),NA())</f>
        <v>2.0041424076140402E-2</v>
      </c>
      <c r="N3242" s="52">
        <f>IFERROR(_xll.qlIndexFixing(Index6M,$H3242,TRUE,_xll.ohTrigger(RecalcTrigger,Trigger6M)),NA())</f>
        <v>2.1656417592275899E-2</v>
      </c>
      <c r="O3242" s="52">
        <f>IFERROR(_xll.qlIndexFixing(ONIndex6M,I3242,TRUE,_xll.ohTrigger(RecalcTrigger,Trigger6M)),NA())</f>
        <v>2.153996262395097E-2</v>
      </c>
      <c r="P3242" s="52">
        <f>IFERROR(_xll.qlIndexFixing(Index1Y,$H3242,TRUE,_xll.ohTrigger(RecalcTrigger,Trigger1Y)),NA())</f>
        <v>2.3591243299609221E-2</v>
      </c>
      <c r="Q3242" s="52">
        <f>IFERROR(_xll.qlIndexFixing(ONIndex1Y,I3242,TRUE,_xll.ohTrigger(RecalcTrigger,Trigger1Y)),NA())</f>
        <v>2.3313581602115718E-2</v>
      </c>
    </row>
    <row r="3243" spans="2:17" x14ac:dyDescent="0.2">
      <c r="B3243" s="46" t="s">
        <v>51</v>
      </c>
      <c r="D3243" s="49">
        <f>_xll.qlCalendarAdvance(LocalCalendar,$D3242,B3243,"f",FALSE)</f>
        <v>62375</v>
      </c>
      <c r="E3243" s="49">
        <f>_xll.qlInterestRateIndexValueDate(IndexON,D3243)</f>
        <v>62375</v>
      </c>
      <c r="F3243" s="52">
        <f>IFERROR(_xll.qlIndexFixing(IndexON,D3243,TRUE,_xll.ohTrigger(RecalcTrigger,TriggerON)),NA())</f>
        <v>1.656125699202704E-2</v>
      </c>
      <c r="H3243" s="49">
        <f>_xll.qlCalendarAdvance(IborCalendar,$H3242,B3243,"f",FALSE)</f>
        <v>62359</v>
      </c>
      <c r="I3243" s="49">
        <f>_xll.qlInterestRateIndexValueDate(Index1M,$H3243)</f>
        <v>62361</v>
      </c>
      <c r="J3243" s="52">
        <f>IFERROR(_xll.qlIndexFixing(Index1M,$H3243,TRUE,_xll.ohTrigger(RecalcTrigger,Trigger1M)),NA())</f>
        <v>1.8522704078346164E-2</v>
      </c>
      <c r="K3243" s="52">
        <f>IFERROR(_xll.qlIndexFixing(ONIndex1M,I3243,TRUE,_xll.ohTrigger(RecalcTrigger,Trigger1M)),NA())</f>
        <v>1.8507948064927504E-2</v>
      </c>
      <c r="L3243" s="52">
        <f>IFERROR(_xll.qlIndexFixing(Index3M,H3243,TRUE,_xll.ohTrigger(RecalcTrigger,Trigger3M)),NA())</f>
        <v>2.009395346236478E-2</v>
      </c>
      <c r="M3243" s="52">
        <f>IFERROR(_xll.qlIndexFixing(ONIndex3M,I3243,TRUE,_xll.ohTrigger(RecalcTrigger,Trigger3M)),NA())</f>
        <v>2.0041424076140402E-2</v>
      </c>
      <c r="N3243" s="52">
        <f>IFERROR(_xll.qlIndexFixing(Index6M,$H3243,TRUE,_xll.ohTrigger(RecalcTrigger,Trigger6M)),NA())</f>
        <v>2.1656421207185375E-2</v>
      </c>
      <c r="O3243" s="52">
        <f>IFERROR(_xll.qlIndexFixing(ONIndex6M,I3243,TRUE,_xll.ohTrigger(RecalcTrigger,Trigger6M)),NA())</f>
        <v>2.1539966364159113E-2</v>
      </c>
      <c r="P3243" s="52">
        <f>IFERROR(_xll.qlIndexFixing(Index1Y,$H3243,TRUE,_xll.ohTrigger(RecalcTrigger,Trigger1Y)),NA())</f>
        <v>2.3591269879568496E-2</v>
      </c>
      <c r="Q3243" s="52">
        <f>IFERROR(_xll.qlIndexFixing(ONIndex1Y,I3243,TRUE,_xll.ohTrigger(RecalcTrigger,Trigger1Y)),NA())</f>
        <v>2.3313610089488179E-2</v>
      </c>
    </row>
    <row r="3244" spans="2:17" x14ac:dyDescent="0.2">
      <c r="B3244" s="46" t="s">
        <v>51</v>
      </c>
      <c r="D3244" s="49">
        <f>_xll.qlCalendarAdvance(LocalCalendar,$D3243,B3244,"f",FALSE)</f>
        <v>62382</v>
      </c>
      <c r="E3244" s="49">
        <f>_xll.qlInterestRateIndexValueDate(IndexON,D3244)</f>
        <v>62382</v>
      </c>
      <c r="F3244" s="52">
        <f>IFERROR(_xll.qlIndexFixing(IndexON,D3244,TRUE,_xll.ohTrigger(RecalcTrigger,TriggerON)),NA())</f>
        <v>1.656125699202704E-2</v>
      </c>
      <c r="H3244" s="49">
        <f>_xll.qlCalendarAdvance(IborCalendar,$H3243,B3244,"f",FALSE)</f>
        <v>62366</v>
      </c>
      <c r="I3244" s="49">
        <f>_xll.qlInterestRateIndexValueDate(Index1M,$H3244)</f>
        <v>62368</v>
      </c>
      <c r="J3244" s="52">
        <f>IFERROR(_xll.qlIndexFixing(Index1M,$H3244,TRUE,_xll.ohTrigger(RecalcTrigger,Trigger1M)),NA())</f>
        <v>1.8522704078343666E-2</v>
      </c>
      <c r="K3244" s="52">
        <f>IFERROR(_xll.qlIndexFixing(ONIndex1M,I3244,TRUE,_xll.ohTrigger(RecalcTrigger,Trigger1M)),NA())</f>
        <v>1.8507948064847568E-2</v>
      </c>
      <c r="L3244" s="52">
        <f>IFERROR(_xll.qlIndexFixing(Index3M,H3244,TRUE,_xll.ohTrigger(RecalcTrigger,Trigger3M)),NA())</f>
        <v>2.0092274159291559E-2</v>
      </c>
      <c r="M3244" s="52">
        <f>IFERROR(_xll.qlIndexFixing(ONIndex3M,I3244,TRUE,_xll.ohTrigger(RecalcTrigger,Trigger3M)),NA())</f>
        <v>2.0041424076060466E-2</v>
      </c>
      <c r="N3244" s="52">
        <f>IFERROR(_xll.qlIndexFixing(Index6M,$H3244,TRUE,_xll.ohTrigger(RecalcTrigger,Trigger6M)),NA())</f>
        <v>2.1657074113486833E-2</v>
      </c>
      <c r="O3244" s="52">
        <f>IFERROR(_xll.qlIndexFixing(ONIndex6M,I3244,TRUE,_xll.ohTrigger(RecalcTrigger,Trigger6M)),NA())</f>
        <v>2.1539970091577487E-2</v>
      </c>
      <c r="P3244" s="52">
        <f>IFERROR(_xll.qlIndexFixing(Index1Y,$H3244,TRUE,_xll.ohTrigger(RecalcTrigger,Trigger1Y)),NA())</f>
        <v>2.3591296360031468E-2</v>
      </c>
      <c r="Q3244" s="52">
        <f>IFERROR(_xll.qlIndexFixing(ONIndex1Y,I3244,TRUE,_xll.ohTrigger(RecalcTrigger,Trigger1Y)),NA())</f>
        <v>2.3313638479578458E-2</v>
      </c>
    </row>
    <row r="3245" spans="2:17" x14ac:dyDescent="0.2">
      <c r="B3245" s="46" t="s">
        <v>51</v>
      </c>
      <c r="D3245" s="49">
        <f>_xll.qlCalendarAdvance(LocalCalendar,$D3244,B3245,"f",FALSE)</f>
        <v>62389</v>
      </c>
      <c r="E3245" s="49">
        <f>_xll.qlInterestRateIndexValueDate(IndexON,D3245)</f>
        <v>62389</v>
      </c>
      <c r="F3245" s="52">
        <f>IFERROR(_xll.qlIndexFixing(IndexON,D3245,TRUE,_xll.ohTrigger(RecalcTrigger,TriggerON)),NA())</f>
        <v>1.656125699202704E-2</v>
      </c>
      <c r="H3245" s="49">
        <f>_xll.qlCalendarAdvance(IborCalendar,$H3244,B3245,"f",FALSE)</f>
        <v>62373</v>
      </c>
      <c r="I3245" s="49">
        <f>_xll.qlInterestRateIndexValueDate(Index1M,$H3245)</f>
        <v>62375</v>
      </c>
      <c r="J3245" s="52">
        <f>IFERROR(_xll.qlIndexFixing(Index1M,$H3245,TRUE,_xll.ohTrigger(RecalcTrigger,Trigger1M)),NA())</f>
        <v>1.8522704078346164E-2</v>
      </c>
      <c r="K3245" s="52">
        <f>IFERROR(_xll.qlIndexFixing(ONIndex1M,I3245,TRUE,_xll.ohTrigger(RecalcTrigger,Trigger1M)),NA())</f>
        <v>1.8507948064847568E-2</v>
      </c>
      <c r="L3245" s="52">
        <f>IFERROR(_xll.qlIndexFixing(Index3M,H3245,TRUE,_xll.ohTrigger(RecalcTrigger,Trigger3M)),NA())</f>
        <v>2.0092274159291559E-2</v>
      </c>
      <c r="M3245" s="52">
        <f>IFERROR(_xll.qlIndexFixing(ONIndex3M,I3245,TRUE,_xll.ohTrigger(RecalcTrigger,Trigger3M)),NA())</f>
        <v>2.0041424076140402E-2</v>
      </c>
      <c r="N3245" s="52">
        <f>IFERROR(_xll.qlIndexFixing(Index6M,$H3245,TRUE,_xll.ohTrigger(RecalcTrigger,Trigger6M)),NA())</f>
        <v>2.1657077701895962E-2</v>
      </c>
      <c r="O3245" s="52">
        <f>IFERROR(_xll.qlIndexFixing(ONIndex6M,I3245,TRUE,_xll.ohTrigger(RecalcTrigger,Trigger6M)),NA())</f>
        <v>2.1539973806286028E-2</v>
      </c>
      <c r="P3245" s="52">
        <f>IFERROR(_xll.qlIndexFixing(Index1Y,$H3245,TRUE,_xll.ohTrigger(RecalcTrigger,Trigger1Y)),NA())</f>
        <v>2.3591322740998358E-2</v>
      </c>
      <c r="Q3245" s="52">
        <f>IFERROR(_xll.qlIndexFixing(ONIndex1Y,I3245,TRUE,_xll.ohTrigger(RecalcTrigger,Trigger1Y)),NA())</f>
        <v>2.3313666772706299E-2</v>
      </c>
    </row>
    <row r="3246" spans="2:17" x14ac:dyDescent="0.2">
      <c r="B3246" s="46" t="s">
        <v>51</v>
      </c>
      <c r="D3246" s="49">
        <f>_xll.qlCalendarAdvance(LocalCalendar,$D3245,B3246,"f",FALSE)</f>
        <v>62396</v>
      </c>
      <c r="E3246" s="49">
        <f>_xll.qlInterestRateIndexValueDate(IndexON,D3246)</f>
        <v>62396</v>
      </c>
      <c r="F3246" s="52">
        <f>IFERROR(_xll.qlIndexFixing(IndexON,D3246,TRUE,_xll.ohTrigger(RecalcTrigger,TriggerON)),NA())</f>
        <v>1.656125699202704E-2</v>
      </c>
      <c r="H3246" s="49">
        <f>_xll.qlCalendarAdvance(IborCalendar,$H3245,B3246,"f",FALSE)</f>
        <v>62380</v>
      </c>
      <c r="I3246" s="49">
        <f>_xll.qlInterestRateIndexValueDate(Index1M,$H3246)</f>
        <v>62382</v>
      </c>
      <c r="J3246" s="52">
        <f>IFERROR(_xll.qlIndexFixing(Index1M,$H3246,TRUE,_xll.ohTrigger(RecalcTrigger,Trigger1M)),NA())</f>
        <v>1.8522704078346164E-2</v>
      </c>
      <c r="K3246" s="52">
        <f>IFERROR(_xll.qlIndexFixing(ONIndex1M,I3246,TRUE,_xll.ohTrigger(RecalcTrigger,Trigger1M)),NA())</f>
        <v>1.8507948064927504E-2</v>
      </c>
      <c r="L3246" s="52">
        <f>IFERROR(_xll.qlIndexFixing(Index3M,H3246,TRUE,_xll.ohTrigger(RecalcTrigger,Trigger3M)),NA())</f>
        <v>2.0092274159291559E-2</v>
      </c>
      <c r="M3246" s="52">
        <f>IFERROR(_xll.qlIndexFixing(ONIndex3M,I3246,TRUE,_xll.ohTrigger(RecalcTrigger,Trigger3M)),NA())</f>
        <v>2.0041424076060466E-2</v>
      </c>
      <c r="N3246" s="52">
        <f>IFERROR(_xll.qlIndexFixing(Index6M,$H3246,TRUE,_xll.ohTrigger(RecalcTrigger,Trigger6M)),NA())</f>
        <v>2.1657081277406398E-2</v>
      </c>
      <c r="O3246" s="52">
        <f>IFERROR(_xll.qlIndexFixing(ONIndex6M,I3246,TRUE,_xll.ohTrigger(RecalcTrigger,Trigger6M)),NA())</f>
        <v>2.1539977508444608E-2</v>
      </c>
      <c r="P3246" s="52">
        <f>IFERROR(_xll.qlIndexFixing(Index1Y,$H3246,TRUE,_xll.ohTrigger(RecalcTrigger,Trigger1Y)),NA())</f>
        <v>2.3591349022468292E-2</v>
      </c>
      <c r="Q3246" s="52">
        <f>IFERROR(_xll.qlIndexFixing(ONIndex1Y,I3246,TRUE,_xll.ohTrigger(RecalcTrigger,Trigger1Y)),NA())</f>
        <v>2.3313694968631893E-2</v>
      </c>
    </row>
    <row r="3247" spans="2:17" x14ac:dyDescent="0.2">
      <c r="B3247" s="46" t="s">
        <v>51</v>
      </c>
      <c r="D3247" s="49">
        <f>_xll.qlCalendarAdvance(LocalCalendar,$D3246,B3247,"f",FALSE)</f>
        <v>62403</v>
      </c>
      <c r="E3247" s="49">
        <f>_xll.qlInterestRateIndexValueDate(IndexON,D3247)</f>
        <v>62403</v>
      </c>
      <c r="F3247" s="52">
        <f>IFERROR(_xll.qlIndexFixing(IndexON,D3247,TRUE,_xll.ohTrigger(RecalcTrigger,TriggerON)),NA())</f>
        <v>1.6561256992106976E-2</v>
      </c>
      <c r="H3247" s="49">
        <f>_xll.qlCalendarAdvance(IborCalendar,$H3246,B3247,"f",FALSE)</f>
        <v>62387</v>
      </c>
      <c r="I3247" s="49">
        <f>_xll.qlInterestRateIndexValueDate(Index1M,$H3247)</f>
        <v>62389</v>
      </c>
      <c r="J3247" s="52">
        <f>IFERROR(_xll.qlIndexFixing(Index1M,$H3247,TRUE,_xll.ohTrigger(RecalcTrigger,Trigger1M)),NA())</f>
        <v>1.8522704078348662E-2</v>
      </c>
      <c r="K3247" s="52">
        <f>IFERROR(_xll.qlIndexFixing(ONIndex1M,I3247,TRUE,_xll.ohTrigger(RecalcTrigger,Trigger1M)),NA())</f>
        <v>1.850794806500744E-2</v>
      </c>
      <c r="L3247" s="52">
        <f>IFERROR(_xll.qlIndexFixing(Index3M,H3247,TRUE,_xll.ohTrigger(RecalcTrigger,Trigger3M)),NA())</f>
        <v>2.0092274159292427E-2</v>
      </c>
      <c r="M3247" s="52">
        <f>IFERROR(_xll.qlIndexFixing(ONIndex3M,I3247,TRUE,_xll.ohTrigger(RecalcTrigger,Trigger3M)),NA())</f>
        <v>2.0041424076140402E-2</v>
      </c>
      <c r="N3247" s="52">
        <f>IFERROR(_xll.qlIndexFixing(Index6M,$H3247,TRUE,_xll.ohTrigger(RecalcTrigger,Trigger6M)),NA())</f>
        <v>2.1657084840019023E-2</v>
      </c>
      <c r="O3247" s="52">
        <f>IFERROR(_xll.qlIndexFixing(ONIndex6M,I3247,TRUE,_xll.ohTrigger(RecalcTrigger,Trigger6M)),NA())</f>
        <v>2.1539981197493674E-2</v>
      </c>
      <c r="P3247" s="52">
        <f>IFERROR(_xll.qlIndexFixing(Index1Y,$H3247,TRUE,_xll.ohTrigger(RecalcTrigger,Trigger1Y)),NA())</f>
        <v>2.3591375204441701E-2</v>
      </c>
      <c r="Q3247" s="52">
        <f>IFERROR(_xll.qlIndexFixing(ONIndex1Y,I3247,TRUE,_xll.ohTrigger(RecalcTrigger,Trigger1Y)),NA())</f>
        <v>2.3313723067275305E-2</v>
      </c>
    </row>
    <row r="3248" spans="2:17" x14ac:dyDescent="0.2">
      <c r="B3248" s="46" t="s">
        <v>51</v>
      </c>
      <c r="D3248" s="49">
        <f>_xll.qlCalendarAdvance(LocalCalendar,$D3247,B3248,"f",FALSE)</f>
        <v>62410</v>
      </c>
      <c r="E3248" s="49">
        <f>_xll.qlInterestRateIndexValueDate(IndexON,D3248)</f>
        <v>62410</v>
      </c>
      <c r="F3248" s="52">
        <f>IFERROR(_xll.qlIndexFixing(IndexON,D3248,TRUE,_xll.ohTrigger(RecalcTrigger,TriggerON)),NA())</f>
        <v>1.656125699202704E-2</v>
      </c>
      <c r="H3248" s="49">
        <f>_xll.qlCalendarAdvance(IborCalendar,$H3247,B3248,"f",FALSE)</f>
        <v>62394</v>
      </c>
      <c r="I3248" s="49">
        <f>_xll.qlInterestRateIndexValueDate(Index1M,$H3248)</f>
        <v>62396</v>
      </c>
      <c r="J3248" s="52">
        <f>IFERROR(_xll.qlIndexFixing(Index1M,$H3248,TRUE,_xll.ohTrigger(RecalcTrigger,Trigger1M)),NA())</f>
        <v>1.8521275391695197E-2</v>
      </c>
      <c r="K3248" s="52">
        <f>IFERROR(_xll.qlIndexFixing(ONIndex1M,I3248,TRUE,_xll.ohTrigger(RecalcTrigger,Trigger1M)),NA())</f>
        <v>1.8507948064847568E-2</v>
      </c>
      <c r="L3248" s="52">
        <f>IFERROR(_xll.qlIndexFixing(Index3M,H3248,TRUE,_xll.ohTrigger(RecalcTrigger,Trigger3M)),NA())</f>
        <v>2.0092274159292427E-2</v>
      </c>
      <c r="M3248" s="52">
        <f>IFERROR(_xll.qlIndexFixing(ONIndex3M,I3248,TRUE,_xll.ohTrigger(RecalcTrigger,Trigger3M)),NA())</f>
        <v>2.0041424076060466E-2</v>
      </c>
      <c r="N3248" s="52">
        <f>IFERROR(_xll.qlIndexFixing(Index6M,$H3248,TRUE,_xll.ohTrigger(RecalcTrigger,Trigger6M)),NA())</f>
        <v>2.1657088389733389E-2</v>
      </c>
      <c r="O3248" s="52">
        <f>IFERROR(_xll.qlIndexFixing(ONIndex6M,I3248,TRUE,_xll.ohTrigger(RecalcTrigger,Trigger6M)),NA())</f>
        <v>2.1539984873832907E-2</v>
      </c>
      <c r="P3248" s="52">
        <f>IFERROR(_xll.qlIndexFixing(Index1Y,$H3248,TRUE,_xll.ohTrigger(RecalcTrigger,Trigger1Y)),NA())</f>
        <v>2.3591401286918813E-2</v>
      </c>
      <c r="Q3248" s="52">
        <f>IFERROR(_xll.qlIndexFixing(ONIndex1Y,I3248,TRUE,_xll.ohTrigger(RecalcTrigger,Trigger1Y)),NA())</f>
        <v>2.3313751068716471E-2</v>
      </c>
    </row>
    <row r="3249" spans="2:17" x14ac:dyDescent="0.2">
      <c r="B3249" s="46" t="s">
        <v>51</v>
      </c>
      <c r="D3249" s="49">
        <f>_xll.qlCalendarAdvance(LocalCalendar,$D3248,B3249,"f",FALSE)</f>
        <v>62417</v>
      </c>
      <c r="E3249" s="49">
        <f>_xll.qlInterestRateIndexValueDate(IndexON,D3249)</f>
        <v>62417</v>
      </c>
      <c r="F3249" s="52">
        <f>IFERROR(_xll.qlIndexFixing(IndexON,D3249,TRUE,_xll.ohTrigger(RecalcTrigger,TriggerON)),NA())</f>
        <v>1.656125699202704E-2</v>
      </c>
      <c r="H3249" s="49">
        <f>_xll.qlCalendarAdvance(IborCalendar,$H3248,B3249,"f",FALSE)</f>
        <v>62401</v>
      </c>
      <c r="I3249" s="49">
        <f>_xll.qlInterestRateIndexValueDate(Index1M,$H3249)</f>
        <v>62403</v>
      </c>
      <c r="J3249" s="52">
        <f>IFERROR(_xll.qlIndexFixing(Index1M,$H3249,TRUE,_xll.ohTrigger(RecalcTrigger,Trigger1M)),NA())</f>
        <v>1.8522704078346164E-2</v>
      </c>
      <c r="K3249" s="52">
        <f>IFERROR(_xll.qlIndexFixing(ONIndex1M,I3249,TRUE,_xll.ohTrigger(RecalcTrigger,Trigger1M)),NA())</f>
        <v>1.8507948064847568E-2</v>
      </c>
      <c r="L3249" s="52">
        <f>IFERROR(_xll.qlIndexFixing(Index3M,H3249,TRUE,_xll.ohTrigger(RecalcTrigger,Trigger3M)),NA())</f>
        <v>2.0092274159291559E-2</v>
      </c>
      <c r="M3249" s="52">
        <f>IFERROR(_xll.qlIndexFixing(ONIndex3M,I3249,TRUE,_xll.ohTrigger(RecalcTrigger,Trigger3M)),NA())</f>
        <v>2.0041424076140402E-2</v>
      </c>
      <c r="N3249" s="52">
        <f>IFERROR(_xll.qlIndexFixing(Index6M,$H3249,TRUE,_xll.ohTrigger(RecalcTrigger,Trigger6M)),NA())</f>
        <v>2.1656442625800323E-2</v>
      </c>
      <c r="O3249" s="52">
        <f>IFERROR(_xll.qlIndexFixing(ONIndex6M,I3249,TRUE,_xll.ohTrigger(RecalcTrigger,Trigger6M)),NA())</f>
        <v>2.1539988537702115E-2</v>
      </c>
      <c r="P3249" s="52">
        <f>IFERROR(_xll.qlIndexFixing(Index1Y,$H3249,TRUE,_xll.ohTrigger(RecalcTrigger,Trigger1Y)),NA())</f>
        <v>2.35914272698994E-2</v>
      </c>
      <c r="Q3249" s="52">
        <f>IFERROR(_xll.qlIndexFixing(ONIndex1Y,I3249,TRUE,_xll.ohTrigger(RecalcTrigger,Trigger1Y)),NA())</f>
        <v>2.3313778973115262E-2</v>
      </c>
    </row>
    <row r="3250" spans="2:17" x14ac:dyDescent="0.2">
      <c r="B3250" s="46" t="s">
        <v>51</v>
      </c>
      <c r="D3250" s="49">
        <f>_xll.qlCalendarAdvance(LocalCalendar,$D3249,B3250,"f",FALSE)</f>
        <v>62425</v>
      </c>
      <c r="E3250" s="49">
        <f>_xll.qlInterestRateIndexValueDate(IndexON,D3250)</f>
        <v>62425</v>
      </c>
      <c r="F3250" s="52">
        <f>IFERROR(_xll.qlIndexFixing(IndexON,D3250,TRUE,_xll.ohTrigger(RecalcTrigger,TriggerON)),NA())</f>
        <v>1.6562018879353602E-2</v>
      </c>
      <c r="H3250" s="49">
        <f>_xll.qlCalendarAdvance(IborCalendar,$H3249,B3250,"f",FALSE)</f>
        <v>62408</v>
      </c>
      <c r="I3250" s="49">
        <f>_xll.qlInterestRateIndexValueDate(Index1M,$H3250)</f>
        <v>62410</v>
      </c>
      <c r="J3250" s="52">
        <f>IFERROR(_xll.qlIndexFixing(Index1M,$H3250,TRUE,_xll.ohTrigger(RecalcTrigger,Trigger1M)),NA())</f>
        <v>1.8522704078346164E-2</v>
      </c>
      <c r="K3250" s="52">
        <f>IFERROR(_xll.qlIndexFixing(ONIndex1M,I3250,TRUE,_xll.ohTrigger(RecalcTrigger,Trigger1M)),NA())</f>
        <v>1.8507948064927504E-2</v>
      </c>
      <c r="L3250" s="52">
        <f>IFERROR(_xll.qlIndexFixing(Index3M,H3250,TRUE,_xll.ohTrigger(RecalcTrigger,Trigger3M)),NA())</f>
        <v>2.0092274159291559E-2</v>
      </c>
      <c r="M3250" s="52">
        <f>IFERROR(_xll.qlIndexFixing(ONIndex3M,I3250,TRUE,_xll.ohTrigger(RecalcTrigger,Trigger3M)),NA())</f>
        <v>2.0041424076140402E-2</v>
      </c>
      <c r="N3250" s="52">
        <f>IFERROR(_xll.qlIndexFixing(Index6M,$H3250,TRUE,_xll.ohTrigger(RecalcTrigger,Trigger6M)),NA())</f>
        <v>2.1656446150429311E-2</v>
      </c>
      <c r="O3250" s="52">
        <f>IFERROR(_xll.qlIndexFixing(ONIndex6M,I3250,TRUE,_xll.ohTrigger(RecalcTrigger,Trigger6M)),NA())</f>
        <v>2.1539992188621682E-2</v>
      </c>
      <c r="P3250" s="52">
        <f>IFERROR(_xll.qlIndexFixing(Index1Y,$H3250,TRUE,_xll.ohTrigger(RecalcTrigger,Trigger1Y)),NA())</f>
        <v>2.3591453153383471E-2</v>
      </c>
      <c r="Q3250" s="52">
        <f>IFERROR(_xll.qlIndexFixing(ONIndex1Y,I3250,TRUE,_xll.ohTrigger(RecalcTrigger,Trigger1Y)),NA())</f>
        <v>2.3313806780311808E-2</v>
      </c>
    </row>
    <row r="3251" spans="2:17" x14ac:dyDescent="0.2">
      <c r="B3251" s="46" t="s">
        <v>51</v>
      </c>
      <c r="D3251" s="49">
        <f>_xll.qlCalendarAdvance(LocalCalendar,$D3250,B3251,"f",FALSE)</f>
        <v>62432</v>
      </c>
      <c r="E3251" s="49">
        <f>_xll.qlInterestRateIndexValueDate(IndexON,D3251)</f>
        <v>62432</v>
      </c>
      <c r="F3251" s="52">
        <f>IFERROR(_xll.qlIndexFixing(IndexON,D3251,TRUE,_xll.ohTrigger(RecalcTrigger,TriggerON)),NA())</f>
        <v>1.6562018879380247E-2</v>
      </c>
      <c r="H3251" s="49">
        <f>_xll.qlCalendarAdvance(IborCalendar,$H3250,B3251,"f",FALSE)</f>
        <v>62415</v>
      </c>
      <c r="I3251" s="49">
        <f>_xll.qlInterestRateIndexValueDate(Index1M,$H3251)</f>
        <v>62417</v>
      </c>
      <c r="J3251" s="52">
        <f>IFERROR(_xll.qlIndexFixing(Index1M,$H3251,TRUE,_xll.ohTrigger(RecalcTrigger,Trigger1M)),NA())</f>
        <v>1.8522704078343666E-2</v>
      </c>
      <c r="K3251" s="52">
        <f>IFERROR(_xll.qlIndexFixing(ONIndex1M,I3251,TRUE,_xll.ohTrigger(RecalcTrigger,Trigger1M)),NA())</f>
        <v>1.8507948064847568E-2</v>
      </c>
      <c r="L3251" s="52">
        <f>IFERROR(_xll.qlIndexFixing(Index3M,H3251,TRUE,_xll.ohTrigger(RecalcTrigger,Trigger3M)),NA())</f>
        <v>2.0092274159291559E-2</v>
      </c>
      <c r="M3251" s="52">
        <f>IFERROR(_xll.qlIndexFixing(ONIndex3M,I3251,TRUE,_xll.ohTrigger(RecalcTrigger,Trigger3M)),NA())</f>
        <v>2.0041424076060466E-2</v>
      </c>
      <c r="N3251" s="52">
        <f>IFERROR(_xll.qlIndexFixing(Index6M,$H3251,TRUE,_xll.ohTrigger(RecalcTrigger,Trigger6M)),NA())</f>
        <v>2.1656449662160768E-2</v>
      </c>
      <c r="O3251" s="52">
        <f>IFERROR(_xll.qlIndexFixing(ONIndex6M,I3251,TRUE,_xll.ohTrigger(RecalcTrigger,Trigger6M)),NA())</f>
        <v>2.1539995826591607E-2</v>
      </c>
      <c r="P3251" s="52">
        <f>IFERROR(_xll.qlIndexFixing(Index1Y,$H3251,TRUE,_xll.ohTrigger(RecalcTrigger,Trigger1Y)),NA())</f>
        <v>2.359147893737058E-2</v>
      </c>
      <c r="Q3251" s="52">
        <f>IFERROR(_xll.qlIndexFixing(ONIndex1Y,I3251,TRUE,_xll.ohTrigger(RecalcTrigger,Trigger1Y)),NA())</f>
        <v>2.3313834490146235E-2</v>
      </c>
    </row>
    <row r="3252" spans="2:17" x14ac:dyDescent="0.2">
      <c r="B3252" s="46" t="s">
        <v>51</v>
      </c>
      <c r="D3252" s="49">
        <f>_xll.qlCalendarAdvance(LocalCalendar,$D3251,B3252,"f",FALSE)</f>
        <v>62439</v>
      </c>
      <c r="E3252" s="49">
        <f>_xll.qlInterestRateIndexValueDate(IndexON,D3252)</f>
        <v>62439</v>
      </c>
      <c r="F3252" s="52">
        <f>IFERROR(_xll.qlIndexFixing(IndexON,D3252,TRUE,_xll.ohTrigger(RecalcTrigger,TriggerON)),NA())</f>
        <v>1.6562018879353602E-2</v>
      </c>
      <c r="H3252" s="49">
        <f>_xll.qlCalendarAdvance(IborCalendar,$H3251,B3252,"f",FALSE)</f>
        <v>62422</v>
      </c>
      <c r="I3252" s="49">
        <f>_xll.qlInterestRateIndexValueDate(Index1M,$H3252)</f>
        <v>62425</v>
      </c>
      <c r="J3252" s="52">
        <f>IFERROR(_xll.qlIndexFixing(Index1M,$H3252,TRUE,_xll.ohTrigger(RecalcTrigger,Trigger1M)),NA())</f>
        <v>1.8523180339879181E-2</v>
      </c>
      <c r="K3252" s="52">
        <f>IFERROR(_xll.qlIndexFixing(ONIndex1M,I3252,TRUE,_xll.ohTrigger(RecalcTrigger,Trigger1M)),NA())</f>
        <v>1.8508899592717398E-2</v>
      </c>
      <c r="L3252" s="52">
        <f>IFERROR(_xll.qlIndexFixing(Index3M,H3252,TRUE,_xll.ohTrigger(RecalcTrigger,Trigger3M)),NA())</f>
        <v>2.0091714433167283E-2</v>
      </c>
      <c r="M3252" s="52">
        <f>IFERROR(_xll.qlIndexFixing(ONIndex3M,I3252,TRUE,_xll.ohTrigger(RecalcTrigger,Trigger3M)),NA())</f>
        <v>2.0042539815374738E-2</v>
      </c>
      <c r="N3252" s="52">
        <f>IFERROR(_xll.qlIndexFixing(Index6M,$H3252,TRUE,_xll.ohTrigger(RecalcTrigger,Trigger6M)),NA())</f>
        <v>2.1657102958290739E-2</v>
      </c>
      <c r="O3252" s="52">
        <f>IFERROR(_xll.qlIndexFixing(ONIndex6M,I3252,TRUE,_xll.ohTrigger(RecalcTrigger,Trigger6M)),NA())</f>
        <v>2.154128932126298E-2</v>
      </c>
      <c r="P3252" s="52">
        <f>IFERROR(_xll.qlIndexFixing(Index1Y,$H3252,TRUE,_xll.ohTrigger(RecalcTrigger,Trigger1Y)),NA())</f>
        <v>2.3593045701919571E-2</v>
      </c>
      <c r="Q3252" s="52">
        <f>IFERROR(_xll.qlIndexFixing(ONIndex1Y,I3252,TRUE,_xll.ohTrigger(RecalcTrigger,Trigger1Y)),NA())</f>
        <v>2.331537983008225E-2</v>
      </c>
    </row>
    <row r="3253" spans="2:17" x14ac:dyDescent="0.2">
      <c r="B3253" s="46" t="s">
        <v>51</v>
      </c>
      <c r="D3253" s="49">
        <f>_xll.qlCalendarAdvance(LocalCalendar,$D3252,B3253,"f",FALSE)</f>
        <v>62446</v>
      </c>
      <c r="E3253" s="49">
        <f>_xll.qlInterestRateIndexValueDate(IndexON,D3253)</f>
        <v>62446</v>
      </c>
      <c r="F3253" s="52">
        <f>IFERROR(_xll.qlIndexFixing(IndexON,D3253,TRUE,_xll.ohTrigger(RecalcTrigger,TriggerON)),NA())</f>
        <v>1.6562018879380247E-2</v>
      </c>
      <c r="H3253" s="49">
        <f>_xll.qlCalendarAdvance(IborCalendar,$H3252,B3253,"f",FALSE)</f>
        <v>62429</v>
      </c>
      <c r="I3253" s="49">
        <f>_xll.qlInterestRateIndexValueDate(Index1M,$H3253)</f>
        <v>62431</v>
      </c>
      <c r="J3253" s="52">
        <f>IFERROR(_xll.qlIndexFixing(Index1M,$H3253,TRUE,_xll.ohTrigger(RecalcTrigger,Trigger1M)),NA())</f>
        <v>1.8522704078346164E-2</v>
      </c>
      <c r="K3253" s="52">
        <f>IFERROR(_xll.qlIndexFixing(ONIndex1M,I3253,TRUE,_xll.ohTrigger(RecalcTrigger,Trigger1M)),NA())</f>
        <v>1.8507948064927504E-2</v>
      </c>
      <c r="L3253" s="52">
        <f>IFERROR(_xll.qlIndexFixing(Index3M,H3253,TRUE,_xll.ohTrigger(RecalcTrigger,Trigger3M)),NA())</f>
        <v>2.0091154727822413E-2</v>
      </c>
      <c r="M3253" s="52">
        <f>IFERROR(_xll.qlIndexFixing(ONIndex3M,I3253,TRUE,_xll.ohTrigger(RecalcTrigger,Trigger3M)),NA())</f>
        <v>2.0041424076140402E-2</v>
      </c>
      <c r="N3253" s="52">
        <f>IFERROR(_xll.qlIndexFixing(Index6M,$H3253,TRUE,_xll.ohTrigger(RecalcTrigger,Trigger6M)),NA())</f>
        <v>2.1657105944836257E-2</v>
      </c>
      <c r="O3253" s="52">
        <f>IFERROR(_xll.qlIndexFixing(ONIndex6M,I3253,TRUE,_xll.ohTrigger(RecalcTrigger,Trigger6M)),NA())</f>
        <v>2.1540003064801638E-2</v>
      </c>
      <c r="P3253" s="52">
        <f>IFERROR(_xll.qlIndexFixing(Index1Y,$H3253,TRUE,_xll.ohTrigger(RecalcTrigger,Trigger1Y)),NA())</f>
        <v>2.3591530206855893E-2</v>
      </c>
      <c r="Q3253" s="52">
        <f>IFERROR(_xll.qlIndexFixing(ONIndex1Y,I3253,TRUE,_xll.ohTrigger(RecalcTrigger,Trigger1Y)),NA())</f>
        <v>2.3313889618528094E-2</v>
      </c>
    </row>
    <row r="3254" spans="2:17" x14ac:dyDescent="0.2">
      <c r="B3254" s="46" t="s">
        <v>51</v>
      </c>
      <c r="D3254" s="49">
        <f>_xll.qlCalendarAdvance(LocalCalendar,$D3253,B3254,"f",FALSE)</f>
        <v>62453</v>
      </c>
      <c r="E3254" s="49">
        <f>_xll.qlInterestRateIndexValueDate(IndexON,D3254)</f>
        <v>62453</v>
      </c>
      <c r="F3254" s="52">
        <f>IFERROR(_xll.qlIndexFixing(IndexON,D3254,TRUE,_xll.ohTrigger(RecalcTrigger,TriggerON)),NA())</f>
        <v>1.6562018879353602E-2</v>
      </c>
      <c r="H3254" s="49">
        <f>_xll.qlCalendarAdvance(IborCalendar,$H3253,B3254,"f",FALSE)</f>
        <v>62436</v>
      </c>
      <c r="I3254" s="49">
        <f>_xll.qlInterestRateIndexValueDate(Index1M,$H3254)</f>
        <v>62438</v>
      </c>
      <c r="J3254" s="52">
        <f>IFERROR(_xll.qlIndexFixing(Index1M,$H3254,TRUE,_xll.ohTrigger(RecalcTrigger,Trigger1M)),NA())</f>
        <v>1.8522704078346164E-2</v>
      </c>
      <c r="K3254" s="52">
        <f>IFERROR(_xll.qlIndexFixing(ONIndex1M,I3254,TRUE,_xll.ohTrigger(RecalcTrigger,Trigger1M)),NA())</f>
        <v>1.8507948064927504E-2</v>
      </c>
      <c r="L3254" s="52">
        <f>IFERROR(_xll.qlIndexFixing(Index3M,H3254,TRUE,_xll.ohTrigger(RecalcTrigger,Trigger3M)),NA())</f>
        <v>2.0091154727823302E-2</v>
      </c>
      <c r="M3254" s="52">
        <f>IFERROR(_xll.qlIndexFixing(ONIndex3M,I3254,TRUE,_xll.ohTrigger(RecalcTrigger,Trigger3M)),NA())</f>
        <v>2.0041424076140402E-2</v>
      </c>
      <c r="N3254" s="52">
        <f>IFERROR(_xll.qlIndexFixing(Index6M,$H3254,TRUE,_xll.ohTrigger(RecalcTrigger,Trigger6M)),NA())</f>
        <v>2.165710941716242E-2</v>
      </c>
      <c r="O3254" s="52">
        <f>IFERROR(_xll.qlIndexFixing(ONIndex6M,I3254,TRUE,_xll.ohTrigger(RecalcTrigger,Trigger6M)),NA())</f>
        <v>2.1540006664562128E-2</v>
      </c>
      <c r="P3254" s="52">
        <f>IFERROR(_xll.qlIndexFixing(Index1Y,$H3254,TRUE,_xll.ohTrigger(RecalcTrigger,Trigger1Y)),NA())</f>
        <v>2.3591555692353879E-2</v>
      </c>
      <c r="Q3254" s="52">
        <f>IFERROR(_xll.qlIndexFixing(ONIndex1Y,I3254,TRUE,_xll.ohTrigger(RecalcTrigger,Trigger1Y)),NA())</f>
        <v>2.3313917036995591E-2</v>
      </c>
    </row>
    <row r="3255" spans="2:17" x14ac:dyDescent="0.2">
      <c r="B3255" s="46" t="s">
        <v>51</v>
      </c>
      <c r="D3255" s="49">
        <f>_xll.qlCalendarAdvance(LocalCalendar,$D3254,B3255,"f",FALSE)</f>
        <v>62460</v>
      </c>
      <c r="E3255" s="49">
        <f>_xll.qlInterestRateIndexValueDate(IndexON,D3255)</f>
        <v>62460</v>
      </c>
      <c r="F3255" s="52">
        <f>IFERROR(_xll.qlIndexFixing(IndexON,D3255,TRUE,_xll.ohTrigger(RecalcTrigger,TriggerON)),NA())</f>
        <v>1.6562018879353602E-2</v>
      </c>
      <c r="H3255" s="49">
        <f>_xll.qlCalendarAdvance(IborCalendar,$H3254,B3255,"f",FALSE)</f>
        <v>62443</v>
      </c>
      <c r="I3255" s="49">
        <f>_xll.qlInterestRateIndexValueDate(Index1M,$H3255)</f>
        <v>62445</v>
      </c>
      <c r="J3255" s="52">
        <f>IFERROR(_xll.qlIndexFixing(Index1M,$H3255,TRUE,_xll.ohTrigger(RecalcTrigger,Trigger1M)),NA())</f>
        <v>1.8523180339876755E-2</v>
      </c>
      <c r="K3255" s="52">
        <f>IFERROR(_xll.qlIndexFixing(ONIndex1M,I3255,TRUE,_xll.ohTrigger(RecalcTrigger,Trigger1M)),NA())</f>
        <v>1.8507948064847568E-2</v>
      </c>
      <c r="L3255" s="52">
        <f>IFERROR(_xll.qlIndexFixing(Index3M,H3255,TRUE,_xll.ohTrigger(RecalcTrigger,Trigger3M)),NA())</f>
        <v>2.0091154727822413E-2</v>
      </c>
      <c r="M3255" s="52">
        <f>IFERROR(_xll.qlIndexFixing(ONIndex3M,I3255,TRUE,_xll.ohTrigger(RecalcTrigger,Trigger3M)),NA())</f>
        <v>2.0041424076140402E-2</v>
      </c>
      <c r="N3255" s="52">
        <f>IFERROR(_xll.qlIndexFixing(Index6M,$H3255,TRUE,_xll.ohTrigger(RecalcTrigger,Trigger6M)),NA())</f>
        <v>2.1657112876591205E-2</v>
      </c>
      <c r="O3255" s="52">
        <f>IFERROR(_xll.qlIndexFixing(ONIndex6M,I3255,TRUE,_xll.ohTrigger(RecalcTrigger,Trigger6M)),NA())</f>
        <v>2.1540010251692721E-2</v>
      </c>
      <c r="P3255" s="52">
        <f>IFERROR(_xll.qlIndexFixing(Index1Y,$H3255,TRUE,_xll.ohTrigger(RecalcTrigger,Trigger1Y)),NA())</f>
        <v>2.3591581078355125E-2</v>
      </c>
      <c r="Q3255" s="52">
        <f>IFERROR(_xll.qlIndexFixing(ONIndex1Y,I3255,TRUE,_xll.ohTrigger(RecalcTrigger,Trigger1Y)),NA())</f>
        <v>2.3313944358100969E-2</v>
      </c>
    </row>
    <row r="3256" spans="2:17" x14ac:dyDescent="0.2">
      <c r="B3256" s="46" t="s">
        <v>51</v>
      </c>
      <c r="D3256" s="49">
        <f>_xll.qlCalendarAdvance(LocalCalendar,$D3255,B3256,"f",FALSE)</f>
        <v>62467</v>
      </c>
      <c r="E3256" s="49">
        <f>_xll.qlInterestRateIndexValueDate(IndexON,D3256)</f>
        <v>62467</v>
      </c>
      <c r="F3256" s="52">
        <f>IFERROR(_xll.qlIndexFixing(IndexON,D3256,TRUE,_xll.ohTrigger(RecalcTrigger,TriggerON)),NA())</f>
        <v>1.6562018879353602E-2</v>
      </c>
      <c r="H3256" s="49">
        <f>_xll.qlCalendarAdvance(IborCalendar,$H3255,B3256,"f",FALSE)</f>
        <v>62450</v>
      </c>
      <c r="I3256" s="49">
        <f>_xll.qlInterestRateIndexValueDate(Index1M,$H3256)</f>
        <v>62456</v>
      </c>
      <c r="J3256" s="52">
        <f>IFERROR(_xll.qlIndexFixing(Index1M,$H3256,TRUE,_xll.ohTrigger(RecalcTrigger,Trigger1M)),NA())</f>
        <v>1.8522227833139265E-2</v>
      </c>
      <c r="K3256" s="52">
        <f>IFERROR(_xll.qlIndexFixing(ONIndex1M,I3256,TRUE,_xll.ohTrigger(RecalcTrigger,Trigger1M)),NA())</f>
        <v>1.8507948064927504E-2</v>
      </c>
      <c r="L3256" s="52">
        <f>IFERROR(_xll.qlIndexFixing(Index3M,H3256,TRUE,_xll.ohTrigger(RecalcTrigger,Trigger3M)),NA())</f>
        <v>2.0091714433166406E-2</v>
      </c>
      <c r="M3256" s="52">
        <f>IFERROR(_xll.qlIndexFixing(ONIndex3M,I3256,TRUE,_xll.ohTrigger(RecalcTrigger,Trigger3M)),NA())</f>
        <v>2.0041424076140402E-2</v>
      </c>
      <c r="N3256" s="52">
        <f>IFERROR(_xll.qlIndexFixing(Index6M,$H3256,TRUE,_xll.ohTrigger(RecalcTrigger,Trigger6M)),NA())</f>
        <v>2.1657118286777351E-2</v>
      </c>
      <c r="O3256" s="52">
        <f>IFERROR(_xll.qlIndexFixing(ONIndex6M,I3256,TRUE,_xll.ohTrigger(RecalcTrigger,Trigger6M)),NA())</f>
        <v>2.1540015862884232E-2</v>
      </c>
      <c r="P3256" s="52">
        <f>IFERROR(_xll.qlIndexFixing(Index1Y,$H3256,TRUE,_xll.ohTrigger(RecalcTrigger,Trigger1Y)),NA())</f>
        <v>2.3591620769619102E-2</v>
      </c>
      <c r="Q3256" s="52">
        <f>IFERROR(_xll.qlIndexFixing(ONIndex1Y,I3256,TRUE,_xll.ohTrigger(RecalcTrigger,Trigger1Y)),NA())</f>
        <v>2.3313987095194832E-2</v>
      </c>
    </row>
    <row r="3257" spans="2:17" x14ac:dyDescent="0.2">
      <c r="B3257" s="46" t="s">
        <v>51</v>
      </c>
      <c r="D3257" s="49">
        <f>_xll.qlCalendarAdvance(LocalCalendar,$D3256,B3257,"f",FALSE)</f>
        <v>62474</v>
      </c>
      <c r="E3257" s="49">
        <f>_xll.qlInterestRateIndexValueDate(IndexON,D3257)</f>
        <v>62474</v>
      </c>
      <c r="F3257" s="52">
        <f>IFERROR(_xll.qlIndexFixing(IndexON,D3257,TRUE,_xll.ohTrigger(RecalcTrigger,TriggerON)),NA())</f>
        <v>1.6562399840542863E-2</v>
      </c>
      <c r="H3257" s="49">
        <f>_xll.qlCalendarAdvance(IborCalendar,$H3256,B3257,"f",FALSE)</f>
        <v>62457</v>
      </c>
      <c r="I3257" s="49">
        <f>_xll.qlInterestRateIndexValueDate(Index1M,$H3257)</f>
        <v>62460</v>
      </c>
      <c r="J3257" s="52">
        <f>IFERROR(_xll.qlIndexFixing(Index1M,$H3257,TRUE,_xll.ohTrigger(RecalcTrigger,Trigger1M)),NA())</f>
        <v>1.8522227833139265E-2</v>
      </c>
      <c r="K3257" s="52">
        <f>IFERROR(_xll.qlIndexFixing(ONIndex1M,I3257,TRUE,_xll.ohTrigger(RecalcTrigger,Trigger1M)),NA())</f>
        <v>1.8508899592690753E-2</v>
      </c>
      <c r="L3257" s="52">
        <f>IFERROR(_xll.qlIndexFixing(Index3M,H3257,TRUE,_xll.ohTrigger(RecalcTrigger,Trigger3M)),NA())</f>
        <v>2.0091154727822413E-2</v>
      </c>
      <c r="M3257" s="52">
        <f>IFERROR(_xll.qlIndexFixing(ONIndex3M,I3257,TRUE,_xll.ohTrigger(RecalcTrigger,Trigger3M)),NA())</f>
        <v>2.0042539815374738E-2</v>
      </c>
      <c r="N3257" s="52">
        <f>IFERROR(_xll.qlIndexFixing(Index6M,$H3257,TRUE,_xll.ohTrigger(RecalcTrigger,Trigger6M)),NA())</f>
        <v>2.1656470951277096E-2</v>
      </c>
      <c r="O3257" s="52">
        <f>IFERROR(_xll.qlIndexFixing(ONIndex6M,I3257,TRUE,_xll.ohTrigger(RecalcTrigger,Trigger6M)),NA())</f>
        <v>2.1541307240768859E-2</v>
      </c>
      <c r="P3257" s="52">
        <f>IFERROR(_xll.qlIndexFixing(Index1Y,$H3257,TRUE,_xll.ohTrigger(RecalcTrigger,Trigger1Y)),NA())</f>
        <v>2.3593172506210455E-2</v>
      </c>
      <c r="Q3257" s="52">
        <f>IFERROR(_xll.qlIndexFixing(ONIndex1Y,I3257,TRUE,_xll.ohTrigger(RecalcTrigger,Trigger1Y)),NA())</f>
        <v>2.3315516315118856E-2</v>
      </c>
    </row>
    <row r="3258" spans="2:17" x14ac:dyDescent="0.2">
      <c r="B3258" s="46" t="s">
        <v>51</v>
      </c>
      <c r="D3258" s="49">
        <f>_xll.qlCalendarAdvance(LocalCalendar,$D3257,B3258,"f",FALSE)</f>
        <v>62481</v>
      </c>
      <c r="E3258" s="49">
        <f>_xll.qlInterestRateIndexValueDate(IndexON,D3258)</f>
        <v>62481</v>
      </c>
      <c r="F3258" s="52">
        <f>IFERROR(_xll.qlIndexFixing(IndexON,D3258,TRUE,_xll.ohTrigger(RecalcTrigger,TriggerON)),NA())</f>
        <v>1.6562018879380247E-2</v>
      </c>
      <c r="H3258" s="49">
        <f>_xll.qlCalendarAdvance(IborCalendar,$H3257,B3258,"f",FALSE)</f>
        <v>62464</v>
      </c>
      <c r="I3258" s="49">
        <f>_xll.qlInterestRateIndexValueDate(Index1M,$H3258)</f>
        <v>62466</v>
      </c>
      <c r="J3258" s="52">
        <f>IFERROR(_xll.qlIndexFixing(Index1M,$H3258,TRUE,_xll.ohTrigger(RecalcTrigger,Trigger1M)),NA())</f>
        <v>1.8522704078346164E-2</v>
      </c>
      <c r="K3258" s="52">
        <f>IFERROR(_xll.qlIndexFixing(ONIndex1M,I3258,TRUE,_xll.ohTrigger(RecalcTrigger,Trigger1M)),NA())</f>
        <v>1.8507948064927504E-2</v>
      </c>
      <c r="L3258" s="52">
        <f>IFERROR(_xll.qlIndexFixing(Index3M,H3258,TRUE,_xll.ohTrigger(RecalcTrigger,Trigger3M)),NA())</f>
        <v>2.0091154727822413E-2</v>
      </c>
      <c r="M3258" s="52">
        <f>IFERROR(_xll.qlIndexFixing(ONIndex3M,I3258,TRUE,_xll.ohTrigger(RecalcTrigger,Trigger3M)),NA())</f>
        <v>2.0041424076140402E-2</v>
      </c>
      <c r="N3258" s="52">
        <f>IFERROR(_xll.qlIndexFixing(Index6M,$H3258,TRUE,_xll.ohTrigger(RecalcTrigger,Trigger6M)),NA())</f>
        <v>2.1656473883161224E-2</v>
      </c>
      <c r="O3258" s="52">
        <f>IFERROR(_xll.qlIndexFixing(ONIndex6M,I3258,TRUE,_xll.ohTrigger(RecalcTrigger,Trigger6M)),NA())</f>
        <v>2.1540020936585691E-2</v>
      </c>
      <c r="P3258" s="52">
        <f>IFERROR(_xll.qlIndexFixing(Index1Y,$H3258,TRUE,_xll.ohTrigger(RecalcTrigger,Trigger1Y)),NA())</f>
        <v>2.3591656639379083E-2</v>
      </c>
      <c r="Q3258" s="52">
        <f>IFERROR(_xll.qlIndexFixing(ONIndex1Y,I3258,TRUE,_xll.ohTrigger(RecalcTrigger,Trigger1Y)),NA())</f>
        <v>2.3314025738843114E-2</v>
      </c>
    </row>
    <row r="3259" spans="2:17" x14ac:dyDescent="0.2">
      <c r="B3259" s="46" t="s">
        <v>51</v>
      </c>
      <c r="D3259" s="49">
        <f>_xll.qlCalendarAdvance(LocalCalendar,$D3258,B3259,"f",FALSE)</f>
        <v>62488</v>
      </c>
      <c r="E3259" s="49">
        <f>_xll.qlInterestRateIndexValueDate(IndexON,D3259)</f>
        <v>62488</v>
      </c>
      <c r="F3259" s="52">
        <f>IFERROR(_xll.qlIndexFixing(IndexON,D3259,TRUE,_xll.ohTrigger(RecalcTrigger,TriggerON)),NA())</f>
        <v>1.6562018879353602E-2</v>
      </c>
      <c r="H3259" s="49">
        <f>_xll.qlCalendarAdvance(IborCalendar,$H3258,B3259,"f",FALSE)</f>
        <v>62471</v>
      </c>
      <c r="I3259" s="49">
        <f>_xll.qlInterestRateIndexValueDate(Index1M,$H3259)</f>
        <v>62473</v>
      </c>
      <c r="J3259" s="52">
        <f>IFERROR(_xll.qlIndexFixing(Index1M,$H3259,TRUE,_xll.ohTrigger(RecalcTrigger,Trigger1M)),NA())</f>
        <v>1.8523180339876755E-2</v>
      </c>
      <c r="K3259" s="52">
        <f>IFERROR(_xll.qlIndexFixing(ONIndex1M,I3259,TRUE,_xll.ohTrigger(RecalcTrigger,Trigger1M)),NA())</f>
        <v>1.8507948064927504E-2</v>
      </c>
      <c r="L3259" s="52">
        <f>IFERROR(_xll.qlIndexFixing(Index3M,H3259,TRUE,_xll.ohTrigger(RecalcTrigger,Trigger3M)),NA())</f>
        <v>2.0091154727822413E-2</v>
      </c>
      <c r="M3259" s="52">
        <f>IFERROR(_xll.qlIndexFixing(ONIndex3M,I3259,TRUE,_xll.ohTrigger(RecalcTrigger,Trigger3M)),NA())</f>
        <v>2.0041424076060466E-2</v>
      </c>
      <c r="N3259" s="52">
        <f>IFERROR(_xll.qlIndexFixing(Index6M,$H3259,TRUE,_xll.ohTrigger(RecalcTrigger,Trigger6M)),NA())</f>
        <v>2.1656477291714219E-2</v>
      </c>
      <c r="O3259" s="52">
        <f>IFERROR(_xll.qlIndexFixing(ONIndex6M,I3259,TRUE,_xll.ohTrigger(RecalcTrigger,Trigger6M)),NA())</f>
        <v>2.1540024472637143E-2</v>
      </c>
      <c r="P3259" s="52">
        <f>IFERROR(_xll.qlIndexFixing(Index1Y,$H3259,TRUE,_xll.ohTrigger(RecalcTrigger,Trigger1Y)),NA())</f>
        <v>2.3591681627394247E-2</v>
      </c>
      <c r="Q3259" s="52">
        <f>IFERROR(_xll.qlIndexFixing(ONIndex1Y,I3259,TRUE,_xll.ohTrigger(RecalcTrigger,Trigger1Y)),NA())</f>
        <v>2.3314052671219443E-2</v>
      </c>
    </row>
    <row r="3260" spans="2:17" x14ac:dyDescent="0.2">
      <c r="B3260" s="46" t="s">
        <v>51</v>
      </c>
      <c r="D3260" s="49">
        <f>_xll.qlCalendarAdvance(LocalCalendar,$D3259,B3260,"f",FALSE)</f>
        <v>62495</v>
      </c>
      <c r="E3260" s="49">
        <f>_xll.qlInterestRateIndexValueDate(IndexON,D3260)</f>
        <v>62495</v>
      </c>
      <c r="F3260" s="52">
        <f>IFERROR(_xll.qlIndexFixing(IndexON,D3260,TRUE,_xll.ohTrigger(RecalcTrigger,TriggerON)),NA())</f>
        <v>1.6562018879380247E-2</v>
      </c>
      <c r="H3260" s="49">
        <f>_xll.qlCalendarAdvance(IborCalendar,$H3259,B3260,"f",FALSE)</f>
        <v>62478</v>
      </c>
      <c r="I3260" s="49">
        <f>_xll.qlInterestRateIndexValueDate(Index1M,$H3260)</f>
        <v>62480</v>
      </c>
      <c r="J3260" s="52">
        <f>IFERROR(_xll.qlIndexFixing(Index1M,$H3260,TRUE,_xll.ohTrigger(RecalcTrigger,Trigger1M)),NA())</f>
        <v>1.8522704078346164E-2</v>
      </c>
      <c r="K3260" s="52">
        <f>IFERROR(_xll.qlIndexFixing(ONIndex1M,I3260,TRUE,_xll.ohTrigger(RecalcTrigger,Trigger1M)),NA())</f>
        <v>1.8507948064927504E-2</v>
      </c>
      <c r="L3260" s="52">
        <f>IFERROR(_xll.qlIndexFixing(Index3M,H3260,TRUE,_xll.ohTrigger(RecalcTrigger,Trigger3M)),NA())</f>
        <v>2.0091154727822413E-2</v>
      </c>
      <c r="M3260" s="52">
        <f>IFERROR(_xll.qlIndexFixing(ONIndex3M,I3260,TRUE,_xll.ohTrigger(RecalcTrigger,Trigger3M)),NA())</f>
        <v>2.0041424076220338E-2</v>
      </c>
      <c r="N3260" s="52">
        <f>IFERROR(_xll.qlIndexFixing(Index6M,$H3260,TRUE,_xll.ohTrigger(RecalcTrigger,Trigger6M)),NA())</f>
        <v>2.1656480687371457E-2</v>
      </c>
      <c r="O3260" s="52">
        <f>IFERROR(_xll.qlIndexFixing(ONIndex6M,I3260,TRUE,_xll.ohTrigger(RecalcTrigger,Trigger6M)),NA())</f>
        <v>2.1540027995978761E-2</v>
      </c>
      <c r="P3260" s="52">
        <f>IFERROR(_xll.qlIndexFixing(Index1Y,$H3260,TRUE,_xll.ohTrigger(RecalcTrigger,Trigger1Y)),NA())</f>
        <v>2.3591706515912456E-2</v>
      </c>
      <c r="Q3260" s="52">
        <f>IFERROR(_xll.qlIndexFixing(ONIndex1Y,I3260,TRUE,_xll.ohTrigger(RecalcTrigger,Trigger1Y)),NA())</f>
        <v>2.3314079506633334E-2</v>
      </c>
    </row>
    <row r="3261" spans="2:17" x14ac:dyDescent="0.2">
      <c r="B3261" s="46" t="s">
        <v>51</v>
      </c>
      <c r="D3261" s="49">
        <f>_xll.qlCalendarAdvance(LocalCalendar,$D3260,B3261,"f",FALSE)</f>
        <v>62502</v>
      </c>
      <c r="E3261" s="49">
        <f>_xll.qlInterestRateIndexValueDate(IndexON,D3261)</f>
        <v>62502</v>
      </c>
      <c r="F3261" s="52">
        <f>IFERROR(_xll.qlIndexFixing(IndexON,D3261,TRUE,_xll.ohTrigger(RecalcTrigger,TriggerON)),NA())</f>
        <v>1.6562399840542863E-2</v>
      </c>
      <c r="H3261" s="49">
        <f>_xll.qlCalendarAdvance(IborCalendar,$H3260,B3261,"f",FALSE)</f>
        <v>62485</v>
      </c>
      <c r="I3261" s="49">
        <f>_xll.qlInterestRateIndexValueDate(Index1M,$H3261)</f>
        <v>62487</v>
      </c>
      <c r="J3261" s="52">
        <f>IFERROR(_xll.qlIndexFixing(Index1M,$H3261,TRUE,_xll.ohTrigger(RecalcTrigger,Trigger1M)),NA())</f>
        <v>1.8521275391697952E-2</v>
      </c>
      <c r="K3261" s="52">
        <f>IFERROR(_xll.qlIndexFixing(ONIndex1M,I3261,TRUE,_xll.ohTrigger(RecalcTrigger,Trigger1M)),NA())</f>
        <v>1.8507948064927504E-2</v>
      </c>
      <c r="L3261" s="52">
        <f>IFERROR(_xll.qlIndexFixing(Index3M,H3261,TRUE,_xll.ohTrigger(RecalcTrigger,Trigger3M)),NA())</f>
        <v>2.0091154727822413E-2</v>
      </c>
      <c r="M3261" s="52">
        <f>IFERROR(_xll.qlIndexFixing(ONIndex3M,I3261,TRUE,_xll.ohTrigger(RecalcTrigger,Trigger3M)),NA())</f>
        <v>2.0041424076140402E-2</v>
      </c>
      <c r="N3261" s="52">
        <f>IFERROR(_xll.qlIndexFixing(Index6M,$H3261,TRUE,_xll.ohTrigger(RecalcTrigger,Trigger6M)),NA())</f>
        <v>2.1656484070131165E-2</v>
      </c>
      <c r="O3261" s="52">
        <f>IFERROR(_xll.qlIndexFixing(ONIndex6M,I3261,TRUE,_xll.ohTrigger(RecalcTrigger,Trigger6M)),NA())</f>
        <v>2.1540031506610546E-2</v>
      </c>
      <c r="P3261" s="52">
        <f>IFERROR(_xll.qlIndexFixing(Index1Y,$H3261,TRUE,_xll.ohTrigger(RecalcTrigger,Trigger1Y)),NA())</f>
        <v>2.3591731304934357E-2</v>
      </c>
      <c r="Q3261" s="52">
        <f>IFERROR(_xll.qlIndexFixing(ONIndex1Y,I3261,TRUE,_xll.ohTrigger(RecalcTrigger,Trigger1Y)),NA())</f>
        <v>2.3314106244844979E-2</v>
      </c>
    </row>
    <row r="3262" spans="2:17" x14ac:dyDescent="0.2">
      <c r="B3262" s="46" t="s">
        <v>51</v>
      </c>
      <c r="D3262" s="49">
        <f>_xll.qlCalendarAdvance(LocalCalendar,$D3261,B3262,"f",FALSE)</f>
        <v>62509</v>
      </c>
      <c r="E3262" s="49">
        <f>_xll.qlInterestRateIndexValueDate(IndexON,D3262)</f>
        <v>62509</v>
      </c>
      <c r="F3262" s="52">
        <f>IFERROR(_xll.qlIndexFixing(IndexON,D3262,TRUE,_xll.ohTrigger(RecalcTrigger,TriggerON)),NA())</f>
        <v>1.6562018879380247E-2</v>
      </c>
      <c r="H3262" s="49">
        <f>_xll.qlCalendarAdvance(IborCalendar,$H3261,B3262,"f",FALSE)</f>
        <v>62492</v>
      </c>
      <c r="I3262" s="49">
        <f>_xll.qlInterestRateIndexValueDate(Index1M,$H3262)</f>
        <v>62494</v>
      </c>
      <c r="J3262" s="52">
        <f>IFERROR(_xll.qlIndexFixing(Index1M,$H3262,TRUE,_xll.ohTrigger(RecalcTrigger,Trigger1M)),NA())</f>
        <v>1.8520799195461519E-2</v>
      </c>
      <c r="K3262" s="52">
        <f>IFERROR(_xll.qlIndexFixing(ONIndex1M,I3262,TRUE,_xll.ohTrigger(RecalcTrigger,Trigger1M)),NA())</f>
        <v>1.8507948064927504E-2</v>
      </c>
      <c r="L3262" s="52">
        <f>IFERROR(_xll.qlIndexFixing(Index3M,H3262,TRUE,_xll.ohTrigger(RecalcTrigger,Trigger3M)),NA())</f>
        <v>2.0090595043258608E-2</v>
      </c>
      <c r="M3262" s="52">
        <f>IFERROR(_xll.qlIndexFixing(ONIndex3M,I3262,TRUE,_xll.ohTrigger(RecalcTrigger,Trigger3M)),NA())</f>
        <v>2.0041424076060466E-2</v>
      </c>
      <c r="N3262" s="52">
        <f>IFERROR(_xll.qlIndexFixing(Index6M,$H3262,TRUE,_xll.ohTrigger(RecalcTrigger,Trigger6M)),NA())</f>
        <v>2.1656487439992902E-2</v>
      </c>
      <c r="O3262" s="52">
        <f>IFERROR(_xll.qlIndexFixing(ONIndex6M,I3262,TRUE,_xll.ohTrigger(RecalcTrigger,Trigger6M)),NA())</f>
        <v>2.154003500429269E-2</v>
      </c>
      <c r="P3262" s="52">
        <f>IFERROR(_xll.qlIndexFixing(Index1Y,$H3262,TRUE,_xll.ohTrigger(RecalcTrigger,Trigger1Y)),NA())</f>
        <v>2.3591755994459302E-2</v>
      </c>
      <c r="Q3262" s="52">
        <f>IFERROR(_xll.qlIndexFixing(ONIndex1Y,I3262,TRUE,_xll.ohTrigger(RecalcTrigger,Trigger1Y)),NA())</f>
        <v>2.3314132885774441E-2</v>
      </c>
    </row>
    <row r="3263" spans="2:17" x14ac:dyDescent="0.2">
      <c r="B3263" s="46" t="s">
        <v>51</v>
      </c>
      <c r="D3263" s="49">
        <f>_xll.qlCalendarAdvance(LocalCalendar,$D3262,B3263,"f",FALSE)</f>
        <v>62516</v>
      </c>
      <c r="E3263" s="49">
        <f>_xll.qlInterestRateIndexValueDate(IndexON,D3263)</f>
        <v>62516</v>
      </c>
      <c r="F3263" s="52">
        <f>IFERROR(_xll.qlIndexFixing(IndexON,D3263,TRUE,_xll.ohTrigger(RecalcTrigger,TriggerON)),NA())</f>
        <v>1.6562018879380247E-2</v>
      </c>
      <c r="H3263" s="49">
        <f>_xll.qlCalendarAdvance(IborCalendar,$H3262,B3263,"f",FALSE)</f>
        <v>62499</v>
      </c>
      <c r="I3263" s="49">
        <f>_xll.qlInterestRateIndexValueDate(Index1M,$H3263)</f>
        <v>62501</v>
      </c>
      <c r="J3263" s="52">
        <f>IFERROR(_xll.qlIndexFixing(Index1M,$H3263,TRUE,_xll.ohTrigger(RecalcTrigger,Trigger1M)),NA())</f>
        <v>1.8520799195461519E-2</v>
      </c>
      <c r="K3263" s="52">
        <f>IFERROR(_xll.qlIndexFixing(ONIndex1M,I3263,TRUE,_xll.ohTrigger(RecalcTrigger,Trigger1M)),NA())</f>
        <v>1.8507948064847568E-2</v>
      </c>
      <c r="L3263" s="52">
        <f>IFERROR(_xll.qlIndexFixing(Index3M,H3263,TRUE,_xll.ohTrigger(RecalcTrigger,Trigger3M)),NA())</f>
        <v>2.0090595043258608E-2</v>
      </c>
      <c r="M3263" s="52">
        <f>IFERROR(_xll.qlIndexFixing(ONIndex3M,I3263,TRUE,_xll.ohTrigger(RecalcTrigger,Trigger3M)),NA())</f>
        <v>2.0041424076060466E-2</v>
      </c>
      <c r="N3263" s="52">
        <f>IFERROR(_xll.qlIndexFixing(Index6M,$H3263,TRUE,_xll.ohTrigger(RecalcTrigger,Trigger6M)),NA())</f>
        <v>2.1656490796957552E-2</v>
      </c>
      <c r="O3263" s="52">
        <f>IFERROR(_xll.qlIndexFixing(ONIndex6M,I3263,TRUE,_xll.ohTrigger(RecalcTrigger,Trigger6M)),NA())</f>
        <v>2.1540038489344937E-2</v>
      </c>
      <c r="P3263" s="52">
        <f>IFERROR(_xll.qlIndexFixing(Index1Y,$H3263,TRUE,_xll.ohTrigger(RecalcTrigger,Trigger1Y)),NA())</f>
        <v>2.3591780584487729E-2</v>
      </c>
      <c r="Q3263" s="52">
        <f>IFERROR(_xll.qlIndexFixing(ONIndex1Y,I3263,TRUE,_xll.ohTrigger(RecalcTrigger,Trigger1Y)),NA())</f>
        <v>2.3314159429581593E-2</v>
      </c>
    </row>
    <row r="3264" spans="2:17" x14ac:dyDescent="0.2">
      <c r="B3264" s="46" t="s">
        <v>51</v>
      </c>
      <c r="D3264" s="49">
        <f>_xll.qlCalendarAdvance(LocalCalendar,$D3263,B3264,"f",FALSE)</f>
        <v>62523</v>
      </c>
      <c r="E3264" s="49">
        <f>_xll.qlInterestRateIndexValueDate(IndexON,D3264)</f>
        <v>62523</v>
      </c>
      <c r="F3264" s="52">
        <f>IFERROR(_xll.qlIndexFixing(IndexON,D3264,TRUE,_xll.ohTrigger(RecalcTrigger,TriggerON)),NA())</f>
        <v>1.6562018879353602E-2</v>
      </c>
      <c r="H3264" s="49">
        <f>_xll.qlCalendarAdvance(IborCalendar,$H3263,B3264,"f",FALSE)</f>
        <v>62506</v>
      </c>
      <c r="I3264" s="49">
        <f>_xll.qlInterestRateIndexValueDate(Index1M,$H3264)</f>
        <v>62508</v>
      </c>
      <c r="J3264" s="52">
        <f>IFERROR(_xll.qlIndexFixing(Index1M,$H3264,TRUE,_xll.ohTrigger(RecalcTrigger,Trigger1M)),NA())</f>
        <v>1.8520799195461519E-2</v>
      </c>
      <c r="K3264" s="52">
        <f>IFERROR(_xll.qlIndexFixing(ONIndex1M,I3264,TRUE,_xll.ohTrigger(RecalcTrigger,Trigger1M)),NA())</f>
        <v>1.8507948064927504E-2</v>
      </c>
      <c r="L3264" s="52">
        <f>IFERROR(_xll.qlIndexFixing(Index3M,H3264,TRUE,_xll.ohTrigger(RecalcTrigger,Trigger3M)),NA())</f>
        <v>2.0090595043258608E-2</v>
      </c>
      <c r="M3264" s="52">
        <f>IFERROR(_xll.qlIndexFixing(ONIndex3M,I3264,TRUE,_xll.ohTrigger(RecalcTrigger,Trigger3M)),NA())</f>
        <v>2.0041424076140402E-2</v>
      </c>
      <c r="N3264" s="52">
        <f>IFERROR(_xll.qlIndexFixing(Index6M,$H3264,TRUE,_xll.ohTrigger(RecalcTrigger,Trigger6M)),NA())</f>
        <v>2.1656494141025558E-2</v>
      </c>
      <c r="O3264" s="52">
        <f>IFERROR(_xll.qlIndexFixing(ONIndex6M,I3264,TRUE,_xll.ohTrigger(RecalcTrigger,Trigger6M)),NA())</f>
        <v>2.1540041961687351E-2</v>
      </c>
      <c r="P3264" s="52">
        <f>IFERROR(_xll.qlIndexFixing(Index1Y,$H3264,TRUE,_xll.ohTrigger(RecalcTrigger,Trigger1Y)),NA())</f>
        <v>2.3591805075019848E-2</v>
      </c>
      <c r="Q3264" s="52">
        <f>IFERROR(_xll.qlIndexFixing(ONIndex1Y,I3264,TRUE,_xll.ohTrigger(RecalcTrigger,Trigger1Y)),NA())</f>
        <v>2.3314185876266436E-2</v>
      </c>
    </row>
    <row r="3265" spans="2:17" x14ac:dyDescent="0.2">
      <c r="B3265" s="46" t="s">
        <v>51</v>
      </c>
      <c r="D3265" s="49">
        <f>_xll.qlCalendarAdvance(LocalCalendar,$D3264,B3265,"f",FALSE)</f>
        <v>62530</v>
      </c>
      <c r="E3265" s="49">
        <f>_xll.qlInterestRateIndexValueDate(IndexON,D3265)</f>
        <v>62530</v>
      </c>
      <c r="F3265" s="52">
        <f>IFERROR(_xll.qlIndexFixing(IndexON,D3265,TRUE,_xll.ohTrigger(RecalcTrigger,TriggerON)),NA())</f>
        <v>1.6562018879380247E-2</v>
      </c>
      <c r="H3265" s="49">
        <f>_xll.qlCalendarAdvance(IborCalendar,$H3264,B3265,"f",FALSE)</f>
        <v>62513</v>
      </c>
      <c r="I3265" s="49">
        <f>_xll.qlInterestRateIndexValueDate(Index1M,$H3265)</f>
        <v>62515</v>
      </c>
      <c r="J3265" s="52">
        <f>IFERROR(_xll.qlIndexFixing(Index1M,$H3265,TRUE,_xll.ohTrigger(RecalcTrigger,Trigger1M)),NA())</f>
        <v>1.8520799195461519E-2</v>
      </c>
      <c r="K3265" s="52">
        <f>IFERROR(_xll.qlIndexFixing(ONIndex1M,I3265,TRUE,_xll.ohTrigger(RecalcTrigger,Trigger1M)),NA())</f>
        <v>1.8507948064927504E-2</v>
      </c>
      <c r="L3265" s="52">
        <f>IFERROR(_xll.qlIndexFixing(Index3M,H3265,TRUE,_xll.ohTrigger(RecalcTrigger,Trigger3M)),NA())</f>
        <v>2.0090595043258608E-2</v>
      </c>
      <c r="M3265" s="52">
        <f>IFERROR(_xll.qlIndexFixing(ONIndex3M,I3265,TRUE,_xll.ohTrigger(RecalcTrigger,Trigger3M)),NA())</f>
        <v>2.0041424076140402E-2</v>
      </c>
      <c r="N3265" s="52">
        <f>IFERROR(_xll.qlIndexFixing(Index6M,$H3265,TRUE,_xll.ohTrigger(RecalcTrigger,Trigger6M)),NA())</f>
        <v>2.1656497472196477E-2</v>
      </c>
      <c r="O3265" s="52">
        <f>IFERROR(_xll.qlIndexFixing(ONIndex6M,I3265,TRUE,_xll.ohTrigger(RecalcTrigger,Trigger6M)),NA())</f>
        <v>2.1540045421239995E-2</v>
      </c>
      <c r="P3265" s="52">
        <f>IFERROR(_xll.qlIndexFixing(Index1Y,$H3265,TRUE,_xll.ohTrigger(RecalcTrigger,Trigger1Y)),NA())</f>
        <v>2.3591829466054794E-2</v>
      </c>
      <c r="Q3265" s="52">
        <f>IFERROR(_xll.qlIndexFixing(ONIndex1Y,I3265,TRUE,_xll.ohTrigger(RecalcTrigger,Trigger1Y)),NA())</f>
        <v>2.3314212225749031E-2</v>
      </c>
    </row>
    <row r="3266" spans="2:17" x14ac:dyDescent="0.2">
      <c r="B3266" s="46" t="s">
        <v>51</v>
      </c>
      <c r="D3266" s="49">
        <f>_xll.qlCalendarAdvance(LocalCalendar,$D3265,B3266,"f",FALSE)</f>
        <v>62537</v>
      </c>
      <c r="E3266" s="49">
        <f>_xll.qlInterestRateIndexValueDate(IndexON,D3266)</f>
        <v>62537</v>
      </c>
      <c r="F3266" s="52">
        <f>IFERROR(_xll.qlIndexFixing(IndexON,D3266,TRUE,_xll.ohTrigger(RecalcTrigger,TriggerON)),NA())</f>
        <v>1.6562018879353602E-2</v>
      </c>
      <c r="H3266" s="49">
        <f>_xll.qlCalendarAdvance(IborCalendar,$H3265,B3266,"f",FALSE)</f>
        <v>62520</v>
      </c>
      <c r="I3266" s="49">
        <f>_xll.qlInterestRateIndexValueDate(Index1M,$H3266)</f>
        <v>62522</v>
      </c>
      <c r="J3266" s="52">
        <f>IFERROR(_xll.qlIndexFixing(Index1M,$H3266,TRUE,_xll.ohTrigger(RecalcTrigger,Trigger1M)),NA())</f>
        <v>1.8522704078343666E-2</v>
      </c>
      <c r="K3266" s="52">
        <f>IFERROR(_xll.qlIndexFixing(ONIndex1M,I3266,TRUE,_xll.ohTrigger(RecalcTrigger,Trigger1M)),NA())</f>
        <v>1.8507948064847568E-2</v>
      </c>
      <c r="L3266" s="52">
        <f>IFERROR(_xll.qlIndexFixing(Index3M,H3266,TRUE,_xll.ohTrigger(RecalcTrigger,Trigger3M)),NA())</f>
        <v>2.0092274159291559E-2</v>
      </c>
      <c r="M3266" s="52">
        <f>IFERROR(_xll.qlIndexFixing(ONIndex3M,I3266,TRUE,_xll.ohTrigger(RecalcTrigger,Trigger3M)),NA())</f>
        <v>2.0041424076060466E-2</v>
      </c>
      <c r="N3266" s="52">
        <f>IFERROR(_xll.qlIndexFixing(Index6M,$H3266,TRUE,_xll.ohTrigger(RecalcTrigger,Trigger6M)),NA())</f>
        <v>2.1660396909704952E-2</v>
      </c>
      <c r="O3266" s="52">
        <f>IFERROR(_xll.qlIndexFixing(ONIndex6M,I3266,TRUE,_xll.ohTrigger(RecalcTrigger,Trigger6M)),NA())</f>
        <v>2.154004886800287E-2</v>
      </c>
      <c r="P3266" s="52">
        <f>IFERROR(_xll.qlIndexFixing(Index1Y,$H3266,TRUE,_xll.ohTrigger(RecalcTrigger,Trigger1Y)),NA())</f>
        <v>2.3594159706764404E-2</v>
      </c>
      <c r="Q3266" s="52">
        <f>IFERROR(_xll.qlIndexFixing(ONIndex1Y,I3266,TRUE,_xll.ohTrigger(RecalcTrigger,Trigger1Y)),NA())</f>
        <v>2.3314238478029381E-2</v>
      </c>
    </row>
    <row r="3267" spans="2:17" x14ac:dyDescent="0.2">
      <c r="B3267" s="46" t="s">
        <v>51</v>
      </c>
      <c r="D3267" s="49">
        <f>_xll.qlCalendarAdvance(LocalCalendar,$D3266,B3267,"f",FALSE)</f>
        <v>62544</v>
      </c>
      <c r="E3267" s="49">
        <f>_xll.qlInterestRateIndexValueDate(IndexON,D3267)</f>
        <v>62544</v>
      </c>
      <c r="F3267" s="52">
        <f>IFERROR(_xll.qlIndexFixing(IndexON,D3267,TRUE,_xll.ohTrigger(RecalcTrigger,TriggerON)),NA())</f>
        <v>1.6562018879353602E-2</v>
      </c>
      <c r="H3267" s="49">
        <f>_xll.qlCalendarAdvance(IborCalendar,$H3266,B3267,"f",FALSE)</f>
        <v>62527</v>
      </c>
      <c r="I3267" s="49">
        <f>_xll.qlInterestRateIndexValueDate(Index1M,$H3267)</f>
        <v>62529</v>
      </c>
      <c r="J3267" s="52">
        <f>IFERROR(_xll.qlIndexFixing(Index1M,$H3267,TRUE,_xll.ohTrigger(RecalcTrigger,Trigger1M)),NA())</f>
        <v>1.8522704078346164E-2</v>
      </c>
      <c r="K3267" s="52">
        <f>IFERROR(_xll.qlIndexFixing(ONIndex1M,I3267,TRUE,_xll.ohTrigger(RecalcTrigger,Trigger1M)),NA())</f>
        <v>1.8507948064927504E-2</v>
      </c>
      <c r="L3267" s="52">
        <f>IFERROR(_xll.qlIndexFixing(Index3M,H3267,TRUE,_xll.ohTrigger(RecalcTrigger,Trigger3M)),NA())</f>
        <v>2.0092274159291559E-2</v>
      </c>
      <c r="M3267" s="52">
        <f>IFERROR(_xll.qlIndexFixing(ONIndex3M,I3267,TRUE,_xll.ohTrigger(RecalcTrigger,Trigger3M)),NA())</f>
        <v>2.0041424076220338E-2</v>
      </c>
      <c r="N3267" s="52">
        <f>IFERROR(_xll.qlIndexFixing(Index6M,$H3267,TRUE,_xll.ohTrigger(RecalcTrigger,Trigger6M)),NA())</f>
        <v>2.1659750793614912E-2</v>
      </c>
      <c r="O3267" s="52">
        <f>IFERROR(_xll.qlIndexFixing(ONIndex6M,I3267,TRUE,_xll.ohTrigger(RecalcTrigger,Trigger6M)),NA())</f>
        <v>2.1540052302055912E-2</v>
      </c>
      <c r="P3267" s="52">
        <f>IFERROR(_xll.qlIndexFixing(Index1Y,$H3267,TRUE,_xll.ohTrigger(RecalcTrigger,Trigger1Y)),NA())</f>
        <v>2.3594183882181725E-2</v>
      </c>
      <c r="Q3267" s="52">
        <f>IFERROR(_xll.qlIndexFixing(ONIndex1Y,I3267,TRUE,_xll.ohTrigger(RecalcTrigger,Trigger1Y)),NA())</f>
        <v>2.331426463318742E-2</v>
      </c>
    </row>
    <row r="3268" spans="2:17" x14ac:dyDescent="0.2">
      <c r="B3268" s="46" t="s">
        <v>51</v>
      </c>
      <c r="D3268" s="49">
        <f>_xll.qlCalendarAdvance(LocalCalendar,$D3267,B3268,"f",FALSE)</f>
        <v>62551</v>
      </c>
      <c r="E3268" s="49">
        <f>_xll.qlInterestRateIndexValueDate(IndexON,D3268)</f>
        <v>62551</v>
      </c>
      <c r="F3268" s="52">
        <f>IFERROR(_xll.qlIndexFixing(IndexON,D3268,TRUE,_xll.ohTrigger(RecalcTrigger,TriggerON)),NA())</f>
        <v>1.6562018879353602E-2</v>
      </c>
      <c r="H3268" s="49">
        <f>_xll.qlCalendarAdvance(IborCalendar,$H3267,B3268,"f",FALSE)</f>
        <v>62534</v>
      </c>
      <c r="I3268" s="49">
        <f>_xll.qlInterestRateIndexValueDate(Index1M,$H3268)</f>
        <v>62536</v>
      </c>
      <c r="J3268" s="52">
        <f>IFERROR(_xll.qlIndexFixing(Index1M,$H3268,TRUE,_xll.ohTrigger(RecalcTrigger,Trigger1M)),NA())</f>
        <v>1.8523180339876755E-2</v>
      </c>
      <c r="K3268" s="52">
        <f>IFERROR(_xll.qlIndexFixing(ONIndex1M,I3268,TRUE,_xll.ohTrigger(RecalcTrigger,Trigger1M)),NA())</f>
        <v>1.8507948064847568E-2</v>
      </c>
      <c r="L3268" s="52">
        <f>IFERROR(_xll.qlIndexFixing(Index3M,H3268,TRUE,_xll.ohTrigger(RecalcTrigger,Trigger3M)),NA())</f>
        <v>2.0092274159291559E-2</v>
      </c>
      <c r="M3268" s="52">
        <f>IFERROR(_xll.qlIndexFixing(ONIndex3M,I3268,TRUE,_xll.ohTrigger(RecalcTrigger,Trigger3M)),NA())</f>
        <v>2.0041424076220338E-2</v>
      </c>
      <c r="N3268" s="52">
        <f>IFERROR(_xll.qlIndexFixing(Index6M,$H3268,TRUE,_xll.ohTrigger(RecalcTrigger,Trigger6M)),NA())</f>
        <v>2.1659754082471411E-2</v>
      </c>
      <c r="O3268" s="52">
        <f>IFERROR(_xll.qlIndexFixing(ONIndex6M,I3268,TRUE,_xll.ohTrigger(RecalcTrigger,Trigger6M)),NA())</f>
        <v>2.1540055723239249E-2</v>
      </c>
      <c r="P3268" s="52">
        <f>IFERROR(_xll.qlIndexFixing(Index1Y,$H3268,TRUE,_xll.ohTrigger(RecalcTrigger,Trigger1Y)),NA())</f>
        <v>2.3594207958083431E-2</v>
      </c>
      <c r="Q3268" s="52">
        <f>IFERROR(_xll.qlIndexFixing(ONIndex1Y,I3268,TRUE,_xll.ohTrigger(RecalcTrigger,Trigger1Y)),NA())</f>
        <v>2.3314290691063277E-2</v>
      </c>
    </row>
    <row r="3269" spans="2:17" x14ac:dyDescent="0.2">
      <c r="B3269" s="46" t="s">
        <v>51</v>
      </c>
      <c r="D3269" s="49">
        <f>_xll.qlCalendarAdvance(LocalCalendar,$D3268,B3269,"f",FALSE)</f>
        <v>62558</v>
      </c>
      <c r="E3269" s="49">
        <f>_xll.qlInterestRateIndexValueDate(IndexON,D3269)</f>
        <v>62558</v>
      </c>
      <c r="F3269" s="52">
        <f>IFERROR(_xll.qlIndexFixing(IndexON,D3269,TRUE,_xll.ohTrigger(RecalcTrigger,TriggerON)),NA())</f>
        <v>1.6562018879353602E-2</v>
      </c>
      <c r="H3269" s="49">
        <f>_xll.qlCalendarAdvance(IborCalendar,$H3268,B3269,"f",FALSE)</f>
        <v>62541</v>
      </c>
      <c r="I3269" s="49">
        <f>_xll.qlInterestRateIndexValueDate(Index1M,$H3269)</f>
        <v>62543</v>
      </c>
      <c r="J3269" s="52">
        <f>IFERROR(_xll.qlIndexFixing(Index1M,$H3269,TRUE,_xll.ohTrigger(RecalcTrigger,Trigger1M)),NA())</f>
        <v>1.8522704078343666E-2</v>
      </c>
      <c r="K3269" s="52">
        <f>IFERROR(_xll.qlIndexFixing(ONIndex1M,I3269,TRUE,_xll.ohTrigger(RecalcTrigger,Trigger1M)),NA())</f>
        <v>1.8507948064847568E-2</v>
      </c>
      <c r="L3269" s="52">
        <f>IFERROR(_xll.qlIndexFixing(Index3M,H3269,TRUE,_xll.ohTrigger(RecalcTrigger,Trigger3M)),NA())</f>
        <v>2.0092274159291559E-2</v>
      </c>
      <c r="M3269" s="52">
        <f>IFERROR(_xll.qlIndexFixing(ONIndex3M,I3269,TRUE,_xll.ohTrigger(RecalcTrigger,Trigger3M)),NA())</f>
        <v>2.004142407598053E-2</v>
      </c>
      <c r="N3269" s="52">
        <f>IFERROR(_xll.qlIndexFixing(Index6M,$H3269,TRUE,_xll.ohTrigger(RecalcTrigger,Trigger6M)),NA())</f>
        <v>2.1659757358426401E-2</v>
      </c>
      <c r="O3269" s="52">
        <f>IFERROR(_xll.qlIndexFixing(ONIndex6M,I3269,TRUE,_xll.ohTrigger(RecalcTrigger,Trigger6M)),NA())</f>
        <v>2.1540059131712752E-2</v>
      </c>
      <c r="P3269" s="52">
        <f>IFERROR(_xll.qlIndexFixing(Index1Y,$H3269,TRUE,_xll.ohTrigger(RecalcTrigger,Trigger1Y)),NA())</f>
        <v>2.3594231934469089E-2</v>
      </c>
      <c r="Q3269" s="52">
        <f>IFERROR(_xll.qlIndexFixing(ONIndex1Y,I3269,TRUE,_xll.ohTrigger(RecalcTrigger,Trigger1Y)),NA())</f>
        <v>2.3314316651656952E-2</v>
      </c>
    </row>
    <row r="3270" spans="2:17" x14ac:dyDescent="0.2">
      <c r="B3270" s="46" t="s">
        <v>51</v>
      </c>
      <c r="D3270" s="49">
        <f>_xll.qlCalendarAdvance(LocalCalendar,$D3269,B3270,"f",FALSE)</f>
        <v>62565</v>
      </c>
      <c r="E3270" s="49">
        <f>_xll.qlInterestRateIndexValueDate(IndexON,D3270)</f>
        <v>62565</v>
      </c>
      <c r="F3270" s="52">
        <f>IFERROR(_xll.qlIndexFixing(IndexON,D3270,TRUE,_xll.ohTrigger(RecalcTrigger,TriggerON)),NA())</f>
        <v>1.6562018879353602E-2</v>
      </c>
      <c r="H3270" s="49">
        <f>_xll.qlCalendarAdvance(IborCalendar,$H3269,B3270,"f",FALSE)</f>
        <v>62548</v>
      </c>
      <c r="I3270" s="49">
        <f>_xll.qlInterestRateIndexValueDate(Index1M,$H3270)</f>
        <v>62550</v>
      </c>
      <c r="J3270" s="52">
        <f>IFERROR(_xll.qlIndexFixing(Index1M,$H3270,TRUE,_xll.ohTrigger(RecalcTrigger,Trigger1M)),NA())</f>
        <v>1.8523180339876755E-2</v>
      </c>
      <c r="K3270" s="52">
        <f>IFERROR(_xll.qlIndexFixing(ONIndex1M,I3270,TRUE,_xll.ohTrigger(RecalcTrigger,Trigger1M)),NA())</f>
        <v>1.8507948064847568E-2</v>
      </c>
      <c r="L3270" s="52">
        <f>IFERROR(_xll.qlIndexFixing(Index3M,H3270,TRUE,_xll.ohTrigger(RecalcTrigger,Trigger3M)),NA())</f>
        <v>2.0091714433166406E-2</v>
      </c>
      <c r="M3270" s="52">
        <f>IFERROR(_xll.qlIndexFixing(ONIndex3M,I3270,TRUE,_xll.ohTrigger(RecalcTrigger,Trigger3M)),NA())</f>
        <v>2.0041424076060466E-2</v>
      </c>
      <c r="N3270" s="52">
        <f>IFERROR(_xll.qlIndexFixing(Index6M,$H3270,TRUE,_xll.ohTrigger(RecalcTrigger,Trigger6M)),NA())</f>
        <v>2.1657812531783012E-2</v>
      </c>
      <c r="O3270" s="52">
        <f>IFERROR(_xll.qlIndexFixing(ONIndex6M,I3270,TRUE,_xll.ohTrigger(RecalcTrigger,Trigger6M)),NA())</f>
        <v>2.1540062527476422E-2</v>
      </c>
      <c r="P3270" s="52">
        <f>IFERROR(_xll.qlIndexFixing(Index1Y,$H3270,TRUE,_xll.ohTrigger(RecalcTrigger,Trigger1Y)),NA())</f>
        <v>2.3594255811338918E-2</v>
      </c>
      <c r="Q3270" s="52">
        <f>IFERROR(_xll.qlIndexFixing(ONIndex1Y,I3270,TRUE,_xll.ohTrigger(RecalcTrigger,Trigger1Y)),NA())</f>
        <v>2.3314342515208253E-2</v>
      </c>
    </row>
    <row r="3271" spans="2:17" x14ac:dyDescent="0.2">
      <c r="B3271" s="46" t="s">
        <v>51</v>
      </c>
      <c r="D3271" s="49">
        <f>_xll.qlCalendarAdvance(LocalCalendar,$D3270,B3271,"f",FALSE)</f>
        <v>62572</v>
      </c>
      <c r="E3271" s="49">
        <f>_xll.qlInterestRateIndexValueDate(IndexON,D3271)</f>
        <v>62572</v>
      </c>
      <c r="F3271" s="52">
        <f>IFERROR(_xll.qlIndexFixing(IndexON,D3271,TRUE,_xll.ohTrigger(RecalcTrigger,TriggerON)),NA())</f>
        <v>1.6562018879353602E-2</v>
      </c>
      <c r="H3271" s="49">
        <f>_xll.qlCalendarAdvance(IborCalendar,$H3270,B3271,"f",FALSE)</f>
        <v>62555</v>
      </c>
      <c r="I3271" s="49">
        <f>_xll.qlInterestRateIndexValueDate(Index1M,$H3271)</f>
        <v>62557</v>
      </c>
      <c r="J3271" s="52">
        <f>IFERROR(_xll.qlIndexFixing(Index1M,$H3271,TRUE,_xll.ohTrigger(RecalcTrigger,Trigger1M)),NA())</f>
        <v>1.8522704078346164E-2</v>
      </c>
      <c r="K3271" s="52">
        <f>IFERROR(_xll.qlIndexFixing(ONIndex1M,I3271,TRUE,_xll.ohTrigger(RecalcTrigger,Trigger1M)),NA())</f>
        <v>1.8507948064927504E-2</v>
      </c>
      <c r="L3271" s="52">
        <f>IFERROR(_xll.qlIndexFixing(Index3M,H3271,TRUE,_xll.ohTrigger(RecalcTrigger,Trigger3M)),NA())</f>
        <v>2.0091714433166406E-2</v>
      </c>
      <c r="M3271" s="52">
        <f>IFERROR(_xll.qlIndexFixing(ONIndex3M,I3271,TRUE,_xll.ohTrigger(RecalcTrigger,Trigger3M)),NA())</f>
        <v>2.0041424076140402E-2</v>
      </c>
      <c r="N3271" s="52">
        <f>IFERROR(_xll.qlIndexFixing(Index6M,$H3271,TRUE,_xll.ohTrigger(RecalcTrigger,Trigger6M)),NA())</f>
        <v>2.1657815784116498E-2</v>
      </c>
      <c r="O3271" s="52">
        <f>IFERROR(_xll.qlIndexFixing(ONIndex6M,I3271,TRUE,_xll.ohTrigger(RecalcTrigger,Trigger6M)),NA())</f>
        <v>2.1540065910450323E-2</v>
      </c>
      <c r="P3271" s="52">
        <f>IFERROR(_xll.qlIndexFixing(Index1Y,$H3271,TRUE,_xll.ohTrigger(RecalcTrigger,Trigger1Y)),NA())</f>
        <v>2.3595048276075815E-2</v>
      </c>
      <c r="Q3271" s="52">
        <f>IFERROR(_xll.qlIndexFixing(ONIndex1Y,I3271,TRUE,_xll.ohTrigger(RecalcTrigger,Trigger1Y)),NA())</f>
        <v>2.3314368281637243E-2</v>
      </c>
    </row>
    <row r="3272" spans="2:17" x14ac:dyDescent="0.2">
      <c r="B3272" s="46" t="s">
        <v>51</v>
      </c>
      <c r="D3272" s="49">
        <f>_xll.qlCalendarAdvance(LocalCalendar,$D3271,B3272,"f",FALSE)</f>
        <v>62579</v>
      </c>
      <c r="E3272" s="49">
        <f>_xll.qlInterestRateIndexValueDate(IndexON,D3272)</f>
        <v>62579</v>
      </c>
      <c r="F3272" s="52">
        <f>IFERROR(_xll.qlIndexFixing(IndexON,D3272,TRUE,_xll.ohTrigger(RecalcTrigger,TriggerON)),NA())</f>
        <v>1.6562018879353602E-2</v>
      </c>
      <c r="H3272" s="49">
        <f>_xll.qlCalendarAdvance(IborCalendar,$H3271,B3272,"f",FALSE)</f>
        <v>62562</v>
      </c>
      <c r="I3272" s="49">
        <f>_xll.qlInterestRateIndexValueDate(Index1M,$H3272)</f>
        <v>62564</v>
      </c>
      <c r="J3272" s="52">
        <f>IFERROR(_xll.qlIndexFixing(Index1M,$H3272,TRUE,_xll.ohTrigger(RecalcTrigger,Trigger1M)),NA())</f>
        <v>1.8522704078346164E-2</v>
      </c>
      <c r="K3272" s="52">
        <f>IFERROR(_xll.qlIndexFixing(ONIndex1M,I3272,TRUE,_xll.ohTrigger(RecalcTrigger,Trigger1M)),NA())</f>
        <v>1.8509851185724457E-2</v>
      </c>
      <c r="L3272" s="52">
        <f>IFERROR(_xll.qlIndexFixing(Index3M,H3272,TRUE,_xll.ohTrigger(RecalcTrigger,Trigger3M)),NA())</f>
        <v>2.0091714433166406E-2</v>
      </c>
      <c r="M3272" s="52">
        <f>IFERROR(_xll.qlIndexFixing(ONIndex3M,I3272,TRUE,_xll.ohTrigger(RecalcTrigger,Trigger3M)),NA())</f>
        <v>2.0043655637444147E-2</v>
      </c>
      <c r="N3272" s="52">
        <f>IFERROR(_xll.qlIndexFixing(Index6M,$H3272,TRUE,_xll.ohTrigger(RecalcTrigger,Trigger6M)),NA())</f>
        <v>2.1657819023551884E-2</v>
      </c>
      <c r="O3272" s="52">
        <f>IFERROR(_xll.qlIndexFixing(ONIndex6M,I3272,TRUE,_xll.ohTrigger(RecalcTrigger,Trigger6M)),NA())</f>
        <v>2.1542648032070844E-2</v>
      </c>
      <c r="P3272" s="52">
        <f>IFERROR(_xll.qlIndexFixing(Index1Y,$H3272,TRUE,_xll.ohTrigger(RecalcTrigger,Trigger1Y)),NA())</f>
        <v>2.359430326653E-2</v>
      </c>
      <c r="Q3272" s="52">
        <f>IFERROR(_xll.qlIndexFixing(ONIndex1Y,I3272,TRUE,_xll.ohTrigger(RecalcTrigger,Trigger1Y)),NA())</f>
        <v>2.3317421245630854E-2</v>
      </c>
    </row>
    <row r="3273" spans="2:17" x14ac:dyDescent="0.2">
      <c r="B3273" s="46" t="s">
        <v>51</v>
      </c>
      <c r="D3273" s="49">
        <f>_xll.qlCalendarAdvance(LocalCalendar,$D3272,B3273,"f",FALSE)</f>
        <v>62586</v>
      </c>
      <c r="E3273" s="49">
        <f>_xll.qlInterestRateIndexValueDate(IndexON,D3273)</f>
        <v>62586</v>
      </c>
      <c r="F3273" s="52">
        <f>IFERROR(_xll.qlIndexFixing(IndexON,D3273,TRUE,_xll.ohTrigger(RecalcTrigger,TriggerON)),NA())</f>
        <v>1.6562018879353602E-2</v>
      </c>
      <c r="H3273" s="49">
        <f>_xll.qlCalendarAdvance(IborCalendar,$H3272,B3273,"f",FALSE)</f>
        <v>62569</v>
      </c>
      <c r="I3273" s="49">
        <f>_xll.qlInterestRateIndexValueDate(Index1M,$H3273)</f>
        <v>62571</v>
      </c>
      <c r="J3273" s="52">
        <f>IFERROR(_xll.qlIndexFixing(Index1M,$H3273,TRUE,_xll.ohTrigger(RecalcTrigger,Trigger1M)),NA())</f>
        <v>1.8523180339876755E-2</v>
      </c>
      <c r="K3273" s="52">
        <f>IFERROR(_xll.qlIndexFixing(ONIndex1M,I3273,TRUE,_xll.ohTrigger(RecalcTrigger,Trigger1M)),NA())</f>
        <v>1.8507948064847568E-2</v>
      </c>
      <c r="L3273" s="52">
        <f>IFERROR(_xll.qlIndexFixing(Index3M,H3273,TRUE,_xll.ohTrigger(RecalcTrigger,Trigger3M)),NA())</f>
        <v>2.0091714433166406E-2</v>
      </c>
      <c r="M3273" s="52">
        <f>IFERROR(_xll.qlIndexFixing(ONIndex3M,I3273,TRUE,_xll.ohTrigger(RecalcTrigger,Trigger3M)),NA())</f>
        <v>2.0041424076060466E-2</v>
      </c>
      <c r="N3273" s="52">
        <f>IFERROR(_xll.qlIndexFixing(Index6M,$H3273,TRUE,_xll.ohTrigger(RecalcTrigger,Trigger6M)),NA())</f>
        <v>2.1657822250087427E-2</v>
      </c>
      <c r="O3273" s="52">
        <f>IFERROR(_xll.qlIndexFixing(ONIndex6M,I3273,TRUE,_xll.ohTrigger(RecalcTrigger,Trigger6M)),NA())</f>
        <v>2.1540072638028818E-2</v>
      </c>
      <c r="P3273" s="52">
        <f>IFERROR(_xll.qlIndexFixing(Index1Y,$H3273,TRUE,_xll.ohTrigger(RecalcTrigger,Trigger1Y)),NA())</f>
        <v>2.3594326844851469E-2</v>
      </c>
      <c r="Q3273" s="52">
        <f>IFERROR(_xll.qlIndexFixing(ONIndex1Y,I3273,TRUE,_xll.ohTrigger(RecalcTrigger,Trigger1Y)),NA())</f>
        <v>2.3314419522728613E-2</v>
      </c>
    </row>
    <row r="3274" spans="2:17" x14ac:dyDescent="0.2">
      <c r="B3274" s="46" t="s">
        <v>51</v>
      </c>
      <c r="D3274" s="49">
        <f>_xll.qlCalendarAdvance(LocalCalendar,$D3273,B3274,"f",FALSE)</f>
        <v>62593</v>
      </c>
      <c r="E3274" s="49">
        <f>_xll.qlInterestRateIndexValueDate(IndexON,D3274)</f>
        <v>62593</v>
      </c>
      <c r="F3274" s="52">
        <f>IFERROR(_xll.qlIndexFixing(IndexON,D3274,TRUE,_xll.ohTrigger(RecalcTrigger,TriggerON)),NA())</f>
        <v>1.6562018879380247E-2</v>
      </c>
      <c r="H3274" s="49">
        <f>_xll.qlCalendarAdvance(IborCalendar,$H3273,B3274,"f",FALSE)</f>
        <v>62576</v>
      </c>
      <c r="I3274" s="49">
        <f>_xll.qlInterestRateIndexValueDate(Index1M,$H3274)</f>
        <v>62578</v>
      </c>
      <c r="J3274" s="52">
        <f>IFERROR(_xll.qlIndexFixing(Index1M,$H3274,TRUE,_xll.ohTrigger(RecalcTrigger,Trigger1M)),NA())</f>
        <v>1.8521275391695197E-2</v>
      </c>
      <c r="K3274" s="52">
        <f>IFERROR(_xll.qlIndexFixing(ONIndex1M,I3274,TRUE,_xll.ohTrigger(RecalcTrigger,Trigger1M)),NA())</f>
        <v>1.8507948064847568E-2</v>
      </c>
      <c r="L3274" s="52">
        <f>IFERROR(_xll.qlIndexFixing(Index3M,H3274,TRUE,_xll.ohTrigger(RecalcTrigger,Trigger3M)),NA())</f>
        <v>2.0092274159291559E-2</v>
      </c>
      <c r="M3274" s="52">
        <f>IFERROR(_xll.qlIndexFixing(ONIndex3M,I3274,TRUE,_xll.ohTrigger(RecalcTrigger,Trigger3M)),NA())</f>
        <v>2.0041424076140402E-2</v>
      </c>
      <c r="N3274" s="52">
        <f>IFERROR(_xll.qlIndexFixing(Index6M,$H3274,TRUE,_xll.ohTrigger(RecalcTrigger,Trigger6M)),NA())</f>
        <v>2.1657825463725744E-2</v>
      </c>
      <c r="O3274" s="52">
        <f>IFERROR(_xll.qlIndexFixing(ONIndex6M,I3274,TRUE,_xll.ohTrigger(RecalcTrigger,Trigger6M)),NA())</f>
        <v>2.1540075982873219E-2</v>
      </c>
      <c r="P3274" s="52">
        <f>IFERROR(_xll.qlIndexFixing(Index1Y,$H3274,TRUE,_xll.ohTrigger(RecalcTrigger,Trigger1Y)),NA())</f>
        <v>2.3592044508021714E-2</v>
      </c>
      <c r="Q3274" s="52">
        <f>IFERROR(_xll.qlIndexFixing(ONIndex1Y,I3274,TRUE,_xll.ohTrigger(RecalcTrigger,Trigger1Y)),NA())</f>
        <v>2.3314444997630801E-2</v>
      </c>
    </row>
    <row r="3275" spans="2:17" x14ac:dyDescent="0.2">
      <c r="B3275" s="46" t="s">
        <v>51</v>
      </c>
      <c r="D3275" s="49">
        <f>_xll.qlCalendarAdvance(LocalCalendar,$D3274,B3275,"f",FALSE)</f>
        <v>62600</v>
      </c>
      <c r="E3275" s="49">
        <f>_xll.qlInterestRateIndexValueDate(IndexON,D3275)</f>
        <v>62600</v>
      </c>
      <c r="F3275" s="52">
        <f>IFERROR(_xll.qlIndexFixing(IndexON,D3275,TRUE,_xll.ohTrigger(RecalcTrigger,TriggerON)),NA())</f>
        <v>1.6562399840542863E-2</v>
      </c>
      <c r="H3275" s="49">
        <f>_xll.qlCalendarAdvance(IborCalendar,$H3274,B3275,"f",FALSE)</f>
        <v>62583</v>
      </c>
      <c r="I3275" s="49">
        <f>_xll.qlInterestRateIndexValueDate(Index1M,$H3275)</f>
        <v>62585</v>
      </c>
      <c r="J3275" s="52">
        <f>IFERROR(_xll.qlIndexFixing(Index1M,$H3275,TRUE,_xll.ohTrigger(RecalcTrigger,Trigger1M)),NA())</f>
        <v>1.8522704078346164E-2</v>
      </c>
      <c r="K3275" s="52">
        <f>IFERROR(_xll.qlIndexFixing(ONIndex1M,I3275,TRUE,_xll.ohTrigger(RecalcTrigger,Trigger1M)),NA())</f>
        <v>1.8507948064927504E-2</v>
      </c>
      <c r="L3275" s="52">
        <f>IFERROR(_xll.qlIndexFixing(Index3M,H3275,TRUE,_xll.ohTrigger(RecalcTrigger,Trigger3M)),NA())</f>
        <v>2.0092274159291559E-2</v>
      </c>
      <c r="M3275" s="52">
        <f>IFERROR(_xll.qlIndexFixing(ONIndex3M,I3275,TRUE,_xll.ohTrigger(RecalcTrigger,Trigger3M)),NA())</f>
        <v>2.0041424076140402E-2</v>
      </c>
      <c r="N3275" s="52">
        <f>IFERROR(_xll.qlIndexFixing(Index6M,$H3275,TRUE,_xll.ohTrigger(RecalcTrigger,Trigger6M)),NA())</f>
        <v>2.1659776743236291E-2</v>
      </c>
      <c r="O3275" s="52">
        <f>IFERROR(_xll.qlIndexFixing(ONIndex6M,I3275,TRUE,_xll.ohTrigger(RecalcTrigger,Trigger6M)),NA())</f>
        <v>2.1540079314767979E-2</v>
      </c>
      <c r="P3275" s="52">
        <f>IFERROR(_xll.qlIndexFixing(Index1Y,$H3275,TRUE,_xll.ohTrigger(RecalcTrigger,Trigger1Y)),NA())</f>
        <v>2.3594373702946918E-2</v>
      </c>
      <c r="Q3275" s="52">
        <f>IFERROR(_xll.qlIndexFixing(ONIndex1Y,I3275,TRUE,_xll.ohTrigger(RecalcTrigger,Trigger1Y)),NA())</f>
        <v>2.3314470375330743E-2</v>
      </c>
    </row>
    <row r="3276" spans="2:17" x14ac:dyDescent="0.2">
      <c r="B3276" s="46" t="s">
        <v>51</v>
      </c>
      <c r="D3276" s="49">
        <f>_xll.qlCalendarAdvance(LocalCalendar,$D3275,B3276,"f",FALSE)</f>
        <v>62607</v>
      </c>
      <c r="E3276" s="49">
        <f>_xll.qlInterestRateIndexValueDate(IndexON,D3276)</f>
        <v>62607</v>
      </c>
      <c r="F3276" s="52">
        <f>IFERROR(_xll.qlIndexFixing(IndexON,D3276,TRUE,_xll.ohTrigger(RecalcTrigger,TriggerON)),NA())</f>
        <v>1.6562018879380247E-2</v>
      </c>
      <c r="H3276" s="49">
        <f>_xll.qlCalendarAdvance(IborCalendar,$H3275,B3276,"f",FALSE)</f>
        <v>62590</v>
      </c>
      <c r="I3276" s="49">
        <f>_xll.qlInterestRateIndexValueDate(Index1M,$H3276)</f>
        <v>62592</v>
      </c>
      <c r="J3276" s="52">
        <f>IFERROR(_xll.qlIndexFixing(Index1M,$H3276,TRUE,_xll.ohTrigger(RecalcTrigger,Trigger1M)),NA())</f>
        <v>1.8522704078346164E-2</v>
      </c>
      <c r="K3276" s="52">
        <f>IFERROR(_xll.qlIndexFixing(ONIndex1M,I3276,TRUE,_xll.ohTrigger(RecalcTrigger,Trigger1M)),NA())</f>
        <v>1.8507948064927504E-2</v>
      </c>
      <c r="L3276" s="52">
        <f>IFERROR(_xll.qlIndexFixing(Index3M,H3276,TRUE,_xll.ohTrigger(RecalcTrigger,Trigger3M)),NA())</f>
        <v>2.0092274159292427E-2</v>
      </c>
      <c r="M3276" s="52">
        <f>IFERROR(_xll.qlIndexFixing(ONIndex3M,I3276,TRUE,_xll.ohTrigger(RecalcTrigger,Trigger3M)),NA())</f>
        <v>2.0041424076140402E-2</v>
      </c>
      <c r="N3276" s="52">
        <f>IFERROR(_xll.qlIndexFixing(Index6M,$H3276,TRUE,_xll.ohTrigger(RecalcTrigger,Trigger6M)),NA())</f>
        <v>2.1659779928884165E-2</v>
      </c>
      <c r="O3276" s="52">
        <f>IFERROR(_xll.qlIndexFixing(ONIndex6M,I3276,TRUE,_xll.ohTrigger(RecalcTrigger,Trigger6M)),NA())</f>
        <v>2.1540082634032842E-2</v>
      </c>
      <c r="P3276" s="52">
        <f>IFERROR(_xll.qlIndexFixing(Index1Y,$H3276,TRUE,_xll.ohTrigger(RecalcTrigger,Trigger1Y)),NA())</f>
        <v>2.3594396982720242E-2</v>
      </c>
      <c r="Q3276" s="52">
        <f>IFERROR(_xll.qlIndexFixing(ONIndex1Y,I3276,TRUE,_xll.ohTrigger(RecalcTrigger,Trigger1Y)),NA())</f>
        <v>2.3314495655828438E-2</v>
      </c>
    </row>
    <row r="3277" spans="2:17" x14ac:dyDescent="0.2">
      <c r="B3277" s="46" t="s">
        <v>51</v>
      </c>
      <c r="D3277" s="49">
        <f>_xll.qlCalendarAdvance(LocalCalendar,$D3276,B3277,"f",FALSE)</f>
        <v>62614</v>
      </c>
      <c r="E3277" s="49">
        <f>_xll.qlInterestRateIndexValueDate(IndexON,D3277)</f>
        <v>62614</v>
      </c>
      <c r="F3277" s="52">
        <f>IFERROR(_xll.qlIndexFixing(IndexON,D3277,TRUE,_xll.ohTrigger(RecalcTrigger,TriggerON)),NA())</f>
        <v>1.6562018879380247E-2</v>
      </c>
      <c r="H3277" s="49">
        <f>_xll.qlCalendarAdvance(IborCalendar,$H3276,B3277,"f",FALSE)</f>
        <v>62597</v>
      </c>
      <c r="I3277" s="49">
        <f>_xll.qlInterestRateIndexValueDate(Index1M,$H3277)</f>
        <v>62599</v>
      </c>
      <c r="J3277" s="52">
        <f>IFERROR(_xll.qlIndexFixing(Index1M,$H3277,TRUE,_xll.ohTrigger(RecalcTrigger,Trigger1M)),NA())</f>
        <v>1.8522704078346164E-2</v>
      </c>
      <c r="K3277" s="52">
        <f>IFERROR(_xll.qlIndexFixing(ONIndex1M,I3277,TRUE,_xll.ohTrigger(RecalcTrigger,Trigger1M)),NA())</f>
        <v>1.8507948064847568E-2</v>
      </c>
      <c r="L3277" s="52">
        <f>IFERROR(_xll.qlIndexFixing(Index3M,H3277,TRUE,_xll.ohTrigger(RecalcTrigger,Trigger3M)),NA())</f>
        <v>2.0092274159292427E-2</v>
      </c>
      <c r="M3277" s="52">
        <f>IFERROR(_xll.qlIndexFixing(ONIndex3M,I3277,TRUE,_xll.ohTrigger(RecalcTrigger,Trigger3M)),NA())</f>
        <v>2.0041424076140402E-2</v>
      </c>
      <c r="N3277" s="52">
        <f>IFERROR(_xll.qlIndexFixing(Index6M,$H3277,TRUE,_xll.ohTrigger(RecalcTrigger,Trigger6M)),NA())</f>
        <v>2.1659783101630959E-2</v>
      </c>
      <c r="O3277" s="52">
        <f>IFERROR(_xll.qlIndexFixing(ONIndex6M,I3277,TRUE,_xll.ohTrigger(RecalcTrigger,Trigger6M)),NA())</f>
        <v>2.1540085940428E-2</v>
      </c>
      <c r="P3277" s="52">
        <f>IFERROR(_xll.qlIndexFixing(Index1Y,$H3277,TRUE,_xll.ohTrigger(RecalcTrigger,Trigger1Y)),NA())</f>
        <v>2.359442016297774E-2</v>
      </c>
      <c r="Q3277" s="52">
        <f>IFERROR(_xll.qlIndexFixing(ONIndex1Y,I3277,TRUE,_xll.ohTrigger(RecalcTrigger,Trigger1Y)),NA())</f>
        <v>2.3314520839043951E-2</v>
      </c>
    </row>
    <row r="3278" spans="2:17" x14ac:dyDescent="0.2">
      <c r="B3278" s="46" t="s">
        <v>51</v>
      </c>
      <c r="D3278" s="49">
        <f>_xll.qlCalendarAdvance(LocalCalendar,$D3277,B3278,"f",FALSE)</f>
        <v>62621</v>
      </c>
      <c r="E3278" s="49">
        <f>_xll.qlInterestRateIndexValueDate(IndexON,D3278)</f>
        <v>62621</v>
      </c>
      <c r="F3278" s="52">
        <f>IFERROR(_xll.qlIndexFixing(IndexON,D3278,TRUE,_xll.ohTrigger(RecalcTrigger,TriggerON)),NA())</f>
        <v>1.6562018879353602E-2</v>
      </c>
      <c r="H3278" s="49">
        <f>_xll.qlCalendarAdvance(IborCalendar,$H3277,B3278,"f",FALSE)</f>
        <v>62604</v>
      </c>
      <c r="I3278" s="49">
        <f>_xll.qlInterestRateIndexValueDate(Index1M,$H3278)</f>
        <v>62606</v>
      </c>
      <c r="J3278" s="52">
        <f>IFERROR(_xll.qlIndexFixing(Index1M,$H3278,TRUE,_xll.ohTrigger(RecalcTrigger,Trigger1M)),NA())</f>
        <v>1.8522704078346164E-2</v>
      </c>
      <c r="K3278" s="52">
        <f>IFERROR(_xll.qlIndexFixing(ONIndex1M,I3278,TRUE,_xll.ohTrigger(RecalcTrigger,Trigger1M)),NA())</f>
        <v>1.8507948064927504E-2</v>
      </c>
      <c r="L3278" s="52">
        <f>IFERROR(_xll.qlIndexFixing(Index3M,H3278,TRUE,_xll.ohTrigger(RecalcTrigger,Trigger3M)),NA())</f>
        <v>2.0092274159291559E-2</v>
      </c>
      <c r="M3278" s="52">
        <f>IFERROR(_xll.qlIndexFixing(ONIndex3M,I3278,TRUE,_xll.ohTrigger(RecalcTrigger,Trigger3M)),NA())</f>
        <v>2.0041424076140402E-2</v>
      </c>
      <c r="N3278" s="52">
        <f>IFERROR(_xll.qlIndexFixing(Index6M,$H3278,TRUE,_xll.ohTrigger(RecalcTrigger,Trigger6M)),NA())</f>
        <v>2.1659786261476247E-2</v>
      </c>
      <c r="O3278" s="52">
        <f>IFERROR(_xll.qlIndexFixing(ONIndex6M,I3278,TRUE,_xll.ohTrigger(RecalcTrigger,Trigger6M)),NA())</f>
        <v>2.1540089234033388E-2</v>
      </c>
      <c r="P3278" s="52">
        <f>IFERROR(_xll.qlIndexFixing(Index1Y,$H3278,TRUE,_xll.ohTrigger(RecalcTrigger,Trigger1Y)),NA())</f>
        <v>2.3595211891939871E-2</v>
      </c>
      <c r="Q3278" s="52">
        <f>IFERROR(_xll.qlIndexFixing(ONIndex1Y,I3278,TRUE,_xll.ohTrigger(RecalcTrigger,Trigger1Y)),NA())</f>
        <v>2.3314545925217089E-2</v>
      </c>
    </row>
    <row r="3279" spans="2:17" x14ac:dyDescent="0.2">
      <c r="B3279" s="46" t="s">
        <v>51</v>
      </c>
      <c r="D3279" s="49">
        <f>_xll.qlCalendarAdvance(LocalCalendar,$D3278,B3279,"f",FALSE)</f>
        <v>62628</v>
      </c>
      <c r="E3279" s="49">
        <f>_xll.qlInterestRateIndexValueDate(IndexON,D3279)</f>
        <v>62628</v>
      </c>
      <c r="F3279" s="52">
        <f>IFERROR(_xll.qlIndexFixing(IndexON,D3279,TRUE,_xll.ohTrigger(RecalcTrigger,TriggerON)),NA())</f>
        <v>1.6562018879353602E-2</v>
      </c>
      <c r="H3279" s="49">
        <f>_xll.qlCalendarAdvance(IborCalendar,$H3278,B3279,"f",FALSE)</f>
        <v>62611</v>
      </c>
      <c r="I3279" s="49">
        <f>_xll.qlInterestRateIndexValueDate(Index1M,$H3279)</f>
        <v>62613</v>
      </c>
      <c r="J3279" s="52">
        <f>IFERROR(_xll.qlIndexFixing(Index1M,$H3279,TRUE,_xll.ohTrigger(RecalcTrigger,Trigger1M)),NA())</f>
        <v>1.8522704078343666E-2</v>
      </c>
      <c r="K3279" s="52">
        <f>IFERROR(_xll.qlIndexFixing(ONIndex1M,I3279,TRUE,_xll.ohTrigger(RecalcTrigger,Trigger1M)),NA())</f>
        <v>1.8507948064847568E-2</v>
      </c>
      <c r="L3279" s="52">
        <f>IFERROR(_xll.qlIndexFixing(Index3M,H3279,TRUE,_xll.ohTrigger(RecalcTrigger,Trigger3M)),NA())</f>
        <v>2.0092274159292427E-2</v>
      </c>
      <c r="M3279" s="52">
        <f>IFERROR(_xll.qlIndexFixing(ONIndex3M,I3279,TRUE,_xll.ohTrigger(RecalcTrigger,Trigger3M)),NA())</f>
        <v>2.0041424076060466E-2</v>
      </c>
      <c r="N3279" s="52">
        <f>IFERROR(_xll.qlIndexFixing(Index6M,$H3279,TRUE,_xll.ohTrigger(RecalcTrigger,Trigger6M)),NA())</f>
        <v>2.1657841338432321E-2</v>
      </c>
      <c r="O3279" s="52">
        <f>IFERROR(_xll.qlIndexFixing(ONIndex6M,I3279,TRUE,_xll.ohTrigger(RecalcTrigger,Trigger6M)),NA())</f>
        <v>2.1540092515088816E-2</v>
      </c>
      <c r="P3279" s="52">
        <f>IFERROR(_xll.qlIndexFixing(Index1Y,$H3279,TRUE,_xll.ohTrigger(RecalcTrigger,Trigger1Y)),NA())</f>
        <v>2.359446622494437E-2</v>
      </c>
      <c r="Q3279" s="52">
        <f>IFERROR(_xll.qlIndexFixing(ONIndex1Y,I3279,TRUE,_xll.ohTrigger(RecalcTrigger,Trigger1Y)),NA())</f>
        <v>2.3314570914187982E-2</v>
      </c>
    </row>
    <row r="3280" spans="2:17" x14ac:dyDescent="0.2">
      <c r="B3280" s="46" t="s">
        <v>51</v>
      </c>
      <c r="D3280" s="49">
        <f>_xll.qlCalendarAdvance(LocalCalendar,$D3279,B3280,"f",FALSE)</f>
        <v>62635</v>
      </c>
      <c r="E3280" s="49">
        <f>_xll.qlInterestRateIndexValueDate(IndexON,D3280)</f>
        <v>62635</v>
      </c>
      <c r="F3280" s="52">
        <f>IFERROR(_xll.qlIndexFixing(IndexON,D3280,TRUE,_xll.ohTrigger(RecalcTrigger,TriggerON)),NA())</f>
        <v>1.6562018879353602E-2</v>
      </c>
      <c r="H3280" s="49">
        <f>_xll.qlCalendarAdvance(IborCalendar,$H3279,B3280,"f",FALSE)</f>
        <v>62618</v>
      </c>
      <c r="I3280" s="49">
        <f>_xll.qlInterestRateIndexValueDate(Index1M,$H3280)</f>
        <v>62620</v>
      </c>
      <c r="J3280" s="52">
        <f>IFERROR(_xll.qlIndexFixing(Index1M,$H3280,TRUE,_xll.ohTrigger(RecalcTrigger,Trigger1M)),NA())</f>
        <v>1.8522704078346164E-2</v>
      </c>
      <c r="K3280" s="52">
        <f>IFERROR(_xll.qlIndexFixing(ONIndex1M,I3280,TRUE,_xll.ohTrigger(RecalcTrigger,Trigger1M)),NA())</f>
        <v>1.8507948064927504E-2</v>
      </c>
      <c r="L3280" s="52">
        <f>IFERROR(_xll.qlIndexFixing(Index3M,H3280,TRUE,_xll.ohTrigger(RecalcTrigger,Trigger3M)),NA())</f>
        <v>2.0092274159291559E-2</v>
      </c>
      <c r="M3280" s="52">
        <f>IFERROR(_xll.qlIndexFixing(ONIndex3M,I3280,TRUE,_xll.ohTrigger(RecalcTrigger,Trigger3M)),NA())</f>
        <v>2.0041424076060466E-2</v>
      </c>
      <c r="N3280" s="52">
        <f>IFERROR(_xll.qlIndexFixing(Index6M,$H3280,TRUE,_xll.ohTrigger(RecalcTrigger,Trigger6M)),NA())</f>
        <v>2.1657844474677244E-2</v>
      </c>
      <c r="O3280" s="52">
        <f>IFERROR(_xll.qlIndexFixing(ONIndex6M,I3280,TRUE,_xll.ohTrigger(RecalcTrigger,Trigger6M)),NA())</f>
        <v>2.1540095783114666E-2</v>
      </c>
      <c r="P3280" s="52">
        <f>IFERROR(_xll.qlIndexFixing(Index1Y,$H3280,TRUE,_xll.ohTrigger(RecalcTrigger,Trigger1Y)),NA())</f>
        <v>2.3594489106653509E-2</v>
      </c>
      <c r="Q3280" s="52">
        <f>IFERROR(_xll.qlIndexFixing(ONIndex1Y,I3280,TRUE,_xll.ohTrigger(RecalcTrigger,Trigger1Y)),NA())</f>
        <v>2.3314595805876692E-2</v>
      </c>
    </row>
    <row r="3281" spans="2:17" x14ac:dyDescent="0.2">
      <c r="B3281" s="46" t="s">
        <v>51</v>
      </c>
      <c r="D3281" s="49">
        <f>_xll.qlCalendarAdvance(LocalCalendar,$D3280,B3281,"f",FALSE)</f>
        <v>62645</v>
      </c>
      <c r="E3281" s="49">
        <f>_xll.qlInterestRateIndexValueDate(IndexON,D3281)</f>
        <v>62645</v>
      </c>
      <c r="F3281" s="52">
        <f>IFERROR(_xll.qlIndexFixing(IndexON,D3281,TRUE,_xll.ohTrigger(RecalcTrigger,TriggerON)),NA())</f>
        <v>1.656125699202704E-2</v>
      </c>
      <c r="H3281" s="49">
        <f>_xll.qlCalendarAdvance(IborCalendar,$H3280,B3281,"f",FALSE)</f>
        <v>62625</v>
      </c>
      <c r="I3281" s="49">
        <f>_xll.qlInterestRateIndexValueDate(Index1M,$H3281)</f>
        <v>62627</v>
      </c>
      <c r="J3281" s="52">
        <f>IFERROR(_xll.qlIndexFixing(Index1M,$H3281,TRUE,_xll.ohTrigger(RecalcTrigger,Trigger1M)),NA())</f>
        <v>1.8522704078343666E-2</v>
      </c>
      <c r="K3281" s="52">
        <f>IFERROR(_xll.qlIndexFixing(ONIndex1M,I3281,TRUE,_xll.ohTrigger(RecalcTrigger,Trigger1M)),NA())</f>
        <v>1.8507948064847568E-2</v>
      </c>
      <c r="L3281" s="52">
        <f>IFERROR(_xll.qlIndexFixing(Index3M,H3281,TRUE,_xll.ohTrigger(RecalcTrigger,Trigger3M)),NA())</f>
        <v>2.0092274159291559E-2</v>
      </c>
      <c r="M3281" s="52">
        <f>IFERROR(_xll.qlIndexFixing(ONIndex3M,I3281,TRUE,_xll.ohTrigger(RecalcTrigger,Trigger3M)),NA())</f>
        <v>2.0041424076060466E-2</v>
      </c>
      <c r="N3281" s="52">
        <f>IFERROR(_xll.qlIndexFixing(Index6M,$H3281,TRUE,_xll.ohTrigger(RecalcTrigger,Trigger6M)),NA())</f>
        <v>2.1657847598023198E-2</v>
      </c>
      <c r="O3281" s="52">
        <f>IFERROR(_xll.qlIndexFixing(ONIndex6M,I3281,TRUE,_xll.ohTrigger(RecalcTrigger,Trigger6M)),NA())</f>
        <v>2.1540099038430682E-2</v>
      </c>
      <c r="P3281" s="52">
        <f>IFERROR(_xll.qlIndexFixing(Index1Y,$H3281,TRUE,_xll.ohTrigger(RecalcTrigger,Trigger1Y)),NA())</f>
        <v>2.3594511888846596E-2</v>
      </c>
      <c r="Q3281" s="52">
        <f>IFERROR(_xll.qlIndexFixing(ONIndex1Y,I3281,TRUE,_xll.ohTrigger(RecalcTrigger,Trigger1Y)),NA())</f>
        <v>2.3314620600443092E-2</v>
      </c>
    </row>
    <row r="3282" spans="2:17" x14ac:dyDescent="0.2">
      <c r="B3282" s="46" t="s">
        <v>51</v>
      </c>
      <c r="D3282" s="49">
        <f>_xll.qlCalendarAdvance(LocalCalendar,$D3281,B3282,"f",FALSE)</f>
        <v>62652</v>
      </c>
      <c r="E3282" s="49">
        <f>_xll.qlInterestRateIndexValueDate(IndexON,D3282)</f>
        <v>62652</v>
      </c>
      <c r="F3282" s="52">
        <f>IFERROR(_xll.qlIndexFixing(IndexON,D3282,TRUE,_xll.ohTrigger(RecalcTrigger,TriggerON)),NA())</f>
        <v>1.656125699202704E-2</v>
      </c>
      <c r="H3282" s="49">
        <f>_xll.qlCalendarAdvance(IborCalendar,$H3281,B3282,"f",FALSE)</f>
        <v>62632</v>
      </c>
      <c r="I3282" s="49">
        <f>_xll.qlInterestRateIndexValueDate(Index1M,$H3282)</f>
        <v>62634</v>
      </c>
      <c r="J3282" s="52">
        <f>IFERROR(_xll.qlIndexFixing(Index1M,$H3282,TRUE,_xll.ohTrigger(RecalcTrigger,Trigger1M)),NA())</f>
        <v>1.8522704078348662E-2</v>
      </c>
      <c r="K3282" s="52">
        <f>IFERROR(_xll.qlIndexFixing(ONIndex1M,I3282,TRUE,_xll.ohTrigger(RecalcTrigger,Trigger1M)),NA())</f>
        <v>1.8507948064927504E-2</v>
      </c>
      <c r="L3282" s="52">
        <f>IFERROR(_xll.qlIndexFixing(Index3M,H3282,TRUE,_xll.ohTrigger(RecalcTrigger,Trigger3M)),NA())</f>
        <v>2.0092274159291559E-2</v>
      </c>
      <c r="M3282" s="52">
        <f>IFERROR(_xll.qlIndexFixing(ONIndex3M,I3282,TRUE,_xll.ohTrigger(RecalcTrigger,Trigger3M)),NA())</f>
        <v>2.0041424076060466E-2</v>
      </c>
      <c r="N3282" s="52">
        <f>IFERROR(_xll.qlIndexFixing(Index6M,$H3282,TRUE,_xll.ohTrigger(RecalcTrigger,Trigger6M)),NA())</f>
        <v>2.1660448178018186E-2</v>
      </c>
      <c r="O3282" s="52">
        <f>IFERROR(_xll.qlIndexFixing(ONIndex6M,I3282,TRUE,_xll.ohTrigger(RecalcTrigger,Trigger6M)),NA())</f>
        <v>2.1540102281116802E-2</v>
      </c>
      <c r="P3282" s="52">
        <f>IFERROR(_xll.qlIndexFixing(Index1Y,$H3282,TRUE,_xll.ohTrigger(RecalcTrigger,Trigger1Y)),NA())</f>
        <v>2.3594534571523853E-2</v>
      </c>
      <c r="Q3282" s="52">
        <f>IFERROR(_xll.qlIndexFixing(ONIndex1Y,I3282,TRUE,_xll.ohTrigger(RecalcTrigger,Trigger1Y)),NA())</f>
        <v>2.3314645297887182E-2</v>
      </c>
    </row>
    <row r="3283" spans="2:17" x14ac:dyDescent="0.2">
      <c r="B3283" s="46" t="s">
        <v>51</v>
      </c>
      <c r="D3283" s="49">
        <f>_xll.qlCalendarAdvance(LocalCalendar,$D3282,B3283,"f",FALSE)</f>
        <v>62659</v>
      </c>
      <c r="E3283" s="49">
        <f>_xll.qlInterestRateIndexValueDate(IndexON,D3283)</f>
        <v>62659</v>
      </c>
      <c r="F3283" s="52">
        <f>IFERROR(_xll.qlIndexFixing(IndexON,D3283,TRUE,_xll.ohTrigger(RecalcTrigger,TriggerON)),NA())</f>
        <v>1.6561256991947104E-2</v>
      </c>
      <c r="H3283" s="49">
        <f>_xll.qlCalendarAdvance(IborCalendar,$H3282,B3283,"f",FALSE)</f>
        <v>62639</v>
      </c>
      <c r="I3283" s="49">
        <f>_xll.qlInterestRateIndexValueDate(Index1M,$H3283)</f>
        <v>62641</v>
      </c>
      <c r="J3283" s="52">
        <f>IFERROR(_xll.qlIndexFixing(Index1M,$H3283,TRUE,_xll.ohTrigger(RecalcTrigger,Trigger1M)),NA())</f>
        <v>1.8522704078346164E-2</v>
      </c>
      <c r="K3283" s="52">
        <f>IFERROR(_xll.qlIndexFixing(ONIndex1M,I3283,TRUE,_xll.ohTrigger(RecalcTrigger,Trigger1M)),NA())</f>
        <v>1.8509375381072779E-2</v>
      </c>
      <c r="L3283" s="52">
        <f>IFERROR(_xll.qlIndexFixing(Index3M,H3283,TRUE,_xll.ohTrigger(RecalcTrigger,Trigger3M)),NA())</f>
        <v>2.0092274159292427E-2</v>
      </c>
      <c r="M3283" s="52">
        <f>IFERROR(_xll.qlIndexFixing(ONIndex3M,I3283,TRUE,_xll.ohTrigger(RecalcTrigger,Trigger3M)),NA())</f>
        <v>2.0043097716067049E-2</v>
      </c>
      <c r="N3283" s="52">
        <f>IFERROR(_xll.qlIndexFixing(Index6M,$H3283,TRUE,_xll.ohTrigger(RecalcTrigger,Trigger6M)),NA())</f>
        <v>2.1659801867188671E-2</v>
      </c>
      <c r="O3283" s="52">
        <f>IFERROR(_xll.qlIndexFixing(ONIndex6M,I3283,TRUE,_xll.ohTrigger(RecalcTrigger,Trigger6M)),NA())</f>
        <v>2.1542039512492117E-2</v>
      </c>
      <c r="P3283" s="52">
        <f>IFERROR(_xll.qlIndexFixing(Index1Y,$H3283,TRUE,_xll.ohTrigger(RecalcTrigger,Trigger1Y)),NA())</f>
        <v>2.3595325774739429E-2</v>
      </c>
      <c r="Q3283" s="52">
        <f>IFERROR(_xll.qlIndexFixing(ONIndex1Y,I3283,TRUE,_xll.ohTrigger(RecalcTrigger,Trigger1Y)),NA())</f>
        <v>2.3316940145439169E-2</v>
      </c>
    </row>
    <row r="3284" spans="2:17" x14ac:dyDescent="0.2">
      <c r="B3284" s="46" t="s">
        <v>51</v>
      </c>
      <c r="D3284" s="49">
        <f>_xll.qlCalendarAdvance(LocalCalendar,$D3283,B3284,"f",FALSE)</f>
        <v>62666</v>
      </c>
      <c r="E3284" s="49">
        <f>_xll.qlInterestRateIndexValueDate(IndexON,D3284)</f>
        <v>62666</v>
      </c>
      <c r="F3284" s="52">
        <f>IFERROR(_xll.qlIndexFixing(IndexON,D3284,TRUE,_xll.ohTrigger(RecalcTrigger,TriggerON)),NA())</f>
        <v>1.656125699202704E-2</v>
      </c>
      <c r="H3284" s="49">
        <f>_xll.qlCalendarAdvance(IborCalendar,$H3283,B3284,"f",FALSE)</f>
        <v>62646</v>
      </c>
      <c r="I3284" s="49">
        <f>_xll.qlInterestRateIndexValueDate(Index1M,$H3284)</f>
        <v>62648</v>
      </c>
      <c r="J3284" s="52">
        <f>IFERROR(_xll.qlIndexFixing(Index1M,$H3284,TRUE,_xll.ohTrigger(RecalcTrigger,Trigger1M)),NA())</f>
        <v>1.8522704078343666E-2</v>
      </c>
      <c r="K3284" s="52">
        <f>IFERROR(_xll.qlIndexFixing(ONIndex1M,I3284,TRUE,_xll.ohTrigger(RecalcTrigger,Trigger1M)),NA())</f>
        <v>1.8507948064847568E-2</v>
      </c>
      <c r="L3284" s="52">
        <f>IFERROR(_xll.qlIndexFixing(Index3M,H3284,TRUE,_xll.ohTrigger(RecalcTrigger,Trigger3M)),NA())</f>
        <v>2.0092274159292427E-2</v>
      </c>
      <c r="M3284" s="52">
        <f>IFERROR(_xll.qlIndexFixing(ONIndex3M,I3284,TRUE,_xll.ohTrigger(RecalcTrigger,Trigger3M)),NA())</f>
        <v>2.0041424076140402E-2</v>
      </c>
      <c r="N3284" s="52">
        <f>IFERROR(_xll.qlIndexFixing(Index6M,$H3284,TRUE,_xll.ohTrigger(RecalcTrigger,Trigger6M)),NA())</f>
        <v>2.1659804949627489E-2</v>
      </c>
      <c r="O3284" s="52">
        <f>IFERROR(_xll.qlIndexFixing(ONIndex6M,I3284,TRUE,_xll.ohTrigger(RecalcTrigger,Trigger6M)),NA())</f>
        <v>2.1540108728039797E-2</v>
      </c>
      <c r="P3284" s="52">
        <f>IFERROR(_xll.qlIndexFixing(Index1Y,$H3284,TRUE,_xll.ohTrigger(RecalcTrigger,Trigger1Y)),NA())</f>
        <v>2.3594579638329578E-2</v>
      </c>
      <c r="Q3284" s="52">
        <f>IFERROR(_xll.qlIndexFixing(ONIndex1Y,I3284,TRUE,_xll.ohTrigger(RecalcTrigger,Trigger1Y)),NA())</f>
        <v>2.3314694401088687E-2</v>
      </c>
    </row>
    <row r="3285" spans="2:17" x14ac:dyDescent="0.2">
      <c r="B3285" s="46" t="s">
        <v>51</v>
      </c>
      <c r="D3285" s="49">
        <f>_xll.qlCalendarAdvance(LocalCalendar,$D3284,B3285,"f",FALSE)</f>
        <v>62673</v>
      </c>
      <c r="E3285" s="49">
        <f>_xll.qlInterestRateIndexValueDate(IndexON,D3285)</f>
        <v>62673</v>
      </c>
      <c r="F3285" s="52">
        <f>IFERROR(_xll.qlIndexFixing(IndexON,D3285,TRUE,_xll.ohTrigger(RecalcTrigger,TriggerON)),NA())</f>
        <v>1.656125699202704E-2</v>
      </c>
      <c r="H3285" s="49">
        <f>_xll.qlCalendarAdvance(IborCalendar,$H3284,B3285,"f",FALSE)</f>
        <v>62653</v>
      </c>
      <c r="I3285" s="49">
        <f>_xll.qlInterestRateIndexValueDate(Index1M,$H3285)</f>
        <v>62655</v>
      </c>
      <c r="J3285" s="52">
        <f>IFERROR(_xll.qlIndexFixing(Index1M,$H3285,TRUE,_xll.ohTrigger(RecalcTrigger,Trigger1M)),NA())</f>
        <v>1.8522704078346164E-2</v>
      </c>
      <c r="K3285" s="52">
        <f>IFERROR(_xll.qlIndexFixing(ONIndex1M,I3285,TRUE,_xll.ohTrigger(RecalcTrigger,Trigger1M)),NA())</f>
        <v>1.8507948064927504E-2</v>
      </c>
      <c r="L3285" s="52">
        <f>IFERROR(_xll.qlIndexFixing(Index3M,H3285,TRUE,_xll.ohTrigger(RecalcTrigger,Trigger3M)),NA())</f>
        <v>2.0092274159292427E-2</v>
      </c>
      <c r="M3285" s="52">
        <f>IFERROR(_xll.qlIndexFixing(ONIndex3M,I3285,TRUE,_xll.ohTrigger(RecalcTrigger,Trigger3M)),NA())</f>
        <v>2.0041424076220338E-2</v>
      </c>
      <c r="N3285" s="52">
        <f>IFERROR(_xll.qlIndexFixing(Index6M,$H3285,TRUE,_xll.ohTrigger(RecalcTrigger,Trigger6M)),NA())</f>
        <v>2.1660457423124682E-2</v>
      </c>
      <c r="O3285" s="52">
        <f>IFERROR(_xll.qlIndexFixing(ONIndex6M,I3285,TRUE,_xll.ohTrigger(RecalcTrigger,Trigger6M)),NA())</f>
        <v>2.1540111932516481E-2</v>
      </c>
      <c r="P3285" s="52">
        <f>IFERROR(_xll.qlIndexFixing(Index1Y,$H3285,TRUE,_xll.ohTrigger(RecalcTrigger,Trigger1Y)),NA())</f>
        <v>2.3594602022458257E-2</v>
      </c>
      <c r="Q3285" s="52">
        <f>IFERROR(_xll.qlIndexFixing(ONIndex1Y,I3285,TRUE,_xll.ohTrigger(RecalcTrigger,Trigger1Y)),NA())</f>
        <v>2.3314718807005974E-2</v>
      </c>
    </row>
    <row r="3286" spans="2:17" x14ac:dyDescent="0.2">
      <c r="B3286" s="46" t="s">
        <v>51</v>
      </c>
      <c r="D3286" s="49">
        <f>_xll.qlCalendarAdvance(LocalCalendar,$D3285,B3286,"f",FALSE)</f>
        <v>62680</v>
      </c>
      <c r="E3286" s="49">
        <f>_xll.qlInterestRateIndexValueDate(IndexON,D3286)</f>
        <v>62680</v>
      </c>
      <c r="F3286" s="52">
        <f>IFERROR(_xll.qlIndexFixing(IndexON,D3286,TRUE,_xll.ohTrigger(RecalcTrigger,TriggerON)),NA())</f>
        <v>1.656125699202704E-2</v>
      </c>
      <c r="H3286" s="49">
        <f>_xll.qlCalendarAdvance(IborCalendar,$H3285,B3286,"f",FALSE)</f>
        <v>62660</v>
      </c>
      <c r="I3286" s="49">
        <f>_xll.qlInterestRateIndexValueDate(Index1M,$H3286)</f>
        <v>62662</v>
      </c>
      <c r="J3286" s="52">
        <f>IFERROR(_xll.qlIndexFixing(Index1M,$H3286,TRUE,_xll.ohTrigger(RecalcTrigger,Trigger1M)),NA())</f>
        <v>1.8522704078343666E-2</v>
      </c>
      <c r="K3286" s="52">
        <f>IFERROR(_xll.qlIndexFixing(ONIndex1M,I3286,TRUE,_xll.ohTrigger(RecalcTrigger,Trigger1M)),NA())</f>
        <v>1.8507948064847568E-2</v>
      </c>
      <c r="L3286" s="52">
        <f>IFERROR(_xll.qlIndexFixing(Index3M,H3286,TRUE,_xll.ohTrigger(RecalcTrigger,Trigger3M)),NA())</f>
        <v>2.0092274159291559E-2</v>
      </c>
      <c r="M3286" s="52">
        <f>IFERROR(_xll.qlIndexFixing(ONIndex3M,I3286,TRUE,_xll.ohTrigger(RecalcTrigger,Trigger3M)),NA())</f>
        <v>2.0041424076140402E-2</v>
      </c>
      <c r="N3286" s="52">
        <f>IFERROR(_xll.qlIndexFixing(Index6M,$H3286,TRUE,_xll.ohTrigger(RecalcTrigger,Trigger6M)),NA())</f>
        <v>2.1659811075802327E-2</v>
      </c>
      <c r="O3286" s="52">
        <f>IFERROR(_xll.qlIndexFixing(ONIndex6M,I3286,TRUE,_xll.ohTrigger(RecalcTrigger,Trigger6M)),NA())</f>
        <v>2.1540115124043524E-2</v>
      </c>
      <c r="P3286" s="52">
        <f>IFERROR(_xll.qlIndexFixing(Index1Y,$H3286,TRUE,_xll.ohTrigger(RecalcTrigger,Trigger1Y)),NA())</f>
        <v>2.3594624307071325E-2</v>
      </c>
      <c r="Q3286" s="52">
        <f>IFERROR(_xll.qlIndexFixing(ONIndex1Y,I3286,TRUE,_xll.ohTrigger(RecalcTrigger,Trigger1Y)),NA())</f>
        <v>2.3314743115641079E-2</v>
      </c>
    </row>
    <row r="3287" spans="2:17" x14ac:dyDescent="0.2">
      <c r="B3287" s="46" t="s">
        <v>51</v>
      </c>
      <c r="D3287" s="49">
        <f>_xll.qlCalendarAdvance(LocalCalendar,$D3286,B3287,"f",FALSE)</f>
        <v>62687</v>
      </c>
      <c r="E3287" s="49">
        <f>_xll.qlInterestRateIndexValueDate(IndexON,D3287)</f>
        <v>62687</v>
      </c>
      <c r="F3287" s="52">
        <f>IFERROR(_xll.qlIndexFixing(IndexON,D3287,TRUE,_xll.ohTrigger(RecalcTrigger,TriggerON)),NA())</f>
        <v>1.656125699202704E-2</v>
      </c>
      <c r="H3287" s="49">
        <f>_xll.qlCalendarAdvance(IborCalendar,$H3286,B3287,"f",FALSE)</f>
        <v>62667</v>
      </c>
      <c r="I3287" s="49">
        <f>_xll.qlInterestRateIndexValueDate(Index1M,$H3287)</f>
        <v>62669</v>
      </c>
      <c r="J3287" s="52">
        <f>IFERROR(_xll.qlIndexFixing(Index1M,$H3287,TRUE,_xll.ohTrigger(RecalcTrigger,Trigger1M)),NA())</f>
        <v>1.8521275391697952E-2</v>
      </c>
      <c r="K3287" s="52">
        <f>IFERROR(_xll.qlIndexFixing(ONIndex1M,I3287,TRUE,_xll.ohTrigger(RecalcTrigger,Trigger1M)),NA())</f>
        <v>1.8507948064927504E-2</v>
      </c>
      <c r="L3287" s="52">
        <f>IFERROR(_xll.qlIndexFixing(Index3M,H3287,TRUE,_xll.ohTrigger(RecalcTrigger,Trigger3M)),NA())</f>
        <v>2.0092274159292427E-2</v>
      </c>
      <c r="M3287" s="52">
        <f>IFERROR(_xll.qlIndexFixing(ONIndex3M,I3287,TRUE,_xll.ohTrigger(RecalcTrigger,Trigger3M)),NA())</f>
        <v>2.0041424076140402E-2</v>
      </c>
      <c r="N3287" s="52">
        <f>IFERROR(_xll.qlIndexFixing(Index6M,$H3287,TRUE,_xll.ohTrigger(RecalcTrigger,Trigger6M)),NA())</f>
        <v>2.1657866067227069E-2</v>
      </c>
      <c r="O3287" s="52">
        <f>IFERROR(_xll.qlIndexFixing(ONIndex6M,I3287,TRUE,_xll.ohTrigger(RecalcTrigger,Trigger6M)),NA())</f>
        <v>2.154011830294067E-2</v>
      </c>
      <c r="P3287" s="52">
        <f>IFERROR(_xll.qlIndexFixing(Index1Y,$H3287,TRUE,_xll.ohTrigger(RecalcTrigger,Trigger1Y)),NA())</f>
        <v>2.359234089616577E-2</v>
      </c>
      <c r="Q3287" s="52">
        <f>IFERROR(_xll.qlIndexFixing(ONIndex1Y,I3287,TRUE,_xll.ohTrigger(RecalcTrigger,Trigger1Y)),NA())</f>
        <v>2.331476732723381E-2</v>
      </c>
    </row>
    <row r="3288" spans="2:17" x14ac:dyDescent="0.2">
      <c r="B3288" s="46" t="s">
        <v>51</v>
      </c>
      <c r="D3288" s="49">
        <f>_xll.qlCalendarAdvance(LocalCalendar,$D3287,B3288,"f",FALSE)</f>
        <v>62694</v>
      </c>
      <c r="E3288" s="49">
        <f>_xll.qlInterestRateIndexValueDate(IndexON,D3288)</f>
        <v>62694</v>
      </c>
      <c r="F3288" s="52">
        <f>IFERROR(_xll.qlIndexFixing(IndexON,D3288,TRUE,_xll.ohTrigger(RecalcTrigger,TriggerON)),NA())</f>
        <v>1.656125699202704E-2</v>
      </c>
      <c r="H3288" s="49">
        <f>_xll.qlCalendarAdvance(IborCalendar,$H3287,B3288,"f",FALSE)</f>
        <v>62674</v>
      </c>
      <c r="I3288" s="49">
        <f>_xll.qlInterestRateIndexValueDate(Index1M,$H3288)</f>
        <v>62676</v>
      </c>
      <c r="J3288" s="52">
        <f>IFERROR(_xll.qlIndexFixing(Index1M,$H3288,TRUE,_xll.ohTrigger(RecalcTrigger,Trigger1M)),NA())</f>
        <v>1.8523180339879181E-2</v>
      </c>
      <c r="K3288" s="52">
        <f>IFERROR(_xll.qlIndexFixing(ONIndex1M,I3288,TRUE,_xll.ohTrigger(RecalcTrigger,Trigger1M)),NA())</f>
        <v>1.8507948064847568E-2</v>
      </c>
      <c r="L3288" s="52">
        <f>IFERROR(_xll.qlIndexFixing(Index3M,H3288,TRUE,_xll.ohTrigger(RecalcTrigger,Trigger3M)),NA())</f>
        <v>2.0092274159291559E-2</v>
      </c>
      <c r="M3288" s="52">
        <f>IFERROR(_xll.qlIndexFixing(ONIndex3M,I3288,TRUE,_xll.ohTrigger(RecalcTrigger,Trigger3M)),NA())</f>
        <v>2.0041424076140402E-2</v>
      </c>
      <c r="N3288" s="52">
        <f>IFERROR(_xll.qlIndexFixing(Index6M,$H3288,TRUE,_xll.ohTrigger(RecalcTrigger,Trigger6M)),NA())</f>
        <v>2.1659817150372421E-2</v>
      </c>
      <c r="O3288" s="52">
        <f>IFERROR(_xll.qlIndexFixing(ONIndex6M,I3288,TRUE,_xll.ohTrigger(RecalcTrigger,Trigger6M)),NA())</f>
        <v>2.1540121468888174E-2</v>
      </c>
      <c r="P3288" s="52">
        <f>IFERROR(_xll.qlIndexFixing(Index1Y,$H3288,TRUE,_xll.ohTrigger(RecalcTrigger,Trigger1Y)),NA())</f>
        <v>2.3594668577748015E-2</v>
      </c>
      <c r="Q3288" s="52">
        <f>IFERROR(_xll.qlIndexFixing(ONIndex1Y,I3288,TRUE,_xll.ohTrigger(RecalcTrigger,Trigger1Y)),NA())</f>
        <v>2.3314791441464422E-2</v>
      </c>
    </row>
    <row r="3289" spans="2:17" x14ac:dyDescent="0.2">
      <c r="B3289" s="46" t="s">
        <v>51</v>
      </c>
      <c r="D3289" s="49">
        <f>_xll.qlCalendarAdvance(LocalCalendar,$D3288,B3289,"f",FALSE)</f>
        <v>62701</v>
      </c>
      <c r="E3289" s="49">
        <f>_xll.qlInterestRateIndexValueDate(IndexON,D3289)</f>
        <v>62701</v>
      </c>
      <c r="F3289" s="52">
        <f>IFERROR(_xll.qlIndexFixing(IndexON,D3289,TRUE,_xll.ohTrigger(RecalcTrigger,TriggerON)),NA())</f>
        <v>1.656125699202704E-2</v>
      </c>
      <c r="H3289" s="49">
        <f>_xll.qlCalendarAdvance(IborCalendar,$H3288,B3289,"f",FALSE)</f>
        <v>62681</v>
      </c>
      <c r="I3289" s="49">
        <f>_xll.qlInterestRateIndexValueDate(Index1M,$H3289)</f>
        <v>62683</v>
      </c>
      <c r="J3289" s="52">
        <f>IFERROR(_xll.qlIndexFixing(Index1M,$H3289,TRUE,_xll.ohTrigger(RecalcTrigger,Trigger1M)),NA())</f>
        <v>1.8522704078346164E-2</v>
      </c>
      <c r="K3289" s="52">
        <f>IFERROR(_xll.qlIndexFixing(ONIndex1M,I3289,TRUE,_xll.ohTrigger(RecalcTrigger,Trigger1M)),NA())</f>
        <v>1.850794806500744E-2</v>
      </c>
      <c r="L3289" s="52">
        <f>IFERROR(_xll.qlIndexFixing(Index3M,H3289,TRUE,_xll.ohTrigger(RecalcTrigger,Trigger3M)),NA())</f>
        <v>2.0092274159291559E-2</v>
      </c>
      <c r="M3289" s="52">
        <f>IFERROR(_xll.qlIndexFixing(ONIndex3M,I3289,TRUE,_xll.ohTrigger(RecalcTrigger,Trigger3M)),NA())</f>
        <v>2.0041424076060466E-2</v>
      </c>
      <c r="N3289" s="52">
        <f>IFERROR(_xll.qlIndexFixing(Index6M,$H3289,TRUE,_xll.ohTrigger(RecalcTrigger,Trigger6M)),NA())</f>
        <v>2.1660469569306069E-2</v>
      </c>
      <c r="O3289" s="52">
        <f>IFERROR(_xll.qlIndexFixing(ONIndex6M,I3289,TRUE,_xll.ohTrigger(RecalcTrigger,Trigger6M)),NA())</f>
        <v>2.1540124622285717E-2</v>
      </c>
      <c r="P3289" s="52">
        <f>IFERROR(_xll.qlIndexFixing(Index1Y,$H3289,TRUE,_xll.ohTrigger(RecalcTrigger,Trigger1Y)),NA())</f>
        <v>2.3594690563812505E-2</v>
      </c>
      <c r="Q3289" s="52">
        <f>IFERROR(_xll.qlIndexFixing(ONIndex1Y,I3289,TRUE,_xll.ohTrigger(RecalcTrigger,Trigger1Y)),NA())</f>
        <v>2.331481545865266E-2</v>
      </c>
    </row>
    <row r="3290" spans="2:17" x14ac:dyDescent="0.2">
      <c r="B3290" s="46" t="s">
        <v>51</v>
      </c>
      <c r="D3290" s="49">
        <f>_xll.qlCalendarAdvance(LocalCalendar,$D3289,B3290,"f",FALSE)</f>
        <v>62709</v>
      </c>
      <c r="E3290" s="49">
        <f>_xll.qlInterestRateIndexValueDate(IndexON,D3290)</f>
        <v>62709</v>
      </c>
      <c r="F3290" s="52">
        <f>IFERROR(_xll.qlIndexFixing(IndexON,D3290,TRUE,_xll.ohTrigger(RecalcTrigger,TriggerON)),NA())</f>
        <v>1.656125699202704E-2</v>
      </c>
      <c r="H3290" s="49">
        <f>_xll.qlCalendarAdvance(IborCalendar,$H3289,B3290,"f",FALSE)</f>
        <v>62688</v>
      </c>
      <c r="I3290" s="49">
        <f>_xll.qlInterestRateIndexValueDate(Index1M,$H3290)</f>
        <v>62690</v>
      </c>
      <c r="J3290" s="52">
        <f>IFERROR(_xll.qlIndexFixing(Index1M,$H3290,TRUE,_xll.ohTrigger(RecalcTrigger,Trigger1M)),NA())</f>
        <v>1.8522704078346164E-2</v>
      </c>
      <c r="K3290" s="52">
        <f>IFERROR(_xll.qlIndexFixing(ONIndex1M,I3290,TRUE,_xll.ohTrigger(RecalcTrigger,Trigger1M)),NA())</f>
        <v>1.8507948064927504E-2</v>
      </c>
      <c r="L3290" s="52">
        <f>IFERROR(_xll.qlIndexFixing(Index3M,H3290,TRUE,_xll.ohTrigger(RecalcTrigger,Trigger3M)),NA())</f>
        <v>2.0092274159292427E-2</v>
      </c>
      <c r="M3290" s="52">
        <f>IFERROR(_xll.qlIndexFixing(ONIndex3M,I3290,TRUE,_xll.ohTrigger(RecalcTrigger,Trigger3M)),NA())</f>
        <v>2.0041424076140402E-2</v>
      </c>
      <c r="N3290" s="52">
        <f>IFERROR(_xll.qlIndexFixing(Index6M,$H3290,TRUE,_xll.ohTrigger(RecalcTrigger,Trigger6M)),NA())</f>
        <v>2.1659823173339494E-2</v>
      </c>
      <c r="O3290" s="52">
        <f>IFERROR(_xll.qlIndexFixing(ONIndex6M,I3290,TRUE,_xll.ohTrigger(RecalcTrigger,Trigger6M)),NA())</f>
        <v>2.1540127762893491E-2</v>
      </c>
      <c r="P3290" s="52">
        <f>IFERROR(_xll.qlIndexFixing(Index1Y,$H3290,TRUE,_xll.ohTrigger(RecalcTrigger,Trigger1Y)),NA())</f>
        <v>2.3594712450360513E-2</v>
      </c>
      <c r="Q3290" s="52">
        <f>IFERROR(_xll.qlIndexFixing(ONIndex1Y,I3290,TRUE,_xll.ohTrigger(RecalcTrigger,Trigger1Y)),NA())</f>
        <v>2.3314839378558716E-2</v>
      </c>
    </row>
    <row r="3291" spans="2:17" x14ac:dyDescent="0.2">
      <c r="B3291" s="46" t="s">
        <v>51</v>
      </c>
      <c r="D3291" s="49">
        <f>_xll.qlCalendarAdvance(LocalCalendar,$D3290,B3291,"f",FALSE)</f>
        <v>62716</v>
      </c>
      <c r="E3291" s="49">
        <f>_xll.qlInterestRateIndexValueDate(IndexON,D3291)</f>
        <v>62716</v>
      </c>
      <c r="F3291" s="52">
        <f>IFERROR(_xll.qlIndexFixing(IndexON,D3291,TRUE,_xll.ohTrigger(RecalcTrigger,TriggerON)),NA())</f>
        <v>1.656125699202704E-2</v>
      </c>
      <c r="H3291" s="49">
        <f>_xll.qlCalendarAdvance(IborCalendar,$H3290,B3291,"f",FALSE)</f>
        <v>62695</v>
      </c>
      <c r="I3291" s="49">
        <f>_xll.qlInterestRateIndexValueDate(Index1M,$H3291)</f>
        <v>62697</v>
      </c>
      <c r="J3291" s="52">
        <f>IFERROR(_xll.qlIndexFixing(Index1M,$H3291,TRUE,_xll.ohTrigger(RecalcTrigger,Trigger1M)),NA())</f>
        <v>1.8522704078346164E-2</v>
      </c>
      <c r="K3291" s="52">
        <f>IFERROR(_xll.qlIndexFixing(ONIndex1M,I3291,TRUE,_xll.ohTrigger(RecalcTrigger,Trigger1M)),NA())</f>
        <v>1.8507948064927504E-2</v>
      </c>
      <c r="L3291" s="52">
        <f>IFERROR(_xll.qlIndexFixing(Index3M,H3291,TRUE,_xll.ohTrigger(RecalcTrigger,Trigger3M)),NA())</f>
        <v>2.0092274159291559E-2</v>
      </c>
      <c r="M3291" s="52">
        <f>IFERROR(_xll.qlIndexFixing(ONIndex3M,I3291,TRUE,_xll.ohTrigger(RecalcTrigger,Trigger3M)),NA())</f>
        <v>2.0041424076060466E-2</v>
      </c>
      <c r="N3291" s="52">
        <f>IFERROR(_xll.qlIndexFixing(Index6M,$H3291,TRUE,_xll.ohTrigger(RecalcTrigger,Trigger6M)),NA())</f>
        <v>2.1659826165470766E-2</v>
      </c>
      <c r="O3291" s="52">
        <f>IFERROR(_xll.qlIndexFixing(ONIndex6M,I3291,TRUE,_xll.ohTrigger(RecalcTrigger,Trigger6M)),NA())</f>
        <v>2.1540130890631559E-2</v>
      </c>
      <c r="P3291" s="52">
        <f>IFERROR(_xll.qlIndexFixing(Index1Y,$H3291,TRUE,_xll.ohTrigger(RecalcTrigger,Trigger1Y)),NA())</f>
        <v>2.3595502812045872E-2</v>
      </c>
      <c r="Q3291" s="52">
        <f>IFERROR(_xll.qlIndexFixing(ONIndex1Y,I3291,TRUE,_xll.ohTrigger(RecalcTrigger,Trigger1Y)),NA())</f>
        <v>2.3314863201422398E-2</v>
      </c>
    </row>
    <row r="3292" spans="2:17" x14ac:dyDescent="0.2">
      <c r="B3292" s="46" t="s">
        <v>51</v>
      </c>
      <c r="D3292" s="49">
        <f>_xll.qlCalendarAdvance(LocalCalendar,$D3291,B3292,"f",FALSE)</f>
        <v>62723</v>
      </c>
      <c r="E3292" s="49">
        <f>_xll.qlInterestRateIndexValueDate(IndexON,D3292)</f>
        <v>62723</v>
      </c>
      <c r="F3292" s="52">
        <f>IFERROR(_xll.qlIndexFixing(IndexON,D3292,TRUE,_xll.ohTrigger(RecalcTrigger,TriggerON)),NA())</f>
        <v>1.656125699202704E-2</v>
      </c>
      <c r="H3292" s="49">
        <f>_xll.qlCalendarAdvance(IborCalendar,$H3291,B3292,"f",FALSE)</f>
        <v>62702</v>
      </c>
      <c r="I3292" s="49">
        <f>_xll.qlInterestRateIndexValueDate(Index1M,$H3292)</f>
        <v>62704</v>
      </c>
      <c r="J3292" s="52">
        <f>IFERROR(_xll.qlIndexFixing(Index1M,$H3292,TRUE,_xll.ohTrigger(RecalcTrigger,Trigger1M)),NA())</f>
        <v>1.8522704078346164E-2</v>
      </c>
      <c r="K3292" s="52">
        <f>IFERROR(_xll.qlIndexFixing(ONIndex1M,I3292,TRUE,_xll.ohTrigger(RecalcTrigger,Trigger1M)),NA())</f>
        <v>1.8507948064927504E-2</v>
      </c>
      <c r="L3292" s="52">
        <f>IFERROR(_xll.qlIndexFixing(Index3M,H3292,TRUE,_xll.ohTrigger(RecalcTrigger,Trigger3M)),NA())</f>
        <v>2.0091714433166406E-2</v>
      </c>
      <c r="M3292" s="52">
        <f>IFERROR(_xll.qlIndexFixing(ONIndex3M,I3292,TRUE,_xll.ohTrigger(RecalcTrigger,Trigger3M)),NA())</f>
        <v>2.0041424076140402E-2</v>
      </c>
      <c r="N3292" s="52">
        <f>IFERROR(_xll.qlIndexFixing(Index6M,$H3292,TRUE,_xll.ohTrigger(RecalcTrigger,Trigger6M)),NA())</f>
        <v>2.1657231808156024E-2</v>
      </c>
      <c r="O3292" s="52">
        <f>IFERROR(_xll.qlIndexFixing(ONIndex6M,I3292,TRUE,_xll.ohTrigger(RecalcTrigger,Trigger6M)),NA())</f>
        <v>2.1540134005579858E-2</v>
      </c>
      <c r="P3292" s="52">
        <f>IFERROR(_xll.qlIndexFixing(Index1Y,$H3292,TRUE,_xll.ohTrigger(RecalcTrigger,Trigger1Y)),NA())</f>
        <v>2.3595524493857555E-2</v>
      </c>
      <c r="Q3292" s="52">
        <f>IFERROR(_xll.qlIndexFixing(ONIndex1Y,I3292,TRUE,_xll.ohTrigger(RecalcTrigger,Trigger1Y)),NA())</f>
        <v>2.3314886927003897E-2</v>
      </c>
    </row>
    <row r="3293" spans="2:17" x14ac:dyDescent="0.2">
      <c r="B3293" s="46" t="s">
        <v>51</v>
      </c>
      <c r="D3293" s="49">
        <f>_xll.qlCalendarAdvance(LocalCalendar,$D3292,B3293,"f",FALSE)</f>
        <v>62730</v>
      </c>
      <c r="E3293" s="49">
        <f>_xll.qlInterestRateIndexValueDate(IndexON,D3293)</f>
        <v>62730</v>
      </c>
      <c r="F3293" s="52">
        <f>IFERROR(_xll.qlIndexFixing(IndexON,D3293,TRUE,_xll.ohTrigger(RecalcTrigger,TriggerON)),NA())</f>
        <v>1.656125699202704E-2</v>
      </c>
      <c r="H3293" s="49">
        <f>_xll.qlCalendarAdvance(IborCalendar,$H3292,B3293,"f",FALSE)</f>
        <v>62709</v>
      </c>
      <c r="I3293" s="49">
        <f>_xll.qlInterestRateIndexValueDate(Index1M,$H3293)</f>
        <v>62711</v>
      </c>
      <c r="J3293" s="52">
        <f>IFERROR(_xll.qlIndexFixing(Index1M,$H3293,TRUE,_xll.ohTrigger(RecalcTrigger,Trigger1M)),NA())</f>
        <v>1.8523180339876755E-2</v>
      </c>
      <c r="K3293" s="52">
        <f>IFERROR(_xll.qlIndexFixing(ONIndex1M,I3293,TRUE,_xll.ohTrigger(RecalcTrigger,Trigger1M)),NA())</f>
        <v>1.8507948064927504E-2</v>
      </c>
      <c r="L3293" s="52">
        <f>IFERROR(_xll.qlIndexFixing(Index3M,H3293,TRUE,_xll.ohTrigger(RecalcTrigger,Trigger3M)),NA())</f>
        <v>2.0091714433167283E-2</v>
      </c>
      <c r="M3293" s="52">
        <f>IFERROR(_xll.qlIndexFixing(ONIndex3M,I3293,TRUE,_xll.ohTrigger(RecalcTrigger,Trigger3M)),NA())</f>
        <v>2.0041424076140402E-2</v>
      </c>
      <c r="N3293" s="52">
        <f>IFERROR(_xll.qlIndexFixing(Index6M,$H3293,TRUE,_xll.ohTrigger(RecalcTrigger,Trigger6M)),NA())</f>
        <v>2.1657234777460826E-2</v>
      </c>
      <c r="O3293" s="52">
        <f>IFERROR(_xll.qlIndexFixing(ONIndex6M,I3293,TRUE,_xll.ohTrigger(RecalcTrigger,Trigger6M)),NA())</f>
        <v>2.1540137107978197E-2</v>
      </c>
      <c r="P3293" s="52">
        <f>IFERROR(_xll.qlIndexFixing(Index1Y,$H3293,TRUE,_xll.ohTrigger(RecalcTrigger,Trigger1Y)),NA())</f>
        <v>2.3594777512908255E-2</v>
      </c>
      <c r="Q3293" s="52">
        <f>IFERROR(_xll.qlIndexFixing(ONIndex1Y,I3293,TRUE,_xll.ohTrigger(RecalcTrigger,Trigger1Y)),NA())</f>
        <v>2.3314910555463086E-2</v>
      </c>
    </row>
    <row r="3294" spans="2:17" x14ac:dyDescent="0.2">
      <c r="B3294" s="46" t="s">
        <v>51</v>
      </c>
      <c r="D3294" s="49">
        <f>_xll.qlCalendarAdvance(LocalCalendar,$D3293,B3294,"f",FALSE)</f>
        <v>62737</v>
      </c>
      <c r="E3294" s="49">
        <f>_xll.qlInterestRateIndexValueDate(IndexON,D3294)</f>
        <v>62737</v>
      </c>
      <c r="F3294" s="52">
        <f>IFERROR(_xll.qlIndexFixing(IndexON,D3294,TRUE,_xll.ohTrigger(RecalcTrigger,TriggerON)),NA())</f>
        <v>1.6561256992106976E-2</v>
      </c>
      <c r="H3294" s="49">
        <f>_xll.qlCalendarAdvance(IborCalendar,$H3293,B3294,"f",FALSE)</f>
        <v>62716</v>
      </c>
      <c r="I3294" s="49">
        <f>_xll.qlInterestRateIndexValueDate(Index1M,$H3294)</f>
        <v>62718</v>
      </c>
      <c r="J3294" s="52">
        <f>IFERROR(_xll.qlIndexFixing(Index1M,$H3294,TRUE,_xll.ohTrigger(RecalcTrigger,Trigger1M)),NA())</f>
        <v>1.8522704078346164E-2</v>
      </c>
      <c r="K3294" s="52">
        <f>IFERROR(_xll.qlIndexFixing(ONIndex1M,I3294,TRUE,_xll.ohTrigger(RecalcTrigger,Trigger1M)),NA())</f>
        <v>1.8507948064927504E-2</v>
      </c>
      <c r="L3294" s="52">
        <f>IFERROR(_xll.qlIndexFixing(Index3M,H3294,TRUE,_xll.ohTrigger(RecalcTrigger,Trigger3M)),NA())</f>
        <v>2.0091714433166406E-2</v>
      </c>
      <c r="M3294" s="52">
        <f>IFERROR(_xll.qlIndexFixing(ONIndex3M,I3294,TRUE,_xll.ohTrigger(RecalcTrigger,Trigger3M)),NA())</f>
        <v>2.0041424076140402E-2</v>
      </c>
      <c r="N3294" s="52">
        <f>IFERROR(_xll.qlIndexFixing(Index6M,$H3294,TRUE,_xll.ohTrigger(RecalcTrigger,Trigger6M)),NA())</f>
        <v>2.1657237733867813E-2</v>
      </c>
      <c r="O3294" s="52">
        <f>IFERROR(_xll.qlIndexFixing(ONIndex6M,I3294,TRUE,_xll.ohTrigger(RecalcTrigger,Trigger6M)),NA())</f>
        <v>2.1540140197586766E-2</v>
      </c>
      <c r="P3294" s="52">
        <f>IFERROR(_xll.qlIndexFixing(Index1Y,$H3294,TRUE,_xll.ohTrigger(RecalcTrigger,Trigger1Y)),NA())</f>
        <v>2.359479900139164E-2</v>
      </c>
      <c r="Q3294" s="52">
        <f>IFERROR(_xll.qlIndexFixing(ONIndex1Y,I3294,TRUE,_xll.ohTrigger(RecalcTrigger,Trigger1Y)),NA())</f>
        <v>2.3314934086720029E-2</v>
      </c>
    </row>
    <row r="3295" spans="2:17" x14ac:dyDescent="0.2">
      <c r="B3295" s="46" t="s">
        <v>51</v>
      </c>
      <c r="D3295" s="49">
        <f>_xll.qlCalendarAdvance(LocalCalendar,$D3294,B3295,"f",FALSE)</f>
        <v>62744</v>
      </c>
      <c r="E3295" s="49">
        <f>_xll.qlInterestRateIndexValueDate(IndexON,D3295)</f>
        <v>62744</v>
      </c>
      <c r="F3295" s="52">
        <f>IFERROR(_xll.qlIndexFixing(IndexON,D3295,TRUE,_xll.ohTrigger(RecalcTrigger,TriggerON)),NA())</f>
        <v>1.656125699202704E-2</v>
      </c>
      <c r="H3295" s="49">
        <f>_xll.qlCalendarAdvance(IborCalendar,$H3294,B3295,"f",FALSE)</f>
        <v>62723</v>
      </c>
      <c r="I3295" s="49">
        <f>_xll.qlInterestRateIndexValueDate(Index1M,$H3295)</f>
        <v>62725</v>
      </c>
      <c r="J3295" s="52">
        <f>IFERROR(_xll.qlIndexFixing(Index1M,$H3295,TRUE,_xll.ohTrigger(RecalcTrigger,Trigger1M)),NA())</f>
        <v>1.8522704078343666E-2</v>
      </c>
      <c r="K3295" s="52">
        <f>IFERROR(_xll.qlIndexFixing(ONIndex1M,I3295,TRUE,_xll.ohTrigger(RecalcTrigger,Trigger1M)),NA())</f>
        <v>1.8507948064847568E-2</v>
      </c>
      <c r="L3295" s="52">
        <f>IFERROR(_xll.qlIndexFixing(Index3M,H3295,TRUE,_xll.ohTrigger(RecalcTrigger,Trigger3M)),NA())</f>
        <v>2.0091714433166406E-2</v>
      </c>
      <c r="M3295" s="52">
        <f>IFERROR(_xll.qlIndexFixing(ONIndex3M,I3295,TRUE,_xll.ohTrigger(RecalcTrigger,Trigger3M)),NA())</f>
        <v>2.0041424076140402E-2</v>
      </c>
      <c r="N3295" s="52">
        <f>IFERROR(_xll.qlIndexFixing(Index6M,$H3295,TRUE,_xll.ohTrigger(RecalcTrigger,Trigger6M)),NA())</f>
        <v>2.1657240677375667E-2</v>
      </c>
      <c r="O3295" s="52">
        <f>IFERROR(_xll.qlIndexFixing(ONIndex6M,I3295,TRUE,_xll.ohTrigger(RecalcTrigger,Trigger6M)),NA())</f>
        <v>2.1540143274085821E-2</v>
      </c>
      <c r="P3295" s="52">
        <f>IFERROR(_xll.qlIndexFixing(Index1Y,$H3295,TRUE,_xll.ohTrigger(RecalcTrigger,Trigger1Y)),NA())</f>
        <v>2.3594820390359192E-2</v>
      </c>
      <c r="Q3295" s="52">
        <f>IFERROR(_xll.qlIndexFixing(ONIndex1Y,I3295,TRUE,_xll.ohTrigger(RecalcTrigger,Trigger1Y)),NA())</f>
        <v>2.331495752069479E-2</v>
      </c>
    </row>
    <row r="3296" spans="2:17" x14ac:dyDescent="0.2">
      <c r="B3296" s="46" t="s">
        <v>51</v>
      </c>
      <c r="D3296" s="49">
        <f>_xll.qlCalendarAdvance(LocalCalendar,$D3295,B3296,"f",FALSE)</f>
        <v>62751</v>
      </c>
      <c r="E3296" s="49">
        <f>_xll.qlInterestRateIndexValueDate(IndexON,D3296)</f>
        <v>62751</v>
      </c>
      <c r="F3296" s="52">
        <f>IFERROR(_xll.qlIndexFixing(IndexON,D3296,TRUE,_xll.ohTrigger(RecalcTrigger,TriggerON)),NA())</f>
        <v>1.656125699202704E-2</v>
      </c>
      <c r="H3296" s="49">
        <f>_xll.qlCalendarAdvance(IborCalendar,$H3295,B3296,"f",FALSE)</f>
        <v>62730</v>
      </c>
      <c r="I3296" s="49">
        <f>_xll.qlInterestRateIndexValueDate(Index1M,$H3296)</f>
        <v>62732</v>
      </c>
      <c r="J3296" s="52">
        <f>IFERROR(_xll.qlIndexFixing(Index1M,$H3296,TRUE,_xll.ohTrigger(RecalcTrigger,Trigger1M)),NA())</f>
        <v>1.8522704078346164E-2</v>
      </c>
      <c r="K3296" s="52">
        <f>IFERROR(_xll.qlIndexFixing(ONIndex1M,I3296,TRUE,_xll.ohTrigger(RecalcTrigger,Trigger1M)),NA())</f>
        <v>1.8507948064927504E-2</v>
      </c>
      <c r="L3296" s="52">
        <f>IFERROR(_xll.qlIndexFixing(Index3M,H3296,TRUE,_xll.ohTrigger(RecalcTrigger,Trigger3M)),NA())</f>
        <v>2.0093953462365619E-2</v>
      </c>
      <c r="M3296" s="52">
        <f>IFERROR(_xll.qlIndexFixing(ONIndex3M,I3296,TRUE,_xll.ohTrigger(RecalcTrigger,Trigger3M)),NA())</f>
        <v>2.0041424076140402E-2</v>
      </c>
      <c r="N3296" s="52">
        <f>IFERROR(_xll.qlIndexFixing(Index6M,$H3296,TRUE,_xll.ohTrigger(RecalcTrigger,Trigger6M)),NA())</f>
        <v>2.1657892900364312E-2</v>
      </c>
      <c r="O3296" s="52">
        <f>IFERROR(_xll.qlIndexFixing(ONIndex6M,I3296,TRUE,_xll.ohTrigger(RecalcTrigger,Trigger6M)),NA())</f>
        <v>2.1540146338274724E-2</v>
      </c>
      <c r="P3296" s="52">
        <f>IFERROR(_xll.qlIndexFixing(Index1Y,$H3296,TRUE,_xll.ohTrigger(RecalcTrigger,Trigger1Y)),NA())</f>
        <v>2.3594841679810265E-2</v>
      </c>
      <c r="Q3296" s="52">
        <f>IFERROR(_xll.qlIndexFixing(ONIndex1Y,I3296,TRUE,_xll.ohTrigger(RecalcTrigger,Trigger1Y)),NA())</f>
        <v>2.3314980857707113E-2</v>
      </c>
    </row>
    <row r="3297" spans="2:17" x14ac:dyDescent="0.2">
      <c r="B3297" s="46" t="s">
        <v>51</v>
      </c>
      <c r="D3297" s="49">
        <f>_xll.qlCalendarAdvance(LocalCalendar,$D3296,B3297,"f",FALSE)</f>
        <v>62758</v>
      </c>
      <c r="E3297" s="49">
        <f>_xll.qlInterestRateIndexValueDate(IndexON,D3297)</f>
        <v>62758</v>
      </c>
      <c r="F3297" s="52">
        <f>IFERROR(_xll.qlIndexFixing(IndexON,D3297,TRUE,_xll.ohTrigger(RecalcTrigger,TriggerON)),NA())</f>
        <v>1.656125699202704E-2</v>
      </c>
      <c r="H3297" s="49">
        <f>_xll.qlCalendarAdvance(IborCalendar,$H3296,B3297,"f",FALSE)</f>
        <v>62737</v>
      </c>
      <c r="I3297" s="49">
        <f>_xll.qlInterestRateIndexValueDate(Index1M,$H3297)</f>
        <v>62739</v>
      </c>
      <c r="J3297" s="52">
        <f>IFERROR(_xll.qlIndexFixing(Index1M,$H3297,TRUE,_xll.ohTrigger(RecalcTrigger,Trigger1M)),NA())</f>
        <v>1.8522704078346164E-2</v>
      </c>
      <c r="K3297" s="52">
        <f>IFERROR(_xll.qlIndexFixing(ONIndex1M,I3297,TRUE,_xll.ohTrigger(RecalcTrigger,Trigger1M)),NA())</f>
        <v>1.8507948064927504E-2</v>
      </c>
      <c r="L3297" s="52">
        <f>IFERROR(_xll.qlIndexFixing(Index3M,H3297,TRUE,_xll.ohTrigger(RecalcTrigger,Trigger3M)),NA())</f>
        <v>2.0092274159292427E-2</v>
      </c>
      <c r="M3297" s="52">
        <f>IFERROR(_xll.qlIndexFixing(ONIndex3M,I3297,TRUE,_xll.ohTrigger(RecalcTrigger,Trigger3M)),NA())</f>
        <v>2.0041424076140402E-2</v>
      </c>
      <c r="N3297" s="52">
        <f>IFERROR(_xll.qlIndexFixing(Index6M,$H3297,TRUE,_xll.ohTrigger(RecalcTrigger,Trigger6M)),NA())</f>
        <v>2.1660493242381122E-2</v>
      </c>
      <c r="O3297" s="52">
        <f>IFERROR(_xll.qlIndexFixing(ONIndex6M,I3297,TRUE,_xll.ohTrigger(RecalcTrigger,Trigger6M)),NA())</f>
        <v>2.1540149389434049E-2</v>
      </c>
      <c r="P3297" s="52">
        <f>IFERROR(_xll.qlIndexFixing(Index1Y,$H3297,TRUE,_xll.ohTrigger(RecalcTrigger,Trigger1Y)),NA())</f>
        <v>2.3595631410077172E-2</v>
      </c>
      <c r="Q3297" s="52">
        <f>IFERROR(_xll.qlIndexFixing(ONIndex1Y,I3297,TRUE,_xll.ohTrigger(RecalcTrigger,Trigger1Y)),NA())</f>
        <v>2.3315004097437253E-2</v>
      </c>
    </row>
    <row r="3298" spans="2:17" x14ac:dyDescent="0.2">
      <c r="B3298" s="46" t="s">
        <v>51</v>
      </c>
      <c r="D3298" s="49">
        <f>_xll.qlCalendarAdvance(LocalCalendar,$D3297,B3298,"f",FALSE)</f>
        <v>62765</v>
      </c>
      <c r="E3298" s="49">
        <f>_xll.qlInterestRateIndexValueDate(IndexON,D3298)</f>
        <v>62765</v>
      </c>
      <c r="F3298" s="52">
        <f>IFERROR(_xll.qlIndexFixing(IndexON,D3298,TRUE,_xll.ohTrigger(RecalcTrigger,TriggerON)),NA())</f>
        <v>1.6561256992106976E-2</v>
      </c>
      <c r="H3298" s="49">
        <f>_xll.qlCalendarAdvance(IborCalendar,$H3297,B3298,"f",FALSE)</f>
        <v>62744</v>
      </c>
      <c r="I3298" s="49">
        <f>_xll.qlInterestRateIndexValueDate(Index1M,$H3298)</f>
        <v>62746</v>
      </c>
      <c r="J3298" s="52">
        <f>IFERROR(_xll.qlIndexFixing(Index1M,$H3298,TRUE,_xll.ohTrigger(RecalcTrigger,Trigger1M)),NA())</f>
        <v>1.8522704078343666E-2</v>
      </c>
      <c r="K3298" s="52">
        <f>IFERROR(_xll.qlIndexFixing(ONIndex1M,I3298,TRUE,_xll.ohTrigger(RecalcTrigger,Trigger1M)),NA())</f>
        <v>1.8507948064847568E-2</v>
      </c>
      <c r="L3298" s="52">
        <f>IFERROR(_xll.qlIndexFixing(Index3M,H3298,TRUE,_xll.ohTrigger(RecalcTrigger,Trigger3M)),NA())</f>
        <v>2.0092274159291559E-2</v>
      </c>
      <c r="M3298" s="52">
        <f>IFERROR(_xll.qlIndexFixing(ONIndex3M,I3298,TRUE,_xll.ohTrigger(RecalcTrigger,Trigger3M)),NA())</f>
        <v>2.0041424076140402E-2</v>
      </c>
      <c r="N3298" s="52">
        <f>IFERROR(_xll.qlIndexFixing(Index6M,$H3298,TRUE,_xll.ohTrigger(RecalcTrigger,Trigger6M)),NA())</f>
        <v>2.1657898721397586E-2</v>
      </c>
      <c r="O3298" s="52">
        <f>IFERROR(_xll.qlIndexFixing(ONIndex6M,I3298,TRUE,_xll.ohTrigger(RecalcTrigger,Trigger6M)),NA())</f>
        <v>2.1540152427963477E-2</v>
      </c>
      <c r="P3298" s="52">
        <f>IFERROR(_xll.qlIndexFixing(Index1Y,$H3298,TRUE,_xll.ohTrigger(RecalcTrigger,Trigger1Y)),NA())</f>
        <v>2.3594883960163831E-2</v>
      </c>
      <c r="Q3298" s="52">
        <f>IFERROR(_xll.qlIndexFixing(ONIndex1Y,I3298,TRUE,_xll.ohTrigger(RecalcTrigger,Trigger1Y)),NA())</f>
        <v>2.3315027239805275E-2</v>
      </c>
    </row>
    <row r="3299" spans="2:17" x14ac:dyDescent="0.2">
      <c r="B3299" s="46" t="s">
        <v>51</v>
      </c>
      <c r="D3299" s="49">
        <f>_xll.qlCalendarAdvance(LocalCalendar,$D3298,B3299,"f",FALSE)</f>
        <v>62772</v>
      </c>
      <c r="E3299" s="49">
        <f>_xll.qlInterestRateIndexValueDate(IndexON,D3299)</f>
        <v>62772</v>
      </c>
      <c r="F3299" s="52">
        <f>IFERROR(_xll.qlIndexFixing(IndexON,D3299,TRUE,_xll.ohTrigger(RecalcTrigger,TriggerON)),NA())</f>
        <v>1.6561637929868311E-2</v>
      </c>
      <c r="H3299" s="49">
        <f>_xll.qlCalendarAdvance(IborCalendar,$H3298,B3299,"f",FALSE)</f>
        <v>62751</v>
      </c>
      <c r="I3299" s="49">
        <f>_xll.qlInterestRateIndexValueDate(Index1M,$H3299)</f>
        <v>62753</v>
      </c>
      <c r="J3299" s="52">
        <f>IFERROR(_xll.qlIndexFixing(Index1M,$H3299,TRUE,_xll.ohTrigger(RecalcTrigger,Trigger1M)),NA())</f>
        <v>1.8522704078346164E-2</v>
      </c>
      <c r="K3299" s="52">
        <f>IFERROR(_xll.qlIndexFixing(ONIndex1M,I3299,TRUE,_xll.ohTrigger(RecalcTrigger,Trigger1M)),NA())</f>
        <v>1.8507948064847568E-2</v>
      </c>
      <c r="L3299" s="52">
        <f>IFERROR(_xll.qlIndexFixing(Index3M,H3299,TRUE,_xll.ohTrigger(RecalcTrigger,Trigger3M)),NA())</f>
        <v>2.0092274159292427E-2</v>
      </c>
      <c r="M3299" s="52">
        <f>IFERROR(_xll.qlIndexFixing(ONIndex3M,I3299,TRUE,_xll.ohTrigger(RecalcTrigger,Trigger3M)),NA())</f>
        <v>2.0041424076140402E-2</v>
      </c>
      <c r="N3299" s="52">
        <f>IFERROR(_xll.qlIndexFixing(Index6M,$H3299,TRUE,_xll.ohTrigger(RecalcTrigger,Trigger6M)),NA())</f>
        <v>2.1657901612565547E-2</v>
      </c>
      <c r="O3299" s="52">
        <f>IFERROR(_xll.qlIndexFixing(ONIndex6M,I3299,TRUE,_xll.ohTrigger(RecalcTrigger,Trigger6M)),NA())</f>
        <v>2.15401554536232E-2</v>
      </c>
      <c r="P3299" s="52">
        <f>IFERROR(_xll.qlIndexFixing(Index1Y,$H3299,TRUE,_xll.ohTrigger(RecalcTrigger,Trigger1Y)),NA())</f>
        <v>2.3594904951066541E-2</v>
      </c>
      <c r="Q3299" s="52">
        <f>IFERROR(_xll.qlIndexFixing(ONIndex1Y,I3299,TRUE,_xll.ohTrigger(RecalcTrigger,Trigger1Y)),NA())</f>
        <v>2.3315050285210859E-2</v>
      </c>
    </row>
    <row r="3300" spans="2:17" x14ac:dyDescent="0.2">
      <c r="B3300" s="46" t="s">
        <v>51</v>
      </c>
      <c r="D3300" s="49">
        <f>_xll.qlCalendarAdvance(LocalCalendar,$D3299,B3300,"f",FALSE)</f>
        <v>62779</v>
      </c>
      <c r="E3300" s="49">
        <f>_xll.qlInterestRateIndexValueDate(IndexON,D3300)</f>
        <v>62779</v>
      </c>
      <c r="F3300" s="52">
        <f>IFERROR(_xll.qlIndexFixing(IndexON,D3300,TRUE,_xll.ohTrigger(RecalcTrigger,TriggerON)),NA())</f>
        <v>1.656125699202704E-2</v>
      </c>
      <c r="H3300" s="49">
        <f>_xll.qlCalendarAdvance(IborCalendar,$H3299,B3300,"f",FALSE)</f>
        <v>62758</v>
      </c>
      <c r="I3300" s="49">
        <f>_xll.qlInterestRateIndexValueDate(Index1M,$H3300)</f>
        <v>62760</v>
      </c>
      <c r="J3300" s="52">
        <f>IFERROR(_xll.qlIndexFixing(Index1M,$H3300,TRUE,_xll.ohTrigger(RecalcTrigger,Trigger1M)),NA())</f>
        <v>1.8522704078346164E-2</v>
      </c>
      <c r="K3300" s="52">
        <f>IFERROR(_xll.qlIndexFixing(ONIndex1M,I3300,TRUE,_xll.ohTrigger(RecalcTrigger,Trigger1M)),NA())</f>
        <v>1.8507948064927504E-2</v>
      </c>
      <c r="L3300" s="52">
        <f>IFERROR(_xll.qlIndexFixing(Index3M,H3300,TRUE,_xll.ohTrigger(RecalcTrigger,Trigger3M)),NA())</f>
        <v>2.0092274159292427E-2</v>
      </c>
      <c r="M3300" s="52">
        <f>IFERROR(_xll.qlIndexFixing(ONIndex3M,I3300,TRUE,_xll.ohTrigger(RecalcTrigger,Trigger3M)),NA())</f>
        <v>2.0041424076060466E-2</v>
      </c>
      <c r="N3300" s="52">
        <f>IFERROR(_xll.qlIndexFixing(Index6M,$H3300,TRUE,_xll.ohTrigger(RecalcTrigger,Trigger6M)),NA())</f>
        <v>2.1657904490834972E-2</v>
      </c>
      <c r="O3300" s="52">
        <f>IFERROR(_xll.qlIndexFixing(ONIndex6M,I3300,TRUE,_xll.ohTrigger(RecalcTrigger,Trigger6M)),NA())</f>
        <v>2.1540158466653025E-2</v>
      </c>
      <c r="P3300" s="52">
        <f>IFERROR(_xll.qlIndexFixing(Index1Y,$H3300,TRUE,_xll.ohTrigger(RecalcTrigger,Trigger1Y)),NA())</f>
        <v>2.3594925842453207E-2</v>
      </c>
      <c r="Q3300" s="52">
        <f>IFERROR(_xll.qlIndexFixing(ONIndex1Y,I3300,TRUE,_xll.ohTrigger(RecalcTrigger,Trigger1Y)),NA())</f>
        <v>2.3315073233414196E-2</v>
      </c>
    </row>
    <row r="3301" spans="2:17" x14ac:dyDescent="0.2">
      <c r="B3301" s="46" t="s">
        <v>51</v>
      </c>
      <c r="D3301" s="49">
        <f>_xll.qlCalendarAdvance(LocalCalendar,$D3300,B3301,"f",FALSE)</f>
        <v>62786</v>
      </c>
      <c r="E3301" s="49">
        <f>_xll.qlInterestRateIndexValueDate(IndexON,D3301)</f>
        <v>62786</v>
      </c>
      <c r="F3301" s="52">
        <f>IFERROR(_xll.qlIndexFixing(IndexON,D3301,TRUE,_xll.ohTrigger(RecalcTrigger,TriggerON)),NA())</f>
        <v>1.6561256992106976E-2</v>
      </c>
      <c r="H3301" s="49">
        <f>_xll.qlCalendarAdvance(IborCalendar,$H3300,B3301,"f",FALSE)</f>
        <v>62765</v>
      </c>
      <c r="I3301" s="49">
        <f>_xll.qlInterestRateIndexValueDate(Index1M,$H3301)</f>
        <v>62767</v>
      </c>
      <c r="J3301" s="52">
        <f>IFERROR(_xll.qlIndexFixing(Index1M,$H3301,TRUE,_xll.ohTrigger(RecalcTrigger,Trigger1M)),NA())</f>
        <v>1.8522704078348662E-2</v>
      </c>
      <c r="K3301" s="52">
        <f>IFERROR(_xll.qlIndexFixing(ONIndex1M,I3301,TRUE,_xll.ohTrigger(RecalcTrigger,Trigger1M)),NA())</f>
        <v>1.8507948064927504E-2</v>
      </c>
      <c r="L3301" s="52">
        <f>IFERROR(_xll.qlIndexFixing(Index3M,H3301,TRUE,_xll.ohTrigger(RecalcTrigger,Trigger3M)),NA())</f>
        <v>2.0092274159292427E-2</v>
      </c>
      <c r="M3301" s="52">
        <f>IFERROR(_xll.qlIndexFixing(ONIndex3M,I3301,TRUE,_xll.ohTrigger(RecalcTrigger,Trigger3M)),NA())</f>
        <v>2.0041424076140402E-2</v>
      </c>
      <c r="N3301" s="52">
        <f>IFERROR(_xll.qlIndexFixing(Index6M,$H3301,TRUE,_xll.ohTrigger(RecalcTrigger,Trigger6M)),NA())</f>
        <v>2.1657258067570007E-2</v>
      </c>
      <c r="O3301" s="52">
        <f>IFERROR(_xll.qlIndexFixing(ONIndex6M,I3301,TRUE,_xll.ohTrigger(RecalcTrigger,Trigger6M)),NA())</f>
        <v>2.1540161466893082E-2</v>
      </c>
      <c r="P3301" s="52">
        <f>IFERROR(_xll.qlIndexFixing(Index1Y,$H3301,TRUE,_xll.ohTrigger(RecalcTrigger,Trigger1Y)),NA())</f>
        <v>2.3594946634323388E-2</v>
      </c>
      <c r="Q3301" s="52">
        <f>IFERROR(_xll.qlIndexFixing(ONIndex1Y,I3301,TRUE,_xll.ohTrigger(RecalcTrigger,Trigger1Y)),NA())</f>
        <v>2.3315096084415288E-2</v>
      </c>
    </row>
    <row r="3302" spans="2:17" x14ac:dyDescent="0.2">
      <c r="B3302" s="46" t="s">
        <v>51</v>
      </c>
      <c r="D3302" s="49">
        <f>_xll.qlCalendarAdvance(LocalCalendar,$D3301,B3302,"f",FALSE)</f>
        <v>62793</v>
      </c>
      <c r="E3302" s="49">
        <f>_xll.qlInterestRateIndexValueDate(IndexON,D3302)</f>
        <v>62793</v>
      </c>
      <c r="F3302" s="52">
        <f>IFERROR(_xll.qlIndexFixing(IndexON,D3302,TRUE,_xll.ohTrigger(RecalcTrigger,TriggerON)),NA())</f>
        <v>1.6561256992106976E-2</v>
      </c>
      <c r="H3302" s="49">
        <f>_xll.qlCalendarAdvance(IborCalendar,$H3301,B3302,"f",FALSE)</f>
        <v>62772</v>
      </c>
      <c r="I3302" s="49">
        <f>_xll.qlInterestRateIndexValueDate(Index1M,$H3302)</f>
        <v>62774</v>
      </c>
      <c r="J3302" s="52">
        <f>IFERROR(_xll.qlIndexFixing(Index1M,$H3302,TRUE,_xll.ohTrigger(RecalcTrigger,Trigger1M)),NA())</f>
        <v>1.8522704078343666E-2</v>
      </c>
      <c r="K3302" s="52">
        <f>IFERROR(_xll.qlIndexFixing(ONIndex1M,I3302,TRUE,_xll.ohTrigger(RecalcTrigger,Trigger1M)),NA())</f>
        <v>1.8507948064927504E-2</v>
      </c>
      <c r="L3302" s="52">
        <f>IFERROR(_xll.qlIndexFixing(Index3M,H3302,TRUE,_xll.ohTrigger(RecalcTrigger,Trigger3M)),NA())</f>
        <v>2.0092274159292427E-2</v>
      </c>
      <c r="M3302" s="52">
        <f>IFERROR(_xll.qlIndexFixing(ONIndex3M,I3302,TRUE,_xll.ohTrigger(RecalcTrigger,Trigger3M)),NA())</f>
        <v>2.0041424076140402E-2</v>
      </c>
      <c r="N3302" s="52">
        <f>IFERROR(_xll.qlIndexFixing(Index6M,$H3302,TRUE,_xll.ohTrigger(RecalcTrigger,Trigger6M)),NA())</f>
        <v>2.165726092079228E-2</v>
      </c>
      <c r="O3302" s="52">
        <f>IFERROR(_xll.qlIndexFixing(ONIndex6M,I3302,TRUE,_xll.ohTrigger(RecalcTrigger,Trigger6M)),NA())</f>
        <v>2.1540164454263433E-2</v>
      </c>
      <c r="P3302" s="52">
        <f>IFERROR(_xll.qlIndexFixing(Index1Y,$H3302,TRUE,_xll.ohTrigger(RecalcTrigger,Trigger1Y)),NA())</f>
        <v>2.359496732667709E-2</v>
      </c>
      <c r="Q3302" s="52">
        <f>IFERROR(_xll.qlIndexFixing(ONIndex1Y,I3302,TRUE,_xll.ohTrigger(RecalcTrigger,Trigger1Y)),NA())</f>
        <v>2.3315118838214133E-2</v>
      </c>
    </row>
    <row r="3303" spans="2:17" x14ac:dyDescent="0.2">
      <c r="B3303" s="46" t="s">
        <v>51</v>
      </c>
      <c r="D3303" s="49">
        <f>_xll.qlCalendarAdvance(LocalCalendar,$D3302,B3303,"f",FALSE)</f>
        <v>62800</v>
      </c>
      <c r="E3303" s="49">
        <f>_xll.qlInterestRateIndexValueDate(IndexON,D3303)</f>
        <v>62800</v>
      </c>
      <c r="F3303" s="52">
        <f>IFERROR(_xll.qlIndexFixing(IndexON,D3303,TRUE,_xll.ohTrigger(RecalcTrigger,TriggerON)),NA())</f>
        <v>1.6561256991947104E-2</v>
      </c>
      <c r="H3303" s="49">
        <f>_xll.qlCalendarAdvance(IborCalendar,$H3302,B3303,"f",FALSE)</f>
        <v>62779</v>
      </c>
      <c r="I3303" s="49">
        <f>_xll.qlInterestRateIndexValueDate(Index1M,$H3303)</f>
        <v>62781</v>
      </c>
      <c r="J3303" s="52">
        <f>IFERROR(_xll.qlIndexFixing(Index1M,$H3303,TRUE,_xll.ohTrigger(RecalcTrigger,Trigger1M)),NA())</f>
        <v>1.8522704078343666E-2</v>
      </c>
      <c r="K3303" s="52">
        <f>IFERROR(_xll.qlIndexFixing(ONIndex1M,I3303,TRUE,_xll.ohTrigger(RecalcTrigger,Trigger1M)),NA())</f>
        <v>1.8507948064927504E-2</v>
      </c>
      <c r="L3303" s="52">
        <f>IFERROR(_xll.qlIndexFixing(Index3M,H3303,TRUE,_xll.ohTrigger(RecalcTrigger,Trigger3M)),NA())</f>
        <v>2.0092274159291559E-2</v>
      </c>
      <c r="M3303" s="52">
        <f>IFERROR(_xll.qlIndexFixing(ONIndex3M,I3303,TRUE,_xll.ohTrigger(RecalcTrigger,Trigger3M)),NA())</f>
        <v>2.0041424076140402E-2</v>
      </c>
      <c r="N3303" s="52">
        <f>IFERROR(_xll.qlIndexFixing(Index6M,$H3303,TRUE,_xll.ohTrigger(RecalcTrigger,Trigger6M)),NA())</f>
        <v>2.1657263761116739E-2</v>
      </c>
      <c r="O3303" s="52">
        <f>IFERROR(_xll.qlIndexFixing(ONIndex6M,I3303,TRUE,_xll.ohTrigger(RecalcTrigger,Trigger6M)),NA())</f>
        <v>2.1540167428923951E-2</v>
      </c>
      <c r="P3303" s="52">
        <f>IFERROR(_xll.qlIndexFixing(Index1Y,$H3303,TRUE,_xll.ohTrigger(RecalcTrigger,Trigger1Y)),NA())</f>
        <v>2.3594987919514959E-2</v>
      </c>
      <c r="Q3303" s="52">
        <f>IFERROR(_xll.qlIndexFixing(ONIndex1Y,I3303,TRUE,_xll.ohTrigger(RecalcTrigger,Trigger1Y)),NA())</f>
        <v>2.3315141494890668E-2</v>
      </c>
    </row>
    <row r="3304" spans="2:17" x14ac:dyDescent="0.2">
      <c r="B3304" s="46" t="s">
        <v>51</v>
      </c>
      <c r="D3304" s="49">
        <f>_xll.qlCalendarAdvance(LocalCalendar,$D3303,B3304,"f",FALSE)</f>
        <v>62807</v>
      </c>
      <c r="E3304" s="49">
        <f>_xll.qlInterestRateIndexValueDate(IndexON,D3304)</f>
        <v>62807</v>
      </c>
      <c r="F3304" s="52">
        <f>IFERROR(_xll.qlIndexFixing(IndexON,D3304,TRUE,_xll.ohTrigger(RecalcTrigger,TriggerON)),NA())</f>
        <v>1.656125699202704E-2</v>
      </c>
      <c r="H3304" s="49">
        <f>_xll.qlCalendarAdvance(IborCalendar,$H3303,B3304,"f",FALSE)</f>
        <v>62786</v>
      </c>
      <c r="I3304" s="49">
        <f>_xll.qlInterestRateIndexValueDate(Index1M,$H3304)</f>
        <v>62789</v>
      </c>
      <c r="J3304" s="52">
        <f>IFERROR(_xll.qlIndexFixing(Index1M,$H3304,TRUE,_xll.ohTrigger(RecalcTrigger,Trigger1M)),NA())</f>
        <v>1.8522704078343666E-2</v>
      </c>
      <c r="K3304" s="52">
        <f>IFERROR(_xll.qlIndexFixing(ONIndex1M,I3304,TRUE,_xll.ohTrigger(RecalcTrigger,Trigger1M)),NA())</f>
        <v>1.8508899592717398E-2</v>
      </c>
      <c r="L3304" s="52">
        <f>IFERROR(_xll.qlIndexFixing(Index3M,H3304,TRUE,_xll.ohTrigger(RecalcTrigger,Trigger3M)),NA())</f>
        <v>2.0093393673890729E-2</v>
      </c>
      <c r="M3304" s="52">
        <f>IFERROR(_xll.qlIndexFixing(ONIndex3M,I3304,TRUE,_xll.ohTrigger(RecalcTrigger,Trigger3M)),NA())</f>
        <v>2.0042539815374738E-2</v>
      </c>
      <c r="N3304" s="52">
        <f>IFERROR(_xll.qlIndexFixing(Index6M,$H3304,TRUE,_xll.ohTrigger(RecalcTrigger,Trigger6M)),NA())</f>
        <v>2.1657266991409255E-2</v>
      </c>
      <c r="O3304" s="52">
        <f>IFERROR(_xll.qlIndexFixing(ONIndex6M,I3304,TRUE,_xll.ohTrigger(RecalcTrigger,Trigger6M)),NA())</f>
        <v>2.15414600909547E-2</v>
      </c>
      <c r="P3304" s="52">
        <f>IFERROR(_xll.qlIndexFixing(Index1Y,$H3304,TRUE,_xll.ohTrigger(RecalcTrigger,Trigger1Y)),NA())</f>
        <v>2.3594242865849196E-2</v>
      </c>
      <c r="Q3304" s="52">
        <f>IFERROR(_xll.qlIndexFixing(ONIndex1Y,I3304,TRUE,_xll.ohTrigger(RecalcTrigger,Trigger1Y)),NA())</f>
        <v>2.3316680506102472E-2</v>
      </c>
    </row>
    <row r="3305" spans="2:17" x14ac:dyDescent="0.2">
      <c r="B3305" s="46" t="s">
        <v>51</v>
      </c>
      <c r="D3305" s="49">
        <f>_xll.qlCalendarAdvance(LocalCalendar,$D3304,B3305,"f",FALSE)</f>
        <v>62814</v>
      </c>
      <c r="E3305" s="49">
        <f>_xll.qlInterestRateIndexValueDate(IndexON,D3305)</f>
        <v>62814</v>
      </c>
      <c r="F3305" s="52">
        <f>IFERROR(_xll.qlIndexFixing(IndexON,D3305,TRUE,_xll.ohTrigger(RecalcTrigger,TriggerON)),NA())</f>
        <v>1.656125699202704E-2</v>
      </c>
      <c r="H3305" s="49">
        <f>_xll.qlCalendarAdvance(IborCalendar,$H3304,B3305,"f",FALSE)</f>
        <v>62793</v>
      </c>
      <c r="I3305" s="49">
        <f>_xll.qlInterestRateIndexValueDate(Index1M,$H3305)</f>
        <v>62795</v>
      </c>
      <c r="J3305" s="52">
        <f>IFERROR(_xll.qlIndexFixing(Index1M,$H3305,TRUE,_xll.ohTrigger(RecalcTrigger,Trigger1M)),NA())</f>
        <v>1.8522704078346164E-2</v>
      </c>
      <c r="K3305" s="52">
        <f>IFERROR(_xll.qlIndexFixing(ONIndex1M,I3305,TRUE,_xll.ohTrigger(RecalcTrigger,Trigger1M)),NA())</f>
        <v>1.8507948064927504E-2</v>
      </c>
      <c r="L3305" s="52">
        <f>IFERROR(_xll.qlIndexFixing(Index3M,H3305,TRUE,_xll.ohTrigger(RecalcTrigger,Trigger3M)),NA())</f>
        <v>2.0091714433166406E-2</v>
      </c>
      <c r="M3305" s="52">
        <f>IFERROR(_xll.qlIndexFixing(ONIndex3M,I3305,TRUE,_xll.ohTrigger(RecalcTrigger,Trigger3M)),NA())</f>
        <v>2.0041424076140402E-2</v>
      </c>
      <c r="N3305" s="52">
        <f>IFERROR(_xll.qlIndexFixing(Index6M,$H3305,TRUE,_xll.ohTrigger(RecalcTrigger,Trigger6M)),NA())</f>
        <v>2.1657918688701896E-2</v>
      </c>
      <c r="O3305" s="52">
        <f>IFERROR(_xll.qlIndexFixing(ONIndex6M,I3305,TRUE,_xll.ohTrigger(RecalcTrigger,Trigger6M)),NA())</f>
        <v>2.1540173340115487E-2</v>
      </c>
      <c r="P3305" s="52">
        <f>IFERROR(_xll.qlIndexFixing(Index1Y,$H3305,TRUE,_xll.ohTrigger(RecalcTrigger,Trigger1Y)),NA())</f>
        <v>2.3595028806641685E-2</v>
      </c>
      <c r="Q3305" s="52">
        <f>IFERROR(_xll.qlIndexFixing(ONIndex1Y,I3305,TRUE,_xll.ohTrigger(RecalcTrigger,Trigger1Y)),NA())</f>
        <v>2.3315186516557063E-2</v>
      </c>
    </row>
    <row r="3306" spans="2:17" x14ac:dyDescent="0.2">
      <c r="B3306" s="46" t="s">
        <v>51</v>
      </c>
      <c r="D3306" s="49">
        <f>_xll.qlCalendarAdvance(LocalCalendar,$D3305,B3306,"f",FALSE)</f>
        <v>62821</v>
      </c>
      <c r="E3306" s="49">
        <f>_xll.qlInterestRateIndexValueDate(IndexON,D3306)</f>
        <v>62821</v>
      </c>
      <c r="F3306" s="52">
        <f>IFERROR(_xll.qlIndexFixing(IndexON,D3306,TRUE,_xll.ohTrigger(RecalcTrigger,TriggerON)),NA())</f>
        <v>1.656125699202704E-2</v>
      </c>
      <c r="H3306" s="49">
        <f>_xll.qlCalendarAdvance(IborCalendar,$H3305,B3306,"f",FALSE)</f>
        <v>62800</v>
      </c>
      <c r="I3306" s="49">
        <f>_xll.qlInterestRateIndexValueDate(Index1M,$H3306)</f>
        <v>62802</v>
      </c>
      <c r="J3306" s="52">
        <f>IFERROR(_xll.qlIndexFixing(Index1M,$H3306,TRUE,_xll.ohTrigger(RecalcTrigger,Trigger1M)),NA())</f>
        <v>1.8522704078343666E-2</v>
      </c>
      <c r="K3306" s="52">
        <f>IFERROR(_xll.qlIndexFixing(ONIndex1M,I3306,TRUE,_xll.ohTrigger(RecalcTrigger,Trigger1M)),NA())</f>
        <v>1.8507948064847568E-2</v>
      </c>
      <c r="L3306" s="52">
        <f>IFERROR(_xll.qlIndexFixing(Index3M,H3306,TRUE,_xll.ohTrigger(RecalcTrigger,Trigger3M)),NA())</f>
        <v>2.0091714433166406E-2</v>
      </c>
      <c r="M3306" s="52">
        <f>IFERROR(_xll.qlIndexFixing(ONIndex3M,I3306,TRUE,_xll.ohTrigger(RecalcTrigger,Trigger3M)),NA())</f>
        <v>2.0041424076140402E-2</v>
      </c>
      <c r="N3306" s="52">
        <f>IFERROR(_xll.qlIndexFixing(Index6M,$H3306,TRUE,_xll.ohTrigger(RecalcTrigger,Trigger6M)),NA())</f>
        <v>2.1657921489578368E-2</v>
      </c>
      <c r="O3306" s="52">
        <f>IFERROR(_xll.qlIndexFixing(ONIndex6M,I3306,TRUE,_xll.ohTrigger(RecalcTrigger,Trigger6M)),NA())</f>
        <v>2.1540176276406697E-2</v>
      </c>
      <c r="P3306" s="52">
        <f>IFERROR(_xll.qlIndexFixing(Index1Y,$H3306,TRUE,_xll.ohTrigger(RecalcTrigger,Trigger1Y)),NA())</f>
        <v>2.3595049100930979E-2</v>
      </c>
      <c r="Q3306" s="52">
        <f>IFERROR(_xll.qlIndexFixing(ONIndex1Y,I3306,TRUE,_xll.ohTrigger(RecalcTrigger,Trigger1Y)),NA())</f>
        <v>2.3315208881706795E-2</v>
      </c>
    </row>
    <row r="3307" spans="2:17" x14ac:dyDescent="0.2">
      <c r="B3307" s="46" t="s">
        <v>51</v>
      </c>
      <c r="D3307" s="49">
        <f>_xll.qlCalendarAdvance(LocalCalendar,$D3306,B3307,"f",FALSE)</f>
        <v>62828</v>
      </c>
      <c r="E3307" s="49">
        <f>_xll.qlInterestRateIndexValueDate(IndexON,D3307)</f>
        <v>62828</v>
      </c>
      <c r="F3307" s="52">
        <f>IFERROR(_xll.qlIndexFixing(IndexON,D3307,TRUE,_xll.ohTrigger(RecalcTrigger,TriggerON)),NA())</f>
        <v>1.656125699202704E-2</v>
      </c>
      <c r="H3307" s="49">
        <f>_xll.qlCalendarAdvance(IborCalendar,$H3306,B3307,"f",FALSE)</f>
        <v>62807</v>
      </c>
      <c r="I3307" s="49">
        <f>_xll.qlInterestRateIndexValueDate(Index1M,$H3307)</f>
        <v>62809</v>
      </c>
      <c r="J3307" s="52">
        <f>IFERROR(_xll.qlIndexFixing(Index1M,$H3307,TRUE,_xll.ohTrigger(RecalcTrigger,Trigger1M)),NA())</f>
        <v>1.8523180339874334E-2</v>
      </c>
      <c r="K3307" s="52">
        <f>IFERROR(_xll.qlIndexFixing(ONIndex1M,I3307,TRUE,_xll.ohTrigger(RecalcTrigger,Trigger1M)),NA())</f>
        <v>1.8507948064847568E-2</v>
      </c>
      <c r="L3307" s="52">
        <f>IFERROR(_xll.qlIndexFixing(Index3M,H3307,TRUE,_xll.ohTrigger(RecalcTrigger,Trigger3M)),NA())</f>
        <v>2.0091714433167283E-2</v>
      </c>
      <c r="M3307" s="52">
        <f>IFERROR(_xll.qlIndexFixing(ONIndex3M,I3307,TRUE,_xll.ohTrigger(RecalcTrigger,Trigger3M)),NA())</f>
        <v>2.0041424076060466E-2</v>
      </c>
      <c r="N3307" s="52">
        <f>IFERROR(_xll.qlIndexFixing(Index6M,$H3307,TRUE,_xll.ohTrigger(RecalcTrigger,Trigger6M)),NA())</f>
        <v>2.165792427755674E-2</v>
      </c>
      <c r="O3307" s="52">
        <f>IFERROR(_xll.qlIndexFixing(ONIndex6M,I3307,TRUE,_xll.ohTrigger(RecalcTrigger,Trigger6M)),NA())</f>
        <v>2.154017920006801E-2</v>
      </c>
      <c r="P3307" s="52">
        <f>IFERROR(_xll.qlIndexFixing(Index1Y,$H3307,TRUE,_xll.ohTrigger(RecalcTrigger,Trigger1Y)),NA())</f>
        <v>2.3595069295703788E-2</v>
      </c>
      <c r="Q3307" s="52">
        <f>IFERROR(_xll.qlIndexFixing(ONIndex1Y,I3307,TRUE,_xll.ohTrigger(RecalcTrigger,Trigger1Y)),NA())</f>
        <v>2.3315231149654281E-2</v>
      </c>
    </row>
    <row r="3308" spans="2:17" x14ac:dyDescent="0.2">
      <c r="B3308" s="46" t="s">
        <v>51</v>
      </c>
      <c r="D3308" s="49">
        <f>_xll.qlCalendarAdvance(LocalCalendar,$D3307,B3308,"f",FALSE)</f>
        <v>62835</v>
      </c>
      <c r="E3308" s="49">
        <f>_xll.qlInterestRateIndexValueDate(IndexON,D3308)</f>
        <v>62835</v>
      </c>
      <c r="F3308" s="52">
        <f>IFERROR(_xll.qlIndexFixing(IndexON,D3308,TRUE,_xll.ohTrigger(RecalcTrigger,TriggerON)),NA())</f>
        <v>1.656125699202704E-2</v>
      </c>
      <c r="H3308" s="49">
        <f>_xll.qlCalendarAdvance(IborCalendar,$H3307,B3308,"f",FALSE)</f>
        <v>62814</v>
      </c>
      <c r="I3308" s="49">
        <f>_xll.qlInterestRateIndexValueDate(Index1M,$H3308)</f>
        <v>62816</v>
      </c>
      <c r="J3308" s="52">
        <f>IFERROR(_xll.qlIndexFixing(Index1M,$H3308,TRUE,_xll.ohTrigger(RecalcTrigger,Trigger1M)),NA())</f>
        <v>1.8522704078346164E-2</v>
      </c>
      <c r="K3308" s="52">
        <f>IFERROR(_xll.qlIndexFixing(ONIndex1M,I3308,TRUE,_xll.ohTrigger(RecalcTrigger,Trigger1M)),NA())</f>
        <v>1.8509851185740445E-2</v>
      </c>
      <c r="L3308" s="52">
        <f>IFERROR(_xll.qlIndexFixing(Index3M,H3308,TRUE,_xll.ohTrigger(RecalcTrigger,Trigger3M)),NA())</f>
        <v>2.0091714433166406E-2</v>
      </c>
      <c r="M3308" s="52">
        <f>IFERROR(_xll.qlIndexFixing(ONIndex3M,I3308,TRUE,_xll.ohTrigger(RecalcTrigger,Trigger3M)),NA())</f>
        <v>2.0043655637444147E-2</v>
      </c>
      <c r="N3308" s="52">
        <f>IFERROR(_xll.qlIndexFixing(Index6M,$H3308,TRUE,_xll.ohTrigger(RecalcTrigger,Trigger6M)),NA())</f>
        <v>2.1657927052636142E-2</v>
      </c>
      <c r="O3308" s="52">
        <f>IFERROR(_xll.qlIndexFixing(ONIndex6M,I3308,TRUE,_xll.ohTrigger(RecalcTrigger,Trigger6M)),NA())</f>
        <v>2.1542760758123336E-2</v>
      </c>
      <c r="P3308" s="52">
        <f>IFERROR(_xll.qlIndexFixing(Index1Y,$H3308,TRUE,_xll.ohTrigger(RecalcTrigger,Trigger1Y)),NA())</f>
        <v>2.3596626377260056E-2</v>
      </c>
      <c r="Q3308" s="52">
        <f>IFERROR(_xll.qlIndexFixing(ONIndex1Y,I3308,TRUE,_xll.ohTrigger(RecalcTrigger,Trigger1Y)),NA())</f>
        <v>2.3318279837996059E-2</v>
      </c>
    </row>
    <row r="3309" spans="2:17" x14ac:dyDescent="0.2">
      <c r="B3309" s="46" t="s">
        <v>51</v>
      </c>
      <c r="D3309" s="49">
        <f>_xll.qlCalendarAdvance(LocalCalendar,$D3308,B3309,"f",FALSE)</f>
        <v>62842</v>
      </c>
      <c r="E3309" s="49">
        <f>_xll.qlInterestRateIndexValueDate(IndexON,D3309)</f>
        <v>62842</v>
      </c>
      <c r="F3309" s="52">
        <f>IFERROR(_xll.qlIndexFixing(IndexON,D3309,TRUE,_xll.ohTrigger(RecalcTrigger,TriggerON)),NA())</f>
        <v>1.656125699202704E-2</v>
      </c>
      <c r="H3309" s="49">
        <f>_xll.qlCalendarAdvance(IborCalendar,$H3308,B3309,"f",FALSE)</f>
        <v>62821</v>
      </c>
      <c r="I3309" s="49">
        <f>_xll.qlInterestRateIndexValueDate(Index1M,$H3309)</f>
        <v>62823</v>
      </c>
      <c r="J3309" s="52">
        <f>IFERROR(_xll.qlIndexFixing(Index1M,$H3309,TRUE,_xll.ohTrigger(RecalcTrigger,Trigger1M)),NA())</f>
        <v>1.8521275391695197E-2</v>
      </c>
      <c r="K3309" s="52">
        <f>IFERROR(_xll.qlIndexFixing(ONIndex1M,I3309,TRUE,_xll.ohTrigger(RecalcTrigger,Trigger1M)),NA())</f>
        <v>1.8509375381072779E-2</v>
      </c>
      <c r="L3309" s="52">
        <f>IFERROR(_xll.qlIndexFixing(Index3M,H3309,TRUE,_xll.ohTrigger(RecalcTrigger,Trigger3M)),NA())</f>
        <v>2.0091714433165528E-2</v>
      </c>
      <c r="M3309" s="52">
        <f>IFERROR(_xll.qlIndexFixing(ONIndex3M,I3309,TRUE,_xll.ohTrigger(RecalcTrigger,Trigger3M)),NA())</f>
        <v>2.0043097716067049E-2</v>
      </c>
      <c r="N3309" s="52">
        <f>IFERROR(_xll.qlIndexFixing(Index6M,$H3309,TRUE,_xll.ohTrigger(RecalcTrigger,Trigger6M)),NA())</f>
        <v>2.1657280532207189E-2</v>
      </c>
      <c r="O3309" s="52">
        <f>IFERROR(_xll.qlIndexFixing(ONIndex6M,I3309,TRUE,_xll.ohTrigger(RecalcTrigger,Trigger6M)),NA())</f>
        <v>2.1542118953805645E-2</v>
      </c>
      <c r="P3309" s="52">
        <f>IFERROR(_xll.qlIndexFixing(Index1Y,$H3309,TRUE,_xll.ohTrigger(RecalcTrigger,Trigger1Y)),NA())</f>
        <v>2.3592804169828268E-2</v>
      </c>
      <c r="Q3309" s="52">
        <f>IFERROR(_xll.qlIndexFixing(ONIndex1Y,I3309,TRUE,_xll.ohTrigger(RecalcTrigger,Trigger1Y)),NA())</f>
        <v>2.3317545217371727E-2</v>
      </c>
    </row>
    <row r="3310" spans="2:17" x14ac:dyDescent="0.2">
      <c r="B3310" s="46" t="s">
        <v>51</v>
      </c>
      <c r="D3310" s="49">
        <f>_xll.qlCalendarAdvance(LocalCalendar,$D3309,B3310,"f",FALSE)</f>
        <v>62849</v>
      </c>
      <c r="E3310" s="49">
        <f>_xll.qlInterestRateIndexValueDate(IndexON,D3310)</f>
        <v>62849</v>
      </c>
      <c r="F3310" s="52">
        <f>IFERROR(_xll.qlIndexFixing(IndexON,D3310,TRUE,_xll.ohTrigger(RecalcTrigger,TriggerON)),NA())</f>
        <v>1.656125699202704E-2</v>
      </c>
      <c r="H3310" s="49">
        <f>_xll.qlCalendarAdvance(IborCalendar,$H3309,B3310,"f",FALSE)</f>
        <v>62828</v>
      </c>
      <c r="I3310" s="49">
        <f>_xll.qlInterestRateIndexValueDate(Index1M,$H3310)</f>
        <v>62830</v>
      </c>
      <c r="J3310" s="52">
        <f>IFERROR(_xll.qlIndexFixing(Index1M,$H3310,TRUE,_xll.ohTrigger(RecalcTrigger,Trigger1M)),NA())</f>
        <v>1.8522704078346164E-2</v>
      </c>
      <c r="K3310" s="52">
        <f>IFERROR(_xll.qlIndexFixing(ONIndex1M,I3310,TRUE,_xll.ohTrigger(RecalcTrigger,Trigger1M)),NA())</f>
        <v>1.8507948064927504E-2</v>
      </c>
      <c r="L3310" s="52">
        <f>IFERROR(_xll.qlIndexFixing(Index3M,H3310,TRUE,_xll.ohTrigger(RecalcTrigger,Trigger3M)),NA())</f>
        <v>2.0091714433165528E-2</v>
      </c>
      <c r="M3310" s="52">
        <f>IFERROR(_xll.qlIndexFixing(ONIndex3M,I3310,TRUE,_xll.ohTrigger(RecalcTrigger,Trigger3M)),NA())</f>
        <v>2.0041424076060466E-2</v>
      </c>
      <c r="N3310" s="52">
        <f>IFERROR(_xll.qlIndexFixing(Index6M,$H3310,TRUE,_xll.ohTrigger(RecalcTrigger,Trigger6M)),NA())</f>
        <v>2.1657283282245629E-2</v>
      </c>
      <c r="O3310" s="52">
        <f>IFERROR(_xll.qlIndexFixing(ONIndex6M,I3310,TRUE,_xll.ohTrigger(RecalcTrigger,Trigger6M)),NA())</f>
        <v>2.1540187894473206E-2</v>
      </c>
      <c r="P3310" s="52">
        <f>IFERROR(_xll.qlIndexFixing(Index1Y,$H3310,TRUE,_xll.ohTrigger(RecalcTrigger,Trigger1Y)),NA())</f>
        <v>2.3595129282924631E-2</v>
      </c>
      <c r="Q3310" s="52">
        <f>IFERROR(_xll.qlIndexFixing(ONIndex1Y,I3310,TRUE,_xll.ohTrigger(RecalcTrigger,Trigger1Y)),NA())</f>
        <v>2.3315297370283261E-2</v>
      </c>
    </row>
    <row r="3311" spans="2:17" x14ac:dyDescent="0.2">
      <c r="B3311" s="46" t="s">
        <v>51</v>
      </c>
      <c r="D3311" s="49">
        <f>_xll.qlCalendarAdvance(LocalCalendar,$D3310,B3311,"f",FALSE)</f>
        <v>62856</v>
      </c>
      <c r="E3311" s="49">
        <f>_xll.qlInterestRateIndexValueDate(IndexON,D3311)</f>
        <v>62856</v>
      </c>
      <c r="F3311" s="52">
        <f>IFERROR(_xll.qlIndexFixing(IndexON,D3311,TRUE,_xll.ohTrigger(RecalcTrigger,TriggerON)),NA())</f>
        <v>1.656125699202704E-2</v>
      </c>
      <c r="H3311" s="49">
        <f>_xll.qlCalendarAdvance(IborCalendar,$H3310,B3311,"f",FALSE)</f>
        <v>62835</v>
      </c>
      <c r="I3311" s="49">
        <f>_xll.qlInterestRateIndexValueDate(Index1M,$H3311)</f>
        <v>62837</v>
      </c>
      <c r="J3311" s="52">
        <f>IFERROR(_xll.qlIndexFixing(Index1M,$H3311,TRUE,_xll.ohTrigger(RecalcTrigger,Trigger1M)),NA())</f>
        <v>1.8523180339876755E-2</v>
      </c>
      <c r="K3311" s="52">
        <f>IFERROR(_xll.qlIndexFixing(ONIndex1M,I3311,TRUE,_xll.ohTrigger(RecalcTrigger,Trigger1M)),NA())</f>
        <v>1.8507948064927504E-2</v>
      </c>
      <c r="L3311" s="52">
        <f>IFERROR(_xll.qlIndexFixing(Index3M,H3311,TRUE,_xll.ohTrigger(RecalcTrigger,Trigger3M)),NA())</f>
        <v>2.0091714433167283E-2</v>
      </c>
      <c r="M3311" s="52">
        <f>IFERROR(_xll.qlIndexFixing(ONIndex3M,I3311,TRUE,_xll.ohTrigger(RecalcTrigger,Trigger3M)),NA())</f>
        <v>2.0041424076060466E-2</v>
      </c>
      <c r="N3311" s="52">
        <f>IFERROR(_xll.qlIndexFixing(Index6M,$H3311,TRUE,_xll.ohTrigger(RecalcTrigger,Trigger6M)),NA())</f>
        <v>2.1657286019386691E-2</v>
      </c>
      <c r="O3311" s="52">
        <f>IFERROR(_xll.qlIndexFixing(ONIndex6M,I3311,TRUE,_xll.ohTrigger(RecalcTrigger,Trigger6M)),NA())</f>
        <v>2.154019076721525E-2</v>
      </c>
      <c r="P3311" s="52">
        <f>IFERROR(_xll.qlIndexFixing(Index1Y,$H3311,TRUE,_xll.ohTrigger(RecalcTrigger,Trigger1Y)),NA())</f>
        <v>2.3595917538978127E-2</v>
      </c>
      <c r="Q3311" s="52">
        <f>IFERROR(_xll.qlIndexFixing(ONIndex1Y,I3311,TRUE,_xll.ohTrigger(RecalcTrigger,Trigger1Y)),NA())</f>
        <v>2.3315319249501698E-2</v>
      </c>
    </row>
    <row r="3312" spans="2:17" x14ac:dyDescent="0.2">
      <c r="B3312" s="46" t="s">
        <v>51</v>
      </c>
      <c r="D3312" s="49">
        <f>_xll.qlCalendarAdvance(LocalCalendar,$D3311,B3312,"f",FALSE)</f>
        <v>62863</v>
      </c>
      <c r="E3312" s="49">
        <f>_xll.qlInterestRateIndexValueDate(IndexON,D3312)</f>
        <v>62863</v>
      </c>
      <c r="F3312" s="52">
        <f>IFERROR(_xll.qlIndexFixing(IndexON,D3312,TRUE,_xll.ohTrigger(RecalcTrigger,TriggerON)),NA())</f>
        <v>1.6561256992106976E-2</v>
      </c>
      <c r="H3312" s="49">
        <f>_xll.qlCalendarAdvance(IborCalendar,$H3311,B3312,"f",FALSE)</f>
        <v>62842</v>
      </c>
      <c r="I3312" s="49">
        <f>_xll.qlInterestRateIndexValueDate(Index1M,$H3312)</f>
        <v>62844</v>
      </c>
      <c r="J3312" s="52">
        <f>IFERROR(_xll.qlIndexFixing(Index1M,$H3312,TRUE,_xll.ohTrigger(RecalcTrigger,Trigger1M)),NA())</f>
        <v>1.8522704078346164E-2</v>
      </c>
      <c r="K3312" s="52">
        <f>IFERROR(_xll.qlIndexFixing(ONIndex1M,I3312,TRUE,_xll.ohTrigger(RecalcTrigger,Trigger1M)),NA())</f>
        <v>1.8507948064927504E-2</v>
      </c>
      <c r="L3312" s="52">
        <f>IFERROR(_xll.qlIndexFixing(Index3M,H3312,TRUE,_xll.ohTrigger(RecalcTrigger,Trigger3M)),NA())</f>
        <v>2.0091714433166406E-2</v>
      </c>
      <c r="M3312" s="52">
        <f>IFERROR(_xll.qlIndexFixing(ONIndex3M,I3312,TRUE,_xll.ohTrigger(RecalcTrigger,Trigger3M)),NA())</f>
        <v>2.0041424076140402E-2</v>
      </c>
      <c r="N3312" s="52">
        <f>IFERROR(_xll.qlIndexFixing(Index6M,$H3312,TRUE,_xll.ohTrigger(RecalcTrigger,Trigger6M)),NA())</f>
        <v>2.1657288743629939E-2</v>
      </c>
      <c r="O3312" s="52">
        <f>IFERROR(_xll.qlIndexFixing(ONIndex6M,I3312,TRUE,_xll.ohTrigger(RecalcTrigger,Trigger6M)),NA())</f>
        <v>2.1540193627087589E-2</v>
      </c>
      <c r="P3312" s="52">
        <f>IFERROR(_xll.qlIndexFixing(Index1Y,$H3312,TRUE,_xll.ohTrigger(RecalcTrigger,Trigger1Y)),NA())</f>
        <v>2.3595168776823869E-2</v>
      </c>
      <c r="Q3312" s="52">
        <f>IFERROR(_xll.qlIndexFixing(ONIndex1Y,I3312,TRUE,_xll.ohTrigger(RecalcTrigger,Trigger1Y)),NA())</f>
        <v>2.3315341031597825E-2</v>
      </c>
    </row>
    <row r="3313" spans="2:17" x14ac:dyDescent="0.2">
      <c r="B3313" s="46" t="s">
        <v>51</v>
      </c>
      <c r="D3313" s="49">
        <f>_xll.qlCalendarAdvance(LocalCalendar,$D3312,B3313,"f",FALSE)</f>
        <v>62870</v>
      </c>
      <c r="E3313" s="49">
        <f>_xll.qlInterestRateIndexValueDate(IndexON,D3313)</f>
        <v>62870</v>
      </c>
      <c r="F3313" s="52">
        <f>IFERROR(_xll.qlIndexFixing(IndexON,D3313,TRUE,_xll.ohTrigger(RecalcTrigger,TriggerON)),NA())</f>
        <v>1.656125699202704E-2</v>
      </c>
      <c r="H3313" s="49">
        <f>_xll.qlCalendarAdvance(IborCalendar,$H3312,B3313,"f",FALSE)</f>
        <v>62849</v>
      </c>
      <c r="I3313" s="49">
        <f>_xll.qlInterestRateIndexValueDate(Index1M,$H3313)</f>
        <v>62851</v>
      </c>
      <c r="J3313" s="52">
        <f>IFERROR(_xll.qlIndexFixing(Index1M,$H3313,TRUE,_xll.ohTrigger(RecalcTrigger,Trigger1M)),NA())</f>
        <v>1.8522704078346164E-2</v>
      </c>
      <c r="K3313" s="52">
        <f>IFERROR(_xll.qlIndexFixing(ONIndex1M,I3313,TRUE,_xll.ohTrigger(RecalcTrigger,Trigger1M)),NA())</f>
        <v>1.8507948064847568E-2</v>
      </c>
      <c r="L3313" s="52">
        <f>IFERROR(_xll.qlIndexFixing(Index3M,H3313,TRUE,_xll.ohTrigger(RecalcTrigger,Trigger3M)),NA())</f>
        <v>2.0091714433166406E-2</v>
      </c>
      <c r="M3313" s="52">
        <f>IFERROR(_xll.qlIndexFixing(ONIndex3M,I3313,TRUE,_xll.ohTrigger(RecalcTrigger,Trigger3M)),NA())</f>
        <v>2.0041424076140402E-2</v>
      </c>
      <c r="N3313" s="52">
        <f>IFERROR(_xll.qlIndexFixing(Index6M,$H3313,TRUE,_xll.ohTrigger(RecalcTrigger,Trigger6M)),NA())</f>
        <v>2.1657291454973616E-2</v>
      </c>
      <c r="O3313" s="52">
        <f>IFERROR(_xll.qlIndexFixing(ONIndex6M,I3313,TRUE,_xll.ohTrigger(RecalcTrigger,Trigger6M)),NA())</f>
        <v>2.1540196474090223E-2</v>
      </c>
      <c r="P3313" s="52">
        <f>IFERROR(_xll.qlIndexFixing(Index1Y,$H3313,TRUE,_xll.ohTrigger(RecalcTrigger,Trigger1Y)),NA())</f>
        <v>2.3595188374498876E-2</v>
      </c>
      <c r="Q3313" s="52">
        <f>IFERROR(_xll.qlIndexFixing(ONIndex1Y,I3313,TRUE,_xll.ohTrigger(RecalcTrigger,Trigger1Y)),NA())</f>
        <v>2.3315362716251897E-2</v>
      </c>
    </row>
    <row r="3314" spans="2:17" x14ac:dyDescent="0.2">
      <c r="B3314" s="46" t="s">
        <v>51</v>
      </c>
      <c r="D3314" s="49">
        <f>_xll.qlCalendarAdvance(LocalCalendar,$D3313,B3314,"f",FALSE)</f>
        <v>62877</v>
      </c>
      <c r="E3314" s="49">
        <f>_xll.qlInterestRateIndexValueDate(IndexON,D3314)</f>
        <v>62877</v>
      </c>
      <c r="F3314" s="52">
        <f>IFERROR(_xll.qlIndexFixing(IndexON,D3314,TRUE,_xll.ohTrigger(RecalcTrigger,TriggerON)),NA())</f>
        <v>1.656125699202704E-2</v>
      </c>
      <c r="H3314" s="49">
        <f>_xll.qlCalendarAdvance(IborCalendar,$H3313,B3314,"f",FALSE)</f>
        <v>62856</v>
      </c>
      <c r="I3314" s="49">
        <f>_xll.qlInterestRateIndexValueDate(Index1M,$H3314)</f>
        <v>62858</v>
      </c>
      <c r="J3314" s="52">
        <f>IFERROR(_xll.qlIndexFixing(Index1M,$H3314,TRUE,_xll.ohTrigger(RecalcTrigger,Trigger1M)),NA())</f>
        <v>1.8521275391697952E-2</v>
      </c>
      <c r="K3314" s="52">
        <f>IFERROR(_xll.qlIndexFixing(ONIndex1M,I3314,TRUE,_xll.ohTrigger(RecalcTrigger,Trigger1M)),NA())</f>
        <v>1.8507948064927504E-2</v>
      </c>
      <c r="L3314" s="52">
        <f>IFERROR(_xll.qlIndexFixing(Index3M,H3314,TRUE,_xll.ohTrigger(RecalcTrigger,Trigger3M)),NA())</f>
        <v>2.0091154727822413E-2</v>
      </c>
      <c r="M3314" s="52">
        <f>IFERROR(_xll.qlIndexFixing(ONIndex3M,I3314,TRUE,_xll.ohTrigger(RecalcTrigger,Trigger3M)),NA())</f>
        <v>2.0041424076140402E-2</v>
      </c>
      <c r="N3314" s="52">
        <f>IFERROR(_xll.qlIndexFixing(Index6M,$H3314,TRUE,_xll.ohTrigger(RecalcTrigger,Trigger6M)),NA())</f>
        <v>2.1657294153420357E-2</v>
      </c>
      <c r="O3314" s="52">
        <f>IFERROR(_xll.qlIndexFixing(ONIndex6M,I3314,TRUE,_xll.ohTrigger(RecalcTrigger,Trigger6M)),NA())</f>
        <v>2.1540199308542896E-2</v>
      </c>
      <c r="P3314" s="52">
        <f>IFERROR(_xll.qlIndexFixing(Index1Y,$H3314,TRUE,_xll.ohTrigger(RecalcTrigger,Trigger1Y)),NA())</f>
        <v>2.359520787265805E-2</v>
      </c>
      <c r="Q3314" s="52">
        <f>IFERROR(_xll.qlIndexFixing(ONIndex1Y,I3314,TRUE,_xll.ohTrigger(RecalcTrigger,Trigger1Y)),NA())</f>
        <v>2.3315384304103404E-2</v>
      </c>
    </row>
    <row r="3315" spans="2:17" x14ac:dyDescent="0.2">
      <c r="B3315" s="46" t="s">
        <v>51</v>
      </c>
      <c r="D3315" s="49">
        <f>_xll.qlCalendarAdvance(LocalCalendar,$D3314,B3315,"f",FALSE)</f>
        <v>62884</v>
      </c>
      <c r="E3315" s="49">
        <f>_xll.qlInterestRateIndexValueDate(IndexON,D3315)</f>
        <v>62884</v>
      </c>
      <c r="F3315" s="52">
        <f>IFERROR(_xll.qlIndexFixing(IndexON,D3315,TRUE,_xll.ohTrigger(RecalcTrigger,TriggerON)),NA())</f>
        <v>1.656125699202704E-2</v>
      </c>
      <c r="H3315" s="49">
        <f>_xll.qlCalendarAdvance(IborCalendar,$H3314,B3315,"f",FALSE)</f>
        <v>62863</v>
      </c>
      <c r="I3315" s="49">
        <f>_xll.qlInterestRateIndexValueDate(Index1M,$H3315)</f>
        <v>62865</v>
      </c>
      <c r="J3315" s="52">
        <f>IFERROR(_xll.qlIndexFixing(Index1M,$H3315,TRUE,_xll.ohTrigger(RecalcTrigger,Trigger1M)),NA())</f>
        <v>1.8521275391697952E-2</v>
      </c>
      <c r="K3315" s="52">
        <f>IFERROR(_xll.qlIndexFixing(ONIndex1M,I3315,TRUE,_xll.ohTrigger(RecalcTrigger,Trigger1M)),NA())</f>
        <v>1.8507948064927504E-2</v>
      </c>
      <c r="L3315" s="52">
        <f>IFERROR(_xll.qlIndexFixing(Index3M,H3315,TRUE,_xll.ohTrigger(RecalcTrigger,Trigger3M)),NA())</f>
        <v>2.0091154727822413E-2</v>
      </c>
      <c r="M3315" s="52">
        <f>IFERROR(_xll.qlIndexFixing(ONIndex3M,I3315,TRUE,_xll.ohTrigger(RecalcTrigger,Trigger3M)),NA())</f>
        <v>2.0041424076140402E-2</v>
      </c>
      <c r="N3315" s="52">
        <f>IFERROR(_xll.qlIndexFixing(Index6M,$H3315,TRUE,_xll.ohTrigger(RecalcTrigger,Trigger6M)),NA())</f>
        <v>2.1657296838968845E-2</v>
      </c>
      <c r="O3315" s="52">
        <f>IFERROR(_xll.qlIndexFixing(ONIndex6M,I3315,TRUE,_xll.ohTrigger(RecalcTrigger,Trigger6M)),NA())</f>
        <v>2.1540202130045927E-2</v>
      </c>
      <c r="P3315" s="52">
        <f>IFERROR(_xll.qlIndexFixing(Index1Y,$H3315,TRUE,_xll.ohTrigger(RecalcTrigger,Trigger1Y)),NA())</f>
        <v>2.3595227271300524E-2</v>
      </c>
      <c r="Q3315" s="52">
        <f>IFERROR(_xll.qlIndexFixing(ONIndex1Y,I3315,TRUE,_xll.ohTrigger(RecalcTrigger,Trigger1Y)),NA())</f>
        <v>2.3315405794512856E-2</v>
      </c>
    </row>
    <row r="3316" spans="2:17" x14ac:dyDescent="0.2">
      <c r="B3316" s="46" t="s">
        <v>51</v>
      </c>
      <c r="D3316" s="49">
        <f>_xll.qlCalendarAdvance(LocalCalendar,$D3315,B3316,"f",FALSE)</f>
        <v>62891</v>
      </c>
      <c r="E3316" s="49">
        <f>_xll.qlInterestRateIndexValueDate(IndexON,D3316)</f>
        <v>62891</v>
      </c>
      <c r="F3316" s="52">
        <f>IFERROR(_xll.qlIndexFixing(IndexON,D3316,TRUE,_xll.ohTrigger(RecalcTrigger,TriggerON)),NA())</f>
        <v>1.656125699202704E-2</v>
      </c>
      <c r="H3316" s="49">
        <f>_xll.qlCalendarAdvance(IborCalendar,$H3315,B3316,"f",FALSE)</f>
        <v>62870</v>
      </c>
      <c r="I3316" s="49">
        <f>_xll.qlInterestRateIndexValueDate(Index1M,$H3316)</f>
        <v>62872</v>
      </c>
      <c r="J3316" s="52">
        <f>IFERROR(_xll.qlIndexFixing(Index1M,$H3316,TRUE,_xll.ohTrigger(RecalcTrigger,Trigger1M)),NA())</f>
        <v>1.8521275391695197E-2</v>
      </c>
      <c r="K3316" s="52">
        <f>IFERROR(_xll.qlIndexFixing(ONIndex1M,I3316,TRUE,_xll.ohTrigger(RecalcTrigger,Trigger1M)),NA())</f>
        <v>1.8507948064927504E-2</v>
      </c>
      <c r="L3316" s="52">
        <f>IFERROR(_xll.qlIndexFixing(Index3M,H3316,TRUE,_xll.ohTrigger(RecalcTrigger,Trigger3M)),NA())</f>
        <v>2.0091154727821525E-2</v>
      </c>
      <c r="M3316" s="52">
        <f>IFERROR(_xll.qlIndexFixing(ONIndex3M,I3316,TRUE,_xll.ohTrigger(RecalcTrigger,Trigger3M)),NA())</f>
        <v>2.0041424076060466E-2</v>
      </c>
      <c r="N3316" s="52">
        <f>IFERROR(_xll.qlIndexFixing(Index6M,$H3316,TRUE,_xll.ohTrigger(RecalcTrigger,Trigger6M)),NA())</f>
        <v>2.1657299511619519E-2</v>
      </c>
      <c r="O3316" s="52">
        <f>IFERROR(_xll.qlIndexFixing(ONIndex6M,I3316,TRUE,_xll.ohTrigger(RecalcTrigger,Trigger6M)),NA())</f>
        <v>2.1540204938759189E-2</v>
      </c>
      <c r="P3316" s="52">
        <f>IFERROR(_xll.qlIndexFixing(Index1Y,$H3316,TRUE,_xll.ohTrigger(RecalcTrigger,Trigger1Y)),NA())</f>
        <v>2.3596015000543015E-2</v>
      </c>
      <c r="Q3316" s="52">
        <f>IFERROR(_xll.qlIndexFixing(ONIndex1Y,I3316,TRUE,_xll.ohTrigger(RecalcTrigger,Trigger1Y)),NA())</f>
        <v>2.3315427187879934E-2</v>
      </c>
    </row>
    <row r="3317" spans="2:17" x14ac:dyDescent="0.2">
      <c r="B3317" s="46" t="s">
        <v>51</v>
      </c>
      <c r="D3317" s="49">
        <f>_xll.qlCalendarAdvance(LocalCalendar,$D3316,B3317,"f",FALSE)</f>
        <v>62898</v>
      </c>
      <c r="E3317" s="49">
        <f>_xll.qlInterestRateIndexValueDate(IndexON,D3317)</f>
        <v>62898</v>
      </c>
      <c r="F3317" s="52">
        <f>IFERROR(_xll.qlIndexFixing(IndexON,D3317,TRUE,_xll.ohTrigger(RecalcTrigger,TriggerON)),NA())</f>
        <v>1.656125699202704E-2</v>
      </c>
      <c r="H3317" s="49">
        <f>_xll.qlCalendarAdvance(IborCalendar,$H3316,B3317,"f",FALSE)</f>
        <v>62877</v>
      </c>
      <c r="I3317" s="49">
        <f>_xll.qlInterestRateIndexValueDate(Index1M,$H3317)</f>
        <v>62879</v>
      </c>
      <c r="J3317" s="52">
        <f>IFERROR(_xll.qlIndexFixing(Index1M,$H3317,TRUE,_xll.ohTrigger(RecalcTrigger,Trigger1M)),NA())</f>
        <v>1.8521275391697952E-2</v>
      </c>
      <c r="K3317" s="52">
        <f>IFERROR(_xll.qlIndexFixing(ONIndex1M,I3317,TRUE,_xll.ohTrigger(RecalcTrigger,Trigger1M)),NA())</f>
        <v>1.8507948064847568E-2</v>
      </c>
      <c r="L3317" s="52">
        <f>IFERROR(_xll.qlIndexFixing(Index3M,H3317,TRUE,_xll.ohTrigger(RecalcTrigger,Trigger3M)),NA())</f>
        <v>2.0091154727822413E-2</v>
      </c>
      <c r="M3317" s="52">
        <f>IFERROR(_xll.qlIndexFixing(ONIndex3M,I3317,TRUE,_xll.ohTrigger(RecalcTrigger,Trigger3M)),NA())</f>
        <v>2.0041424076060466E-2</v>
      </c>
      <c r="N3317" s="52">
        <f>IFERROR(_xll.qlIndexFixing(Index6M,$H3317,TRUE,_xll.ohTrigger(RecalcTrigger,Trigger6M)),NA())</f>
        <v>2.1657302171372374E-2</v>
      </c>
      <c r="O3317" s="52">
        <f>IFERROR(_xll.qlIndexFixing(ONIndex6M,I3317,TRUE,_xll.ohTrigger(RecalcTrigger,Trigger6M)),NA())</f>
        <v>2.1540207734842554E-2</v>
      </c>
      <c r="P3317" s="52">
        <f>IFERROR(_xll.qlIndexFixing(Index1Y,$H3317,TRUE,_xll.ohTrigger(RecalcTrigger,Trigger1Y)),NA())</f>
        <v>2.3595265770036896E-2</v>
      </c>
      <c r="Q3317" s="52">
        <f>IFERROR(_xll.qlIndexFixing(ONIndex1Y,I3317,TRUE,_xll.ohTrigger(RecalcTrigger,Trigger1Y)),NA())</f>
        <v>2.3315448483884893E-2</v>
      </c>
    </row>
    <row r="3318" spans="2:17" x14ac:dyDescent="0.2">
      <c r="B3318" s="46" t="s">
        <v>51</v>
      </c>
      <c r="D3318" s="49">
        <f>_xll.qlCalendarAdvance(LocalCalendar,$D3317,B3318,"f",FALSE)</f>
        <v>62905</v>
      </c>
      <c r="E3318" s="49">
        <f>_xll.qlInterestRateIndexValueDate(IndexON,D3318)</f>
        <v>62905</v>
      </c>
      <c r="F3318" s="52">
        <f>IFERROR(_xll.qlIndexFixing(IndexON,D3318,TRUE,_xll.ohTrigger(RecalcTrigger,TriggerON)),NA())</f>
        <v>1.656125699202704E-2</v>
      </c>
      <c r="H3318" s="49">
        <f>_xll.qlCalendarAdvance(IborCalendar,$H3317,B3318,"f",FALSE)</f>
        <v>62884</v>
      </c>
      <c r="I3318" s="49">
        <f>_xll.qlInterestRateIndexValueDate(Index1M,$H3318)</f>
        <v>62886</v>
      </c>
      <c r="J3318" s="52">
        <f>IFERROR(_xll.qlIndexFixing(Index1M,$H3318,TRUE,_xll.ohTrigger(RecalcTrigger,Trigger1M)),NA())</f>
        <v>1.8522704078346164E-2</v>
      </c>
      <c r="K3318" s="52">
        <f>IFERROR(_xll.qlIndexFixing(ONIndex1M,I3318,TRUE,_xll.ohTrigger(RecalcTrigger,Trigger1M)),NA())</f>
        <v>1.8507948064927504E-2</v>
      </c>
      <c r="L3318" s="52">
        <f>IFERROR(_xll.qlIndexFixing(Index3M,H3318,TRUE,_xll.ohTrigger(RecalcTrigger,Trigger3M)),NA())</f>
        <v>2.0092274159291559E-2</v>
      </c>
      <c r="M3318" s="52">
        <f>IFERROR(_xll.qlIndexFixing(ONIndex3M,I3318,TRUE,_xll.ohTrigger(RecalcTrigger,Trigger3M)),NA())</f>
        <v>2.0041424076140402E-2</v>
      </c>
      <c r="N3318" s="52">
        <f>IFERROR(_xll.qlIndexFixing(Index6M,$H3318,TRUE,_xll.ohTrigger(RecalcTrigger,Trigger6M)),NA())</f>
        <v>2.1660551455586499E-2</v>
      </c>
      <c r="O3318" s="52">
        <f>IFERROR(_xll.qlIndexFixing(ONIndex6M,I3318,TRUE,_xll.ohTrigger(RecalcTrigger,Trigger6M)),NA())</f>
        <v>2.1540210518216085E-2</v>
      </c>
      <c r="P3318" s="52">
        <f>IFERROR(_xll.qlIndexFixing(Index1Y,$H3318,TRUE,_xll.ohTrigger(RecalcTrigger,Trigger1Y)),NA())</f>
        <v>2.359297981105345E-2</v>
      </c>
      <c r="Q3318" s="52">
        <f>IFERROR(_xll.qlIndexFixing(ONIndex1Y,I3318,TRUE,_xll.ohTrigger(RecalcTrigger,Trigger1Y)),NA())</f>
        <v>2.3315469682927414E-2</v>
      </c>
    </row>
    <row r="3319" spans="2:17" x14ac:dyDescent="0.2">
      <c r="B3319" s="46" t="s">
        <v>51</v>
      </c>
      <c r="D3319" s="49">
        <f>_xll.qlCalendarAdvance(LocalCalendar,$D3318,B3319,"f",FALSE)</f>
        <v>62912</v>
      </c>
      <c r="E3319" s="49">
        <f>_xll.qlInterestRateIndexValueDate(IndexON,D3319)</f>
        <v>62912</v>
      </c>
      <c r="F3319" s="52">
        <f>IFERROR(_xll.qlIndexFixing(IndexON,D3319,TRUE,_xll.ohTrigger(RecalcTrigger,TriggerON)),NA())</f>
        <v>1.6561256992106976E-2</v>
      </c>
      <c r="H3319" s="49">
        <f>_xll.qlCalendarAdvance(IborCalendar,$H3318,B3319,"f",FALSE)</f>
        <v>62891</v>
      </c>
      <c r="I3319" s="49">
        <f>_xll.qlInterestRateIndexValueDate(Index1M,$H3319)</f>
        <v>62893</v>
      </c>
      <c r="J3319" s="52">
        <f>IFERROR(_xll.qlIndexFixing(Index1M,$H3319,TRUE,_xll.ohTrigger(RecalcTrigger,Trigger1M)),NA())</f>
        <v>1.8523180339879181E-2</v>
      </c>
      <c r="K3319" s="52">
        <f>IFERROR(_xll.qlIndexFixing(ONIndex1M,I3319,TRUE,_xll.ohTrigger(RecalcTrigger,Trigger1M)),NA())</f>
        <v>1.8507948064927504E-2</v>
      </c>
      <c r="L3319" s="52">
        <f>IFERROR(_xll.qlIndexFixing(Index3M,H3319,TRUE,_xll.ohTrigger(RecalcTrigger,Trigger3M)),NA())</f>
        <v>2.0092274159293298E-2</v>
      </c>
      <c r="M3319" s="52">
        <f>IFERROR(_xll.qlIndexFixing(ONIndex3M,I3319,TRUE,_xll.ohTrigger(RecalcTrigger,Trigger3M)),NA())</f>
        <v>2.0041424076140402E-2</v>
      </c>
      <c r="N3319" s="52">
        <f>IFERROR(_xll.qlIndexFixing(Index6M,$H3319,TRUE,_xll.ohTrigger(RecalcTrigger,Trigger6M)),NA())</f>
        <v>2.1659904707312185E-2</v>
      </c>
      <c r="O3319" s="52">
        <f>IFERROR(_xll.qlIndexFixing(ONIndex6M,I3319,TRUE,_xll.ohTrigger(RecalcTrigger,Trigger6M)),NA())</f>
        <v>2.1540213288799848E-2</v>
      </c>
      <c r="P3319" s="52">
        <f>IFERROR(_xll.qlIndexFixing(Index1Y,$H3319,TRUE,_xll.ohTrigger(RecalcTrigger,Trigger1Y)),NA())</f>
        <v>2.3592998829260515E-2</v>
      </c>
      <c r="Q3319" s="52">
        <f>IFERROR(_xll.qlIndexFixing(ONIndex1Y,I3319,TRUE,_xll.ohTrigger(RecalcTrigger,Trigger1Y)),NA())</f>
        <v>2.3315490784607817E-2</v>
      </c>
    </row>
    <row r="3320" spans="2:17" x14ac:dyDescent="0.2">
      <c r="B3320" s="46" t="s">
        <v>51</v>
      </c>
      <c r="D3320" s="49">
        <f>_xll.qlCalendarAdvance(LocalCalendar,$D3319,B3320,"f",FALSE)</f>
        <v>62919</v>
      </c>
      <c r="E3320" s="49">
        <f>_xll.qlInterestRateIndexValueDate(IndexON,D3320)</f>
        <v>62919</v>
      </c>
      <c r="F3320" s="52">
        <f>IFERROR(_xll.qlIndexFixing(IndexON,D3320,TRUE,_xll.ohTrigger(RecalcTrigger,TriggerON)),NA())</f>
        <v>1.6561256992106976E-2</v>
      </c>
      <c r="H3320" s="49">
        <f>_xll.qlCalendarAdvance(IborCalendar,$H3319,B3320,"f",FALSE)</f>
        <v>62898</v>
      </c>
      <c r="I3320" s="49">
        <f>_xll.qlInterestRateIndexValueDate(Index1M,$H3320)</f>
        <v>62900</v>
      </c>
      <c r="J3320" s="52">
        <f>IFERROR(_xll.qlIndexFixing(Index1M,$H3320,TRUE,_xll.ohTrigger(RecalcTrigger,Trigger1M)),NA())</f>
        <v>1.8522704078343666E-2</v>
      </c>
      <c r="K3320" s="52">
        <f>IFERROR(_xll.qlIndexFixing(ONIndex1M,I3320,TRUE,_xll.ohTrigger(RecalcTrigger,Trigger1M)),NA())</f>
        <v>1.8507948064847568E-2</v>
      </c>
      <c r="L3320" s="52">
        <f>IFERROR(_xll.qlIndexFixing(Index3M,H3320,TRUE,_xll.ohTrigger(RecalcTrigger,Trigger3M)),NA())</f>
        <v>2.0092274159292427E-2</v>
      </c>
      <c r="M3320" s="52">
        <f>IFERROR(_xll.qlIndexFixing(ONIndex3M,I3320,TRUE,_xll.ohTrigger(RecalcTrigger,Trigger3M)),NA())</f>
        <v>2.0041424076060466E-2</v>
      </c>
      <c r="N3320" s="52">
        <f>IFERROR(_xll.qlIndexFixing(Index6M,$H3320,TRUE,_xll.ohTrigger(RecalcTrigger,Trigger6M)),NA())</f>
        <v>2.1659907325312193E-2</v>
      </c>
      <c r="O3320" s="52">
        <f>IFERROR(_xll.qlIndexFixing(ONIndex6M,I3320,TRUE,_xll.ohTrigger(RecalcTrigger,Trigger6M)),NA())</f>
        <v>2.1540216046513905E-2</v>
      </c>
      <c r="P3320" s="52">
        <f>IFERROR(_xll.qlIndexFixing(Index1Y,$H3320,TRUE,_xll.ohTrigger(RecalcTrigger,Trigger1Y)),NA())</f>
        <v>2.3593017747970398E-2</v>
      </c>
      <c r="Q3320" s="52">
        <f>IFERROR(_xll.qlIndexFixing(ONIndex1Y,I3320,TRUE,_xll.ohTrigger(RecalcTrigger,Trigger1Y)),NA())</f>
        <v>2.3315511789245846E-2</v>
      </c>
    </row>
    <row r="3321" spans="2:17" x14ac:dyDescent="0.2">
      <c r="B3321" s="46" t="s">
        <v>51</v>
      </c>
      <c r="D3321" s="49">
        <f>_xll.qlCalendarAdvance(LocalCalendar,$D3320,B3321,"f",FALSE)</f>
        <v>62926</v>
      </c>
      <c r="E3321" s="49">
        <f>_xll.qlInterestRateIndexValueDate(IndexON,D3321)</f>
        <v>62926</v>
      </c>
      <c r="F3321" s="52">
        <f>IFERROR(_xll.qlIndexFixing(IndexON,D3321,TRUE,_xll.ohTrigger(RecalcTrigger,TriggerON)),NA())</f>
        <v>1.656125699202704E-2</v>
      </c>
      <c r="H3321" s="49">
        <f>_xll.qlCalendarAdvance(IborCalendar,$H3320,B3321,"f",FALSE)</f>
        <v>62905</v>
      </c>
      <c r="I3321" s="49">
        <f>_xll.qlInterestRateIndexValueDate(Index1M,$H3321)</f>
        <v>62907</v>
      </c>
      <c r="J3321" s="52">
        <f>IFERROR(_xll.qlIndexFixing(Index1M,$H3321,TRUE,_xll.ohTrigger(RecalcTrigger,Trigger1M)),NA())</f>
        <v>1.8522704078343666E-2</v>
      </c>
      <c r="K3321" s="52">
        <f>IFERROR(_xll.qlIndexFixing(ONIndex1M,I3321,TRUE,_xll.ohTrigger(RecalcTrigger,Trigger1M)),NA())</f>
        <v>1.8507948064927504E-2</v>
      </c>
      <c r="L3321" s="52">
        <f>IFERROR(_xll.qlIndexFixing(Index3M,H3321,TRUE,_xll.ohTrigger(RecalcTrigger,Trigger3M)),NA())</f>
        <v>2.0092274159292427E-2</v>
      </c>
      <c r="M3321" s="52">
        <f>IFERROR(_xll.qlIndexFixing(ONIndex3M,I3321,TRUE,_xll.ohTrigger(RecalcTrigger,Trigger3M)),NA())</f>
        <v>2.0041424076140402E-2</v>
      </c>
      <c r="N3321" s="52">
        <f>IFERROR(_xll.qlIndexFixing(Index6M,$H3321,TRUE,_xll.ohTrigger(RecalcTrigger,Trigger6M)),NA())</f>
        <v>2.1659909930411555E-2</v>
      </c>
      <c r="O3321" s="52">
        <f>IFERROR(_xll.qlIndexFixing(ONIndex6M,I3321,TRUE,_xll.ohTrigger(RecalcTrigger,Trigger6M)),NA())</f>
        <v>2.1540218791598065E-2</v>
      </c>
      <c r="P3321" s="52">
        <f>IFERROR(_xll.qlIndexFixing(Index1Y,$H3321,TRUE,_xll.ohTrigger(RecalcTrigger,Trigger1Y)),NA())</f>
        <v>2.3596109974038965E-2</v>
      </c>
      <c r="Q3321" s="52">
        <f>IFERROR(_xll.qlIndexFixing(ONIndex1Y,I3321,TRUE,_xll.ohTrigger(RecalcTrigger,Trigger1Y)),NA())</f>
        <v>2.3315532696681629E-2</v>
      </c>
    </row>
    <row r="3322" spans="2:17" x14ac:dyDescent="0.2">
      <c r="B3322" s="46" t="s">
        <v>51</v>
      </c>
      <c r="D3322" s="49">
        <f>_xll.qlCalendarAdvance(LocalCalendar,$D3321,B3322,"f",FALSE)</f>
        <v>62933</v>
      </c>
      <c r="E3322" s="49">
        <f>_xll.qlInterestRateIndexValueDate(IndexON,D3322)</f>
        <v>62933</v>
      </c>
      <c r="F3322" s="52">
        <f>IFERROR(_xll.qlIndexFixing(IndexON,D3322,TRUE,_xll.ohTrigger(RecalcTrigger,TriggerON)),NA())</f>
        <v>1.6561256992106976E-2</v>
      </c>
      <c r="H3322" s="49">
        <f>_xll.qlCalendarAdvance(IborCalendar,$H3321,B3322,"f",FALSE)</f>
        <v>62912</v>
      </c>
      <c r="I3322" s="49">
        <f>_xll.qlInterestRateIndexValueDate(Index1M,$H3322)</f>
        <v>62914</v>
      </c>
      <c r="J3322" s="52">
        <f>IFERROR(_xll.qlIndexFixing(Index1M,$H3322,TRUE,_xll.ohTrigger(RecalcTrigger,Trigger1M)),NA())</f>
        <v>1.8521275391695197E-2</v>
      </c>
      <c r="K3322" s="52">
        <f>IFERROR(_xll.qlIndexFixing(ONIndex1M,I3322,TRUE,_xll.ohTrigger(RecalcTrigger,Trigger1M)),NA())</f>
        <v>1.8507948064927504E-2</v>
      </c>
      <c r="L3322" s="52">
        <f>IFERROR(_xll.qlIndexFixing(Index3M,H3322,TRUE,_xll.ohTrigger(RecalcTrigger,Trigger3M)),NA())</f>
        <v>2.0091714433167283E-2</v>
      </c>
      <c r="M3322" s="52">
        <f>IFERROR(_xll.qlIndexFixing(ONIndex3M,I3322,TRUE,_xll.ohTrigger(RecalcTrigger,Trigger3M)),NA())</f>
        <v>2.0041424076220338E-2</v>
      </c>
      <c r="N3322" s="52">
        <f>IFERROR(_xll.qlIndexFixing(Index6M,$H3322,TRUE,_xll.ohTrigger(RecalcTrigger,Trigger6M)),NA())</f>
        <v>2.1657964549377153E-2</v>
      </c>
      <c r="O3322" s="52">
        <f>IFERROR(_xll.qlIndexFixing(ONIndex6M,I3322,TRUE,_xll.ohTrigger(RecalcTrigger,Trigger6M)),NA())</f>
        <v>2.1540221523972392E-2</v>
      </c>
      <c r="P3322" s="52">
        <f>IFERROR(_xll.qlIndexFixing(Index1Y,$H3322,TRUE,_xll.ohTrigger(RecalcTrigger,Trigger1Y)),NA())</f>
        <v>2.3593055286898857E-2</v>
      </c>
      <c r="Q3322" s="52">
        <f>IFERROR(_xll.qlIndexFixing(ONIndex1Y,I3322,TRUE,_xll.ohTrigger(RecalcTrigger,Trigger1Y)),NA())</f>
        <v>2.3315553506915165E-2</v>
      </c>
    </row>
    <row r="3323" spans="2:17" x14ac:dyDescent="0.2">
      <c r="B3323" s="46" t="s">
        <v>51</v>
      </c>
      <c r="D3323" s="49">
        <f>_xll.qlCalendarAdvance(LocalCalendar,$D3322,B3323,"f",FALSE)</f>
        <v>62940</v>
      </c>
      <c r="E3323" s="49">
        <f>_xll.qlInterestRateIndexValueDate(IndexON,D3323)</f>
        <v>62940</v>
      </c>
      <c r="F3323" s="52">
        <f>IFERROR(_xll.qlIndexFixing(IndexON,D3323,TRUE,_xll.ohTrigger(RecalcTrigger,TriggerON)),NA())</f>
        <v>1.656125699202704E-2</v>
      </c>
      <c r="H3323" s="49">
        <f>_xll.qlCalendarAdvance(IborCalendar,$H3322,B3323,"f",FALSE)</f>
        <v>62919</v>
      </c>
      <c r="I3323" s="49">
        <f>_xll.qlInterestRateIndexValueDate(Index1M,$H3323)</f>
        <v>62921</v>
      </c>
      <c r="J3323" s="52">
        <f>IFERROR(_xll.qlIndexFixing(Index1M,$H3323,TRUE,_xll.ohTrigger(RecalcTrigger,Trigger1M)),NA())</f>
        <v>1.8522704078346164E-2</v>
      </c>
      <c r="K3323" s="52">
        <f>IFERROR(_xll.qlIndexFixing(ONIndex1M,I3323,TRUE,_xll.ohTrigger(RecalcTrigger,Trigger1M)),NA())</f>
        <v>1.8509851185756432E-2</v>
      </c>
      <c r="L3323" s="52">
        <f>IFERROR(_xll.qlIndexFixing(Index3M,H3323,TRUE,_xll.ohTrigger(RecalcTrigger,Trigger3M)),NA())</f>
        <v>2.0091714433167283E-2</v>
      </c>
      <c r="M3323" s="52">
        <f>IFERROR(_xll.qlIndexFixing(ONIndex3M,I3323,TRUE,_xll.ohTrigger(RecalcTrigger,Trigger3M)),NA())</f>
        <v>2.0043655637476121E-2</v>
      </c>
      <c r="N3323" s="52">
        <f>IFERROR(_xll.qlIndexFixing(Index6M,$H3323,TRUE,_xll.ohTrigger(RecalcTrigger,Trigger6M)),NA())</f>
        <v>2.1657967130974166E-2</v>
      </c>
      <c r="O3323" s="52">
        <f>IFERROR(_xll.qlIndexFixing(ONIndex6M,I3323,TRUE,_xll.ohTrigger(RecalcTrigger,Trigger6M)),NA())</f>
        <v>2.1542802845816666E-2</v>
      </c>
      <c r="P3323" s="52">
        <f>IFERROR(_xll.qlIndexFixing(Index1Y,$H3323,TRUE,_xll.ohTrigger(RecalcTrigger,Trigger1Y)),NA())</f>
        <v>2.3593073907118088E-2</v>
      </c>
      <c r="Q3323" s="52">
        <f>IFERROR(_xll.qlIndexFixing(ONIndex1Y,I3323,TRUE,_xll.ohTrigger(RecalcTrigger,Trigger1Y)),NA())</f>
        <v>2.3318600404129697E-2</v>
      </c>
    </row>
    <row r="3324" spans="2:17" x14ac:dyDescent="0.2">
      <c r="B3324" s="46" t="s">
        <v>51</v>
      </c>
      <c r="D3324" s="49">
        <f>_xll.qlCalendarAdvance(LocalCalendar,$D3323,B3324,"f",FALSE)</f>
        <v>62947</v>
      </c>
      <c r="E3324" s="49">
        <f>_xll.qlInterestRateIndexValueDate(IndexON,D3324)</f>
        <v>62947</v>
      </c>
      <c r="F3324" s="52">
        <f>IFERROR(_xll.qlIndexFixing(IndexON,D3324,TRUE,_xll.ohTrigger(RecalcTrigger,TriggerON)),NA())</f>
        <v>1.656125699202704E-2</v>
      </c>
      <c r="H3324" s="49">
        <f>_xll.qlCalendarAdvance(IborCalendar,$H3323,B3324,"f",FALSE)</f>
        <v>62926</v>
      </c>
      <c r="I3324" s="49">
        <f>_xll.qlInterestRateIndexValueDate(Index1M,$H3324)</f>
        <v>62928</v>
      </c>
      <c r="J3324" s="52">
        <f>IFERROR(_xll.qlIndexFixing(Index1M,$H3324,TRUE,_xll.ohTrigger(RecalcTrigger,Trigger1M)),NA())</f>
        <v>1.8522704078343666E-2</v>
      </c>
      <c r="K3324" s="52">
        <f>IFERROR(_xll.qlIndexFixing(ONIndex1M,I3324,TRUE,_xll.ohTrigger(RecalcTrigger,Trigger1M)),NA())</f>
        <v>1.8507948064927504E-2</v>
      </c>
      <c r="L3324" s="52">
        <f>IFERROR(_xll.qlIndexFixing(Index3M,H3324,TRUE,_xll.ohTrigger(RecalcTrigger,Trigger3M)),NA())</f>
        <v>2.0091714433166406E-2</v>
      </c>
      <c r="M3324" s="52">
        <f>IFERROR(_xll.qlIndexFixing(ONIndex3M,I3324,TRUE,_xll.ohTrigger(RecalcTrigger,Trigger3M)),NA())</f>
        <v>2.0041424076060466E-2</v>
      </c>
      <c r="N3324" s="52">
        <f>IFERROR(_xll.qlIndexFixing(Index6M,$H3324,TRUE,_xll.ohTrigger(RecalcTrigger,Trigger6M)),NA())</f>
        <v>2.1657969699673957E-2</v>
      </c>
      <c r="O3324" s="52">
        <f>IFERROR(_xll.qlIndexFixing(ONIndex6M,I3324,TRUE,_xll.ohTrigger(RecalcTrigger,Trigger6M)),NA())</f>
        <v>2.1540226950111929E-2</v>
      </c>
      <c r="P3324" s="52">
        <f>IFERROR(_xll.qlIndexFixing(Index1Y,$H3324,TRUE,_xll.ohTrigger(RecalcTrigger,Trigger1Y)),NA())</f>
        <v>2.3593092427839701E-2</v>
      </c>
      <c r="Q3324" s="52">
        <f>IFERROR(_xll.qlIndexFixing(ONIndex1Y,I3324,TRUE,_xll.ohTrigger(RecalcTrigger,Trigger1Y)),NA())</f>
        <v>2.3315594835775499E-2</v>
      </c>
    </row>
    <row r="3325" spans="2:17" x14ac:dyDescent="0.2">
      <c r="B3325" s="46" t="s">
        <v>51</v>
      </c>
      <c r="D3325" s="49">
        <f>_xll.qlCalendarAdvance(LocalCalendar,$D3324,B3325,"f",FALSE)</f>
        <v>62954</v>
      </c>
      <c r="E3325" s="49">
        <f>_xll.qlInterestRateIndexValueDate(IndexON,D3325)</f>
        <v>62954</v>
      </c>
      <c r="F3325" s="52">
        <f>IFERROR(_xll.qlIndexFixing(IndexON,D3325,TRUE,_xll.ohTrigger(RecalcTrigger,TriggerON)),NA())</f>
        <v>1.6561256991947104E-2</v>
      </c>
      <c r="H3325" s="49">
        <f>_xll.qlCalendarAdvance(IborCalendar,$H3324,B3325,"f",FALSE)</f>
        <v>62933</v>
      </c>
      <c r="I3325" s="49">
        <f>_xll.qlInterestRateIndexValueDate(Index1M,$H3325)</f>
        <v>62935</v>
      </c>
      <c r="J3325" s="52">
        <f>IFERROR(_xll.qlIndexFixing(Index1M,$H3325,TRUE,_xll.ohTrigger(RecalcTrigger,Trigger1M)),NA())</f>
        <v>1.8522704078346164E-2</v>
      </c>
      <c r="K3325" s="52">
        <f>IFERROR(_xll.qlIndexFixing(ONIndex1M,I3325,TRUE,_xll.ohTrigger(RecalcTrigger,Trigger1M)),NA())</f>
        <v>1.8507948064927504E-2</v>
      </c>
      <c r="L3325" s="52">
        <f>IFERROR(_xll.qlIndexFixing(Index3M,H3325,TRUE,_xll.ohTrigger(RecalcTrigger,Trigger3M)),NA())</f>
        <v>2.0091714433167283E-2</v>
      </c>
      <c r="M3325" s="52">
        <f>IFERROR(_xll.qlIndexFixing(ONIndex3M,I3325,TRUE,_xll.ohTrigger(RecalcTrigger,Trigger3M)),NA())</f>
        <v>2.0041424076220338E-2</v>
      </c>
      <c r="N3325" s="52">
        <f>IFERROR(_xll.qlIndexFixing(Index6M,$H3325,TRUE,_xll.ohTrigger(RecalcTrigger,Trigger6M)),NA())</f>
        <v>2.16579722554739E-2</v>
      </c>
      <c r="O3325" s="52">
        <f>IFERROR(_xll.qlIndexFixing(ONIndex6M,I3325,TRUE,_xll.ohTrigger(RecalcTrigger,Trigger6M)),NA())</f>
        <v>2.1540229644116948E-2</v>
      </c>
      <c r="P3325" s="52">
        <f>IFERROR(_xll.qlIndexFixing(Index1Y,$H3325,TRUE,_xll.ohTrigger(RecalcTrigger,Trigger1Y)),NA())</f>
        <v>2.3593110849064795E-2</v>
      </c>
      <c r="Q3325" s="52">
        <f>IFERROR(_xll.qlIndexFixing(ONIndex1Y,I3325,TRUE,_xll.ohTrigger(RecalcTrigger,Trigger1Y)),NA())</f>
        <v>2.3315615354562169E-2</v>
      </c>
    </row>
    <row r="3326" spans="2:17" x14ac:dyDescent="0.2">
      <c r="B3326" s="46" t="s">
        <v>51</v>
      </c>
      <c r="D3326" s="49">
        <f>_xll.qlCalendarAdvance(LocalCalendar,$D3325,B3326,"f",FALSE)</f>
        <v>62961</v>
      </c>
      <c r="E3326" s="49">
        <f>_xll.qlInterestRateIndexValueDate(IndexON,D3326)</f>
        <v>62961</v>
      </c>
      <c r="F3326" s="52">
        <f>IFERROR(_xll.qlIndexFixing(IndexON,D3326,TRUE,_xll.ohTrigger(RecalcTrigger,TriggerON)),NA())</f>
        <v>1.656125699202704E-2</v>
      </c>
      <c r="H3326" s="49">
        <f>_xll.qlCalendarAdvance(IborCalendar,$H3325,B3326,"f",FALSE)</f>
        <v>62940</v>
      </c>
      <c r="I3326" s="49">
        <f>_xll.qlInterestRateIndexValueDate(Index1M,$H3326)</f>
        <v>62942</v>
      </c>
      <c r="J3326" s="52">
        <f>IFERROR(_xll.qlIndexFixing(Index1M,$H3326,TRUE,_xll.ohTrigger(RecalcTrigger,Trigger1M)),NA())</f>
        <v>1.8523180339876755E-2</v>
      </c>
      <c r="K3326" s="52">
        <f>IFERROR(_xll.qlIndexFixing(ONIndex1M,I3326,TRUE,_xll.ohTrigger(RecalcTrigger,Trigger1M)),NA())</f>
        <v>1.8507948064927504E-2</v>
      </c>
      <c r="L3326" s="52">
        <f>IFERROR(_xll.qlIndexFixing(Index3M,H3326,TRUE,_xll.ohTrigger(RecalcTrigger,Trigger3M)),NA())</f>
        <v>2.0091714433167283E-2</v>
      </c>
      <c r="M3326" s="52">
        <f>IFERROR(_xll.qlIndexFixing(ONIndex3M,I3326,TRUE,_xll.ohTrigger(RecalcTrigger,Trigger3M)),NA())</f>
        <v>2.0041424076140402E-2</v>
      </c>
      <c r="N3326" s="52">
        <f>IFERROR(_xll.qlIndexFixing(Index6M,$H3326,TRUE,_xll.ohTrigger(RecalcTrigger,Trigger6M)),NA())</f>
        <v>2.1657974798375307E-2</v>
      </c>
      <c r="O3326" s="52">
        <f>IFERROR(_xll.qlIndexFixing(ONIndex6M,I3326,TRUE,_xll.ohTrigger(RecalcTrigger,Trigger6M)),NA())</f>
        <v>2.1540232325252262E-2</v>
      </c>
      <c r="P3326" s="52">
        <f>IFERROR(_xll.qlIndexFixing(Index1Y,$H3326,TRUE,_xll.ohTrigger(RecalcTrigger,Trigger1Y)),NA())</f>
        <v>2.3593129170792492E-2</v>
      </c>
      <c r="Q3326" s="52">
        <f>IFERROR(_xll.qlIndexFixing(ONIndex1Y,I3326,TRUE,_xll.ohTrigger(RecalcTrigger,Trigger1Y)),NA())</f>
        <v>2.3315635775986721E-2</v>
      </c>
    </row>
    <row r="3327" spans="2:17" x14ac:dyDescent="0.2">
      <c r="B3327" s="46" t="s">
        <v>51</v>
      </c>
      <c r="D3327" s="49">
        <f>_xll.qlCalendarAdvance(LocalCalendar,$D3326,B3327,"f",FALSE)</f>
        <v>62968</v>
      </c>
      <c r="E3327" s="49">
        <f>_xll.qlInterestRateIndexValueDate(IndexON,D3327)</f>
        <v>62968</v>
      </c>
      <c r="F3327" s="52">
        <f>IFERROR(_xll.qlIndexFixing(IndexON,D3327,TRUE,_xll.ohTrigger(RecalcTrigger,TriggerON)),NA())</f>
        <v>1.6561256992106976E-2</v>
      </c>
      <c r="H3327" s="49">
        <f>_xll.qlCalendarAdvance(IborCalendar,$H3326,B3327,"f",FALSE)</f>
        <v>62947</v>
      </c>
      <c r="I3327" s="49">
        <f>_xll.qlInterestRateIndexValueDate(Index1M,$H3327)</f>
        <v>62949</v>
      </c>
      <c r="J3327" s="52">
        <f>IFERROR(_xll.qlIndexFixing(Index1M,$H3327,TRUE,_xll.ohTrigger(RecalcTrigger,Trigger1M)),NA())</f>
        <v>1.8522704078343666E-2</v>
      </c>
      <c r="K3327" s="52">
        <f>IFERROR(_xll.qlIndexFixing(ONIndex1M,I3327,TRUE,_xll.ohTrigger(RecalcTrigger,Trigger1M)),NA())</f>
        <v>1.8507948064847568E-2</v>
      </c>
      <c r="L3327" s="52">
        <f>IFERROR(_xll.qlIndexFixing(Index3M,H3327,TRUE,_xll.ohTrigger(RecalcTrigger,Trigger3M)),NA())</f>
        <v>2.0092274159291559E-2</v>
      </c>
      <c r="M3327" s="52">
        <f>IFERROR(_xll.qlIndexFixing(ONIndex3M,I3327,TRUE,_xll.ohTrigger(RecalcTrigger,Trigger3M)),NA())</f>
        <v>2.0041424076060466E-2</v>
      </c>
      <c r="N3327" s="52">
        <f>IFERROR(_xll.qlIndexFixing(Index6M,$H3327,TRUE,_xll.ohTrigger(RecalcTrigger,Trigger6M)),NA())</f>
        <v>2.165992529008165E-2</v>
      </c>
      <c r="O3327" s="52">
        <f>IFERROR(_xll.qlIndexFixing(ONIndex6M,I3327,TRUE,_xll.ohTrigger(RecalcTrigger,Trigger6M)),NA())</f>
        <v>2.1540234993757679E-2</v>
      </c>
      <c r="P3327" s="52">
        <f>IFERROR(_xll.qlIndexFixing(Index1Y,$H3327,TRUE,_xll.ohTrigger(RecalcTrigger,Trigger1Y)),NA())</f>
        <v>2.359314739302323E-2</v>
      </c>
      <c r="Q3327" s="52">
        <f>IFERROR(_xll.qlIndexFixing(ONIndex1Y,I3327,TRUE,_xll.ohTrigger(RecalcTrigger,Trigger1Y)),NA())</f>
        <v>2.3315656100288962E-2</v>
      </c>
    </row>
    <row r="3328" spans="2:17" x14ac:dyDescent="0.2">
      <c r="B3328" s="46" t="s">
        <v>51</v>
      </c>
      <c r="D3328" s="49">
        <f>_xll.qlCalendarAdvance(LocalCalendar,$D3327,B3328,"f",FALSE)</f>
        <v>62975</v>
      </c>
      <c r="E3328" s="49">
        <f>_xll.qlInterestRateIndexValueDate(IndexON,D3328)</f>
        <v>62975</v>
      </c>
      <c r="F3328" s="52">
        <f>IFERROR(_xll.qlIndexFixing(IndexON,D3328,TRUE,_xll.ohTrigger(RecalcTrigger,TriggerON)),NA())</f>
        <v>1.656125699202704E-2</v>
      </c>
      <c r="H3328" s="49">
        <f>_xll.qlCalendarAdvance(IborCalendar,$H3327,B3328,"f",FALSE)</f>
        <v>62954</v>
      </c>
      <c r="I3328" s="49">
        <f>_xll.qlInterestRateIndexValueDate(Index1M,$H3328)</f>
        <v>62956</v>
      </c>
      <c r="J3328" s="52">
        <f>IFERROR(_xll.qlIndexFixing(Index1M,$H3328,TRUE,_xll.ohTrigger(RecalcTrigger,Trigger1M)),NA())</f>
        <v>1.8522704078346164E-2</v>
      </c>
      <c r="K3328" s="52">
        <f>IFERROR(_xll.qlIndexFixing(ONIndex1M,I3328,TRUE,_xll.ohTrigger(RecalcTrigger,Trigger1M)),NA())</f>
        <v>1.8507948064927504E-2</v>
      </c>
      <c r="L3328" s="52">
        <f>IFERROR(_xll.qlIndexFixing(Index3M,H3328,TRUE,_xll.ohTrigger(RecalcTrigger,Trigger3M)),NA())</f>
        <v>2.0092274159291559E-2</v>
      </c>
      <c r="M3328" s="52">
        <f>IFERROR(_xll.qlIndexFixing(ONIndex3M,I3328,TRUE,_xll.ohTrigger(RecalcTrigger,Trigger3M)),NA())</f>
        <v>2.0041424076060466E-2</v>
      </c>
      <c r="N3328" s="52">
        <f>IFERROR(_xll.qlIndexFixing(Index6M,$H3328,TRUE,_xll.ohTrigger(RecalcTrigger,Trigger6M)),NA())</f>
        <v>2.1659927804873465E-2</v>
      </c>
      <c r="O3328" s="52">
        <f>IFERROR(_xll.qlIndexFixing(ONIndex6M,I3328,TRUE,_xll.ohTrigger(RecalcTrigger,Trigger6M)),NA())</f>
        <v>2.1540237649473326E-2</v>
      </c>
      <c r="P3328" s="52">
        <f>IFERROR(_xll.qlIndexFixing(Index1Y,$H3328,TRUE,_xll.ohTrigger(RecalcTrigger,Trigger1Y)),NA())</f>
        <v>2.3593165515757009E-2</v>
      </c>
      <c r="Q3328" s="52">
        <f>IFERROR(_xll.qlIndexFixing(ONIndex1Y,I3328,TRUE,_xll.ohTrigger(RecalcTrigger,Trigger1Y)),NA())</f>
        <v>2.3315676327468893E-2</v>
      </c>
    </row>
    <row r="3329" spans="2:17" x14ac:dyDescent="0.2">
      <c r="B3329" s="46" t="s">
        <v>51</v>
      </c>
      <c r="D3329" s="49">
        <f>_xll.qlCalendarAdvance(LocalCalendar,$D3328,B3329,"f",FALSE)</f>
        <v>62982</v>
      </c>
      <c r="E3329" s="49">
        <f>_xll.qlInterestRateIndexValueDate(IndexON,D3329)</f>
        <v>62982</v>
      </c>
      <c r="F3329" s="52">
        <f>IFERROR(_xll.qlIndexFixing(IndexON,D3329,TRUE,_xll.ohTrigger(RecalcTrigger,TriggerON)),NA())</f>
        <v>1.656125699202704E-2</v>
      </c>
      <c r="H3329" s="49">
        <f>_xll.qlCalendarAdvance(IborCalendar,$H3328,B3329,"f",FALSE)</f>
        <v>62961</v>
      </c>
      <c r="I3329" s="49">
        <f>_xll.qlInterestRateIndexValueDate(Index1M,$H3329)</f>
        <v>62963</v>
      </c>
      <c r="J3329" s="52">
        <f>IFERROR(_xll.qlIndexFixing(Index1M,$H3329,TRUE,_xll.ohTrigger(RecalcTrigger,Trigger1M)),NA())</f>
        <v>1.8522704078346164E-2</v>
      </c>
      <c r="K3329" s="52">
        <f>IFERROR(_xll.qlIndexFixing(ONIndex1M,I3329,TRUE,_xll.ohTrigger(RecalcTrigger,Trigger1M)),NA())</f>
        <v>1.8507948064927504E-2</v>
      </c>
      <c r="L3329" s="52">
        <f>IFERROR(_xll.qlIndexFixing(Index3M,H3329,TRUE,_xll.ohTrigger(RecalcTrigger,Trigger3M)),NA())</f>
        <v>2.0092274159292427E-2</v>
      </c>
      <c r="M3329" s="52">
        <f>IFERROR(_xll.qlIndexFixing(ONIndex3M,I3329,TRUE,_xll.ohTrigger(RecalcTrigger,Trigger3M)),NA())</f>
        <v>2.0041424076140402E-2</v>
      </c>
      <c r="N3329" s="52">
        <f>IFERROR(_xll.qlIndexFixing(Index6M,$H3329,TRUE,_xll.ohTrigger(RecalcTrigger,Trigger6M)),NA())</f>
        <v>2.1659930306763775E-2</v>
      </c>
      <c r="O3329" s="52">
        <f>IFERROR(_xll.qlIndexFixing(ONIndex6M,I3329,TRUE,_xll.ohTrigger(RecalcTrigger,Trigger6M)),NA())</f>
        <v>2.1540240292559076E-2</v>
      </c>
      <c r="P3329" s="52">
        <f>IFERROR(_xll.qlIndexFixing(Index1Y,$H3329,TRUE,_xll.ohTrigger(RecalcTrigger,Trigger1Y)),NA())</f>
        <v>2.359318353899361E-2</v>
      </c>
      <c r="Q3329" s="52">
        <f>IFERROR(_xll.qlIndexFixing(ONIndex1Y,I3329,TRUE,_xll.ohTrigger(RecalcTrigger,Trigger1Y)),NA())</f>
        <v>2.331569645760645E-2</v>
      </c>
    </row>
    <row r="3330" spans="2:17" x14ac:dyDescent="0.2">
      <c r="B3330" s="46" t="s">
        <v>51</v>
      </c>
      <c r="D3330" s="49">
        <f>_xll.qlCalendarAdvance(LocalCalendar,$D3329,B3330,"f",FALSE)</f>
        <v>62989</v>
      </c>
      <c r="E3330" s="49">
        <f>_xll.qlInterestRateIndexValueDate(IndexON,D3330)</f>
        <v>62989</v>
      </c>
      <c r="F3330" s="52">
        <f>IFERROR(_xll.qlIndexFixing(IndexON,D3330,TRUE,_xll.ohTrigger(RecalcTrigger,TriggerON)),NA())</f>
        <v>1.656125699202704E-2</v>
      </c>
      <c r="H3330" s="49">
        <f>_xll.qlCalendarAdvance(IborCalendar,$H3329,B3330,"f",FALSE)</f>
        <v>62968</v>
      </c>
      <c r="I3330" s="49">
        <f>_xll.qlInterestRateIndexValueDate(Index1M,$H3330)</f>
        <v>62970</v>
      </c>
      <c r="J3330" s="52">
        <f>IFERROR(_xll.qlIndexFixing(Index1M,$H3330,TRUE,_xll.ohTrigger(RecalcTrigger,Trigger1M)),NA())</f>
        <v>1.8522704078346164E-2</v>
      </c>
      <c r="K3330" s="52">
        <f>IFERROR(_xll.qlIndexFixing(ONIndex1M,I3330,TRUE,_xll.ohTrigger(RecalcTrigger,Trigger1M)),NA())</f>
        <v>1.850794806500744E-2</v>
      </c>
      <c r="L3330" s="52">
        <f>IFERROR(_xll.qlIndexFixing(Index3M,H3330,TRUE,_xll.ohTrigger(RecalcTrigger,Trigger3M)),NA())</f>
        <v>2.0092274159291559E-2</v>
      </c>
      <c r="M3330" s="52">
        <f>IFERROR(_xll.qlIndexFixing(ONIndex3M,I3330,TRUE,_xll.ohTrigger(RecalcTrigger,Trigger3M)),NA())</f>
        <v>2.0041424076060466E-2</v>
      </c>
      <c r="N3330" s="52">
        <f>IFERROR(_xll.qlIndexFixing(Index6M,$H3330,TRUE,_xll.ohTrigger(RecalcTrigger,Trigger6M)),NA())</f>
        <v>2.1659932795752145E-2</v>
      </c>
      <c r="O3330" s="52">
        <f>IFERROR(_xll.qlIndexFixing(ONIndex6M,I3330,TRUE,_xll.ohTrigger(RecalcTrigger,Trigger6M)),NA())</f>
        <v>2.1540242922615249E-2</v>
      </c>
      <c r="P3330" s="52">
        <f>IFERROR(_xll.qlIndexFixing(Index1Y,$H3330,TRUE,_xll.ohTrigger(RecalcTrigger,Trigger1Y)),NA())</f>
        <v>2.3593201462733256E-2</v>
      </c>
      <c r="Q3330" s="52">
        <f>IFERROR(_xll.qlIndexFixing(ONIndex1Y,I3330,TRUE,_xll.ohTrigger(RecalcTrigger,Trigger1Y)),NA())</f>
        <v>2.3315716490381888E-2</v>
      </c>
    </row>
    <row r="3331" spans="2:17" x14ac:dyDescent="0.2">
      <c r="B3331" s="46" t="s">
        <v>51</v>
      </c>
      <c r="D3331" s="49">
        <f>_xll.qlCalendarAdvance(LocalCalendar,$D3330,B3331,"f",FALSE)</f>
        <v>62996</v>
      </c>
      <c r="E3331" s="49">
        <f>_xll.qlInterestRateIndexValueDate(IndexON,D3331)</f>
        <v>62996</v>
      </c>
      <c r="F3331" s="52">
        <f>IFERROR(_xll.qlIndexFixing(IndexON,D3331,TRUE,_xll.ohTrigger(RecalcTrigger,TriggerON)),NA())</f>
        <v>1.656125699202704E-2</v>
      </c>
      <c r="H3331" s="49">
        <f>_xll.qlCalendarAdvance(IborCalendar,$H3330,B3331,"f",FALSE)</f>
        <v>62975</v>
      </c>
      <c r="I3331" s="49">
        <f>_xll.qlInterestRateIndexValueDate(Index1M,$H3331)</f>
        <v>62977</v>
      </c>
      <c r="J3331" s="52">
        <f>IFERROR(_xll.qlIndexFixing(Index1M,$H3331,TRUE,_xll.ohTrigger(RecalcTrigger,Trigger1M)),NA())</f>
        <v>1.8523180339876755E-2</v>
      </c>
      <c r="K3331" s="52">
        <f>IFERROR(_xll.qlIndexFixing(ONIndex1M,I3331,TRUE,_xll.ohTrigger(RecalcTrigger,Trigger1M)),NA())</f>
        <v>1.8507948064927504E-2</v>
      </c>
      <c r="L3331" s="52">
        <f>IFERROR(_xll.qlIndexFixing(Index3M,H3331,TRUE,_xll.ohTrigger(RecalcTrigger,Trigger3M)),NA())</f>
        <v>2.0092274159291559E-2</v>
      </c>
      <c r="M3331" s="52">
        <f>IFERROR(_xll.qlIndexFixing(ONIndex3M,I3331,TRUE,_xll.ohTrigger(RecalcTrigger,Trigger3M)),NA())</f>
        <v>2.0041424076140402E-2</v>
      </c>
      <c r="N3331" s="52">
        <f>IFERROR(_xll.qlIndexFixing(Index6M,$H3331,TRUE,_xll.ohTrigger(RecalcTrigger,Trigger6M)),NA())</f>
        <v>2.1657987319401273E-2</v>
      </c>
      <c r="O3331" s="52">
        <f>IFERROR(_xll.qlIndexFixing(ONIndex6M,I3331,TRUE,_xll.ohTrigger(RecalcTrigger,Trigger6M)),NA())</f>
        <v>2.1540245539961589E-2</v>
      </c>
      <c r="P3331" s="52">
        <f>IFERROR(_xll.qlIndexFixing(Index1Y,$H3331,TRUE,_xll.ohTrigger(RecalcTrigger,Trigger1Y)),NA())</f>
        <v>2.3593219286976157E-2</v>
      </c>
      <c r="Q3331" s="52">
        <f>IFERROR(_xll.qlIndexFixing(ONIndex1Y,I3331,TRUE,_xll.ohTrigger(RecalcTrigger,Trigger1Y)),NA())</f>
        <v>2.3315736425875144E-2</v>
      </c>
    </row>
    <row r="3332" spans="2:17" x14ac:dyDescent="0.2">
      <c r="B3332" s="46" t="s">
        <v>51</v>
      </c>
      <c r="D3332" s="49">
        <f>_xll.qlCalendarAdvance(LocalCalendar,$D3331,B3332,"f",FALSE)</f>
        <v>63003</v>
      </c>
      <c r="E3332" s="49">
        <f>_xll.qlInterestRateIndexValueDate(IndexON,D3332)</f>
        <v>63003</v>
      </c>
      <c r="F3332" s="52">
        <f>IFERROR(_xll.qlIndexFixing(IndexON,D3332,TRUE,_xll.ohTrigger(RecalcTrigger,TriggerON)),NA())</f>
        <v>1.656125699202704E-2</v>
      </c>
      <c r="H3332" s="49">
        <f>_xll.qlCalendarAdvance(IborCalendar,$H3331,B3332,"f",FALSE)</f>
        <v>62982</v>
      </c>
      <c r="I3332" s="49">
        <f>_xll.qlInterestRateIndexValueDate(Index1M,$H3332)</f>
        <v>62984</v>
      </c>
      <c r="J3332" s="52">
        <f>IFERROR(_xll.qlIndexFixing(Index1M,$H3332,TRUE,_xll.ohTrigger(RecalcTrigger,Trigger1M)),NA())</f>
        <v>1.8522704078346164E-2</v>
      </c>
      <c r="K3332" s="52">
        <f>IFERROR(_xll.qlIndexFixing(ONIndex1M,I3332,TRUE,_xll.ohTrigger(RecalcTrigger,Trigger1M)),NA())</f>
        <v>1.8507948064927504E-2</v>
      </c>
      <c r="L3332" s="52">
        <f>IFERROR(_xll.qlIndexFixing(Index3M,H3332,TRUE,_xll.ohTrigger(RecalcTrigger,Trigger3M)),NA())</f>
        <v>2.0092274159292427E-2</v>
      </c>
      <c r="M3332" s="52">
        <f>IFERROR(_xll.qlIndexFixing(ONIndex3M,I3332,TRUE,_xll.ohTrigger(RecalcTrigger,Trigger3M)),NA())</f>
        <v>2.0041424076220338E-2</v>
      </c>
      <c r="N3332" s="52">
        <f>IFERROR(_xll.qlIndexFixing(Index6M,$H3332,TRUE,_xll.ohTrigger(RecalcTrigger,Trigger6M)),NA())</f>
        <v>2.1657989784911034E-2</v>
      </c>
      <c r="O3332" s="52">
        <f>IFERROR(_xll.qlIndexFixing(ONIndex6M,I3332,TRUE,_xll.ohTrigger(RecalcTrigger,Trigger6M)),NA())</f>
        <v>2.1540248144837904E-2</v>
      </c>
      <c r="P3332" s="52">
        <f>IFERROR(_xll.qlIndexFixing(Index1Y,$H3332,TRUE,_xll.ohTrigger(RecalcTrigger,Trigger1Y)),NA())</f>
        <v>2.3593237011721446E-2</v>
      </c>
      <c r="Q3332" s="52">
        <f>IFERROR(_xll.qlIndexFixing(ONIndex1Y,I3332,TRUE,_xll.ohTrigger(RecalcTrigger,Trigger1Y)),NA())</f>
        <v>2.3315756264326026E-2</v>
      </c>
    </row>
    <row r="3333" spans="2:17" x14ac:dyDescent="0.2">
      <c r="B3333" s="46" t="s">
        <v>51</v>
      </c>
      <c r="D3333" s="49">
        <f>_xll.qlCalendarAdvance(LocalCalendar,$D3332,B3333,"f",FALSE)</f>
        <v>63010</v>
      </c>
      <c r="E3333" s="49">
        <f>_xll.qlInterestRateIndexValueDate(IndexON,D3333)</f>
        <v>63010</v>
      </c>
      <c r="F3333" s="52">
        <f>IFERROR(_xll.qlIndexFixing(IndexON,D3333,TRUE,_xll.ohTrigger(RecalcTrigger,TriggerON)),NA())</f>
        <v>1.656125699202704E-2</v>
      </c>
      <c r="H3333" s="49">
        <f>_xll.qlCalendarAdvance(IborCalendar,$H3332,B3333,"f",FALSE)</f>
        <v>62989</v>
      </c>
      <c r="I3333" s="49">
        <f>_xll.qlInterestRateIndexValueDate(Index1M,$H3333)</f>
        <v>62991</v>
      </c>
      <c r="J3333" s="52">
        <f>IFERROR(_xll.qlIndexFixing(Index1M,$H3333,TRUE,_xll.ohTrigger(RecalcTrigger,Trigger1M)),NA())</f>
        <v>1.8522704078346164E-2</v>
      </c>
      <c r="K3333" s="52">
        <f>IFERROR(_xll.qlIndexFixing(ONIndex1M,I3333,TRUE,_xll.ohTrigger(RecalcTrigger,Trigger1M)),NA())</f>
        <v>1.8507948064927504E-2</v>
      </c>
      <c r="L3333" s="52">
        <f>IFERROR(_xll.qlIndexFixing(Index3M,H3333,TRUE,_xll.ohTrigger(RecalcTrigger,Trigger3M)),NA())</f>
        <v>2.0092274159291559E-2</v>
      </c>
      <c r="M3333" s="52">
        <f>IFERROR(_xll.qlIndexFixing(ONIndex3M,I3333,TRUE,_xll.ohTrigger(RecalcTrigger,Trigger3M)),NA())</f>
        <v>2.0041424076220338E-2</v>
      </c>
      <c r="N3333" s="52">
        <f>IFERROR(_xll.qlIndexFixing(Index6M,$H3333,TRUE,_xll.ohTrigger(RecalcTrigger,Trigger6M)),NA())</f>
        <v>2.1657992237520518E-2</v>
      </c>
      <c r="O3333" s="52">
        <f>IFERROR(_xll.qlIndexFixing(ONIndex6M,I3333,TRUE,_xll.ohTrigger(RecalcTrigger,Trigger6M)),NA())</f>
        <v>2.1540250736684641E-2</v>
      </c>
      <c r="P3333" s="52">
        <f>IFERROR(_xll.qlIndexFixing(Index1Y,$H3333,TRUE,_xll.ohTrigger(RecalcTrigger,Trigger1Y)),NA())</f>
        <v>2.3593254636969995E-2</v>
      </c>
      <c r="Q3333" s="52">
        <f>IFERROR(_xll.qlIndexFixing(ONIndex1Y,I3333,TRUE,_xll.ohTrigger(RecalcTrigger,Trigger1Y)),NA())</f>
        <v>2.3315776005574662E-2</v>
      </c>
    </row>
    <row r="3334" spans="2:17" x14ac:dyDescent="0.2">
      <c r="B3334" s="46" t="s">
        <v>51</v>
      </c>
      <c r="D3334" s="49">
        <f>_xll.qlCalendarAdvance(LocalCalendar,$D3333,B3334,"f",FALSE)</f>
        <v>63017</v>
      </c>
      <c r="E3334" s="49">
        <f>_xll.qlInterestRateIndexValueDate(IndexON,D3334)</f>
        <v>63017</v>
      </c>
      <c r="F3334" s="52">
        <f>IFERROR(_xll.qlIndexFixing(IndexON,D3334,TRUE,_xll.ohTrigger(RecalcTrigger,TriggerON)),NA())</f>
        <v>1.656125699202704E-2</v>
      </c>
      <c r="H3334" s="49">
        <f>_xll.qlCalendarAdvance(IborCalendar,$H3333,B3334,"f",FALSE)</f>
        <v>62996</v>
      </c>
      <c r="I3334" s="49">
        <f>_xll.qlInterestRateIndexValueDate(Index1M,$H3334)</f>
        <v>62998</v>
      </c>
      <c r="J3334" s="52">
        <f>IFERROR(_xll.qlIndexFixing(Index1M,$H3334,TRUE,_xll.ohTrigger(RecalcTrigger,Trigger1M)),NA())</f>
        <v>1.8522704078346164E-2</v>
      </c>
      <c r="K3334" s="52">
        <f>IFERROR(_xll.qlIndexFixing(ONIndex1M,I3334,TRUE,_xll.ohTrigger(RecalcTrigger,Trigger1M)),NA())</f>
        <v>1.8507948064927504E-2</v>
      </c>
      <c r="L3334" s="52">
        <f>IFERROR(_xll.qlIndexFixing(Index3M,H3334,TRUE,_xll.ohTrigger(RecalcTrigger,Trigger3M)),NA())</f>
        <v>2.0092274159293298E-2</v>
      </c>
      <c r="M3334" s="52">
        <f>IFERROR(_xll.qlIndexFixing(ONIndex3M,I3334,TRUE,_xll.ohTrigger(RecalcTrigger,Trigger3M)),NA())</f>
        <v>2.0041424076140402E-2</v>
      </c>
      <c r="N3334" s="52">
        <f>IFERROR(_xll.qlIndexFixing(Index6M,$H3334,TRUE,_xll.ohTrigger(RecalcTrigger,Trigger6M)),NA())</f>
        <v>2.1657994677231465E-2</v>
      </c>
      <c r="O3334" s="52">
        <f>IFERROR(_xll.qlIndexFixing(ONIndex6M,I3334,TRUE,_xll.ohTrigger(RecalcTrigger,Trigger6M)),NA())</f>
        <v>2.1540253315821545E-2</v>
      </c>
      <c r="P3334" s="52">
        <f>IFERROR(_xll.qlIndexFixing(Index1Y,$H3334,TRUE,_xll.ohTrigger(RecalcTrigger,Trigger1Y)),NA())</f>
        <v>2.3593272162721366E-2</v>
      </c>
      <c r="Q3334" s="52">
        <f>IFERROR(_xll.qlIndexFixing(ONIndex1Y,I3334,TRUE,_xll.ohTrigger(RecalcTrigger,Trigger1Y)),NA())</f>
        <v>2.3315795649780924E-2</v>
      </c>
    </row>
    <row r="3335" spans="2:17" x14ac:dyDescent="0.2">
      <c r="B3335" s="46" t="s">
        <v>51</v>
      </c>
      <c r="D3335" s="49">
        <f>_xll.qlCalendarAdvance(LocalCalendar,$D3334,B3335,"f",FALSE)</f>
        <v>63024</v>
      </c>
      <c r="E3335" s="49">
        <f>_xll.qlInterestRateIndexValueDate(IndexON,D3335)</f>
        <v>63024</v>
      </c>
      <c r="F3335" s="52">
        <f>IFERROR(_xll.qlIndexFixing(IndexON,D3335,TRUE,_xll.ohTrigger(RecalcTrigger,TriggerON)),NA())</f>
        <v>1.656125699202704E-2</v>
      </c>
      <c r="H3335" s="49">
        <f>_xll.qlCalendarAdvance(IborCalendar,$H3334,B3335,"f",FALSE)</f>
        <v>63003</v>
      </c>
      <c r="I3335" s="49">
        <f>_xll.qlInterestRateIndexValueDate(Index1M,$H3335)</f>
        <v>63005</v>
      </c>
      <c r="J3335" s="52">
        <f>IFERROR(_xll.qlIndexFixing(Index1M,$H3335,TRUE,_xll.ohTrigger(RecalcTrigger,Trigger1M)),NA())</f>
        <v>1.8521275391695197E-2</v>
      </c>
      <c r="K3335" s="52">
        <f>IFERROR(_xll.qlIndexFixing(ONIndex1M,I3335,TRUE,_xll.ohTrigger(RecalcTrigger,Trigger1M)),NA())</f>
        <v>1.8507948064847568E-2</v>
      </c>
      <c r="L3335" s="52">
        <f>IFERROR(_xll.qlIndexFixing(Index3M,H3335,TRUE,_xll.ohTrigger(RecalcTrigger,Trigger3M)),NA())</f>
        <v>2.0092274159292427E-2</v>
      </c>
      <c r="M3335" s="52">
        <f>IFERROR(_xll.qlIndexFixing(ONIndex3M,I3335,TRUE,_xll.ohTrigger(RecalcTrigger,Trigger3M)),NA())</f>
        <v>2.0041424076140402E-2</v>
      </c>
      <c r="N3335" s="52">
        <f>IFERROR(_xll.qlIndexFixing(Index6M,$H3335,TRUE,_xll.ohTrigger(RecalcTrigger,Trigger6M)),NA())</f>
        <v>2.1657997104044313E-2</v>
      </c>
      <c r="O3335" s="52">
        <f>IFERROR(_xll.qlIndexFixing(ONIndex6M,I3335,TRUE,_xll.ohTrigger(RecalcTrigger,Trigger6M)),NA())</f>
        <v>2.154025588216868E-2</v>
      </c>
      <c r="P3335" s="52">
        <f>IFERROR(_xll.qlIndexFixing(Index1Y,$H3335,TRUE,_xll.ohTrigger(RecalcTrigger,Trigger1Y)),NA())</f>
        <v>2.3593289588975778E-2</v>
      </c>
      <c r="Q3335" s="52">
        <f>IFERROR(_xll.qlIndexFixing(ONIndex1Y,I3335,TRUE,_xll.ohTrigger(RecalcTrigger,Trigger1Y)),NA())</f>
        <v>2.3315815196545131E-2</v>
      </c>
    </row>
    <row r="3336" spans="2:17" x14ac:dyDescent="0.2">
      <c r="B3336" s="46" t="s">
        <v>51</v>
      </c>
      <c r="D3336" s="49">
        <f>_xll.qlCalendarAdvance(LocalCalendar,$D3335,B3336,"f",FALSE)</f>
        <v>63031</v>
      </c>
      <c r="E3336" s="49">
        <f>_xll.qlInterestRateIndexValueDate(IndexON,D3336)</f>
        <v>63031</v>
      </c>
      <c r="F3336" s="52">
        <f>IFERROR(_xll.qlIndexFixing(IndexON,D3336,TRUE,_xll.ohTrigger(RecalcTrigger,TriggerON)),NA())</f>
        <v>1.656125699202704E-2</v>
      </c>
      <c r="H3336" s="49">
        <f>_xll.qlCalendarAdvance(IborCalendar,$H3335,B3336,"f",FALSE)</f>
        <v>63010</v>
      </c>
      <c r="I3336" s="49">
        <f>_xll.qlInterestRateIndexValueDate(Index1M,$H3336)</f>
        <v>63012</v>
      </c>
      <c r="J3336" s="52">
        <f>IFERROR(_xll.qlIndexFixing(Index1M,$H3336,TRUE,_xll.ohTrigger(RecalcTrigger,Trigger1M)),NA())</f>
        <v>1.8522704078348662E-2</v>
      </c>
      <c r="K3336" s="52">
        <f>IFERROR(_xll.qlIndexFixing(ONIndex1M,I3336,TRUE,_xll.ohTrigger(RecalcTrigger,Trigger1M)),NA())</f>
        <v>1.8507948064927504E-2</v>
      </c>
      <c r="L3336" s="52">
        <f>IFERROR(_xll.qlIndexFixing(Index3M,H3336,TRUE,_xll.ohTrigger(RecalcTrigger,Trigger3M)),NA())</f>
        <v>2.0092274159291559E-2</v>
      </c>
      <c r="M3336" s="52">
        <f>IFERROR(_xll.qlIndexFixing(ONIndex3M,I3336,TRUE,_xll.ohTrigger(RecalcTrigger,Trigger3M)),NA())</f>
        <v>2.0041424076140402E-2</v>
      </c>
      <c r="N3336" s="52">
        <f>IFERROR(_xll.qlIndexFixing(Index6M,$H3336,TRUE,_xll.ohTrigger(RecalcTrigger,Trigger6M)),NA())</f>
        <v>2.1659947458764026E-2</v>
      </c>
      <c r="O3336" s="52">
        <f>IFERROR(_xll.qlIndexFixing(ONIndex6M,I3336,TRUE,_xll.ohTrigger(RecalcTrigger,Trigger6M)),NA())</f>
        <v>2.1540258435885917E-2</v>
      </c>
      <c r="P3336" s="52">
        <f>IFERROR(_xll.qlIndexFixing(Index1Y,$H3336,TRUE,_xll.ohTrigger(RecalcTrigger,Trigger1Y)),NA())</f>
        <v>2.3593306915733012E-2</v>
      </c>
      <c r="Q3336" s="52">
        <f>IFERROR(_xll.qlIndexFixing(ONIndex1Y,I3336,TRUE,_xll.ohTrigger(RecalcTrigger,Trigger1Y)),NA())</f>
        <v>2.3315834646266964E-2</v>
      </c>
    </row>
    <row r="3337" spans="2:17" x14ac:dyDescent="0.2">
      <c r="B3337" s="46" t="s">
        <v>51</v>
      </c>
      <c r="D3337" s="49">
        <f>_xll.qlCalendarAdvance(LocalCalendar,$D3336,B3337,"f",FALSE)</f>
        <v>63038</v>
      </c>
      <c r="E3337" s="49">
        <f>_xll.qlInterestRateIndexValueDate(IndexON,D3337)</f>
        <v>63038</v>
      </c>
      <c r="F3337" s="52">
        <f>IFERROR(_xll.qlIndexFixing(IndexON,D3337,TRUE,_xll.ohTrigger(RecalcTrigger,TriggerON)),NA())</f>
        <v>1.656125699202704E-2</v>
      </c>
      <c r="H3337" s="49">
        <f>_xll.qlCalendarAdvance(IborCalendar,$H3336,B3337,"f",FALSE)</f>
        <v>63017</v>
      </c>
      <c r="I3337" s="49">
        <f>_xll.qlInterestRateIndexValueDate(Index1M,$H3337)</f>
        <v>63019</v>
      </c>
      <c r="J3337" s="52">
        <f>IFERROR(_xll.qlIndexFixing(Index1M,$H3337,TRUE,_xll.ohTrigger(RecalcTrigger,Trigger1M)),NA())</f>
        <v>1.8522704078346164E-2</v>
      </c>
      <c r="K3337" s="52">
        <f>IFERROR(_xll.qlIndexFixing(ONIndex1M,I3337,TRUE,_xll.ohTrigger(RecalcTrigger,Trigger1M)),NA())</f>
        <v>1.8507948064927504E-2</v>
      </c>
      <c r="L3337" s="52">
        <f>IFERROR(_xll.qlIndexFixing(Index3M,H3337,TRUE,_xll.ohTrigger(RecalcTrigger,Trigger3M)),NA())</f>
        <v>2.0092274159292427E-2</v>
      </c>
      <c r="M3337" s="52">
        <f>IFERROR(_xll.qlIndexFixing(ONIndex3M,I3337,TRUE,_xll.ohTrigger(RecalcTrigger,Trigger3M)),NA())</f>
        <v>2.0041424076140402E-2</v>
      </c>
      <c r="N3337" s="52">
        <f>IFERROR(_xll.qlIndexFixing(Index6M,$H3337,TRUE,_xll.ohTrigger(RecalcTrigger,Trigger6M)),NA())</f>
        <v>2.1660599221970715E-2</v>
      </c>
      <c r="O3337" s="52">
        <f>IFERROR(_xll.qlIndexFixing(ONIndex6M,I3337,TRUE,_xll.ohTrigger(RecalcTrigger,Trigger6M)),NA())</f>
        <v>2.1540260976813386E-2</v>
      </c>
      <c r="P3337" s="52">
        <f>IFERROR(_xll.qlIndexFixing(Index1Y,$H3337,TRUE,_xll.ohTrigger(RecalcTrigger,Trigger1Y)),NA())</f>
        <v>2.3593324142993505E-2</v>
      </c>
      <c r="Q3337" s="52">
        <f>IFERROR(_xll.qlIndexFixing(ONIndex1Y,I3337,TRUE,_xll.ohTrigger(RecalcTrigger,Trigger1Y)),NA())</f>
        <v>2.3315853998866487E-2</v>
      </c>
    </row>
    <row r="3338" spans="2:17" x14ac:dyDescent="0.2">
      <c r="B3338" s="46" t="s">
        <v>51</v>
      </c>
      <c r="D3338" s="49">
        <f>_xll.qlCalendarAdvance(LocalCalendar,$D3337,B3338,"f",FALSE)</f>
        <v>63045</v>
      </c>
      <c r="E3338" s="49">
        <f>_xll.qlInterestRateIndexValueDate(IndexON,D3338)</f>
        <v>63045</v>
      </c>
      <c r="F3338" s="52">
        <f>IFERROR(_xll.qlIndexFixing(IndexON,D3338,TRUE,_xll.ohTrigger(RecalcTrigger,TriggerON)),NA())</f>
        <v>1.6561256992106976E-2</v>
      </c>
      <c r="H3338" s="49">
        <f>_xll.qlCalendarAdvance(IborCalendar,$H3337,B3338,"f",FALSE)</f>
        <v>63024</v>
      </c>
      <c r="I3338" s="49">
        <f>_xll.qlInterestRateIndexValueDate(Index1M,$H3338)</f>
        <v>63026</v>
      </c>
      <c r="J3338" s="52">
        <f>IFERROR(_xll.qlIndexFixing(Index1M,$H3338,TRUE,_xll.ohTrigger(RecalcTrigger,Trigger1M)),NA())</f>
        <v>1.8522704078343666E-2</v>
      </c>
      <c r="K3338" s="52">
        <f>IFERROR(_xll.qlIndexFixing(ONIndex1M,I3338,TRUE,_xll.ohTrigger(RecalcTrigger,Trigger1M)),NA())</f>
        <v>1.8507948064847568E-2</v>
      </c>
      <c r="L3338" s="52">
        <f>IFERROR(_xll.qlIndexFixing(Index3M,H3338,TRUE,_xll.ohTrigger(RecalcTrigger,Trigger3M)),NA())</f>
        <v>2.0092274159292427E-2</v>
      </c>
      <c r="M3338" s="52">
        <f>IFERROR(_xll.qlIndexFixing(ONIndex3M,I3338,TRUE,_xll.ohTrigger(RecalcTrigger,Trigger3M)),NA())</f>
        <v>2.0041424076140402E-2</v>
      </c>
      <c r="N3338" s="52">
        <f>IFERROR(_xll.qlIndexFixing(Index6M,$H3338,TRUE,_xll.ohTrigger(RecalcTrigger,Trigger6M)),NA())</f>
        <v>2.1659952243225453E-2</v>
      </c>
      <c r="O3338" s="52">
        <f>IFERROR(_xll.qlIndexFixing(ONIndex6M,I3338,TRUE,_xll.ohTrigger(RecalcTrigger,Trigger6M)),NA())</f>
        <v>2.1540263504791213E-2</v>
      </c>
      <c r="P3338" s="52">
        <f>IFERROR(_xll.qlIndexFixing(Index1Y,$H3338,TRUE,_xll.ohTrigger(RecalcTrigger,Trigger1Y)),NA())</f>
        <v>2.3593341270756605E-2</v>
      </c>
      <c r="Q3338" s="52">
        <f>IFERROR(_xll.qlIndexFixing(ONIndex1Y,I3338,TRUE,_xll.ohTrigger(RecalcTrigger,Trigger1Y)),NA())</f>
        <v>2.3315873254183828E-2</v>
      </c>
    </row>
    <row r="3339" spans="2:17" x14ac:dyDescent="0.2">
      <c r="B3339" s="46" t="s">
        <v>51</v>
      </c>
      <c r="D3339" s="49">
        <f>_xll.qlCalendarAdvance(LocalCalendar,$D3338,B3339,"f",FALSE)</f>
        <v>63052</v>
      </c>
      <c r="E3339" s="49">
        <f>_xll.qlInterestRateIndexValueDate(IndexON,D3339)</f>
        <v>63052</v>
      </c>
      <c r="F3339" s="52">
        <f>IFERROR(_xll.qlIndexFixing(IndexON,D3339,TRUE,_xll.ohTrigger(RecalcTrigger,TriggerON)),NA())</f>
        <v>1.6561256992106976E-2</v>
      </c>
      <c r="H3339" s="49">
        <f>_xll.qlCalendarAdvance(IborCalendar,$H3338,B3339,"f",FALSE)</f>
        <v>63031</v>
      </c>
      <c r="I3339" s="49">
        <f>_xll.qlInterestRateIndexValueDate(Index1M,$H3339)</f>
        <v>63033</v>
      </c>
      <c r="J3339" s="52">
        <f>IFERROR(_xll.qlIndexFixing(Index1M,$H3339,TRUE,_xll.ohTrigger(RecalcTrigger,Trigger1M)),NA())</f>
        <v>1.8523180339876755E-2</v>
      </c>
      <c r="K3339" s="52">
        <f>IFERROR(_xll.qlIndexFixing(ONIndex1M,I3339,TRUE,_xll.ohTrigger(RecalcTrigger,Trigger1M)),NA())</f>
        <v>1.8507948064927504E-2</v>
      </c>
      <c r="L3339" s="52">
        <f>IFERROR(_xll.qlIndexFixing(Index3M,H3339,TRUE,_xll.ohTrigger(RecalcTrigger,Trigger3M)),NA())</f>
        <v>2.0092274159291559E-2</v>
      </c>
      <c r="M3339" s="52">
        <f>IFERROR(_xll.qlIndexFixing(ONIndex3M,I3339,TRUE,_xll.ohTrigger(RecalcTrigger,Trigger3M)),NA())</f>
        <v>2.0041424076060466E-2</v>
      </c>
      <c r="N3339" s="52">
        <f>IFERROR(_xll.qlIndexFixing(Index6M,$H3339,TRUE,_xll.ohTrigger(RecalcTrigger,Trigger6M)),NA())</f>
        <v>2.1659954616105842E-2</v>
      </c>
      <c r="O3339" s="52">
        <f>IFERROR(_xll.qlIndexFixing(ONIndex6M,I3339,TRUE,_xll.ohTrigger(RecalcTrigger,Trigger6M)),NA())</f>
        <v>2.1540266020219079E-2</v>
      </c>
      <c r="P3339" s="52">
        <f>IFERROR(_xll.qlIndexFixing(Index1Y,$H3339,TRUE,_xll.ohTrigger(RecalcTrigger,Trigger1Y)),NA())</f>
        <v>2.3593358299022524E-2</v>
      </c>
      <c r="Q3339" s="52">
        <f>IFERROR(_xll.qlIndexFixing(ONIndex1Y,I3339,TRUE,_xll.ohTrigger(RecalcTrigger,Trigger1Y)),NA())</f>
        <v>2.3315892412378858E-2</v>
      </c>
    </row>
    <row r="3340" spans="2:17" x14ac:dyDescent="0.2">
      <c r="B3340" s="46" t="s">
        <v>51</v>
      </c>
      <c r="D3340" s="49">
        <f>_xll.qlCalendarAdvance(LocalCalendar,$D3339,B3340,"f",FALSE)</f>
        <v>63059</v>
      </c>
      <c r="E3340" s="49">
        <f>_xll.qlInterestRateIndexValueDate(IndexON,D3340)</f>
        <v>63059</v>
      </c>
      <c r="F3340" s="52">
        <f>IFERROR(_xll.qlIndexFixing(IndexON,D3340,TRUE,_xll.ohTrigger(RecalcTrigger,TriggerON)),NA())</f>
        <v>1.6561256992106976E-2</v>
      </c>
      <c r="H3340" s="49">
        <f>_xll.qlCalendarAdvance(IborCalendar,$H3339,B3340,"f",FALSE)</f>
        <v>63038</v>
      </c>
      <c r="I3340" s="49">
        <f>_xll.qlInterestRateIndexValueDate(Index1M,$H3340)</f>
        <v>63040</v>
      </c>
      <c r="J3340" s="52">
        <f>IFERROR(_xll.qlIndexFixing(Index1M,$H3340,TRUE,_xll.ohTrigger(RecalcTrigger,Trigger1M)),NA())</f>
        <v>1.8523180339876755E-2</v>
      </c>
      <c r="K3340" s="52">
        <f>IFERROR(_xll.qlIndexFixing(ONIndex1M,I3340,TRUE,_xll.ohTrigger(RecalcTrigger,Trigger1M)),NA())</f>
        <v>1.8507948064927504E-2</v>
      </c>
      <c r="L3340" s="52">
        <f>IFERROR(_xll.qlIndexFixing(Index3M,H3340,TRUE,_xll.ohTrigger(RecalcTrigger,Trigger3M)),NA())</f>
        <v>2.0092274159291559E-2</v>
      </c>
      <c r="M3340" s="52">
        <f>IFERROR(_xll.qlIndexFixing(ONIndex3M,I3340,TRUE,_xll.ohTrigger(RecalcTrigger,Trigger3M)),NA())</f>
        <v>2.0041424076140402E-2</v>
      </c>
      <c r="N3340" s="52">
        <f>IFERROR(_xll.qlIndexFixing(Index6M,$H3340,TRUE,_xll.ohTrigger(RecalcTrigger,Trigger6M)),NA())</f>
        <v>2.1659956976083861E-2</v>
      </c>
      <c r="O3340" s="52">
        <f>IFERROR(_xll.qlIndexFixing(ONIndex6M,I3340,TRUE,_xll.ohTrigger(RecalcTrigger,Trigger6M)),NA())</f>
        <v>2.1540268522857176E-2</v>
      </c>
      <c r="P3340" s="52">
        <f>IFERROR(_xll.qlIndexFixing(Index1Y,$H3340,TRUE,_xll.ohTrigger(RecalcTrigger,Trigger1Y)),NA())</f>
        <v>2.3593375227791487E-2</v>
      </c>
      <c r="Q3340" s="52">
        <f>IFERROR(_xll.qlIndexFixing(ONIndex1Y,I3340,TRUE,_xll.ohTrigger(RecalcTrigger,Trigger1Y)),NA())</f>
        <v>2.3315911473371642E-2</v>
      </c>
    </row>
    <row r="3341" spans="2:17" x14ac:dyDescent="0.2">
      <c r="B3341" s="46" t="s">
        <v>51</v>
      </c>
      <c r="D3341" s="49">
        <f>_xll.qlCalendarAdvance(LocalCalendar,$D3340,B3341,"f",FALSE)</f>
        <v>63066</v>
      </c>
      <c r="E3341" s="49">
        <f>_xll.qlInterestRateIndexValueDate(IndexON,D3341)</f>
        <v>63066</v>
      </c>
      <c r="F3341" s="52">
        <f>IFERROR(_xll.qlIndexFixing(IndexON,D3341,TRUE,_xll.ohTrigger(RecalcTrigger,TriggerON)),NA())</f>
        <v>1.6561256991947104E-2</v>
      </c>
      <c r="H3341" s="49">
        <f>_xll.qlCalendarAdvance(IborCalendar,$H3340,B3341,"f",FALSE)</f>
        <v>63045</v>
      </c>
      <c r="I3341" s="49">
        <f>_xll.qlInterestRateIndexValueDate(Index1M,$H3341)</f>
        <v>63047</v>
      </c>
      <c r="J3341" s="52">
        <f>IFERROR(_xll.qlIndexFixing(Index1M,$H3341,TRUE,_xll.ohTrigger(RecalcTrigger,Trigger1M)),NA())</f>
        <v>1.8522704078346164E-2</v>
      </c>
      <c r="K3341" s="52">
        <f>IFERROR(_xll.qlIndexFixing(ONIndex1M,I3341,TRUE,_xll.ohTrigger(RecalcTrigger,Trigger1M)),NA())</f>
        <v>1.8507948064927504E-2</v>
      </c>
      <c r="L3341" s="52">
        <f>IFERROR(_xll.qlIndexFixing(Index3M,H3341,TRUE,_xll.ohTrigger(RecalcTrigger,Trigger3M)),NA())</f>
        <v>2.009395346236478E-2</v>
      </c>
      <c r="M3341" s="52">
        <f>IFERROR(_xll.qlIndexFixing(ONIndex3M,I3341,TRUE,_xll.ohTrigger(RecalcTrigger,Trigger3M)),NA())</f>
        <v>2.0041424076140402E-2</v>
      </c>
      <c r="N3341" s="52">
        <f>IFERROR(_xll.qlIndexFixing(Index6M,$H3341,TRUE,_xll.ohTrigger(RecalcTrigger,Trigger6M)),NA())</f>
        <v>2.1659959323160803E-2</v>
      </c>
      <c r="O3341" s="52">
        <f>IFERROR(_xll.qlIndexFixing(ONIndex6M,I3341,TRUE,_xll.ohTrigger(RecalcTrigger,Trigger6M)),NA())</f>
        <v>2.1540271012625567E-2</v>
      </c>
      <c r="P3341" s="52">
        <f>IFERROR(_xll.qlIndexFixing(Index1Y,$H3341,TRUE,_xll.ohTrigger(RecalcTrigger,Trigger1Y)),NA())</f>
        <v>2.3593392057063272E-2</v>
      </c>
      <c r="Q3341" s="52">
        <f>IFERROR(_xll.qlIndexFixing(ONIndex1Y,I3341,TRUE,_xll.ohTrigger(RecalcTrigger,Trigger1Y)),NA())</f>
        <v>2.3315930437242116E-2</v>
      </c>
    </row>
    <row r="3342" spans="2:17" x14ac:dyDescent="0.2">
      <c r="B3342" s="46" t="s">
        <v>51</v>
      </c>
      <c r="D3342" s="49">
        <f>_xll.qlCalendarAdvance(LocalCalendar,$D3341,B3342,"f",FALSE)</f>
        <v>63073</v>
      </c>
      <c r="E3342" s="49">
        <f>_xll.qlInterestRateIndexValueDate(IndexON,D3342)</f>
        <v>63073</v>
      </c>
      <c r="F3342" s="52">
        <f>IFERROR(_xll.qlIndexFixing(IndexON,D3342,TRUE,_xll.ohTrigger(RecalcTrigger,TriggerON)),NA())</f>
        <v>1.656125699202704E-2</v>
      </c>
      <c r="H3342" s="49">
        <f>_xll.qlCalendarAdvance(IborCalendar,$H3341,B3342,"f",FALSE)</f>
        <v>63052</v>
      </c>
      <c r="I3342" s="49">
        <f>_xll.qlInterestRateIndexValueDate(Index1M,$H3342)</f>
        <v>63054</v>
      </c>
      <c r="J3342" s="52">
        <f>IFERROR(_xll.qlIndexFixing(Index1M,$H3342,TRUE,_xll.ohTrigger(RecalcTrigger,Trigger1M)),NA())</f>
        <v>1.8522704078343666E-2</v>
      </c>
      <c r="K3342" s="52">
        <f>IFERROR(_xll.qlIndexFixing(ONIndex1M,I3342,TRUE,_xll.ohTrigger(RecalcTrigger,Trigger1M)),NA())</f>
        <v>1.8507948064847568E-2</v>
      </c>
      <c r="L3342" s="52">
        <f>IFERROR(_xll.qlIndexFixing(Index3M,H3342,TRUE,_xll.ohTrigger(RecalcTrigger,Trigger3M)),NA())</f>
        <v>2.0092274159292427E-2</v>
      </c>
      <c r="M3342" s="52">
        <f>IFERROR(_xll.qlIndexFixing(ONIndex3M,I3342,TRUE,_xll.ohTrigger(RecalcTrigger,Trigger3M)),NA())</f>
        <v>2.0041424076140402E-2</v>
      </c>
      <c r="N3342" s="52">
        <f>IFERROR(_xll.qlIndexFixing(Index6M,$H3342,TRUE,_xll.ohTrigger(RecalcTrigger,Trigger6M)),NA())</f>
        <v>2.1660611017959928E-2</v>
      </c>
      <c r="O3342" s="52">
        <f>IFERROR(_xll.qlIndexFixing(ONIndex6M,I3342,TRUE,_xll.ohTrigger(RecalcTrigger,Trigger6M)),NA())</f>
        <v>2.1540273489764061E-2</v>
      </c>
      <c r="P3342" s="52">
        <f>IFERROR(_xll.qlIndexFixing(Index1Y,$H3342,TRUE,_xll.ohTrigger(RecalcTrigger,Trigger1Y)),NA())</f>
        <v>2.3593408786838098E-2</v>
      </c>
      <c r="Q3342" s="52">
        <f>IFERROR(_xll.qlIndexFixing(ONIndex1Y,I3342,TRUE,_xll.ohTrigger(RecalcTrigger,Trigger1Y)),NA())</f>
        <v>2.3315949303830408E-2</v>
      </c>
    </row>
    <row r="3343" spans="2:17" x14ac:dyDescent="0.2">
      <c r="B3343" s="46" t="s">
        <v>51</v>
      </c>
      <c r="D3343" s="49">
        <f>_xll.qlCalendarAdvance(LocalCalendar,$D3342,B3343,"f",FALSE)</f>
        <v>63080</v>
      </c>
      <c r="E3343" s="49">
        <f>_xll.qlInterestRateIndexValueDate(IndexON,D3343)</f>
        <v>63080</v>
      </c>
      <c r="F3343" s="52">
        <f>IFERROR(_xll.qlIndexFixing(IndexON,D3343,TRUE,_xll.ohTrigger(RecalcTrigger,TriggerON)),NA())</f>
        <v>1.656125699202704E-2</v>
      </c>
      <c r="H3343" s="49">
        <f>_xll.qlCalendarAdvance(IborCalendar,$H3342,B3343,"f",FALSE)</f>
        <v>63059</v>
      </c>
      <c r="I3343" s="49">
        <f>_xll.qlInterestRateIndexValueDate(Index1M,$H3343)</f>
        <v>63061</v>
      </c>
      <c r="J3343" s="52">
        <f>IFERROR(_xll.qlIndexFixing(Index1M,$H3343,TRUE,_xll.ohTrigger(RecalcTrigger,Trigger1M)),NA())</f>
        <v>1.8522704078346164E-2</v>
      </c>
      <c r="K3343" s="52">
        <f>IFERROR(_xll.qlIndexFixing(ONIndex1M,I3343,TRUE,_xll.ohTrigger(RecalcTrigger,Trigger1M)),NA())</f>
        <v>1.8507948064847568E-2</v>
      </c>
      <c r="L3343" s="52">
        <f>IFERROR(_xll.qlIndexFixing(Index3M,H3343,TRUE,_xll.ohTrigger(RecalcTrigger,Trigger3M)),NA())</f>
        <v>2.0092274159291559E-2</v>
      </c>
      <c r="M3343" s="52">
        <f>IFERROR(_xll.qlIndexFixing(ONIndex3M,I3343,TRUE,_xll.ohTrigger(RecalcTrigger,Trigger3M)),NA())</f>
        <v>2.0041424076140402E-2</v>
      </c>
      <c r="N3343" s="52">
        <f>IFERROR(_xll.qlIndexFixing(Index6M,$H3343,TRUE,_xll.ohTrigger(RecalcTrigger,Trigger6M)),NA())</f>
        <v>2.165996397861188E-2</v>
      </c>
      <c r="O3343" s="52">
        <f>IFERROR(_xll.qlIndexFixing(ONIndex6M,I3343,TRUE,_xll.ohTrigger(RecalcTrigger,Trigger6M)),NA())</f>
        <v>2.1540275954112786E-2</v>
      </c>
      <c r="P3343" s="52">
        <f>IFERROR(_xll.qlIndexFixing(Index1Y,$H3343,TRUE,_xll.ohTrigger(RecalcTrigger,Trigger1Y)),NA())</f>
        <v>2.3593425417115746E-2</v>
      </c>
      <c r="Q3343" s="52">
        <f>IFERROR(_xll.qlIndexFixing(ONIndex1Y,I3343,TRUE,_xll.ohTrigger(RecalcTrigger,Trigger1Y)),NA())</f>
        <v>2.3315968073376325E-2</v>
      </c>
    </row>
    <row r="3344" spans="2:17" x14ac:dyDescent="0.2">
      <c r="B3344" s="46" t="s">
        <v>51</v>
      </c>
      <c r="D3344" s="49">
        <f>_xll.qlCalendarAdvance(LocalCalendar,$D3343,B3344,"f",FALSE)</f>
        <v>63087</v>
      </c>
      <c r="E3344" s="49">
        <f>_xll.qlInterestRateIndexValueDate(IndexON,D3344)</f>
        <v>63087</v>
      </c>
      <c r="F3344" s="52">
        <f>IFERROR(_xll.qlIndexFixing(IndexON,D3344,TRUE,_xll.ohTrigger(RecalcTrigger,TriggerON)),NA())</f>
        <v>1.656125699202704E-2</v>
      </c>
      <c r="H3344" s="49">
        <f>_xll.qlCalendarAdvance(IborCalendar,$H3343,B3344,"f",FALSE)</f>
        <v>63066</v>
      </c>
      <c r="I3344" s="49">
        <f>_xll.qlInterestRateIndexValueDate(Index1M,$H3344)</f>
        <v>63068</v>
      </c>
      <c r="J3344" s="52">
        <f>IFERROR(_xll.qlIndexFixing(Index1M,$H3344,TRUE,_xll.ohTrigger(RecalcTrigger,Trigger1M)),NA())</f>
        <v>1.8522704078346164E-2</v>
      </c>
      <c r="K3344" s="52">
        <f>IFERROR(_xll.qlIndexFixing(ONIndex1M,I3344,TRUE,_xll.ohTrigger(RecalcTrigger,Trigger1M)),NA())</f>
        <v>1.8507948064847568E-2</v>
      </c>
      <c r="L3344" s="52">
        <f>IFERROR(_xll.qlIndexFixing(Index3M,H3344,TRUE,_xll.ohTrigger(RecalcTrigger,Trigger3M)),NA())</f>
        <v>2.0091714433167283E-2</v>
      </c>
      <c r="M3344" s="52">
        <f>IFERROR(_xll.qlIndexFixing(ONIndex3M,I3344,TRUE,_xll.ohTrigger(RecalcTrigger,Trigger3M)),NA())</f>
        <v>2.0041424076140402E-2</v>
      </c>
      <c r="N3344" s="52">
        <f>IFERROR(_xll.qlIndexFixing(Index6M,$H3344,TRUE,_xll.ohTrigger(RecalcTrigger,Trigger6M)),NA())</f>
        <v>2.1656719879433413E-2</v>
      </c>
      <c r="O3344" s="52">
        <f>IFERROR(_xll.qlIndexFixing(ONIndex6M,I3344,TRUE,_xll.ohTrigger(RecalcTrigger,Trigger6M)),NA())</f>
        <v>2.1540278405671742E-2</v>
      </c>
      <c r="P3344" s="52">
        <f>IFERROR(_xll.qlIndexFixing(Index1Y,$H3344,TRUE,_xll.ohTrigger(RecalcTrigger,Trigger1Y)),NA())</f>
        <v>2.3593441947895998E-2</v>
      </c>
      <c r="Q3344" s="52">
        <f>IFERROR(_xll.qlIndexFixing(ONIndex1Y,I3344,TRUE,_xll.ohTrigger(RecalcTrigger,Trigger1Y)),NA())</f>
        <v>2.331598674564006E-2</v>
      </c>
    </row>
    <row r="3345" spans="2:17" x14ac:dyDescent="0.2">
      <c r="B3345" s="46" t="s">
        <v>51</v>
      </c>
      <c r="D3345" s="49">
        <f>_xll.qlCalendarAdvance(LocalCalendar,$D3344,B3345,"f",FALSE)</f>
        <v>63094</v>
      </c>
      <c r="E3345" s="49">
        <f>_xll.qlInterestRateIndexValueDate(IndexON,D3345)</f>
        <v>63094</v>
      </c>
      <c r="F3345" s="52">
        <f>IFERROR(_xll.qlIndexFixing(IndexON,D3345,TRUE,_xll.ohTrigger(RecalcTrigger,TriggerON)),NA())</f>
        <v>1.656125699202704E-2</v>
      </c>
      <c r="H3345" s="49">
        <f>_xll.qlCalendarAdvance(IborCalendar,$H3344,B3345,"f",FALSE)</f>
        <v>63073</v>
      </c>
      <c r="I3345" s="49">
        <f>_xll.qlInterestRateIndexValueDate(Index1M,$H3345)</f>
        <v>63075</v>
      </c>
      <c r="J3345" s="52">
        <f>IFERROR(_xll.qlIndexFixing(Index1M,$H3345,TRUE,_xll.ohTrigger(RecalcTrigger,Trigger1M)),NA())</f>
        <v>1.8523180339876755E-2</v>
      </c>
      <c r="K3345" s="52">
        <f>IFERROR(_xll.qlIndexFixing(ONIndex1M,I3345,TRUE,_xll.ohTrigger(RecalcTrigger,Trigger1M)),NA())</f>
        <v>1.8507948064847568E-2</v>
      </c>
      <c r="L3345" s="52">
        <f>IFERROR(_xll.qlIndexFixing(Index3M,H3345,TRUE,_xll.ohTrigger(RecalcTrigger,Trigger3M)),NA())</f>
        <v>2.0091714433167283E-2</v>
      </c>
      <c r="M3345" s="52">
        <f>IFERROR(_xll.qlIndexFixing(ONIndex3M,I3345,TRUE,_xll.ohTrigger(RecalcTrigger,Trigger3M)),NA())</f>
        <v>2.0041424076140402E-2</v>
      </c>
      <c r="N3345" s="52">
        <f>IFERROR(_xll.qlIndexFixing(Index6M,$H3345,TRUE,_xll.ohTrigger(RecalcTrigger,Trigger6M)),NA())</f>
        <v>2.1656722178825031E-2</v>
      </c>
      <c r="O3345" s="52">
        <f>IFERROR(_xll.qlIndexFixing(ONIndex6M,I3345,TRUE,_xll.ohTrigger(RecalcTrigger,Trigger6M)),NA())</f>
        <v>2.1540280844360993E-2</v>
      </c>
      <c r="P3345" s="52">
        <f>IFERROR(_xll.qlIndexFixing(Index1Y,$H3345,TRUE,_xll.ohTrigger(RecalcTrigger,Trigger1Y)),NA())</f>
        <v>2.3593458379179508E-2</v>
      </c>
      <c r="Q3345" s="52">
        <f>IFERROR(_xll.qlIndexFixing(ONIndex1Y,I3345,TRUE,_xll.ohTrigger(RecalcTrigger,Trigger1Y)),NA())</f>
        <v>2.3316005320781485E-2</v>
      </c>
    </row>
    <row r="3346" spans="2:17" x14ac:dyDescent="0.2">
      <c r="B3346" s="46" t="s">
        <v>51</v>
      </c>
      <c r="D3346" s="49">
        <f>_xll.qlCalendarAdvance(LocalCalendar,$D3345,B3346,"f",FALSE)</f>
        <v>63101</v>
      </c>
      <c r="E3346" s="49">
        <f>_xll.qlInterestRateIndexValueDate(IndexON,D3346)</f>
        <v>63101</v>
      </c>
      <c r="F3346" s="52">
        <f>IFERROR(_xll.qlIndexFixing(IndexON,D3346,TRUE,_xll.ohTrigger(RecalcTrigger,TriggerON)),NA())</f>
        <v>1.656125699202704E-2</v>
      </c>
      <c r="H3346" s="49">
        <f>_xll.qlCalendarAdvance(IborCalendar,$H3345,B3346,"f",FALSE)</f>
        <v>63080</v>
      </c>
      <c r="I3346" s="49">
        <f>_xll.qlInterestRateIndexValueDate(Index1M,$H3346)</f>
        <v>63082</v>
      </c>
      <c r="J3346" s="52">
        <f>IFERROR(_xll.qlIndexFixing(Index1M,$H3346,TRUE,_xll.ohTrigger(RecalcTrigger,Trigger1M)),NA())</f>
        <v>1.8522704078343666E-2</v>
      </c>
      <c r="K3346" s="52">
        <f>IFERROR(_xll.qlIndexFixing(ONIndex1M,I3346,TRUE,_xll.ohTrigger(RecalcTrigger,Trigger1M)),NA())</f>
        <v>1.8507948064847568E-2</v>
      </c>
      <c r="L3346" s="52">
        <f>IFERROR(_xll.qlIndexFixing(Index3M,H3346,TRUE,_xll.ohTrigger(RecalcTrigger,Trigger3M)),NA())</f>
        <v>2.0091714433165528E-2</v>
      </c>
      <c r="M3346" s="52">
        <f>IFERROR(_xll.qlIndexFixing(ONIndex3M,I3346,TRUE,_xll.ohTrigger(RecalcTrigger,Trigger3M)),NA())</f>
        <v>2.0041424076060466E-2</v>
      </c>
      <c r="N3346" s="52">
        <f>IFERROR(_xll.qlIndexFixing(Index6M,$H3346,TRUE,_xll.ohTrigger(RecalcTrigger,Trigger6M)),NA())</f>
        <v>2.1656724465320003E-2</v>
      </c>
      <c r="O3346" s="52">
        <f>IFERROR(_xll.qlIndexFixing(ONIndex6M,I3346,TRUE,_xll.ohTrigger(RecalcTrigger,Trigger6M)),NA())</f>
        <v>2.1540283270420346E-2</v>
      </c>
      <c r="P3346" s="52">
        <f>IFERROR(_xll.qlIndexFixing(Index1Y,$H3346,TRUE,_xll.ohTrigger(RecalcTrigger,Trigger1Y)),NA())</f>
        <v>2.3593474710965841E-2</v>
      </c>
      <c r="Q3346" s="52">
        <f>IFERROR(_xll.qlIndexFixing(ONIndex1Y,I3346,TRUE,_xll.ohTrigger(RecalcTrigger,Trigger1Y)),NA())</f>
        <v>2.3316023798720664E-2</v>
      </c>
    </row>
    <row r="3347" spans="2:17" x14ac:dyDescent="0.2">
      <c r="B3347" s="46" t="s">
        <v>51</v>
      </c>
      <c r="D3347" s="49">
        <f>_xll.qlCalendarAdvance(LocalCalendar,$D3346,B3347,"f",FALSE)</f>
        <v>63108</v>
      </c>
      <c r="E3347" s="49">
        <f>_xll.qlInterestRateIndexValueDate(IndexON,D3347)</f>
        <v>63108</v>
      </c>
      <c r="F3347" s="52">
        <f>IFERROR(_xll.qlIndexFixing(IndexON,D3347,TRUE,_xll.ohTrigger(RecalcTrigger,TriggerON)),NA())</f>
        <v>1.656125699202704E-2</v>
      </c>
      <c r="H3347" s="49">
        <f>_xll.qlCalendarAdvance(IborCalendar,$H3346,B3347,"f",FALSE)</f>
        <v>63087</v>
      </c>
      <c r="I3347" s="49">
        <f>_xll.qlInterestRateIndexValueDate(Index1M,$H3347)</f>
        <v>63089</v>
      </c>
      <c r="J3347" s="52">
        <f>IFERROR(_xll.qlIndexFixing(Index1M,$H3347,TRUE,_xll.ohTrigger(RecalcTrigger,Trigger1M)),NA())</f>
        <v>1.8522704078346164E-2</v>
      </c>
      <c r="K3347" s="52">
        <f>IFERROR(_xll.qlIndexFixing(ONIndex1M,I3347,TRUE,_xll.ohTrigger(RecalcTrigger,Trigger1M)),NA())</f>
        <v>1.8507948064927504E-2</v>
      </c>
      <c r="L3347" s="52">
        <f>IFERROR(_xll.qlIndexFixing(Index3M,H3347,TRUE,_xll.ohTrigger(RecalcTrigger,Trigger3M)),NA())</f>
        <v>2.0091714433166406E-2</v>
      </c>
      <c r="M3347" s="52">
        <f>IFERROR(_xll.qlIndexFixing(ONIndex3M,I3347,TRUE,_xll.ohTrigger(RecalcTrigger,Trigger3M)),NA())</f>
        <v>2.0041424076140402E-2</v>
      </c>
      <c r="N3347" s="52">
        <f>IFERROR(_xll.qlIndexFixing(Index6M,$H3347,TRUE,_xll.ohTrigger(RecalcTrigger,Trigger6M)),NA())</f>
        <v>2.1656726738918771E-2</v>
      </c>
      <c r="O3347" s="52">
        <f>IFERROR(_xll.qlIndexFixing(ONIndex6M,I3347,TRUE,_xll.ohTrigger(RecalcTrigger,Trigger6M)),NA())</f>
        <v>2.1540285683769866E-2</v>
      </c>
      <c r="P3347" s="52">
        <f>IFERROR(_xll.qlIndexFixing(Index1Y,$H3347,TRUE,_xll.ohTrigger(RecalcTrigger,Trigger1Y)),NA())</f>
        <v>2.3593490943254782E-2</v>
      </c>
      <c r="Q3347" s="52">
        <f>IFERROR(_xll.qlIndexFixing(ONIndex1Y,I3347,TRUE,_xll.ohTrigger(RecalcTrigger,Trigger1Y)),NA())</f>
        <v>2.3316042179457597E-2</v>
      </c>
    </row>
    <row r="3348" spans="2:17" x14ac:dyDescent="0.2">
      <c r="B3348" s="46" t="s">
        <v>51</v>
      </c>
      <c r="D3348" s="49">
        <f>_xll.qlCalendarAdvance(LocalCalendar,$D3347,B3348,"f",FALSE)</f>
        <v>63115</v>
      </c>
      <c r="E3348" s="49">
        <f>_xll.qlInterestRateIndexValueDate(IndexON,D3348)</f>
        <v>63115</v>
      </c>
      <c r="F3348" s="52">
        <f>IFERROR(_xll.qlIndexFixing(IndexON,D3348,TRUE,_xll.ohTrigger(RecalcTrigger,TriggerON)),NA())</f>
        <v>1.656125699202704E-2</v>
      </c>
      <c r="H3348" s="49">
        <f>_xll.qlCalendarAdvance(IborCalendar,$H3347,B3348,"f",FALSE)</f>
        <v>63094</v>
      </c>
      <c r="I3348" s="49">
        <f>_xll.qlInterestRateIndexValueDate(Index1M,$H3348)</f>
        <v>63096</v>
      </c>
      <c r="J3348" s="52">
        <f>IFERROR(_xll.qlIndexFixing(Index1M,$H3348,TRUE,_xll.ohTrigger(RecalcTrigger,Trigger1M)),NA())</f>
        <v>1.8522704078346164E-2</v>
      </c>
      <c r="K3348" s="52">
        <f>IFERROR(_xll.qlIndexFixing(ONIndex1M,I3348,TRUE,_xll.ohTrigger(RecalcTrigger,Trigger1M)),NA())</f>
        <v>1.8507948064927504E-2</v>
      </c>
      <c r="L3348" s="52">
        <f>IFERROR(_xll.qlIndexFixing(Index3M,H3348,TRUE,_xll.ohTrigger(RecalcTrigger,Trigger3M)),NA())</f>
        <v>2.0091714433166406E-2</v>
      </c>
      <c r="M3348" s="52">
        <f>IFERROR(_xll.qlIndexFixing(ONIndex3M,I3348,TRUE,_xll.ohTrigger(RecalcTrigger,Trigger3M)),NA())</f>
        <v>2.0041424076140402E-2</v>
      </c>
      <c r="N3348" s="52">
        <f>IFERROR(_xll.qlIndexFixing(Index6M,$H3348,TRUE,_xll.ohTrigger(RecalcTrigger,Trigger6M)),NA())</f>
        <v>2.1656728999619568E-2</v>
      </c>
      <c r="O3348" s="52">
        <f>IFERROR(_xll.qlIndexFixing(ONIndex6M,I3348,TRUE,_xll.ohTrigger(RecalcTrigger,Trigger6M)),NA())</f>
        <v>2.1540288084329617E-2</v>
      </c>
      <c r="P3348" s="52">
        <f>IFERROR(_xll.qlIndexFixing(Index1Y,$H3348,TRUE,_xll.ohTrigger(RecalcTrigger,Trigger1Y)),NA())</f>
        <v>2.3593507076046977E-2</v>
      </c>
      <c r="Q3348" s="52">
        <f>IFERROR(_xll.qlIndexFixing(ONIndex1Y,I3348,TRUE,_xll.ohTrigger(RecalcTrigger,Trigger1Y)),NA())</f>
        <v>2.3316060462992283E-2</v>
      </c>
    </row>
    <row r="3349" spans="2:17" x14ac:dyDescent="0.2">
      <c r="B3349" s="46" t="s">
        <v>51</v>
      </c>
      <c r="D3349" s="49">
        <f>_xll.qlCalendarAdvance(LocalCalendar,$D3348,B3349,"f",FALSE)</f>
        <v>63122</v>
      </c>
      <c r="E3349" s="49">
        <f>_xll.qlInterestRateIndexValueDate(IndexON,D3349)</f>
        <v>63122</v>
      </c>
      <c r="F3349" s="52">
        <f>IFERROR(_xll.qlIndexFixing(IndexON,D3349,TRUE,_xll.ohTrigger(RecalcTrigger,TriggerON)),NA())</f>
        <v>1.6561256991947104E-2</v>
      </c>
      <c r="H3349" s="49">
        <f>_xll.qlCalendarAdvance(IborCalendar,$H3348,B3349,"f",FALSE)</f>
        <v>63101</v>
      </c>
      <c r="I3349" s="49">
        <f>_xll.qlInterestRateIndexValueDate(Index1M,$H3349)</f>
        <v>63103</v>
      </c>
      <c r="J3349" s="52">
        <f>IFERROR(_xll.qlIndexFixing(Index1M,$H3349,TRUE,_xll.ohTrigger(RecalcTrigger,Trigger1M)),NA())</f>
        <v>1.8522704078343666E-2</v>
      </c>
      <c r="K3349" s="52">
        <f>IFERROR(_xll.qlIndexFixing(ONIndex1M,I3349,TRUE,_xll.ohTrigger(RecalcTrigger,Trigger1M)),NA())</f>
        <v>1.8507948064927504E-2</v>
      </c>
      <c r="L3349" s="52">
        <f>IFERROR(_xll.qlIndexFixing(Index3M,H3349,TRUE,_xll.ohTrigger(RecalcTrigger,Trigger3M)),NA())</f>
        <v>2.0092274159290689E-2</v>
      </c>
      <c r="M3349" s="52">
        <f>IFERROR(_xll.qlIndexFixing(ONIndex3M,I3349,TRUE,_xll.ohTrigger(RecalcTrigger,Trigger3M)),NA())</f>
        <v>2.0041424076060466E-2</v>
      </c>
      <c r="N3349" s="52">
        <f>IFERROR(_xll.qlIndexFixing(Index6M,$H3349,TRUE,_xll.ohTrigger(RecalcTrigger,Trigger6M)),NA())</f>
        <v>2.1657380473313129E-2</v>
      </c>
      <c r="O3349" s="52">
        <f>IFERROR(_xll.qlIndexFixing(ONIndex6M,I3349,TRUE,_xll.ohTrigger(RecalcTrigger,Trigger6M)),NA())</f>
        <v>2.1540290471939727E-2</v>
      </c>
      <c r="P3349" s="52">
        <f>IFERROR(_xll.qlIndexFixing(Index1Y,$H3349,TRUE,_xll.ohTrigger(RecalcTrigger,Trigger1Y)),NA())</f>
        <v>2.3593523109341562E-2</v>
      </c>
      <c r="Q3349" s="52">
        <f>IFERROR(_xll.qlIndexFixing(ONIndex1Y,I3349,TRUE,_xll.ohTrigger(RecalcTrigger,Trigger1Y)),NA())</f>
        <v>2.3316078649324723E-2</v>
      </c>
    </row>
    <row r="3350" spans="2:17" x14ac:dyDescent="0.2">
      <c r="B3350" s="46" t="s">
        <v>51</v>
      </c>
      <c r="D3350" s="49">
        <f>_xll.qlCalendarAdvance(LocalCalendar,$D3349,B3350,"f",FALSE)</f>
        <v>63129</v>
      </c>
      <c r="E3350" s="49">
        <f>_xll.qlInterestRateIndexValueDate(IndexON,D3350)</f>
        <v>63129</v>
      </c>
      <c r="F3350" s="52">
        <f>IFERROR(_xll.qlIndexFixing(IndexON,D3350,TRUE,_xll.ohTrigger(RecalcTrigger,TriggerON)),NA())</f>
        <v>1.656125699202704E-2</v>
      </c>
      <c r="H3350" s="49">
        <f>_xll.qlCalendarAdvance(IborCalendar,$H3349,B3350,"f",FALSE)</f>
        <v>63108</v>
      </c>
      <c r="I3350" s="49">
        <f>_xll.qlInterestRateIndexValueDate(Index1M,$H3350)</f>
        <v>63110</v>
      </c>
      <c r="J3350" s="52">
        <f>IFERROR(_xll.qlIndexFixing(Index1M,$H3350,TRUE,_xll.ohTrigger(RecalcTrigger,Trigger1M)),NA())</f>
        <v>1.8522704078346164E-2</v>
      </c>
      <c r="K3350" s="52">
        <f>IFERROR(_xll.qlIndexFixing(ONIndex1M,I3350,TRUE,_xll.ohTrigger(RecalcTrigger,Trigger1M)),NA())</f>
        <v>1.8507948064927504E-2</v>
      </c>
      <c r="L3350" s="52">
        <f>IFERROR(_xll.qlIndexFixing(Index3M,H3350,TRUE,_xll.ohTrigger(RecalcTrigger,Trigger3M)),NA())</f>
        <v>2.0092274159292427E-2</v>
      </c>
      <c r="M3350" s="52">
        <f>IFERROR(_xll.qlIndexFixing(ONIndex3M,I3350,TRUE,_xll.ohTrigger(RecalcTrigger,Trigger3M)),NA())</f>
        <v>2.0041424076140402E-2</v>
      </c>
      <c r="N3350" s="52">
        <f>IFERROR(_xll.qlIndexFixing(Index6M,$H3350,TRUE,_xll.ohTrigger(RecalcTrigger,Trigger6M)),NA())</f>
        <v>2.1657382707431515E-2</v>
      </c>
      <c r="O3350" s="52">
        <f>IFERROR(_xll.qlIndexFixing(ONIndex6M,I3350,TRUE,_xll.ohTrigger(RecalcTrigger,Trigger6M)),NA())</f>
        <v>2.1540292846999876E-2</v>
      </c>
      <c r="P3350" s="52">
        <f>IFERROR(_xll.qlIndexFixing(Index1Y,$H3350,TRUE,_xll.ohTrigger(RecalcTrigger,Trigger1Y)),NA())</f>
        <v>2.3593539043139405E-2</v>
      </c>
      <c r="Q3350" s="52">
        <f>IFERROR(_xll.qlIndexFixing(ONIndex1Y,I3350,TRUE,_xll.ohTrigger(RecalcTrigger,Trigger1Y)),NA())</f>
        <v>2.3316096738614789E-2</v>
      </c>
    </row>
    <row r="3351" spans="2:17" x14ac:dyDescent="0.2">
      <c r="B3351" s="46" t="s">
        <v>51</v>
      </c>
      <c r="D3351" s="49">
        <f>_xll.qlCalendarAdvance(LocalCalendar,$D3350,B3351,"f",FALSE)</f>
        <v>63136</v>
      </c>
      <c r="E3351" s="49">
        <f>_xll.qlInterestRateIndexValueDate(IndexON,D3351)</f>
        <v>63136</v>
      </c>
      <c r="F3351" s="52">
        <f>IFERROR(_xll.qlIndexFixing(IndexON,D3351,TRUE,_xll.ohTrigger(RecalcTrigger,TriggerON)),NA())</f>
        <v>1.656125699202704E-2</v>
      </c>
      <c r="H3351" s="49">
        <f>_xll.qlCalendarAdvance(IborCalendar,$H3350,B3351,"f",FALSE)</f>
        <v>63115</v>
      </c>
      <c r="I3351" s="49">
        <f>_xll.qlInterestRateIndexValueDate(Index1M,$H3351)</f>
        <v>63117</v>
      </c>
      <c r="J3351" s="52">
        <f>IFERROR(_xll.qlIndexFixing(Index1M,$H3351,TRUE,_xll.ohTrigger(RecalcTrigger,Trigger1M)),NA())</f>
        <v>1.8522704078346164E-2</v>
      </c>
      <c r="K3351" s="52">
        <f>IFERROR(_xll.qlIndexFixing(ONIndex1M,I3351,TRUE,_xll.ohTrigger(RecalcTrigger,Trigger1M)),NA())</f>
        <v>1.8507948064847568E-2</v>
      </c>
      <c r="L3351" s="52">
        <f>IFERROR(_xll.qlIndexFixing(Index3M,H3351,TRUE,_xll.ohTrigger(RecalcTrigger,Trigger3M)),NA())</f>
        <v>2.0092274159291559E-2</v>
      </c>
      <c r="M3351" s="52">
        <f>IFERROR(_xll.qlIndexFixing(ONIndex3M,I3351,TRUE,_xll.ohTrigger(RecalcTrigger,Trigger3M)),NA())</f>
        <v>2.0041424076140402E-2</v>
      </c>
      <c r="N3351" s="52">
        <f>IFERROR(_xll.qlIndexFixing(Index6M,$H3351,TRUE,_xll.ohTrigger(RecalcTrigger,Trigger6M)),NA())</f>
        <v>2.1657384928652084E-2</v>
      </c>
      <c r="O3351" s="52">
        <f>IFERROR(_xll.qlIndexFixing(ONIndex6M,I3351,TRUE,_xll.ohTrigger(RecalcTrigger,Trigger6M)),NA())</f>
        <v>2.1540295209270255E-2</v>
      </c>
      <c r="P3351" s="52">
        <f>IFERROR(_xll.qlIndexFixing(Index1Y,$H3351,TRUE,_xll.ohTrigger(RecalcTrigger,Trigger1Y)),NA())</f>
        <v>2.3593554877439849E-2</v>
      </c>
      <c r="Q3351" s="52">
        <f>IFERROR(_xll.qlIndexFixing(ONIndex1Y,I3351,TRUE,_xll.ohTrigger(RecalcTrigger,Trigger1Y)),NA())</f>
        <v>2.3316114730622672E-2</v>
      </c>
    </row>
    <row r="3352" spans="2:17" x14ac:dyDescent="0.2">
      <c r="B3352" s="46" t="s">
        <v>51</v>
      </c>
      <c r="D3352" s="49">
        <f>_xll.qlCalendarAdvance(LocalCalendar,$D3351,B3352,"f",FALSE)</f>
        <v>63143</v>
      </c>
      <c r="E3352" s="49">
        <f>_xll.qlInterestRateIndexValueDate(IndexON,D3352)</f>
        <v>63143</v>
      </c>
      <c r="F3352" s="52">
        <f>IFERROR(_xll.qlIndexFixing(IndexON,D3352,TRUE,_xll.ohTrigger(RecalcTrigger,TriggerON)),NA())</f>
        <v>1.656125699202704E-2</v>
      </c>
      <c r="H3352" s="49">
        <f>_xll.qlCalendarAdvance(IborCalendar,$H3351,B3352,"f",FALSE)</f>
        <v>63122</v>
      </c>
      <c r="I3352" s="49">
        <f>_xll.qlInterestRateIndexValueDate(Index1M,$H3352)</f>
        <v>63124</v>
      </c>
      <c r="J3352" s="52">
        <f>IFERROR(_xll.qlIndexFixing(Index1M,$H3352,TRUE,_xll.ohTrigger(RecalcTrigger,Trigger1M)),NA())</f>
        <v>1.8522704078346164E-2</v>
      </c>
      <c r="K3352" s="52">
        <f>IFERROR(_xll.qlIndexFixing(ONIndex1M,I3352,TRUE,_xll.ohTrigger(RecalcTrigger,Trigger1M)),NA())</f>
        <v>1.8507948064927504E-2</v>
      </c>
      <c r="L3352" s="52">
        <f>IFERROR(_xll.qlIndexFixing(Index3M,H3352,TRUE,_xll.ohTrigger(RecalcTrigger,Trigger3M)),NA())</f>
        <v>2.0092274159292427E-2</v>
      </c>
      <c r="M3352" s="52">
        <f>IFERROR(_xll.qlIndexFixing(ONIndex3M,I3352,TRUE,_xll.ohTrigger(RecalcTrigger,Trigger3M)),NA())</f>
        <v>2.0041424076140402E-2</v>
      </c>
      <c r="N3352" s="52">
        <f>IFERROR(_xll.qlIndexFixing(Index6M,$H3352,TRUE,_xll.ohTrigger(RecalcTrigger,Trigger6M)),NA())</f>
        <v>2.1657387136975279E-2</v>
      </c>
      <c r="O3352" s="52">
        <f>IFERROR(_xll.qlIndexFixing(ONIndex6M,I3352,TRUE,_xll.ohTrigger(RecalcTrigger,Trigger6M)),NA())</f>
        <v>2.1540297558830801E-2</v>
      </c>
      <c r="P3352" s="52">
        <f>IFERROR(_xll.qlIndexFixing(Index1Y,$H3352,TRUE,_xll.ohTrigger(RecalcTrigger,Trigger1Y)),NA())</f>
        <v>2.3593570612243556E-2</v>
      </c>
      <c r="Q3352" s="52">
        <f>IFERROR(_xll.qlIndexFixing(ONIndex1Y,I3352,TRUE,_xll.ohTrigger(RecalcTrigger,Trigger1Y)),NA())</f>
        <v>2.3316132625508246E-2</v>
      </c>
    </row>
    <row r="3353" spans="2:17" x14ac:dyDescent="0.2">
      <c r="B3353" s="46" t="s">
        <v>51</v>
      </c>
      <c r="D3353" s="49">
        <f>_xll.qlCalendarAdvance(LocalCalendar,$D3352,B3353,"f",FALSE)</f>
        <v>63150</v>
      </c>
      <c r="E3353" s="49">
        <f>_xll.qlInterestRateIndexValueDate(IndexON,D3353)</f>
        <v>63150</v>
      </c>
      <c r="F3353" s="52">
        <f>IFERROR(_xll.qlIndexFixing(IndexON,D3353,TRUE,_xll.ohTrigger(RecalcTrigger,TriggerON)),NA())</f>
        <v>1.656125699202704E-2</v>
      </c>
      <c r="H3353" s="49">
        <f>_xll.qlCalendarAdvance(IborCalendar,$H3352,B3353,"f",FALSE)</f>
        <v>63129</v>
      </c>
      <c r="I3353" s="49">
        <f>_xll.qlInterestRateIndexValueDate(Index1M,$H3353)</f>
        <v>63131</v>
      </c>
      <c r="J3353" s="52">
        <f>IFERROR(_xll.qlIndexFixing(Index1M,$H3353,TRUE,_xll.ohTrigger(RecalcTrigger,Trigger1M)),NA())</f>
        <v>1.8522704078343666E-2</v>
      </c>
      <c r="K3353" s="52">
        <f>IFERROR(_xll.qlIndexFixing(ONIndex1M,I3353,TRUE,_xll.ohTrigger(RecalcTrigger,Trigger1M)),NA())</f>
        <v>1.8507948064847568E-2</v>
      </c>
      <c r="L3353" s="52">
        <f>IFERROR(_xll.qlIndexFixing(Index3M,H3353,TRUE,_xll.ohTrigger(RecalcTrigger,Trigger3M)),NA())</f>
        <v>2.0092274159292427E-2</v>
      </c>
      <c r="M3353" s="52">
        <f>IFERROR(_xll.qlIndexFixing(ONIndex3M,I3353,TRUE,_xll.ohTrigger(RecalcTrigger,Trigger3M)),NA())</f>
        <v>2.0041424076140402E-2</v>
      </c>
      <c r="N3353" s="52">
        <f>IFERROR(_xll.qlIndexFixing(Index6M,$H3353,TRUE,_xll.ohTrigger(RecalcTrigger,Trigger6M)),NA())</f>
        <v>2.1656740109664164E-2</v>
      </c>
      <c r="O3353" s="52">
        <f>IFERROR(_xll.qlIndexFixing(ONIndex6M,I3353,TRUE,_xll.ohTrigger(RecalcTrigger,Trigger6M)),NA())</f>
        <v>2.1540299895521642E-2</v>
      </c>
      <c r="P3353" s="52">
        <f>IFERROR(_xll.qlIndexFixing(Index1Y,$H3353,TRUE,_xll.ohTrigger(RecalcTrigger,Trigger1Y)),NA())</f>
        <v>2.3593586247549429E-2</v>
      </c>
      <c r="Q3353" s="52">
        <f>IFERROR(_xll.qlIndexFixing(ONIndex1Y,I3353,TRUE,_xll.ohTrigger(RecalcTrigger,Trigger1Y)),NA())</f>
        <v>2.3316150423111637E-2</v>
      </c>
    </row>
    <row r="3354" spans="2:17" x14ac:dyDescent="0.2">
      <c r="B3354" s="46" t="s">
        <v>51</v>
      </c>
      <c r="D3354" s="49">
        <f>_xll.qlCalendarAdvance(LocalCalendar,$D3353,B3354,"f",FALSE)</f>
        <v>63157</v>
      </c>
      <c r="E3354" s="49">
        <f>_xll.qlInterestRateIndexValueDate(IndexON,D3354)</f>
        <v>63157</v>
      </c>
      <c r="F3354" s="52">
        <f>IFERROR(_xll.qlIndexFixing(IndexON,D3354,TRUE,_xll.ohTrigger(RecalcTrigger,TriggerON)),NA())</f>
        <v>1.656125699202704E-2</v>
      </c>
      <c r="H3354" s="49">
        <f>_xll.qlCalendarAdvance(IborCalendar,$H3353,B3354,"f",FALSE)</f>
        <v>63136</v>
      </c>
      <c r="I3354" s="49">
        <f>_xll.qlInterestRateIndexValueDate(Index1M,$H3354)</f>
        <v>63138</v>
      </c>
      <c r="J3354" s="52">
        <f>IFERROR(_xll.qlIndexFixing(Index1M,$H3354,TRUE,_xll.ohTrigger(RecalcTrigger,Trigger1M)),NA())</f>
        <v>1.8522704078346164E-2</v>
      </c>
      <c r="K3354" s="52">
        <f>IFERROR(_xll.qlIndexFixing(ONIndex1M,I3354,TRUE,_xll.ohTrigger(RecalcTrigger,Trigger1M)),NA())</f>
        <v>1.8509375381072779E-2</v>
      </c>
      <c r="L3354" s="52">
        <f>IFERROR(_xll.qlIndexFixing(Index3M,H3354,TRUE,_xll.ohTrigger(RecalcTrigger,Trigger3M)),NA())</f>
        <v>2.0092274159292427E-2</v>
      </c>
      <c r="M3354" s="52">
        <f>IFERROR(_xll.qlIndexFixing(ONIndex3M,I3354,TRUE,_xll.ohTrigger(RecalcTrigger,Trigger3M)),NA())</f>
        <v>2.0043097716067049E-2</v>
      </c>
      <c r="N3354" s="52">
        <f>IFERROR(_xll.qlIndexFixing(Index6M,$H3354,TRUE,_xll.ohTrigger(RecalcTrigger,Trigger6M)),NA())</f>
        <v>2.1656742292981559E-2</v>
      </c>
      <c r="O3354" s="52">
        <f>IFERROR(_xll.qlIndexFixing(ONIndex6M,I3354,TRUE,_xll.ohTrigger(RecalcTrigger,Trigger6M)),NA())</f>
        <v>2.1542236062168652E-2</v>
      </c>
      <c r="P3354" s="52">
        <f>IFERROR(_xll.qlIndexFixing(Index1Y,$H3354,TRUE,_xll.ohTrigger(RecalcTrigger,Trigger1Y)),NA())</f>
        <v>2.3595906195596001E-2</v>
      </c>
      <c r="Q3354" s="52">
        <f>IFERROR(_xll.qlIndexFixing(ONIndex1Y,I3354,TRUE,_xll.ohTrigger(RecalcTrigger,Trigger1Y)),NA())</f>
        <v>2.3318437183332819E-2</v>
      </c>
    </row>
    <row r="3355" spans="2:17" x14ac:dyDescent="0.2">
      <c r="B3355" s="46" t="s">
        <v>51</v>
      </c>
      <c r="D3355" s="49">
        <f>_xll.qlCalendarAdvance(LocalCalendar,$D3354,B3355,"f",FALSE)</f>
        <v>63164</v>
      </c>
      <c r="E3355" s="49">
        <f>_xll.qlInterestRateIndexValueDate(IndexON,D3355)</f>
        <v>63164</v>
      </c>
      <c r="F3355" s="52">
        <f>IFERROR(_xll.qlIndexFixing(IndexON,D3355,TRUE,_xll.ohTrigger(RecalcTrigger,TriggerON)),NA())</f>
        <v>1.6561256992106976E-2</v>
      </c>
      <c r="H3355" s="49">
        <f>_xll.qlCalendarAdvance(IborCalendar,$H3354,B3355,"f",FALSE)</f>
        <v>63143</v>
      </c>
      <c r="I3355" s="49">
        <f>_xll.qlInterestRateIndexValueDate(Index1M,$H3355)</f>
        <v>63145</v>
      </c>
      <c r="J3355" s="52">
        <f>IFERROR(_xll.qlIndexFixing(Index1M,$H3355,TRUE,_xll.ohTrigger(RecalcTrigger,Trigger1M)),NA())</f>
        <v>1.8522704078346164E-2</v>
      </c>
      <c r="K3355" s="52">
        <f>IFERROR(_xll.qlIndexFixing(ONIndex1M,I3355,TRUE,_xll.ohTrigger(RecalcTrigger,Trigger1M)),NA())</f>
        <v>1.8507948064927504E-2</v>
      </c>
      <c r="L3355" s="52">
        <f>IFERROR(_xll.qlIndexFixing(Index3M,H3355,TRUE,_xll.ohTrigger(RecalcTrigger,Trigger3M)),NA())</f>
        <v>2.0092274159292427E-2</v>
      </c>
      <c r="M3355" s="52">
        <f>IFERROR(_xll.qlIndexFixing(ONIndex3M,I3355,TRUE,_xll.ohTrigger(RecalcTrigger,Trigger3M)),NA())</f>
        <v>2.0041424076140402E-2</v>
      </c>
      <c r="N3355" s="52">
        <f>IFERROR(_xll.qlIndexFixing(Index6M,$H3355,TRUE,_xll.ohTrigger(RecalcTrigger,Trigger6M)),NA())</f>
        <v>2.1656744463400983E-2</v>
      </c>
      <c r="O3355" s="52">
        <f>IFERROR(_xll.qlIndexFixing(ONIndex6M,I3355,TRUE,_xll.ohTrigger(RecalcTrigger,Trigger6M)),NA())</f>
        <v>2.1540304530693888E-2</v>
      </c>
      <c r="P3355" s="52">
        <f>IFERROR(_xll.qlIndexFixing(Index1Y,$H3355,TRUE,_xll.ohTrigger(RecalcTrigger,Trigger1Y)),NA())</f>
        <v>2.3593617219670515E-2</v>
      </c>
      <c r="Q3355" s="52">
        <f>IFERROR(_xll.qlIndexFixing(ONIndex1Y,I3355,TRUE,_xll.ohTrigger(RecalcTrigger,Trigger1Y)),NA())</f>
        <v>2.3316185727031424E-2</v>
      </c>
    </row>
    <row r="3356" spans="2:17" x14ac:dyDescent="0.2">
      <c r="B3356" s="46" t="s">
        <v>51</v>
      </c>
      <c r="D3356" s="49">
        <f>_xll.qlCalendarAdvance(LocalCalendar,$D3355,B3356,"f",FALSE)</f>
        <v>63171</v>
      </c>
      <c r="E3356" s="49">
        <f>_xll.qlInterestRateIndexValueDate(IndexON,D3356)</f>
        <v>63171</v>
      </c>
      <c r="F3356" s="52">
        <f>IFERROR(_xll.qlIndexFixing(IndexON,D3356,TRUE,_xll.ohTrigger(RecalcTrigger,TriggerON)),NA())</f>
        <v>1.6561256992106976E-2</v>
      </c>
      <c r="H3356" s="49">
        <f>_xll.qlCalendarAdvance(IborCalendar,$H3355,B3356,"f",FALSE)</f>
        <v>63150</v>
      </c>
      <c r="I3356" s="49">
        <f>_xll.qlInterestRateIndexValueDate(Index1M,$H3356)</f>
        <v>63153</v>
      </c>
      <c r="J3356" s="52">
        <f>IFERROR(_xll.qlIndexFixing(Index1M,$H3356,TRUE,_xll.ohTrigger(RecalcTrigger,Trigger1M)),NA())</f>
        <v>1.8523180339876755E-2</v>
      </c>
      <c r="K3356" s="52">
        <f>IFERROR(_xll.qlIndexFixing(ONIndex1M,I3356,TRUE,_xll.ohTrigger(RecalcTrigger,Trigger1M)),NA())</f>
        <v>1.8508899592690753E-2</v>
      </c>
      <c r="L3356" s="52">
        <f>IFERROR(_xll.qlIndexFixing(Index3M,H3356,TRUE,_xll.ohTrigger(RecalcTrigger,Trigger3M)),NA())</f>
        <v>2.0093393673890729E-2</v>
      </c>
      <c r="M3356" s="52">
        <f>IFERROR(_xll.qlIndexFixing(ONIndex3M,I3356,TRUE,_xll.ohTrigger(RecalcTrigger,Trigger3M)),NA())</f>
        <v>2.0042539815401383E-2</v>
      </c>
      <c r="N3356" s="52">
        <f>IFERROR(_xll.qlIndexFixing(Index6M,$H3356,TRUE,_xll.ohTrigger(RecalcTrigger,Trigger6M)),NA())</f>
        <v>2.1656746928088444E-2</v>
      </c>
      <c r="O3356" s="52">
        <f>IFERROR(_xll.qlIndexFixing(ONIndex6M,I3356,TRUE,_xll.ohTrigger(RecalcTrigger,Trigger6M)),NA())</f>
        <v>2.1541596355953985E-2</v>
      </c>
      <c r="P3356" s="52">
        <f>IFERROR(_xll.qlIndexFixing(Index1Y,$H3356,TRUE,_xll.ohTrigger(RecalcTrigger,Trigger1Y)),NA())</f>
        <v>2.3595170955323458E-2</v>
      </c>
      <c r="Q3356" s="52">
        <f>IFERROR(_xll.qlIndexFixing(ONIndex1Y,I3356,TRUE,_xll.ohTrigger(RecalcTrigger,Trigger1Y)),NA())</f>
        <v>2.3317718375519547E-2</v>
      </c>
    </row>
    <row r="3357" spans="2:17" x14ac:dyDescent="0.2">
      <c r="B3357" s="46" t="s">
        <v>51</v>
      </c>
      <c r="D3357" s="49">
        <f>_xll.qlCalendarAdvance(LocalCalendar,$D3356,B3357,"f",FALSE)</f>
        <v>63178</v>
      </c>
      <c r="E3357" s="49">
        <f>_xll.qlInterestRateIndexValueDate(IndexON,D3357)</f>
        <v>63178</v>
      </c>
      <c r="F3357" s="52">
        <f>IFERROR(_xll.qlIndexFixing(IndexON,D3357,TRUE,_xll.ohTrigger(RecalcTrigger,TriggerON)),NA())</f>
        <v>1.6561256991947104E-2</v>
      </c>
      <c r="H3357" s="49">
        <f>_xll.qlCalendarAdvance(IborCalendar,$H3356,B3357,"f",FALSE)</f>
        <v>63157</v>
      </c>
      <c r="I3357" s="49">
        <f>_xll.qlInterestRateIndexValueDate(Index1M,$H3357)</f>
        <v>63159</v>
      </c>
      <c r="J3357" s="52">
        <f>IFERROR(_xll.qlIndexFixing(Index1M,$H3357,TRUE,_xll.ohTrigger(RecalcTrigger,Trigger1M)),NA())</f>
        <v>1.8523180339876755E-2</v>
      </c>
      <c r="K3357" s="52">
        <f>IFERROR(_xll.qlIndexFixing(ONIndex1M,I3357,TRUE,_xll.ohTrigger(RecalcTrigger,Trigger1M)),NA())</f>
        <v>1.8507948064847568E-2</v>
      </c>
      <c r="L3357" s="52">
        <f>IFERROR(_xll.qlIndexFixing(Index3M,H3357,TRUE,_xll.ohTrigger(RecalcTrigger,Trigger3M)),NA())</f>
        <v>2.0091154727823302E-2</v>
      </c>
      <c r="M3357" s="52">
        <f>IFERROR(_xll.qlIndexFixing(ONIndex3M,I3357,TRUE,_xll.ohTrigger(RecalcTrigger,Trigger3M)),NA())</f>
        <v>2.0041424076140402E-2</v>
      </c>
      <c r="N3357" s="52">
        <f>IFERROR(_xll.qlIndexFixing(Index6M,$H3357,TRUE,_xll.ohTrigger(RecalcTrigger,Trigger6M)),NA())</f>
        <v>2.1657397985117444E-2</v>
      </c>
      <c r="O3357" s="52">
        <f>IFERROR(_xll.qlIndexFixing(ONIndex6M,I3357,TRUE,_xll.ohTrigger(RecalcTrigger,Trigger6M)),NA())</f>
        <v>2.1540309114866929E-2</v>
      </c>
      <c r="P3357" s="52">
        <f>IFERROR(_xll.qlIndexFixing(Index1Y,$H3357,TRUE,_xll.ohTrigger(RecalcTrigger,Trigger1Y)),NA())</f>
        <v>2.3593647793802672E-2</v>
      </c>
      <c r="Q3357" s="52">
        <f>IFERROR(_xll.qlIndexFixing(ONIndex1Y,I3357,TRUE,_xll.ohTrigger(RecalcTrigger,Trigger1Y)),NA())</f>
        <v>2.3316220641982355E-2</v>
      </c>
    </row>
    <row r="3358" spans="2:17" x14ac:dyDescent="0.2">
      <c r="B3358" s="46" t="s">
        <v>51</v>
      </c>
      <c r="D3358" s="49">
        <f>_xll.qlCalendarAdvance(LocalCalendar,$D3357,B3358,"f",FALSE)</f>
        <v>63185</v>
      </c>
      <c r="E3358" s="49">
        <f>_xll.qlInterestRateIndexValueDate(IndexON,D3358)</f>
        <v>63185</v>
      </c>
      <c r="F3358" s="52">
        <f>IFERROR(_xll.qlIndexFixing(IndexON,D3358,TRUE,_xll.ohTrigger(RecalcTrigger,TriggerON)),NA())</f>
        <v>1.656125699202704E-2</v>
      </c>
      <c r="H3358" s="49">
        <f>_xll.qlCalendarAdvance(IborCalendar,$H3357,B3358,"f",FALSE)</f>
        <v>63164</v>
      </c>
      <c r="I3358" s="49">
        <f>_xll.qlInterestRateIndexValueDate(Index1M,$H3358)</f>
        <v>63166</v>
      </c>
      <c r="J3358" s="52">
        <f>IFERROR(_xll.qlIndexFixing(Index1M,$H3358,TRUE,_xll.ohTrigger(RecalcTrigger,Trigger1M)),NA())</f>
        <v>1.8522704078346164E-2</v>
      </c>
      <c r="K3358" s="52">
        <f>IFERROR(_xll.qlIndexFixing(ONIndex1M,I3358,TRUE,_xll.ohTrigger(RecalcTrigger,Trigger1M)),NA())</f>
        <v>1.8507948064847568E-2</v>
      </c>
      <c r="L3358" s="52">
        <f>IFERROR(_xll.qlIndexFixing(Index3M,H3358,TRUE,_xll.ohTrigger(RecalcTrigger,Trigger3M)),NA())</f>
        <v>2.0091154727822413E-2</v>
      </c>
      <c r="M3358" s="52">
        <f>IFERROR(_xll.qlIndexFixing(ONIndex3M,I3358,TRUE,_xll.ohTrigger(RecalcTrigger,Trigger3M)),NA())</f>
        <v>2.0041424076060466E-2</v>
      </c>
      <c r="N3358" s="52">
        <f>IFERROR(_xll.qlIndexFixing(Index6M,$H3358,TRUE,_xll.ohTrigger(RecalcTrigger,Trigger6M)),NA())</f>
        <v>2.1657400116052872E-2</v>
      </c>
      <c r="O3358" s="52">
        <f>IFERROR(_xll.qlIndexFixing(ONIndex6M,I3358,TRUE,_xll.ohTrigger(RecalcTrigger,Trigger6M)),NA())</f>
        <v>2.1540311387928668E-2</v>
      </c>
      <c r="P3358" s="52">
        <f>IFERROR(_xll.qlIndexFixing(Index1Y,$H3358,TRUE,_xll.ohTrigger(RecalcTrigger,Trigger1Y)),NA())</f>
        <v>2.3593662931623315E-2</v>
      </c>
      <c r="Q3358" s="52">
        <f>IFERROR(_xll.qlIndexFixing(ONIndex1Y,I3358,TRUE,_xll.ohTrigger(RecalcTrigger,Trigger1Y)),NA())</f>
        <v>2.3316237953814323E-2</v>
      </c>
    </row>
    <row r="3359" spans="2:17" x14ac:dyDescent="0.2">
      <c r="B3359" s="46" t="s">
        <v>51</v>
      </c>
      <c r="D3359" s="49">
        <f>_xll.qlCalendarAdvance(LocalCalendar,$D3358,B3359,"f",FALSE)</f>
        <v>63192</v>
      </c>
      <c r="E3359" s="49">
        <f>_xll.qlInterestRateIndexValueDate(IndexON,D3359)</f>
        <v>63192</v>
      </c>
      <c r="F3359" s="52">
        <f>IFERROR(_xll.qlIndexFixing(IndexON,D3359,TRUE,_xll.ohTrigger(RecalcTrigger,TriggerON)),NA())</f>
        <v>1.656125699202704E-2</v>
      </c>
      <c r="H3359" s="49">
        <f>_xll.qlCalendarAdvance(IborCalendar,$H3358,B3359,"f",FALSE)</f>
        <v>63171</v>
      </c>
      <c r="I3359" s="49">
        <f>_xll.qlInterestRateIndexValueDate(Index1M,$H3359)</f>
        <v>63173</v>
      </c>
      <c r="J3359" s="52">
        <f>IFERROR(_xll.qlIndexFixing(Index1M,$H3359,TRUE,_xll.ohTrigger(RecalcTrigger,Trigger1M)),NA())</f>
        <v>1.8523180339879181E-2</v>
      </c>
      <c r="K3359" s="52">
        <f>IFERROR(_xll.qlIndexFixing(ONIndex1M,I3359,TRUE,_xll.ohTrigger(RecalcTrigger,Trigger1M)),NA())</f>
        <v>1.8507948064927504E-2</v>
      </c>
      <c r="L3359" s="52">
        <f>IFERROR(_xll.qlIndexFixing(Index3M,H3359,TRUE,_xll.ohTrigger(RecalcTrigger,Trigger3M)),NA())</f>
        <v>2.0091154727823302E-2</v>
      </c>
      <c r="M3359" s="52">
        <f>IFERROR(_xll.qlIndexFixing(ONIndex3M,I3359,TRUE,_xll.ohTrigger(RecalcTrigger,Trigger3M)),NA())</f>
        <v>2.0041424076140402E-2</v>
      </c>
      <c r="N3359" s="52">
        <f>IFERROR(_xll.qlIndexFixing(Index6M,$H3359,TRUE,_xll.ohTrigger(RecalcTrigger,Trigger6M)),NA())</f>
        <v>2.1657402234090049E-2</v>
      </c>
      <c r="O3359" s="52">
        <f>IFERROR(_xll.qlIndexFixing(ONIndex6M,I3359,TRUE,_xll.ohTrigger(RecalcTrigger,Trigger6M)),NA())</f>
        <v>2.1540313648120701E-2</v>
      </c>
      <c r="P3359" s="52">
        <f>IFERROR(_xll.qlIndexFixing(Index1Y,$H3359,TRUE,_xll.ohTrigger(RecalcTrigger,Trigger1Y)),NA())</f>
        <v>2.3593677969946557E-2</v>
      </c>
      <c r="Q3359" s="52">
        <f>IFERROR(_xll.qlIndexFixing(ONIndex1Y,I3359,TRUE,_xll.ohTrigger(RecalcTrigger,Trigger1Y)),NA())</f>
        <v>2.3316255168523981E-2</v>
      </c>
    </row>
    <row r="3360" spans="2:17" x14ac:dyDescent="0.2">
      <c r="B3360" s="46" t="s">
        <v>51</v>
      </c>
      <c r="D3360" s="49">
        <f>_xll.qlCalendarAdvance(LocalCalendar,$D3359,B3360,"f",FALSE)</f>
        <v>63199</v>
      </c>
      <c r="E3360" s="49">
        <f>_xll.qlInterestRateIndexValueDate(IndexON,D3360)</f>
        <v>63199</v>
      </c>
      <c r="F3360" s="52">
        <f>IFERROR(_xll.qlIndexFixing(IndexON,D3360,TRUE,_xll.ohTrigger(RecalcTrigger,TriggerON)),NA())</f>
        <v>1.656125699202704E-2</v>
      </c>
      <c r="H3360" s="49">
        <f>_xll.qlCalendarAdvance(IborCalendar,$H3359,B3360,"f",FALSE)</f>
        <v>63178</v>
      </c>
      <c r="I3360" s="49">
        <f>_xll.qlInterestRateIndexValueDate(Index1M,$H3360)</f>
        <v>63180</v>
      </c>
      <c r="J3360" s="52">
        <f>IFERROR(_xll.qlIndexFixing(Index1M,$H3360,TRUE,_xll.ohTrigger(RecalcTrigger,Trigger1M)),NA())</f>
        <v>1.8522704078343666E-2</v>
      </c>
      <c r="K3360" s="52">
        <f>IFERROR(_xll.qlIndexFixing(ONIndex1M,I3360,TRUE,_xll.ohTrigger(RecalcTrigger,Trigger1M)),NA())</f>
        <v>1.8507948064847568E-2</v>
      </c>
      <c r="L3360" s="52">
        <f>IFERROR(_xll.qlIndexFixing(Index3M,H3360,TRUE,_xll.ohTrigger(RecalcTrigger,Trigger3M)),NA())</f>
        <v>2.0091154727822413E-2</v>
      </c>
      <c r="M3360" s="52">
        <f>IFERROR(_xll.qlIndexFixing(ONIndex3M,I3360,TRUE,_xll.ohTrigger(RecalcTrigger,Trigger3M)),NA())</f>
        <v>2.0041424076060466E-2</v>
      </c>
      <c r="N3360" s="52">
        <f>IFERROR(_xll.qlIndexFixing(Index6M,$H3360,TRUE,_xll.ohTrigger(RecalcTrigger,Trigger6M)),NA())</f>
        <v>2.1657404339227651E-2</v>
      </c>
      <c r="O3360" s="52">
        <f>IFERROR(_xll.qlIndexFixing(ONIndex6M,I3360,TRUE,_xll.ohTrigger(RecalcTrigger,Trigger6M)),NA())</f>
        <v>2.1540315895283157E-2</v>
      </c>
      <c r="P3360" s="52">
        <f>IFERROR(_xll.qlIndexFixing(Index1Y,$H3360,TRUE,_xll.ohTrigger(RecalcTrigger,Trigger1Y)),NA())</f>
        <v>2.3593692908772626E-2</v>
      </c>
      <c r="Q3360" s="52">
        <f>IFERROR(_xll.qlIndexFixing(ONIndex1Y,I3360,TRUE,_xll.ohTrigger(RecalcTrigger,Trigger1Y)),NA())</f>
        <v>2.331627228587152E-2</v>
      </c>
    </row>
    <row r="3361" spans="2:17" x14ac:dyDescent="0.2">
      <c r="B3361" s="46" t="s">
        <v>51</v>
      </c>
      <c r="D3361" s="49">
        <f>_xll.qlCalendarAdvance(LocalCalendar,$D3360,B3361,"f",FALSE)</f>
        <v>63206</v>
      </c>
      <c r="E3361" s="49">
        <f>_xll.qlInterestRateIndexValueDate(IndexON,D3361)</f>
        <v>63206</v>
      </c>
      <c r="F3361" s="52">
        <f>IFERROR(_xll.qlIndexFixing(IndexON,D3361,TRUE,_xll.ohTrigger(RecalcTrigger,TriggerON)),NA())</f>
        <v>1.656125699202704E-2</v>
      </c>
      <c r="H3361" s="49">
        <f>_xll.qlCalendarAdvance(IborCalendar,$H3360,B3361,"f",FALSE)</f>
        <v>63186</v>
      </c>
      <c r="I3361" s="49">
        <f>_xll.qlInterestRateIndexValueDate(Index1M,$H3361)</f>
        <v>63188</v>
      </c>
      <c r="J3361" s="52">
        <f>IFERROR(_xll.qlIndexFixing(Index1M,$H3361,TRUE,_xll.ohTrigger(RecalcTrigger,Trigger1M)),NA())</f>
        <v>1.8522704078343666E-2</v>
      </c>
      <c r="K3361" s="52">
        <f>IFERROR(_xll.qlIndexFixing(ONIndex1M,I3361,TRUE,_xll.ohTrigger(RecalcTrigger,Trigger1M)),NA())</f>
        <v>1.8509375381072779E-2</v>
      </c>
      <c r="L3361" s="52">
        <f>IFERROR(_xll.qlIndexFixing(Index3M,H3361,TRUE,_xll.ohTrigger(RecalcTrigger,Trigger3M)),NA())</f>
        <v>2.0091714433166406E-2</v>
      </c>
      <c r="M3361" s="52">
        <f>IFERROR(_xll.qlIndexFixing(ONIndex3M,I3361,TRUE,_xll.ohTrigger(RecalcTrigger,Trigger3M)),NA())</f>
        <v>2.0043097716067049E-2</v>
      </c>
      <c r="N3361" s="52">
        <f>IFERROR(_xll.qlIndexFixing(Index6M,$H3361,TRUE,_xll.ohTrigger(RecalcTrigger,Trigger6M)),NA())</f>
        <v>2.1657406729306553E-2</v>
      </c>
      <c r="O3361" s="52">
        <f>IFERROR(_xll.qlIndexFixing(ONIndex6M,I3361,TRUE,_xll.ohTrigger(RecalcTrigger,Trigger6M)),NA())</f>
        <v>2.1542252274280305E-2</v>
      </c>
      <c r="P3361" s="52">
        <f>IFERROR(_xll.qlIndexFixing(Index1Y,$H3361,TRUE,_xll.ohTrigger(RecalcTrigger,Trigger1Y)),NA())</f>
        <v>2.3592941831518683E-2</v>
      </c>
      <c r="Q3361" s="52">
        <f>IFERROR(_xll.qlIndexFixing(ONIndex1Y,I3361,TRUE,_xll.ohTrigger(RecalcTrigger,Trigger1Y)),NA())</f>
        <v>2.3318560664558063E-2</v>
      </c>
    </row>
    <row r="3362" spans="2:17" x14ac:dyDescent="0.2">
      <c r="B3362" s="46" t="s">
        <v>51</v>
      </c>
      <c r="D3362" s="49">
        <f>_xll.qlCalendarAdvance(LocalCalendar,$D3361,B3362,"f",FALSE)</f>
        <v>63213</v>
      </c>
      <c r="E3362" s="49">
        <f>_xll.qlInterestRateIndexValueDate(IndexON,D3362)</f>
        <v>63213</v>
      </c>
      <c r="F3362" s="52">
        <f>IFERROR(_xll.qlIndexFixing(IndexON,D3362,TRUE,_xll.ohTrigger(RecalcTrigger,TriggerON)),NA())</f>
        <v>1.6561256992106976E-2</v>
      </c>
      <c r="H3362" s="49">
        <f>_xll.qlCalendarAdvance(IborCalendar,$H3361,B3362,"f",FALSE)</f>
        <v>63193</v>
      </c>
      <c r="I3362" s="49">
        <f>_xll.qlInterestRateIndexValueDate(Index1M,$H3362)</f>
        <v>63195</v>
      </c>
      <c r="J3362" s="52">
        <f>IFERROR(_xll.qlIndexFixing(Index1M,$H3362,TRUE,_xll.ohTrigger(RecalcTrigger,Trigger1M)),NA())</f>
        <v>1.8522227833139265E-2</v>
      </c>
      <c r="K3362" s="52">
        <f>IFERROR(_xll.qlIndexFixing(ONIndex1M,I3362,TRUE,_xll.ohTrigger(RecalcTrigger,Trigger1M)),NA())</f>
        <v>1.8508899592690753E-2</v>
      </c>
      <c r="L3362" s="52">
        <f>IFERROR(_xll.qlIndexFixing(Index3M,H3362,TRUE,_xll.ohTrigger(RecalcTrigger,Trigger3M)),NA())</f>
        <v>2.0091154727822413E-2</v>
      </c>
      <c r="M3362" s="52">
        <f>IFERROR(_xll.qlIndexFixing(ONIndex3M,I3362,TRUE,_xll.ohTrigger(RecalcTrigger,Trigger3M)),NA())</f>
        <v>2.0042539815401383E-2</v>
      </c>
      <c r="N3362" s="52">
        <f>IFERROR(_xll.qlIndexFixing(Index6M,$H3362,TRUE,_xll.ohTrigger(RecalcTrigger,Trigger6M)),NA())</f>
        <v>2.1656759591329063E-2</v>
      </c>
      <c r="O3362" s="52">
        <f>IFERROR(_xll.qlIndexFixing(ONIndex6M,I3362,TRUE,_xll.ohTrigger(RecalcTrigger,Trigger6M)),NA())</f>
        <v>2.1541609858513056E-2</v>
      </c>
      <c r="P3362" s="52">
        <f>IFERROR(_xll.qlIndexFixing(Index1Y,$H3362,TRUE,_xll.ohTrigger(RecalcTrigger,Trigger1Y)),NA())</f>
        <v>2.3595260727832013E-2</v>
      </c>
      <c r="Q3362" s="52">
        <f>IFERROR(_xll.qlIndexFixing(ONIndex1Y,I3362,TRUE,_xll.ohTrigger(RecalcTrigger,Trigger1Y)),NA())</f>
        <v>2.3317821218320489E-2</v>
      </c>
    </row>
    <row r="3363" spans="2:17" x14ac:dyDescent="0.2">
      <c r="B3363" s="46" t="s">
        <v>51</v>
      </c>
      <c r="D3363" s="49">
        <f>_xll.qlCalendarAdvance(LocalCalendar,$D3362,B3363,"f",FALSE)</f>
        <v>63220</v>
      </c>
      <c r="E3363" s="49">
        <f>_xll.qlInterestRateIndexValueDate(IndexON,D3363)</f>
        <v>63220</v>
      </c>
      <c r="F3363" s="52">
        <f>IFERROR(_xll.qlIndexFixing(IndexON,D3363,TRUE,_xll.ohTrigger(RecalcTrigger,TriggerON)),NA())</f>
        <v>1.6561256992106976E-2</v>
      </c>
      <c r="H3363" s="49">
        <f>_xll.qlCalendarAdvance(IborCalendar,$H3362,B3363,"f",FALSE)</f>
        <v>63200</v>
      </c>
      <c r="I3363" s="49">
        <f>_xll.qlInterestRateIndexValueDate(Index1M,$H3363)</f>
        <v>63202</v>
      </c>
      <c r="J3363" s="52">
        <f>IFERROR(_xll.qlIndexFixing(Index1M,$H3363,TRUE,_xll.ohTrigger(RecalcTrigger,Trigger1M)),NA())</f>
        <v>1.8522227833139265E-2</v>
      </c>
      <c r="K3363" s="52">
        <f>IFERROR(_xll.qlIndexFixing(ONIndex1M,I3363,TRUE,_xll.ohTrigger(RecalcTrigger,Trigger1M)),NA())</f>
        <v>1.8509375381072779E-2</v>
      </c>
      <c r="L3363" s="52">
        <f>IFERROR(_xll.qlIndexFixing(Index3M,H3363,TRUE,_xll.ohTrigger(RecalcTrigger,Trigger3M)),NA())</f>
        <v>2.0091154727822413E-2</v>
      </c>
      <c r="M3363" s="52">
        <f>IFERROR(_xll.qlIndexFixing(ONIndex3M,I3363,TRUE,_xll.ohTrigger(RecalcTrigger,Trigger3M)),NA())</f>
        <v>2.0043097716067049E-2</v>
      </c>
      <c r="N3363" s="52">
        <f>IFERROR(_xll.qlIndexFixing(Index6M,$H3363,TRUE,_xll.ohTrigger(RecalcTrigger,Trigger6M)),NA())</f>
        <v>2.1656761656728408E-2</v>
      </c>
      <c r="O3363" s="52">
        <f>IFERROR(_xll.qlIndexFixing(ONIndex6M,I3363,TRUE,_xll.ohTrigger(RecalcTrigger,Trigger6M)),NA())</f>
        <v>2.1542256697022477E-2</v>
      </c>
      <c r="P3363" s="52">
        <f>IFERROR(_xll.qlIndexFixing(Index1Y,$H3363,TRUE,_xll.ohTrigger(RecalcTrigger,Trigger1Y)),NA())</f>
        <v>2.3596043455592634E-2</v>
      </c>
      <c r="Q3363" s="52">
        <f>IFERROR(_xll.qlIndexFixing(ONIndex1Y,I3363,TRUE,_xll.ohTrigger(RecalcTrigger,Trigger1Y)),NA())</f>
        <v>2.3318594350671962E-2</v>
      </c>
    </row>
    <row r="3364" spans="2:17" x14ac:dyDescent="0.2">
      <c r="B3364" s="46" t="s">
        <v>51</v>
      </c>
      <c r="D3364" s="49">
        <f>_xll.qlCalendarAdvance(LocalCalendar,$D3363,B3364,"f",FALSE)</f>
        <v>63227</v>
      </c>
      <c r="E3364" s="49">
        <f>_xll.qlInterestRateIndexValueDate(IndexON,D3364)</f>
        <v>63227</v>
      </c>
      <c r="F3364" s="52">
        <f>IFERROR(_xll.qlIndexFixing(IndexON,D3364,TRUE,_xll.ohTrigger(RecalcTrigger,TriggerON)),NA())</f>
        <v>1.6561256991947104E-2</v>
      </c>
      <c r="H3364" s="49">
        <f>_xll.qlCalendarAdvance(IborCalendar,$H3363,B3364,"f",FALSE)</f>
        <v>63207</v>
      </c>
      <c r="I3364" s="49">
        <f>_xll.qlInterestRateIndexValueDate(Index1M,$H3364)</f>
        <v>63209</v>
      </c>
      <c r="J3364" s="52">
        <f>IFERROR(_xll.qlIndexFixing(Index1M,$H3364,TRUE,_xll.ohTrigger(RecalcTrigger,Trigger1M)),NA())</f>
        <v>1.8522704078346164E-2</v>
      </c>
      <c r="K3364" s="52">
        <f>IFERROR(_xll.qlIndexFixing(ONIndex1M,I3364,TRUE,_xll.ohTrigger(RecalcTrigger,Trigger1M)),NA())</f>
        <v>1.8508899592690753E-2</v>
      </c>
      <c r="L3364" s="52">
        <f>IFERROR(_xll.qlIndexFixing(Index3M,H3364,TRUE,_xll.ohTrigger(RecalcTrigger,Trigger3M)),NA())</f>
        <v>2.0091154727822413E-2</v>
      </c>
      <c r="M3364" s="52">
        <f>IFERROR(_xll.qlIndexFixing(ONIndex3M,I3364,TRUE,_xll.ohTrigger(RecalcTrigger,Trigger3M)),NA())</f>
        <v>2.0042539815401383E-2</v>
      </c>
      <c r="N3364" s="52">
        <f>IFERROR(_xll.qlIndexFixing(Index6M,$H3364,TRUE,_xll.ohTrigger(RecalcTrigger,Trigger6M)),NA())</f>
        <v>2.1656763709231107E-2</v>
      </c>
      <c r="O3364" s="52">
        <f>IFERROR(_xll.qlIndexFixing(ONIndex6M,I3364,TRUE,_xll.ohTrigger(RecalcTrigger,Trigger6M)),NA())</f>
        <v>2.1541614257261088E-2</v>
      </c>
      <c r="P3364" s="52">
        <f>IFERROR(_xll.qlIndexFixing(Index1Y,$H3364,TRUE,_xll.ohTrigger(RecalcTrigger,Trigger1Y)),NA())</f>
        <v>2.3595289855921166E-2</v>
      </c>
      <c r="Q3364" s="52">
        <f>IFERROR(_xll.qlIndexFixing(ONIndex1Y,I3364,TRUE,_xll.ohTrigger(RecalcTrigger,Trigger1Y)),NA())</f>
        <v>2.3317854721707221E-2</v>
      </c>
    </row>
    <row r="3365" spans="2:17" x14ac:dyDescent="0.2">
      <c r="B3365" s="46" t="s">
        <v>51</v>
      </c>
      <c r="D3365" s="49">
        <f>_xll.qlCalendarAdvance(LocalCalendar,$D3364,B3365,"f",FALSE)</f>
        <v>63234</v>
      </c>
      <c r="E3365" s="49">
        <f>_xll.qlInterestRateIndexValueDate(IndexON,D3365)</f>
        <v>63234</v>
      </c>
      <c r="F3365" s="52">
        <f>IFERROR(_xll.qlIndexFixing(IndexON,D3365,TRUE,_xll.ohTrigger(RecalcTrigger,TriggerON)),NA())</f>
        <v>1.656125699202704E-2</v>
      </c>
      <c r="H3365" s="49">
        <f>_xll.qlCalendarAdvance(IborCalendar,$H3364,B3365,"f",FALSE)</f>
        <v>63214</v>
      </c>
      <c r="I3365" s="49">
        <f>_xll.qlInterestRateIndexValueDate(Index1M,$H3365)</f>
        <v>63216</v>
      </c>
      <c r="J3365" s="52">
        <f>IFERROR(_xll.qlIndexFixing(Index1M,$H3365,TRUE,_xll.ohTrigger(RecalcTrigger,Trigger1M)),NA())</f>
        <v>1.8522227833139265E-2</v>
      </c>
      <c r="K3365" s="52">
        <f>IFERROR(_xll.qlIndexFixing(ONIndex1M,I3365,TRUE,_xll.ohTrigger(RecalcTrigger,Trigger1M)),NA())</f>
        <v>1.8508899592717398E-2</v>
      </c>
      <c r="L3365" s="52">
        <f>IFERROR(_xll.qlIndexFixing(Index3M,H3365,TRUE,_xll.ohTrigger(RecalcTrigger,Trigger3M)),NA())</f>
        <v>2.0091154727822413E-2</v>
      </c>
      <c r="M3365" s="52">
        <f>IFERROR(_xll.qlIndexFixing(ONIndex3M,I3365,TRUE,_xll.ohTrigger(RecalcTrigger,Trigger3M)),NA())</f>
        <v>2.0042539815374738E-2</v>
      </c>
      <c r="N3365" s="52">
        <f>IFERROR(_xll.qlIndexFixing(Index6M,$H3365,TRUE,_xll.ohTrigger(RecalcTrigger,Trigger6M)),NA())</f>
        <v>2.1656765748836276E-2</v>
      </c>
      <c r="O3365" s="52">
        <f>IFERROR(_xll.qlIndexFixing(ONIndex6M,I3365,TRUE,_xll.ohTrigger(RecalcTrigger,Trigger6M)),NA())</f>
        <v>2.1541616437517064E-2</v>
      </c>
      <c r="P3365" s="52">
        <f>IFERROR(_xll.qlIndexFixing(Index1Y,$H3365,TRUE,_xll.ohTrigger(RecalcTrigger,Trigger1Y)),NA())</f>
        <v>2.359530427070029E-2</v>
      </c>
      <c r="Q3365" s="52">
        <f>IFERROR(_xll.qlIndexFixing(ONIndex1Y,I3365,TRUE,_xll.ohTrigger(RecalcTrigger,Trigger1Y)),NA())</f>
        <v>2.3317871327623862E-2</v>
      </c>
    </row>
    <row r="3366" spans="2:17" x14ac:dyDescent="0.2">
      <c r="B3366" s="46" t="s">
        <v>51</v>
      </c>
      <c r="D3366" s="49">
        <f>_xll.qlCalendarAdvance(LocalCalendar,$D3365,B3366,"f",FALSE)</f>
        <v>63241</v>
      </c>
      <c r="E3366" s="49">
        <f>_xll.qlInterestRateIndexValueDate(IndexON,D3366)</f>
        <v>63241</v>
      </c>
      <c r="F3366" s="52">
        <f>IFERROR(_xll.qlIndexFixing(IndexON,D3366,TRUE,_xll.ohTrigger(RecalcTrigger,TriggerON)),NA())</f>
        <v>1.656125699202704E-2</v>
      </c>
      <c r="H3366" s="49">
        <f>_xll.qlCalendarAdvance(IborCalendar,$H3365,B3366,"f",FALSE)</f>
        <v>63221</v>
      </c>
      <c r="I3366" s="49">
        <f>_xll.qlInterestRateIndexValueDate(Index1M,$H3366)</f>
        <v>63223</v>
      </c>
      <c r="J3366" s="52">
        <f>IFERROR(_xll.qlIndexFixing(Index1M,$H3366,TRUE,_xll.ohTrigger(RecalcTrigger,Trigger1M)),NA())</f>
        <v>1.8520799195458664E-2</v>
      </c>
      <c r="K3366" s="52">
        <f>IFERROR(_xll.qlIndexFixing(ONIndex1M,I3366,TRUE,_xll.ohTrigger(RecalcTrigger,Trigger1M)),NA())</f>
        <v>1.8508899592717398E-2</v>
      </c>
      <c r="L3366" s="52">
        <f>IFERROR(_xll.qlIndexFixing(Index3M,H3366,TRUE,_xll.ohTrigger(RecalcTrigger,Trigger3M)),NA())</f>
        <v>2.0090595043258608E-2</v>
      </c>
      <c r="M3366" s="52">
        <f>IFERROR(_xll.qlIndexFixing(ONIndex3M,I3366,TRUE,_xll.ohTrigger(RecalcTrigger,Trigger3M)),NA())</f>
        <v>2.0042539815374738E-2</v>
      </c>
      <c r="N3366" s="52">
        <f>IFERROR(_xll.qlIndexFixing(Index6M,$H3366,TRUE,_xll.ohTrigger(RecalcTrigger,Trigger6M)),NA())</f>
        <v>2.1656767775544358E-2</v>
      </c>
      <c r="O3366" s="52">
        <f>IFERROR(_xll.qlIndexFixing(ONIndex6M,I3366,TRUE,_xll.ohTrigger(RecalcTrigger,Trigger6M)),NA())</f>
        <v>2.154161860498327E-2</v>
      </c>
      <c r="P3366" s="52">
        <f>IFERROR(_xll.qlIndexFixing(Index1Y,$H3366,TRUE,_xll.ohTrigger(RecalcTrigger,Trigger1Y)),NA())</f>
        <v>2.3595318585969478E-2</v>
      </c>
      <c r="Q3366" s="52">
        <f>IFERROR(_xll.qlIndexFixing(ONIndex1Y,I3366,TRUE,_xll.ohTrigger(RecalcTrigger,Trigger1Y)),NA())</f>
        <v>2.3317887836364903E-2</v>
      </c>
    </row>
    <row r="3367" spans="2:17" x14ac:dyDescent="0.2">
      <c r="B3367" s="46" t="s">
        <v>51</v>
      </c>
      <c r="D3367" s="49">
        <f>_xll.qlCalendarAdvance(LocalCalendar,$D3366,B3367,"f",FALSE)</f>
        <v>63248</v>
      </c>
      <c r="E3367" s="49">
        <f>_xll.qlInterestRateIndexValueDate(IndexON,D3367)</f>
        <v>63248</v>
      </c>
      <c r="F3367" s="52">
        <f>IFERROR(_xll.qlIndexFixing(IndexON,D3367,TRUE,_xll.ohTrigger(RecalcTrigger,TriggerON)),NA())</f>
        <v>1.656125699202704E-2</v>
      </c>
      <c r="H3367" s="49">
        <f>_xll.qlCalendarAdvance(IborCalendar,$H3366,B3367,"f",FALSE)</f>
        <v>63228</v>
      </c>
      <c r="I3367" s="49">
        <f>_xll.qlInterestRateIndexValueDate(Index1M,$H3367)</f>
        <v>63230</v>
      </c>
      <c r="J3367" s="52">
        <f>IFERROR(_xll.qlIndexFixing(Index1M,$H3367,TRUE,_xll.ohTrigger(RecalcTrigger,Trigger1M)),NA())</f>
        <v>1.8520799195461519E-2</v>
      </c>
      <c r="K3367" s="52">
        <f>IFERROR(_xll.qlIndexFixing(ONIndex1M,I3367,TRUE,_xll.ohTrigger(RecalcTrigger,Trigger1M)),NA())</f>
        <v>1.8508899592717398E-2</v>
      </c>
      <c r="L3367" s="52">
        <f>IFERROR(_xll.qlIndexFixing(Index3M,H3367,TRUE,_xll.ohTrigger(RecalcTrigger,Trigger3M)),NA())</f>
        <v>2.0090595043257713E-2</v>
      </c>
      <c r="M3367" s="52">
        <f>IFERROR(_xll.qlIndexFixing(ONIndex3M,I3367,TRUE,_xll.ohTrigger(RecalcTrigger,Trigger3M)),NA())</f>
        <v>2.0042539815374738E-2</v>
      </c>
      <c r="N3367" s="52">
        <f>IFERROR(_xll.qlIndexFixing(Index6M,$H3367,TRUE,_xll.ohTrigger(RecalcTrigger,Trigger6M)),NA())</f>
        <v>2.1656769789354914E-2</v>
      </c>
      <c r="O3367" s="52">
        <f>IFERROR(_xll.qlIndexFixing(ONIndex6M,I3367,TRUE,_xll.ohTrigger(RecalcTrigger,Trigger6M)),NA())</f>
        <v>2.1541620759712998E-2</v>
      </c>
      <c r="P3367" s="52">
        <f>IFERROR(_xll.qlIndexFixing(Index1Y,$H3367,TRUE,_xll.ohTrigger(RecalcTrigger,Trigger1Y)),NA())</f>
        <v>2.359533280172851E-2</v>
      </c>
      <c r="Q3367" s="52">
        <f>IFERROR(_xll.qlIndexFixing(ONIndex1Y,I3367,TRUE,_xll.ohTrigger(RecalcTrigger,Trigger1Y)),NA())</f>
        <v>2.3317904247877053E-2</v>
      </c>
    </row>
    <row r="3368" spans="2:17" x14ac:dyDescent="0.2">
      <c r="B3368" s="46" t="s">
        <v>51</v>
      </c>
      <c r="D3368" s="49">
        <f>_xll.qlCalendarAdvance(LocalCalendar,$D3367,B3368,"f",FALSE)</f>
        <v>63255</v>
      </c>
      <c r="E3368" s="49">
        <f>_xll.qlInterestRateIndexValueDate(IndexON,D3368)</f>
        <v>63255</v>
      </c>
      <c r="F3368" s="52">
        <f>IFERROR(_xll.qlIndexFixing(IndexON,D3368,TRUE,_xll.ohTrigger(RecalcTrigger,TriggerON)),NA())</f>
        <v>1.656125699202704E-2</v>
      </c>
      <c r="H3368" s="49">
        <f>_xll.qlCalendarAdvance(IborCalendar,$H3367,B3368,"f",FALSE)</f>
        <v>63235</v>
      </c>
      <c r="I3368" s="49">
        <f>_xll.qlInterestRateIndexValueDate(Index1M,$H3368)</f>
        <v>63237</v>
      </c>
      <c r="J3368" s="52">
        <f>IFERROR(_xll.qlIndexFixing(Index1M,$H3368,TRUE,_xll.ohTrigger(RecalcTrigger,Trigger1M)),NA())</f>
        <v>1.8520799195461519E-2</v>
      </c>
      <c r="K3368" s="52">
        <f>IFERROR(_xll.qlIndexFixing(ONIndex1M,I3368,TRUE,_xll.ohTrigger(RecalcTrigger,Trigger1M)),NA())</f>
        <v>1.8509375381072779E-2</v>
      </c>
      <c r="L3368" s="52">
        <f>IFERROR(_xll.qlIndexFixing(Index3M,H3368,TRUE,_xll.ohTrigger(RecalcTrigger,Trigger3M)),NA())</f>
        <v>2.0090595043258608E-2</v>
      </c>
      <c r="M3368" s="52">
        <f>IFERROR(_xll.qlIndexFixing(ONIndex3M,I3368,TRUE,_xll.ohTrigger(RecalcTrigger,Trigger3M)),NA())</f>
        <v>2.0043097716067049E-2</v>
      </c>
      <c r="N3368" s="52">
        <f>IFERROR(_xll.qlIndexFixing(Index6M,$H3368,TRUE,_xll.ohTrigger(RecalcTrigger,Trigger6M)),NA())</f>
        <v>2.165677179026838E-2</v>
      </c>
      <c r="O3368" s="52">
        <f>IFERROR(_xll.qlIndexFixing(ONIndex6M,I3368,TRUE,_xll.ohTrigger(RecalcTrigger,Trigger6M)),NA())</f>
        <v>2.1542267530496595E-2</v>
      </c>
      <c r="P3368" s="52">
        <f>IFERROR(_xll.qlIndexFixing(Index1Y,$H3368,TRUE,_xll.ohTrigger(RecalcTrigger,Trigger1Y)),NA())</f>
        <v>2.359611500103264E-2</v>
      </c>
      <c r="Q3368" s="52">
        <f>IFERROR(_xll.qlIndexFixing(ONIndex1Y,I3368,TRUE,_xll.ohTrigger(RecalcTrigger,Trigger1Y)),NA())</f>
        <v>2.3318676864887422E-2</v>
      </c>
    </row>
    <row r="3369" spans="2:17" x14ac:dyDescent="0.2">
      <c r="B3369" s="46" t="s">
        <v>51</v>
      </c>
      <c r="D3369" s="49">
        <f>_xll.qlCalendarAdvance(LocalCalendar,$D3368,B3369,"f",FALSE)</f>
        <v>63262</v>
      </c>
      <c r="E3369" s="49">
        <f>_xll.qlInterestRateIndexValueDate(IndexON,D3369)</f>
        <v>63262</v>
      </c>
      <c r="F3369" s="52">
        <f>IFERROR(_xll.qlIndexFixing(IndexON,D3369,TRUE,_xll.ohTrigger(RecalcTrigger,TriggerON)),NA())</f>
        <v>1.6561256992106976E-2</v>
      </c>
      <c r="H3369" s="49">
        <f>_xll.qlCalendarAdvance(IborCalendar,$H3368,B3369,"f",FALSE)</f>
        <v>63242</v>
      </c>
      <c r="I3369" s="49">
        <f>_xll.qlInterestRateIndexValueDate(Index1M,$H3369)</f>
        <v>63244</v>
      </c>
      <c r="J3369" s="52">
        <f>IFERROR(_xll.qlIndexFixing(Index1M,$H3369,TRUE,_xll.ohTrigger(RecalcTrigger,Trigger1M)),NA())</f>
        <v>1.8522704078343666E-2</v>
      </c>
      <c r="K3369" s="52">
        <f>IFERROR(_xll.qlIndexFixing(ONIndex1M,I3369,TRUE,_xll.ohTrigger(RecalcTrigger,Trigger1M)),NA())</f>
        <v>1.8508899592717398E-2</v>
      </c>
      <c r="L3369" s="52">
        <f>IFERROR(_xll.qlIndexFixing(Index3M,H3369,TRUE,_xll.ohTrigger(RecalcTrigger,Trigger3M)),NA())</f>
        <v>2.0090595043258608E-2</v>
      </c>
      <c r="M3369" s="52">
        <f>IFERROR(_xll.qlIndexFixing(ONIndex3M,I3369,TRUE,_xll.ohTrigger(RecalcTrigger,Trigger3M)),NA())</f>
        <v>2.0042539815374738E-2</v>
      </c>
      <c r="N3369" s="52">
        <f>IFERROR(_xll.qlIndexFixing(Index6M,$H3369,TRUE,_xll.ohTrigger(RecalcTrigger,Trigger6M)),NA())</f>
        <v>2.1656773778285204E-2</v>
      </c>
      <c r="O3369" s="52">
        <f>IFERROR(_xll.qlIndexFixing(ONIndex6M,I3369,TRUE,_xll.ohTrigger(RecalcTrigger,Trigger6M)),NA())</f>
        <v>2.1541625030883083E-2</v>
      </c>
      <c r="P3369" s="52">
        <f>IFERROR(_xll.qlIndexFixing(Index1Y,$H3369,TRUE,_xll.ohTrigger(RecalcTrigger,Trigger1Y)),NA())</f>
        <v>2.3595360934716331E-2</v>
      </c>
      <c r="Q3369" s="52">
        <f>IFERROR(_xll.qlIndexFixing(ONIndex1Y,I3369,TRUE,_xll.ohTrigger(RecalcTrigger,Trigger1Y)),NA())</f>
        <v>2.3317936779347903E-2</v>
      </c>
    </row>
    <row r="3370" spans="2:17" x14ac:dyDescent="0.2">
      <c r="B3370" s="46" t="s">
        <v>51</v>
      </c>
      <c r="D3370" s="49">
        <f>_xll.qlCalendarAdvance(LocalCalendar,$D3369,B3370,"f",FALSE)</f>
        <v>63269</v>
      </c>
      <c r="E3370" s="49">
        <f>_xll.qlInterestRateIndexValueDate(IndexON,D3370)</f>
        <v>63269</v>
      </c>
      <c r="F3370" s="52">
        <f>IFERROR(_xll.qlIndexFixing(IndexON,D3370,TRUE,_xll.ohTrigger(RecalcTrigger,TriggerON)),NA())</f>
        <v>1.656125699202704E-2</v>
      </c>
      <c r="H3370" s="49">
        <f>_xll.qlCalendarAdvance(IborCalendar,$H3369,B3370,"f",FALSE)</f>
        <v>63249</v>
      </c>
      <c r="I3370" s="49">
        <f>_xll.qlInterestRateIndexValueDate(Index1M,$H3370)</f>
        <v>63251</v>
      </c>
      <c r="J3370" s="52">
        <f>IFERROR(_xll.qlIndexFixing(Index1M,$H3370,TRUE,_xll.ohTrigger(RecalcTrigger,Trigger1M)),NA())</f>
        <v>1.8522227833139265E-2</v>
      </c>
      <c r="K3370" s="52">
        <f>IFERROR(_xll.qlIndexFixing(ONIndex1M,I3370,TRUE,_xll.ohTrigger(RecalcTrigger,Trigger1M)),NA())</f>
        <v>1.8508899592690753E-2</v>
      </c>
      <c r="L3370" s="52">
        <f>IFERROR(_xll.qlIndexFixing(Index3M,H3370,TRUE,_xll.ohTrigger(RecalcTrigger,Trigger3M)),NA())</f>
        <v>2.0093393673890729E-2</v>
      </c>
      <c r="M3370" s="52">
        <f>IFERROR(_xll.qlIndexFixing(ONIndex3M,I3370,TRUE,_xll.ohTrigger(RecalcTrigger,Trigger3M)),NA())</f>
        <v>2.0042539815374738E-2</v>
      </c>
      <c r="N3370" s="52">
        <f>IFERROR(_xll.qlIndexFixing(Index6M,$H3370,TRUE,_xll.ohTrigger(RecalcTrigger,Trigger6M)),NA())</f>
        <v>2.1660022057220899E-2</v>
      </c>
      <c r="O3370" s="52">
        <f>IFERROR(_xll.qlIndexFixing(ONIndex6M,I3370,TRUE,_xll.ohTrigger(RecalcTrigger,Trigger6M)),NA())</f>
        <v>2.1541627147323439E-2</v>
      </c>
      <c r="P3370" s="52">
        <f>IFERROR(_xll.qlIndexFixing(Index1Y,$H3370,TRUE,_xll.ohTrigger(RecalcTrigger,Trigger1Y)),NA())</f>
        <v>2.3595374851945117E-2</v>
      </c>
      <c r="Q3370" s="52">
        <f>IFERROR(_xll.qlIndexFixing(ONIndex1Y,I3370,TRUE,_xll.ohTrigger(RecalcTrigger,Trigger1Y)),NA())</f>
        <v>2.3317952899306604E-2</v>
      </c>
    </row>
    <row r="3371" spans="2:17" x14ac:dyDescent="0.2">
      <c r="B3371" s="46" t="s">
        <v>51</v>
      </c>
      <c r="D3371" s="49">
        <f>_xll.qlCalendarAdvance(LocalCalendar,$D3370,B3371,"f",FALSE)</f>
        <v>63276</v>
      </c>
      <c r="E3371" s="49">
        <f>_xll.qlInterestRateIndexValueDate(IndexON,D3371)</f>
        <v>63276</v>
      </c>
      <c r="F3371" s="52">
        <f>IFERROR(_xll.qlIndexFixing(IndexON,D3371,TRUE,_xll.ohTrigger(RecalcTrigger,TriggerON)),NA())</f>
        <v>1.6561256991947104E-2</v>
      </c>
      <c r="H3371" s="49">
        <f>_xll.qlCalendarAdvance(IborCalendar,$H3370,B3371,"f",FALSE)</f>
        <v>63256</v>
      </c>
      <c r="I3371" s="49">
        <f>_xll.qlInterestRateIndexValueDate(Index1M,$H3371)</f>
        <v>63258</v>
      </c>
      <c r="J3371" s="52">
        <f>IFERROR(_xll.qlIndexFixing(Index1M,$H3371,TRUE,_xll.ohTrigger(RecalcTrigger,Trigger1M)),NA())</f>
        <v>1.8522227833136687E-2</v>
      </c>
      <c r="K3371" s="52">
        <f>IFERROR(_xll.qlIndexFixing(ONIndex1M,I3371,TRUE,_xll.ohTrigger(RecalcTrigger,Trigger1M)),NA())</f>
        <v>1.8508899592690753E-2</v>
      </c>
      <c r="L3371" s="52">
        <f>IFERROR(_xll.qlIndexFixing(Index3M,H3371,TRUE,_xll.ohTrigger(RecalcTrigger,Trigger3M)),NA())</f>
        <v>2.0093393673890729E-2</v>
      </c>
      <c r="M3371" s="52">
        <f>IFERROR(_xll.qlIndexFixing(ONIndex3M,I3371,TRUE,_xll.ohTrigger(RecalcTrigger,Trigger3M)),NA())</f>
        <v>2.0042539815401383E-2</v>
      </c>
      <c r="N3371" s="52">
        <f>IFERROR(_xll.qlIndexFixing(Index6M,$H3371,TRUE,_xll.ohTrigger(RecalcTrigger,Trigger6M)),NA())</f>
        <v>2.1659374703772192E-2</v>
      </c>
      <c r="O3371" s="52">
        <f>IFERROR(_xll.qlIndexFixing(ONIndex6M,I3371,TRUE,_xll.ohTrigger(RecalcTrigger,Trigger6M)),NA())</f>
        <v>2.1541629250974026E-2</v>
      </c>
      <c r="P3371" s="52">
        <f>IFERROR(_xll.qlIndexFixing(Index1Y,$H3371,TRUE,_xll.ohTrigger(RecalcTrigger,Trigger1Y)),NA())</f>
        <v>2.359538866966375E-2</v>
      </c>
      <c r="Q3371" s="52">
        <f>IFERROR(_xll.qlIndexFixing(ONIndex1Y,I3371,TRUE,_xll.ohTrigger(RecalcTrigger,Trigger1Y)),NA())</f>
        <v>2.3317968922063059E-2</v>
      </c>
    </row>
    <row r="3372" spans="2:17" x14ac:dyDescent="0.2">
      <c r="B3372" s="46" t="s">
        <v>51</v>
      </c>
      <c r="D3372" s="49">
        <f>_xll.qlCalendarAdvance(LocalCalendar,$D3371,B3372,"f",FALSE)</f>
        <v>63283</v>
      </c>
      <c r="E3372" s="49">
        <f>_xll.qlInterestRateIndexValueDate(IndexON,D3372)</f>
        <v>63283</v>
      </c>
      <c r="F3372" s="52">
        <f>IFERROR(_xll.qlIndexFixing(IndexON,D3372,TRUE,_xll.ohTrigger(RecalcTrigger,TriggerON)),NA())</f>
        <v>1.656125699202704E-2</v>
      </c>
      <c r="H3372" s="49">
        <f>_xll.qlCalendarAdvance(IborCalendar,$H3371,B3372,"f",FALSE)</f>
        <v>63263</v>
      </c>
      <c r="I3372" s="49">
        <f>_xll.qlInterestRateIndexValueDate(Index1M,$H3372)</f>
        <v>63265</v>
      </c>
      <c r="J3372" s="52">
        <f>IFERROR(_xll.qlIndexFixing(Index1M,$H3372,TRUE,_xll.ohTrigger(RecalcTrigger,Trigger1M)),NA())</f>
        <v>1.8522227833136687E-2</v>
      </c>
      <c r="K3372" s="52">
        <f>IFERROR(_xll.qlIndexFixing(ONIndex1M,I3372,TRUE,_xll.ohTrigger(RecalcTrigger,Trigger1M)),NA())</f>
        <v>1.8508899592690753E-2</v>
      </c>
      <c r="L3372" s="52">
        <f>IFERROR(_xll.qlIndexFixing(Index3M,H3372,TRUE,_xll.ohTrigger(RecalcTrigger,Trigger3M)),NA())</f>
        <v>2.0093393673890729E-2</v>
      </c>
      <c r="M3372" s="52">
        <f>IFERROR(_xll.qlIndexFixing(ONIndex3M,I3372,TRUE,_xll.ohTrigger(RecalcTrigger,Trigger3M)),NA())</f>
        <v>2.0042539815348093E-2</v>
      </c>
      <c r="N3372" s="52">
        <f>IFERROR(_xll.qlIndexFixing(Index6M,$H3372,TRUE,_xll.ohTrigger(RecalcTrigger,Trigger6M)),NA())</f>
        <v>2.165937664987817E-2</v>
      </c>
      <c r="O3372" s="52">
        <f>IFERROR(_xll.qlIndexFixing(ONIndex6M,I3372,TRUE,_xll.ohTrigger(RecalcTrigger,Trigger6M)),NA())</f>
        <v>2.154163134191478E-2</v>
      </c>
      <c r="P3372" s="52">
        <f>IFERROR(_xll.qlIndexFixing(Index1Y,$H3372,TRUE,_xll.ohTrigger(RecalcTrigger,Trigger1Y)),NA())</f>
        <v>2.3595402387872007E-2</v>
      </c>
      <c r="Q3372" s="52">
        <f>IFERROR(_xll.qlIndexFixing(ONIndex1Y,I3372,TRUE,_xll.ohTrigger(RecalcTrigger,Trigger1Y)),NA())</f>
        <v>2.3317984847617268E-2</v>
      </c>
    </row>
    <row r="3373" spans="2:17" x14ac:dyDescent="0.2">
      <c r="B3373" s="46" t="s">
        <v>51</v>
      </c>
      <c r="D3373" s="49">
        <f>_xll.qlCalendarAdvance(LocalCalendar,$D3372,B3373,"f",FALSE)</f>
        <v>63290</v>
      </c>
      <c r="E3373" s="49">
        <f>_xll.qlInterestRateIndexValueDate(IndexON,D3373)</f>
        <v>63290</v>
      </c>
      <c r="F3373" s="52">
        <f>IFERROR(_xll.qlIndexFixing(IndexON,D3373,TRUE,_xll.ohTrigger(RecalcTrigger,TriggerON)),NA())</f>
        <v>1.656125699202704E-2</v>
      </c>
      <c r="H3373" s="49">
        <f>_xll.qlCalendarAdvance(IborCalendar,$H3372,B3373,"f",FALSE)</f>
        <v>63270</v>
      </c>
      <c r="I3373" s="49">
        <f>_xll.qlInterestRateIndexValueDate(Index1M,$H3373)</f>
        <v>63276</v>
      </c>
      <c r="J3373" s="52">
        <f>IFERROR(_xll.qlIndexFixing(Index1M,$H3373,TRUE,_xll.ohTrigger(RecalcTrigger,Trigger1M)),NA())</f>
        <v>1.8522227833139265E-2</v>
      </c>
      <c r="K3373" s="52">
        <f>IFERROR(_xll.qlIndexFixing(ONIndex1M,I3373,TRUE,_xll.ohTrigger(RecalcTrigger,Trigger1M)),NA())</f>
        <v>1.8507948064847568E-2</v>
      </c>
      <c r="L3373" s="52">
        <f>IFERROR(_xll.qlIndexFixing(Index3M,H3373,TRUE,_xll.ohTrigger(RecalcTrigger,Trigger3M)),NA())</f>
        <v>2.0092274159292427E-2</v>
      </c>
      <c r="M3373" s="52">
        <f>IFERROR(_xll.qlIndexFixing(ONIndex3M,I3373,TRUE,_xll.ohTrigger(RecalcTrigger,Trigger3M)),NA())</f>
        <v>2.0041424076140402E-2</v>
      </c>
      <c r="N3373" s="52">
        <f>IFERROR(_xll.qlIndexFixing(Index6M,$H3373,TRUE,_xll.ohTrigger(RecalcTrigger,Trigger6M)),NA())</f>
        <v>2.1658730398248022E-2</v>
      </c>
      <c r="O3373" s="52">
        <f>IFERROR(_xll.qlIndexFixing(ONIndex6M,I3373,TRUE,_xll.ohTrigger(RecalcTrigger,Trigger6M)),NA())</f>
        <v>2.1540345429977847E-2</v>
      </c>
      <c r="P3373" s="52">
        <f>IFERROR(_xll.qlIndexFixing(Index1Y,$H3373,TRUE,_xll.ohTrigger(RecalcTrigger,Trigger1Y)),NA())</f>
        <v>2.3593887745034816E-2</v>
      </c>
      <c r="Q3373" s="52">
        <f>IFERROR(_xll.qlIndexFixing(ONIndex1Y,I3373,TRUE,_xll.ohTrigger(RecalcTrigger,Trigger1Y)),NA())</f>
        <v>2.3316497233931699E-2</v>
      </c>
    </row>
    <row r="3374" spans="2:17" x14ac:dyDescent="0.2">
      <c r="B3374" s="46" t="s">
        <v>51</v>
      </c>
      <c r="D3374" s="49">
        <f>_xll.qlCalendarAdvance(LocalCalendar,$D3373,B3374,"f",FALSE)</f>
        <v>63297</v>
      </c>
      <c r="E3374" s="49">
        <f>_xll.qlInterestRateIndexValueDate(IndexON,D3374)</f>
        <v>63297</v>
      </c>
      <c r="F3374" s="52">
        <f>IFERROR(_xll.qlIndexFixing(IndexON,D3374,TRUE,_xll.ohTrigger(RecalcTrigger,TriggerON)),NA())</f>
        <v>1.6561256992106976E-2</v>
      </c>
      <c r="H3374" s="49">
        <f>_xll.qlCalendarAdvance(IborCalendar,$H3373,B3374,"f",FALSE)</f>
        <v>63277</v>
      </c>
      <c r="I3374" s="49">
        <f>_xll.qlInterestRateIndexValueDate(Index1M,$H3374)</f>
        <v>63279</v>
      </c>
      <c r="J3374" s="52">
        <f>IFERROR(_xll.qlIndexFixing(Index1M,$H3374,TRUE,_xll.ohTrigger(RecalcTrigger,Trigger1M)),NA())</f>
        <v>1.8520799195461519E-2</v>
      </c>
      <c r="K3374" s="52">
        <f>IFERROR(_xll.qlIndexFixing(ONIndex1M,I3374,TRUE,_xll.ohTrigger(RecalcTrigger,Trigger1M)),NA())</f>
        <v>1.8508899592717398E-2</v>
      </c>
      <c r="L3374" s="52">
        <f>IFERROR(_xll.qlIndexFixing(Index3M,H3374,TRUE,_xll.ohTrigger(RecalcTrigger,Trigger3M)),NA())</f>
        <v>2.0091714433166406E-2</v>
      </c>
      <c r="M3374" s="52">
        <f>IFERROR(_xll.qlIndexFixing(ONIndex3M,I3374,TRUE,_xll.ohTrigger(RecalcTrigger,Trigger3M)),NA())</f>
        <v>2.0042539815374738E-2</v>
      </c>
      <c r="N3374" s="52">
        <f>IFERROR(_xll.qlIndexFixing(Index6M,$H3374,TRUE,_xll.ohTrigger(RecalcTrigger,Trigger6M)),NA())</f>
        <v>2.1657432730762927E-2</v>
      </c>
      <c r="O3374" s="52">
        <f>IFERROR(_xll.qlIndexFixing(ONIndex6M,I3374,TRUE,_xll.ohTrigger(RecalcTrigger,Trigger6M)),NA())</f>
        <v>2.1541635485453625E-2</v>
      </c>
      <c r="P3374" s="52">
        <f>IFERROR(_xll.qlIndexFixing(Index1Y,$H3374,TRUE,_xll.ohTrigger(RecalcTrigger,Trigger1Y)),NA())</f>
        <v>2.3593125584255224E-2</v>
      </c>
      <c r="Q3374" s="52">
        <f>IFERROR(_xll.qlIndexFixing(ONIndex1Y,I3374,TRUE,_xll.ohTrigger(RecalcTrigger,Trigger1Y)),NA())</f>
        <v>2.3318016407198883E-2</v>
      </c>
    </row>
    <row r="3375" spans="2:17" x14ac:dyDescent="0.2">
      <c r="B3375" s="46" t="s">
        <v>51</v>
      </c>
      <c r="D3375" s="49">
        <f>_xll.qlCalendarAdvance(LocalCalendar,$D3374,B3375,"f",FALSE)</f>
        <v>63304</v>
      </c>
      <c r="E3375" s="49">
        <f>_xll.qlInterestRateIndexValueDate(IndexON,D3375)</f>
        <v>63304</v>
      </c>
      <c r="F3375" s="52">
        <f>IFERROR(_xll.qlIndexFixing(IndexON,D3375,TRUE,_xll.ohTrigger(RecalcTrigger,TriggerON)),NA())</f>
        <v>1.656125699202704E-2</v>
      </c>
      <c r="H3375" s="49">
        <f>_xll.qlCalendarAdvance(IborCalendar,$H3374,B3375,"f",FALSE)</f>
        <v>63284</v>
      </c>
      <c r="I3375" s="49">
        <f>_xll.qlInterestRateIndexValueDate(Index1M,$H3375)</f>
        <v>63286</v>
      </c>
      <c r="J3375" s="52">
        <f>IFERROR(_xll.qlIndexFixing(Index1M,$H3375,TRUE,_xll.ohTrigger(RecalcTrigger,Trigger1M)),NA())</f>
        <v>1.8522227833136687E-2</v>
      </c>
      <c r="K3375" s="52">
        <f>IFERROR(_xll.qlIndexFixing(ONIndex1M,I3375,TRUE,_xll.ohTrigger(RecalcTrigger,Trigger1M)),NA())</f>
        <v>1.8508899592690753E-2</v>
      </c>
      <c r="L3375" s="52">
        <f>IFERROR(_xll.qlIndexFixing(Index3M,H3375,TRUE,_xll.ohTrigger(RecalcTrigger,Trigger3M)),NA())</f>
        <v>2.0091714433167283E-2</v>
      </c>
      <c r="M3375" s="52">
        <f>IFERROR(_xll.qlIndexFixing(ONIndex3M,I3375,TRUE,_xll.ohTrigger(RecalcTrigger,Trigger3M)),NA())</f>
        <v>2.0042539815374738E-2</v>
      </c>
      <c r="N3375" s="52">
        <f>IFERROR(_xll.qlIndexFixing(Index6M,$H3375,TRUE,_xll.ohTrigger(RecalcTrigger,Trigger6M)),NA())</f>
        <v>2.1660031719217262E-2</v>
      </c>
      <c r="O3375" s="52">
        <f>IFERROR(_xll.qlIndexFixing(ONIndex6M,I3375,TRUE,_xll.ohTrigger(RecalcTrigger,Trigger6M)),NA())</f>
        <v>2.1541637538105007E-2</v>
      </c>
      <c r="P3375" s="52">
        <f>IFERROR(_xll.qlIndexFixing(Index1Y,$H3375,TRUE,_xll.ohTrigger(RecalcTrigger,Trigger1Y)),NA())</f>
        <v>2.3595442945436289E-2</v>
      </c>
      <c r="Q3375" s="52">
        <f>IFERROR(_xll.qlIndexFixing(ONIndex1Y,I3375,TRUE,_xll.ohTrigger(RecalcTrigger,Trigger1Y)),NA())</f>
        <v>2.3318032041172998E-2</v>
      </c>
    </row>
    <row r="3376" spans="2:17" x14ac:dyDescent="0.2">
      <c r="B3376" s="46" t="s">
        <v>51</v>
      </c>
      <c r="D3376" s="49">
        <f>_xll.qlCalendarAdvance(LocalCalendar,$D3375,B3376,"f",FALSE)</f>
        <v>63311</v>
      </c>
      <c r="E3376" s="49">
        <f>_xll.qlInterestRateIndexValueDate(IndexON,D3376)</f>
        <v>63311</v>
      </c>
      <c r="F3376" s="52">
        <f>IFERROR(_xll.qlIndexFixing(IndexON,D3376,TRUE,_xll.ohTrigger(RecalcTrigger,TriggerON)),NA())</f>
        <v>1.656125699202704E-2</v>
      </c>
      <c r="H3376" s="49">
        <f>_xll.qlCalendarAdvance(IborCalendar,$H3375,B3376,"f",FALSE)</f>
        <v>63291</v>
      </c>
      <c r="I3376" s="49">
        <f>_xll.qlInterestRateIndexValueDate(Index1M,$H3376)</f>
        <v>63293</v>
      </c>
      <c r="J3376" s="52">
        <f>IFERROR(_xll.qlIndexFixing(Index1M,$H3376,TRUE,_xll.ohTrigger(RecalcTrigger,Trigger1M)),NA())</f>
        <v>1.8522227833136687E-2</v>
      </c>
      <c r="K3376" s="52">
        <f>IFERROR(_xll.qlIndexFixing(ONIndex1M,I3376,TRUE,_xll.ohTrigger(RecalcTrigger,Trigger1M)),NA())</f>
        <v>1.8508899592690753E-2</v>
      </c>
      <c r="L3376" s="52">
        <f>IFERROR(_xll.qlIndexFixing(Index3M,H3376,TRUE,_xll.ohTrigger(RecalcTrigger,Trigger3M)),NA())</f>
        <v>2.0091714433166406E-2</v>
      </c>
      <c r="M3376" s="52">
        <f>IFERROR(_xll.qlIndexFixing(ONIndex3M,I3376,TRUE,_xll.ohTrigger(RecalcTrigger,Trigger3M)),NA())</f>
        <v>2.0042539815348093E-2</v>
      </c>
      <c r="N3376" s="52">
        <f>IFERROR(_xll.qlIndexFixing(Index6M,$H3376,TRUE,_xll.ohTrigger(RecalcTrigger,Trigger6M)),NA())</f>
        <v>2.1659384305296524E-2</v>
      </c>
      <c r="O3376" s="52">
        <f>IFERROR(_xll.qlIndexFixing(ONIndex6M,I3376,TRUE,_xll.ohTrigger(RecalcTrigger,Trigger6M)),NA())</f>
        <v>2.154163957796662E-2</v>
      </c>
      <c r="P3376" s="52">
        <f>IFERROR(_xll.qlIndexFixing(Index1Y,$H3376,TRUE,_xll.ohTrigger(RecalcTrigger,Trigger1Y)),NA())</f>
        <v>2.3596224298875371E-2</v>
      </c>
      <c r="Q3376" s="52">
        <f>IFERROR(_xll.qlIndexFixing(ONIndex1Y,I3376,TRUE,_xll.ohTrigger(RecalcTrigger,Trigger1Y)),NA())</f>
        <v>2.3318047577998158E-2</v>
      </c>
    </row>
    <row r="3377" spans="2:17" x14ac:dyDescent="0.2">
      <c r="B3377" s="46" t="s">
        <v>51</v>
      </c>
      <c r="D3377" s="49">
        <f>_xll.qlCalendarAdvance(LocalCalendar,$D3376,B3377,"f",FALSE)</f>
        <v>63318</v>
      </c>
      <c r="E3377" s="49">
        <f>_xll.qlInterestRateIndexValueDate(IndexON,D3377)</f>
        <v>63318</v>
      </c>
      <c r="F3377" s="52">
        <f>IFERROR(_xll.qlIndexFixing(IndexON,D3377,TRUE,_xll.ohTrigger(RecalcTrigger,TriggerON)),NA())</f>
        <v>1.656125699202704E-2</v>
      </c>
      <c r="H3377" s="49">
        <f>_xll.qlCalendarAdvance(IborCalendar,$H3376,B3377,"f",FALSE)</f>
        <v>63298</v>
      </c>
      <c r="I3377" s="49">
        <f>_xll.qlInterestRateIndexValueDate(Index1M,$H3377)</f>
        <v>63300</v>
      </c>
      <c r="J3377" s="52">
        <f>IFERROR(_xll.qlIndexFixing(Index1M,$H3377,TRUE,_xll.ohTrigger(RecalcTrigger,Trigger1M)),NA())</f>
        <v>1.8522227833136687E-2</v>
      </c>
      <c r="K3377" s="52">
        <f>IFERROR(_xll.qlIndexFixing(ONIndex1M,I3377,TRUE,_xll.ohTrigger(RecalcTrigger,Trigger1M)),NA())</f>
        <v>1.8508899592717398E-2</v>
      </c>
      <c r="L3377" s="52">
        <f>IFERROR(_xll.qlIndexFixing(Index3M,H3377,TRUE,_xll.ohTrigger(RecalcTrigger,Trigger3M)),NA())</f>
        <v>2.0091714433166406E-2</v>
      </c>
      <c r="M3377" s="52">
        <f>IFERROR(_xll.qlIndexFixing(ONIndex3M,I3377,TRUE,_xll.ohTrigger(RecalcTrigger,Trigger3M)),NA())</f>
        <v>2.0042539815401383E-2</v>
      </c>
      <c r="N3377" s="52">
        <f>IFERROR(_xll.qlIndexFixing(Index6M,$H3377,TRUE,_xll.ohTrigger(RecalcTrigger,Trigger6M)),NA())</f>
        <v>2.1659386186900585E-2</v>
      </c>
      <c r="O3377" s="52">
        <f>IFERROR(_xll.qlIndexFixing(ONIndex6M,I3377,TRUE,_xll.ohTrigger(RecalcTrigger,Trigger6M)),NA())</f>
        <v>2.1541641605065109E-2</v>
      </c>
      <c r="P3377" s="52">
        <f>IFERROR(_xll.qlIndexFixing(Index1Y,$H3377,TRUE,_xll.ohTrigger(RecalcTrigger,Trigger1Y)),NA())</f>
        <v>2.3595469486262066E-2</v>
      </c>
      <c r="Q3377" s="52">
        <f>IFERROR(_xll.qlIndexFixing(ONIndex1Y,I3377,TRUE,_xll.ohTrigger(RecalcTrigger,Trigger1Y)),NA())</f>
        <v>2.3318063017594426E-2</v>
      </c>
    </row>
    <row r="3378" spans="2:17" x14ac:dyDescent="0.2">
      <c r="B3378" s="46" t="s">
        <v>51</v>
      </c>
      <c r="D3378" s="49">
        <f>_xll.qlCalendarAdvance(LocalCalendar,$D3377,B3378,"f",FALSE)</f>
        <v>63325</v>
      </c>
      <c r="E3378" s="49">
        <f>_xll.qlInterestRateIndexValueDate(IndexON,D3378)</f>
        <v>63325</v>
      </c>
      <c r="F3378" s="52">
        <f>IFERROR(_xll.qlIndexFixing(IndexON,D3378,TRUE,_xll.ohTrigger(RecalcTrigger,TriggerON)),NA())</f>
        <v>1.656125699202704E-2</v>
      </c>
      <c r="H3378" s="49">
        <f>_xll.qlCalendarAdvance(IborCalendar,$H3377,B3378,"f",FALSE)</f>
        <v>63305</v>
      </c>
      <c r="I3378" s="49">
        <f>_xll.qlInterestRateIndexValueDate(Index1M,$H3378)</f>
        <v>63307</v>
      </c>
      <c r="J3378" s="52">
        <f>IFERROR(_xll.qlIndexFixing(Index1M,$H3378,TRUE,_xll.ohTrigger(RecalcTrigger,Trigger1M)),NA())</f>
        <v>1.8523180339876755E-2</v>
      </c>
      <c r="K3378" s="52">
        <f>IFERROR(_xll.qlIndexFixing(ONIndex1M,I3378,TRUE,_xll.ohTrigger(RecalcTrigger,Trigger1M)),NA())</f>
        <v>1.8509375381072779E-2</v>
      </c>
      <c r="L3378" s="52">
        <f>IFERROR(_xll.qlIndexFixing(Index3M,H3378,TRUE,_xll.ohTrigger(RecalcTrigger,Trigger3M)),NA())</f>
        <v>2.0093393673891579E-2</v>
      </c>
      <c r="M3378" s="52">
        <f>IFERROR(_xll.qlIndexFixing(ONIndex3M,I3378,TRUE,_xll.ohTrigger(RecalcTrigger,Trigger3M)),NA())</f>
        <v>2.0043097716067049E-2</v>
      </c>
      <c r="N3378" s="52">
        <f>IFERROR(_xll.qlIndexFixing(Index6M,$H3378,TRUE,_xll.ohTrigger(RecalcTrigger,Trigger6M)),NA())</f>
        <v>2.1660037361601887E-2</v>
      </c>
      <c r="O3378" s="52">
        <f>IFERROR(_xll.qlIndexFixing(ONIndex6M,I3378,TRUE,_xll.ohTrigger(RecalcTrigger,Trigger6M)),NA())</f>
        <v>2.1542288240390395E-2</v>
      </c>
      <c r="P3378" s="52">
        <f>IFERROR(_xll.qlIndexFixing(Index1Y,$H3378,TRUE,_xll.ohTrigger(RecalcTrigger,Trigger1Y)),NA())</f>
        <v>2.3595482607409395E-2</v>
      </c>
      <c r="Q3378" s="52">
        <f>IFERROR(_xll.qlIndexFixing(ONIndex1Y,I3378,TRUE,_xll.ohTrigger(RecalcTrigger,Trigger1Y)),NA())</f>
        <v>2.3318834603489602E-2</v>
      </c>
    </row>
    <row r="3379" spans="2:17" x14ac:dyDescent="0.2">
      <c r="B3379" s="46" t="s">
        <v>51</v>
      </c>
      <c r="D3379" s="49">
        <f>_xll.qlCalendarAdvance(LocalCalendar,$D3378,B3379,"f",FALSE)</f>
        <v>63332</v>
      </c>
      <c r="E3379" s="49">
        <f>_xll.qlInterestRateIndexValueDate(IndexON,D3379)</f>
        <v>63332</v>
      </c>
      <c r="F3379" s="52">
        <f>IFERROR(_xll.qlIndexFixing(IndexON,D3379,TRUE,_xll.ohTrigger(RecalcTrigger,TriggerON)),NA())</f>
        <v>1.656125699202704E-2</v>
      </c>
      <c r="H3379" s="49">
        <f>_xll.qlCalendarAdvance(IborCalendar,$H3378,B3379,"f",FALSE)</f>
        <v>63312</v>
      </c>
      <c r="I3379" s="49">
        <f>_xll.qlInterestRateIndexValueDate(Index1M,$H3379)</f>
        <v>63314</v>
      </c>
      <c r="J3379" s="52">
        <f>IFERROR(_xll.qlIndexFixing(Index1M,$H3379,TRUE,_xll.ohTrigger(RecalcTrigger,Trigger1M)),NA())</f>
        <v>1.8522227833136687E-2</v>
      </c>
      <c r="K3379" s="52">
        <f>IFERROR(_xll.qlIndexFixing(ONIndex1M,I3379,TRUE,_xll.ohTrigger(RecalcTrigger,Trigger1M)),NA())</f>
        <v>1.8508899592690753E-2</v>
      </c>
      <c r="L3379" s="52">
        <f>IFERROR(_xll.qlIndexFixing(Index3M,H3379,TRUE,_xll.ohTrigger(RecalcTrigger,Trigger3M)),NA())</f>
        <v>2.0093393673890729E-2</v>
      </c>
      <c r="M3379" s="52">
        <f>IFERROR(_xll.qlIndexFixing(ONIndex3M,I3379,TRUE,_xll.ohTrigger(RecalcTrigger,Trigger3M)),NA())</f>
        <v>2.0042539815348093E-2</v>
      </c>
      <c r="N3379" s="52">
        <f>IFERROR(_xll.qlIndexFixing(Index6M,$H3379,TRUE,_xll.ohTrigger(RecalcTrigger,Trigger6M)),NA())</f>
        <v>2.1659389911406261E-2</v>
      </c>
      <c r="O3379" s="52">
        <f>IFERROR(_xll.qlIndexFixing(ONIndex6M,I3379,TRUE,_xll.ohTrigger(RecalcTrigger,Trigger6M)),NA())</f>
        <v>2.1541645620972716E-2</v>
      </c>
      <c r="P3379" s="52">
        <f>IFERROR(_xll.qlIndexFixing(Index1Y,$H3379,TRUE,_xll.ohTrigger(RecalcTrigger,Trigger1Y)),NA())</f>
        <v>2.3596263643542462E-2</v>
      </c>
      <c r="Q3379" s="52">
        <f>IFERROR(_xll.qlIndexFixing(ONIndex1Y,I3379,TRUE,_xll.ohTrigger(RecalcTrigger,Trigger1Y)),NA())</f>
        <v>2.3318093605206869E-2</v>
      </c>
    </row>
    <row r="3380" spans="2:17" x14ac:dyDescent="0.2">
      <c r="B3380" s="46" t="s">
        <v>51</v>
      </c>
      <c r="D3380" s="49">
        <f>_xll.qlCalendarAdvance(LocalCalendar,$D3379,B3380,"f",FALSE)</f>
        <v>63339</v>
      </c>
      <c r="E3380" s="49">
        <f>_xll.qlInterestRateIndexValueDate(IndexON,D3380)</f>
        <v>63339</v>
      </c>
      <c r="F3380" s="52">
        <f>IFERROR(_xll.qlIndexFixing(IndexON,D3380,TRUE,_xll.ohTrigger(RecalcTrigger,TriggerON)),NA())</f>
        <v>1.656125699202704E-2</v>
      </c>
      <c r="H3380" s="49">
        <f>_xll.qlCalendarAdvance(IborCalendar,$H3379,B3380,"f",FALSE)</f>
        <v>63319</v>
      </c>
      <c r="I3380" s="49">
        <f>_xll.qlInterestRateIndexValueDate(Index1M,$H3380)</f>
        <v>63321</v>
      </c>
      <c r="J3380" s="52">
        <f>IFERROR(_xll.qlIndexFixing(Index1M,$H3380,TRUE,_xll.ohTrigger(RecalcTrigger,Trigger1M)),NA())</f>
        <v>1.8522227833136687E-2</v>
      </c>
      <c r="K3380" s="52">
        <f>IFERROR(_xll.qlIndexFixing(ONIndex1M,I3380,TRUE,_xll.ohTrigger(RecalcTrigger,Trigger1M)),NA())</f>
        <v>1.8508899592690753E-2</v>
      </c>
      <c r="L3380" s="52">
        <f>IFERROR(_xll.qlIndexFixing(Index3M,H3380,TRUE,_xll.ohTrigger(RecalcTrigger,Trigger3M)),NA())</f>
        <v>2.0093393673890729E-2</v>
      </c>
      <c r="M3380" s="52">
        <f>IFERROR(_xll.qlIndexFixing(ONIndex3M,I3380,TRUE,_xll.ohTrigger(RecalcTrigger,Trigger3M)),NA())</f>
        <v>2.0042539815374738E-2</v>
      </c>
      <c r="N3380" s="52">
        <f>IFERROR(_xll.qlIndexFixing(Index6M,$H3380,TRUE,_xll.ohTrigger(RecalcTrigger,Trigger6M)),NA())</f>
        <v>2.1659391754309174E-2</v>
      </c>
      <c r="O3380" s="52">
        <f>IFERROR(_xll.qlIndexFixing(ONIndex6M,I3380,TRUE,_xll.ohTrigger(RecalcTrigger,Trigger6M)),NA())</f>
        <v>2.1541647609808479E-2</v>
      </c>
      <c r="P3380" s="52">
        <f>IFERROR(_xll.qlIndexFixing(Index1Y,$H3380,TRUE,_xll.ohTrigger(RecalcTrigger,Trigger1Y)),NA())</f>
        <v>2.3595508551174461E-2</v>
      </c>
      <c r="Q3380" s="52">
        <f>IFERROR(_xll.qlIndexFixing(ONIndex1Y,I3380,TRUE,_xll.ohTrigger(RecalcTrigger,Trigger1Y)),NA())</f>
        <v>2.3318108753276334E-2</v>
      </c>
    </row>
    <row r="3381" spans="2:17" x14ac:dyDescent="0.2">
      <c r="B3381" s="46" t="s">
        <v>51</v>
      </c>
      <c r="D3381" s="49">
        <f>_xll.qlCalendarAdvance(LocalCalendar,$D3380,B3381,"f",FALSE)</f>
        <v>63346</v>
      </c>
      <c r="E3381" s="49">
        <f>_xll.qlInterestRateIndexValueDate(IndexON,D3381)</f>
        <v>63346</v>
      </c>
      <c r="F3381" s="52">
        <f>IFERROR(_xll.qlIndexFixing(IndexON,D3381,TRUE,_xll.ohTrigger(RecalcTrigger,TriggerON)),NA())</f>
        <v>1.6561256992106976E-2</v>
      </c>
      <c r="H3381" s="49">
        <f>_xll.qlCalendarAdvance(IborCalendar,$H3380,B3381,"f",FALSE)</f>
        <v>63326</v>
      </c>
      <c r="I3381" s="49">
        <f>_xll.qlInterestRateIndexValueDate(Index1M,$H3381)</f>
        <v>63328</v>
      </c>
      <c r="J3381" s="52">
        <f>IFERROR(_xll.qlIndexFixing(Index1M,$H3381,TRUE,_xll.ohTrigger(RecalcTrigger,Trigger1M)),NA())</f>
        <v>1.8522227833136687E-2</v>
      </c>
      <c r="K3381" s="52">
        <f>IFERROR(_xll.qlIndexFixing(ONIndex1M,I3381,TRUE,_xll.ohTrigger(RecalcTrigger,Trigger1M)),NA())</f>
        <v>1.8508899592690753E-2</v>
      </c>
      <c r="L3381" s="52">
        <f>IFERROR(_xll.qlIndexFixing(Index3M,H3381,TRUE,_xll.ohTrigger(RecalcTrigger,Trigger3M)),NA())</f>
        <v>2.0093393673890729E-2</v>
      </c>
      <c r="M3381" s="52">
        <f>IFERROR(_xll.qlIndexFixing(ONIndex3M,I3381,TRUE,_xll.ohTrigger(RecalcTrigger,Trigger3M)),NA())</f>
        <v>2.0042539815374738E-2</v>
      </c>
      <c r="N3381" s="52">
        <f>IFERROR(_xll.qlIndexFixing(Index6M,$H3381,TRUE,_xll.ohTrigger(RecalcTrigger,Trigger6M)),NA())</f>
        <v>2.1659393584312566E-2</v>
      </c>
      <c r="O3381" s="52">
        <f>IFERROR(_xll.qlIndexFixing(ONIndex6M,I3381,TRUE,_xll.ohTrigger(RecalcTrigger,Trigger6M)),NA())</f>
        <v>2.1541649585934408E-2</v>
      </c>
      <c r="P3381" s="52">
        <f>IFERROR(_xll.qlIndexFixing(Index1Y,$H3381,TRUE,_xll.ohTrigger(RecalcTrigger,Trigger1Y)),NA())</f>
        <v>2.3595521373791544E-2</v>
      </c>
      <c r="Q3381" s="52">
        <f>IFERROR(_xll.qlIndexFixing(ONIndex1Y,I3381,TRUE,_xll.ohTrigger(RecalcTrigger,Trigger1Y)),NA())</f>
        <v>2.3318123804143553E-2</v>
      </c>
    </row>
    <row r="3382" spans="2:17" x14ac:dyDescent="0.2">
      <c r="B3382" s="46" t="s">
        <v>51</v>
      </c>
      <c r="D3382" s="49">
        <f>_xll.qlCalendarAdvance(LocalCalendar,$D3381,B3382,"f",FALSE)</f>
        <v>63353</v>
      </c>
      <c r="E3382" s="49">
        <f>_xll.qlInterestRateIndexValueDate(IndexON,D3382)</f>
        <v>63353</v>
      </c>
      <c r="F3382" s="52">
        <f>IFERROR(_xll.qlIndexFixing(IndexON,D3382,TRUE,_xll.ohTrigger(RecalcTrigger,TriggerON)),NA())</f>
        <v>1.656125699202704E-2</v>
      </c>
      <c r="H3382" s="49">
        <f>_xll.qlCalendarAdvance(IborCalendar,$H3381,B3382,"f",FALSE)</f>
        <v>63333</v>
      </c>
      <c r="I3382" s="49">
        <f>_xll.qlInterestRateIndexValueDate(Index1M,$H3382)</f>
        <v>63335</v>
      </c>
      <c r="J3382" s="52">
        <f>IFERROR(_xll.qlIndexFixing(Index1M,$H3382,TRUE,_xll.ohTrigger(RecalcTrigger,Trigger1M)),NA())</f>
        <v>1.8522227833139265E-2</v>
      </c>
      <c r="K3382" s="52">
        <f>IFERROR(_xll.qlIndexFixing(ONIndex1M,I3382,TRUE,_xll.ohTrigger(RecalcTrigger,Trigger1M)),NA())</f>
        <v>1.8509375381072779E-2</v>
      </c>
      <c r="L3382" s="52">
        <f>IFERROR(_xll.qlIndexFixing(Index3M,H3382,TRUE,_xll.ohTrigger(RecalcTrigger,Trigger3M)),NA())</f>
        <v>2.0093953462365619E-2</v>
      </c>
      <c r="M3382" s="52">
        <f>IFERROR(_xll.qlIndexFixing(ONIndex3M,I3382,TRUE,_xll.ohTrigger(RecalcTrigger,Trigger3M)),NA())</f>
        <v>2.0043097716087033E-2</v>
      </c>
      <c r="N3382" s="52">
        <f>IFERROR(_xll.qlIndexFixing(Index6M,$H3382,TRUE,_xll.ohTrigger(RecalcTrigger,Trigger6M)),NA())</f>
        <v>2.1659395401414278E-2</v>
      </c>
      <c r="O3382" s="52">
        <f>IFERROR(_xll.qlIndexFixing(ONIndex6M,I3382,TRUE,_xll.ohTrigger(RecalcTrigger,Trigger6M)),NA())</f>
        <v>2.1542296167009756E-2</v>
      </c>
      <c r="P3382" s="52">
        <f>IFERROR(_xll.qlIndexFixing(Index1Y,$H3382,TRUE,_xll.ohTrigger(RecalcTrigger,Trigger1Y)),NA())</f>
        <v>2.3596302092560344E-2</v>
      </c>
      <c r="Q3382" s="52">
        <f>IFERROR(_xll.qlIndexFixing(ONIndex1Y,I3382,TRUE,_xll.ohTrigger(RecalcTrigger,Trigger1Y)),NA())</f>
        <v>2.3318894977395477E-2</v>
      </c>
    </row>
    <row r="3383" spans="2:17" x14ac:dyDescent="0.2">
      <c r="B3383" s="46" t="s">
        <v>51</v>
      </c>
      <c r="D3383" s="49">
        <f>_xll.qlCalendarAdvance(LocalCalendar,$D3382,B3383,"f",FALSE)</f>
        <v>63360</v>
      </c>
      <c r="E3383" s="49">
        <f>_xll.qlInterestRateIndexValueDate(IndexON,D3383)</f>
        <v>63360</v>
      </c>
      <c r="F3383" s="52">
        <f>IFERROR(_xll.qlIndexFixing(IndexON,D3383,TRUE,_xll.ohTrigger(RecalcTrigger,TriggerON)),NA())</f>
        <v>1.656125699202704E-2</v>
      </c>
      <c r="H3383" s="49">
        <f>_xll.qlCalendarAdvance(IborCalendar,$H3382,B3383,"f",FALSE)</f>
        <v>63340</v>
      </c>
      <c r="I3383" s="49">
        <f>_xll.qlInterestRateIndexValueDate(Index1M,$H3383)</f>
        <v>63342</v>
      </c>
      <c r="J3383" s="52">
        <f>IFERROR(_xll.qlIndexFixing(Index1M,$H3383,TRUE,_xll.ohTrigger(RecalcTrigger,Trigger1M)),NA())</f>
        <v>1.8522227833139265E-2</v>
      </c>
      <c r="K3383" s="52">
        <f>IFERROR(_xll.qlIndexFixing(ONIndex1M,I3383,TRUE,_xll.ohTrigger(RecalcTrigger,Trigger1M)),NA())</f>
        <v>1.8508899592690753E-2</v>
      </c>
      <c r="L3383" s="52">
        <f>IFERROR(_xll.qlIndexFixing(Index3M,H3383,TRUE,_xll.ohTrigger(RecalcTrigger,Trigger3M)),NA())</f>
        <v>2.009395346236478E-2</v>
      </c>
      <c r="M3383" s="52">
        <f>IFERROR(_xll.qlIndexFixing(ONIndex3M,I3383,TRUE,_xll.ohTrigger(RecalcTrigger,Trigger3M)),NA())</f>
        <v>2.0042539815374738E-2</v>
      </c>
      <c r="N3383" s="52">
        <f>IFERROR(_xll.qlIndexFixing(Index6M,$H3383,TRUE,_xll.ohTrigger(RecalcTrigger,Trigger6M)),NA())</f>
        <v>2.1659397205616472E-2</v>
      </c>
      <c r="O3383" s="52">
        <f>IFERROR(_xll.qlIndexFixing(ONIndex6M,I3383,TRUE,_xll.ohTrigger(RecalcTrigger,Trigger6M)),NA())</f>
        <v>2.1541653499790314E-2</v>
      </c>
      <c r="P3383" s="52">
        <f>IFERROR(_xll.qlIndexFixing(Index1Y,$H3383,TRUE,_xll.ohTrigger(RecalcTrigger,Trigger1Y)),NA())</f>
        <v>2.3595546720494808E-2</v>
      </c>
      <c r="Q3383" s="52">
        <f>IFERROR(_xll.qlIndexFixing(ONIndex1Y,I3383,TRUE,_xll.ohTrigger(RecalcTrigger,Trigger1Y)),NA())</f>
        <v>2.3318153614217962E-2</v>
      </c>
    </row>
    <row r="3384" spans="2:17" x14ac:dyDescent="0.2">
      <c r="B3384" s="46" t="s">
        <v>51</v>
      </c>
      <c r="D3384" s="49">
        <f>_xll.qlCalendarAdvance(LocalCalendar,$D3383,B3384,"f",FALSE)</f>
        <v>63367</v>
      </c>
      <c r="E3384" s="49">
        <f>_xll.qlInterestRateIndexValueDate(IndexON,D3384)</f>
        <v>63367</v>
      </c>
      <c r="F3384" s="52">
        <f>IFERROR(_xll.qlIndexFixing(IndexON,D3384,TRUE,_xll.ohTrigger(RecalcTrigger,TriggerON)),NA())</f>
        <v>1.656125699202704E-2</v>
      </c>
      <c r="H3384" s="49">
        <f>_xll.qlCalendarAdvance(IborCalendar,$H3383,B3384,"f",FALSE)</f>
        <v>63347</v>
      </c>
      <c r="I3384" s="49">
        <f>_xll.qlInterestRateIndexValueDate(Index1M,$H3384)</f>
        <v>63349</v>
      </c>
      <c r="J3384" s="52">
        <f>IFERROR(_xll.qlIndexFixing(Index1M,$H3384,TRUE,_xll.ohTrigger(RecalcTrigger,Trigger1M)),NA())</f>
        <v>1.8522227833136687E-2</v>
      </c>
      <c r="K3384" s="52">
        <f>IFERROR(_xll.qlIndexFixing(ONIndex1M,I3384,TRUE,_xll.ohTrigger(RecalcTrigger,Trigger1M)),NA())</f>
        <v>1.8508899592717398E-2</v>
      </c>
      <c r="L3384" s="52">
        <f>IFERROR(_xll.qlIndexFixing(Index3M,H3384,TRUE,_xll.ohTrigger(RecalcTrigger,Trigger3M)),NA())</f>
        <v>2.0093393673890729E-2</v>
      </c>
      <c r="M3384" s="52">
        <f>IFERROR(_xll.qlIndexFixing(ONIndex3M,I3384,TRUE,_xll.ohTrigger(RecalcTrigger,Trigger3M)),NA())</f>
        <v>2.0042539815374738E-2</v>
      </c>
      <c r="N3384" s="52">
        <f>IFERROR(_xll.qlIndexFixing(Index6M,$H3384,TRUE,_xll.ohTrigger(RecalcTrigger,Trigger6M)),NA())</f>
        <v>2.165939899691785E-2</v>
      </c>
      <c r="O3384" s="52">
        <f>IFERROR(_xll.qlIndexFixing(ONIndex6M,I3384,TRUE,_xll.ohTrigger(RecalcTrigger,Trigger6M)),NA())</f>
        <v>2.1541655437546936E-2</v>
      </c>
      <c r="P3384" s="52">
        <f>IFERROR(_xll.qlIndexFixing(Index1Y,$H3384,TRUE,_xll.ohTrigger(RecalcTrigger,Trigger1Y)),NA())</f>
        <v>2.3595559244581645E-2</v>
      </c>
      <c r="Q3384" s="52">
        <f>IFERROR(_xll.qlIndexFixing(ONIndex1Y,I3384,TRUE,_xll.ohTrigger(RecalcTrigger,Trigger1Y)),NA())</f>
        <v>2.3318168373531734E-2</v>
      </c>
    </row>
    <row r="3385" spans="2:17" x14ac:dyDescent="0.2">
      <c r="B3385" s="46" t="s">
        <v>51</v>
      </c>
      <c r="D3385" s="49">
        <f>_xll.qlCalendarAdvance(LocalCalendar,$D3384,B3385,"f",FALSE)</f>
        <v>63375</v>
      </c>
      <c r="E3385" s="49">
        <f>_xll.qlInterestRateIndexValueDate(IndexON,D3385)</f>
        <v>63375</v>
      </c>
      <c r="F3385" s="52">
        <f>IFERROR(_xll.qlIndexFixing(IndexON,D3385,TRUE,_xll.ohTrigger(RecalcTrigger,TriggerON)),NA())</f>
        <v>1.656125699202704E-2</v>
      </c>
      <c r="H3385" s="49">
        <f>_xll.qlCalendarAdvance(IborCalendar,$H3384,B3385,"f",FALSE)</f>
        <v>63354</v>
      </c>
      <c r="I3385" s="49">
        <f>_xll.qlInterestRateIndexValueDate(Index1M,$H3385)</f>
        <v>63356</v>
      </c>
      <c r="J3385" s="52">
        <f>IFERROR(_xll.qlIndexFixing(Index1M,$H3385,TRUE,_xll.ohTrigger(RecalcTrigger,Trigger1M)),NA())</f>
        <v>1.8522227833139265E-2</v>
      </c>
      <c r="K3385" s="52">
        <f>IFERROR(_xll.qlIndexFixing(ONIndex1M,I3385,TRUE,_xll.ohTrigger(RecalcTrigger,Trigger1M)),NA())</f>
        <v>1.8508899592690753E-2</v>
      </c>
      <c r="L3385" s="52">
        <f>IFERROR(_xll.qlIndexFixing(Index3M,H3385,TRUE,_xll.ohTrigger(RecalcTrigger,Trigger3M)),NA())</f>
        <v>2.0093393673890729E-2</v>
      </c>
      <c r="M3385" s="52">
        <f>IFERROR(_xll.qlIndexFixing(ONIndex3M,I3385,TRUE,_xll.ohTrigger(RecalcTrigger,Trigger3M)),NA())</f>
        <v>2.0042539815374738E-2</v>
      </c>
      <c r="N3385" s="52">
        <f>IFERROR(_xll.qlIndexFixing(Index6M,$H3385,TRUE,_xll.ohTrigger(RecalcTrigger,Trigger6M)),NA())</f>
        <v>2.1659400775319276E-2</v>
      </c>
      <c r="O3385" s="52">
        <f>IFERROR(_xll.qlIndexFixing(ONIndex6M,I3385,TRUE,_xll.ohTrigger(RecalcTrigger,Trigger6M)),NA())</f>
        <v>2.1541657362593725E-2</v>
      </c>
      <c r="P3385" s="52">
        <f>IFERROR(_xll.qlIndexFixing(Index1Y,$H3385,TRUE,_xll.ohTrigger(RecalcTrigger,Trigger1Y)),NA())</f>
        <v>2.3595571669158107E-2</v>
      </c>
      <c r="Q3385" s="52">
        <f>IFERROR(_xll.qlIndexFixing(ONIndex1Y,I3385,TRUE,_xll.ohTrigger(RecalcTrigger,Trigger1Y)),NA())</f>
        <v>2.3318183035563322E-2</v>
      </c>
    </row>
    <row r="3386" spans="2:17" x14ac:dyDescent="0.2">
      <c r="B3386" s="46" t="s">
        <v>51</v>
      </c>
      <c r="D3386" s="49">
        <f>_xll.qlCalendarAdvance(LocalCalendar,$D3385,B3386,"f",FALSE)</f>
        <v>63382</v>
      </c>
      <c r="E3386" s="49">
        <f>_xll.qlInterestRateIndexValueDate(IndexON,D3386)</f>
        <v>63382</v>
      </c>
      <c r="F3386" s="52">
        <f>IFERROR(_xll.qlIndexFixing(IndexON,D3386,TRUE,_xll.ohTrigger(RecalcTrigger,TriggerON)),NA())</f>
        <v>1.656125699202704E-2</v>
      </c>
      <c r="H3386" s="49">
        <f>_xll.qlCalendarAdvance(IborCalendar,$H3385,B3386,"f",FALSE)</f>
        <v>63361</v>
      </c>
      <c r="I3386" s="49">
        <f>_xll.qlInterestRateIndexValueDate(Index1M,$H3386)</f>
        <v>63363</v>
      </c>
      <c r="J3386" s="52">
        <f>IFERROR(_xll.qlIndexFixing(Index1M,$H3386,TRUE,_xll.ohTrigger(RecalcTrigger,Trigger1M)),NA())</f>
        <v>1.8522227833139265E-2</v>
      </c>
      <c r="K3386" s="52">
        <f>IFERROR(_xll.qlIndexFixing(ONIndex1M,I3386,TRUE,_xll.ohTrigger(RecalcTrigger,Trigger1M)),NA())</f>
        <v>1.8508899592717398E-2</v>
      </c>
      <c r="L3386" s="52">
        <f>IFERROR(_xll.qlIndexFixing(Index3M,H3386,TRUE,_xll.ohTrigger(RecalcTrigger,Trigger3M)),NA())</f>
        <v>2.0093393673889879E-2</v>
      </c>
      <c r="M3386" s="52">
        <f>IFERROR(_xll.qlIndexFixing(ONIndex3M,I3386,TRUE,_xll.ohTrigger(RecalcTrigger,Trigger3M)),NA())</f>
        <v>2.0042539815374738E-2</v>
      </c>
      <c r="N3386" s="52">
        <f>IFERROR(_xll.qlIndexFixing(Index6M,$H3386,TRUE,_xll.ohTrigger(RecalcTrigger,Trigger6M)),NA())</f>
        <v>2.1660701165652021E-2</v>
      </c>
      <c r="O3386" s="52">
        <f>IFERROR(_xll.qlIndexFixing(ONIndex6M,I3386,TRUE,_xll.ohTrigger(RecalcTrigger,Trigger6M)),NA())</f>
        <v>2.1541659274850744E-2</v>
      </c>
      <c r="P3386" s="52">
        <f>IFERROR(_xll.qlIndexFixing(Index1Y,$H3386,TRUE,_xll.ohTrigger(RecalcTrigger,Trigger1Y)),NA())</f>
        <v>2.3595583994224633E-2</v>
      </c>
      <c r="Q3386" s="52">
        <f>IFERROR(_xll.qlIndexFixing(ONIndex1Y,I3386,TRUE,_xll.ohTrigger(RecalcTrigger,Trigger1Y)),NA())</f>
        <v>2.3318197600445956E-2</v>
      </c>
    </row>
    <row r="3387" spans="2:17" x14ac:dyDescent="0.2">
      <c r="B3387" s="46" t="s">
        <v>51</v>
      </c>
      <c r="D3387" s="49">
        <f>_xll.qlCalendarAdvance(LocalCalendar,$D3386,B3387,"f",FALSE)</f>
        <v>63389</v>
      </c>
      <c r="E3387" s="49">
        <f>_xll.qlInterestRateIndexValueDate(IndexON,D3387)</f>
        <v>63389</v>
      </c>
      <c r="F3387" s="52">
        <f>IFERROR(_xll.qlIndexFixing(IndexON,D3387,TRUE,_xll.ohTrigger(RecalcTrigger,TriggerON)),NA())</f>
        <v>1.6561256991947104E-2</v>
      </c>
      <c r="H3387" s="49">
        <f>_xll.qlCalendarAdvance(IborCalendar,$H3386,B3387,"f",FALSE)</f>
        <v>63368</v>
      </c>
      <c r="I3387" s="49">
        <f>_xll.qlInterestRateIndexValueDate(Index1M,$H3387)</f>
        <v>63370</v>
      </c>
      <c r="J3387" s="52">
        <f>IFERROR(_xll.qlIndexFixing(Index1M,$H3387,TRUE,_xll.ohTrigger(RecalcTrigger,Trigger1M)),NA())</f>
        <v>1.8522227833136687E-2</v>
      </c>
      <c r="K3387" s="52">
        <f>IFERROR(_xll.qlIndexFixing(ONIndex1M,I3387,TRUE,_xll.ohTrigger(RecalcTrigger,Trigger1M)),NA())</f>
        <v>1.8508899592690753E-2</v>
      </c>
      <c r="L3387" s="52">
        <f>IFERROR(_xll.qlIndexFixing(Index3M,H3387,TRUE,_xll.ohTrigger(RecalcTrigger,Trigger3M)),NA())</f>
        <v>2.0091714433167283E-2</v>
      </c>
      <c r="M3387" s="52">
        <f>IFERROR(_xll.qlIndexFixing(ONIndex3M,I3387,TRUE,_xll.ohTrigger(RecalcTrigger,Trigger3M)),NA())</f>
        <v>2.0042539815401383E-2</v>
      </c>
      <c r="N3387" s="52">
        <f>IFERROR(_xll.qlIndexFixing(Index6M,$H3387,TRUE,_xll.ohTrigger(RecalcTrigger,Trigger6M)),NA())</f>
        <v>2.1657456552456995E-2</v>
      </c>
      <c r="O3387" s="52">
        <f>IFERROR(_xll.qlIndexFixing(ONIndex6M,I3387,TRUE,_xll.ohTrigger(RecalcTrigger,Trigger6M)),NA())</f>
        <v>2.154166117439793E-2</v>
      </c>
      <c r="P3387" s="52">
        <f>IFERROR(_xll.qlIndexFixing(Index1Y,$H3387,TRUE,_xll.ohTrigger(RecalcTrigger,Trigger1Y)),NA())</f>
        <v>2.359329252304395E-2</v>
      </c>
      <c r="Q3387" s="52">
        <f>IFERROR(_xll.qlIndexFixing(ONIndex1Y,I3387,TRUE,_xll.ohTrigger(RecalcTrigger,Trigger1Y)),NA())</f>
        <v>2.3318212068152988E-2</v>
      </c>
    </row>
    <row r="3388" spans="2:17" x14ac:dyDescent="0.2">
      <c r="B3388" s="46" t="s">
        <v>51</v>
      </c>
      <c r="D3388" s="49">
        <f>_xll.qlCalendarAdvance(LocalCalendar,$D3387,B3388,"f",FALSE)</f>
        <v>63396</v>
      </c>
      <c r="E3388" s="49">
        <f>_xll.qlInterestRateIndexValueDate(IndexON,D3388)</f>
        <v>63396</v>
      </c>
      <c r="F3388" s="52">
        <f>IFERROR(_xll.qlIndexFixing(IndexON,D3388,TRUE,_xll.ohTrigger(RecalcTrigger,TriggerON)),NA())</f>
        <v>1.6561256991947104E-2</v>
      </c>
      <c r="H3388" s="49">
        <f>_xll.qlCalendarAdvance(IborCalendar,$H3387,B3388,"f",FALSE)</f>
        <v>63375</v>
      </c>
      <c r="I3388" s="49">
        <f>_xll.qlInterestRateIndexValueDate(Index1M,$H3388)</f>
        <v>63377</v>
      </c>
      <c r="J3388" s="52">
        <f>IFERROR(_xll.qlIndexFixing(Index1M,$H3388,TRUE,_xll.ohTrigger(RecalcTrigger,Trigger1M)),NA())</f>
        <v>1.8522227833139265E-2</v>
      </c>
      <c r="K3388" s="52">
        <f>IFERROR(_xll.qlIndexFixing(ONIndex1M,I3388,TRUE,_xll.ohTrigger(RecalcTrigger,Trigger1M)),NA())</f>
        <v>1.8508899592690753E-2</v>
      </c>
      <c r="L3388" s="52">
        <f>IFERROR(_xll.qlIndexFixing(Index3M,H3388,TRUE,_xll.ohTrigger(RecalcTrigger,Trigger3M)),NA())</f>
        <v>2.009395346236478E-2</v>
      </c>
      <c r="M3388" s="52">
        <f>IFERROR(_xll.qlIndexFixing(ONIndex3M,I3388,TRUE,_xll.ohTrigger(RecalcTrigger,Trigger3M)),NA())</f>
        <v>2.0042539815374738E-2</v>
      </c>
      <c r="N3388" s="52">
        <f>IFERROR(_xll.qlIndexFixing(Index6M,$H3388,TRUE,_xll.ohTrigger(RecalcTrigger,Trigger6M)),NA())</f>
        <v>2.1659406033120821E-2</v>
      </c>
      <c r="O3388" s="52">
        <f>IFERROR(_xll.qlIndexFixing(ONIndex6M,I3388,TRUE,_xll.ohTrigger(RecalcTrigger,Trigger6M)),NA())</f>
        <v>2.1541663061102057E-2</v>
      </c>
      <c r="P3388" s="52">
        <f>IFERROR(_xll.qlIndexFixing(Index1Y,$H3388,TRUE,_xll.ohTrigger(RecalcTrigger,Trigger1Y)),NA())</f>
        <v>2.3595608345826132E-2</v>
      </c>
      <c r="Q3388" s="52">
        <f>IFERROR(_xll.qlIndexFixing(ONIndex1Y,I3388,TRUE,_xll.ohTrigger(RecalcTrigger,Trigger1Y)),NA())</f>
        <v>2.3318226438657774E-2</v>
      </c>
    </row>
    <row r="3389" spans="2:17" x14ac:dyDescent="0.2">
      <c r="B3389" s="46" t="s">
        <v>51</v>
      </c>
      <c r="D3389" s="49">
        <f>_xll.qlCalendarAdvance(LocalCalendar,$D3388,B3389,"f",FALSE)</f>
        <v>63403</v>
      </c>
      <c r="E3389" s="49">
        <f>_xll.qlInterestRateIndexValueDate(IndexON,D3389)</f>
        <v>63403</v>
      </c>
      <c r="F3389" s="52">
        <f>IFERROR(_xll.qlIndexFixing(IndexON,D3389,TRUE,_xll.ohTrigger(RecalcTrigger,TriggerON)),NA())</f>
        <v>1.6561256992106976E-2</v>
      </c>
      <c r="H3389" s="49">
        <f>_xll.qlCalendarAdvance(IborCalendar,$H3388,B3389,"f",FALSE)</f>
        <v>63382</v>
      </c>
      <c r="I3389" s="49">
        <f>_xll.qlInterestRateIndexValueDate(Index1M,$H3389)</f>
        <v>63384</v>
      </c>
      <c r="J3389" s="52">
        <f>IFERROR(_xll.qlIndexFixing(Index1M,$H3389,TRUE,_xll.ohTrigger(RecalcTrigger,Trigger1M)),NA())</f>
        <v>1.8522227833139265E-2</v>
      </c>
      <c r="K3389" s="52">
        <f>IFERROR(_xll.qlIndexFixing(ONIndex1M,I3389,TRUE,_xll.ohTrigger(RecalcTrigger,Trigger1M)),NA())</f>
        <v>1.8508899592690753E-2</v>
      </c>
      <c r="L3389" s="52">
        <f>IFERROR(_xll.qlIndexFixing(Index3M,H3389,TRUE,_xll.ohTrigger(RecalcTrigger,Trigger3M)),NA())</f>
        <v>2.0093393673890729E-2</v>
      </c>
      <c r="M3389" s="52">
        <f>IFERROR(_xll.qlIndexFixing(ONIndex3M,I3389,TRUE,_xll.ohTrigger(RecalcTrigger,Trigger3M)),NA())</f>
        <v>2.0042539815374738E-2</v>
      </c>
      <c r="N3389" s="52">
        <f>IFERROR(_xll.qlIndexFixing(Index6M,$H3389,TRUE,_xll.ohTrigger(RecalcTrigger,Trigger6M)),NA())</f>
        <v>2.166005705696164E-2</v>
      </c>
      <c r="O3389" s="52">
        <f>IFERROR(_xll.qlIndexFixing(ONIndex6M,I3389,TRUE,_xll.ohTrigger(RecalcTrigger,Trigger6M)),NA())</f>
        <v>2.1541664935069704E-2</v>
      </c>
      <c r="P3389" s="52">
        <f>IFERROR(_xll.qlIndexFixing(Index1Y,$H3389,TRUE,_xll.ohTrigger(RecalcTrigger,Trigger1Y)),NA())</f>
        <v>2.3595620372361757E-2</v>
      </c>
      <c r="Q3389" s="52">
        <f>IFERROR(_xll.qlIndexFixing(ONIndex1Y,I3389,TRUE,_xll.ohTrigger(RecalcTrigger,Trigger1Y)),NA())</f>
        <v>2.3318240711960314E-2</v>
      </c>
    </row>
    <row r="3390" spans="2:17" x14ac:dyDescent="0.2">
      <c r="B3390" s="46" t="s">
        <v>51</v>
      </c>
      <c r="D3390" s="49">
        <f>_xll.qlCalendarAdvance(LocalCalendar,$D3389,B3390,"f",FALSE)</f>
        <v>63410</v>
      </c>
      <c r="E3390" s="49">
        <f>_xll.qlInterestRateIndexValueDate(IndexON,D3390)</f>
        <v>63410</v>
      </c>
      <c r="F3390" s="52">
        <f>IFERROR(_xll.qlIndexFixing(IndexON,D3390,TRUE,_xll.ohTrigger(RecalcTrigger,TriggerON)),NA())</f>
        <v>1.656125699202704E-2</v>
      </c>
      <c r="H3390" s="49">
        <f>_xll.qlCalendarAdvance(IborCalendar,$H3389,B3390,"f",FALSE)</f>
        <v>63389</v>
      </c>
      <c r="I3390" s="49">
        <f>_xll.qlInterestRateIndexValueDate(Index1M,$H3390)</f>
        <v>63391</v>
      </c>
      <c r="J3390" s="52">
        <f>IFERROR(_xll.qlIndexFixing(Index1M,$H3390,TRUE,_xll.ohTrigger(RecalcTrigger,Trigger1M)),NA())</f>
        <v>1.8522227833139265E-2</v>
      </c>
      <c r="K3390" s="52">
        <f>IFERROR(_xll.qlIndexFixing(ONIndex1M,I3390,TRUE,_xll.ohTrigger(RecalcTrigger,Trigger1M)),NA())</f>
        <v>1.8508899592690753E-2</v>
      </c>
      <c r="L3390" s="52">
        <f>IFERROR(_xll.qlIndexFixing(Index3M,H3390,TRUE,_xll.ohTrigger(RecalcTrigger,Trigger3M)),NA())</f>
        <v>2.0093393673890729E-2</v>
      </c>
      <c r="M3390" s="52">
        <f>IFERROR(_xll.qlIndexFixing(ONIndex3M,I3390,TRUE,_xll.ohTrigger(RecalcTrigger,Trigger3M)),NA())</f>
        <v>2.0042539815374738E-2</v>
      </c>
      <c r="N3390" s="52">
        <f>IFERROR(_xll.qlIndexFixing(Index6M,$H3390,TRUE,_xll.ohTrigger(RecalcTrigger,Trigger6M)),NA())</f>
        <v>2.1659409473821084E-2</v>
      </c>
      <c r="O3390" s="52">
        <f>IFERROR(_xll.qlIndexFixing(ONIndex6M,I3390,TRUE,_xll.ohTrigger(RecalcTrigger,Trigger6M)),NA())</f>
        <v>2.1541666796327519E-2</v>
      </c>
      <c r="P3390" s="52">
        <f>IFERROR(_xll.qlIndexFixing(Index1Y,$H3390,TRUE,_xll.ohTrigger(RecalcTrigger,Trigger1Y)),NA())</f>
        <v>2.359563229938701E-2</v>
      </c>
      <c r="Q3390" s="52">
        <f>IFERROR(_xll.qlIndexFixing(ONIndex1Y,I3390,TRUE,_xll.ohTrigger(RecalcTrigger,Trigger1Y)),NA())</f>
        <v>2.3318254888060608E-2</v>
      </c>
    </row>
    <row r="3391" spans="2:17" x14ac:dyDescent="0.2">
      <c r="B3391" s="46" t="s">
        <v>51</v>
      </c>
      <c r="D3391" s="49">
        <f>_xll.qlCalendarAdvance(LocalCalendar,$D3390,B3391,"f",FALSE)</f>
        <v>63417</v>
      </c>
      <c r="E3391" s="49">
        <f>_xll.qlInterestRateIndexValueDate(IndexON,D3391)</f>
        <v>63417</v>
      </c>
      <c r="F3391" s="52">
        <f>IFERROR(_xll.qlIndexFixing(IndexON,D3391,TRUE,_xll.ohTrigger(RecalcTrigger,TriggerON)),NA())</f>
        <v>1.656125699202704E-2</v>
      </c>
      <c r="H3391" s="49">
        <f>_xll.qlCalendarAdvance(IborCalendar,$H3390,B3391,"f",FALSE)</f>
        <v>63396</v>
      </c>
      <c r="I3391" s="49">
        <f>_xll.qlInterestRateIndexValueDate(Index1M,$H3391)</f>
        <v>63398</v>
      </c>
      <c r="J3391" s="52">
        <f>IFERROR(_xll.qlIndexFixing(Index1M,$H3391,TRUE,_xll.ohTrigger(RecalcTrigger,Trigger1M)),NA())</f>
        <v>1.8522704078343666E-2</v>
      </c>
      <c r="K3391" s="52">
        <f>IFERROR(_xll.qlIndexFixing(ONIndex1M,I3391,TRUE,_xll.ohTrigger(RecalcTrigger,Trigger1M)),NA())</f>
        <v>1.8508899592717398E-2</v>
      </c>
      <c r="L3391" s="52">
        <f>IFERROR(_xll.qlIndexFixing(Index3M,H3391,TRUE,_xll.ohTrigger(RecalcTrigger,Trigger3M)),NA())</f>
        <v>2.0093393673890729E-2</v>
      </c>
      <c r="M3391" s="52">
        <f>IFERROR(_xll.qlIndexFixing(ONIndex3M,I3391,TRUE,_xll.ohTrigger(RecalcTrigger,Trigger3M)),NA())</f>
        <v>2.0042539815401383E-2</v>
      </c>
      <c r="N3391" s="52">
        <f>IFERROR(_xll.qlIndexFixing(Index6M,$H3391,TRUE,_xll.ohTrigger(RecalcTrigger,Trigger6M)),NA())</f>
        <v>2.165941117482021E-2</v>
      </c>
      <c r="O3391" s="52">
        <f>IFERROR(_xll.qlIndexFixing(ONIndex6M,I3391,TRUE,_xll.ohTrigger(RecalcTrigger,Trigger6M)),NA())</f>
        <v>2.1541668644795564E-2</v>
      </c>
      <c r="P3391" s="52">
        <f>IFERROR(_xll.qlIndexFixing(Index1Y,$H3391,TRUE,_xll.ohTrigger(RecalcTrigger,Trigger1Y)),NA())</f>
        <v>2.3595644126902109E-2</v>
      </c>
      <c r="Q3391" s="52">
        <f>IFERROR(_xll.qlIndexFixing(ONIndex1Y,I3391,TRUE,_xll.ohTrigger(RecalcTrigger,Trigger1Y)),NA())</f>
        <v>2.3318268967011946E-2</v>
      </c>
    </row>
    <row r="3392" spans="2:17" x14ac:dyDescent="0.2">
      <c r="B3392" s="46" t="s">
        <v>51</v>
      </c>
      <c r="D3392" s="49">
        <f>_xll.qlCalendarAdvance(LocalCalendar,$D3391,B3392,"f",FALSE)</f>
        <v>63424</v>
      </c>
      <c r="E3392" s="49">
        <f>_xll.qlInterestRateIndexValueDate(IndexON,D3392)</f>
        <v>63424</v>
      </c>
      <c r="F3392" s="52">
        <f>IFERROR(_xll.qlIndexFixing(IndexON,D3392,TRUE,_xll.ohTrigger(RecalcTrigger,TriggerON)),NA())</f>
        <v>1.6561256992106976E-2</v>
      </c>
      <c r="H3392" s="49">
        <f>_xll.qlCalendarAdvance(IborCalendar,$H3391,B3392,"f",FALSE)</f>
        <v>63403</v>
      </c>
      <c r="I3392" s="49">
        <f>_xll.qlInterestRateIndexValueDate(Index1M,$H3392)</f>
        <v>63405</v>
      </c>
      <c r="J3392" s="52">
        <f>IFERROR(_xll.qlIndexFixing(Index1M,$H3392,TRUE,_xll.ohTrigger(RecalcTrigger,Trigger1M)),NA())</f>
        <v>1.8522704078346164E-2</v>
      </c>
      <c r="K3392" s="52">
        <f>IFERROR(_xll.qlIndexFixing(ONIndex1M,I3392,TRUE,_xll.ohTrigger(RecalcTrigger,Trigger1M)),NA())</f>
        <v>1.8508899592717398E-2</v>
      </c>
      <c r="L3392" s="52">
        <f>IFERROR(_xll.qlIndexFixing(Index3M,H3392,TRUE,_xll.ohTrigger(RecalcTrigger,Trigger3M)),NA())</f>
        <v>2.0093393673890729E-2</v>
      </c>
      <c r="M3392" s="52">
        <f>IFERROR(_xll.qlIndexFixing(ONIndex3M,I3392,TRUE,_xll.ohTrigger(RecalcTrigger,Trigger3M)),NA())</f>
        <v>2.0042539815374738E-2</v>
      </c>
      <c r="N3392" s="52">
        <f>IFERROR(_xll.qlIndexFixing(Index6M,$H3392,TRUE,_xll.ohTrigger(RecalcTrigger,Trigger6M)),NA())</f>
        <v>2.1659412862919385E-2</v>
      </c>
      <c r="O3392" s="52">
        <f>IFERROR(_xll.qlIndexFixing(ONIndex6M,I3392,TRUE,_xll.ohTrigger(RecalcTrigger,Trigger6M)),NA())</f>
        <v>2.1541670480500485E-2</v>
      </c>
      <c r="P3392" s="52">
        <f>IFERROR(_xll.qlIndexFixing(Index1Y,$H3392,TRUE,_xll.ohTrigger(RecalcTrigger,Trigger1Y)),NA())</f>
        <v>2.359565585490727E-2</v>
      </c>
      <c r="Q3392" s="52">
        <f>IFERROR(_xll.qlIndexFixing(ONIndex1Y,I3392,TRUE,_xll.ohTrigger(RecalcTrigger,Trigger1Y)),NA())</f>
        <v>2.3318282948734392E-2</v>
      </c>
    </row>
    <row r="3393" spans="2:17" x14ac:dyDescent="0.2">
      <c r="B3393" s="46" t="s">
        <v>51</v>
      </c>
      <c r="D3393" s="49">
        <f>_xll.qlCalendarAdvance(LocalCalendar,$D3392,B3393,"f",FALSE)</f>
        <v>63431</v>
      </c>
      <c r="E3393" s="49">
        <f>_xll.qlInterestRateIndexValueDate(IndexON,D3393)</f>
        <v>63431</v>
      </c>
      <c r="F3393" s="52">
        <f>IFERROR(_xll.qlIndexFixing(IndexON,D3393,TRUE,_xll.ohTrigger(RecalcTrigger,TriggerON)),NA())</f>
        <v>1.656125699202704E-2</v>
      </c>
      <c r="H3393" s="49">
        <f>_xll.qlCalendarAdvance(IborCalendar,$H3392,B3393,"f",FALSE)</f>
        <v>63410</v>
      </c>
      <c r="I3393" s="49">
        <f>_xll.qlInterestRateIndexValueDate(Index1M,$H3393)</f>
        <v>63412</v>
      </c>
      <c r="J3393" s="52">
        <f>IFERROR(_xll.qlIndexFixing(Index1M,$H3393,TRUE,_xll.ohTrigger(RecalcTrigger,Trigger1M)),NA())</f>
        <v>1.8522227833139265E-2</v>
      </c>
      <c r="K3393" s="52">
        <f>IFERROR(_xll.qlIndexFixing(ONIndex1M,I3393,TRUE,_xll.ohTrigger(RecalcTrigger,Trigger1M)),NA())</f>
        <v>1.8508899592717398E-2</v>
      </c>
      <c r="L3393" s="52">
        <f>IFERROR(_xll.qlIndexFixing(Index3M,H3393,TRUE,_xll.ohTrigger(RecalcTrigger,Trigger3M)),NA())</f>
        <v>2.0093393673890729E-2</v>
      </c>
      <c r="M3393" s="52">
        <f>IFERROR(_xll.qlIndexFixing(ONIndex3M,I3393,TRUE,_xll.ohTrigger(RecalcTrigger,Trigger3M)),NA())</f>
        <v>2.0042539815401383E-2</v>
      </c>
      <c r="N3393" s="52">
        <f>IFERROR(_xll.qlIndexFixing(Index6M,$H3393,TRUE,_xll.ohTrigger(RecalcTrigger,Trigger6M)),NA())</f>
        <v>2.1659414538117743E-2</v>
      </c>
      <c r="O3393" s="52">
        <f>IFERROR(_xll.qlIndexFixing(ONIndex6M,I3393,TRUE,_xll.ohTrigger(RecalcTrigger,Trigger6M)),NA())</f>
        <v>2.1541672303442283E-2</v>
      </c>
      <c r="P3393" s="52">
        <f>IFERROR(_xll.qlIndexFixing(Index1Y,$H3393,TRUE,_xll.ohTrigger(RecalcTrigger,Trigger1Y)),NA())</f>
        <v>2.3595667483402059E-2</v>
      </c>
      <c r="Q3393" s="52">
        <f>IFERROR(_xll.qlIndexFixing(ONIndex1Y,I3393,TRUE,_xll.ohTrigger(RecalcTrigger,Trigger1Y)),NA())</f>
        <v>2.3318296833254593E-2</v>
      </c>
    </row>
    <row r="3394" spans="2:17" x14ac:dyDescent="0.2">
      <c r="B3394" s="46" t="s">
        <v>51</v>
      </c>
      <c r="D3394" s="49">
        <f>_xll.qlCalendarAdvance(LocalCalendar,$D3393,B3394,"f",FALSE)</f>
        <v>63438</v>
      </c>
      <c r="E3394" s="49">
        <f>_xll.qlInterestRateIndexValueDate(IndexON,D3394)</f>
        <v>63438</v>
      </c>
      <c r="F3394" s="52">
        <f>IFERROR(_xll.qlIndexFixing(IndexON,D3394,TRUE,_xll.ohTrigger(RecalcTrigger,TriggerON)),NA())</f>
        <v>1.656125699202704E-2</v>
      </c>
      <c r="H3394" s="49">
        <f>_xll.qlCalendarAdvance(IborCalendar,$H3393,B3394,"f",FALSE)</f>
        <v>63417</v>
      </c>
      <c r="I3394" s="49">
        <f>_xll.qlInterestRateIndexValueDate(Index1M,$H3394)</f>
        <v>63419</v>
      </c>
      <c r="J3394" s="52">
        <f>IFERROR(_xll.qlIndexFixing(Index1M,$H3394,TRUE,_xll.ohTrigger(RecalcTrigger,Trigger1M)),NA())</f>
        <v>1.8522227833139265E-2</v>
      </c>
      <c r="K3394" s="52">
        <f>IFERROR(_xll.qlIndexFixing(ONIndex1M,I3394,TRUE,_xll.ohTrigger(RecalcTrigger,Trigger1M)),NA())</f>
        <v>1.8508899592690753E-2</v>
      </c>
      <c r="L3394" s="52">
        <f>IFERROR(_xll.qlIndexFixing(Index3M,H3394,TRUE,_xll.ohTrigger(RecalcTrigger,Trigger3M)),NA())</f>
        <v>2.0093393673890729E-2</v>
      </c>
      <c r="M3394" s="52">
        <f>IFERROR(_xll.qlIndexFixing(ONIndex3M,I3394,TRUE,_xll.ohTrigger(RecalcTrigger,Trigger3M)),NA())</f>
        <v>2.0042539815401383E-2</v>
      </c>
      <c r="N3394" s="52">
        <f>IFERROR(_xll.qlIndexFixing(Index6M,$H3394,TRUE,_xll.ohTrigger(RecalcTrigger,Trigger6M)),NA())</f>
        <v>2.1660065493354298E-2</v>
      </c>
      <c r="O3394" s="52">
        <f>IFERROR(_xll.qlIndexFixing(ONIndex6M,I3394,TRUE,_xll.ohTrigger(RecalcTrigger,Trigger6M)),NA())</f>
        <v>2.1541674113620957E-2</v>
      </c>
      <c r="P3394" s="52">
        <f>IFERROR(_xll.qlIndexFixing(Index1Y,$H3394,TRUE,_xll.ohTrigger(RecalcTrigger,Trigger1Y)),NA())</f>
        <v>2.359567901238669E-2</v>
      </c>
      <c r="Q3394" s="52">
        <f>IFERROR(_xll.qlIndexFixing(ONIndex1Y,I3394,TRUE,_xll.ohTrigger(RecalcTrigger,Trigger1Y)),NA())</f>
        <v>2.3318310620652483E-2</v>
      </c>
    </row>
    <row r="3395" spans="2:17" x14ac:dyDescent="0.2">
      <c r="B3395" s="46" t="s">
        <v>51</v>
      </c>
      <c r="D3395" s="49">
        <f>_xll.qlCalendarAdvance(LocalCalendar,$D3394,B3395,"f",FALSE)</f>
        <v>63445</v>
      </c>
      <c r="E3395" s="49">
        <f>_xll.qlInterestRateIndexValueDate(IndexON,D3395)</f>
        <v>63445</v>
      </c>
      <c r="F3395" s="52">
        <f>IFERROR(_xll.qlIndexFixing(IndexON,D3395,TRUE,_xll.ohTrigger(RecalcTrigger,TriggerON)),NA())</f>
        <v>1.656125699202704E-2</v>
      </c>
      <c r="H3395" s="49">
        <f>_xll.qlCalendarAdvance(IborCalendar,$H3394,B3395,"f",FALSE)</f>
        <v>63424</v>
      </c>
      <c r="I3395" s="49">
        <f>_xll.qlInterestRateIndexValueDate(Index1M,$H3395)</f>
        <v>63426</v>
      </c>
      <c r="J3395" s="52">
        <f>IFERROR(_xll.qlIndexFixing(Index1M,$H3395,TRUE,_xll.ohTrigger(RecalcTrigger,Trigger1M)),NA())</f>
        <v>1.8522227833139265E-2</v>
      </c>
      <c r="K3395" s="52">
        <f>IFERROR(_xll.qlIndexFixing(ONIndex1M,I3395,TRUE,_xll.ohTrigger(RecalcTrigger,Trigger1M)),NA())</f>
        <v>1.8509375381052795E-2</v>
      </c>
      <c r="L3395" s="52">
        <f>IFERROR(_xll.qlIndexFixing(Index3M,H3395,TRUE,_xll.ohTrigger(RecalcTrigger,Trigger3M)),NA())</f>
        <v>2.0093393673889879E-2</v>
      </c>
      <c r="M3395" s="52">
        <f>IFERROR(_xll.qlIndexFixing(ONIndex3M,I3395,TRUE,_xll.ohTrigger(RecalcTrigger,Trigger3M)),NA())</f>
        <v>2.0043097716067049E-2</v>
      </c>
      <c r="N3395" s="52">
        <f>IFERROR(_xll.qlIndexFixing(Index6M,$H3395,TRUE,_xll.ohTrigger(RecalcTrigger,Trigger6M)),NA())</f>
        <v>2.1659417849814604E-2</v>
      </c>
      <c r="O3395" s="52">
        <f>IFERROR(_xll.qlIndexFixing(ONIndex6M,I3395,TRUE,_xll.ohTrigger(RecalcTrigger,Trigger6M)),NA())</f>
        <v>2.1542320518430635E-2</v>
      </c>
      <c r="P3395" s="52">
        <f>IFERROR(_xll.qlIndexFixing(Index1Y,$H3395,TRUE,_xll.ohTrigger(RecalcTrigger,Trigger1Y)),NA())</f>
        <v>2.3596458355241181E-2</v>
      </c>
      <c r="Q3395" s="52">
        <f>IFERROR(_xll.qlIndexFixing(ONIndex1Y,I3395,TRUE,_xll.ohTrigger(RecalcTrigger,Trigger1Y)),NA())</f>
        <v>2.3319080452131047E-2</v>
      </c>
    </row>
    <row r="3396" spans="2:17" x14ac:dyDescent="0.2">
      <c r="B3396" s="46" t="s">
        <v>51</v>
      </c>
      <c r="D3396" s="49">
        <f>_xll.qlCalendarAdvance(LocalCalendar,$D3395,B3396,"f",FALSE)</f>
        <v>63452</v>
      </c>
      <c r="E3396" s="49">
        <f>_xll.qlInterestRateIndexValueDate(IndexON,D3396)</f>
        <v>63452</v>
      </c>
      <c r="F3396" s="52">
        <f>IFERROR(_xll.qlIndexFixing(IndexON,D3396,TRUE,_xll.ohTrigger(RecalcTrigger,TriggerON)),NA())</f>
        <v>1.6561256992106976E-2</v>
      </c>
      <c r="H3396" s="49">
        <f>_xll.qlCalendarAdvance(IborCalendar,$H3395,B3396,"f",FALSE)</f>
        <v>63431</v>
      </c>
      <c r="I3396" s="49">
        <f>_xll.qlInterestRateIndexValueDate(Index1M,$H3396)</f>
        <v>63433</v>
      </c>
      <c r="J3396" s="52">
        <f>IFERROR(_xll.qlIndexFixing(Index1M,$H3396,TRUE,_xll.ohTrigger(RecalcTrigger,Trigger1M)),NA())</f>
        <v>1.8522227833139265E-2</v>
      </c>
      <c r="K3396" s="52">
        <f>IFERROR(_xll.qlIndexFixing(ONIndex1M,I3396,TRUE,_xll.ohTrigger(RecalcTrigger,Trigger1M)),NA())</f>
        <v>1.8509375381072779E-2</v>
      </c>
      <c r="L3396" s="52">
        <f>IFERROR(_xll.qlIndexFixing(Index3M,H3396,TRUE,_xll.ohTrigger(RecalcTrigger,Trigger3M)),NA())</f>
        <v>2.0091714433166406E-2</v>
      </c>
      <c r="M3396" s="52">
        <f>IFERROR(_xll.qlIndexFixing(ONIndex3M,I3396,TRUE,_xll.ohTrigger(RecalcTrigger,Trigger3M)),NA())</f>
        <v>2.0043097716067049E-2</v>
      </c>
      <c r="N3396" s="52">
        <f>IFERROR(_xll.qlIndexFixing(Index6M,$H3396,TRUE,_xll.ohTrigger(RecalcTrigger,Trigger6M)),NA())</f>
        <v>2.1656822579573076E-2</v>
      </c>
      <c r="O3396" s="52">
        <f>IFERROR(_xll.qlIndexFixing(ONIndex6M,I3396,TRUE,_xll.ohTrigger(RecalcTrigger,Trigger6M)),NA())</f>
        <v>2.1542322302323669E-2</v>
      </c>
      <c r="P3396" s="52">
        <f>IFERROR(_xll.qlIndexFixing(Index1Y,$H3396,TRUE,_xll.ohTrigger(RecalcTrigger,Trigger1Y)),NA())</f>
        <v>2.3596469678831073E-2</v>
      </c>
      <c r="Q3396" s="52">
        <f>IFERROR(_xll.qlIndexFixing(ONIndex1Y,I3396,TRUE,_xll.ohTrigger(RecalcTrigger,Trigger1Y)),NA())</f>
        <v>2.3319094039062627E-2</v>
      </c>
    </row>
    <row r="3397" spans="2:17" x14ac:dyDescent="0.2">
      <c r="B3397" s="46" t="s">
        <v>51</v>
      </c>
      <c r="D3397" s="49">
        <f>_xll.qlCalendarAdvance(LocalCalendar,$D3396,B3397,"f",FALSE)</f>
        <v>63459</v>
      </c>
      <c r="E3397" s="49">
        <f>_xll.qlInterestRateIndexValueDate(IndexON,D3397)</f>
        <v>63459</v>
      </c>
      <c r="F3397" s="52">
        <f>IFERROR(_xll.qlIndexFixing(IndexON,D3397,TRUE,_xll.ohTrigger(RecalcTrigger,TriggerON)),NA())</f>
        <v>1.6561256992106976E-2</v>
      </c>
      <c r="H3397" s="49">
        <f>_xll.qlCalendarAdvance(IborCalendar,$H3396,B3397,"f",FALSE)</f>
        <v>63438</v>
      </c>
      <c r="I3397" s="49">
        <f>_xll.qlInterestRateIndexValueDate(Index1M,$H3397)</f>
        <v>63440</v>
      </c>
      <c r="J3397" s="52">
        <f>IFERROR(_xll.qlIndexFixing(Index1M,$H3397,TRUE,_xll.ohTrigger(RecalcTrigger,Trigger1M)),NA())</f>
        <v>1.8522704078343666E-2</v>
      </c>
      <c r="K3397" s="52">
        <f>IFERROR(_xll.qlIndexFixing(ONIndex1M,I3397,TRUE,_xll.ohTrigger(RecalcTrigger,Trigger1M)),NA())</f>
        <v>1.8508899592664108E-2</v>
      </c>
      <c r="L3397" s="52">
        <f>IFERROR(_xll.qlIndexFixing(Index3M,H3397,TRUE,_xll.ohTrigger(RecalcTrigger,Trigger3M)),NA())</f>
        <v>2.0091714433166406E-2</v>
      </c>
      <c r="M3397" s="52">
        <f>IFERROR(_xll.qlIndexFixing(ONIndex3M,I3397,TRUE,_xll.ohTrigger(RecalcTrigger,Trigger3M)),NA())</f>
        <v>2.0042539815374738E-2</v>
      </c>
      <c r="N3397" s="52">
        <f>IFERROR(_xll.qlIndexFixing(Index6M,$H3397,TRUE,_xll.ohTrigger(RecalcTrigger,Trigger6M)),NA())</f>
        <v>2.1656824206466172E-2</v>
      </c>
      <c r="O3397" s="52">
        <f>IFERROR(_xll.qlIndexFixing(ONIndex6M,I3397,TRUE,_xll.ohTrigger(RecalcTrigger,Trigger6M)),NA())</f>
        <v>2.1541679467578234E-2</v>
      </c>
      <c r="P3397" s="52">
        <f>IFERROR(_xll.qlIndexFixing(Index1Y,$H3397,TRUE,_xll.ohTrigger(RecalcTrigger,Trigger1Y)),NA())</f>
        <v>2.3595713002279226E-2</v>
      </c>
      <c r="Q3397" s="52">
        <f>IFERROR(_xll.qlIndexFixing(ONIndex1Y,I3397,TRUE,_xll.ohTrigger(RecalcTrigger,Trigger1Y)),NA())</f>
        <v>2.3318351399499448E-2</v>
      </c>
    </row>
    <row r="3398" spans="2:17" x14ac:dyDescent="0.2">
      <c r="B3398" s="46" t="s">
        <v>51</v>
      </c>
      <c r="D3398" s="49">
        <f>_xll.qlCalendarAdvance(LocalCalendar,$D3397,B3398,"f",FALSE)</f>
        <v>63466</v>
      </c>
      <c r="E3398" s="49">
        <f>_xll.qlInterestRateIndexValueDate(IndexON,D3398)</f>
        <v>63466</v>
      </c>
      <c r="F3398" s="52">
        <f>IFERROR(_xll.qlIndexFixing(IndexON,D3398,TRUE,_xll.ohTrigger(RecalcTrigger,TriggerON)),NA())</f>
        <v>1.656125699202704E-2</v>
      </c>
      <c r="H3398" s="49">
        <f>_xll.qlCalendarAdvance(IborCalendar,$H3397,B3398,"f",FALSE)</f>
        <v>63445</v>
      </c>
      <c r="I3398" s="49">
        <f>_xll.qlInterestRateIndexValueDate(Index1M,$H3398)</f>
        <v>63447</v>
      </c>
      <c r="J3398" s="52">
        <f>IFERROR(_xll.qlIndexFixing(Index1M,$H3398,TRUE,_xll.ohTrigger(RecalcTrigger,Trigger1M)),NA())</f>
        <v>1.8522227833139265E-2</v>
      </c>
      <c r="K3398" s="52">
        <f>IFERROR(_xll.qlIndexFixing(ONIndex1M,I3398,TRUE,_xll.ohTrigger(RecalcTrigger,Trigger1M)),NA())</f>
        <v>1.8508899592717398E-2</v>
      </c>
      <c r="L3398" s="52">
        <f>IFERROR(_xll.qlIndexFixing(Index3M,H3398,TRUE,_xll.ohTrigger(RecalcTrigger,Trigger3M)),NA())</f>
        <v>2.0091714433166406E-2</v>
      </c>
      <c r="M3398" s="52">
        <f>IFERROR(_xll.qlIndexFixing(ONIndex3M,I3398,TRUE,_xll.ohTrigger(RecalcTrigger,Trigger3M)),NA())</f>
        <v>2.0042539815401383E-2</v>
      </c>
      <c r="N3398" s="52">
        <f>IFERROR(_xll.qlIndexFixing(Index6M,$H3398,TRUE,_xll.ohTrigger(RecalcTrigger,Trigger6M)),NA())</f>
        <v>2.1656825820463063E-2</v>
      </c>
      <c r="O3398" s="52">
        <f>IFERROR(_xll.qlIndexFixing(ONIndex6M,I3398,TRUE,_xll.ohTrigger(RecalcTrigger,Trigger6M)),NA())</f>
        <v>2.1541681226784348E-2</v>
      </c>
      <c r="P3398" s="52">
        <f>IFERROR(_xll.qlIndexFixing(Index1Y,$H3398,TRUE,_xll.ohTrigger(RecalcTrigger,Trigger1Y)),NA())</f>
        <v>2.3595724133223021E-2</v>
      </c>
      <c r="Q3398" s="52">
        <f>IFERROR(_xll.qlIndexFixing(ONIndex1Y,I3398,TRUE,_xll.ohTrigger(RecalcTrigger,Trigger1Y)),NA())</f>
        <v>2.3318364798114999E-2</v>
      </c>
    </row>
    <row r="3399" spans="2:17" x14ac:dyDescent="0.2">
      <c r="B3399" s="46" t="s">
        <v>51</v>
      </c>
      <c r="D3399" s="49">
        <f>_xll.qlCalendarAdvance(LocalCalendar,$D3398,B3399,"f",FALSE)</f>
        <v>63473</v>
      </c>
      <c r="E3399" s="49">
        <f>_xll.qlInterestRateIndexValueDate(IndexON,D3399)</f>
        <v>63473</v>
      </c>
      <c r="F3399" s="52">
        <f>IFERROR(_xll.qlIndexFixing(IndexON,D3399,TRUE,_xll.ohTrigger(RecalcTrigger,TriggerON)),NA())</f>
        <v>1.656125699202704E-2</v>
      </c>
      <c r="H3399" s="49">
        <f>_xll.qlCalendarAdvance(IborCalendar,$H3398,B3399,"f",FALSE)</f>
        <v>63452</v>
      </c>
      <c r="I3399" s="49">
        <f>_xll.qlInterestRateIndexValueDate(Index1M,$H3399)</f>
        <v>63454</v>
      </c>
      <c r="J3399" s="52">
        <f>IFERROR(_xll.qlIndexFixing(Index1M,$H3399,TRUE,_xll.ohTrigger(RecalcTrigger,Trigger1M)),NA())</f>
        <v>1.8522227833139265E-2</v>
      </c>
      <c r="K3399" s="52">
        <f>IFERROR(_xll.qlIndexFixing(ONIndex1M,I3399,TRUE,_xll.ohTrigger(RecalcTrigger,Trigger1M)),NA())</f>
        <v>1.8508899592717398E-2</v>
      </c>
      <c r="L3399" s="52">
        <f>IFERROR(_xll.qlIndexFixing(Index3M,H3399,TRUE,_xll.ohTrigger(RecalcTrigger,Trigger3M)),NA())</f>
        <v>2.0091714433167283E-2</v>
      </c>
      <c r="M3399" s="52">
        <f>IFERROR(_xll.qlIndexFixing(ONIndex3M,I3399,TRUE,_xll.ohTrigger(RecalcTrigger,Trigger3M)),NA())</f>
        <v>2.0042539815374738E-2</v>
      </c>
      <c r="N3399" s="52">
        <f>IFERROR(_xll.qlIndexFixing(Index6M,$H3399,TRUE,_xll.ohTrigger(RecalcTrigger,Trigger6M)),NA())</f>
        <v>2.1656827421561987E-2</v>
      </c>
      <c r="O3399" s="52">
        <f>IFERROR(_xll.qlIndexFixing(ONIndex6M,I3399,TRUE,_xll.ohTrigger(RecalcTrigger,Trigger6M)),NA())</f>
        <v>2.1541682973120757E-2</v>
      </c>
      <c r="P3399" s="52">
        <f>IFERROR(_xll.qlIndexFixing(Index1Y,$H3399,TRUE,_xll.ohTrigger(RecalcTrigger,Trigger1Y)),NA())</f>
        <v>2.3595735164656448E-2</v>
      </c>
      <c r="Q3399" s="52">
        <f>IFERROR(_xll.qlIndexFixing(ONIndex1Y,I3399,TRUE,_xll.ohTrigger(RecalcTrigger,Trigger1Y)),NA())</f>
        <v>2.3318378099501658E-2</v>
      </c>
    </row>
    <row r="3400" spans="2:17" x14ac:dyDescent="0.2">
      <c r="B3400" s="46" t="s">
        <v>51</v>
      </c>
      <c r="D3400" s="49">
        <f>_xll.qlCalendarAdvance(LocalCalendar,$D3399,B3400,"f",FALSE)</f>
        <v>63480</v>
      </c>
      <c r="E3400" s="49">
        <f>_xll.qlInterestRateIndexValueDate(IndexON,D3400)</f>
        <v>63480</v>
      </c>
      <c r="F3400" s="52">
        <f>IFERROR(_xll.qlIndexFixing(IndexON,D3400,TRUE,_xll.ohTrigger(RecalcTrigger,TriggerON)),NA())</f>
        <v>1.6561256992106976E-2</v>
      </c>
      <c r="H3400" s="49">
        <f>_xll.qlCalendarAdvance(IborCalendar,$H3399,B3400,"f",FALSE)</f>
        <v>63459</v>
      </c>
      <c r="I3400" s="49">
        <f>_xll.qlInterestRateIndexValueDate(Index1M,$H3400)</f>
        <v>63461</v>
      </c>
      <c r="J3400" s="52">
        <f>IFERROR(_xll.qlIndexFixing(Index1M,$H3400,TRUE,_xll.ohTrigger(RecalcTrigger,Trigger1M)),NA())</f>
        <v>1.8522704078348662E-2</v>
      </c>
      <c r="K3400" s="52">
        <f>IFERROR(_xll.qlIndexFixing(ONIndex1M,I3400,TRUE,_xll.ohTrigger(RecalcTrigger,Trigger1M)),NA())</f>
        <v>1.8508899592717398E-2</v>
      </c>
      <c r="L3400" s="52">
        <f>IFERROR(_xll.qlIndexFixing(Index3M,H3400,TRUE,_xll.ohTrigger(RecalcTrigger,Trigger3M)),NA())</f>
        <v>2.0091714433166406E-2</v>
      </c>
      <c r="M3400" s="52">
        <f>IFERROR(_xll.qlIndexFixing(ONIndex3M,I3400,TRUE,_xll.ohTrigger(RecalcTrigger,Trigger3M)),NA())</f>
        <v>2.0042539815348093E-2</v>
      </c>
      <c r="N3400" s="52">
        <f>IFERROR(_xll.qlIndexFixing(Index6M,$H3400,TRUE,_xll.ohTrigger(RecalcTrigger,Trigger6M)),NA())</f>
        <v>2.1657478194387441E-2</v>
      </c>
      <c r="O3400" s="52">
        <f>IFERROR(_xll.qlIndexFixing(ONIndex6M,I3400,TRUE,_xll.ohTrigger(RecalcTrigger,Trigger6M)),NA())</f>
        <v>2.1541684706747333E-2</v>
      </c>
      <c r="P3400" s="52">
        <f>IFERROR(_xll.qlIndexFixing(Index1Y,$H3400,TRUE,_xll.ohTrigger(RecalcTrigger,Trigger1Y)),NA())</f>
        <v>2.3593442647878052E-2</v>
      </c>
      <c r="Q3400" s="52">
        <f>IFERROR(_xll.qlIndexFixing(ONIndex1Y,I3400,TRUE,_xll.ohTrigger(RecalcTrigger,Trigger1Y)),NA())</f>
        <v>2.331839130368607E-2</v>
      </c>
    </row>
    <row r="3401" spans="2:17" x14ac:dyDescent="0.2">
      <c r="B3401" s="46" t="s">
        <v>51</v>
      </c>
      <c r="D3401" s="49">
        <f>_xll.qlCalendarAdvance(LocalCalendar,$D3400,B3401,"f",FALSE)</f>
        <v>63487</v>
      </c>
      <c r="E3401" s="49">
        <f>_xll.qlInterestRateIndexValueDate(IndexON,D3401)</f>
        <v>63487</v>
      </c>
      <c r="F3401" s="52">
        <f>IFERROR(_xll.qlIndexFixing(IndexON,D3401,TRUE,_xll.ohTrigger(RecalcTrigger,TriggerON)),NA())</f>
        <v>1.656125699202704E-2</v>
      </c>
      <c r="H3401" s="49">
        <f>_xll.qlCalendarAdvance(IborCalendar,$H3400,B3401,"f",FALSE)</f>
        <v>63466</v>
      </c>
      <c r="I3401" s="49">
        <f>_xll.qlInterestRateIndexValueDate(Index1M,$H3401)</f>
        <v>63468</v>
      </c>
      <c r="J3401" s="52">
        <f>IFERROR(_xll.qlIndexFixing(Index1M,$H3401,TRUE,_xll.ohTrigger(RecalcTrigger,Trigger1M)),NA())</f>
        <v>1.8522227833139265E-2</v>
      </c>
      <c r="K3401" s="52">
        <f>IFERROR(_xll.qlIndexFixing(ONIndex1M,I3401,TRUE,_xll.ohTrigger(RecalcTrigger,Trigger1M)),NA())</f>
        <v>1.8509375381072779E-2</v>
      </c>
      <c r="L3401" s="52">
        <f>IFERROR(_xll.qlIndexFixing(Index3M,H3401,TRUE,_xll.ohTrigger(RecalcTrigger,Trigger3M)),NA())</f>
        <v>2.0093393673889879E-2</v>
      </c>
      <c r="M3401" s="52">
        <f>IFERROR(_xll.qlIndexFixing(ONIndex3M,I3401,TRUE,_xll.ohTrigger(RecalcTrigger,Trigger3M)),NA())</f>
        <v>2.0043097716047065E-2</v>
      </c>
      <c r="N3401" s="52">
        <f>IFERROR(_xll.qlIndexFixing(Index6M,$H3401,TRUE,_xll.ohTrigger(RecalcTrigger,Trigger6M)),NA())</f>
        <v>2.1657479768865569E-2</v>
      </c>
      <c r="O3401" s="52">
        <f>IFERROR(_xll.qlIndexFixing(ONIndex6M,I3401,TRUE,_xll.ohTrigger(RecalcTrigger,Trigger6M)),NA())</f>
        <v>2.1542331030142137E-2</v>
      </c>
      <c r="P3401" s="52">
        <f>IFERROR(_xll.qlIndexFixing(Index1Y,$H3401,TRUE,_xll.ohTrigger(RecalcTrigger,Trigger1Y)),NA())</f>
        <v>2.3596524804028959E-2</v>
      </c>
      <c r="Q3401" s="52">
        <f>IFERROR(_xll.qlIndexFixing(ONIndex1Y,I3401,TRUE,_xll.ohTrigger(RecalcTrigger,Trigger1Y)),NA())</f>
        <v>2.3319160515586912E-2</v>
      </c>
    </row>
    <row r="3402" spans="2:17" x14ac:dyDescent="0.2">
      <c r="B3402" s="46" t="s">
        <v>51</v>
      </c>
      <c r="D3402" s="49">
        <f>_xll.qlCalendarAdvance(LocalCalendar,$D3401,B3402,"f",FALSE)</f>
        <v>63494</v>
      </c>
      <c r="E3402" s="49">
        <f>_xll.qlInterestRateIndexValueDate(IndexON,D3402)</f>
        <v>63494</v>
      </c>
      <c r="F3402" s="52">
        <f>IFERROR(_xll.qlIndexFixing(IndexON,D3402,TRUE,_xll.ohTrigger(RecalcTrigger,TriggerON)),NA())</f>
        <v>1.656125699202704E-2</v>
      </c>
      <c r="H3402" s="49">
        <f>_xll.qlCalendarAdvance(IborCalendar,$H3401,B3402,"f",FALSE)</f>
        <v>63473</v>
      </c>
      <c r="I3402" s="49">
        <f>_xll.qlInterestRateIndexValueDate(Index1M,$H3402)</f>
        <v>63475</v>
      </c>
      <c r="J3402" s="52">
        <f>IFERROR(_xll.qlIndexFixing(Index1M,$H3402,TRUE,_xll.ohTrigger(RecalcTrigger,Trigger1M)),NA())</f>
        <v>1.8522227833136687E-2</v>
      </c>
      <c r="K3402" s="52">
        <f>IFERROR(_xll.qlIndexFixing(ONIndex1M,I3402,TRUE,_xll.ohTrigger(RecalcTrigger,Trigger1M)),NA())</f>
        <v>1.8508899592690753E-2</v>
      </c>
      <c r="L3402" s="52">
        <f>IFERROR(_xll.qlIndexFixing(Index3M,H3402,TRUE,_xll.ohTrigger(RecalcTrigger,Trigger3M)),NA())</f>
        <v>2.009395346236478E-2</v>
      </c>
      <c r="M3402" s="52">
        <f>IFERROR(_xll.qlIndexFixing(ONIndex3M,I3402,TRUE,_xll.ohTrigger(RecalcTrigger,Trigger3M)),NA())</f>
        <v>2.0042539815374738E-2</v>
      </c>
      <c r="N3402" s="52">
        <f>IFERROR(_xll.qlIndexFixing(Index6M,$H3402,TRUE,_xll.ohTrigger(RecalcTrigger,Trigger6M)),NA())</f>
        <v>2.166007832072658E-2</v>
      </c>
      <c r="O3402" s="52">
        <f>IFERROR(_xll.qlIndexFixing(ONIndex6M,I3402,TRUE,_xll.ohTrigger(RecalcTrigger,Trigger6M)),NA())</f>
        <v>2.1541688135711112E-2</v>
      </c>
      <c r="P3402" s="52">
        <f>IFERROR(_xll.qlIndexFixing(Index1Y,$H3402,TRUE,_xll.ohTrigger(RecalcTrigger,Trigger1Y)),NA())</f>
        <v>2.3595767661895351E-2</v>
      </c>
      <c r="Q3402" s="52">
        <f>IFERROR(_xll.qlIndexFixing(ONIndex1Y,I3402,TRUE,_xll.ohTrigger(RecalcTrigger,Trigger1Y)),NA())</f>
        <v>2.3318417420501447E-2</v>
      </c>
    </row>
    <row r="3403" spans="2:17" x14ac:dyDescent="0.2">
      <c r="B3403" s="46" t="s">
        <v>51</v>
      </c>
      <c r="D3403" s="49">
        <f>_xll.qlCalendarAdvance(LocalCalendar,$D3402,B3403,"f",FALSE)</f>
        <v>63501</v>
      </c>
      <c r="E3403" s="49">
        <f>_xll.qlInterestRateIndexValueDate(IndexON,D3403)</f>
        <v>63501</v>
      </c>
      <c r="F3403" s="52">
        <f>IFERROR(_xll.qlIndexFixing(IndexON,D3403,TRUE,_xll.ohTrigger(RecalcTrigger,TriggerON)),NA())</f>
        <v>1.6561256992106976E-2</v>
      </c>
      <c r="H3403" s="49">
        <f>_xll.qlCalendarAdvance(IborCalendar,$H3402,B3403,"f",FALSE)</f>
        <v>63480</v>
      </c>
      <c r="I3403" s="49">
        <f>_xll.qlInterestRateIndexValueDate(Index1M,$H3403)</f>
        <v>63482</v>
      </c>
      <c r="J3403" s="52">
        <f>IFERROR(_xll.qlIndexFixing(Index1M,$H3403,TRUE,_xll.ohTrigger(RecalcTrigger,Trigger1M)),NA())</f>
        <v>1.8522227833139265E-2</v>
      </c>
      <c r="K3403" s="52">
        <f>IFERROR(_xll.qlIndexFixing(ONIndex1M,I3403,TRUE,_xll.ohTrigger(RecalcTrigger,Trigger1M)),NA())</f>
        <v>1.8508899592717398E-2</v>
      </c>
      <c r="L3403" s="52">
        <f>IFERROR(_xll.qlIndexFixing(Index3M,H3403,TRUE,_xll.ohTrigger(RecalcTrigger,Trigger3M)),NA())</f>
        <v>2.0093393673891579E-2</v>
      </c>
      <c r="M3403" s="52">
        <f>IFERROR(_xll.qlIndexFixing(ONIndex3M,I3403,TRUE,_xll.ohTrigger(RecalcTrigger,Trigger3M)),NA())</f>
        <v>2.0042539815401383E-2</v>
      </c>
      <c r="N3403" s="52">
        <f>IFERROR(_xll.qlIndexFixing(Index6M,$H3403,TRUE,_xll.ohTrigger(RecalcTrigger,Trigger6M)),NA())</f>
        <v>2.1657482879127068E-2</v>
      </c>
      <c r="O3403" s="52">
        <f>IFERROR(_xll.qlIndexFixing(ONIndex6M,I3403,TRUE,_xll.ohTrigger(RecalcTrigger,Trigger6M)),NA())</f>
        <v>2.1541689831048316E-2</v>
      </c>
      <c r="P3403" s="52">
        <f>IFERROR(_xll.qlIndexFixing(Index1Y,$H3403,TRUE,_xll.ohTrigger(RecalcTrigger,Trigger1Y)),NA())</f>
        <v>2.3595778295287938E-2</v>
      </c>
      <c r="Q3403" s="52">
        <f>IFERROR(_xll.qlIndexFixing(ONIndex1Y,I3403,TRUE,_xll.ohTrigger(RecalcTrigger,Trigger1Y)),NA())</f>
        <v>2.3318430333159057E-2</v>
      </c>
    </row>
    <row r="3404" spans="2:17" x14ac:dyDescent="0.2">
      <c r="B3404" s="46" t="s">
        <v>51</v>
      </c>
      <c r="D3404" s="49">
        <f>_xll.qlCalendarAdvance(LocalCalendar,$D3403,B3404,"f",FALSE)</f>
        <v>63508</v>
      </c>
      <c r="E3404" s="49">
        <f>_xll.qlInterestRateIndexValueDate(IndexON,D3404)</f>
        <v>63508</v>
      </c>
      <c r="F3404" s="52">
        <f>IFERROR(_xll.qlIndexFixing(IndexON,D3404,TRUE,_xll.ohTrigger(RecalcTrigger,TriggerON)),NA())</f>
        <v>1.6561256991947104E-2</v>
      </c>
      <c r="H3404" s="49">
        <f>_xll.qlCalendarAdvance(IborCalendar,$H3403,B3404,"f",FALSE)</f>
        <v>63487</v>
      </c>
      <c r="I3404" s="49">
        <f>_xll.qlInterestRateIndexValueDate(Index1M,$H3404)</f>
        <v>63489</v>
      </c>
      <c r="J3404" s="52">
        <f>IFERROR(_xll.qlIndexFixing(Index1M,$H3404,TRUE,_xll.ohTrigger(RecalcTrigger,Trigger1M)),NA())</f>
        <v>1.8522227833136687E-2</v>
      </c>
      <c r="K3404" s="52">
        <f>IFERROR(_xll.qlIndexFixing(ONIndex1M,I3404,TRUE,_xll.ohTrigger(RecalcTrigger,Trigger1M)),NA())</f>
        <v>1.8508899592690753E-2</v>
      </c>
      <c r="L3404" s="52">
        <f>IFERROR(_xll.qlIndexFixing(Index3M,H3404,TRUE,_xll.ohTrigger(RecalcTrigger,Trigger3M)),NA())</f>
        <v>2.0093393673890729E-2</v>
      </c>
      <c r="M3404" s="52">
        <f>IFERROR(_xll.qlIndexFixing(ONIndex3M,I3404,TRUE,_xll.ohTrigger(RecalcTrigger,Trigger3M)),NA())</f>
        <v>2.0042539815401383E-2</v>
      </c>
      <c r="N3404" s="52">
        <f>IFERROR(_xll.qlIndexFixing(Index6M,$H3404,TRUE,_xll.ohTrigger(RecalcTrigger,Trigger6M)),NA())</f>
        <v>2.1657484414910878E-2</v>
      </c>
      <c r="O3404" s="52">
        <f>IFERROR(_xll.qlIndexFixing(ONIndex6M,I3404,TRUE,_xll.ohTrigger(RecalcTrigger,Trigger6M)),NA())</f>
        <v>2.1541691513595751E-2</v>
      </c>
      <c r="P3404" s="52">
        <f>IFERROR(_xll.qlIndexFixing(Index1Y,$H3404,TRUE,_xll.ohTrigger(RecalcTrigger,Trigger1Y)),NA())</f>
        <v>2.3595788829170152E-2</v>
      </c>
      <c r="Q3404" s="52">
        <f>IFERROR(_xll.qlIndexFixing(ONIndex1Y,I3404,TRUE,_xll.ohTrigger(RecalcTrigger,Trigger1Y)),NA())</f>
        <v>2.331844314856113E-2</v>
      </c>
    </row>
    <row r="3405" spans="2:17" x14ac:dyDescent="0.2">
      <c r="B3405" s="46" t="s">
        <v>51</v>
      </c>
      <c r="D3405" s="49">
        <f>_xll.qlCalendarAdvance(LocalCalendar,$D3404,B3405,"f",FALSE)</f>
        <v>63515</v>
      </c>
      <c r="E3405" s="49">
        <f>_xll.qlInterestRateIndexValueDate(IndexON,D3405)</f>
        <v>63515</v>
      </c>
      <c r="F3405" s="52">
        <f>IFERROR(_xll.qlIndexFixing(IndexON,D3405,TRUE,_xll.ohTrigger(RecalcTrigger,TriggerON)),NA())</f>
        <v>1.6561637929868311E-2</v>
      </c>
      <c r="H3405" s="49">
        <f>_xll.qlCalendarAdvance(IborCalendar,$H3404,B3405,"f",FALSE)</f>
        <v>63494</v>
      </c>
      <c r="I3405" s="49">
        <f>_xll.qlInterestRateIndexValueDate(Index1M,$H3405)</f>
        <v>63496</v>
      </c>
      <c r="J3405" s="52">
        <f>IFERROR(_xll.qlIndexFixing(Index1M,$H3405,TRUE,_xll.ohTrigger(RecalcTrigger,Trigger1M)),NA())</f>
        <v>1.8522227833139265E-2</v>
      </c>
      <c r="K3405" s="52">
        <f>IFERROR(_xll.qlIndexFixing(ONIndex1M,I3405,TRUE,_xll.ohTrigger(RecalcTrigger,Trigger1M)),NA())</f>
        <v>1.8508899592717398E-2</v>
      </c>
      <c r="L3405" s="52">
        <f>IFERROR(_xll.qlIndexFixing(Index3M,H3405,TRUE,_xll.ohTrigger(RecalcTrigger,Trigger3M)),NA())</f>
        <v>2.0093393673890729E-2</v>
      </c>
      <c r="M3405" s="52">
        <f>IFERROR(_xll.qlIndexFixing(ONIndex3M,I3405,TRUE,_xll.ohTrigger(RecalcTrigger,Trigger3M)),NA())</f>
        <v>2.0042539815401383E-2</v>
      </c>
      <c r="N3405" s="52">
        <f>IFERROR(_xll.qlIndexFixing(Index6M,$H3405,TRUE,_xll.ohTrigger(RecalcTrigger,Trigger6M)),NA())</f>
        <v>2.1656836757316698E-2</v>
      </c>
      <c r="O3405" s="52">
        <f>IFERROR(_xll.qlIndexFixing(ONIndex6M,I3405,TRUE,_xll.ohTrigger(RecalcTrigger,Trigger6M)),NA())</f>
        <v>2.1541693183406707E-2</v>
      </c>
      <c r="P3405" s="52">
        <f>IFERROR(_xll.qlIndexFixing(Index1Y,$H3405,TRUE,_xll.ohTrigger(RecalcTrigger,Trigger1Y)),NA())</f>
        <v>2.359579926354221E-2</v>
      </c>
      <c r="Q3405" s="52">
        <f>IFERROR(_xll.qlIndexFixing(ONIndex1Y,I3405,TRUE,_xll.ohTrigger(RecalcTrigger,Trigger1Y)),NA())</f>
        <v>2.3318455866814247E-2</v>
      </c>
    </row>
    <row r="3406" spans="2:17" x14ac:dyDescent="0.2">
      <c r="B3406" s="46" t="s">
        <v>51</v>
      </c>
      <c r="D3406" s="49">
        <f>_xll.qlCalendarAdvance(LocalCalendar,$D3405,B3406,"f",FALSE)</f>
        <v>63522</v>
      </c>
      <c r="E3406" s="49">
        <f>_xll.qlInterestRateIndexValueDate(IndexON,D3406)</f>
        <v>63522</v>
      </c>
      <c r="F3406" s="52">
        <f>IFERROR(_xll.qlIndexFixing(IndexON,D3406,TRUE,_xll.ohTrigger(RecalcTrigger,TriggerON)),NA())</f>
        <v>1.656125699202704E-2</v>
      </c>
      <c r="H3406" s="49">
        <f>_xll.qlCalendarAdvance(IborCalendar,$H3405,B3406,"f",FALSE)</f>
        <v>63501</v>
      </c>
      <c r="I3406" s="49">
        <f>_xll.qlInterestRateIndexValueDate(Index1M,$H3406)</f>
        <v>63506</v>
      </c>
      <c r="J3406" s="52">
        <f>IFERROR(_xll.qlIndexFixing(Index1M,$H3406,TRUE,_xll.ohTrigger(RecalcTrigger,Trigger1M)),NA())</f>
        <v>1.8521751604255066E-2</v>
      </c>
      <c r="K3406" s="52">
        <f>IFERROR(_xll.qlIndexFixing(ONIndex1M,I3406,TRUE,_xll.ohTrigger(RecalcTrigger,Trigger1M)),NA())</f>
        <v>1.8507948064847568E-2</v>
      </c>
      <c r="L3406" s="52">
        <f>IFERROR(_xll.qlIndexFixing(Index3M,H3406,TRUE,_xll.ohTrigger(RecalcTrigger,Trigger3M)),NA())</f>
        <v>2.0092274159292427E-2</v>
      </c>
      <c r="M3406" s="52">
        <f>IFERROR(_xll.qlIndexFixing(ONIndex3M,I3406,TRUE,_xll.ohTrigger(RecalcTrigger,Trigger3M)),NA())</f>
        <v>2.0041424076140402E-2</v>
      </c>
      <c r="N3406" s="52">
        <f>IFERROR(_xll.qlIndexFixing(Index6M,$H3406,TRUE,_xll.ohTrigger(RecalcTrigger,Trigger6M)),NA())</f>
        <v>2.1657488090974286E-2</v>
      </c>
      <c r="O3406" s="52">
        <f>IFERROR(_xll.qlIndexFixing(ONIndex6M,I3406,TRUE,_xll.ohTrigger(RecalcTrigger,Trigger6M)),NA())</f>
        <v>2.1540406427345005E-2</v>
      </c>
      <c r="P3406" s="52">
        <f>IFERROR(_xll.qlIndexFixing(Index1Y,$H3406,TRUE,_xll.ohTrigger(RecalcTrigger,Trigger1Y)),NA())</f>
        <v>2.3594278414677206E-2</v>
      </c>
      <c r="Q3406" s="52">
        <f>IFERROR(_xll.qlIndexFixing(ONIndex1Y,I3406,TRUE,_xll.ohTrigger(RecalcTrigger,Trigger1Y)),NA())</f>
        <v>2.3316961819901394E-2</v>
      </c>
    </row>
    <row r="3407" spans="2:17" x14ac:dyDescent="0.2">
      <c r="B3407" s="46" t="s">
        <v>51</v>
      </c>
      <c r="D3407" s="49">
        <f>_xll.qlCalendarAdvance(LocalCalendar,$D3406,B3407,"f",FALSE)</f>
        <v>63529</v>
      </c>
      <c r="E3407" s="49">
        <f>_xll.qlInterestRateIndexValueDate(IndexON,D3407)</f>
        <v>63529</v>
      </c>
      <c r="F3407" s="52">
        <f>IFERROR(_xll.qlIndexFixing(IndexON,D3407,TRUE,_xll.ohTrigger(RecalcTrigger,TriggerON)),NA())</f>
        <v>1.656125699202704E-2</v>
      </c>
      <c r="H3407" s="49">
        <f>_xll.qlCalendarAdvance(IborCalendar,$H3406,B3407,"f",FALSE)</f>
        <v>63508</v>
      </c>
      <c r="I3407" s="49">
        <f>_xll.qlInterestRateIndexValueDate(Index1M,$H3407)</f>
        <v>63510</v>
      </c>
      <c r="J3407" s="52">
        <f>IFERROR(_xll.qlIndexFixing(Index1M,$H3407,TRUE,_xll.ohTrigger(RecalcTrigger,Trigger1M)),NA())</f>
        <v>1.8522227833139265E-2</v>
      </c>
      <c r="K3407" s="52">
        <f>IFERROR(_xll.qlIndexFixing(ONIndex1M,I3407,TRUE,_xll.ohTrigger(RecalcTrigger,Trigger1M)),NA())</f>
        <v>1.8508899592717398E-2</v>
      </c>
      <c r="L3407" s="52">
        <f>IFERROR(_xll.qlIndexFixing(Index3M,H3407,TRUE,_xll.ohTrigger(RecalcTrigger,Trigger3M)),NA())</f>
        <v>2.0093953462365619E-2</v>
      </c>
      <c r="M3407" s="52">
        <f>IFERROR(_xll.qlIndexFixing(ONIndex3M,I3407,TRUE,_xll.ohTrigger(RecalcTrigger,Trigger3M)),NA())</f>
        <v>2.0042539815401383E-2</v>
      </c>
      <c r="N3407" s="52">
        <f>IFERROR(_xll.qlIndexFixing(Index6M,$H3407,TRUE,_xll.ohTrigger(RecalcTrigger,Trigger6M)),NA())</f>
        <v>2.1656839766057357E-2</v>
      </c>
      <c r="O3407" s="52">
        <f>IFERROR(_xll.qlIndexFixing(ONIndex6M,I3407,TRUE,_xll.ohTrigger(RecalcTrigger,Trigger6M)),NA())</f>
        <v>2.1541696484792539E-2</v>
      </c>
      <c r="P3407" s="52">
        <f>IFERROR(_xll.qlIndexFixing(Index1Y,$H3407,TRUE,_xll.ohTrigger(RecalcTrigger,Trigger1Y)),NA())</f>
        <v>2.3595819833755426E-2</v>
      </c>
      <c r="Q3407" s="52">
        <f>IFERROR(_xll.qlIndexFixing(ONIndex1Y,I3407,TRUE,_xll.ohTrigger(RecalcTrigger,Trigger1Y)),NA())</f>
        <v>2.3318481011713743E-2</v>
      </c>
    </row>
    <row r="3408" spans="2:17" x14ac:dyDescent="0.2">
      <c r="B3408" s="46" t="s">
        <v>51</v>
      </c>
      <c r="D3408" s="49">
        <f>_xll.qlCalendarAdvance(LocalCalendar,$D3407,B3408,"f",FALSE)</f>
        <v>63536</v>
      </c>
      <c r="E3408" s="49">
        <f>_xll.qlInterestRateIndexValueDate(IndexON,D3408)</f>
        <v>63536</v>
      </c>
      <c r="F3408" s="52">
        <f>IFERROR(_xll.qlIndexFixing(IndexON,D3408,TRUE,_xll.ohTrigger(RecalcTrigger,TriggerON)),NA())</f>
        <v>1.6561256992106976E-2</v>
      </c>
      <c r="H3408" s="49">
        <f>_xll.qlCalendarAdvance(IborCalendar,$H3407,B3408,"f",FALSE)</f>
        <v>63515</v>
      </c>
      <c r="I3408" s="49">
        <f>_xll.qlInterestRateIndexValueDate(Index1M,$H3408)</f>
        <v>63517</v>
      </c>
      <c r="J3408" s="52">
        <f>IFERROR(_xll.qlIndexFixing(Index1M,$H3408,TRUE,_xll.ohTrigger(RecalcTrigger,Trigger1M)),NA())</f>
        <v>1.8523180339876755E-2</v>
      </c>
      <c r="K3408" s="52">
        <f>IFERROR(_xll.qlIndexFixing(ONIndex1M,I3408,TRUE,_xll.ohTrigger(RecalcTrigger,Trigger1M)),NA())</f>
        <v>1.8508899592664108E-2</v>
      </c>
      <c r="L3408" s="52">
        <f>IFERROR(_xll.qlIndexFixing(Index3M,H3408,TRUE,_xll.ohTrigger(RecalcTrigger,Trigger3M)),NA())</f>
        <v>2.0093393673889879E-2</v>
      </c>
      <c r="M3408" s="52">
        <f>IFERROR(_xll.qlIndexFixing(ONIndex3M,I3408,TRUE,_xll.ohTrigger(RecalcTrigger,Trigger3M)),NA())</f>
        <v>2.0042539815348093E-2</v>
      </c>
      <c r="N3408" s="52">
        <f>IFERROR(_xll.qlIndexFixing(Index6M,$H3408,TRUE,_xll.ohTrigger(RecalcTrigger,Trigger6M)),NA())</f>
        <v>2.1656841251081617E-2</v>
      </c>
      <c r="O3408" s="52">
        <f>IFERROR(_xll.qlIndexFixing(ONIndex6M,I3408,TRUE,_xll.ohTrigger(RecalcTrigger,Trigger6M)),NA())</f>
        <v>2.1541698116314123E-2</v>
      </c>
      <c r="P3408" s="52">
        <f>IFERROR(_xll.qlIndexFixing(Index1Y,$H3408,TRUE,_xll.ohTrigger(RecalcTrigger,Trigger1Y)),NA())</f>
        <v>2.3595829969596586E-2</v>
      </c>
      <c r="Q3408" s="52">
        <f>IFERROR(_xll.qlIndexFixing(ONIndex1Y,I3408,TRUE,_xll.ohTrigger(RecalcTrigger,Trigger1Y)),NA())</f>
        <v>2.3318493438360122E-2</v>
      </c>
    </row>
    <row r="3409" spans="2:17" x14ac:dyDescent="0.2">
      <c r="B3409" s="46" t="s">
        <v>51</v>
      </c>
      <c r="D3409" s="49">
        <f>_xll.qlCalendarAdvance(LocalCalendar,$D3408,B3409,"f",FALSE)</f>
        <v>63543</v>
      </c>
      <c r="E3409" s="49">
        <f>_xll.qlInterestRateIndexValueDate(IndexON,D3409)</f>
        <v>63543</v>
      </c>
      <c r="F3409" s="52">
        <f>IFERROR(_xll.qlIndexFixing(IndexON,D3409,TRUE,_xll.ohTrigger(RecalcTrigger,TriggerON)),NA())</f>
        <v>1.656125699202704E-2</v>
      </c>
      <c r="H3409" s="49">
        <f>_xll.qlCalendarAdvance(IborCalendar,$H3408,B3409,"f",FALSE)</f>
        <v>63522</v>
      </c>
      <c r="I3409" s="49">
        <f>_xll.qlInterestRateIndexValueDate(Index1M,$H3409)</f>
        <v>63524</v>
      </c>
      <c r="J3409" s="52">
        <f>IFERROR(_xll.qlIndexFixing(Index1M,$H3409,TRUE,_xll.ohTrigger(RecalcTrigger,Trigger1M)),NA())</f>
        <v>1.8522704078343666E-2</v>
      </c>
      <c r="K3409" s="52">
        <f>IFERROR(_xll.qlIndexFixing(ONIndex1M,I3409,TRUE,_xll.ohTrigger(RecalcTrigger,Trigger1M)),NA())</f>
        <v>1.8508899592717398E-2</v>
      </c>
      <c r="L3409" s="52">
        <f>IFERROR(_xll.qlIndexFixing(Index3M,H3409,TRUE,_xll.ohTrigger(RecalcTrigger,Trigger3M)),NA())</f>
        <v>2.0091154727822413E-2</v>
      </c>
      <c r="M3409" s="52">
        <f>IFERROR(_xll.qlIndexFixing(ONIndex3M,I3409,TRUE,_xll.ohTrigger(RecalcTrigger,Trigger3M)),NA())</f>
        <v>2.0042539815374738E-2</v>
      </c>
      <c r="N3409" s="52">
        <f>IFERROR(_xll.qlIndexFixing(Index6M,$H3409,TRUE,_xll.ohTrigger(RecalcTrigger,Trigger6M)),NA())</f>
        <v>2.1657491900360062E-2</v>
      </c>
      <c r="O3409" s="52">
        <f>IFERROR(_xll.qlIndexFixing(ONIndex6M,I3409,TRUE,_xll.ohTrigger(RecalcTrigger,Trigger6M)),NA())</f>
        <v>2.1541699735099229E-2</v>
      </c>
      <c r="P3409" s="52">
        <f>IFERROR(_xll.qlIndexFixing(Index1Y,$H3409,TRUE,_xll.ohTrigger(RecalcTrigger,Trigger1Y)),NA())</f>
        <v>2.3595840005927588E-2</v>
      </c>
      <c r="Q3409" s="52">
        <f>IFERROR(_xll.qlIndexFixing(ONIndex1Y,I3409,TRUE,_xll.ohTrigger(RecalcTrigger,Trigger1Y)),NA())</f>
        <v>2.331850576788419E-2</v>
      </c>
    </row>
    <row r="3410" spans="2:17" x14ac:dyDescent="0.2">
      <c r="B3410" s="46" t="s">
        <v>51</v>
      </c>
      <c r="D3410" s="49">
        <f>_xll.qlCalendarAdvance(LocalCalendar,$D3409,B3410,"f",FALSE)</f>
        <v>63550</v>
      </c>
      <c r="E3410" s="49">
        <f>_xll.qlInterestRateIndexValueDate(IndexON,D3410)</f>
        <v>63550</v>
      </c>
      <c r="F3410" s="52">
        <f>IFERROR(_xll.qlIndexFixing(IndexON,D3410,TRUE,_xll.ohTrigger(RecalcTrigger,TriggerON)),NA())</f>
        <v>1.656125699202704E-2</v>
      </c>
      <c r="H3410" s="49">
        <f>_xll.qlCalendarAdvance(IborCalendar,$H3409,B3410,"f",FALSE)</f>
        <v>63529</v>
      </c>
      <c r="I3410" s="49">
        <f>_xll.qlInterestRateIndexValueDate(Index1M,$H3410)</f>
        <v>63531</v>
      </c>
      <c r="J3410" s="52">
        <f>IFERROR(_xll.qlIndexFixing(Index1M,$H3410,TRUE,_xll.ohTrigger(RecalcTrigger,Trigger1M)),NA())</f>
        <v>1.8522227833139265E-2</v>
      </c>
      <c r="K3410" s="52">
        <f>IFERROR(_xll.qlIndexFixing(ONIndex1M,I3410,TRUE,_xll.ohTrigger(RecalcTrigger,Trigger1M)),NA())</f>
        <v>1.8508899592690753E-2</v>
      </c>
      <c r="L3410" s="52">
        <f>IFERROR(_xll.qlIndexFixing(Index3M,H3410,TRUE,_xll.ohTrigger(RecalcTrigger,Trigger3M)),NA())</f>
        <v>2.0091154727822413E-2</v>
      </c>
      <c r="M3410" s="52">
        <f>IFERROR(_xll.qlIndexFixing(ONIndex3M,I3410,TRUE,_xll.ohTrigger(RecalcTrigger,Trigger3M)),NA())</f>
        <v>2.0042539815374738E-2</v>
      </c>
      <c r="N3410" s="52">
        <f>IFERROR(_xll.qlIndexFixing(Index6M,$H3410,TRUE,_xll.ohTrigger(RecalcTrigger,Trigger6M)),NA())</f>
        <v>2.1657493358756542E-2</v>
      </c>
      <c r="O3410" s="52">
        <f>IFERROR(_xll.qlIndexFixing(ONIndex6M,I3410,TRUE,_xll.ohTrigger(RecalcTrigger,Trigger6M)),NA())</f>
        <v>2.1541701341121211E-2</v>
      </c>
      <c r="P3410" s="52">
        <f>IFERROR(_xll.qlIndexFixing(Index1Y,$H3410,TRUE,_xll.ohTrigger(RecalcTrigger,Trigger1Y)),NA())</f>
        <v>2.3595849942748218E-2</v>
      </c>
      <c r="Q3410" s="52">
        <f>IFERROR(_xll.qlIndexFixing(ONIndex1Y,I3410,TRUE,_xll.ohTrigger(RecalcTrigger,Trigger1Y)),NA())</f>
        <v>2.3318518000152721E-2</v>
      </c>
    </row>
    <row r="3411" spans="2:17" x14ac:dyDescent="0.2">
      <c r="B3411" s="46" t="s">
        <v>51</v>
      </c>
      <c r="D3411" s="49">
        <f>_xll.qlCalendarAdvance(LocalCalendar,$D3410,B3411,"f",FALSE)</f>
        <v>63557</v>
      </c>
      <c r="E3411" s="49">
        <f>_xll.qlInterestRateIndexValueDate(IndexON,D3411)</f>
        <v>63557</v>
      </c>
      <c r="F3411" s="52">
        <f>IFERROR(_xll.qlIndexFixing(IndexON,D3411,TRUE,_xll.ohTrigger(RecalcTrigger,TriggerON)),NA())</f>
        <v>1.6561256992106976E-2</v>
      </c>
      <c r="H3411" s="49">
        <f>_xll.qlCalendarAdvance(IborCalendar,$H3410,B3411,"f",FALSE)</f>
        <v>63536</v>
      </c>
      <c r="I3411" s="49">
        <f>_xll.qlInterestRateIndexValueDate(Index1M,$H3411)</f>
        <v>63538</v>
      </c>
      <c r="J3411" s="52">
        <f>IFERROR(_xll.qlIndexFixing(Index1M,$H3411,TRUE,_xll.ohTrigger(RecalcTrigger,Trigger1M)),NA())</f>
        <v>1.8522704078343666E-2</v>
      </c>
      <c r="K3411" s="52">
        <f>IFERROR(_xll.qlIndexFixing(ONIndex1M,I3411,TRUE,_xll.ohTrigger(RecalcTrigger,Trigger1M)),NA())</f>
        <v>1.8508899592717398E-2</v>
      </c>
      <c r="L3411" s="52">
        <f>IFERROR(_xll.qlIndexFixing(Index3M,H3411,TRUE,_xll.ohTrigger(RecalcTrigger,Trigger3M)),NA())</f>
        <v>2.0091154727823302E-2</v>
      </c>
      <c r="M3411" s="52">
        <f>IFERROR(_xll.qlIndexFixing(ONIndex3M,I3411,TRUE,_xll.ohTrigger(RecalcTrigger,Trigger3M)),NA())</f>
        <v>2.0042539815401383E-2</v>
      </c>
      <c r="N3411" s="52">
        <f>IFERROR(_xll.qlIndexFixing(Index6M,$H3411,TRUE,_xll.ohTrigger(RecalcTrigger,Trigger6M)),NA())</f>
        <v>2.1657494804254329E-2</v>
      </c>
      <c r="O3411" s="52">
        <f>IFERROR(_xll.qlIndexFixing(ONIndex6M,I3411,TRUE,_xll.ohTrigger(RecalcTrigger,Trigger6M)),NA())</f>
        <v>2.1541702934353424E-2</v>
      </c>
      <c r="P3411" s="52">
        <f>IFERROR(_xll.qlIndexFixing(Index1Y,$H3411,TRUE,_xll.ohTrigger(RecalcTrigger,Trigger1Y)),NA())</f>
        <v>2.3595859780058914E-2</v>
      </c>
      <c r="Q3411" s="52">
        <f>IFERROR(_xll.qlIndexFixing(ONIndex1Y,I3411,TRUE,_xll.ohTrigger(RecalcTrigger,Trigger1Y)),NA())</f>
        <v>2.3318530135219007E-2</v>
      </c>
    </row>
    <row r="3412" spans="2:17" x14ac:dyDescent="0.2">
      <c r="B3412" s="46" t="s">
        <v>51</v>
      </c>
      <c r="D3412" s="49">
        <f>_xll.qlCalendarAdvance(LocalCalendar,$D3411,B3412,"f",FALSE)</f>
        <v>63564</v>
      </c>
      <c r="E3412" s="49">
        <f>_xll.qlInterestRateIndexValueDate(IndexON,D3412)</f>
        <v>63564</v>
      </c>
      <c r="F3412" s="52">
        <f>IFERROR(_xll.qlIndexFixing(IndexON,D3412,TRUE,_xll.ohTrigger(RecalcTrigger,TriggerON)),NA())</f>
        <v>1.656125699202704E-2</v>
      </c>
      <c r="H3412" s="49">
        <f>_xll.qlCalendarAdvance(IborCalendar,$H3411,B3412,"f",FALSE)</f>
        <v>63543</v>
      </c>
      <c r="I3412" s="49">
        <f>_xll.qlInterestRateIndexValueDate(Index1M,$H3412)</f>
        <v>63545</v>
      </c>
      <c r="J3412" s="52">
        <f>IFERROR(_xll.qlIndexFixing(Index1M,$H3412,TRUE,_xll.ohTrigger(RecalcTrigger,Trigger1M)),NA())</f>
        <v>1.8522227833139265E-2</v>
      </c>
      <c r="K3412" s="52">
        <f>IFERROR(_xll.qlIndexFixing(ONIndex1M,I3412,TRUE,_xll.ohTrigger(RecalcTrigger,Trigger1M)),NA())</f>
        <v>1.8509851185740445E-2</v>
      </c>
      <c r="L3412" s="52">
        <f>IFERROR(_xll.qlIndexFixing(Index3M,H3412,TRUE,_xll.ohTrigger(RecalcTrigger,Trigger3M)),NA())</f>
        <v>2.0091154727822413E-2</v>
      </c>
      <c r="M3412" s="52">
        <f>IFERROR(_xll.qlIndexFixing(ONIndex3M,I3412,TRUE,_xll.ohTrigger(RecalcTrigger,Trigger3M)),NA())</f>
        <v>2.0043655637460134E-2</v>
      </c>
      <c r="N3412" s="52">
        <f>IFERROR(_xll.qlIndexFixing(Index6M,$H3412,TRUE,_xll.ohTrigger(RecalcTrigger,Trigger6M)),NA())</f>
        <v>2.1657496236854302E-2</v>
      </c>
      <c r="O3412" s="52">
        <f>IFERROR(_xll.qlIndexFixing(ONIndex6M,I3412,TRUE,_xll.ohTrigger(RecalcTrigger,Trigger6M)),NA())</f>
        <v>2.1542993727718951E-2</v>
      </c>
      <c r="P3412" s="52">
        <f>IFERROR(_xll.qlIndexFixing(Index1Y,$H3412,TRUE,_xll.ohTrigger(RecalcTrigger,Trigger1Y)),NA())</f>
        <v>2.3595869517859015E-2</v>
      </c>
      <c r="Q3412" s="52">
        <f>IFERROR(_xll.qlIndexFixing(ONIndex1Y,I3412,TRUE,_xll.ohTrigger(RecalcTrigger,Trigger1Y)),NA())</f>
        <v>2.3320054280061342E-2</v>
      </c>
    </row>
    <row r="3413" spans="2:17" x14ac:dyDescent="0.2">
      <c r="B3413" s="46" t="s">
        <v>51</v>
      </c>
      <c r="D3413" s="49">
        <f>_xll.qlCalendarAdvance(LocalCalendar,$D3412,B3413,"f",FALSE)</f>
        <v>63571</v>
      </c>
      <c r="E3413" s="49">
        <f>_xll.qlInterestRateIndexValueDate(IndexON,D3413)</f>
        <v>63571</v>
      </c>
      <c r="F3413" s="52">
        <f>IFERROR(_xll.qlIndexFixing(IndexON,D3413,TRUE,_xll.ohTrigger(RecalcTrigger,TriggerON)),NA())</f>
        <v>1.656125699202704E-2</v>
      </c>
      <c r="H3413" s="49">
        <f>_xll.qlCalendarAdvance(IborCalendar,$H3412,B3413,"f",FALSE)</f>
        <v>63550</v>
      </c>
      <c r="I3413" s="49">
        <f>_xll.qlInterestRateIndexValueDate(Index1M,$H3413)</f>
        <v>63552</v>
      </c>
      <c r="J3413" s="52">
        <f>IFERROR(_xll.qlIndexFixing(Index1M,$H3413,TRUE,_xll.ohTrigger(RecalcTrigger,Trigger1M)),NA())</f>
        <v>1.8523180339876755E-2</v>
      </c>
      <c r="K3413" s="52">
        <f>IFERROR(_xll.qlIndexFixing(ONIndex1M,I3413,TRUE,_xll.ohTrigger(RecalcTrigger,Trigger1M)),NA())</f>
        <v>1.8509375381052795E-2</v>
      </c>
      <c r="L3413" s="52">
        <f>IFERROR(_xll.qlIndexFixing(Index3M,H3413,TRUE,_xll.ohTrigger(RecalcTrigger,Trigger3M)),NA())</f>
        <v>2.0091714433166406E-2</v>
      </c>
      <c r="M3413" s="52">
        <f>IFERROR(_xll.qlIndexFixing(ONIndex3M,I3413,TRUE,_xll.ohTrigger(RecalcTrigger,Trigger3M)),NA())</f>
        <v>2.0043097716067049E-2</v>
      </c>
      <c r="N3413" s="52">
        <f>IFERROR(_xll.qlIndexFixing(Index6M,$H3413,TRUE,_xll.ohTrigger(RecalcTrigger,Trigger6M)),NA())</f>
        <v>2.1657497656555582E-2</v>
      </c>
      <c r="O3413" s="52">
        <f>IFERROR(_xll.qlIndexFixing(ONIndex6M,I3413,TRUE,_xll.ohTrigger(RecalcTrigger,Trigger6M)),NA())</f>
        <v>2.1542350675347599E-2</v>
      </c>
      <c r="P3413" s="52">
        <f>IFERROR(_xll.qlIndexFixing(Index1Y,$H3413,TRUE,_xll.ohTrigger(RecalcTrigger,Trigger1Y)),NA())</f>
        <v>2.3595879156148962E-2</v>
      </c>
      <c r="Q3413" s="52">
        <f>IFERROR(_xll.qlIndexFixing(ONIndex1Y,I3413,TRUE,_xll.ohTrigger(RecalcTrigger,Trigger1Y)),NA())</f>
        <v>2.3319310145095695E-2</v>
      </c>
    </row>
    <row r="3414" spans="2:17" x14ac:dyDescent="0.2">
      <c r="B3414" s="46" t="s">
        <v>51</v>
      </c>
      <c r="D3414" s="49">
        <f>_xll.qlCalendarAdvance(LocalCalendar,$D3413,B3414,"f",FALSE)</f>
        <v>63578</v>
      </c>
      <c r="E3414" s="49">
        <f>_xll.qlInterestRateIndexValueDate(IndexON,D3414)</f>
        <v>63578</v>
      </c>
      <c r="F3414" s="52">
        <f>IFERROR(_xll.qlIndexFixing(IndexON,D3414,TRUE,_xll.ohTrigger(RecalcTrigger,TriggerON)),NA())</f>
        <v>1.656125699202704E-2</v>
      </c>
      <c r="H3414" s="49">
        <f>_xll.qlCalendarAdvance(IborCalendar,$H3413,B3414,"f",FALSE)</f>
        <v>63557</v>
      </c>
      <c r="I3414" s="49">
        <f>_xll.qlInterestRateIndexValueDate(Index1M,$H3414)</f>
        <v>63559</v>
      </c>
      <c r="J3414" s="52">
        <f>IFERROR(_xll.qlIndexFixing(Index1M,$H3414,TRUE,_xll.ohTrigger(RecalcTrigger,Trigger1M)),NA())</f>
        <v>1.8522227833139265E-2</v>
      </c>
      <c r="K3414" s="52">
        <f>IFERROR(_xll.qlIndexFixing(ONIndex1M,I3414,TRUE,_xll.ohTrigger(RecalcTrigger,Trigger1M)),NA())</f>
        <v>1.8508899592690753E-2</v>
      </c>
      <c r="L3414" s="52">
        <f>IFERROR(_xll.qlIndexFixing(Index3M,H3414,TRUE,_xll.ohTrigger(RecalcTrigger,Trigger3M)),NA())</f>
        <v>2.0091154727822413E-2</v>
      </c>
      <c r="M3414" s="52">
        <f>IFERROR(_xll.qlIndexFixing(ONIndex3M,I3414,TRUE,_xll.ohTrigger(RecalcTrigger,Trigger3M)),NA())</f>
        <v>2.0042539815374738E-2</v>
      </c>
      <c r="N3414" s="52">
        <f>IFERROR(_xll.qlIndexFixing(Index6M,$H3414,TRUE,_xll.ohTrigger(RecalcTrigger,Trigger6M)),NA())</f>
        <v>2.1656849890385695E-2</v>
      </c>
      <c r="O3414" s="52">
        <f>IFERROR(_xll.qlIndexFixing(ONIndex6M,I3414,TRUE,_xll.ohTrigger(RecalcTrigger,Trigger6M)),NA())</f>
        <v>2.1541707637551255E-2</v>
      </c>
      <c r="P3414" s="52">
        <f>IFERROR(_xll.qlIndexFixing(Index1Y,$H3414,TRUE,_xll.ohTrigger(RecalcTrigger,Trigger1Y)),NA())</f>
        <v>2.3595888694928322E-2</v>
      </c>
      <c r="Q3414" s="52">
        <f>IFERROR(_xll.qlIndexFixing(ONIndex1Y,I3414,TRUE,_xll.ohTrigger(RecalcTrigger,Trigger1Y)),NA())</f>
        <v>2.3318565957310966E-2</v>
      </c>
    </row>
    <row r="3415" spans="2:17" x14ac:dyDescent="0.2">
      <c r="B3415" s="46" t="s">
        <v>51</v>
      </c>
      <c r="D3415" s="49">
        <f>_xll.qlCalendarAdvance(LocalCalendar,$D3414,B3415,"f",FALSE)</f>
        <v>63585</v>
      </c>
      <c r="E3415" s="49">
        <f>_xll.qlInterestRateIndexValueDate(IndexON,D3415)</f>
        <v>63585</v>
      </c>
      <c r="F3415" s="52">
        <f>IFERROR(_xll.qlIndexFixing(IndexON,D3415,TRUE,_xll.ohTrigger(RecalcTrigger,TriggerON)),NA())</f>
        <v>1.656125699202704E-2</v>
      </c>
      <c r="H3415" s="49">
        <f>_xll.qlCalendarAdvance(IborCalendar,$H3414,B3415,"f",FALSE)</f>
        <v>63564</v>
      </c>
      <c r="I3415" s="49">
        <f>_xll.qlInterestRateIndexValueDate(Index1M,$H3415)</f>
        <v>63566</v>
      </c>
      <c r="J3415" s="52">
        <f>IFERROR(_xll.qlIndexFixing(Index1M,$H3415,TRUE,_xll.ohTrigger(RecalcTrigger,Trigger1M)),NA())</f>
        <v>1.8522227833139265E-2</v>
      </c>
      <c r="K3415" s="52">
        <f>IFERROR(_xll.qlIndexFixing(ONIndex1M,I3415,TRUE,_xll.ohTrigger(RecalcTrigger,Trigger1M)),NA())</f>
        <v>1.8509375381072779E-2</v>
      </c>
      <c r="L3415" s="52">
        <f>IFERROR(_xll.qlIndexFixing(Index3M,H3415,TRUE,_xll.ohTrigger(RecalcTrigger,Trigger3M)),NA())</f>
        <v>2.0091154727822413E-2</v>
      </c>
      <c r="M3415" s="52">
        <f>IFERROR(_xll.qlIndexFixing(ONIndex3M,I3415,TRUE,_xll.ohTrigger(RecalcTrigger,Trigger3M)),NA())</f>
        <v>2.0043097716067049E-2</v>
      </c>
      <c r="N3415" s="52">
        <f>IFERROR(_xll.qlIndexFixing(Index6M,$H3415,TRUE,_xll.ohTrigger(RecalcTrigger,Trigger6M)),NA())</f>
        <v>2.1656851285129022E-2</v>
      </c>
      <c r="O3415" s="52">
        <f>IFERROR(_xll.qlIndexFixing(ONIndex6M,I3415,TRUE,_xll.ohTrigger(RecalcTrigger,Trigger6M)),NA())</f>
        <v>2.1542353770911404E-2</v>
      </c>
      <c r="P3415" s="52">
        <f>IFERROR(_xll.qlIndexFixing(Index1Y,$H3415,TRUE,_xll.ohTrigger(RecalcTrigger,Trigger1Y)),NA())</f>
        <v>2.3595898134197959E-2</v>
      </c>
      <c r="Q3415" s="52">
        <f>IFERROR(_xll.qlIndexFixing(ONIndex1Y,I3415,TRUE,_xll.ohTrigger(RecalcTrigger,Trigger1Y)),NA())</f>
        <v>2.3319333722595648E-2</v>
      </c>
    </row>
    <row r="3416" spans="2:17" x14ac:dyDescent="0.2">
      <c r="B3416" s="46" t="s">
        <v>51</v>
      </c>
      <c r="D3416" s="49">
        <f>_xll.qlCalendarAdvance(LocalCalendar,$D3415,B3416,"f",FALSE)</f>
        <v>63592</v>
      </c>
      <c r="E3416" s="49">
        <f>_xll.qlInterestRateIndexValueDate(IndexON,D3416)</f>
        <v>63592</v>
      </c>
      <c r="F3416" s="52">
        <f>IFERROR(_xll.qlIndexFixing(IndexON,D3416,TRUE,_xll.ohTrigger(RecalcTrigger,TriggerON)),NA())</f>
        <v>1.656125699202704E-2</v>
      </c>
      <c r="H3416" s="49">
        <f>_xll.qlCalendarAdvance(IborCalendar,$H3415,B3416,"f",FALSE)</f>
        <v>63571</v>
      </c>
      <c r="I3416" s="49">
        <f>_xll.qlInterestRateIndexValueDate(Index1M,$H3416)</f>
        <v>63573</v>
      </c>
      <c r="J3416" s="52">
        <f>IFERROR(_xll.qlIndexFixing(Index1M,$H3416,TRUE,_xll.ohTrigger(RecalcTrigger,Trigger1M)),NA())</f>
        <v>1.8522704078343666E-2</v>
      </c>
      <c r="K3416" s="52">
        <f>IFERROR(_xll.qlIndexFixing(ONIndex1M,I3416,TRUE,_xll.ohTrigger(RecalcTrigger,Trigger1M)),NA())</f>
        <v>1.8508899592690753E-2</v>
      </c>
      <c r="L3416" s="52">
        <f>IFERROR(_xll.qlIndexFixing(Index3M,H3416,TRUE,_xll.ohTrigger(RecalcTrigger,Trigger3M)),NA())</f>
        <v>2.0091154727821525E-2</v>
      </c>
      <c r="M3416" s="52">
        <f>IFERROR(_xll.qlIndexFixing(ONIndex3M,I3416,TRUE,_xll.ohTrigger(RecalcTrigger,Trigger3M)),NA())</f>
        <v>2.0042539815374738E-2</v>
      </c>
      <c r="N3416" s="52">
        <f>IFERROR(_xll.qlIndexFixing(Index6M,$H3416,TRUE,_xll.ohTrigger(RecalcTrigger,Trigger6M)),NA())</f>
        <v>2.1656852666975701E-2</v>
      </c>
      <c r="O3416" s="52">
        <f>IFERROR(_xll.qlIndexFixing(ONIndex6M,I3416,TRUE,_xll.ohTrigger(RecalcTrigger,Trigger6M)),NA())</f>
        <v>2.1541710709227502E-2</v>
      </c>
      <c r="P3416" s="52">
        <f>IFERROR(_xll.qlIndexFixing(Index1Y,$H3416,TRUE,_xll.ohTrigger(RecalcTrigger,Trigger1Y)),NA())</f>
        <v>2.3596675252119031E-2</v>
      </c>
      <c r="Q3416" s="52">
        <f>IFERROR(_xll.qlIndexFixing(ONIndex1Y,I3416,TRUE,_xll.ohTrigger(RecalcTrigger,Trigger1Y)),NA())</f>
        <v>2.3318589352783192E-2</v>
      </c>
    </row>
    <row r="3417" spans="2:17" x14ac:dyDescent="0.2">
      <c r="B3417" s="46" t="s">
        <v>51</v>
      </c>
      <c r="D3417" s="49">
        <f>_xll.qlCalendarAdvance(LocalCalendar,$D3416,B3417,"f",FALSE)</f>
        <v>63599</v>
      </c>
      <c r="E3417" s="49">
        <f>_xll.qlInterestRateIndexValueDate(IndexON,D3417)</f>
        <v>63599</v>
      </c>
      <c r="F3417" s="52">
        <f>IFERROR(_xll.qlIndexFixing(IndexON,D3417,TRUE,_xll.ohTrigger(RecalcTrigger,TriggerON)),NA())</f>
        <v>1.656125699202704E-2</v>
      </c>
      <c r="H3417" s="49">
        <f>_xll.qlCalendarAdvance(IborCalendar,$H3416,B3417,"f",FALSE)</f>
        <v>63578</v>
      </c>
      <c r="I3417" s="49">
        <f>_xll.qlInterestRateIndexValueDate(Index1M,$H3417)</f>
        <v>63580</v>
      </c>
      <c r="J3417" s="52">
        <f>IFERROR(_xll.qlIndexFixing(Index1M,$H3417,TRUE,_xll.ohTrigger(RecalcTrigger,Trigger1M)),NA())</f>
        <v>1.8522227833136687E-2</v>
      </c>
      <c r="K3417" s="52">
        <f>IFERROR(_xll.qlIndexFixing(ONIndex1M,I3417,TRUE,_xll.ohTrigger(RecalcTrigger,Trigger1M)),NA())</f>
        <v>1.8508899592717398E-2</v>
      </c>
      <c r="L3417" s="52">
        <f>IFERROR(_xll.qlIndexFixing(Index3M,H3417,TRUE,_xll.ohTrigger(RecalcTrigger,Trigger3M)),NA())</f>
        <v>2.0091154727822413E-2</v>
      </c>
      <c r="M3417" s="52">
        <f>IFERROR(_xll.qlIndexFixing(ONIndex3M,I3417,TRUE,_xll.ohTrigger(RecalcTrigger,Trigger3M)),NA())</f>
        <v>2.0042539815374738E-2</v>
      </c>
      <c r="N3417" s="52">
        <f>IFERROR(_xll.qlIndexFixing(Index6M,$H3417,TRUE,_xll.ohTrigger(RecalcTrigger,Trigger6M)),NA())</f>
        <v>2.1656854035924857E-2</v>
      </c>
      <c r="O3417" s="52">
        <f>IFERROR(_xll.qlIndexFixing(ONIndex6M,I3417,TRUE,_xll.ohTrigger(RecalcTrigger,Trigger6M)),NA())</f>
        <v>2.1541712225880971E-2</v>
      </c>
      <c r="P3417" s="52">
        <f>IFERROR(_xll.qlIndexFixing(Index1Y,$H3417,TRUE,_xll.ohTrigger(RecalcTrigger,Trigger1Y)),NA())</f>
        <v>2.3595916714205464E-2</v>
      </c>
      <c r="Q3417" s="52">
        <f>IFERROR(_xll.qlIndexFixing(ONIndex1Y,I3417,TRUE,_xll.ohTrigger(RecalcTrigger,Trigger1Y)),NA())</f>
        <v>2.3318600904715936E-2</v>
      </c>
    </row>
    <row r="3418" spans="2:17" x14ac:dyDescent="0.2">
      <c r="B3418" s="46" t="s">
        <v>51</v>
      </c>
      <c r="D3418" s="49">
        <f>_xll.qlCalendarAdvance(LocalCalendar,$D3417,B3418,"f",FALSE)</f>
        <v>63606</v>
      </c>
      <c r="E3418" s="49">
        <f>_xll.qlInterestRateIndexValueDate(IndexON,D3418)</f>
        <v>63606</v>
      </c>
      <c r="F3418" s="52">
        <f>IFERROR(_xll.qlIndexFixing(IndexON,D3418,TRUE,_xll.ohTrigger(RecalcTrigger,TriggerON)),NA())</f>
        <v>1.6561256992106976E-2</v>
      </c>
      <c r="H3418" s="49">
        <f>_xll.qlCalendarAdvance(IborCalendar,$H3417,B3418,"f",FALSE)</f>
        <v>63585</v>
      </c>
      <c r="I3418" s="49">
        <f>_xll.qlInterestRateIndexValueDate(Index1M,$H3418)</f>
        <v>63587</v>
      </c>
      <c r="J3418" s="52">
        <f>IFERROR(_xll.qlIndexFixing(Index1M,$H3418,TRUE,_xll.ohTrigger(RecalcTrigger,Trigger1M)),NA())</f>
        <v>1.8520799195461519E-2</v>
      </c>
      <c r="K3418" s="52">
        <f>IFERROR(_xll.qlIndexFixing(ONIndex1M,I3418,TRUE,_xll.ohTrigger(RecalcTrigger,Trigger1M)),NA())</f>
        <v>1.8508899592717398E-2</v>
      </c>
      <c r="L3418" s="52">
        <f>IFERROR(_xll.qlIndexFixing(Index3M,H3418,TRUE,_xll.ohTrigger(RecalcTrigger,Trigger3M)),NA())</f>
        <v>2.0090595043259506E-2</v>
      </c>
      <c r="M3418" s="52">
        <f>IFERROR(_xll.qlIndexFixing(ONIndex3M,I3418,TRUE,_xll.ohTrigger(RecalcTrigger,Trigger3M)),NA())</f>
        <v>2.0042539815374738E-2</v>
      </c>
      <c r="N3418" s="52">
        <f>IFERROR(_xll.qlIndexFixing(Index6M,$H3418,TRUE,_xll.ohTrigger(RecalcTrigger,Trigger6M)),NA())</f>
        <v>2.1656855391976922E-2</v>
      </c>
      <c r="O3418" s="52">
        <f>IFERROR(_xll.qlIndexFixing(ONIndex6M,I3418,TRUE,_xll.ohTrigger(RecalcTrigger,Trigger6M)),NA())</f>
        <v>2.1541713729797962E-2</v>
      </c>
      <c r="P3418" s="52">
        <f>IFERROR(_xll.qlIndexFixing(Index1Y,$H3418,TRUE,_xll.ohTrigger(RecalcTrigger,Trigger1Y)),NA())</f>
        <v>2.3595925854944421E-2</v>
      </c>
      <c r="Q3418" s="52">
        <f>IFERROR(_xll.qlIndexFixing(ONIndex1Y,I3418,TRUE,_xll.ohTrigger(RecalcTrigger,Trigger1Y)),NA())</f>
        <v>2.3318612359473079E-2</v>
      </c>
    </row>
    <row r="3419" spans="2:17" x14ac:dyDescent="0.2">
      <c r="B3419" s="46" t="s">
        <v>51</v>
      </c>
      <c r="D3419" s="49">
        <f>_xll.qlCalendarAdvance(LocalCalendar,$D3418,B3419,"f",FALSE)</f>
        <v>63613</v>
      </c>
      <c r="E3419" s="49">
        <f>_xll.qlInterestRateIndexValueDate(IndexON,D3419)</f>
        <v>63613</v>
      </c>
      <c r="F3419" s="52">
        <f>IFERROR(_xll.qlIndexFixing(IndexON,D3419,TRUE,_xll.ohTrigger(RecalcTrigger,TriggerON)),NA())</f>
        <v>1.656125699202704E-2</v>
      </c>
      <c r="H3419" s="49">
        <f>_xll.qlCalendarAdvance(IborCalendar,$H3418,B3419,"f",FALSE)</f>
        <v>63592</v>
      </c>
      <c r="I3419" s="49">
        <f>_xll.qlInterestRateIndexValueDate(Index1M,$H3419)</f>
        <v>63594</v>
      </c>
      <c r="J3419" s="52">
        <f>IFERROR(_xll.qlIndexFixing(Index1M,$H3419,TRUE,_xll.ohTrigger(RecalcTrigger,Trigger1M)),NA())</f>
        <v>1.8520799195461519E-2</v>
      </c>
      <c r="K3419" s="52">
        <f>IFERROR(_xll.qlIndexFixing(ONIndex1M,I3419,TRUE,_xll.ohTrigger(RecalcTrigger,Trigger1M)),NA())</f>
        <v>1.8508899592690753E-2</v>
      </c>
      <c r="L3419" s="52">
        <f>IFERROR(_xll.qlIndexFixing(Index3M,H3419,TRUE,_xll.ohTrigger(RecalcTrigger,Trigger3M)),NA())</f>
        <v>2.0090595043259506E-2</v>
      </c>
      <c r="M3419" s="52">
        <f>IFERROR(_xll.qlIndexFixing(ONIndex3M,I3419,TRUE,_xll.ohTrigger(RecalcTrigger,Trigger3M)),NA())</f>
        <v>2.0042539815374738E-2</v>
      </c>
      <c r="N3419" s="52">
        <f>IFERROR(_xll.qlIndexFixing(Index6M,$H3419,TRUE,_xll.ohTrigger(RecalcTrigger,Trigger6M)),NA())</f>
        <v>2.1656856735131458E-2</v>
      </c>
      <c r="O3419" s="52">
        <f>IFERROR(_xll.qlIndexFixing(ONIndex6M,I3419,TRUE,_xll.ohTrigger(RecalcTrigger,Trigger6M)),NA())</f>
        <v>2.1541715220951829E-2</v>
      </c>
      <c r="P3419" s="52">
        <f>IFERROR(_xll.qlIndexFixing(Index1Y,$H3419,TRUE,_xll.ohTrigger(RecalcTrigger,Trigger1Y)),NA())</f>
        <v>2.3595934896172569E-2</v>
      </c>
      <c r="Q3419" s="52">
        <f>IFERROR(_xll.qlIndexFixing(ONIndex1Y,I3419,TRUE,_xll.ohTrigger(RecalcTrigger,Trigger1Y)),NA())</f>
        <v>2.331862371700133E-2</v>
      </c>
    </row>
    <row r="3420" spans="2:17" x14ac:dyDescent="0.2">
      <c r="B3420" s="46" t="s">
        <v>51</v>
      </c>
      <c r="D3420" s="49">
        <f>_xll.qlCalendarAdvance(LocalCalendar,$D3419,B3420,"f",FALSE)</f>
        <v>63620</v>
      </c>
      <c r="E3420" s="49">
        <f>_xll.qlInterestRateIndexValueDate(IndexON,D3420)</f>
        <v>63620</v>
      </c>
      <c r="F3420" s="52">
        <f>IFERROR(_xll.qlIndexFixing(IndexON,D3420,TRUE,_xll.ohTrigger(RecalcTrigger,TriggerON)),NA())</f>
        <v>1.656125699202704E-2</v>
      </c>
      <c r="H3420" s="49">
        <f>_xll.qlCalendarAdvance(IborCalendar,$H3419,B3420,"f",FALSE)</f>
        <v>63599</v>
      </c>
      <c r="I3420" s="49">
        <f>_xll.qlInterestRateIndexValueDate(Index1M,$H3420)</f>
        <v>63601</v>
      </c>
      <c r="J3420" s="52">
        <f>IFERROR(_xll.qlIndexFixing(Index1M,$H3420,TRUE,_xll.ohTrigger(RecalcTrigger,Trigger1M)),NA())</f>
        <v>1.8520799195461519E-2</v>
      </c>
      <c r="K3420" s="52">
        <f>IFERROR(_xll.qlIndexFixing(ONIndex1M,I3420,TRUE,_xll.ohTrigger(RecalcTrigger,Trigger1M)),NA())</f>
        <v>1.8509375381072779E-2</v>
      </c>
      <c r="L3420" s="52">
        <f>IFERROR(_xll.qlIndexFixing(Index3M,H3420,TRUE,_xll.ohTrigger(RecalcTrigger,Trigger3M)),NA())</f>
        <v>2.0090595043259506E-2</v>
      </c>
      <c r="M3420" s="52">
        <f>IFERROR(_xll.qlIndexFixing(ONIndex3M,I3420,TRUE,_xll.ohTrigger(RecalcTrigger,Trigger3M)),NA())</f>
        <v>2.0043097716067049E-2</v>
      </c>
      <c r="N3420" s="52">
        <f>IFERROR(_xll.qlIndexFixing(Index6M,$H3420,TRUE,_xll.ohTrigger(RecalcTrigger,Trigger6M)),NA())</f>
        <v>2.1656858065389351E-2</v>
      </c>
      <c r="O3420" s="52">
        <f>IFERROR(_xll.qlIndexFixing(ONIndex6M,I3420,TRUE,_xll.ohTrigger(RecalcTrigger,Trigger6M)),NA())</f>
        <v>2.1542361286459588E-2</v>
      </c>
      <c r="P3420" s="52">
        <f>IFERROR(_xll.qlIndexFixing(Index1Y,$H3420,TRUE,_xll.ohTrigger(RecalcTrigger,Trigger1Y)),NA())</f>
        <v>2.3596711589974582E-2</v>
      </c>
      <c r="Q3420" s="52">
        <f>IFERROR(_xll.qlIndexFixing(ONIndex1Y,I3420,TRUE,_xll.ohTrigger(RecalcTrigger,Trigger1Y)),NA())</f>
        <v>2.3319390965306219E-2</v>
      </c>
    </row>
    <row r="3421" spans="2:17" x14ac:dyDescent="0.2">
      <c r="B3421" s="46" t="s">
        <v>51</v>
      </c>
      <c r="D3421" s="49">
        <f>_xll.qlCalendarAdvance(LocalCalendar,$D3420,B3421,"f",FALSE)</f>
        <v>63627</v>
      </c>
      <c r="E3421" s="49">
        <f>_xll.qlInterestRateIndexValueDate(IndexON,D3421)</f>
        <v>63627</v>
      </c>
      <c r="F3421" s="52">
        <f>IFERROR(_xll.qlIndexFixing(IndexON,D3421,TRUE,_xll.ohTrigger(RecalcTrigger,TriggerON)),NA())</f>
        <v>1.656125699202704E-2</v>
      </c>
      <c r="H3421" s="49">
        <f>_xll.qlCalendarAdvance(IborCalendar,$H3420,B3421,"f",FALSE)</f>
        <v>63606</v>
      </c>
      <c r="I3421" s="49">
        <f>_xll.qlInterestRateIndexValueDate(Index1M,$H3421)</f>
        <v>63608</v>
      </c>
      <c r="J3421" s="52">
        <f>IFERROR(_xll.qlIndexFixing(Index1M,$H3421,TRUE,_xll.ohTrigger(RecalcTrigger,Trigger1M)),NA())</f>
        <v>1.8520799195458664E-2</v>
      </c>
      <c r="K3421" s="52">
        <f>IFERROR(_xll.qlIndexFixing(ONIndex1M,I3421,TRUE,_xll.ohTrigger(RecalcTrigger,Trigger1M)),NA())</f>
        <v>1.8508899592690753E-2</v>
      </c>
      <c r="L3421" s="52">
        <f>IFERROR(_xll.qlIndexFixing(Index3M,H3421,TRUE,_xll.ohTrigger(RecalcTrigger,Trigger3M)),NA())</f>
        <v>2.0090595043259506E-2</v>
      </c>
      <c r="M3421" s="52">
        <f>IFERROR(_xll.qlIndexFixing(ONIndex3M,I3421,TRUE,_xll.ohTrigger(RecalcTrigger,Trigger3M)),NA())</f>
        <v>2.0042539815374738E-2</v>
      </c>
      <c r="N3421" s="52">
        <f>IFERROR(_xll.qlIndexFixing(Index6M,$H3421,TRUE,_xll.ohTrigger(RecalcTrigger,Trigger6M)),NA())</f>
        <v>2.1656859382749274E-2</v>
      </c>
      <c r="O3421" s="52">
        <f>IFERROR(_xll.qlIndexFixing(ONIndex6M,I3421,TRUE,_xll.ohTrigger(RecalcTrigger,Trigger6M)),NA())</f>
        <v>2.1541718165050128E-2</v>
      </c>
      <c r="P3421" s="52">
        <f>IFERROR(_xll.qlIndexFixing(Index1Y,$H3421,TRUE,_xll.ohTrigger(RecalcTrigger,Trigger1Y)),NA())</f>
        <v>2.3595952680097745E-2</v>
      </c>
      <c r="Q3421" s="52">
        <f>IFERROR(_xll.qlIndexFixing(ONIndex1Y,I3421,TRUE,_xll.ohTrigger(RecalcTrigger,Trigger1Y)),NA())</f>
        <v>2.3318646140557675E-2</v>
      </c>
    </row>
    <row r="3422" spans="2:17" x14ac:dyDescent="0.2">
      <c r="B3422" s="46" t="s">
        <v>51</v>
      </c>
      <c r="D3422" s="49">
        <f>_xll.qlCalendarAdvance(LocalCalendar,$D3421,B3422,"f",FALSE)</f>
        <v>63634</v>
      </c>
      <c r="E3422" s="49">
        <f>_xll.qlInterestRateIndexValueDate(IndexON,D3422)</f>
        <v>63634</v>
      </c>
      <c r="F3422" s="52">
        <f>IFERROR(_xll.qlIndexFixing(IndexON,D3422,TRUE,_xll.ohTrigger(RecalcTrigger,TriggerON)),NA())</f>
        <v>1.656125699202704E-2</v>
      </c>
      <c r="H3422" s="49">
        <f>_xll.qlCalendarAdvance(IborCalendar,$H3421,B3422,"f",FALSE)</f>
        <v>63613</v>
      </c>
      <c r="I3422" s="49">
        <f>_xll.qlInterestRateIndexValueDate(Index1M,$H3422)</f>
        <v>63615</v>
      </c>
      <c r="J3422" s="52">
        <f>IFERROR(_xll.qlIndexFixing(Index1M,$H3422,TRUE,_xll.ohTrigger(RecalcTrigger,Trigger1M)),NA())</f>
        <v>1.8522227833136687E-2</v>
      </c>
      <c r="K3422" s="52">
        <f>IFERROR(_xll.qlIndexFixing(ONIndex1M,I3422,TRUE,_xll.ohTrigger(RecalcTrigger,Trigger1M)),NA())</f>
        <v>1.8508899592690753E-2</v>
      </c>
      <c r="L3422" s="52">
        <f>IFERROR(_xll.qlIndexFixing(Index3M,H3422,TRUE,_xll.ohTrigger(RecalcTrigger,Trigger3M)),NA())</f>
        <v>2.0093393673890729E-2</v>
      </c>
      <c r="M3422" s="52">
        <f>IFERROR(_xll.qlIndexFixing(ONIndex3M,I3422,TRUE,_xll.ohTrigger(RecalcTrigger,Trigger3M)),NA())</f>
        <v>2.0042539815348093E-2</v>
      </c>
      <c r="N3422" s="52">
        <f>IFERROR(_xll.qlIndexFixing(Index6M,$H3422,TRUE,_xll.ohTrigger(RecalcTrigger,Trigger6M)),NA())</f>
        <v>2.1660106776850062E-2</v>
      </c>
      <c r="O3422" s="52">
        <f>IFERROR(_xll.qlIndexFixing(ONIndex6M,I3422,TRUE,_xll.ohTrigger(RecalcTrigger,Trigger6M)),NA())</f>
        <v>2.1541719617941268E-2</v>
      </c>
      <c r="P3422" s="52">
        <f>IFERROR(_xll.qlIndexFixing(Index1Y,$H3422,TRUE,_xll.ohTrigger(RecalcTrigger,Trigger1Y)),NA())</f>
        <v>2.3595961422795429E-2</v>
      </c>
      <c r="Q3422" s="52">
        <f>IFERROR(_xll.qlIndexFixing(ONIndex1Y,I3422,TRUE,_xll.ohTrigger(RecalcTrigger,Trigger1Y)),NA())</f>
        <v>2.3318657206559124E-2</v>
      </c>
    </row>
    <row r="3423" spans="2:17" x14ac:dyDescent="0.2">
      <c r="B3423" s="46" t="s">
        <v>51</v>
      </c>
      <c r="D3423" s="49">
        <f>_xll.qlCalendarAdvance(LocalCalendar,$D3422,B3423,"f",FALSE)</f>
        <v>63641</v>
      </c>
      <c r="E3423" s="49">
        <f>_xll.qlInterestRateIndexValueDate(IndexON,D3423)</f>
        <v>63641</v>
      </c>
      <c r="F3423" s="52">
        <f>IFERROR(_xll.qlIndexFixing(IndexON,D3423,TRUE,_xll.ohTrigger(RecalcTrigger,TriggerON)),NA())</f>
        <v>1.6561256991947104E-2</v>
      </c>
      <c r="H3423" s="49">
        <f>_xll.qlCalendarAdvance(IborCalendar,$H3422,B3423,"f",FALSE)</f>
        <v>63620</v>
      </c>
      <c r="I3423" s="49">
        <f>_xll.qlInterestRateIndexValueDate(Index1M,$H3423)</f>
        <v>63622</v>
      </c>
      <c r="J3423" s="52">
        <f>IFERROR(_xll.qlIndexFixing(Index1M,$H3423,TRUE,_xll.ohTrigger(RecalcTrigger,Trigger1M)),NA())</f>
        <v>1.8522227833136687E-2</v>
      </c>
      <c r="K3423" s="52">
        <f>IFERROR(_xll.qlIndexFixing(ONIndex1M,I3423,TRUE,_xll.ohTrigger(RecalcTrigger,Trigger1M)),NA())</f>
        <v>1.8508899592690753E-2</v>
      </c>
      <c r="L3423" s="52">
        <f>IFERROR(_xll.qlIndexFixing(Index3M,H3423,TRUE,_xll.ohTrigger(RecalcTrigger,Trigger3M)),NA())</f>
        <v>2.0093393673890729E-2</v>
      </c>
      <c r="M3423" s="52">
        <f>IFERROR(_xll.qlIndexFixing(ONIndex3M,I3423,TRUE,_xll.ohTrigger(RecalcTrigger,Trigger3M)),NA())</f>
        <v>2.0042539815401383E-2</v>
      </c>
      <c r="N3423" s="52">
        <f>IFERROR(_xll.qlIndexFixing(Index6M,$H3423,TRUE,_xll.ohTrigger(RecalcTrigger,Trigger6M)),NA())</f>
        <v>2.1659458795431664E-2</v>
      </c>
      <c r="O3423" s="52">
        <f>IFERROR(_xll.qlIndexFixing(ONIndex6M,I3423,TRUE,_xll.ohTrigger(RecalcTrigger,Trigger6M)),NA())</f>
        <v>2.154172105804264E-2</v>
      </c>
      <c r="P3423" s="52">
        <f>IFERROR(_xll.qlIndexFixing(Index1Y,$H3423,TRUE,_xll.ohTrigger(RecalcTrigger,Trigger1Y)),NA())</f>
        <v>2.3595970065982522E-2</v>
      </c>
      <c r="Q3423" s="52">
        <f>IFERROR(_xll.qlIndexFixing(ONIndex1Y,I3423,TRUE,_xll.ohTrigger(RecalcTrigger,Trigger1Y)),NA())</f>
        <v>2.3318668175358326E-2</v>
      </c>
    </row>
    <row r="3424" spans="2:17" x14ac:dyDescent="0.2">
      <c r="B3424" s="46" t="s">
        <v>51</v>
      </c>
      <c r="D3424" s="49">
        <f>_xll.qlCalendarAdvance(LocalCalendar,$D3423,B3424,"f",FALSE)</f>
        <v>63648</v>
      </c>
      <c r="E3424" s="49">
        <f>_xll.qlInterestRateIndexValueDate(IndexON,D3424)</f>
        <v>63648</v>
      </c>
      <c r="F3424" s="52">
        <f>IFERROR(_xll.qlIndexFixing(IndexON,D3424,TRUE,_xll.ohTrigger(RecalcTrigger,TriggerON)),NA())</f>
        <v>1.656125699202704E-2</v>
      </c>
      <c r="H3424" s="49">
        <f>_xll.qlCalendarAdvance(IborCalendar,$H3423,B3424,"f",FALSE)</f>
        <v>63627</v>
      </c>
      <c r="I3424" s="49">
        <f>_xll.qlInterestRateIndexValueDate(Index1M,$H3424)</f>
        <v>63629</v>
      </c>
      <c r="J3424" s="52">
        <f>IFERROR(_xll.qlIndexFixing(Index1M,$H3424,TRUE,_xll.ohTrigger(RecalcTrigger,Trigger1M)),NA())</f>
        <v>1.8522704078343666E-2</v>
      </c>
      <c r="K3424" s="52">
        <f>IFERROR(_xll.qlIndexFixing(ONIndex1M,I3424,TRUE,_xll.ohTrigger(RecalcTrigger,Trigger1M)),NA())</f>
        <v>1.8508899592717398E-2</v>
      </c>
      <c r="L3424" s="52">
        <f>IFERROR(_xll.qlIndexFixing(Index3M,H3424,TRUE,_xll.ohTrigger(RecalcTrigger,Trigger3M)),NA())</f>
        <v>2.0093393673889879E-2</v>
      </c>
      <c r="M3424" s="52">
        <f>IFERROR(_xll.qlIndexFixing(ONIndex3M,I3424,TRUE,_xll.ohTrigger(RecalcTrigger,Trigger3M)),NA())</f>
        <v>2.0042539815374738E-2</v>
      </c>
      <c r="N3424" s="52">
        <f>IFERROR(_xll.qlIndexFixing(Index6M,$H3424,TRUE,_xll.ohTrigger(RecalcTrigger,Trigger6M)),NA())</f>
        <v>2.165946007072073E-2</v>
      </c>
      <c r="O3424" s="52">
        <f>IFERROR(_xll.qlIndexFixing(ONIndex6M,I3424,TRUE,_xll.ohTrigger(RecalcTrigger,Trigger6M)),NA())</f>
        <v>2.1541722485434178E-2</v>
      </c>
      <c r="P3424" s="52">
        <f>IFERROR(_xll.qlIndexFixing(Index1Y,$H3424,TRUE,_xll.ohTrigger(RecalcTrigger,Trigger1Y)),NA())</f>
        <v>2.3595978609659021E-2</v>
      </c>
      <c r="Q3424" s="52">
        <f>IFERROR(_xll.qlIndexFixing(ONIndex1Y,I3424,TRUE,_xll.ohTrigger(RecalcTrigger,Trigger1Y)),NA())</f>
        <v>2.3318679046928636E-2</v>
      </c>
    </row>
    <row r="3425" spans="2:17" x14ac:dyDescent="0.2">
      <c r="B3425" s="46" t="s">
        <v>51</v>
      </c>
      <c r="D3425" s="49">
        <f>_xll.qlCalendarAdvance(LocalCalendar,$D3424,B3425,"f",FALSE)</f>
        <v>63655</v>
      </c>
      <c r="E3425" s="49">
        <f>_xll.qlInterestRateIndexValueDate(IndexON,D3425)</f>
        <v>63655</v>
      </c>
      <c r="F3425" s="52">
        <f>IFERROR(_xll.qlIndexFixing(IndexON,D3425,TRUE,_xll.ohTrigger(RecalcTrigger,TriggerON)),NA())</f>
        <v>1.656125699202704E-2</v>
      </c>
      <c r="H3425" s="49">
        <f>_xll.qlCalendarAdvance(IborCalendar,$H3424,B3425,"f",FALSE)</f>
        <v>63634</v>
      </c>
      <c r="I3425" s="49">
        <f>_xll.qlInterestRateIndexValueDate(Index1M,$H3425)</f>
        <v>63636</v>
      </c>
      <c r="J3425" s="52">
        <f>IFERROR(_xll.qlIndexFixing(Index1M,$H3425,TRUE,_xll.ohTrigger(RecalcTrigger,Trigger1M)),NA())</f>
        <v>1.8522227833139265E-2</v>
      </c>
      <c r="K3425" s="52">
        <f>IFERROR(_xll.qlIndexFixing(ONIndex1M,I3425,TRUE,_xll.ohTrigger(RecalcTrigger,Trigger1M)),NA())</f>
        <v>1.8508899592717398E-2</v>
      </c>
      <c r="L3425" s="52">
        <f>IFERROR(_xll.qlIndexFixing(Index3M,H3425,TRUE,_xll.ohTrigger(RecalcTrigger,Trigger3M)),NA())</f>
        <v>2.0093393673890729E-2</v>
      </c>
      <c r="M3425" s="52">
        <f>IFERROR(_xll.qlIndexFixing(ONIndex3M,I3425,TRUE,_xll.ohTrigger(RecalcTrigger,Trigger3M)),NA())</f>
        <v>2.0042539815374738E-2</v>
      </c>
      <c r="N3425" s="52">
        <f>IFERROR(_xll.qlIndexFixing(Index6M,$H3425,TRUE,_xll.ohTrigger(RecalcTrigger,Trigger6M)),NA())</f>
        <v>2.1659461333109409E-2</v>
      </c>
      <c r="O3425" s="52">
        <f>IFERROR(_xll.qlIndexFixing(ONIndex6M,I3425,TRUE,_xll.ohTrigger(RecalcTrigger,Trigger6M)),NA())</f>
        <v>2.1541723900035947E-2</v>
      </c>
      <c r="P3425" s="52">
        <f>IFERROR(_xll.qlIndexFixing(Index1Y,$H3425,TRUE,_xll.ohTrigger(RecalcTrigger,Trigger1Y)),NA())</f>
        <v>2.3595987053825589E-2</v>
      </c>
      <c r="Q3425" s="52">
        <f>IFERROR(_xll.qlIndexFixing(ONIndex1Y,I3425,TRUE,_xll.ohTrigger(RecalcTrigger,Trigger1Y)),NA())</f>
        <v>2.3318689821323346E-2</v>
      </c>
    </row>
    <row r="3426" spans="2:17" x14ac:dyDescent="0.2">
      <c r="B3426" s="46" t="s">
        <v>51</v>
      </c>
      <c r="D3426" s="49">
        <f>_xll.qlCalendarAdvance(LocalCalendar,$D3425,B3426,"f",FALSE)</f>
        <v>63662</v>
      </c>
      <c r="E3426" s="49">
        <f>_xll.qlInterestRateIndexValueDate(IndexON,D3426)</f>
        <v>63662</v>
      </c>
      <c r="F3426" s="52">
        <f>IFERROR(_xll.qlIndexFixing(IndexON,D3426,TRUE,_xll.ohTrigger(RecalcTrigger,TriggerON)),NA())</f>
        <v>1.656125699202704E-2</v>
      </c>
      <c r="H3426" s="49">
        <f>_xll.qlCalendarAdvance(IborCalendar,$H3425,B3426,"f",FALSE)</f>
        <v>63641</v>
      </c>
      <c r="I3426" s="49">
        <f>_xll.qlInterestRateIndexValueDate(Index1M,$H3426)</f>
        <v>63643</v>
      </c>
      <c r="J3426" s="52">
        <f>IFERROR(_xll.qlIndexFixing(Index1M,$H3426,TRUE,_xll.ohTrigger(RecalcTrigger,Trigger1M)),NA())</f>
        <v>1.8522227833136687E-2</v>
      </c>
      <c r="K3426" s="52">
        <f>IFERROR(_xll.qlIndexFixing(ONIndex1M,I3426,TRUE,_xll.ohTrigger(RecalcTrigger,Trigger1M)),NA())</f>
        <v>1.8508899592664108E-2</v>
      </c>
      <c r="L3426" s="52">
        <f>IFERROR(_xll.qlIndexFixing(Index3M,H3426,TRUE,_xll.ohTrigger(RecalcTrigger,Trigger3M)),NA())</f>
        <v>2.0091714433166406E-2</v>
      </c>
      <c r="M3426" s="52">
        <f>IFERROR(_xll.qlIndexFixing(ONIndex3M,I3426,TRUE,_xll.ohTrigger(RecalcTrigger,Trigger3M)),NA())</f>
        <v>2.0042539815348093E-2</v>
      </c>
      <c r="N3426" s="52">
        <f>IFERROR(_xll.qlIndexFixing(Index6M,$H3426,TRUE,_xll.ohTrigger(RecalcTrigger,Trigger6M)),NA())</f>
        <v>2.1657514938961855E-2</v>
      </c>
      <c r="O3426" s="52">
        <f>IFERROR(_xll.qlIndexFixing(ONIndex6M,I3426,TRUE,_xll.ohTrigger(RecalcTrigger,Trigger6M)),NA())</f>
        <v>2.1541725301847947E-2</v>
      </c>
      <c r="P3426" s="52">
        <f>IFERROR(_xll.qlIndexFixing(Index1Y,$H3426,TRUE,_xll.ohTrigger(RecalcTrigger,Trigger1Y)),NA())</f>
        <v>2.3593692455650545E-2</v>
      </c>
      <c r="Q3426" s="52">
        <f>IFERROR(_xll.qlIndexFixing(ONIndex1Y,I3426,TRUE,_xll.ohTrigger(RecalcTrigger,Trigger1Y)),NA())</f>
        <v>2.3318700498489164E-2</v>
      </c>
    </row>
    <row r="3427" spans="2:17" x14ac:dyDescent="0.2">
      <c r="B3427" s="46" t="s">
        <v>51</v>
      </c>
      <c r="D3427" s="49">
        <f>_xll.qlCalendarAdvance(LocalCalendar,$D3426,B3427,"f",FALSE)</f>
        <v>63669</v>
      </c>
      <c r="E3427" s="49">
        <f>_xll.qlInterestRateIndexValueDate(IndexON,D3427)</f>
        <v>63669</v>
      </c>
      <c r="F3427" s="52">
        <f>IFERROR(_xll.qlIndexFixing(IndexON,D3427,TRUE,_xll.ohTrigger(RecalcTrigger,TriggerON)),NA())</f>
        <v>1.656125699202704E-2</v>
      </c>
      <c r="H3427" s="49">
        <f>_xll.qlCalendarAdvance(IborCalendar,$H3426,B3427,"f",FALSE)</f>
        <v>63648</v>
      </c>
      <c r="I3427" s="49">
        <f>_xll.qlInterestRateIndexValueDate(Index1M,$H3427)</f>
        <v>63650</v>
      </c>
      <c r="J3427" s="52">
        <f>IFERROR(_xll.qlIndexFixing(Index1M,$H3427,TRUE,_xll.ohTrigger(RecalcTrigger,Trigger1M)),NA())</f>
        <v>1.8522704078343666E-2</v>
      </c>
      <c r="K3427" s="52">
        <f>IFERROR(_xll.qlIndexFixing(ONIndex1M,I3427,TRUE,_xll.ohTrigger(RecalcTrigger,Trigger1M)),NA())</f>
        <v>1.8508899592690753E-2</v>
      </c>
      <c r="L3427" s="52">
        <f>IFERROR(_xll.qlIndexFixing(Index3M,H3427,TRUE,_xll.ohTrigger(RecalcTrigger,Trigger3M)),NA())</f>
        <v>2.0091714433166406E-2</v>
      </c>
      <c r="M3427" s="52">
        <f>IFERROR(_xll.qlIndexFixing(ONIndex3M,I3427,TRUE,_xll.ohTrigger(RecalcTrigger,Trigger3M)),NA())</f>
        <v>2.0042539815374738E-2</v>
      </c>
      <c r="N3427" s="52">
        <f>IFERROR(_xll.qlIndexFixing(Index6M,$H3427,TRUE,_xll.ohTrigger(RecalcTrigger,Trigger6M)),NA())</f>
        <v>2.1660113084562262E-2</v>
      </c>
      <c r="O3427" s="52">
        <f>IFERROR(_xll.qlIndexFixing(ONIndex6M,I3427,TRUE,_xll.ohTrigger(RecalcTrigger,Trigger6M)),NA())</f>
        <v>2.1541726690950114E-2</v>
      </c>
      <c r="P3427" s="52">
        <f>IFERROR(_xll.qlIndexFixing(Index1Y,$H3427,TRUE,_xll.ohTrigger(RecalcTrigger,Trigger1Y)),NA())</f>
        <v>2.3596771349826868E-2</v>
      </c>
      <c r="Q3427" s="52">
        <f>IFERROR(_xll.qlIndexFixing(ONIndex1Y,I3427,TRUE,_xll.ohTrigger(RecalcTrigger,Trigger1Y)),NA())</f>
        <v>2.3318711078532672E-2</v>
      </c>
    </row>
    <row r="3428" spans="2:17" x14ac:dyDescent="0.2">
      <c r="B3428" s="46" t="s">
        <v>51</v>
      </c>
      <c r="D3428" s="49">
        <f>_xll.qlCalendarAdvance(LocalCalendar,$D3427,B3428,"f",FALSE)</f>
        <v>63676</v>
      </c>
      <c r="E3428" s="49">
        <f>_xll.qlInterestRateIndexValueDate(IndexON,D3428)</f>
        <v>63676</v>
      </c>
      <c r="F3428" s="52">
        <f>IFERROR(_xll.qlIndexFixing(IndexON,D3428,TRUE,_xll.ohTrigger(RecalcTrigger,TriggerON)),NA())</f>
        <v>1.6561256992106976E-2</v>
      </c>
      <c r="H3428" s="49">
        <f>_xll.qlCalendarAdvance(IborCalendar,$H3427,B3428,"f",FALSE)</f>
        <v>63655</v>
      </c>
      <c r="I3428" s="49">
        <f>_xll.qlInterestRateIndexValueDate(Index1M,$H3428)</f>
        <v>63661</v>
      </c>
      <c r="J3428" s="52">
        <f>IFERROR(_xll.qlIndexFixing(Index1M,$H3428,TRUE,_xll.ohTrigger(RecalcTrigger,Trigger1M)),NA())</f>
        <v>1.8521751604255066E-2</v>
      </c>
      <c r="K3428" s="52">
        <f>IFERROR(_xll.qlIndexFixing(ONIndex1M,I3428,TRUE,_xll.ohTrigger(RecalcTrigger,Trigger1M)),NA())</f>
        <v>1.8507948064927504E-2</v>
      </c>
      <c r="L3428" s="52">
        <f>IFERROR(_xll.qlIndexFixing(Index3M,H3428,TRUE,_xll.ohTrigger(RecalcTrigger,Trigger3M)),NA())</f>
        <v>2.0091714433166406E-2</v>
      </c>
      <c r="M3428" s="52">
        <f>IFERROR(_xll.qlIndexFixing(ONIndex3M,I3428,TRUE,_xll.ohTrigger(RecalcTrigger,Trigger3M)),NA())</f>
        <v>2.0041424076140402E-2</v>
      </c>
      <c r="N3428" s="52">
        <f>IFERROR(_xll.qlIndexFixing(Index6M,$H3428,TRUE,_xll.ohTrigger(RecalcTrigger,Trigger6M)),NA())</f>
        <v>2.1658167285761774E-2</v>
      </c>
      <c r="O3428" s="52">
        <f>IFERROR(_xll.qlIndexFixing(ONIndex6M,I3428,TRUE,_xll.ohTrigger(RecalcTrigger,Trigger6M)),NA())</f>
        <v>2.1540439764917707E-2</v>
      </c>
      <c r="P3428" s="52">
        <f>IFERROR(_xll.qlIndexFixing(Index1Y,$H3428,TRUE,_xll.ohTrigger(RecalcTrigger,Trigger1Y)),NA())</f>
        <v>2.3594481105262837E-2</v>
      </c>
      <c r="Q3428" s="52">
        <f>IFERROR(_xll.qlIndexFixing(ONIndex1Y,I3428,TRUE,_xll.ohTrigger(RecalcTrigger,Trigger1Y)),NA())</f>
        <v>2.3317215735270125E-2</v>
      </c>
    </row>
    <row r="3429" spans="2:17" x14ac:dyDescent="0.2">
      <c r="B3429" s="46" t="s">
        <v>51</v>
      </c>
      <c r="D3429" s="49">
        <f>_xll.qlCalendarAdvance(LocalCalendar,$D3428,B3429,"f",FALSE)</f>
        <v>63683</v>
      </c>
      <c r="E3429" s="49">
        <f>_xll.qlInterestRateIndexValueDate(IndexON,D3429)</f>
        <v>63683</v>
      </c>
      <c r="F3429" s="52">
        <f>IFERROR(_xll.qlIndexFixing(IndexON,D3429,TRUE,_xll.ohTrigger(RecalcTrigger,TriggerON)),NA())</f>
        <v>1.6561256992106976E-2</v>
      </c>
      <c r="H3429" s="49">
        <f>_xll.qlCalendarAdvance(IborCalendar,$H3428,B3429,"f",FALSE)</f>
        <v>63662</v>
      </c>
      <c r="I3429" s="49">
        <f>_xll.qlInterestRateIndexValueDate(Index1M,$H3429)</f>
        <v>63664</v>
      </c>
      <c r="J3429" s="52">
        <f>IFERROR(_xll.qlIndexFixing(Index1M,$H3429,TRUE,_xll.ohTrigger(RecalcTrigger,Trigger1M)),NA())</f>
        <v>1.8522227833139265E-2</v>
      </c>
      <c r="K3429" s="52">
        <f>IFERROR(_xll.qlIndexFixing(ONIndex1M,I3429,TRUE,_xll.ohTrigger(RecalcTrigger,Trigger1M)),NA())</f>
        <v>1.8508899592717398E-2</v>
      </c>
      <c r="L3429" s="52">
        <f>IFERROR(_xll.qlIndexFixing(Index3M,H3429,TRUE,_xll.ohTrigger(RecalcTrigger,Trigger3M)),NA())</f>
        <v>2.0091714433166406E-2</v>
      </c>
      <c r="M3429" s="52">
        <f>IFERROR(_xll.qlIndexFixing(ONIndex3M,I3429,TRUE,_xll.ohTrigger(RecalcTrigger,Trigger3M)),NA())</f>
        <v>2.0042539815374738E-2</v>
      </c>
      <c r="N3429" s="52">
        <f>IFERROR(_xll.qlIndexFixing(Index6M,$H3429,TRUE,_xll.ohTrigger(RecalcTrigger,Trigger6M)),NA())</f>
        <v>2.1659466253659863E-2</v>
      </c>
      <c r="O3429" s="52">
        <f>IFERROR(_xll.qlIndexFixing(ONIndex6M,I3429,TRUE,_xll.ohTrigger(RecalcTrigger,Trigger6M)),NA())</f>
        <v>2.154172943083843E-2</v>
      </c>
      <c r="P3429" s="52">
        <f>IFERROR(_xll.qlIndexFixing(Index1Y,$H3429,TRUE,_xll.ohTrigger(RecalcTrigger,Trigger1Y)),NA())</f>
        <v>2.3596019835388119E-2</v>
      </c>
      <c r="Q3429" s="52">
        <f>IFERROR(_xll.qlIndexFixing(ONIndex1Y,I3429,TRUE,_xll.ohTrigger(RecalcTrigger,Trigger1Y)),NA())</f>
        <v>2.3318731947012949E-2</v>
      </c>
    </row>
    <row r="3430" spans="2:17" x14ac:dyDescent="0.2">
      <c r="B3430" s="46" t="s">
        <v>51</v>
      </c>
      <c r="D3430" s="49">
        <f>_xll.qlCalendarAdvance(LocalCalendar,$D3429,B3430,"f",FALSE)</f>
        <v>63690</v>
      </c>
      <c r="E3430" s="49">
        <f>_xll.qlInterestRateIndexValueDate(IndexON,D3430)</f>
        <v>63690</v>
      </c>
      <c r="F3430" s="52">
        <f>IFERROR(_xll.qlIndexFixing(IndexON,D3430,TRUE,_xll.ohTrigger(RecalcTrigger,TriggerON)),NA())</f>
        <v>1.656125699202704E-2</v>
      </c>
      <c r="H3430" s="49">
        <f>_xll.qlCalendarAdvance(IborCalendar,$H3429,B3430,"f",FALSE)</f>
        <v>63669</v>
      </c>
      <c r="I3430" s="49">
        <f>_xll.qlInterestRateIndexValueDate(Index1M,$H3430)</f>
        <v>63671</v>
      </c>
      <c r="J3430" s="52">
        <f>IFERROR(_xll.qlIndexFixing(Index1M,$H3430,TRUE,_xll.ohTrigger(RecalcTrigger,Trigger1M)),NA())</f>
        <v>1.8522704078346164E-2</v>
      </c>
      <c r="K3430" s="52">
        <f>IFERROR(_xll.qlIndexFixing(ONIndex1M,I3430,TRUE,_xll.ohTrigger(RecalcTrigger,Trigger1M)),NA())</f>
        <v>1.8508899592717398E-2</v>
      </c>
      <c r="L3430" s="52">
        <f>IFERROR(_xll.qlIndexFixing(Index3M,H3430,TRUE,_xll.ohTrigger(RecalcTrigger,Trigger3M)),NA())</f>
        <v>2.0091714433166406E-2</v>
      </c>
      <c r="M3430" s="52">
        <f>IFERROR(_xll.qlIndexFixing(ONIndex3M,I3430,TRUE,_xll.ohTrigger(RecalcTrigger,Trigger3M)),NA())</f>
        <v>2.0042539815374738E-2</v>
      </c>
      <c r="N3430" s="52">
        <f>IFERROR(_xll.qlIndexFixing(Index6M,$H3430,TRUE,_xll.ohTrigger(RecalcTrigger,Trigger6M)),NA())</f>
        <v>2.1659467451547489E-2</v>
      </c>
      <c r="O3430" s="52">
        <f>IFERROR(_xll.qlIndexFixing(ONIndex6M,I3430,TRUE,_xll.ohTrigger(RecalcTrigger,Trigger6M)),NA())</f>
        <v>2.154173078162458E-2</v>
      </c>
      <c r="P3430" s="52">
        <f>IFERROR(_xll.qlIndexFixing(Index1Y,$H3430,TRUE,_xll.ohTrigger(RecalcTrigger,Trigger1Y)),NA())</f>
        <v>2.3596027782002822E-2</v>
      </c>
      <c r="Q3430" s="52">
        <f>IFERROR(_xll.qlIndexFixing(ONIndex1Y,I3430,TRUE,_xll.ohTrigger(RecalcTrigger,Trigger1Y)),NA())</f>
        <v>2.3318742235449719E-2</v>
      </c>
    </row>
    <row r="3431" spans="2:17" x14ac:dyDescent="0.2">
      <c r="B3431" s="46" t="s">
        <v>51</v>
      </c>
      <c r="D3431" s="49">
        <f>_xll.qlCalendarAdvance(LocalCalendar,$D3430,B3431,"f",FALSE)</f>
        <v>63697</v>
      </c>
      <c r="E3431" s="49">
        <f>_xll.qlInterestRateIndexValueDate(IndexON,D3431)</f>
        <v>63697</v>
      </c>
      <c r="F3431" s="52">
        <f>IFERROR(_xll.qlIndexFixing(IndexON,D3431,TRUE,_xll.ohTrigger(RecalcTrigger,TriggerON)),NA())</f>
        <v>1.656125699202704E-2</v>
      </c>
      <c r="H3431" s="49">
        <f>_xll.qlCalendarAdvance(IborCalendar,$H3430,B3431,"f",FALSE)</f>
        <v>63676</v>
      </c>
      <c r="I3431" s="49">
        <f>_xll.qlInterestRateIndexValueDate(Index1M,$H3431)</f>
        <v>63678</v>
      </c>
      <c r="J3431" s="52">
        <f>IFERROR(_xll.qlIndexFixing(Index1M,$H3431,TRUE,_xll.ohTrigger(RecalcTrigger,Trigger1M)),NA())</f>
        <v>1.8522227833139265E-2</v>
      </c>
      <c r="K3431" s="52">
        <f>IFERROR(_xll.qlIndexFixing(ONIndex1M,I3431,TRUE,_xll.ohTrigger(RecalcTrigger,Trigger1M)),NA())</f>
        <v>1.8509375381072779E-2</v>
      </c>
      <c r="L3431" s="52">
        <f>IFERROR(_xll.qlIndexFixing(Index3M,H3431,TRUE,_xll.ohTrigger(RecalcTrigger,Trigger3M)),NA())</f>
        <v>2.0093393673889879E-2</v>
      </c>
      <c r="M3431" s="52">
        <f>IFERROR(_xll.qlIndexFixing(ONIndex3M,I3431,TRUE,_xll.ohTrigger(RecalcTrigger,Trigger3M)),NA())</f>
        <v>2.0043097716047065E-2</v>
      </c>
      <c r="N3431" s="52">
        <f>IFERROR(_xll.qlIndexFixing(Index6M,$H3431,TRUE,_xll.ohTrigger(RecalcTrigger,Trigger6M)),NA())</f>
        <v>2.1659468636533868E-2</v>
      </c>
      <c r="O3431" s="52">
        <f>IFERROR(_xll.qlIndexFixing(ONIndex6M,I3431,TRUE,_xll.ohTrigger(RecalcTrigger,Trigger6M)),NA())</f>
        <v>2.1542376697611942E-2</v>
      </c>
      <c r="P3431" s="52">
        <f>IFERROR(_xll.qlIndexFixing(Index1Y,$H3431,TRUE,_xll.ohTrigger(RecalcTrigger,Trigger1Y)),NA())</f>
        <v>2.3596803308945046E-2</v>
      </c>
      <c r="Q3431" s="52">
        <f>IFERROR(_xll.qlIndexFixing(ONIndex1Y,I3431,TRUE,_xll.ohTrigger(RecalcTrigger,Trigger1Y)),NA())</f>
        <v>2.3319508345871487E-2</v>
      </c>
    </row>
    <row r="3432" spans="2:17" x14ac:dyDescent="0.2">
      <c r="B3432" s="46" t="s">
        <v>51</v>
      </c>
      <c r="D3432" s="49">
        <f>_xll.qlCalendarAdvance(LocalCalendar,$D3431,B3432,"f",FALSE)</f>
        <v>63704</v>
      </c>
      <c r="E3432" s="49">
        <f>_xll.qlInterestRateIndexValueDate(IndexON,D3432)</f>
        <v>63704</v>
      </c>
      <c r="F3432" s="52">
        <f>IFERROR(_xll.qlIndexFixing(IndexON,D3432,TRUE,_xll.ohTrigger(RecalcTrigger,TriggerON)),NA())</f>
        <v>1.6561256992106976E-2</v>
      </c>
      <c r="H3432" s="49">
        <f>_xll.qlCalendarAdvance(IborCalendar,$H3431,B3432,"f",FALSE)</f>
        <v>63683</v>
      </c>
      <c r="I3432" s="49">
        <f>_xll.qlInterestRateIndexValueDate(Index1M,$H3432)</f>
        <v>63685</v>
      </c>
      <c r="J3432" s="52">
        <f>IFERROR(_xll.qlIndexFixing(Index1M,$H3432,TRUE,_xll.ohTrigger(RecalcTrigger,Trigger1M)),NA())</f>
        <v>1.8522227833136687E-2</v>
      </c>
      <c r="K3432" s="52">
        <f>IFERROR(_xll.qlIndexFixing(ONIndex1M,I3432,TRUE,_xll.ohTrigger(RecalcTrigger,Trigger1M)),NA())</f>
        <v>1.8508899592690753E-2</v>
      </c>
      <c r="L3432" s="52">
        <f>IFERROR(_xll.qlIndexFixing(Index3M,H3432,TRUE,_xll.ohTrigger(RecalcTrigger,Trigger3M)),NA())</f>
        <v>2.0093393673891579E-2</v>
      </c>
      <c r="M3432" s="52">
        <f>IFERROR(_xll.qlIndexFixing(ONIndex3M,I3432,TRUE,_xll.ohTrigger(RecalcTrigger,Trigger3M)),NA())</f>
        <v>2.0042539815374738E-2</v>
      </c>
      <c r="N3432" s="52">
        <f>IFERROR(_xll.qlIndexFixing(Index6M,$H3432,TRUE,_xll.ohTrigger(RecalcTrigger,Trigger6M)),NA())</f>
        <v>2.1660119069748802E-2</v>
      </c>
      <c r="O3432" s="52">
        <f>IFERROR(_xll.qlIndexFixing(ONIndex6M,I3432,TRUE,_xll.ohTrigger(RecalcTrigger,Trigger6M)),NA())</f>
        <v>2.1541733444960798E-2</v>
      </c>
      <c r="P3432" s="52">
        <f>IFERROR(_xll.qlIndexFixing(Index1Y,$H3432,TRUE,_xll.ohTrigger(RecalcTrigger,Trigger1Y)),NA())</f>
        <v>2.3596043376701542E-2</v>
      </c>
      <c r="Q3432" s="52">
        <f>IFERROR(_xll.qlIndexFixing(ONIndex1Y,I3432,TRUE,_xll.ohTrigger(RecalcTrigger,Trigger1Y)),NA())</f>
        <v>2.3318762520796454E-2</v>
      </c>
    </row>
    <row r="3433" spans="2:17" x14ac:dyDescent="0.2">
      <c r="B3433" s="46" t="s">
        <v>51</v>
      </c>
      <c r="D3433" s="49">
        <f>_xll.qlCalendarAdvance(LocalCalendar,$D3432,B3433,"f",FALSE)</f>
        <v>63711</v>
      </c>
      <c r="E3433" s="49">
        <f>_xll.qlInterestRateIndexValueDate(IndexON,D3433)</f>
        <v>63711</v>
      </c>
      <c r="F3433" s="52">
        <f>IFERROR(_xll.qlIndexFixing(IndexON,D3433,TRUE,_xll.ohTrigger(RecalcTrigger,TriggerON)),NA())</f>
        <v>1.6561256992106976E-2</v>
      </c>
      <c r="H3433" s="49">
        <f>_xll.qlCalendarAdvance(IborCalendar,$H3432,B3433,"f",FALSE)</f>
        <v>63690</v>
      </c>
      <c r="I3433" s="49">
        <f>_xll.qlInterestRateIndexValueDate(Index1M,$H3433)</f>
        <v>63692</v>
      </c>
      <c r="J3433" s="52">
        <f>IFERROR(_xll.qlIndexFixing(Index1M,$H3433,TRUE,_xll.ohTrigger(RecalcTrigger,Trigger1M)),NA())</f>
        <v>1.8522227833139265E-2</v>
      </c>
      <c r="K3433" s="52">
        <f>IFERROR(_xll.qlIndexFixing(ONIndex1M,I3433,TRUE,_xll.ohTrigger(RecalcTrigger,Trigger1M)),NA())</f>
        <v>1.8508899592690753E-2</v>
      </c>
      <c r="L3433" s="52">
        <f>IFERROR(_xll.qlIndexFixing(Index3M,H3433,TRUE,_xll.ohTrigger(RecalcTrigger,Trigger3M)),NA())</f>
        <v>2.0093393673891579E-2</v>
      </c>
      <c r="M3433" s="52">
        <f>IFERROR(_xll.qlIndexFixing(ONIndex3M,I3433,TRUE,_xll.ohTrigger(RecalcTrigger,Trigger3M)),NA())</f>
        <v>2.0042539815401383E-2</v>
      </c>
      <c r="N3433" s="52">
        <f>IFERROR(_xll.qlIndexFixing(Index6M,$H3433,TRUE,_xll.ohTrigger(RecalcTrigger,Trigger6M)),NA())</f>
        <v>2.1659470967805908E-2</v>
      </c>
      <c r="O3433" s="52">
        <f>IFERROR(_xll.qlIndexFixing(ONIndex6M,I3433,TRUE,_xll.ohTrigger(RecalcTrigger,Trigger6M)),NA())</f>
        <v>2.1541734757457576E-2</v>
      </c>
      <c r="P3433" s="52">
        <f>IFERROR(_xll.qlIndexFixing(Index1Y,$H3433,TRUE,_xll.ohTrigger(RecalcTrigger,Trigger1Y)),NA())</f>
        <v>2.3596051024785344E-2</v>
      </c>
      <c r="Q3433" s="52">
        <f>IFERROR(_xll.qlIndexFixing(ONIndex1Y,I3433,TRUE,_xll.ohTrigger(RecalcTrigger,Trigger1Y)),NA())</f>
        <v>2.331877251765313E-2</v>
      </c>
    </row>
    <row r="3434" spans="2:17" x14ac:dyDescent="0.2">
      <c r="B3434" s="46" t="s">
        <v>51</v>
      </c>
      <c r="D3434" s="49">
        <f>_xll.qlCalendarAdvance(LocalCalendar,$D3433,B3434,"f",FALSE)</f>
        <v>63718</v>
      </c>
      <c r="E3434" s="49">
        <f>_xll.qlInterestRateIndexValueDate(IndexON,D3434)</f>
        <v>63718</v>
      </c>
      <c r="F3434" s="52">
        <f>IFERROR(_xll.qlIndexFixing(IndexON,D3434,TRUE,_xll.ohTrigger(RecalcTrigger,TriggerON)),NA())</f>
        <v>1.6561256991947104E-2</v>
      </c>
      <c r="H3434" s="49">
        <f>_xll.qlCalendarAdvance(IborCalendar,$H3433,B3434,"f",FALSE)</f>
        <v>63697</v>
      </c>
      <c r="I3434" s="49">
        <f>_xll.qlInterestRateIndexValueDate(Index1M,$H3434)</f>
        <v>63699</v>
      </c>
      <c r="J3434" s="52">
        <f>IFERROR(_xll.qlIndexFixing(Index1M,$H3434,TRUE,_xll.ohTrigger(RecalcTrigger,Trigger1M)),NA())</f>
        <v>1.8522227833136687E-2</v>
      </c>
      <c r="K3434" s="52">
        <f>IFERROR(_xll.qlIndexFixing(ONIndex1M,I3434,TRUE,_xll.ohTrigger(RecalcTrigger,Trigger1M)),NA())</f>
        <v>1.8509375381052795E-2</v>
      </c>
      <c r="L3434" s="52">
        <f>IFERROR(_xll.qlIndexFixing(Index3M,H3434,TRUE,_xll.ohTrigger(RecalcTrigger,Trigger3M)),NA())</f>
        <v>2.0093953462365619E-2</v>
      </c>
      <c r="M3434" s="52">
        <f>IFERROR(_xll.qlIndexFixing(ONIndex3M,I3434,TRUE,_xll.ohTrigger(RecalcTrigger,Trigger3M)),NA())</f>
        <v>2.0043097716067049E-2</v>
      </c>
      <c r="N3434" s="52">
        <f>IFERROR(_xll.qlIndexFixing(Index6M,$H3434,TRUE,_xll.ohTrigger(RecalcTrigger,Trigger6M)),NA())</f>
        <v>2.1659472114091569E-2</v>
      </c>
      <c r="O3434" s="52">
        <f>IFERROR(_xll.qlIndexFixing(ONIndex6M,I3434,TRUE,_xll.ohTrigger(RecalcTrigger,Trigger6M)),NA())</f>
        <v>2.154238063268421E-2</v>
      </c>
      <c r="P3434" s="52">
        <f>IFERROR(_xll.qlIndexFixing(Index1Y,$H3434,TRUE,_xll.ohTrigger(RecalcTrigger,Trigger1Y)),NA())</f>
        <v>2.3596826233357848E-2</v>
      </c>
      <c r="Q3434" s="52">
        <f>IFERROR(_xll.qlIndexFixing(ONIndex1Y,I3434,TRUE,_xll.ohTrigger(RecalcTrigger,Trigger1Y)),NA())</f>
        <v>2.3319538317596589E-2</v>
      </c>
    </row>
    <row r="3435" spans="2:17" x14ac:dyDescent="0.2">
      <c r="B3435" s="46" t="s">
        <v>51</v>
      </c>
      <c r="D3435" s="49">
        <f>_xll.qlCalendarAdvance(LocalCalendar,$D3434,B3435,"f",FALSE)</f>
        <v>63725</v>
      </c>
      <c r="E3435" s="49">
        <f>_xll.qlInterestRateIndexValueDate(IndexON,D3435)</f>
        <v>63725</v>
      </c>
      <c r="F3435" s="52">
        <f>IFERROR(_xll.qlIndexFixing(IndexON,D3435,TRUE,_xll.ohTrigger(RecalcTrigger,TriggerON)),NA())</f>
        <v>1.656125699202704E-2</v>
      </c>
      <c r="H3435" s="49">
        <f>_xll.qlCalendarAdvance(IborCalendar,$H3434,B3435,"f",FALSE)</f>
        <v>63704</v>
      </c>
      <c r="I3435" s="49">
        <f>_xll.qlInterestRateIndexValueDate(Index1M,$H3435)</f>
        <v>63706</v>
      </c>
      <c r="J3435" s="52">
        <f>IFERROR(_xll.qlIndexFixing(Index1M,$H3435,TRUE,_xll.ohTrigger(RecalcTrigger,Trigger1M)),NA())</f>
        <v>1.8522227833136687E-2</v>
      </c>
      <c r="K3435" s="52">
        <f>IFERROR(_xll.qlIndexFixing(ONIndex1M,I3435,TRUE,_xll.ohTrigger(RecalcTrigger,Trigger1M)),NA())</f>
        <v>1.8508899592690753E-2</v>
      </c>
      <c r="L3435" s="52">
        <f>IFERROR(_xll.qlIndexFixing(Index3M,H3435,TRUE,_xll.ohTrigger(RecalcTrigger,Trigger3M)),NA())</f>
        <v>2.009395346236478E-2</v>
      </c>
      <c r="M3435" s="52">
        <f>IFERROR(_xll.qlIndexFixing(ONIndex3M,I3435,TRUE,_xll.ohTrigger(RecalcTrigger,Trigger3M)),NA())</f>
        <v>2.0042539815374738E-2</v>
      </c>
      <c r="N3435" s="52">
        <f>IFERROR(_xll.qlIndexFixing(Index6M,$H3435,TRUE,_xll.ohTrigger(RecalcTrigger,Trigger6M)),NA())</f>
        <v>2.165947324747728E-2</v>
      </c>
      <c r="O3435" s="52">
        <f>IFERROR(_xll.qlIndexFixing(ONIndex6M,I3435,TRUE,_xll.ohTrigger(RecalcTrigger,Trigger6M)),NA())</f>
        <v>2.1541737344241696E-2</v>
      </c>
      <c r="P3435" s="52">
        <f>IFERROR(_xll.qlIndexFixing(Index1Y,$H3435,TRUE,_xll.ohTrigger(RecalcTrigger,Trigger1Y)),NA())</f>
        <v>2.3596066022421827E-2</v>
      </c>
      <c r="Q3435" s="52">
        <f>IFERROR(_xll.qlIndexFixing(ONIndex1Y,I3435,TRUE,_xll.ohTrigger(RecalcTrigger,Trigger1Y)),NA())</f>
        <v>2.3318792219786388E-2</v>
      </c>
    </row>
    <row r="3436" spans="2:17" x14ac:dyDescent="0.2">
      <c r="B3436" s="46" t="s">
        <v>51</v>
      </c>
      <c r="D3436" s="49">
        <f>_xll.qlCalendarAdvance(LocalCalendar,$D3435,B3436,"f",FALSE)</f>
        <v>63732</v>
      </c>
      <c r="E3436" s="49">
        <f>_xll.qlInterestRateIndexValueDate(IndexON,D3436)</f>
        <v>63732</v>
      </c>
      <c r="F3436" s="52">
        <f>IFERROR(_xll.qlIndexFixing(IndexON,D3436,TRUE,_xll.ohTrigger(RecalcTrigger,TriggerON)),NA())</f>
        <v>1.656125699202704E-2</v>
      </c>
      <c r="H3436" s="49">
        <f>_xll.qlCalendarAdvance(IborCalendar,$H3435,B3436,"f",FALSE)</f>
        <v>63711</v>
      </c>
      <c r="I3436" s="49">
        <f>_xll.qlInterestRateIndexValueDate(Index1M,$H3436)</f>
        <v>63713</v>
      </c>
      <c r="J3436" s="52">
        <f>IFERROR(_xll.qlIndexFixing(Index1M,$H3436,TRUE,_xll.ohTrigger(RecalcTrigger,Trigger1M)),NA())</f>
        <v>1.8522227833136687E-2</v>
      </c>
      <c r="K3436" s="52">
        <f>IFERROR(_xll.qlIndexFixing(ONIndex1M,I3436,TRUE,_xll.ohTrigger(RecalcTrigger,Trigger1M)),NA())</f>
        <v>1.8508899592690753E-2</v>
      </c>
      <c r="L3436" s="52">
        <f>IFERROR(_xll.qlIndexFixing(Index3M,H3436,TRUE,_xll.ohTrigger(RecalcTrigger,Trigger3M)),NA())</f>
        <v>2.0093393673890729E-2</v>
      </c>
      <c r="M3436" s="52">
        <f>IFERROR(_xll.qlIndexFixing(ONIndex3M,I3436,TRUE,_xll.ohTrigger(RecalcTrigger,Trigger3M)),NA())</f>
        <v>2.0042539815374738E-2</v>
      </c>
      <c r="N3436" s="52">
        <f>IFERROR(_xll.qlIndexFixing(Index6M,$H3436,TRUE,_xll.ohTrigger(RecalcTrigger,Trigger6M)),NA())</f>
        <v>2.1659474367961742E-2</v>
      </c>
      <c r="O3436" s="52">
        <f>IFERROR(_xll.qlIndexFixing(ONIndex6M,I3436,TRUE,_xll.ohTrigger(RecalcTrigger,Trigger6M)),NA())</f>
        <v>2.1541738618449102E-2</v>
      </c>
      <c r="P3436" s="52">
        <f>IFERROR(_xll.qlIndexFixing(Index1Y,$H3436,TRUE,_xll.ohTrigger(RecalcTrigger,Trigger1Y)),NA())</f>
        <v>2.3596073371975165E-2</v>
      </c>
      <c r="Q3436" s="52">
        <f>IFERROR(_xll.qlIndexFixing(ONIndex1Y,I3436,TRUE,_xll.ohTrigger(RecalcTrigger,Trigger1Y)),NA())</f>
        <v>2.3318801925116261E-2</v>
      </c>
    </row>
    <row r="3437" spans="2:17" x14ac:dyDescent="0.2">
      <c r="B3437" s="46" t="s">
        <v>51</v>
      </c>
      <c r="D3437" s="49">
        <f>_xll.qlCalendarAdvance(LocalCalendar,$D3436,B3437,"f",FALSE)</f>
        <v>63740</v>
      </c>
      <c r="E3437" s="49">
        <f>_xll.qlInterestRateIndexValueDate(IndexON,D3437)</f>
        <v>63740</v>
      </c>
      <c r="F3437" s="52">
        <f>IFERROR(_xll.qlIndexFixing(IndexON,D3437,TRUE,_xll.ohTrigger(RecalcTrigger,TriggerON)),NA())</f>
        <v>1.656125699202704E-2</v>
      </c>
      <c r="H3437" s="49">
        <f>_xll.qlCalendarAdvance(IborCalendar,$H3436,B3437,"f",FALSE)</f>
        <v>63718</v>
      </c>
      <c r="I3437" s="49">
        <f>_xll.qlInterestRateIndexValueDate(Index1M,$H3437)</f>
        <v>63720</v>
      </c>
      <c r="J3437" s="52">
        <f>IFERROR(_xll.qlIndexFixing(Index1M,$H3437,TRUE,_xll.ohTrigger(RecalcTrigger,Trigger1M)),NA())</f>
        <v>1.8522227833139265E-2</v>
      </c>
      <c r="K3437" s="52">
        <f>IFERROR(_xll.qlIndexFixing(ONIndex1M,I3437,TRUE,_xll.ohTrigger(RecalcTrigger,Trigger1M)),NA())</f>
        <v>1.8508899592690753E-2</v>
      </c>
      <c r="L3437" s="52">
        <f>IFERROR(_xll.qlIndexFixing(Index3M,H3437,TRUE,_xll.ohTrigger(RecalcTrigger,Trigger3M)),NA())</f>
        <v>2.0093393673889879E-2</v>
      </c>
      <c r="M3437" s="52">
        <f>IFERROR(_xll.qlIndexFixing(ONIndex3M,I3437,TRUE,_xll.ohTrigger(RecalcTrigger,Trigger3M)),NA())</f>
        <v>2.0042539815348093E-2</v>
      </c>
      <c r="N3437" s="52">
        <f>IFERROR(_xll.qlIndexFixing(Index6M,$H3437,TRUE,_xll.ohTrigger(RecalcTrigger,Trigger6M)),NA())</f>
        <v>2.1659475475546683E-2</v>
      </c>
      <c r="O3437" s="52">
        <f>IFERROR(_xll.qlIndexFixing(ONIndex6M,I3437,TRUE,_xll.ohTrigger(RecalcTrigger,Trigger6M)),NA())</f>
        <v>2.1541739879973321E-2</v>
      </c>
      <c r="P3437" s="52">
        <f>IFERROR(_xll.qlIndexFixing(Index1Y,$H3437,TRUE,_xll.ohTrigger(RecalcTrigger,Trigger1Y)),NA())</f>
        <v>2.3596080622017474E-2</v>
      </c>
      <c r="Q3437" s="52">
        <f>IFERROR(_xll.qlIndexFixing(ONIndex1Y,I3437,TRUE,_xll.ohTrigger(RecalcTrigger,Trigger1Y)),NA())</f>
        <v>2.3318811533190598E-2</v>
      </c>
    </row>
    <row r="3438" spans="2:17" x14ac:dyDescent="0.2">
      <c r="B3438" s="46" t="s">
        <v>51</v>
      </c>
      <c r="D3438" s="49">
        <f>_xll.qlCalendarAdvance(LocalCalendar,$D3437,B3438,"f",FALSE)</f>
        <v>63747</v>
      </c>
      <c r="E3438" s="49">
        <f>_xll.qlInterestRateIndexValueDate(IndexON,D3438)</f>
        <v>63747</v>
      </c>
      <c r="F3438" s="52">
        <f>IFERROR(_xll.qlIndexFixing(IndexON,D3438,TRUE,_xll.ohTrigger(RecalcTrigger,TriggerON)),NA())</f>
        <v>1.656125699202704E-2</v>
      </c>
      <c r="H3438" s="49">
        <f>_xll.qlCalendarAdvance(IborCalendar,$H3437,B3438,"f",FALSE)</f>
        <v>63725</v>
      </c>
      <c r="I3438" s="49">
        <f>_xll.qlInterestRateIndexValueDate(Index1M,$H3438)</f>
        <v>63727</v>
      </c>
      <c r="J3438" s="52">
        <f>IFERROR(_xll.qlIndexFixing(Index1M,$H3438,TRUE,_xll.ohTrigger(RecalcTrigger,Trigger1M)),NA())</f>
        <v>1.8522227833136687E-2</v>
      </c>
      <c r="K3438" s="52">
        <f>IFERROR(_xll.qlIndexFixing(ONIndex1M,I3438,TRUE,_xll.ohTrigger(RecalcTrigger,Trigger1M)),NA())</f>
        <v>1.8508899592690753E-2</v>
      </c>
      <c r="L3438" s="52">
        <f>IFERROR(_xll.qlIndexFixing(Index3M,H3438,TRUE,_xll.ohTrigger(RecalcTrigger,Trigger3M)),NA())</f>
        <v>2.0093393673889879E-2</v>
      </c>
      <c r="M3438" s="52">
        <f>IFERROR(_xll.qlIndexFixing(ONIndex3M,I3438,TRUE,_xll.ohTrigger(RecalcTrigger,Trigger3M)),NA())</f>
        <v>2.0042539815374738E-2</v>
      </c>
      <c r="N3438" s="52">
        <f>IFERROR(_xll.qlIndexFixing(Index6M,$H3438,TRUE,_xll.ohTrigger(RecalcTrigger,Trigger6M)),NA())</f>
        <v>2.1659476570230811E-2</v>
      </c>
      <c r="O3438" s="52">
        <f>IFERROR(_xll.qlIndexFixing(ONIndex6M,I3438,TRUE,_xll.ohTrigger(RecalcTrigger,Trigger6M)),NA())</f>
        <v>2.1541741128654479E-2</v>
      </c>
      <c r="P3438" s="52">
        <f>IFERROR(_xll.qlIndexFixing(Index1Y,$H3438,TRUE,_xll.ohTrigger(RecalcTrigger,Trigger1Y)),NA())</f>
        <v>2.359608777254963E-2</v>
      </c>
      <c r="Q3438" s="52">
        <f>IFERROR(_xll.qlIndexFixing(ONIndex1Y,I3438,TRUE,_xll.ohTrigger(RecalcTrigger,Trigger1Y)),NA())</f>
        <v>2.3318821044142624E-2</v>
      </c>
    </row>
    <row r="3439" spans="2:17" x14ac:dyDescent="0.2">
      <c r="B3439" s="46" t="s">
        <v>51</v>
      </c>
      <c r="D3439" s="49">
        <f>_xll.qlCalendarAdvance(LocalCalendar,$D3438,B3439,"f",FALSE)</f>
        <v>63754</v>
      </c>
      <c r="E3439" s="49">
        <f>_xll.qlInterestRateIndexValueDate(IndexON,D3439)</f>
        <v>63754</v>
      </c>
      <c r="F3439" s="52">
        <f>IFERROR(_xll.qlIndexFixing(IndexON,D3439,TRUE,_xll.ohTrigger(RecalcTrigger,TriggerON)),NA())</f>
        <v>1.656125699202704E-2</v>
      </c>
      <c r="H3439" s="49">
        <f>_xll.qlCalendarAdvance(IborCalendar,$H3438,B3439,"f",FALSE)</f>
        <v>63732</v>
      </c>
      <c r="I3439" s="49">
        <f>_xll.qlInterestRateIndexValueDate(Index1M,$H3439)</f>
        <v>63734</v>
      </c>
      <c r="J3439" s="52">
        <f>IFERROR(_xll.qlIndexFixing(Index1M,$H3439,TRUE,_xll.ohTrigger(RecalcTrigger,Trigger1M)),NA())</f>
        <v>1.8522704078346164E-2</v>
      </c>
      <c r="K3439" s="52">
        <f>IFERROR(_xll.qlIndexFixing(ONIndex1M,I3439,TRUE,_xll.ohTrigger(RecalcTrigger,Trigger1M)),NA())</f>
        <v>1.8508899592717398E-2</v>
      </c>
      <c r="L3439" s="52">
        <f>IFERROR(_xll.qlIndexFixing(Index3M,H3439,TRUE,_xll.ohTrigger(RecalcTrigger,Trigger3M)),NA())</f>
        <v>2.0091714433166406E-2</v>
      </c>
      <c r="M3439" s="52">
        <f>IFERROR(_xll.qlIndexFixing(ONIndex3M,I3439,TRUE,_xll.ohTrigger(RecalcTrigger,Trigger3M)),NA())</f>
        <v>2.0042539815374738E-2</v>
      </c>
      <c r="N3439" s="52">
        <f>IFERROR(_xll.qlIndexFixing(Index6M,$H3439,TRUE,_xll.ohTrigger(RecalcTrigger,Trigger6M)),NA())</f>
        <v>2.1659477652014553E-2</v>
      </c>
      <c r="O3439" s="52">
        <f>IFERROR(_xll.qlIndexFixing(ONIndex6M,I3439,TRUE,_xll.ohTrigger(RecalcTrigger,Trigger6M)),NA())</f>
        <v>2.1541742364625804E-2</v>
      </c>
      <c r="P3439" s="52">
        <f>IFERROR(_xll.qlIndexFixing(Index1Y,$H3439,TRUE,_xll.ohTrigger(RecalcTrigger,Trigger1Y)),NA())</f>
        <v>2.3593792138577291E-2</v>
      </c>
      <c r="Q3439" s="52">
        <f>IFERROR(_xll.qlIndexFixing(ONIndex1Y,I3439,TRUE,_xll.ohTrigger(RecalcTrigger,Trigger1Y)),NA())</f>
        <v>2.3318830457839113E-2</v>
      </c>
    </row>
    <row r="3440" spans="2:17" x14ac:dyDescent="0.2">
      <c r="B3440" s="46" t="s">
        <v>51</v>
      </c>
      <c r="D3440" s="49">
        <f>_xll.qlCalendarAdvance(LocalCalendar,$D3439,B3440,"f",FALSE)</f>
        <v>63761</v>
      </c>
      <c r="E3440" s="49">
        <f>_xll.qlInterestRateIndexValueDate(IndexON,D3440)</f>
        <v>63761</v>
      </c>
      <c r="F3440" s="52">
        <f>IFERROR(_xll.qlIndexFixing(IndexON,D3440,TRUE,_xll.ohTrigger(RecalcTrigger,TriggerON)),NA())</f>
        <v>1.656125699202704E-2</v>
      </c>
      <c r="H3440" s="49">
        <f>_xll.qlCalendarAdvance(IborCalendar,$H3439,B3440,"f",FALSE)</f>
        <v>63739</v>
      </c>
      <c r="I3440" s="49">
        <f>_xll.qlInterestRateIndexValueDate(Index1M,$H3440)</f>
        <v>63741</v>
      </c>
      <c r="J3440" s="52">
        <f>IFERROR(_xll.qlIndexFixing(Index1M,$H3440,TRUE,_xll.ohTrigger(RecalcTrigger,Trigger1M)),NA())</f>
        <v>1.8522227833139265E-2</v>
      </c>
      <c r="K3440" s="52">
        <f>IFERROR(_xll.qlIndexFixing(ONIndex1M,I3440,TRUE,_xll.ohTrigger(RecalcTrigger,Trigger1M)),NA())</f>
        <v>1.8508899592717398E-2</v>
      </c>
      <c r="L3440" s="52">
        <f>IFERROR(_xll.qlIndexFixing(Index3M,H3440,TRUE,_xll.ohTrigger(RecalcTrigger,Trigger3M)),NA())</f>
        <v>2.009395346236478E-2</v>
      </c>
      <c r="M3440" s="52">
        <f>IFERROR(_xll.qlIndexFixing(ONIndex3M,I3440,TRUE,_xll.ohTrigger(RecalcTrigger,Trigger3M)),NA())</f>
        <v>2.0042539815401383E-2</v>
      </c>
      <c r="N3440" s="52">
        <f>IFERROR(_xll.qlIndexFixing(Index6M,$H3440,TRUE,_xll.ohTrigger(RecalcTrigger,Trigger6M)),NA())</f>
        <v>2.1659478720898778E-2</v>
      </c>
      <c r="O3440" s="52">
        <f>IFERROR(_xll.qlIndexFixing(ONIndex6M,I3440,TRUE,_xll.ohTrigger(RecalcTrigger,Trigger6M)),NA())</f>
        <v>2.1541743587860651E-2</v>
      </c>
      <c r="P3440" s="52">
        <f>IFERROR(_xll.qlIndexFixing(Index1Y,$H3440,TRUE,_xll.ohTrigger(RecalcTrigger,Trigger1Y)),NA())</f>
        <v>2.3596101775083474E-2</v>
      </c>
      <c r="Q3440" s="52">
        <f>IFERROR(_xll.qlIndexFixing(ONIndex1Y,I3440,TRUE,_xll.ohTrigger(RecalcTrigger,Trigger1Y)),NA())</f>
        <v>2.3318839774386646E-2</v>
      </c>
    </row>
    <row r="3441" spans="2:17" x14ac:dyDescent="0.2">
      <c r="B3441" s="46" t="s">
        <v>51</v>
      </c>
      <c r="D3441" s="49">
        <f>_xll.qlCalendarAdvance(LocalCalendar,$D3440,B3441,"f",FALSE)</f>
        <v>63768</v>
      </c>
      <c r="E3441" s="49">
        <f>_xll.qlInterestRateIndexValueDate(IndexON,D3441)</f>
        <v>63768</v>
      </c>
      <c r="F3441" s="52">
        <f>IFERROR(_xll.qlIndexFixing(IndexON,D3441,TRUE,_xll.ohTrigger(RecalcTrigger,TriggerON)),NA())</f>
        <v>1.656125699202704E-2</v>
      </c>
      <c r="H3441" s="49">
        <f>_xll.qlCalendarAdvance(IborCalendar,$H3440,B3441,"f",FALSE)</f>
        <v>63746</v>
      </c>
      <c r="I3441" s="49">
        <f>_xll.qlInterestRateIndexValueDate(Index1M,$H3441)</f>
        <v>63748</v>
      </c>
      <c r="J3441" s="52">
        <f>IFERROR(_xll.qlIndexFixing(Index1M,$H3441,TRUE,_xll.ohTrigger(RecalcTrigger,Trigger1M)),NA())</f>
        <v>1.8522227833139265E-2</v>
      </c>
      <c r="K3441" s="52">
        <f>IFERROR(_xll.qlIndexFixing(ONIndex1M,I3441,TRUE,_xll.ohTrigger(RecalcTrigger,Trigger1M)),NA())</f>
        <v>1.8508899592690753E-2</v>
      </c>
      <c r="L3441" s="52">
        <f>IFERROR(_xll.qlIndexFixing(Index3M,H3441,TRUE,_xll.ohTrigger(RecalcTrigger,Trigger3M)),NA())</f>
        <v>2.0093393673889879E-2</v>
      </c>
      <c r="M3441" s="52">
        <f>IFERROR(_xll.qlIndexFixing(ONIndex3M,I3441,TRUE,_xll.ohTrigger(RecalcTrigger,Trigger3M)),NA())</f>
        <v>2.0042539815374738E-2</v>
      </c>
      <c r="N3441" s="52">
        <f>IFERROR(_xll.qlIndexFixing(Index6M,$H3441,TRUE,_xll.ohTrigger(RecalcTrigger,Trigger6M)),NA())</f>
        <v>2.1659479776881756E-2</v>
      </c>
      <c r="O3441" s="52">
        <f>IFERROR(_xll.qlIndexFixing(ONIndex6M,I3441,TRUE,_xll.ohTrigger(RecalcTrigger,Trigger6M)),NA())</f>
        <v>2.1541744798252438E-2</v>
      </c>
      <c r="P3441" s="52">
        <f>IFERROR(_xll.qlIndexFixing(Index1Y,$H3441,TRUE,_xll.ohTrigger(RecalcTrigger,Trigger1Y)),NA())</f>
        <v>2.3596108627084295E-2</v>
      </c>
      <c r="Q3441" s="52">
        <f>IFERROR(_xll.qlIndexFixing(ONIndex1Y,I3441,TRUE,_xll.ohTrigger(RecalcTrigger,Trigger1Y)),NA())</f>
        <v>2.3318848993705288E-2</v>
      </c>
    </row>
    <row r="3442" spans="2:17" x14ac:dyDescent="0.2">
      <c r="B3442" s="46" t="s">
        <v>51</v>
      </c>
      <c r="D3442" s="49">
        <f>_xll.qlCalendarAdvance(LocalCalendar,$D3441,B3442,"f",FALSE)</f>
        <v>63775</v>
      </c>
      <c r="E3442" s="49">
        <f>_xll.qlInterestRateIndexValueDate(IndexON,D3442)</f>
        <v>63775</v>
      </c>
      <c r="F3442" s="52">
        <f>IFERROR(_xll.qlIndexFixing(IndexON,D3442,TRUE,_xll.ohTrigger(RecalcTrigger,TriggerON)),NA())</f>
        <v>1.656125699202704E-2</v>
      </c>
      <c r="H3442" s="49">
        <f>_xll.qlCalendarAdvance(IborCalendar,$H3441,B3442,"f",FALSE)</f>
        <v>63753</v>
      </c>
      <c r="I3442" s="49">
        <f>_xll.qlInterestRateIndexValueDate(Index1M,$H3442)</f>
        <v>63755</v>
      </c>
      <c r="J3442" s="52">
        <f>IFERROR(_xll.qlIndexFixing(Index1M,$H3442,TRUE,_xll.ohTrigger(RecalcTrigger,Trigger1M)),NA())</f>
        <v>1.8522227833139265E-2</v>
      </c>
      <c r="K3442" s="52">
        <f>IFERROR(_xll.qlIndexFixing(ONIndex1M,I3442,TRUE,_xll.ohTrigger(RecalcTrigger,Trigger1M)),NA())</f>
        <v>1.8508899592690753E-2</v>
      </c>
      <c r="L3442" s="52">
        <f>IFERROR(_xll.qlIndexFixing(Index3M,H3442,TRUE,_xll.ohTrigger(RecalcTrigger,Trigger3M)),NA())</f>
        <v>2.0093393673890729E-2</v>
      </c>
      <c r="M3442" s="52">
        <f>IFERROR(_xll.qlIndexFixing(ONIndex3M,I3442,TRUE,_xll.ohTrigger(RecalcTrigger,Trigger3M)),NA())</f>
        <v>2.0042539815374738E-2</v>
      </c>
      <c r="N3442" s="52">
        <f>IFERROR(_xll.qlIndexFixing(Index6M,$H3442,TRUE,_xll.ohTrigger(RecalcTrigger,Trigger6M)),NA())</f>
        <v>2.166013007253716E-2</v>
      </c>
      <c r="O3442" s="52">
        <f>IFERROR(_xll.qlIndexFixing(ONIndex6M,I3442,TRUE,_xll.ohTrigger(RecalcTrigger,Trigger6M)),NA())</f>
        <v>2.1541745995907746E-2</v>
      </c>
      <c r="P3442" s="52">
        <f>IFERROR(_xll.qlIndexFixing(Index1Y,$H3442,TRUE,_xll.ohTrigger(RecalcTrigger,Trigger1Y)),NA())</f>
        <v>2.3596115379575178E-2</v>
      </c>
      <c r="Q3442" s="52">
        <f>IFERROR(_xll.qlIndexFixing(ONIndex1Y,I3442,TRUE,_xll.ohTrigger(RecalcTrigger,Trigger1Y)),NA())</f>
        <v>2.3318858115848329E-2</v>
      </c>
    </row>
    <row r="3443" spans="2:17" x14ac:dyDescent="0.2">
      <c r="B3443" s="46" t="s">
        <v>51</v>
      </c>
      <c r="D3443" s="49">
        <f>_xll.qlCalendarAdvance(LocalCalendar,$D3442,B3443,"f",FALSE)</f>
        <v>63782</v>
      </c>
      <c r="E3443" s="49">
        <f>_xll.qlInterestRateIndexValueDate(IndexON,D3443)</f>
        <v>63782</v>
      </c>
      <c r="F3443" s="52">
        <f>IFERROR(_xll.qlIndexFixing(IndexON,D3443,TRUE,_xll.ohTrigger(RecalcTrigger,TriggerON)),NA())</f>
        <v>1.6561256991947104E-2</v>
      </c>
      <c r="H3443" s="49">
        <f>_xll.qlCalendarAdvance(IborCalendar,$H3442,B3443,"f",FALSE)</f>
        <v>63760</v>
      </c>
      <c r="I3443" s="49">
        <f>_xll.qlInterestRateIndexValueDate(Index1M,$H3443)</f>
        <v>63762</v>
      </c>
      <c r="J3443" s="52">
        <f>IFERROR(_xll.qlIndexFixing(Index1M,$H3443,TRUE,_xll.ohTrigger(RecalcTrigger,Trigger1M)),NA())</f>
        <v>1.8522704078343666E-2</v>
      </c>
      <c r="K3443" s="52">
        <f>IFERROR(_xll.qlIndexFixing(ONIndex1M,I3443,TRUE,_xll.ohTrigger(RecalcTrigger,Trigger1M)),NA())</f>
        <v>1.8508899592690753E-2</v>
      </c>
      <c r="L3443" s="52">
        <f>IFERROR(_xll.qlIndexFixing(Index3M,H3443,TRUE,_xll.ohTrigger(RecalcTrigger,Trigger3M)),NA())</f>
        <v>2.0093393673890729E-2</v>
      </c>
      <c r="M3443" s="52">
        <f>IFERROR(_xll.qlIndexFixing(ONIndex3M,I3443,TRUE,_xll.ohTrigger(RecalcTrigger,Trigger3M)),NA())</f>
        <v>2.0042539815374738E-2</v>
      </c>
      <c r="N3443" s="52">
        <f>IFERROR(_xll.qlIndexFixing(Index6M,$H3443,TRUE,_xll.ohTrigger(RecalcTrigger,Trigger6M)),NA())</f>
        <v>2.1659481850147422E-2</v>
      </c>
      <c r="O3443" s="52">
        <f>IFERROR(_xll.qlIndexFixing(ONIndex6M,I3443,TRUE,_xll.ohTrigger(RecalcTrigger,Trigger6M)),NA())</f>
        <v>2.1541747180826576E-2</v>
      </c>
      <c r="P3443" s="52">
        <f>IFERROR(_xll.qlIndexFixing(Index1Y,$H3443,TRUE,_xll.ohTrigger(RecalcTrigger,Trigger1Y)),NA())</f>
        <v>2.3596122032555469E-2</v>
      </c>
      <c r="Q3443" s="52">
        <f>IFERROR(_xll.qlIndexFixing(ONIndex1Y,I3443,TRUE,_xll.ohTrigger(RecalcTrigger,Trigger1Y)),NA())</f>
        <v>2.3318867140762478E-2</v>
      </c>
    </row>
    <row r="3444" spans="2:17" x14ac:dyDescent="0.2">
      <c r="B3444" s="46" t="s">
        <v>51</v>
      </c>
      <c r="D3444" s="49">
        <f>_xll.qlCalendarAdvance(LocalCalendar,$D3443,B3444,"f",FALSE)</f>
        <v>63789</v>
      </c>
      <c r="E3444" s="49">
        <f>_xll.qlInterestRateIndexValueDate(IndexON,D3444)</f>
        <v>63789</v>
      </c>
      <c r="F3444" s="52">
        <f>IFERROR(_xll.qlIndexFixing(IndexON,D3444,TRUE,_xll.ohTrigger(RecalcTrigger,TriggerON)),NA())</f>
        <v>1.6561256992106976E-2</v>
      </c>
      <c r="H3444" s="49">
        <f>_xll.qlCalendarAdvance(IborCalendar,$H3443,B3444,"f",FALSE)</f>
        <v>63767</v>
      </c>
      <c r="I3444" s="49">
        <f>_xll.qlInterestRateIndexValueDate(Index1M,$H3444)</f>
        <v>63769</v>
      </c>
      <c r="J3444" s="52">
        <f>IFERROR(_xll.qlIndexFixing(Index1M,$H3444,TRUE,_xll.ohTrigger(RecalcTrigger,Trigger1M)),NA())</f>
        <v>1.8522704078343666E-2</v>
      </c>
      <c r="K3444" s="52">
        <f>IFERROR(_xll.qlIndexFixing(ONIndex1M,I3444,TRUE,_xll.ohTrigger(RecalcTrigger,Trigger1M)),NA())</f>
        <v>1.8508899592690753E-2</v>
      </c>
      <c r="L3444" s="52">
        <f>IFERROR(_xll.qlIndexFixing(Index3M,H3444,TRUE,_xll.ohTrigger(RecalcTrigger,Trigger3M)),NA())</f>
        <v>2.0093393673890729E-2</v>
      </c>
      <c r="M3444" s="52">
        <f>IFERROR(_xll.qlIndexFixing(ONIndex3M,I3444,TRUE,_xll.ohTrigger(RecalcTrigger,Trigger3M)),NA())</f>
        <v>2.0042539815348093E-2</v>
      </c>
      <c r="N3444" s="52">
        <f>IFERROR(_xll.qlIndexFixing(Index6M,$H3444,TRUE,_xll.ohTrigger(RecalcTrigger,Trigger6M)),NA())</f>
        <v>2.1659482867430115E-2</v>
      </c>
      <c r="O3444" s="52">
        <f>IFERROR(_xll.qlIndexFixing(ONIndex6M,I3444,TRUE,_xll.ohTrigger(RecalcTrigger,Trigger6M)),NA())</f>
        <v>2.1541748352955636E-2</v>
      </c>
      <c r="P3444" s="52">
        <f>IFERROR(_xll.qlIndexFixing(Index1Y,$H3444,TRUE,_xll.ohTrigger(RecalcTrigger,Trigger1Y)),NA())</f>
        <v>2.3596128586025826E-2</v>
      </c>
      <c r="Q3444" s="52">
        <f>IFERROR(_xll.qlIndexFixing(ONIndex1Y,I3444,TRUE,_xll.ohTrigger(RecalcTrigger,Trigger1Y)),NA())</f>
        <v>2.3318876068554317E-2</v>
      </c>
    </row>
    <row r="3445" spans="2:17" x14ac:dyDescent="0.2">
      <c r="B3445" s="46" t="s">
        <v>51</v>
      </c>
      <c r="D3445" s="49">
        <f>_xll.qlCalendarAdvance(LocalCalendar,$D3444,B3445,"f",FALSE)</f>
        <v>63796</v>
      </c>
      <c r="E3445" s="49">
        <f>_xll.qlInterestRateIndexValueDate(IndexON,D3445)</f>
        <v>63796</v>
      </c>
      <c r="F3445" s="52">
        <f>IFERROR(_xll.qlIndexFixing(IndexON,D3445,TRUE,_xll.ohTrigger(RecalcTrigger,TriggerON)),NA())</f>
        <v>1.656125699202704E-2</v>
      </c>
      <c r="H3445" s="49">
        <f>_xll.qlCalendarAdvance(IborCalendar,$H3444,B3445,"f",FALSE)</f>
        <v>63774</v>
      </c>
      <c r="I3445" s="49">
        <f>_xll.qlInterestRateIndexValueDate(Index1M,$H3445)</f>
        <v>63776</v>
      </c>
      <c r="J3445" s="52">
        <f>IFERROR(_xll.qlIndexFixing(Index1M,$H3445,TRUE,_xll.ohTrigger(RecalcTrigger,Trigger1M)),NA())</f>
        <v>1.8522227833136687E-2</v>
      </c>
      <c r="K3445" s="52">
        <f>IFERROR(_xll.qlIndexFixing(ONIndex1M,I3445,TRUE,_xll.ohTrigger(RecalcTrigger,Trigger1M)),NA())</f>
        <v>1.8508899592717398E-2</v>
      </c>
      <c r="L3445" s="52">
        <f>IFERROR(_xll.qlIndexFixing(Index3M,H3445,TRUE,_xll.ohTrigger(RecalcTrigger,Trigger3M)),NA())</f>
        <v>2.009395346236478E-2</v>
      </c>
      <c r="M3445" s="52">
        <f>IFERROR(_xll.qlIndexFixing(ONIndex3M,I3445,TRUE,_xll.ohTrigger(RecalcTrigger,Trigger3M)),NA())</f>
        <v>2.0042539815374738E-2</v>
      </c>
      <c r="N3445" s="52">
        <f>IFERROR(_xll.qlIndexFixing(Index6M,$H3445,TRUE,_xll.ohTrigger(RecalcTrigger,Trigger6M)),NA())</f>
        <v>2.1659483871812421E-2</v>
      </c>
      <c r="O3445" s="52">
        <f>IFERROR(_xll.qlIndexFixing(ONIndex6M,I3445,TRUE,_xll.ohTrigger(RecalcTrigger,Trigger6M)),NA())</f>
        <v>2.1541749512374864E-2</v>
      </c>
      <c r="P3445" s="52">
        <f>IFERROR(_xll.qlIndexFixing(Index1Y,$H3445,TRUE,_xll.ohTrigger(RecalcTrigger,Trigger1Y)),NA())</f>
        <v>2.3596135039985588E-2</v>
      </c>
      <c r="Q3445" s="52">
        <f>IFERROR(_xll.qlIndexFixing(ONIndex1Y,I3445,TRUE,_xll.ohTrigger(RecalcTrigger,Trigger1Y)),NA())</f>
        <v>2.3318884899117265E-2</v>
      </c>
    </row>
    <row r="3446" spans="2:17" x14ac:dyDescent="0.2">
      <c r="B3446" s="46" t="s">
        <v>51</v>
      </c>
      <c r="D3446" s="49">
        <f>_xll.qlCalendarAdvance(LocalCalendar,$D3445,B3446,"f",FALSE)</f>
        <v>63803</v>
      </c>
      <c r="E3446" s="49">
        <f>_xll.qlInterestRateIndexValueDate(IndexON,D3446)</f>
        <v>63803</v>
      </c>
      <c r="F3446" s="52">
        <f>IFERROR(_xll.qlIndexFixing(IndexON,D3446,TRUE,_xll.ohTrigger(RecalcTrigger,TriggerON)),NA())</f>
        <v>1.6561256991947104E-2</v>
      </c>
      <c r="H3446" s="49">
        <f>_xll.qlCalendarAdvance(IborCalendar,$H3445,B3446,"f",FALSE)</f>
        <v>63781</v>
      </c>
      <c r="I3446" s="49">
        <f>_xll.qlInterestRateIndexValueDate(Index1M,$H3446)</f>
        <v>63783</v>
      </c>
      <c r="J3446" s="52">
        <f>IFERROR(_xll.qlIndexFixing(Index1M,$H3446,TRUE,_xll.ohTrigger(RecalcTrigger,Trigger1M)),NA())</f>
        <v>1.8522227833136687E-2</v>
      </c>
      <c r="K3446" s="52">
        <f>IFERROR(_xll.qlIndexFixing(ONIndex1M,I3446,TRUE,_xll.ohTrigger(RecalcTrigger,Trigger1M)),NA())</f>
        <v>1.8508899592717398E-2</v>
      </c>
      <c r="L3446" s="52">
        <f>IFERROR(_xll.qlIndexFixing(Index3M,H3446,TRUE,_xll.ohTrigger(RecalcTrigger,Trigger3M)),NA())</f>
        <v>2.0093393673890729E-2</v>
      </c>
      <c r="M3446" s="52">
        <f>IFERROR(_xll.qlIndexFixing(ONIndex3M,I3446,TRUE,_xll.ohTrigger(RecalcTrigger,Trigger3M)),NA())</f>
        <v>2.0042539815401383E-2</v>
      </c>
      <c r="N3446" s="52">
        <f>IFERROR(_xll.qlIndexFixing(Index6M,$H3446,TRUE,_xll.ohTrigger(RecalcTrigger,Trigger6M)),NA())</f>
        <v>2.1660134112422146E-2</v>
      </c>
      <c r="O3446" s="52">
        <f>IFERROR(_xll.qlIndexFixing(ONIndex6M,I3446,TRUE,_xll.ohTrigger(RecalcTrigger,Trigger6M)),NA())</f>
        <v>2.1541750659004322E-2</v>
      </c>
      <c r="P3446" s="52">
        <f>IFERROR(_xll.qlIndexFixing(Index1Y,$H3446,TRUE,_xll.ohTrigger(RecalcTrigger,Trigger1Y)),NA())</f>
        <v>2.3596141394434764E-2</v>
      </c>
      <c r="Q3446" s="52">
        <f>IFERROR(_xll.qlIndexFixing(ONIndex1Y,I3446,TRUE,_xll.ohTrigger(RecalcTrigger,Trigger1Y)),NA())</f>
        <v>2.3318893632504611E-2</v>
      </c>
    </row>
    <row r="3447" spans="2:17" x14ac:dyDescent="0.2">
      <c r="B3447" s="46" t="s">
        <v>51</v>
      </c>
      <c r="D3447" s="49">
        <f>_xll.qlCalendarAdvance(LocalCalendar,$D3446,B3447,"f",FALSE)</f>
        <v>63810</v>
      </c>
      <c r="E3447" s="49">
        <f>_xll.qlInterestRateIndexValueDate(IndexON,D3447)</f>
        <v>63810</v>
      </c>
      <c r="F3447" s="52">
        <f>IFERROR(_xll.qlIndexFixing(IndexON,D3447,TRUE,_xll.ohTrigger(RecalcTrigger,TriggerON)),NA())</f>
        <v>1.6561256991947104E-2</v>
      </c>
      <c r="H3447" s="49">
        <f>_xll.qlCalendarAdvance(IborCalendar,$H3446,B3447,"f",FALSE)</f>
        <v>63788</v>
      </c>
      <c r="I3447" s="49">
        <f>_xll.qlInterestRateIndexValueDate(Index1M,$H3447)</f>
        <v>63790</v>
      </c>
      <c r="J3447" s="52">
        <f>IFERROR(_xll.qlIndexFixing(Index1M,$H3447,TRUE,_xll.ohTrigger(RecalcTrigger,Trigger1M)),NA())</f>
        <v>1.8522227833139265E-2</v>
      </c>
      <c r="K3447" s="52">
        <f>IFERROR(_xll.qlIndexFixing(ONIndex1M,I3447,TRUE,_xll.ohTrigger(RecalcTrigger,Trigger1M)),NA())</f>
        <v>1.8509375381072779E-2</v>
      </c>
      <c r="L3447" s="52">
        <f>IFERROR(_xll.qlIndexFixing(Index3M,H3447,TRUE,_xll.ohTrigger(RecalcTrigger,Trigger3M)),NA())</f>
        <v>2.0093393673890729E-2</v>
      </c>
      <c r="M3447" s="52">
        <f>IFERROR(_xll.qlIndexFixing(ONIndex3M,I3447,TRUE,_xll.ohTrigger(RecalcTrigger,Trigger3M)),NA())</f>
        <v>2.0043097716067049E-2</v>
      </c>
      <c r="N3447" s="52">
        <f>IFERROR(_xll.qlIndexFixing(Index6M,$H3447,TRUE,_xll.ohTrigger(RecalcTrigger,Trigger6M)),NA())</f>
        <v>2.1659485841875884E-2</v>
      </c>
      <c r="O3447" s="52">
        <f>IFERROR(_xll.qlIndexFixing(ONIndex6M,I3447,TRUE,_xll.ohTrigger(RecalcTrigger,Trigger6M)),NA())</f>
        <v>2.1542396357405735E-2</v>
      </c>
      <c r="P3447" s="52">
        <f>IFERROR(_xll.qlIndexFixing(Index1Y,$H3447,TRUE,_xll.ohTrigger(RecalcTrigger,Trigger1Y)),NA())</f>
        <v>2.359691522273415E-2</v>
      </c>
      <c r="Q3447" s="52">
        <f>IFERROR(_xll.qlIndexFixing(ONIndex1Y,I3447,TRUE,_xll.ohTrigger(RecalcTrigger,Trigger1Y)),NA())</f>
        <v>2.3319658086451422E-2</v>
      </c>
    </row>
    <row r="3448" spans="2:17" x14ac:dyDescent="0.2">
      <c r="B3448" s="46" t="s">
        <v>51</v>
      </c>
      <c r="D3448" s="49">
        <f>_xll.qlCalendarAdvance(LocalCalendar,$D3447,B3448,"f",FALSE)</f>
        <v>63817</v>
      </c>
      <c r="E3448" s="49">
        <f>_xll.qlInterestRateIndexValueDate(IndexON,D3448)</f>
        <v>63817</v>
      </c>
      <c r="F3448" s="52">
        <f>IFERROR(_xll.qlIndexFixing(IndexON,D3448,TRUE,_xll.ohTrigger(RecalcTrigger,TriggerON)),NA())</f>
        <v>1.656125699202704E-2</v>
      </c>
      <c r="H3448" s="49">
        <f>_xll.qlCalendarAdvance(IborCalendar,$H3447,B3448,"f",FALSE)</f>
        <v>63795</v>
      </c>
      <c r="I3448" s="49">
        <f>_xll.qlInterestRateIndexValueDate(Index1M,$H3448)</f>
        <v>63797</v>
      </c>
      <c r="J3448" s="52">
        <f>IFERROR(_xll.qlIndexFixing(Index1M,$H3448,TRUE,_xll.ohTrigger(RecalcTrigger,Trigger1M)),NA())</f>
        <v>1.8520799195458664E-2</v>
      </c>
      <c r="K3448" s="52">
        <f>IFERROR(_xll.qlIndexFixing(ONIndex1M,I3448,TRUE,_xll.ohTrigger(RecalcTrigger,Trigger1M)),NA())</f>
        <v>1.8509375381052795E-2</v>
      </c>
      <c r="L3448" s="52">
        <f>IFERROR(_xll.qlIndexFixing(Index3M,H3448,TRUE,_xll.ohTrigger(RecalcTrigger,Trigger3M)),NA())</f>
        <v>2.0091714433165528E-2</v>
      </c>
      <c r="M3448" s="52">
        <f>IFERROR(_xll.qlIndexFixing(ONIndex3M,I3448,TRUE,_xll.ohTrigger(RecalcTrigger,Trigger3M)),NA())</f>
        <v>2.0043097716047065E-2</v>
      </c>
      <c r="N3448" s="52">
        <f>IFERROR(_xll.qlIndexFixing(Index6M,$H3448,TRUE,_xll.ohTrigger(RecalcTrigger,Trigger6M)),NA())</f>
        <v>2.1656890076322925E-2</v>
      </c>
      <c r="O3448" s="52">
        <f>IFERROR(_xll.qlIndexFixing(ONIndex6M,I3448,TRUE,_xll.ohTrigger(RecalcTrigger,Trigger6M)),NA())</f>
        <v>2.1542397477689601E-2</v>
      </c>
      <c r="P3448" s="52">
        <f>IFERROR(_xll.qlIndexFixing(Index1Y,$H3448,TRUE,_xll.ohTrigger(RecalcTrigger,Trigger1Y)),NA())</f>
        <v>2.3593851300224521E-2</v>
      </c>
      <c r="Q3448" s="52">
        <f>IFERROR(_xll.qlIndexFixing(ONIndex1Y,I3448,TRUE,_xll.ohTrigger(RecalcTrigger,Trigger1Y)),NA())</f>
        <v>2.3319666619066037E-2</v>
      </c>
    </row>
    <row r="3449" spans="2:17" x14ac:dyDescent="0.2">
      <c r="B3449" s="46" t="s">
        <v>51</v>
      </c>
      <c r="D3449" s="49">
        <f>_xll.qlCalendarAdvance(LocalCalendar,$D3448,B3449,"f",FALSE)</f>
        <v>63824</v>
      </c>
      <c r="E3449" s="49">
        <f>_xll.qlInterestRateIndexValueDate(IndexON,D3449)</f>
        <v>63824</v>
      </c>
      <c r="F3449" s="52">
        <f>IFERROR(_xll.qlIndexFixing(IndexON,D3449,TRUE,_xll.ohTrigger(RecalcTrigger,TriggerON)),NA())</f>
        <v>1.656125699202704E-2</v>
      </c>
      <c r="H3449" s="49">
        <f>_xll.qlCalendarAdvance(IborCalendar,$H3448,B3449,"f",FALSE)</f>
        <v>63802</v>
      </c>
      <c r="I3449" s="49">
        <f>_xll.qlInterestRateIndexValueDate(Index1M,$H3449)</f>
        <v>63804</v>
      </c>
      <c r="J3449" s="52">
        <f>IFERROR(_xll.qlIndexFixing(Index1M,$H3449,TRUE,_xll.ohTrigger(RecalcTrigger,Trigger1M)),NA())</f>
        <v>1.8522704078346164E-2</v>
      </c>
      <c r="K3449" s="52">
        <f>IFERROR(_xll.qlIndexFixing(ONIndex1M,I3449,TRUE,_xll.ohTrigger(RecalcTrigger,Trigger1M)),NA())</f>
        <v>1.8508899592717398E-2</v>
      </c>
      <c r="L3449" s="52">
        <f>IFERROR(_xll.qlIndexFixing(Index3M,H3449,TRUE,_xll.ohTrigger(RecalcTrigger,Trigger3M)),NA())</f>
        <v>2.0091714433167283E-2</v>
      </c>
      <c r="M3449" s="52">
        <f>IFERROR(_xll.qlIndexFixing(ONIndex3M,I3449,TRUE,_xll.ohTrigger(RecalcTrigger,Trigger3M)),NA())</f>
        <v>2.0042539815401383E-2</v>
      </c>
      <c r="N3449" s="52">
        <f>IFERROR(_xll.qlIndexFixing(Index6M,$H3449,TRUE,_xll.ohTrigger(RecalcTrigger,Trigger6M)),NA())</f>
        <v>2.1656891032560445E-2</v>
      </c>
      <c r="O3449" s="52">
        <f>IFERROR(_xll.qlIndexFixing(ONIndex6M,I3449,TRUE,_xll.ohTrigger(RecalcTrigger,Trigger6M)),NA())</f>
        <v>2.1541754022340598E-2</v>
      </c>
      <c r="P3449" s="52">
        <f>IFERROR(_xll.qlIndexFixing(Index1Y,$H3449,TRUE,_xll.ohTrigger(RecalcTrigger,Trigger1Y)),NA())</f>
        <v>2.3596159860721139E-2</v>
      </c>
      <c r="Q3449" s="52">
        <f>IFERROR(_xll.qlIndexFixing(ONIndex1Y,I3449,TRUE,_xll.ohTrigger(RecalcTrigger,Trigger1Y)),NA())</f>
        <v>2.3318919249479819E-2</v>
      </c>
    </row>
    <row r="3450" spans="2:17" x14ac:dyDescent="0.2">
      <c r="B3450" s="46" t="s">
        <v>51</v>
      </c>
      <c r="D3450" s="49">
        <f>_xll.qlCalendarAdvance(LocalCalendar,$D3449,B3450,"f",FALSE)</f>
        <v>63831</v>
      </c>
      <c r="E3450" s="49">
        <f>_xll.qlInterestRateIndexValueDate(IndexON,D3450)</f>
        <v>63831</v>
      </c>
      <c r="F3450" s="52">
        <f>IFERROR(_xll.qlIndexFixing(IndexON,D3450,TRUE,_xll.ohTrigger(RecalcTrigger,TriggerON)),NA())</f>
        <v>1.656125699202704E-2</v>
      </c>
      <c r="H3450" s="49">
        <f>_xll.qlCalendarAdvance(IborCalendar,$H3449,B3450,"f",FALSE)</f>
        <v>63809</v>
      </c>
      <c r="I3450" s="49">
        <f>_xll.qlInterestRateIndexValueDate(Index1M,$H3450)</f>
        <v>63811</v>
      </c>
      <c r="J3450" s="52">
        <f>IFERROR(_xll.qlIndexFixing(Index1M,$H3450,TRUE,_xll.ohTrigger(RecalcTrigger,Trigger1M)),NA())</f>
        <v>1.8522227833136687E-2</v>
      </c>
      <c r="K3450" s="52">
        <f>IFERROR(_xll.qlIndexFixing(ONIndex1M,I3450,TRUE,_xll.ohTrigger(RecalcTrigger,Trigger1M)),NA())</f>
        <v>1.8508899592690753E-2</v>
      </c>
      <c r="L3450" s="52">
        <f>IFERROR(_xll.qlIndexFixing(Index3M,H3450,TRUE,_xll.ohTrigger(RecalcTrigger,Trigger3M)),NA())</f>
        <v>2.0091714433167283E-2</v>
      </c>
      <c r="M3450" s="52">
        <f>IFERROR(_xll.qlIndexFixing(ONIndex3M,I3450,TRUE,_xll.ohTrigger(RecalcTrigger,Trigger3M)),NA())</f>
        <v>2.0042539815374738E-2</v>
      </c>
      <c r="N3450" s="52">
        <f>IFERROR(_xll.qlIndexFixing(Index6M,$H3450,TRUE,_xll.ohTrigger(RecalcTrigger,Trigger6M)),NA())</f>
        <v>2.1656891975901319E-2</v>
      </c>
      <c r="O3450" s="52">
        <f>IFERROR(_xll.qlIndexFixing(ONIndex6M,I3450,TRUE,_xll.ohTrigger(RecalcTrigger,Trigger6M)),NA())</f>
        <v>2.154175511791756E-2</v>
      </c>
      <c r="P3450" s="52">
        <f>IFERROR(_xll.qlIndexFixing(Index1Y,$H3450,TRUE,_xll.ohTrigger(RecalcTrigger,Trigger1Y)),NA())</f>
        <v>2.359616581712904E-2</v>
      </c>
      <c r="Q3450" s="52">
        <f>IFERROR(_xll.qlIndexFixing(ONIndex1Y,I3450,TRUE,_xll.ohTrigger(RecalcTrigger,Trigger1Y)),NA())</f>
        <v>2.3318927594084826E-2</v>
      </c>
    </row>
    <row r="3451" spans="2:17" x14ac:dyDescent="0.2">
      <c r="B3451" s="46" t="s">
        <v>51</v>
      </c>
      <c r="D3451" s="49">
        <f>_xll.qlCalendarAdvance(LocalCalendar,$D3450,B3451,"f",FALSE)</f>
        <v>63838</v>
      </c>
      <c r="E3451" s="49">
        <f>_xll.qlInterestRateIndexValueDate(IndexON,D3451)</f>
        <v>63838</v>
      </c>
      <c r="F3451" s="52">
        <f>IFERROR(_xll.qlIndexFixing(IndexON,D3451,TRUE,_xll.ohTrigger(RecalcTrigger,TriggerON)),NA())</f>
        <v>1.6561256992106976E-2</v>
      </c>
      <c r="H3451" s="49">
        <f>_xll.qlCalendarAdvance(IborCalendar,$H3450,B3451,"f",FALSE)</f>
        <v>63816</v>
      </c>
      <c r="I3451" s="49">
        <f>_xll.qlInterestRateIndexValueDate(Index1M,$H3451)</f>
        <v>63818</v>
      </c>
      <c r="J3451" s="52">
        <f>IFERROR(_xll.qlIndexFixing(Index1M,$H3451,TRUE,_xll.ohTrigger(RecalcTrigger,Trigger1M)),NA())</f>
        <v>1.8522227833141842E-2</v>
      </c>
      <c r="K3451" s="52">
        <f>IFERROR(_xll.qlIndexFixing(ONIndex1M,I3451,TRUE,_xll.ohTrigger(RecalcTrigger,Trigger1M)),NA())</f>
        <v>1.8508899592717398E-2</v>
      </c>
      <c r="L3451" s="52">
        <f>IFERROR(_xll.qlIndexFixing(Index3M,H3451,TRUE,_xll.ohTrigger(RecalcTrigger,Trigger3M)),NA())</f>
        <v>2.0091714433166406E-2</v>
      </c>
      <c r="M3451" s="52">
        <f>IFERROR(_xll.qlIndexFixing(ONIndex3M,I3451,TRUE,_xll.ohTrigger(RecalcTrigger,Trigger3M)),NA())</f>
        <v>2.0042539815348093E-2</v>
      </c>
      <c r="N3451" s="52">
        <f>IFERROR(_xll.qlIndexFixing(Index6M,$H3451,TRUE,_xll.ohTrigger(RecalcTrigger,Trigger6M)),NA())</f>
        <v>2.1656892906344226E-2</v>
      </c>
      <c r="O3451" s="52">
        <f>IFERROR(_xll.qlIndexFixing(ONIndex6M,I3451,TRUE,_xll.ohTrigger(RecalcTrigger,Trigger6M)),NA())</f>
        <v>2.1541756200758044E-2</v>
      </c>
      <c r="P3451" s="52">
        <f>IFERROR(_xll.qlIndexFixing(Index1Y,$H3451,TRUE,_xll.ohTrigger(RecalcTrigger,Trigger1Y)),NA())</f>
        <v>2.3596171674027003E-2</v>
      </c>
      <c r="Q3451" s="52">
        <f>IFERROR(_xll.qlIndexFixing(ONIndex1Y,I3451,TRUE,_xll.ohTrigger(RecalcTrigger,Trigger1Y)),NA())</f>
        <v>2.3318935841540878E-2</v>
      </c>
    </row>
    <row r="3452" spans="2:17" x14ac:dyDescent="0.2">
      <c r="B3452" s="46" t="s">
        <v>51</v>
      </c>
      <c r="D3452" s="49">
        <f>_xll.qlCalendarAdvance(LocalCalendar,$D3451,B3452,"f",FALSE)</f>
        <v>63845</v>
      </c>
      <c r="E3452" s="49">
        <f>_xll.qlInterestRateIndexValueDate(IndexON,D3452)</f>
        <v>63845</v>
      </c>
      <c r="F3452" s="52">
        <f>IFERROR(_xll.qlIndexFixing(IndexON,D3452,TRUE,_xll.ohTrigger(RecalcTrigger,TriggerON)),NA())</f>
        <v>1.656125699202704E-2</v>
      </c>
      <c r="H3452" s="49">
        <f>_xll.qlCalendarAdvance(IborCalendar,$H3451,B3452,"f",FALSE)</f>
        <v>63823</v>
      </c>
      <c r="I3452" s="49">
        <f>_xll.qlInterestRateIndexValueDate(Index1M,$H3452)</f>
        <v>63825</v>
      </c>
      <c r="J3452" s="52">
        <f>IFERROR(_xll.qlIndexFixing(Index1M,$H3452,TRUE,_xll.ohTrigger(RecalcTrigger,Trigger1M)),NA())</f>
        <v>1.8523180339876755E-2</v>
      </c>
      <c r="K3452" s="52">
        <f>IFERROR(_xll.qlIndexFixing(ONIndex1M,I3452,TRUE,_xll.ohTrigger(RecalcTrigger,Trigger1M)),NA())</f>
        <v>1.8508899592690753E-2</v>
      </c>
      <c r="L3452" s="52">
        <f>IFERROR(_xll.qlIndexFixing(Index3M,H3452,TRUE,_xll.ohTrigger(RecalcTrigger,Trigger3M)),NA())</f>
        <v>2.0093393673889879E-2</v>
      </c>
      <c r="M3452" s="52">
        <f>IFERROR(_xll.qlIndexFixing(ONIndex3M,I3452,TRUE,_xll.ohTrigger(RecalcTrigger,Trigger3M)),NA())</f>
        <v>2.0042539815374738E-2</v>
      </c>
      <c r="N3452" s="52">
        <f>IFERROR(_xll.qlIndexFixing(Index6M,$H3452,TRUE,_xll.ohTrigger(RecalcTrigger,Trigger6M)),NA())</f>
        <v>2.1657542964484418E-2</v>
      </c>
      <c r="O3452" s="52">
        <f>IFERROR(_xll.qlIndexFixing(ONIndex6M,I3452,TRUE,_xll.ohTrigger(RecalcTrigger,Trigger6M)),NA())</f>
        <v>2.1541757270835404E-2</v>
      </c>
      <c r="P3452" s="52">
        <f>IFERROR(_xll.qlIndexFixing(Index1Y,$H3452,TRUE,_xll.ohTrigger(RecalcTrigger,Trigger1Y)),NA())</f>
        <v>2.3596177431414157E-2</v>
      </c>
      <c r="Q3452" s="52">
        <f>IFERROR(_xll.qlIndexFixing(ONIndex1Y,I3452,TRUE,_xll.ohTrigger(RecalcTrigger,Trigger1Y)),NA())</f>
        <v>2.3318943991741392E-2</v>
      </c>
    </row>
    <row r="3453" spans="2:17" x14ac:dyDescent="0.2">
      <c r="B3453" s="46" t="s">
        <v>51</v>
      </c>
      <c r="D3453" s="49">
        <f>_xll.qlCalendarAdvance(LocalCalendar,$D3452,B3453,"f",FALSE)</f>
        <v>63852</v>
      </c>
      <c r="E3453" s="49">
        <f>_xll.qlInterestRateIndexValueDate(IndexON,D3453)</f>
        <v>63852</v>
      </c>
      <c r="F3453" s="52">
        <f>IFERROR(_xll.qlIndexFixing(IndexON,D3453,TRUE,_xll.ohTrigger(RecalcTrigger,TriggerON)),NA())</f>
        <v>1.656125699202704E-2</v>
      </c>
      <c r="H3453" s="49">
        <f>_xll.qlCalendarAdvance(IborCalendar,$H3452,B3453,"f",FALSE)</f>
        <v>63830</v>
      </c>
      <c r="I3453" s="49">
        <f>_xll.qlInterestRateIndexValueDate(Index1M,$H3453)</f>
        <v>63832</v>
      </c>
      <c r="J3453" s="52">
        <f>IFERROR(_xll.qlIndexFixing(Index1M,$H3453,TRUE,_xll.ohTrigger(RecalcTrigger,Trigger1M)),NA())</f>
        <v>1.8522227833139265E-2</v>
      </c>
      <c r="K3453" s="52">
        <f>IFERROR(_xll.qlIndexFixing(ONIndex1M,I3453,TRUE,_xll.ohTrigger(RecalcTrigger,Trigger1M)),NA())</f>
        <v>1.8509375381072779E-2</v>
      </c>
      <c r="L3453" s="52">
        <f>IFERROR(_xll.qlIndexFixing(Index3M,H3453,TRUE,_xll.ohTrigger(RecalcTrigger,Trigger3M)),NA())</f>
        <v>2.0093393673889879E-2</v>
      </c>
      <c r="M3453" s="52">
        <f>IFERROR(_xll.qlIndexFixing(ONIndex3M,I3453,TRUE,_xll.ohTrigger(RecalcTrigger,Trigger3M)),NA())</f>
        <v>2.0043097716047065E-2</v>
      </c>
      <c r="N3453" s="52">
        <f>IFERROR(_xll.qlIndexFixing(Index6M,$H3453,TRUE,_xll.ohTrigger(RecalcTrigger,Trigger6M)),NA())</f>
        <v>2.1660140685528937E-2</v>
      </c>
      <c r="O3453" s="52">
        <f>IFERROR(_xll.qlIndexFixing(ONIndex6M,I3453,TRUE,_xll.ohTrigger(RecalcTrigger,Trigger6M)),NA())</f>
        <v>2.1542402887582135E-2</v>
      </c>
      <c r="P3453" s="52">
        <f>IFERROR(_xll.qlIndexFixing(Index1Y,$H3453,TRUE,_xll.ohTrigger(RecalcTrigger,Trigger1Y)),NA())</f>
        <v>2.3596183089290724E-2</v>
      </c>
      <c r="Q3453" s="52">
        <f>IFERROR(_xll.qlIndexFixing(ONIndex1Y,I3453,TRUE,_xll.ohTrigger(RecalcTrigger,Trigger1Y)),NA())</f>
        <v>2.3319707824105418E-2</v>
      </c>
    </row>
    <row r="3454" spans="2:17" x14ac:dyDescent="0.2">
      <c r="B3454" s="46" t="s">
        <v>51</v>
      </c>
      <c r="D3454" s="49">
        <f>_xll.qlCalendarAdvance(LocalCalendar,$D3453,B3454,"f",FALSE)</f>
        <v>63859</v>
      </c>
      <c r="E3454" s="49">
        <f>_xll.qlInterestRateIndexValueDate(IndexON,D3454)</f>
        <v>63859</v>
      </c>
      <c r="F3454" s="52">
        <f>IFERROR(_xll.qlIndexFixing(IndexON,D3454,TRUE,_xll.ohTrigger(RecalcTrigger,TriggerON)),NA())</f>
        <v>1.6561256991947104E-2</v>
      </c>
      <c r="H3454" s="49">
        <f>_xll.qlCalendarAdvance(IborCalendar,$H3453,B3454,"f",FALSE)</f>
        <v>63837</v>
      </c>
      <c r="I3454" s="49">
        <f>_xll.qlInterestRateIndexValueDate(Index1M,$H3454)</f>
        <v>63839</v>
      </c>
      <c r="J3454" s="52">
        <f>IFERROR(_xll.qlIndexFixing(Index1M,$H3454,TRUE,_xll.ohTrigger(RecalcTrigger,Trigger1M)),NA())</f>
        <v>1.8522704078346164E-2</v>
      </c>
      <c r="K3454" s="52">
        <f>IFERROR(_xll.qlIndexFixing(ONIndex1M,I3454,TRUE,_xll.ohTrigger(RecalcTrigger,Trigger1M)),NA())</f>
        <v>1.8508899592690753E-2</v>
      </c>
      <c r="L3454" s="52">
        <f>IFERROR(_xll.qlIndexFixing(Index3M,H3454,TRUE,_xll.ohTrigger(RecalcTrigger,Trigger3M)),NA())</f>
        <v>2.0093393673890729E-2</v>
      </c>
      <c r="M3454" s="52">
        <f>IFERROR(_xll.qlIndexFixing(ONIndex3M,I3454,TRUE,_xll.ohTrigger(RecalcTrigger,Trigger3M)),NA())</f>
        <v>2.0042539815374738E-2</v>
      </c>
      <c r="N3454" s="52">
        <f>IFERROR(_xll.qlIndexFixing(Index6M,$H3454,TRUE,_xll.ohTrigger(RecalcTrigger,Trigger6M)),NA())</f>
        <v>2.1657544759149931E-2</v>
      </c>
      <c r="O3454" s="52">
        <f>IFERROR(_xll.qlIndexFixing(ONIndex6M,I3454,TRUE,_xll.ohTrigger(RecalcTrigger,Trigger6M)),NA())</f>
        <v>2.1541759372674107E-2</v>
      </c>
      <c r="P3454" s="52">
        <f>IFERROR(_xll.qlIndexFixing(Index1Y,$H3454,TRUE,_xll.ohTrigger(RecalcTrigger,Trigger1Y)),NA())</f>
        <v>2.3596956173914423E-2</v>
      </c>
      <c r="Q3454" s="52">
        <f>IFERROR(_xll.qlIndexFixing(ONIndex1Y,I3454,TRUE,_xll.ohTrigger(RecalcTrigger,Trigger1Y)),NA())</f>
        <v>2.3318960000588973E-2</v>
      </c>
    </row>
    <row r="3455" spans="2:17" x14ac:dyDescent="0.2">
      <c r="B3455" s="46" t="s">
        <v>51</v>
      </c>
      <c r="D3455" s="49">
        <f>_xll.qlCalendarAdvance(LocalCalendar,$D3454,B3455,"f",FALSE)</f>
        <v>63866</v>
      </c>
      <c r="E3455" s="49">
        <f>_xll.qlInterestRateIndexValueDate(IndexON,D3455)</f>
        <v>63866</v>
      </c>
      <c r="F3455" s="52">
        <f>IFERROR(_xll.qlIndexFixing(IndexON,D3455,TRUE,_xll.ohTrigger(RecalcTrigger,TriggerON)),NA())</f>
        <v>1.656125699202704E-2</v>
      </c>
      <c r="H3455" s="49">
        <f>_xll.qlCalendarAdvance(IborCalendar,$H3454,B3455,"f",FALSE)</f>
        <v>63844</v>
      </c>
      <c r="I3455" s="49">
        <f>_xll.qlInterestRateIndexValueDate(Index1M,$H3455)</f>
        <v>63846</v>
      </c>
      <c r="J3455" s="52">
        <f>IFERROR(_xll.qlIndexFixing(Index1M,$H3455,TRUE,_xll.ohTrigger(RecalcTrigger,Trigger1M)),NA())</f>
        <v>1.8522227833139265E-2</v>
      </c>
      <c r="K3455" s="52">
        <f>IFERROR(_xll.qlIndexFixing(ONIndex1M,I3455,TRUE,_xll.ohTrigger(RecalcTrigger,Trigger1M)),NA())</f>
        <v>1.8508899592717398E-2</v>
      </c>
      <c r="L3455" s="52">
        <f>IFERROR(_xll.qlIndexFixing(Index3M,H3455,TRUE,_xll.ohTrigger(RecalcTrigger,Trigger3M)),NA())</f>
        <v>2.0093953462365619E-2</v>
      </c>
      <c r="M3455" s="52">
        <f>IFERROR(_xll.qlIndexFixing(ONIndex3M,I3455,TRUE,_xll.ohTrigger(RecalcTrigger,Trigger3M)),NA())</f>
        <v>2.0042539815374738E-2</v>
      </c>
      <c r="N3455" s="52">
        <f>IFERROR(_xll.qlIndexFixing(Index6M,$H3455,TRUE,_xll.ohTrigger(RecalcTrigger,Trigger6M)),NA())</f>
        <v>2.1657545637135091E-2</v>
      </c>
      <c r="O3455" s="52">
        <f>IFERROR(_xll.qlIndexFixing(ONIndex6M,I3455,TRUE,_xll.ohTrigger(RecalcTrigger,Trigger6M)),NA())</f>
        <v>2.154176040443545E-2</v>
      </c>
      <c r="P3455" s="52">
        <f>IFERROR(_xll.qlIndexFixing(Index1Y,$H3455,TRUE,_xll.ohTrigger(RecalcTrigger,Trigger1Y)),NA())</f>
        <v>2.3596194106513608E-2</v>
      </c>
      <c r="Q3455" s="52">
        <f>IFERROR(_xll.qlIndexFixing(ONIndex1Y,I3455,TRUE,_xll.ohTrigger(RecalcTrigger,Trigger1Y)),NA())</f>
        <v>2.3318967859236039E-2</v>
      </c>
    </row>
    <row r="3456" spans="2:17" x14ac:dyDescent="0.2">
      <c r="B3456" s="46" t="s">
        <v>51</v>
      </c>
      <c r="D3456" s="49">
        <f>_xll.qlCalendarAdvance(LocalCalendar,$D3455,B3456,"f",FALSE)</f>
        <v>63873</v>
      </c>
      <c r="E3456" s="49">
        <f>_xll.qlInterestRateIndexValueDate(IndexON,D3456)</f>
        <v>63873</v>
      </c>
      <c r="F3456" s="52">
        <f>IFERROR(_xll.qlIndexFixing(IndexON,D3456,TRUE,_xll.ohTrigger(RecalcTrigger,TriggerON)),NA())</f>
        <v>1.656125699202704E-2</v>
      </c>
      <c r="H3456" s="49">
        <f>_xll.qlCalendarAdvance(IborCalendar,$H3455,B3456,"f",FALSE)</f>
        <v>63851</v>
      </c>
      <c r="I3456" s="49">
        <f>_xll.qlInterestRateIndexValueDate(Index1M,$H3456)</f>
        <v>63853</v>
      </c>
      <c r="J3456" s="52">
        <f>IFERROR(_xll.qlIndexFixing(Index1M,$H3456,TRUE,_xll.ohTrigger(RecalcTrigger,Trigger1M)),NA())</f>
        <v>1.8522227833139265E-2</v>
      </c>
      <c r="K3456" s="52">
        <f>IFERROR(_xll.qlIndexFixing(ONIndex1M,I3456,TRUE,_xll.ohTrigger(RecalcTrigger,Trigger1M)),NA())</f>
        <v>1.8508899592717398E-2</v>
      </c>
      <c r="L3456" s="52">
        <f>IFERROR(_xll.qlIndexFixing(Index3M,H3456,TRUE,_xll.ohTrigger(RecalcTrigger,Trigger3M)),NA())</f>
        <v>2.0093393673889879E-2</v>
      </c>
      <c r="M3456" s="52">
        <f>IFERROR(_xll.qlIndexFixing(ONIndex3M,I3456,TRUE,_xll.ohTrigger(RecalcTrigger,Trigger3M)),NA())</f>
        <v>2.0042539815401383E-2</v>
      </c>
      <c r="N3456" s="52">
        <f>IFERROR(_xll.qlIndexFixing(Index6M,$H3456,TRUE,_xll.ohTrigger(RecalcTrigger,Trigger6M)),NA())</f>
        <v>2.1657546502223311E-2</v>
      </c>
      <c r="O3456" s="52">
        <f>IFERROR(_xll.qlIndexFixing(ONIndex6M,I3456,TRUE,_xll.ohTrigger(RecalcTrigger,Trigger6M)),NA())</f>
        <v>2.1541761423513606E-2</v>
      </c>
      <c r="P3456" s="52">
        <f>IFERROR(_xll.qlIndexFixing(Index1Y,$H3456,TRUE,_xll.ohTrigger(RecalcTrigger,Trigger1Y)),NA())</f>
        <v>2.3596199465859707E-2</v>
      </c>
      <c r="Q3456" s="52">
        <f>IFERROR(_xll.qlIndexFixing(ONIndex1Y,I3456,TRUE,_xll.ohTrigger(RecalcTrigger,Trigger1Y)),NA())</f>
        <v>2.331897562073415E-2</v>
      </c>
    </row>
    <row r="3457" spans="2:17" x14ac:dyDescent="0.2">
      <c r="B3457" s="46" t="s">
        <v>51</v>
      </c>
      <c r="D3457" s="49">
        <f>_xll.qlCalendarAdvance(LocalCalendar,$D3456,B3457,"f",FALSE)</f>
        <v>63881</v>
      </c>
      <c r="E3457" s="49">
        <f>_xll.qlInterestRateIndexValueDate(IndexON,D3457)</f>
        <v>63881</v>
      </c>
      <c r="F3457" s="52">
        <f>IFERROR(_xll.qlIndexFixing(IndexON,D3457,TRUE,_xll.ohTrigger(RecalcTrigger,TriggerON)),NA())</f>
        <v>1.6562018879353602E-2</v>
      </c>
      <c r="H3457" s="49">
        <f>_xll.qlCalendarAdvance(IborCalendar,$H3456,B3457,"f",FALSE)</f>
        <v>63858</v>
      </c>
      <c r="I3457" s="49">
        <f>_xll.qlInterestRateIndexValueDate(Index1M,$H3457)</f>
        <v>63860</v>
      </c>
      <c r="J3457" s="52">
        <f>IFERROR(_xll.qlIndexFixing(Index1M,$H3457,TRUE,_xll.ohTrigger(RecalcTrigger,Trigger1M)),NA())</f>
        <v>1.8522227833141842E-2</v>
      </c>
      <c r="K3457" s="52">
        <f>IFERROR(_xll.qlIndexFixing(ONIndex1M,I3457,TRUE,_xll.ohTrigger(RecalcTrigger,Trigger1M)),NA())</f>
        <v>1.8508899592717398E-2</v>
      </c>
      <c r="L3457" s="52">
        <f>IFERROR(_xll.qlIndexFixing(Index3M,H3457,TRUE,_xll.ohTrigger(RecalcTrigger,Trigger3M)),NA())</f>
        <v>2.0093393673890729E-2</v>
      </c>
      <c r="M3457" s="52">
        <f>IFERROR(_xll.qlIndexFixing(ONIndex3M,I3457,TRUE,_xll.ohTrigger(RecalcTrigger,Trigger3M)),NA())</f>
        <v>2.0042539815401383E-2</v>
      </c>
      <c r="N3457" s="52">
        <f>IFERROR(_xll.qlIndexFixing(Index6M,$H3457,TRUE,_xll.ohTrigger(RecalcTrigger,Trigger6M)),NA())</f>
        <v>2.1656898218162832E-2</v>
      </c>
      <c r="O3457" s="52">
        <f>IFERROR(_xll.qlIndexFixing(ONIndex6M,I3457,TRUE,_xll.ohTrigger(RecalcTrigger,Trigger6M)),NA())</f>
        <v>2.1541762429775346E-2</v>
      </c>
      <c r="P3457" s="52">
        <f>IFERROR(_xll.qlIndexFixing(Index1Y,$H3457,TRUE,_xll.ohTrigger(RecalcTrigger,Trigger1Y)),NA())</f>
        <v>2.3596204725695E-2</v>
      </c>
      <c r="Q3457" s="52">
        <f>IFERROR(_xll.qlIndexFixing(ONIndex1Y,I3457,TRUE,_xll.ohTrigger(RecalcTrigger,Trigger1Y)),NA())</f>
        <v>2.3318983284976724E-2</v>
      </c>
    </row>
    <row r="3458" spans="2:17" x14ac:dyDescent="0.2">
      <c r="B3458" s="46" t="s">
        <v>51</v>
      </c>
      <c r="D3458" s="49">
        <f>_xll.qlCalendarAdvance(LocalCalendar,$D3457,B3458,"f",FALSE)</f>
        <v>63888</v>
      </c>
      <c r="E3458" s="49">
        <f>_xll.qlInterestRateIndexValueDate(IndexON,D3458)</f>
        <v>63888</v>
      </c>
      <c r="F3458" s="52">
        <f>IFERROR(_xll.qlIndexFixing(IndexON,D3458,TRUE,_xll.ohTrigger(RecalcTrigger,TriggerON)),NA())</f>
        <v>1.6562018879353602E-2</v>
      </c>
      <c r="H3458" s="49">
        <f>_xll.qlCalendarAdvance(IborCalendar,$H3457,B3458,"f",FALSE)</f>
        <v>63865</v>
      </c>
      <c r="I3458" s="49">
        <f>_xll.qlInterestRateIndexValueDate(Index1M,$H3458)</f>
        <v>63867</v>
      </c>
      <c r="J3458" s="52">
        <f>IFERROR(_xll.qlIndexFixing(Index1M,$H3458,TRUE,_xll.ohTrigger(RecalcTrigger,Trigger1M)),NA())</f>
        <v>1.8522227833136687E-2</v>
      </c>
      <c r="K3458" s="52">
        <f>IFERROR(_xll.qlIndexFixing(ONIndex1M,I3458,TRUE,_xll.ohTrigger(RecalcTrigger,Trigger1M)),NA())</f>
        <v>1.8509375381072779E-2</v>
      </c>
      <c r="L3458" s="52">
        <f>IFERROR(_xll.qlIndexFixing(Index3M,H3458,TRUE,_xll.ohTrigger(RecalcTrigger,Trigger3M)),NA())</f>
        <v>2.0093393673890729E-2</v>
      </c>
      <c r="M3458" s="52">
        <f>IFERROR(_xll.qlIndexFixing(ONIndex3M,I3458,TRUE,_xll.ohTrigger(RecalcTrigger,Trigger3M)),NA())</f>
        <v>2.0043097716067049E-2</v>
      </c>
      <c r="N3458" s="52">
        <f>IFERROR(_xll.qlIndexFixing(Index6M,$H3458,TRUE,_xll.ohTrigger(RecalcTrigger,Trigger6M)),NA())</f>
        <v>2.1656899058324807E-2</v>
      </c>
      <c r="O3458" s="52">
        <f>IFERROR(_xll.qlIndexFixing(ONIndex6M,I3458,TRUE,_xll.ohTrigger(RecalcTrigger,Trigger6M)),NA())</f>
        <v>2.154240797848983E-2</v>
      </c>
      <c r="P3458" s="52">
        <f>IFERROR(_xll.qlIndexFixing(Index1Y,$H3458,TRUE,_xll.ohTrigger(RecalcTrigger,Trigger1Y)),NA())</f>
        <v>2.3596977385219309E-2</v>
      </c>
      <c r="Q3458" s="52">
        <f>IFERROR(_xll.qlIndexFixing(ONIndex1Y,I3458,TRUE,_xll.ohTrigger(RecalcTrigger,Trigger1Y)),NA())</f>
        <v>2.3319746599208546E-2</v>
      </c>
    </row>
    <row r="3459" spans="2:17" x14ac:dyDescent="0.2">
      <c r="B3459" s="46" t="s">
        <v>51</v>
      </c>
      <c r="D3459" s="49">
        <f>_xll.qlCalendarAdvance(LocalCalendar,$D3458,B3459,"f",FALSE)</f>
        <v>63895</v>
      </c>
      <c r="E3459" s="49">
        <f>_xll.qlInterestRateIndexValueDate(IndexON,D3459)</f>
        <v>63895</v>
      </c>
      <c r="F3459" s="52">
        <f>IFERROR(_xll.qlIndexFixing(IndexON,D3459,TRUE,_xll.ohTrigger(RecalcTrigger,TriggerON)),NA())</f>
        <v>1.6562018879380247E-2</v>
      </c>
      <c r="H3459" s="49">
        <f>_xll.qlCalendarAdvance(IborCalendar,$H3458,B3459,"f",FALSE)</f>
        <v>63872</v>
      </c>
      <c r="I3459" s="49">
        <f>_xll.qlInterestRateIndexValueDate(Index1M,$H3459)</f>
        <v>63874</v>
      </c>
      <c r="J3459" s="52">
        <f>IFERROR(_xll.qlIndexFixing(Index1M,$H3459,TRUE,_xll.ohTrigger(RecalcTrigger,Trigger1M)),NA())</f>
        <v>1.8522227833136687E-2</v>
      </c>
      <c r="K3459" s="52">
        <f>IFERROR(_xll.qlIndexFixing(ONIndex1M,I3459,TRUE,_xll.ohTrigger(RecalcTrigger,Trigger1M)),NA())</f>
        <v>1.8508899592717398E-2</v>
      </c>
      <c r="L3459" s="52">
        <f>IFERROR(_xll.qlIndexFixing(Index3M,H3459,TRUE,_xll.ohTrigger(RecalcTrigger,Trigger3M)),NA())</f>
        <v>2.0093953462365619E-2</v>
      </c>
      <c r="M3459" s="52">
        <f>IFERROR(_xll.qlIndexFixing(ONIndex3M,I3459,TRUE,_xll.ohTrigger(RecalcTrigger,Trigger3M)),NA())</f>
        <v>2.0042539815374738E-2</v>
      </c>
      <c r="N3459" s="52">
        <f>IFERROR(_xll.qlIndexFixing(Index6M,$H3459,TRUE,_xll.ohTrigger(RecalcTrigger,Trigger6M)),NA())</f>
        <v>2.1656899885590136E-2</v>
      </c>
      <c r="O3459" s="52">
        <f>IFERROR(_xll.qlIndexFixing(ONIndex6M,I3459,TRUE,_xll.ohTrigger(RecalcTrigger,Trigger6M)),NA())</f>
        <v>2.154176440398281E-2</v>
      </c>
      <c r="P3459" s="52">
        <f>IFERROR(_xll.qlIndexFixing(Index1Y,$H3459,TRUE,_xll.ohTrigger(RecalcTrigger,Trigger1Y)),NA())</f>
        <v>2.3596214946834684E-2</v>
      </c>
      <c r="Q3459" s="52">
        <f>IFERROR(_xll.qlIndexFixing(ONIndex1Y,I3459,TRUE,_xll.ohTrigger(RecalcTrigger,Trigger1Y)),NA())</f>
        <v>2.3318998321935069E-2</v>
      </c>
    </row>
    <row r="3460" spans="2:17" x14ac:dyDescent="0.2">
      <c r="B3460" s="46" t="s">
        <v>51</v>
      </c>
      <c r="D3460" s="49">
        <f>_xll.qlCalendarAdvance(LocalCalendar,$D3459,B3460,"f",FALSE)</f>
        <v>63902</v>
      </c>
      <c r="E3460" s="49">
        <f>_xll.qlInterestRateIndexValueDate(IndexON,D3460)</f>
        <v>63902</v>
      </c>
      <c r="F3460" s="52">
        <f>IFERROR(_xll.qlIndexFixing(IndexON,D3460,TRUE,_xll.ohTrigger(RecalcTrigger,TriggerON)),NA())</f>
        <v>1.6562018879380247E-2</v>
      </c>
      <c r="H3460" s="49">
        <f>_xll.qlCalendarAdvance(IborCalendar,$H3459,B3460,"f",FALSE)</f>
        <v>63879</v>
      </c>
      <c r="I3460" s="49">
        <f>_xll.qlInterestRateIndexValueDate(Index1M,$H3460)</f>
        <v>63881</v>
      </c>
      <c r="J3460" s="52">
        <f>IFERROR(_xll.qlIndexFixing(Index1M,$H3460,TRUE,_xll.ohTrigger(RecalcTrigger,Trigger1M)),NA())</f>
        <v>1.8522227833139265E-2</v>
      </c>
      <c r="K3460" s="52">
        <f>IFERROR(_xll.qlIndexFixing(ONIndex1M,I3460,TRUE,_xll.ohTrigger(RecalcTrigger,Trigger1M)),NA())</f>
        <v>1.8508899592717398E-2</v>
      </c>
      <c r="L3460" s="52">
        <f>IFERROR(_xll.qlIndexFixing(Index3M,H3460,TRUE,_xll.ohTrigger(RecalcTrigger,Trigger3M)),NA())</f>
        <v>2.0093393673890729E-2</v>
      </c>
      <c r="M3460" s="52">
        <f>IFERROR(_xll.qlIndexFixing(ONIndex3M,I3460,TRUE,_xll.ohTrigger(RecalcTrigger,Trigger3M)),NA())</f>
        <v>2.0042539815348093E-2</v>
      </c>
      <c r="N3460" s="52">
        <f>IFERROR(_xll.qlIndexFixing(Index6M,$H3460,TRUE,_xll.ohTrigger(RecalcTrigger,Trigger6M)),NA())</f>
        <v>2.1656900699958816E-2</v>
      </c>
      <c r="O3460" s="52">
        <f>IFERROR(_xll.qlIndexFixing(ONIndex6M,I3460,TRUE,_xll.ohTrigger(RecalcTrigger,Trigger6M)),NA())</f>
        <v>2.1541765371981825E-2</v>
      </c>
      <c r="P3460" s="52">
        <f>IFERROR(_xll.qlIndexFixing(Index1Y,$H3460,TRUE,_xll.ohTrigger(RecalcTrigger,Trigger1Y)),NA())</f>
        <v>2.3596219908138857E-2</v>
      </c>
      <c r="Q3460" s="52">
        <f>IFERROR(_xll.qlIndexFixing(ONIndex1Y,I3460,TRUE,_xll.ohTrigger(RecalcTrigger,Trigger1Y)),NA())</f>
        <v>2.3319005694624195E-2</v>
      </c>
    </row>
    <row r="3461" spans="2:17" x14ac:dyDescent="0.2">
      <c r="B3461" s="46" t="s">
        <v>51</v>
      </c>
      <c r="D3461" s="49">
        <f>_xll.qlCalendarAdvance(LocalCalendar,$D3460,B3461,"f",FALSE)</f>
        <v>63909</v>
      </c>
      <c r="E3461" s="49">
        <f>_xll.qlInterestRateIndexValueDate(IndexON,D3461)</f>
        <v>63909</v>
      </c>
      <c r="F3461" s="52">
        <f>IFERROR(_xll.qlIndexFixing(IndexON,D3461,TRUE,_xll.ohTrigger(RecalcTrigger,TriggerON)),NA())</f>
        <v>1.6562018879353602E-2</v>
      </c>
      <c r="H3461" s="49">
        <f>_xll.qlCalendarAdvance(IborCalendar,$H3460,B3461,"f",FALSE)</f>
        <v>63886</v>
      </c>
      <c r="I3461" s="49">
        <f>_xll.qlInterestRateIndexValueDate(Index1M,$H3461)</f>
        <v>63888</v>
      </c>
      <c r="J3461" s="52">
        <f>IFERROR(_xll.qlIndexFixing(Index1M,$H3461,TRUE,_xll.ohTrigger(RecalcTrigger,Trigger1M)),NA())</f>
        <v>1.8522227833134106E-2</v>
      </c>
      <c r="K3461" s="52">
        <f>IFERROR(_xll.qlIndexFixing(ONIndex1M,I3461,TRUE,_xll.ohTrigger(RecalcTrigger,Trigger1M)),NA())</f>
        <v>1.8508899592690753E-2</v>
      </c>
      <c r="L3461" s="52">
        <f>IFERROR(_xll.qlIndexFixing(Index3M,H3461,TRUE,_xll.ohTrigger(RecalcTrigger,Trigger3M)),NA())</f>
        <v>2.0091154727822413E-2</v>
      </c>
      <c r="M3461" s="52">
        <f>IFERROR(_xll.qlIndexFixing(ONIndex3M,I3461,TRUE,_xll.ohTrigger(RecalcTrigger,Trigger3M)),NA())</f>
        <v>2.0042539815374738E-2</v>
      </c>
      <c r="N3461" s="52">
        <f>IFERROR(_xll.qlIndexFixing(Index6M,$H3461,TRUE,_xll.ohTrigger(RecalcTrigger,Trigger6M)),NA())</f>
        <v>2.1657550634191485E-2</v>
      </c>
      <c r="O3461" s="52">
        <f>IFERROR(_xll.qlIndexFixing(ONIndex6M,I3461,TRUE,_xll.ohTrigger(RecalcTrigger,Trigger6M)),NA())</f>
        <v>2.1541766327217715E-2</v>
      </c>
      <c r="P3461" s="52">
        <f>IFERROR(_xll.qlIndexFixing(Index1Y,$H3461,TRUE,_xll.ohTrigger(RecalcTrigger,Trigger1Y)),NA())</f>
        <v>2.3593922528721029E-2</v>
      </c>
      <c r="Q3461" s="52">
        <f>IFERROR(_xll.qlIndexFixing(ONIndex1Y,I3461,TRUE,_xll.ohTrigger(RecalcTrigger,Trigger1Y)),NA())</f>
        <v>2.331901297013772E-2</v>
      </c>
    </row>
    <row r="3462" spans="2:17" x14ac:dyDescent="0.2">
      <c r="B3462" s="46" t="s">
        <v>51</v>
      </c>
      <c r="D3462" s="49">
        <f>_xll.qlCalendarAdvance(LocalCalendar,$D3461,B3462,"f",FALSE)</f>
        <v>63916</v>
      </c>
      <c r="E3462" s="49">
        <f>_xll.qlInterestRateIndexValueDate(IndexON,D3462)</f>
        <v>63916</v>
      </c>
      <c r="F3462" s="52">
        <f>IFERROR(_xll.qlIndexFixing(IndexON,D3462,TRUE,_xll.ohTrigger(RecalcTrigger,TriggerON)),NA())</f>
        <v>1.6562018879353602E-2</v>
      </c>
      <c r="H3462" s="49">
        <f>_xll.qlCalendarAdvance(IborCalendar,$H3461,B3462,"f",FALSE)</f>
        <v>63893</v>
      </c>
      <c r="I3462" s="49">
        <f>_xll.qlInterestRateIndexValueDate(Index1M,$H3462)</f>
        <v>63895</v>
      </c>
      <c r="J3462" s="52">
        <f>IFERROR(_xll.qlIndexFixing(Index1M,$H3462,TRUE,_xll.ohTrigger(RecalcTrigger,Trigger1M)),NA())</f>
        <v>1.8522227833139265E-2</v>
      </c>
      <c r="K3462" s="52">
        <f>IFERROR(_xll.qlIndexFixing(ONIndex1M,I3462,TRUE,_xll.ohTrigger(RecalcTrigger,Trigger1M)),NA())</f>
        <v>1.8508899592690753E-2</v>
      </c>
      <c r="L3462" s="52">
        <f>IFERROR(_xll.qlIndexFixing(Index3M,H3462,TRUE,_xll.ohTrigger(RecalcTrigger,Trigger3M)),NA())</f>
        <v>2.0091154727822413E-2</v>
      </c>
      <c r="M3462" s="52">
        <f>IFERROR(_xll.qlIndexFixing(ONIndex3M,I3462,TRUE,_xll.ohTrigger(RecalcTrigger,Trigger3M)),NA())</f>
        <v>2.0042539815374738E-2</v>
      </c>
      <c r="N3462" s="52">
        <f>IFERROR(_xll.qlIndexFixing(Index6M,$H3462,TRUE,_xll.ohTrigger(RecalcTrigger,Trigger6M)),NA())</f>
        <v>2.1657551421891061E-2</v>
      </c>
      <c r="O3462" s="52">
        <f>IFERROR(_xll.qlIndexFixing(ONIndex6M,I3462,TRUE,_xll.ohTrigger(RecalcTrigger,Trigger6M)),NA())</f>
        <v>2.1541767269663836E-2</v>
      </c>
      <c r="P3462" s="52">
        <f>IFERROR(_xll.qlIndexFixing(Index1Y,$H3462,TRUE,_xll.ohTrigger(RecalcTrigger,Trigger1Y)),NA())</f>
        <v>2.3596229532216524E-2</v>
      </c>
      <c r="Q3462" s="52">
        <f>IFERROR(_xll.qlIndexFixing(ONIndex1Y,I3462,TRUE,_xll.ohTrigger(RecalcTrigger,Trigger1Y)),NA())</f>
        <v>2.3319020148422354E-2</v>
      </c>
    </row>
    <row r="3463" spans="2:17" x14ac:dyDescent="0.2">
      <c r="B3463" s="46" t="s">
        <v>51</v>
      </c>
      <c r="D3463" s="49">
        <f>_xll.qlCalendarAdvance(LocalCalendar,$D3462,B3463,"f",FALSE)</f>
        <v>63923</v>
      </c>
      <c r="E3463" s="49">
        <f>_xll.qlInterestRateIndexValueDate(IndexON,D3463)</f>
        <v>63923</v>
      </c>
      <c r="F3463" s="52">
        <f>IFERROR(_xll.qlIndexFixing(IndexON,D3463,TRUE,_xll.ohTrigger(RecalcTrigger,TriggerON)),NA())</f>
        <v>1.6562018879353602E-2</v>
      </c>
      <c r="H3463" s="49">
        <f>_xll.qlCalendarAdvance(IborCalendar,$H3462,B3463,"f",FALSE)</f>
        <v>63900</v>
      </c>
      <c r="I3463" s="49">
        <f>_xll.qlInterestRateIndexValueDate(Index1M,$H3463)</f>
        <v>63902</v>
      </c>
      <c r="J3463" s="52">
        <f>IFERROR(_xll.qlIndexFixing(Index1M,$H3463,TRUE,_xll.ohTrigger(RecalcTrigger,Trigger1M)),NA())</f>
        <v>1.8522227833139265E-2</v>
      </c>
      <c r="K3463" s="52">
        <f>IFERROR(_xll.qlIndexFixing(ONIndex1M,I3463,TRUE,_xll.ohTrigger(RecalcTrigger,Trigger1M)),NA())</f>
        <v>1.8508899592717398E-2</v>
      </c>
      <c r="L3463" s="52">
        <f>IFERROR(_xll.qlIndexFixing(Index3M,H3463,TRUE,_xll.ohTrigger(RecalcTrigger,Trigger3M)),NA())</f>
        <v>2.0091154727822413E-2</v>
      </c>
      <c r="M3463" s="52">
        <f>IFERROR(_xll.qlIndexFixing(ONIndex3M,I3463,TRUE,_xll.ohTrigger(RecalcTrigger,Trigger3M)),NA())</f>
        <v>2.0042539815374738E-2</v>
      </c>
      <c r="N3463" s="52">
        <f>IFERROR(_xll.qlIndexFixing(Index6M,$H3463,TRUE,_xll.ohTrigger(RecalcTrigger,Trigger6M)),NA())</f>
        <v>2.1657552196692385E-2</v>
      </c>
      <c r="O3463" s="52">
        <f>IFERROR(_xll.qlIndexFixing(ONIndex6M,I3463,TRUE,_xll.ohTrigger(RecalcTrigger,Trigger6M)),NA())</f>
        <v>2.1541768199373479E-2</v>
      </c>
      <c r="P3463" s="52">
        <f>IFERROR(_xll.qlIndexFixing(Index1Y,$H3463,TRUE,_xll.ohTrigger(RecalcTrigger,Trigger1Y)),NA())</f>
        <v>2.3596234194989796E-2</v>
      </c>
      <c r="Q3463" s="52">
        <f>IFERROR(_xll.qlIndexFixing(ONIndex1Y,I3463,TRUE,_xll.ohTrigger(RecalcTrigger,Trigger1Y)),NA())</f>
        <v>2.3319027229558031E-2</v>
      </c>
    </row>
    <row r="3464" spans="2:17" x14ac:dyDescent="0.2">
      <c r="B3464" s="46" t="s">
        <v>51</v>
      </c>
      <c r="D3464" s="49">
        <f>_xll.qlCalendarAdvance(LocalCalendar,$D3463,B3464,"f",FALSE)</f>
        <v>63930</v>
      </c>
      <c r="E3464" s="49">
        <f>_xll.qlInterestRateIndexValueDate(IndexON,D3464)</f>
        <v>63930</v>
      </c>
      <c r="F3464" s="52">
        <f>IFERROR(_xll.qlIndexFixing(IndexON,D3464,TRUE,_xll.ohTrigger(RecalcTrigger,TriggerON)),NA())</f>
        <v>1.6562018879353602E-2</v>
      </c>
      <c r="H3464" s="49">
        <f>_xll.qlCalendarAdvance(IborCalendar,$H3463,B3464,"f",FALSE)</f>
        <v>63907</v>
      </c>
      <c r="I3464" s="49">
        <f>_xll.qlInterestRateIndexValueDate(Index1M,$H3464)</f>
        <v>63909</v>
      </c>
      <c r="J3464" s="52">
        <f>IFERROR(_xll.qlIndexFixing(Index1M,$H3464,TRUE,_xll.ohTrigger(RecalcTrigger,Trigger1M)),NA())</f>
        <v>1.8522704078346164E-2</v>
      </c>
      <c r="K3464" s="52">
        <f>IFERROR(_xll.qlIndexFixing(ONIndex1M,I3464,TRUE,_xll.ohTrigger(RecalcTrigger,Trigger1M)),NA())</f>
        <v>1.8508899592717398E-2</v>
      </c>
      <c r="L3464" s="52">
        <f>IFERROR(_xll.qlIndexFixing(Index3M,H3464,TRUE,_xll.ohTrigger(RecalcTrigger,Trigger3M)),NA())</f>
        <v>2.0091154727822413E-2</v>
      </c>
      <c r="M3464" s="52">
        <f>IFERROR(_xll.qlIndexFixing(ONIndex3M,I3464,TRUE,_xll.ohTrigger(RecalcTrigger,Trigger3M)),NA())</f>
        <v>2.0042539815374738E-2</v>
      </c>
      <c r="N3464" s="52">
        <f>IFERROR(_xll.qlIndexFixing(Index6M,$H3464,TRUE,_xll.ohTrigger(RecalcTrigger,Trigger6M)),NA())</f>
        <v>2.165755295859589E-2</v>
      </c>
      <c r="O3464" s="52">
        <f>IFERROR(_xll.qlIndexFixing(ONIndex6M,I3464,TRUE,_xll.ohTrigger(RecalcTrigger,Trigger6M)),NA())</f>
        <v>2.1541769116319998E-2</v>
      </c>
      <c r="P3464" s="52">
        <f>IFERROR(_xll.qlIndexFixing(Index1Y,$H3464,TRUE,_xll.ohTrigger(RecalcTrigger,Trigger1Y)),NA())</f>
        <v>2.359623875825248E-2</v>
      </c>
      <c r="Q3464" s="52">
        <f>IFERROR(_xll.qlIndexFixing(ONIndex1Y,I3464,TRUE,_xll.ohTrigger(RecalcTrigger,Trigger1Y)),NA())</f>
        <v>2.3319034213491463E-2</v>
      </c>
    </row>
    <row r="3465" spans="2:17" x14ac:dyDescent="0.2">
      <c r="B3465" s="46" t="s">
        <v>51</v>
      </c>
      <c r="D3465" s="49">
        <f>_xll.qlCalendarAdvance(LocalCalendar,$D3464,B3465,"f",FALSE)</f>
        <v>63937</v>
      </c>
      <c r="E3465" s="49">
        <f>_xll.qlInterestRateIndexValueDate(IndexON,D3465)</f>
        <v>63937</v>
      </c>
      <c r="F3465" s="52">
        <f>IFERROR(_xll.qlIndexFixing(IndexON,D3465,TRUE,_xll.ohTrigger(RecalcTrigger,TriggerON)),NA())</f>
        <v>1.6562399840562847E-2</v>
      </c>
      <c r="H3465" s="49">
        <f>_xll.qlCalendarAdvance(IborCalendar,$H3464,B3465,"f",FALSE)</f>
        <v>63915</v>
      </c>
      <c r="I3465" s="49">
        <f>_xll.qlInterestRateIndexValueDate(Index1M,$H3465)</f>
        <v>63919</v>
      </c>
      <c r="J3465" s="52">
        <f>IFERROR(_xll.qlIndexFixing(Index1M,$H3465,TRUE,_xll.ohTrigger(RecalcTrigger,Trigger1M)),NA())</f>
        <v>1.8522227833141842E-2</v>
      </c>
      <c r="K3465" s="52">
        <f>IFERROR(_xll.qlIndexFixing(ONIndex1M,I3465,TRUE,_xll.ohTrigger(RecalcTrigger,Trigger1M)),NA())</f>
        <v>1.8508423820642328E-2</v>
      </c>
      <c r="L3465" s="52">
        <f>IFERROR(_xll.qlIndexFixing(Index3M,H3465,TRUE,_xll.ohTrigger(RecalcTrigger,Trigger3M)),NA())</f>
        <v>2.0090035379475797E-2</v>
      </c>
      <c r="M3465" s="52">
        <f>IFERROR(_xll.qlIndexFixing(ONIndex3M,I3465,TRUE,_xll.ohTrigger(RecalcTrigger,Trigger3M)),NA())</f>
        <v>2.0041981935379205E-2</v>
      </c>
      <c r="N3465" s="52">
        <f>IFERROR(_xll.qlIndexFixing(Index6M,$H3465,TRUE,_xll.ohTrigger(RecalcTrigger,Trigger6M)),NA())</f>
        <v>2.1655606715495834E-2</v>
      </c>
      <c r="O3465" s="52">
        <f>IFERROR(_xll.qlIndexFixing(ONIndex6M,I3465,TRUE,_xll.ohTrigger(RecalcTrigger,Trigger6M)),NA())</f>
        <v>2.1541125880921719E-2</v>
      </c>
      <c r="P3465" s="52">
        <f>IFERROR(_xll.qlIndexFixing(Index1Y,$H3465,TRUE,_xll.ohTrigger(RecalcTrigger,Trigger1Y)),NA())</f>
        <v>2.3594710304868982E-2</v>
      </c>
      <c r="Q3465" s="52">
        <f>IFERROR(_xll.qlIndexFixing(ONIndex1Y,I3465,TRUE,_xll.ohTrigger(RecalcTrigger,Trigger1Y)),NA())</f>
        <v>2.3318288354903238E-2</v>
      </c>
    </row>
    <row r="3466" spans="2:17" x14ac:dyDescent="0.2">
      <c r="B3466" s="46" t="s">
        <v>51</v>
      </c>
      <c r="D3466" s="49">
        <f>_xll.qlCalendarAdvance(LocalCalendar,$D3465,B3466,"f",FALSE)</f>
        <v>63944</v>
      </c>
      <c r="E3466" s="49">
        <f>_xll.qlInterestRateIndexValueDate(IndexON,D3466)</f>
        <v>63944</v>
      </c>
      <c r="F3466" s="52">
        <f>IFERROR(_xll.qlIndexFixing(IndexON,D3466,TRUE,_xll.ohTrigger(RecalcTrigger,TriggerON)),NA())</f>
        <v>1.6562018879353602E-2</v>
      </c>
      <c r="H3466" s="49">
        <f>_xll.qlCalendarAdvance(IborCalendar,$H3465,B3466,"f",FALSE)</f>
        <v>63922</v>
      </c>
      <c r="I3466" s="49">
        <f>_xll.qlInterestRateIndexValueDate(Index1M,$H3466)</f>
        <v>63926</v>
      </c>
      <c r="J3466" s="52">
        <f>IFERROR(_xll.qlIndexFixing(Index1M,$H3466,TRUE,_xll.ohTrigger(RecalcTrigger,Trigger1M)),NA())</f>
        <v>1.8522227833139265E-2</v>
      </c>
      <c r="K3466" s="52">
        <f>IFERROR(_xll.qlIndexFixing(ONIndex1M,I3466,TRUE,_xll.ohTrigger(RecalcTrigger,Trigger1M)),NA())</f>
        <v>1.8507948064927504E-2</v>
      </c>
      <c r="L3466" s="52">
        <f>IFERROR(_xll.qlIndexFixing(Index3M,H3466,TRUE,_xll.ohTrigger(RecalcTrigger,Trigger3M)),NA())</f>
        <v>2.0092274159293298E-2</v>
      </c>
      <c r="M3466" s="52">
        <f>IFERROR(_xll.qlIndexFixing(ONIndex3M,I3466,TRUE,_xll.ohTrigger(RecalcTrigger,Trigger3M)),NA())</f>
        <v>2.0041424076140402E-2</v>
      </c>
      <c r="N3466" s="52">
        <f>IFERROR(_xll.qlIndexFixing(Index6M,$H3466,TRUE,_xll.ohTrigger(RecalcTrigger,Trigger6M)),NA())</f>
        <v>2.1657554755236088E-2</v>
      </c>
      <c r="O3466" s="52">
        <f>IFERROR(_xll.qlIndexFixing(ONIndex6M,I3466,TRUE,_xll.ohTrigger(RecalcTrigger,Trigger6M)),NA())</f>
        <v>2.1540482270996364E-2</v>
      </c>
      <c r="P3466" s="52">
        <f>IFERROR(_xll.qlIndexFixing(Index1Y,$H3466,TRUE,_xll.ohTrigger(RecalcTrigger,Trigger1Y)),NA())</f>
        <v>2.3594714640118072E-2</v>
      </c>
      <c r="Q3466" s="52">
        <f>IFERROR(_xll.qlIndexFixing(ONIndex1Y,I3466,TRUE,_xll.ohTrigger(RecalcTrigger,Trigger1Y)),NA())</f>
        <v>2.3317539480860461E-2</v>
      </c>
    </row>
    <row r="3467" spans="2:17" x14ac:dyDescent="0.2">
      <c r="B3467" s="46" t="s">
        <v>51</v>
      </c>
      <c r="D3467" s="49">
        <f>_xll.qlCalendarAdvance(LocalCalendar,$D3466,B3467,"f",FALSE)</f>
        <v>63951</v>
      </c>
      <c r="E3467" s="49">
        <f>_xll.qlInterestRateIndexValueDate(IndexON,D3467)</f>
        <v>63951</v>
      </c>
      <c r="F3467" s="52">
        <f>IFERROR(_xll.qlIndexFixing(IndexON,D3467,TRUE,_xll.ohTrigger(RecalcTrigger,TriggerON)),NA())</f>
        <v>1.6562018879353602E-2</v>
      </c>
      <c r="H3467" s="49">
        <f>_xll.qlCalendarAdvance(IborCalendar,$H3466,B3467,"f",FALSE)</f>
        <v>63929</v>
      </c>
      <c r="I3467" s="49">
        <f>_xll.qlInterestRateIndexValueDate(Index1M,$H3467)</f>
        <v>63933</v>
      </c>
      <c r="J3467" s="52">
        <f>IFERROR(_xll.qlIndexFixing(Index1M,$H3467,TRUE,_xll.ohTrigger(RecalcTrigger,Trigger1M)),NA())</f>
        <v>1.8522227833139265E-2</v>
      </c>
      <c r="K3467" s="52">
        <f>IFERROR(_xll.qlIndexFixing(ONIndex1M,I3467,TRUE,_xll.ohTrigger(RecalcTrigger,Trigger1M)),NA())</f>
        <v>1.8507948064847568E-2</v>
      </c>
      <c r="L3467" s="52">
        <f>IFERROR(_xll.qlIndexFixing(Index3M,H3467,TRUE,_xll.ohTrigger(RecalcTrigger,Trigger3M)),NA())</f>
        <v>2.0091714433165528E-2</v>
      </c>
      <c r="M3467" s="52">
        <f>IFERROR(_xll.qlIndexFixing(ONIndex3M,I3467,TRUE,_xll.ohTrigger(RecalcTrigger,Trigger3M)),NA())</f>
        <v>2.0041424076060466E-2</v>
      </c>
      <c r="N3467" s="52">
        <f>IFERROR(_xll.qlIndexFixing(Index6M,$H3467,TRUE,_xll.ohTrigger(RecalcTrigger,Trigger6M)),NA())</f>
        <v>2.1657555472917828E-2</v>
      </c>
      <c r="O3467" s="52">
        <f>IFERROR(_xll.qlIndexFixing(ONIndex6M,I3467,TRUE,_xll.ohTrigger(RecalcTrigger,Trigger6M)),NA())</f>
        <v>2.1540483145736644E-2</v>
      </c>
      <c r="P3467" s="52">
        <f>IFERROR(_xll.qlIndexFixing(Index1Y,$H3467,TRUE,_xll.ohTrigger(RecalcTrigger,Trigger1Y)),NA())</f>
        <v>2.3594718875869329E-2</v>
      </c>
      <c r="Q3467" s="52">
        <f>IFERROR(_xll.qlIndexFixing(ONIndex1Y,I3467,TRUE,_xll.ohTrigger(RecalcTrigger,Trigger1Y)),NA())</f>
        <v>2.3317546144490109E-2</v>
      </c>
    </row>
    <row r="3468" spans="2:17" x14ac:dyDescent="0.2">
      <c r="B3468" s="46" t="s">
        <v>51</v>
      </c>
      <c r="D3468" s="49">
        <f>_xll.qlCalendarAdvance(LocalCalendar,$D3467,B3468,"f",FALSE)</f>
        <v>63958</v>
      </c>
      <c r="E3468" s="49">
        <f>_xll.qlInterestRateIndexValueDate(IndexON,D3468)</f>
        <v>63958</v>
      </c>
      <c r="F3468" s="52">
        <f>IFERROR(_xll.qlIndexFixing(IndexON,D3468,TRUE,_xll.ohTrigger(RecalcTrigger,TriggerON)),NA())</f>
        <v>1.6562018879353602E-2</v>
      </c>
      <c r="H3468" s="49">
        <f>_xll.qlCalendarAdvance(IborCalendar,$H3467,B3468,"f",FALSE)</f>
        <v>63936</v>
      </c>
      <c r="I3468" s="49">
        <f>_xll.qlInterestRateIndexValueDate(Index1M,$H3468)</f>
        <v>63941</v>
      </c>
      <c r="J3468" s="52">
        <f>IFERROR(_xll.qlIndexFixing(Index1M,$H3468,TRUE,_xll.ohTrigger(RecalcTrigger,Trigger1M)),NA())</f>
        <v>1.8522227833139265E-2</v>
      </c>
      <c r="K3468" s="52">
        <f>IFERROR(_xll.qlIndexFixing(ONIndex1M,I3468,TRUE,_xll.ohTrigger(RecalcTrigger,Trigger1M)),NA())</f>
        <v>1.8507948064847568E-2</v>
      </c>
      <c r="L3468" s="52">
        <f>IFERROR(_xll.qlIndexFixing(Index3M,H3468,TRUE,_xll.ohTrigger(RecalcTrigger,Trigger3M)),NA())</f>
        <v>2.0091154727822413E-2</v>
      </c>
      <c r="M3468" s="52">
        <f>IFERROR(_xll.qlIndexFixing(ONIndex3M,I3468,TRUE,_xll.ohTrigger(RecalcTrigger,Trigger3M)),NA())</f>
        <v>2.0041424076060466E-2</v>
      </c>
      <c r="N3468" s="52">
        <f>IFERROR(_xll.qlIndexFixing(Index6M,$H3468,TRUE,_xll.ohTrigger(RecalcTrigger,Trigger6M)),NA())</f>
        <v>2.1656907151207636E-2</v>
      </c>
      <c r="O3468" s="52">
        <f>IFERROR(_xll.qlIndexFixing(ONIndex6M,I3468,TRUE,_xll.ohTrigger(RecalcTrigger,Trigger6M)),NA())</f>
        <v>2.154048413006926E-2</v>
      </c>
      <c r="P3468" s="52">
        <f>IFERROR(_xll.qlIndexFixing(Index1Y,$H3468,TRUE,_xll.ohTrigger(RecalcTrigger,Trigger1Y)),NA())</f>
        <v>2.35947235948945E-2</v>
      </c>
      <c r="Q3468" s="52">
        <f>IFERROR(_xll.qlIndexFixing(ONIndex1Y,I3468,TRUE,_xll.ohTrigger(RecalcTrigger,Trigger1Y)),NA())</f>
        <v>2.3317553641133415E-2</v>
      </c>
    </row>
    <row r="3469" spans="2:17" x14ac:dyDescent="0.2">
      <c r="B3469" s="46" t="s">
        <v>51</v>
      </c>
      <c r="D3469" s="49">
        <f>_xll.qlCalendarAdvance(LocalCalendar,$D3468,B3469,"f",FALSE)</f>
        <v>63965</v>
      </c>
      <c r="E3469" s="49">
        <f>_xll.qlInterestRateIndexValueDate(IndexON,D3469)</f>
        <v>63965</v>
      </c>
      <c r="F3469" s="52">
        <f>IFERROR(_xll.qlIndexFixing(IndexON,D3469,TRUE,_xll.ohTrigger(RecalcTrigger,TriggerON)),NA())</f>
        <v>1.6562399840562847E-2</v>
      </c>
      <c r="H3469" s="49">
        <f>_xll.qlCalendarAdvance(IborCalendar,$H3468,B3469,"f",FALSE)</f>
        <v>63943</v>
      </c>
      <c r="I3469" s="49">
        <f>_xll.qlInterestRateIndexValueDate(Index1M,$H3469)</f>
        <v>63947</v>
      </c>
      <c r="J3469" s="52">
        <f>IFERROR(_xll.qlIndexFixing(Index1M,$H3469,TRUE,_xll.ohTrigger(RecalcTrigger,Trigger1M)),NA())</f>
        <v>1.8522227833139265E-2</v>
      </c>
      <c r="K3469" s="52">
        <f>IFERROR(_xll.qlIndexFixing(ONIndex1M,I3469,TRUE,_xll.ohTrigger(RecalcTrigger,Trigger1M)),NA())</f>
        <v>1.8507948064927504E-2</v>
      </c>
      <c r="L3469" s="52">
        <f>IFERROR(_xll.qlIndexFixing(Index3M,H3469,TRUE,_xll.ohTrigger(RecalcTrigger,Trigger3M)),NA())</f>
        <v>2.0091714433167283E-2</v>
      </c>
      <c r="M3469" s="52">
        <f>IFERROR(_xll.qlIndexFixing(ONIndex3M,I3469,TRUE,_xll.ohTrigger(RecalcTrigger,Trigger3M)),NA())</f>
        <v>2.0041424076140402E-2</v>
      </c>
      <c r="N3469" s="52">
        <f>IFERROR(_xll.qlIndexFixing(Index6M,$H3469,TRUE,_xll.ohTrigger(RecalcTrigger,Trigger6M)),NA())</f>
        <v>2.1657556869587421E-2</v>
      </c>
      <c r="O3469" s="52">
        <f>IFERROR(_xll.qlIndexFixing(ONIndex6M,I3469,TRUE,_xll.ohTrigger(RecalcTrigger,Trigger6M)),NA())</f>
        <v>2.1540484857407449E-2</v>
      </c>
      <c r="P3469" s="52">
        <f>IFERROR(_xll.qlIndexFixing(Index1Y,$H3469,TRUE,_xll.ohTrigger(RecalcTrigger,Trigger1Y)),NA())</f>
        <v>2.3594727048879653E-2</v>
      </c>
      <c r="Q3469" s="52">
        <f>IFERROR(_xll.qlIndexFixing(ONIndex1Y,I3469,TRUE,_xll.ohTrigger(RecalcTrigger,Trigger1Y)),NA())</f>
        <v>2.331755918046241E-2</v>
      </c>
    </row>
    <row r="3470" spans="2:17" x14ac:dyDescent="0.2">
      <c r="B3470" s="46" t="s">
        <v>51</v>
      </c>
      <c r="D3470" s="49">
        <f>_xll.qlCalendarAdvance(LocalCalendar,$D3469,B3470,"f",FALSE)</f>
        <v>63972</v>
      </c>
      <c r="E3470" s="49">
        <f>_xll.qlInterestRateIndexValueDate(IndexON,D3470)</f>
        <v>63972</v>
      </c>
      <c r="F3470" s="52">
        <f>IFERROR(_xll.qlIndexFixing(IndexON,D3470,TRUE,_xll.ohTrigger(RecalcTrigger,TriggerON)),NA())</f>
        <v>1.6562018879380247E-2</v>
      </c>
      <c r="H3470" s="49">
        <f>_xll.qlCalendarAdvance(IborCalendar,$H3469,B3470,"f",FALSE)</f>
        <v>63950</v>
      </c>
      <c r="I3470" s="49">
        <f>_xll.qlInterestRateIndexValueDate(Index1M,$H3470)</f>
        <v>63954</v>
      </c>
      <c r="J3470" s="52">
        <f>IFERROR(_xll.qlIndexFixing(Index1M,$H3470,TRUE,_xll.ohTrigger(RecalcTrigger,Trigger1M)),NA())</f>
        <v>1.8520799195461519E-2</v>
      </c>
      <c r="K3470" s="52">
        <f>IFERROR(_xll.qlIndexFixing(ONIndex1M,I3470,TRUE,_xll.ohTrigger(RecalcTrigger,Trigger1M)),NA())</f>
        <v>1.8507948064847568E-2</v>
      </c>
      <c r="L3470" s="52">
        <f>IFERROR(_xll.qlIndexFixing(Index3M,H3470,TRUE,_xll.ohTrigger(RecalcTrigger,Trigger3M)),NA())</f>
        <v>2.0092274159292427E-2</v>
      </c>
      <c r="M3470" s="52">
        <f>IFERROR(_xll.qlIndexFixing(ONIndex3M,I3470,TRUE,_xll.ohTrigger(RecalcTrigger,Trigger3M)),NA())</f>
        <v>2.0041424076060466E-2</v>
      </c>
      <c r="N3470" s="52">
        <f>IFERROR(_xll.qlIndexFixing(Index6M,$H3470,TRUE,_xll.ohTrigger(RecalcTrigger,Trigger6M)),NA())</f>
        <v>2.1657557548575276E-2</v>
      </c>
      <c r="O3470" s="52">
        <f>IFERROR(_xll.qlIndexFixing(ONIndex6M,I3470,TRUE,_xll.ohTrigger(RecalcTrigger,Trigger6M)),NA())</f>
        <v>2.1540485693858358E-2</v>
      </c>
      <c r="P3470" s="52">
        <f>IFERROR(_xll.qlIndexFixing(Index1Y,$H3470,TRUE,_xll.ohTrigger(RecalcTrigger,Trigger1Y)),NA())</f>
        <v>2.3594730986138499E-2</v>
      </c>
      <c r="Q3470" s="52">
        <f>IFERROR(_xll.qlIndexFixing(ONIndex1Y,I3470,TRUE,_xll.ohTrigger(RecalcTrigger,Trigger1Y)),NA())</f>
        <v>2.3317565552565256E-2</v>
      </c>
    </row>
    <row r="3471" spans="2:17" x14ac:dyDescent="0.2">
      <c r="B3471" s="46" t="s">
        <v>51</v>
      </c>
      <c r="D3471" s="49">
        <f>_xll.qlCalendarAdvance(LocalCalendar,$D3470,B3471,"f",FALSE)</f>
        <v>63979</v>
      </c>
      <c r="E3471" s="49">
        <f>_xll.qlInterestRateIndexValueDate(IndexON,D3471)</f>
        <v>63979</v>
      </c>
      <c r="F3471" s="52">
        <f>IFERROR(_xll.qlIndexFixing(IndexON,D3471,TRUE,_xll.ohTrigger(RecalcTrigger,TriggerON)),NA())</f>
        <v>1.6562018879353602E-2</v>
      </c>
      <c r="H3471" s="49">
        <f>_xll.qlCalendarAdvance(IborCalendar,$H3470,B3471,"f",FALSE)</f>
        <v>63957</v>
      </c>
      <c r="I3471" s="49">
        <f>_xll.qlInterestRateIndexValueDate(Index1M,$H3471)</f>
        <v>63961</v>
      </c>
      <c r="J3471" s="52">
        <f>IFERROR(_xll.qlIndexFixing(Index1M,$H3471,TRUE,_xll.ohTrigger(RecalcTrigger,Trigger1M)),NA())</f>
        <v>1.8520799195458664E-2</v>
      </c>
      <c r="K3471" s="52">
        <f>IFERROR(_xll.qlIndexFixing(ONIndex1M,I3471,TRUE,_xll.ohTrigger(RecalcTrigger,Trigger1M)),NA())</f>
        <v>1.8507948064847568E-2</v>
      </c>
      <c r="L3471" s="52">
        <f>IFERROR(_xll.qlIndexFixing(Index3M,H3471,TRUE,_xll.ohTrigger(RecalcTrigger,Trigger3M)),NA())</f>
        <v>2.0091714433167283E-2</v>
      </c>
      <c r="M3471" s="52">
        <f>IFERROR(_xll.qlIndexFixing(ONIndex3M,I3471,TRUE,_xll.ohTrigger(RecalcTrigger,Trigger3M)),NA())</f>
        <v>2.0041424076140402E-2</v>
      </c>
      <c r="N3471" s="52">
        <f>IFERROR(_xll.qlIndexFixing(Index6M,$H3471,TRUE,_xll.ohTrigger(RecalcTrigger,Trigger6M)),NA())</f>
        <v>2.1657558214664877E-2</v>
      </c>
      <c r="O3471" s="52">
        <f>IFERROR(_xll.qlIndexFixing(ONIndex6M,I3471,TRUE,_xll.ohTrigger(RecalcTrigger,Trigger6M)),NA())</f>
        <v>2.1540486517759305E-2</v>
      </c>
      <c r="P3471" s="52">
        <f>IFERROR(_xll.qlIndexFixing(Index1Y,$H3471,TRUE,_xll.ohTrigger(RecalcTrigger,Trigger1Y)),NA())</f>
        <v>2.3594734823899732E-2</v>
      </c>
      <c r="Q3471" s="52">
        <f>IFERROR(_xll.qlIndexFixing(ONIndex1Y,I3471,TRUE,_xll.ohTrigger(RecalcTrigger,Trigger1Y)),NA())</f>
        <v>2.3317571827545791E-2</v>
      </c>
    </row>
    <row r="3472" spans="2:17" x14ac:dyDescent="0.2">
      <c r="B3472" s="46" t="s">
        <v>51</v>
      </c>
      <c r="D3472" s="49">
        <f>_xll.qlCalendarAdvance(LocalCalendar,$D3471,B3472,"f",FALSE)</f>
        <v>63986</v>
      </c>
      <c r="E3472" s="49">
        <f>_xll.qlInterestRateIndexValueDate(IndexON,D3472)</f>
        <v>63986</v>
      </c>
      <c r="F3472" s="52">
        <f>IFERROR(_xll.qlIndexFixing(IndexON,D3472,TRUE,_xll.ohTrigger(RecalcTrigger,TriggerON)),NA())</f>
        <v>1.6562018879353602E-2</v>
      </c>
      <c r="H3472" s="49">
        <f>_xll.qlCalendarAdvance(IborCalendar,$H3471,B3472,"f",FALSE)</f>
        <v>63964</v>
      </c>
      <c r="I3472" s="49">
        <f>_xll.qlInterestRateIndexValueDate(Index1M,$H3472)</f>
        <v>63969</v>
      </c>
      <c r="J3472" s="52">
        <f>IFERROR(_xll.qlIndexFixing(Index1M,$H3472,TRUE,_xll.ohTrigger(RecalcTrigger,Trigger1M)),NA())</f>
        <v>1.8520799195461519E-2</v>
      </c>
      <c r="K3472" s="52">
        <f>IFERROR(_xll.qlIndexFixing(ONIndex1M,I3472,TRUE,_xll.ohTrigger(RecalcTrigger,Trigger1M)),NA())</f>
        <v>1.8507948064847568E-2</v>
      </c>
      <c r="L3472" s="52">
        <f>IFERROR(_xll.qlIndexFixing(Index3M,H3472,TRUE,_xll.ohTrigger(RecalcTrigger,Trigger3M)),NA())</f>
        <v>2.0091154727822413E-2</v>
      </c>
      <c r="M3472" s="52">
        <f>IFERROR(_xll.qlIndexFixing(ONIndex3M,I3472,TRUE,_xll.ohTrigger(RecalcTrigger,Trigger3M)),NA())</f>
        <v>2.0041424076060466E-2</v>
      </c>
      <c r="N3472" s="52">
        <f>IFERROR(_xll.qlIndexFixing(Index6M,$H3472,TRUE,_xll.ohTrigger(RecalcTrigger,Trigger6M)),NA())</f>
        <v>2.1656909837517151E-2</v>
      </c>
      <c r="O3472" s="52">
        <f>IFERROR(_xll.qlIndexFixing(ONIndex6M,I3472,TRUE,_xll.ohTrigger(RecalcTrigger,Trigger6M)),NA())</f>
        <v>2.1540487443818535E-2</v>
      </c>
      <c r="P3472" s="52">
        <f>IFERROR(_xll.qlIndexFixing(Index1Y,$H3472,TRUE,_xll.ohTrigger(RecalcTrigger,Trigger1Y)),NA())</f>
        <v>2.3594739088079096E-2</v>
      </c>
      <c r="Q3472" s="52">
        <f>IFERROR(_xll.qlIndexFixing(ONIndex1Y,I3472,TRUE,_xll.ohTrigger(RecalcTrigger,Trigger1Y)),NA())</f>
        <v>2.3317578879904488E-2</v>
      </c>
    </row>
    <row r="3473" spans="2:17" x14ac:dyDescent="0.2">
      <c r="B3473" s="46" t="s">
        <v>51</v>
      </c>
      <c r="D3473" s="49">
        <f>_xll.qlCalendarAdvance(LocalCalendar,$D3472,B3473,"f",FALSE)</f>
        <v>63993</v>
      </c>
      <c r="E3473" s="49">
        <f>_xll.qlInterestRateIndexValueDate(IndexON,D3473)</f>
        <v>63993</v>
      </c>
      <c r="F3473" s="52">
        <f>IFERROR(_xll.qlIndexFixing(IndexON,D3473,TRUE,_xll.ohTrigger(RecalcTrigger,TriggerON)),NA())</f>
        <v>1.6562018879353602E-2</v>
      </c>
      <c r="H3473" s="49">
        <f>_xll.qlCalendarAdvance(IborCalendar,$H3472,B3473,"f",FALSE)</f>
        <v>63971</v>
      </c>
      <c r="I3473" s="49">
        <f>_xll.qlInterestRateIndexValueDate(Index1M,$H3473)</f>
        <v>63975</v>
      </c>
      <c r="J3473" s="52">
        <f>IFERROR(_xll.qlIndexFixing(Index1M,$H3473,TRUE,_xll.ohTrigger(RecalcTrigger,Trigger1M)),NA())</f>
        <v>1.8520799195461519E-2</v>
      </c>
      <c r="K3473" s="52">
        <f>IFERROR(_xll.qlIndexFixing(ONIndex1M,I3473,TRUE,_xll.ohTrigger(RecalcTrigger,Trigger1M)),NA())</f>
        <v>1.8507948064927504E-2</v>
      </c>
      <c r="L3473" s="52">
        <f>IFERROR(_xll.qlIndexFixing(Index3M,H3473,TRUE,_xll.ohTrigger(RecalcTrigger,Trigger3M)),NA())</f>
        <v>2.0092274159291559E-2</v>
      </c>
      <c r="M3473" s="52">
        <f>IFERROR(_xll.qlIndexFixing(ONIndex3M,I3473,TRUE,_xll.ohTrigger(RecalcTrigger,Trigger3M)),NA())</f>
        <v>2.0041424076060466E-2</v>
      </c>
      <c r="N3473" s="52">
        <f>IFERROR(_xll.qlIndexFixing(Index6M,$H3473,TRUE,_xll.ohTrigger(RecalcTrigger,Trigger6M)),NA())</f>
        <v>2.1658208655825871E-2</v>
      </c>
      <c r="O3473" s="52">
        <f>IFERROR(_xll.qlIndexFixing(ONIndex6M,I3473,TRUE,_xll.ohTrigger(RecalcTrigger,Trigger6M)),NA())</f>
        <v>2.1540488127271828E-2</v>
      </c>
      <c r="P3473" s="52">
        <f>IFERROR(_xll.qlIndexFixing(Index1Y,$H3473,TRUE,_xll.ohTrigger(RecalcTrigger,Trigger1Y)),NA())</f>
        <v>2.3594742200930007E-2</v>
      </c>
      <c r="Q3473" s="52">
        <f>IFERROR(_xll.qlIndexFixing(ONIndex1Y,I3473,TRUE,_xll.ohTrigger(RecalcTrigger,Trigger1Y)),NA())</f>
        <v>2.3317584086139931E-2</v>
      </c>
    </row>
    <row r="3474" spans="2:17" x14ac:dyDescent="0.2">
      <c r="B3474" s="46" t="s">
        <v>51</v>
      </c>
      <c r="D3474" s="49">
        <f>_xll.qlCalendarAdvance(LocalCalendar,$D3473,B3474,"f",FALSE)</f>
        <v>64000</v>
      </c>
      <c r="E3474" s="49">
        <f>_xll.qlInterestRateIndexValueDate(IndexON,D3474)</f>
        <v>64000</v>
      </c>
      <c r="F3474" s="52">
        <f>IFERROR(_xll.qlIndexFixing(IndexON,D3474,TRUE,_xll.ohTrigger(RecalcTrigger,TriggerON)),NA())</f>
        <v>1.6562018879353602E-2</v>
      </c>
      <c r="H3474" s="49">
        <f>_xll.qlCalendarAdvance(IborCalendar,$H3473,B3474,"f",FALSE)</f>
        <v>63978</v>
      </c>
      <c r="I3474" s="49">
        <f>_xll.qlInterestRateIndexValueDate(Index1M,$H3474)</f>
        <v>63982</v>
      </c>
      <c r="J3474" s="52">
        <f>IFERROR(_xll.qlIndexFixing(Index1M,$H3474,TRUE,_xll.ohTrigger(RecalcTrigger,Trigger1M)),NA())</f>
        <v>1.8522227833136687E-2</v>
      </c>
      <c r="K3474" s="52">
        <f>IFERROR(_xll.qlIndexFixing(ONIndex1M,I3474,TRUE,_xll.ohTrigger(RecalcTrigger,Trigger1M)),NA())</f>
        <v>1.8507948064847568E-2</v>
      </c>
      <c r="L3474" s="52">
        <f>IFERROR(_xll.qlIndexFixing(Index3M,H3474,TRUE,_xll.ohTrigger(RecalcTrigger,Trigger3M)),NA())</f>
        <v>2.0092274159292427E-2</v>
      </c>
      <c r="M3474" s="52">
        <f>IFERROR(_xll.qlIndexFixing(ONIndex3M,I3474,TRUE,_xll.ohTrigger(RecalcTrigger,Trigger3M)),NA())</f>
        <v>2.0041424076060466E-2</v>
      </c>
      <c r="N3474" s="52">
        <f>IFERROR(_xll.qlIndexFixing(Index6M,$H3474,TRUE,_xll.ohTrigger(RecalcTrigger,Trigger6M)),NA())</f>
        <v>2.1658858454963254E-2</v>
      </c>
      <c r="O3474" s="52">
        <f>IFERROR(_xll.qlIndexFixing(ONIndex6M,I3474,TRUE,_xll.ohTrigger(RecalcTrigger,Trigger6M)),NA())</f>
        <v>2.1540488912883404E-2</v>
      </c>
      <c r="P3474" s="52">
        <f>IFERROR(_xll.qlIndexFixing(Index1Y,$H3474,TRUE,_xll.ohTrigger(RecalcTrigger,Trigger1Y)),NA())</f>
        <v>2.3595513062109236E-2</v>
      </c>
      <c r="Q3474" s="52">
        <f>IFERROR(_xll.qlIndexFixing(ONIndex1Y,I3474,TRUE,_xll.ohTrigger(RecalcTrigger,Trigger1Y)),NA())</f>
        <v>2.3317590069513727E-2</v>
      </c>
    </row>
    <row r="3475" spans="2:17" x14ac:dyDescent="0.2">
      <c r="B3475" s="46" t="s">
        <v>51</v>
      </c>
      <c r="D3475" s="49">
        <f>_xll.qlCalendarAdvance(LocalCalendar,$D3474,B3475,"f",FALSE)</f>
        <v>64007</v>
      </c>
      <c r="E3475" s="49">
        <f>_xll.qlInterestRateIndexValueDate(IndexON,D3475)</f>
        <v>64007</v>
      </c>
      <c r="F3475" s="52">
        <f>IFERROR(_xll.qlIndexFixing(IndexON,D3475,TRUE,_xll.ohTrigger(RecalcTrigger,TriggerON)),NA())</f>
        <v>1.6562018879353602E-2</v>
      </c>
      <c r="H3475" s="49">
        <f>_xll.qlCalendarAdvance(IborCalendar,$H3474,B3475,"f",FALSE)</f>
        <v>63985</v>
      </c>
      <c r="I3475" s="49">
        <f>_xll.qlInterestRateIndexValueDate(Index1M,$H3475)</f>
        <v>63989</v>
      </c>
      <c r="J3475" s="52">
        <f>IFERROR(_xll.qlIndexFixing(Index1M,$H3475,TRUE,_xll.ohTrigger(RecalcTrigger,Trigger1M)),NA())</f>
        <v>1.8522227833136687E-2</v>
      </c>
      <c r="K3475" s="52">
        <f>IFERROR(_xll.qlIndexFixing(ONIndex1M,I3475,TRUE,_xll.ohTrigger(RecalcTrigger,Trigger1M)),NA())</f>
        <v>1.8507948064927504E-2</v>
      </c>
      <c r="L3475" s="52">
        <f>IFERROR(_xll.qlIndexFixing(Index3M,H3475,TRUE,_xll.ohTrigger(RecalcTrigger,Trigger3M)),NA())</f>
        <v>2.0092274159291559E-2</v>
      </c>
      <c r="M3475" s="52">
        <f>IFERROR(_xll.qlIndexFixing(ONIndex3M,I3475,TRUE,_xll.ohTrigger(RecalcTrigger,Trigger3M)),NA())</f>
        <v>2.0041424076140402E-2</v>
      </c>
      <c r="N3475" s="52">
        <f>IFERROR(_xll.qlIndexFixing(Index6M,$H3475,TRUE,_xll.ohTrigger(RecalcTrigger,Trigger6M)),NA())</f>
        <v>2.1658859067691383E-2</v>
      </c>
      <c r="O3475" s="52">
        <f>IFERROR(_xll.qlIndexFixing(ONIndex6M,I3475,TRUE,_xll.ohTrigger(RecalcTrigger,Trigger6M)),NA())</f>
        <v>2.1540489685785147E-2</v>
      </c>
      <c r="P3475" s="52">
        <f>IFERROR(_xll.qlIndexFixing(Index1Y,$H3475,TRUE,_xll.ohTrigger(RecalcTrigger,Trigger1Y)),NA())</f>
        <v>2.3595516494995996E-2</v>
      </c>
      <c r="Q3475" s="52">
        <f>IFERROR(_xll.qlIndexFixing(ONIndex1Y,I3475,TRUE,_xll.ohTrigger(RecalcTrigger,Trigger1Y)),NA())</f>
        <v>2.331759595584515E-2</v>
      </c>
    </row>
    <row r="3476" spans="2:17" x14ac:dyDescent="0.2">
      <c r="B3476" s="46" t="s">
        <v>51</v>
      </c>
      <c r="D3476" s="49">
        <f>_xll.qlCalendarAdvance(LocalCalendar,$D3475,B3476,"f",FALSE)</f>
        <v>64014</v>
      </c>
      <c r="E3476" s="49">
        <f>_xll.qlInterestRateIndexValueDate(IndexON,D3476)</f>
        <v>64014</v>
      </c>
      <c r="F3476" s="52">
        <f>IFERROR(_xll.qlIndexFixing(IndexON,D3476,TRUE,_xll.ohTrigger(RecalcTrigger,TriggerON)),NA())</f>
        <v>1.6562018879353602E-2</v>
      </c>
      <c r="H3476" s="49">
        <f>_xll.qlCalendarAdvance(IborCalendar,$H3475,B3476,"f",FALSE)</f>
        <v>63992</v>
      </c>
      <c r="I3476" s="49">
        <f>_xll.qlInterestRateIndexValueDate(Index1M,$H3476)</f>
        <v>63996</v>
      </c>
      <c r="J3476" s="52">
        <f>IFERROR(_xll.qlIndexFixing(Index1M,$H3476,TRUE,_xll.ohTrigger(RecalcTrigger,Trigger1M)),NA())</f>
        <v>1.8522227833136687E-2</v>
      </c>
      <c r="K3476" s="52">
        <f>IFERROR(_xll.qlIndexFixing(ONIndex1M,I3476,TRUE,_xll.ohTrigger(RecalcTrigger,Trigger1M)),NA())</f>
        <v>1.8507948064927504E-2</v>
      </c>
      <c r="L3476" s="52">
        <f>IFERROR(_xll.qlIndexFixing(Index3M,H3476,TRUE,_xll.ohTrigger(RecalcTrigger,Trigger3M)),NA())</f>
        <v>2.0092274159293298E-2</v>
      </c>
      <c r="M3476" s="52">
        <f>IFERROR(_xll.qlIndexFixing(ONIndex3M,I3476,TRUE,_xll.ohTrigger(RecalcTrigger,Trigger3M)),NA())</f>
        <v>2.0041424076220338E-2</v>
      </c>
      <c r="N3476" s="52">
        <f>IFERROR(_xll.qlIndexFixing(Index6M,$H3476,TRUE,_xll.ohTrigger(RecalcTrigger,Trigger6M)),NA())</f>
        <v>2.1658859667521135E-2</v>
      </c>
      <c r="O3476" s="52">
        <f>IFERROR(_xll.qlIndexFixing(ONIndex6M,I3476,TRUE,_xll.ohTrigger(RecalcTrigger,Trigger6M)),NA())</f>
        <v>2.1540490445817184E-2</v>
      </c>
      <c r="P3476" s="52">
        <f>IFERROR(_xll.qlIndexFixing(Index1Y,$H3476,TRUE,_xll.ohTrigger(RecalcTrigger,Trigger1Y)),NA())</f>
        <v>2.3595519828378965E-2</v>
      </c>
      <c r="Q3476" s="52">
        <f>IFERROR(_xll.qlIndexFixing(ONIndex1Y,I3476,TRUE,_xll.ohTrigger(RecalcTrigger,Trigger1Y)),NA())</f>
        <v>2.331760174489439E-2</v>
      </c>
    </row>
    <row r="3477" spans="2:17" x14ac:dyDescent="0.2">
      <c r="B3477" s="46" t="s">
        <v>51</v>
      </c>
      <c r="D3477" s="49">
        <f>_xll.qlCalendarAdvance(LocalCalendar,$D3476,B3477,"f",FALSE)</f>
        <v>64021</v>
      </c>
      <c r="E3477" s="49">
        <f>_xll.qlInterestRateIndexValueDate(IndexON,D3477)</f>
        <v>64021</v>
      </c>
      <c r="F3477" s="52">
        <f>IFERROR(_xll.qlIndexFixing(IndexON,D3477,TRUE,_xll.ohTrigger(RecalcTrigger,TriggerON)),NA())</f>
        <v>1.6562018879380247E-2</v>
      </c>
      <c r="H3477" s="49">
        <f>_xll.qlCalendarAdvance(IborCalendar,$H3476,B3477,"f",FALSE)</f>
        <v>63999</v>
      </c>
      <c r="I3477" s="49">
        <f>_xll.qlInterestRateIndexValueDate(Index1M,$H3477)</f>
        <v>64003</v>
      </c>
      <c r="J3477" s="52">
        <f>IFERROR(_xll.qlIndexFixing(Index1M,$H3477,TRUE,_xll.ohTrigger(RecalcTrigger,Trigger1M)),NA())</f>
        <v>1.8522227833136687E-2</v>
      </c>
      <c r="K3477" s="52">
        <f>IFERROR(_xll.qlIndexFixing(ONIndex1M,I3477,TRUE,_xll.ohTrigger(RecalcTrigger,Trigger1M)),NA())</f>
        <v>1.8507948064927504E-2</v>
      </c>
      <c r="L3477" s="52">
        <f>IFERROR(_xll.qlIndexFixing(Index3M,H3477,TRUE,_xll.ohTrigger(RecalcTrigger,Trigger3M)),NA())</f>
        <v>2.0092274159291559E-2</v>
      </c>
      <c r="M3477" s="52">
        <f>IFERROR(_xll.qlIndexFixing(ONIndex3M,I3477,TRUE,_xll.ohTrigger(RecalcTrigger,Trigger3M)),NA())</f>
        <v>2.0041424076060466E-2</v>
      </c>
      <c r="N3477" s="52">
        <f>IFERROR(_xll.qlIndexFixing(Index6M,$H3477,TRUE,_xll.ohTrigger(RecalcTrigger,Trigger6M)),NA())</f>
        <v>2.1658860254450338E-2</v>
      </c>
      <c r="O3477" s="52">
        <f>IFERROR(_xll.qlIndexFixing(ONIndex6M,I3477,TRUE,_xll.ohTrigger(RecalcTrigger,Trigger6M)),NA())</f>
        <v>2.1540491193059452E-2</v>
      </c>
      <c r="P3477" s="52">
        <f>IFERROR(_xll.qlIndexFixing(Index1Y,$H3477,TRUE,_xll.ohTrigger(RecalcTrigger,Trigger1Y)),NA())</f>
        <v>2.3595523062257706E-2</v>
      </c>
      <c r="Q3477" s="52">
        <f>IFERROR(_xll.qlIndexFixing(ONIndex1Y,I3477,TRUE,_xll.ohTrigger(RecalcTrigger,Trigger1Y)),NA())</f>
        <v>2.3317607436821319E-2</v>
      </c>
    </row>
    <row r="3478" spans="2:17" x14ac:dyDescent="0.2">
      <c r="B3478" s="46" t="s">
        <v>51</v>
      </c>
      <c r="D3478" s="49">
        <f>_xll.qlCalendarAdvance(LocalCalendar,$D3477,B3478,"f",FALSE)</f>
        <v>64028</v>
      </c>
      <c r="E3478" s="49">
        <f>_xll.qlInterestRateIndexValueDate(IndexON,D3478)</f>
        <v>64028</v>
      </c>
      <c r="F3478" s="52">
        <f>IFERROR(_xll.qlIndexFixing(IndexON,D3478,TRUE,_xll.ohTrigger(RecalcTrigger,TriggerON)),NA())</f>
        <v>1.6562018879380247E-2</v>
      </c>
      <c r="H3478" s="49">
        <f>_xll.qlCalendarAdvance(IborCalendar,$H3477,B3478,"f",FALSE)</f>
        <v>64006</v>
      </c>
      <c r="I3478" s="49">
        <f>_xll.qlInterestRateIndexValueDate(Index1M,$H3478)</f>
        <v>64010</v>
      </c>
      <c r="J3478" s="52">
        <f>IFERROR(_xll.qlIndexFixing(Index1M,$H3478,TRUE,_xll.ohTrigger(RecalcTrigger,Trigger1M)),NA())</f>
        <v>1.8521751604255066E-2</v>
      </c>
      <c r="K3478" s="52">
        <f>IFERROR(_xll.qlIndexFixing(ONIndex1M,I3478,TRUE,_xll.ohTrigger(RecalcTrigger,Trigger1M)),NA())</f>
        <v>1.8507948064847568E-2</v>
      </c>
      <c r="L3478" s="52">
        <f>IFERROR(_xll.qlIndexFixing(Index3M,H3478,TRUE,_xll.ohTrigger(RecalcTrigger,Trigger3M)),NA())</f>
        <v>2.0091714433166406E-2</v>
      </c>
      <c r="M3478" s="52">
        <f>IFERROR(_xll.qlIndexFixing(ONIndex3M,I3478,TRUE,_xll.ohTrigger(RecalcTrigger,Trigger3M)),NA())</f>
        <v>2.0041424076140402E-2</v>
      </c>
      <c r="N3478" s="52">
        <f>IFERROR(_xll.qlIndexFixing(Index6M,$H3478,TRUE,_xll.ohTrigger(RecalcTrigger,Trigger6M)),NA())</f>
        <v>2.1658211659399216E-2</v>
      </c>
      <c r="O3478" s="52">
        <f>IFERROR(_xll.qlIndexFixing(ONIndex6M,I3478,TRUE,_xll.ohTrigger(RecalcTrigger,Trigger6M)),NA())</f>
        <v>2.1540491927751759E-2</v>
      </c>
      <c r="P3478" s="52">
        <f>IFERROR(_xll.qlIndexFixing(Index1Y,$H3478,TRUE,_xll.ohTrigger(RecalcTrigger,Trigger1Y)),NA())</f>
        <v>2.3595526196632431E-2</v>
      </c>
      <c r="Q3478" s="52">
        <f>IFERROR(_xll.qlIndexFixing(ONIndex1Y,I3478,TRUE,_xll.ohTrigger(RecalcTrigger,Trigger1Y)),NA())</f>
        <v>2.3317613031625939E-2</v>
      </c>
    </row>
    <row r="3479" spans="2:17" x14ac:dyDescent="0.2">
      <c r="B3479" s="46" t="s">
        <v>51</v>
      </c>
      <c r="D3479" s="49">
        <f>_xll.qlCalendarAdvance(LocalCalendar,$D3478,B3479,"f",FALSE)</f>
        <v>64035</v>
      </c>
      <c r="E3479" s="49">
        <f>_xll.qlInterestRateIndexValueDate(IndexON,D3479)</f>
        <v>64035</v>
      </c>
      <c r="F3479" s="52">
        <f>IFERROR(_xll.qlIndexFixing(IndexON,D3479,TRUE,_xll.ohTrigger(RecalcTrigger,TriggerON)),NA())</f>
        <v>1.6562018879353602E-2</v>
      </c>
      <c r="H3479" s="49">
        <f>_xll.qlCalendarAdvance(IborCalendar,$H3478,B3479,"f",FALSE)</f>
        <v>64013</v>
      </c>
      <c r="I3479" s="49">
        <f>_xll.qlInterestRateIndexValueDate(Index1M,$H3479)</f>
        <v>64019</v>
      </c>
      <c r="J3479" s="52">
        <f>IFERROR(_xll.qlIndexFixing(Index1M,$H3479,TRUE,_xll.ohTrigger(RecalcTrigger,Trigger1M)),NA())</f>
        <v>1.8521751604255066E-2</v>
      </c>
      <c r="K3479" s="52">
        <f>IFERROR(_xll.qlIndexFixing(ONIndex1M,I3479,TRUE,_xll.ohTrigger(RecalcTrigger,Trigger1M)),NA())</f>
        <v>1.8507948064847568E-2</v>
      </c>
      <c r="L3479" s="52">
        <f>IFERROR(_xll.qlIndexFixing(Index3M,H3479,TRUE,_xll.ohTrigger(RecalcTrigger,Trigger3M)),NA())</f>
        <v>2.0091714433166406E-2</v>
      </c>
      <c r="M3479" s="52">
        <f>IFERROR(_xll.qlIndexFixing(ONIndex3M,I3479,TRUE,_xll.ohTrigger(RecalcTrigger,Trigger3M)),NA())</f>
        <v>2.0041424076140402E-2</v>
      </c>
      <c r="N3479" s="52">
        <f>IFERROR(_xll.qlIndexFixing(Index6M,$H3479,TRUE,_xll.ohTrigger(RecalcTrigger,Trigger6M)),NA())</f>
        <v>2.1658212379624408E-2</v>
      </c>
      <c r="O3479" s="52">
        <f>IFERROR(_xll.qlIndexFixing(ONIndex6M,I3479,TRUE,_xll.ohTrigger(RecalcTrigger,Trigger6M)),NA())</f>
        <v>2.1540492853491244E-2</v>
      </c>
      <c r="P3479" s="52">
        <f>IFERROR(_xll.qlIndexFixing(Index1Y,$H3479,TRUE,_xll.ohTrigger(RecalcTrigger,Trigger1Y)),NA())</f>
        <v>2.3595530080333441E-2</v>
      </c>
      <c r="Q3479" s="52">
        <f>IFERROR(_xll.qlIndexFixing(ONIndex1Y,I3479,TRUE,_xll.ohTrigger(RecalcTrigger,Trigger1Y)),NA())</f>
        <v>2.3317620082066171E-2</v>
      </c>
    </row>
    <row r="3480" spans="2:17" x14ac:dyDescent="0.2">
      <c r="B3480" s="46" t="s">
        <v>51</v>
      </c>
      <c r="D3480" s="49">
        <f>_xll.qlCalendarAdvance(LocalCalendar,$D3479,B3480,"f",FALSE)</f>
        <v>64042</v>
      </c>
      <c r="E3480" s="49">
        <f>_xll.qlInterestRateIndexValueDate(IndexON,D3480)</f>
        <v>64042</v>
      </c>
      <c r="F3480" s="52">
        <f>IFERROR(_xll.qlIndexFixing(IndexON,D3480,TRUE,_xll.ohTrigger(RecalcTrigger,TriggerON)),NA())</f>
        <v>1.6562018879353602E-2</v>
      </c>
      <c r="H3480" s="49">
        <f>_xll.qlCalendarAdvance(IborCalendar,$H3479,B3480,"f",FALSE)</f>
        <v>64020</v>
      </c>
      <c r="I3480" s="49">
        <f>_xll.qlInterestRateIndexValueDate(Index1M,$H3480)</f>
        <v>64024</v>
      </c>
      <c r="J3480" s="52">
        <f>IFERROR(_xll.qlIndexFixing(Index1M,$H3480,TRUE,_xll.ohTrigger(RecalcTrigger,Trigger1M)),NA())</f>
        <v>1.852175160425773E-2</v>
      </c>
      <c r="K3480" s="52">
        <f>IFERROR(_xll.qlIndexFixing(ONIndex1M,I3480,TRUE,_xll.ohTrigger(RecalcTrigger,Trigger1M)),NA())</f>
        <v>1.850794806500744E-2</v>
      </c>
      <c r="L3480" s="52">
        <f>IFERROR(_xll.qlIndexFixing(Index3M,H3480,TRUE,_xll.ohTrigger(RecalcTrigger,Trigger3M)),NA())</f>
        <v>2.0091714433167283E-2</v>
      </c>
      <c r="M3480" s="52">
        <f>IFERROR(_xll.qlIndexFixing(ONIndex3M,I3480,TRUE,_xll.ohTrigger(RecalcTrigger,Trigger3M)),NA())</f>
        <v>2.0041424076140402E-2</v>
      </c>
      <c r="N3480" s="52">
        <f>IFERROR(_xll.qlIndexFixing(Index6M,$H3480,TRUE,_xll.ohTrigger(RecalcTrigger,Trigger6M)),NA())</f>
        <v>2.1658212770536627E-2</v>
      </c>
      <c r="O3480" s="52">
        <f>IFERROR(_xll.qlIndexFixing(ONIndex6M,I3480,TRUE,_xll.ohTrigger(RecalcTrigger,Trigger6M)),NA())</f>
        <v>2.1540493358607193E-2</v>
      </c>
      <c r="P3480" s="52">
        <f>IFERROR(_xll.qlIndexFixing(Index1Y,$H3480,TRUE,_xll.ohTrigger(RecalcTrigger,Trigger1Y)),NA())</f>
        <v>2.3595532166870506E-2</v>
      </c>
      <c r="Q3480" s="52">
        <f>IFERROR(_xll.qlIndexFixing(ONIndex1Y,I3480,TRUE,_xll.ohTrigger(RecalcTrigger,Trigger1Y)),NA())</f>
        <v>2.3317623929548503E-2</v>
      </c>
    </row>
    <row r="3481" spans="2:17" x14ac:dyDescent="0.2">
      <c r="B3481" s="46" t="s">
        <v>51</v>
      </c>
      <c r="D3481" s="49">
        <f>_xll.qlCalendarAdvance(LocalCalendar,$D3480,B3481,"f",FALSE)</f>
        <v>64049</v>
      </c>
      <c r="E3481" s="49">
        <f>_xll.qlInterestRateIndexValueDate(IndexON,D3481)</f>
        <v>64049</v>
      </c>
      <c r="F3481" s="52">
        <f>IFERROR(_xll.qlIndexFixing(IndexON,D3481,TRUE,_xll.ohTrigger(RecalcTrigger,TriggerON)),NA())</f>
        <v>1.6562018879380247E-2</v>
      </c>
      <c r="H3481" s="49">
        <f>_xll.qlCalendarAdvance(IborCalendar,$H3480,B3481,"f",FALSE)</f>
        <v>64027</v>
      </c>
      <c r="I3481" s="49">
        <f>_xll.qlInterestRateIndexValueDate(Index1M,$H3481)</f>
        <v>64031</v>
      </c>
      <c r="J3481" s="52">
        <f>IFERROR(_xll.qlIndexFixing(Index1M,$H3481,TRUE,_xll.ohTrigger(RecalcTrigger,Trigger1M)),NA())</f>
        <v>1.8521751604255066E-2</v>
      </c>
      <c r="K3481" s="52">
        <f>IFERROR(_xll.qlIndexFixing(ONIndex1M,I3481,TRUE,_xll.ohTrigger(RecalcTrigger,Trigger1M)),NA())</f>
        <v>1.8507948064847568E-2</v>
      </c>
      <c r="L3481" s="52">
        <f>IFERROR(_xll.qlIndexFixing(Index3M,H3481,TRUE,_xll.ohTrigger(RecalcTrigger,Trigger3M)),NA())</f>
        <v>2.0091714433165528E-2</v>
      </c>
      <c r="M3481" s="52">
        <f>IFERROR(_xll.qlIndexFixing(ONIndex3M,I3481,TRUE,_xll.ohTrigger(RecalcTrigger,Trigger3M)),NA())</f>
        <v>2.0041424076060466E-2</v>
      </c>
      <c r="N3481" s="52">
        <f>IFERROR(_xll.qlIndexFixing(Index6M,$H3481,TRUE,_xll.ohTrigger(RecalcTrigger,Trigger6M)),NA())</f>
        <v>2.1658213306756439E-2</v>
      </c>
      <c r="O3481" s="52">
        <f>IFERROR(_xll.qlIndexFixing(ONIndex6M,I3481,TRUE,_xll.ohTrigger(RecalcTrigger,Trigger6M)),NA())</f>
        <v>2.1540494054770321E-2</v>
      </c>
      <c r="P3481" s="52">
        <f>IFERROR(_xll.qlIndexFixing(Index1Y,$H3481,TRUE,_xll.ohTrigger(RecalcTrigger,Trigger1Y)),NA())</f>
        <v>2.35955350027332E-2</v>
      </c>
      <c r="Q3481" s="52">
        <f>IFERROR(_xll.qlIndexFixing(ONIndex1Y,I3481,TRUE,_xll.ohTrigger(RecalcTrigger,Trigger1Y)),NA())</f>
        <v>2.3317629232666448E-2</v>
      </c>
    </row>
    <row r="3482" spans="2:17" x14ac:dyDescent="0.2">
      <c r="B3482" s="46" t="s">
        <v>51</v>
      </c>
      <c r="D3482" s="49">
        <f>_xll.qlCalendarAdvance(LocalCalendar,$D3481,B3482,"f",FALSE)</f>
        <v>64056</v>
      </c>
      <c r="E3482" s="49">
        <f>_xll.qlInterestRateIndexValueDate(IndexON,D3482)</f>
        <v>64056</v>
      </c>
      <c r="F3482" s="52">
        <f>IFERROR(_xll.qlIndexFixing(IndexON,D3482,TRUE,_xll.ohTrigger(RecalcTrigger,TriggerON)),NA())</f>
        <v>1.6562018879353602E-2</v>
      </c>
      <c r="H3482" s="49">
        <f>_xll.qlCalendarAdvance(IborCalendar,$H3481,B3482,"f",FALSE)</f>
        <v>64034</v>
      </c>
      <c r="I3482" s="49">
        <f>_xll.qlInterestRateIndexValueDate(Index1M,$H3482)</f>
        <v>64038</v>
      </c>
      <c r="J3482" s="52">
        <f>IFERROR(_xll.qlIndexFixing(Index1M,$H3482,TRUE,_xll.ohTrigger(RecalcTrigger,Trigger1M)),NA())</f>
        <v>1.8521751604255066E-2</v>
      </c>
      <c r="K3482" s="52">
        <f>IFERROR(_xll.qlIndexFixing(ONIndex1M,I3482,TRUE,_xll.ohTrigger(RecalcTrigger,Trigger1M)),NA())</f>
        <v>1.8507948064847568E-2</v>
      </c>
      <c r="L3482" s="52">
        <f>IFERROR(_xll.qlIndexFixing(Index3M,H3482,TRUE,_xll.ohTrigger(RecalcTrigger,Trigger3M)),NA())</f>
        <v>2.0091714433166406E-2</v>
      </c>
      <c r="M3482" s="52">
        <f>IFERROR(_xll.qlIndexFixing(ONIndex3M,I3482,TRUE,_xll.ohTrigger(RecalcTrigger,Trigger3M)),NA())</f>
        <v>2.0041424076060466E-2</v>
      </c>
      <c r="N3482" s="52">
        <f>IFERROR(_xll.qlIndexFixing(Index6M,$H3482,TRUE,_xll.ohTrigger(RecalcTrigger,Trigger6M)),NA())</f>
        <v>2.1658213830078592E-2</v>
      </c>
      <c r="O3482" s="52">
        <f>IFERROR(_xll.qlIndexFixing(ONIndex6M,I3482,TRUE,_xll.ohTrigger(RecalcTrigger,Trigger6M)),NA())</f>
        <v>2.1540494738223614E-2</v>
      </c>
      <c r="P3482" s="52">
        <f>IFERROR(_xll.qlIndexFixing(Index1Y,$H3482,TRUE,_xll.ohTrigger(RecalcTrigger,Trigger1Y)),NA())</f>
        <v>2.3595537739092315E-2</v>
      </c>
      <c r="Q3482" s="52">
        <f>IFERROR(_xll.qlIndexFixing(ONIndex1Y,I3482,TRUE,_xll.ohTrigger(RecalcTrigger,Trigger1Y)),NA())</f>
        <v>2.3317634438662083E-2</v>
      </c>
    </row>
    <row r="3483" spans="2:17" x14ac:dyDescent="0.2">
      <c r="B3483" s="46" t="s">
        <v>51</v>
      </c>
      <c r="D3483" s="49">
        <f>_xll.qlCalendarAdvance(LocalCalendar,$D3482,B3483,"f",FALSE)</f>
        <v>64063</v>
      </c>
      <c r="E3483" s="49">
        <f>_xll.qlInterestRateIndexValueDate(IndexON,D3483)</f>
        <v>64063</v>
      </c>
      <c r="F3483" s="52">
        <f>IFERROR(_xll.qlIndexFixing(IndexON,D3483,TRUE,_xll.ohTrigger(RecalcTrigger,TriggerON)),NA())</f>
        <v>1.6562399840562847E-2</v>
      </c>
      <c r="H3483" s="49">
        <f>_xll.qlCalendarAdvance(IborCalendar,$H3482,B3483,"f",FALSE)</f>
        <v>64041</v>
      </c>
      <c r="I3483" s="49">
        <f>_xll.qlInterestRateIndexValueDate(Index1M,$H3483)</f>
        <v>64046</v>
      </c>
      <c r="J3483" s="52">
        <f>IFERROR(_xll.qlIndexFixing(Index1M,$H3483,TRUE,_xll.ohTrigger(RecalcTrigger,Trigger1M)),NA())</f>
        <v>1.8522227833139265E-2</v>
      </c>
      <c r="K3483" s="52">
        <f>IFERROR(_xll.qlIndexFixing(ONIndex1M,I3483,TRUE,_xll.ohTrigger(RecalcTrigger,Trigger1M)),NA())</f>
        <v>1.8507948064927504E-2</v>
      </c>
      <c r="L3483" s="52">
        <f>IFERROR(_xll.qlIndexFixing(Index3M,H3483,TRUE,_xll.ohTrigger(RecalcTrigger,Trigger3M)),NA())</f>
        <v>2.0092274159292427E-2</v>
      </c>
      <c r="M3483" s="52">
        <f>IFERROR(_xll.qlIndexFixing(ONIndex3M,I3483,TRUE,_xll.ohTrigger(RecalcTrigger,Trigger3M)),NA())</f>
        <v>2.0041424076140402E-2</v>
      </c>
      <c r="N3483" s="52">
        <f>IFERROR(_xll.qlIndexFixing(Index6M,$H3483,TRUE,_xll.ohTrigger(RecalcTrigger,Trigger6M)),NA())</f>
        <v>2.1658863576873976E-2</v>
      </c>
      <c r="O3483" s="52">
        <f>IFERROR(_xll.qlIndexFixing(ONIndex6M,I3483,TRUE,_xll.ohTrigger(RecalcTrigger,Trigger6M)),NA())</f>
        <v>2.1540495503851176E-2</v>
      </c>
      <c r="P3483" s="52" t="e">
        <f>IFERROR(_xll.qlIndexFixing(Index1Y,$H3483,TRUE,_xll.ohTrigger(RecalcTrigger,Trigger1Y)),NA())</f>
        <v>#N/A</v>
      </c>
      <c r="Q3483" s="52">
        <f>IFERROR(_xll.qlIndexFixing(ONIndex1Y,I3483,TRUE,_xll.ohTrigger(RecalcTrigger,Trigger1Y)),NA())</f>
        <v>2.3317640269517881E-2</v>
      </c>
    </row>
    <row r="3484" spans="2:17" x14ac:dyDescent="0.2">
      <c r="B3484" s="46" t="s">
        <v>51</v>
      </c>
      <c r="D3484" s="49">
        <f>_xll.qlCalendarAdvance(LocalCalendar,$D3483,B3484,"f",FALSE)</f>
        <v>64070</v>
      </c>
      <c r="E3484" s="49">
        <f>_xll.qlInterestRateIndexValueDate(IndexON,D3484)</f>
        <v>64070</v>
      </c>
      <c r="F3484" s="52">
        <f>IFERROR(_xll.qlIndexFixing(IndexON,D3484,TRUE,_xll.ohTrigger(RecalcTrigger,TriggerON)),NA())</f>
        <v>1.6562018879353602E-2</v>
      </c>
      <c r="H3484" s="49">
        <f>_xll.qlCalendarAdvance(IborCalendar,$H3483,B3484,"f",FALSE)</f>
        <v>64048</v>
      </c>
      <c r="I3484" s="49">
        <f>_xll.qlInterestRateIndexValueDate(Index1M,$H3484)</f>
        <v>64052</v>
      </c>
      <c r="J3484" s="52">
        <f>IFERROR(_xll.qlIndexFixing(Index1M,$H3484,TRUE,_xll.ohTrigger(RecalcTrigger,Trigger1M)),NA())</f>
        <v>1.8522227833139265E-2</v>
      </c>
      <c r="K3484" s="52">
        <f>IFERROR(_xll.qlIndexFixing(ONIndex1M,I3484,TRUE,_xll.ohTrigger(RecalcTrigger,Trigger1M)),NA())</f>
        <v>1.8507948064927504E-2</v>
      </c>
      <c r="L3484" s="52">
        <f>IFERROR(_xll.qlIndexFixing(Index3M,H3484,TRUE,_xll.ohTrigger(RecalcTrigger,Trigger3M)),NA())</f>
        <v>2.0092274159292427E-2</v>
      </c>
      <c r="M3484" s="52">
        <f>IFERROR(_xll.qlIndexFixing(ONIndex3M,I3484,TRUE,_xll.ohTrigger(RecalcTrigger,Trigger3M)),NA())</f>
        <v>2.0041424076060466E-2</v>
      </c>
      <c r="N3484" s="52">
        <f>IFERROR(_xll.qlIndexFixing(Index6M,$H3484,TRUE,_xll.ohTrigger(RecalcTrigger,Trigger6M)),NA())</f>
        <v>2.1658864001769314E-2</v>
      </c>
      <c r="O3484" s="52">
        <f>IFERROR(_xll.qlIndexFixing(ONIndex6M,I3484,TRUE,_xll.ohTrigger(RecalcTrigger,Trigger6M)),NA())</f>
        <v>2.1540496067160575E-2</v>
      </c>
      <c r="P3484" s="52" t="e">
        <f>IFERROR(_xll.qlIndexFixing(Index1Y,$H3484,TRUE,_xll.ohTrigger(RecalcTrigger,Trigger1Y)),NA())</f>
        <v>#N/A</v>
      </c>
      <c r="Q3484" s="52">
        <f>IFERROR(_xll.qlIndexFixing(ONIndex1Y,I3484,TRUE,_xll.ohTrigger(RecalcTrigger,Trigger1Y)),NA())</f>
        <v>2.3317644559286421E-2</v>
      </c>
    </row>
    <row r="3485" spans="2:17" x14ac:dyDescent="0.2">
      <c r="B3485" s="46" t="s">
        <v>51</v>
      </c>
      <c r="D3485" s="49">
        <f>_xll.qlCalendarAdvance(LocalCalendar,$D3484,B3485,"f",FALSE)</f>
        <v>64077</v>
      </c>
      <c r="E3485" s="49">
        <f>_xll.qlInterestRateIndexValueDate(IndexON,D3485)</f>
        <v>64077</v>
      </c>
      <c r="F3485" s="52">
        <f>IFERROR(_xll.qlIndexFixing(IndexON,D3485,TRUE,_xll.ohTrigger(RecalcTrigger,TriggerON)),NA())</f>
        <v>1.6562018879353602E-2</v>
      </c>
      <c r="H3485" s="49">
        <f>_xll.qlCalendarAdvance(IborCalendar,$H3484,B3485,"f",FALSE)</f>
        <v>64055</v>
      </c>
      <c r="I3485" s="49">
        <f>_xll.qlInterestRateIndexValueDate(Index1M,$H3485)</f>
        <v>64059</v>
      </c>
      <c r="J3485" s="52">
        <f>IFERROR(_xll.qlIndexFixing(Index1M,$H3485,TRUE,_xll.ohTrigger(RecalcTrigger,Trigger1M)),NA())</f>
        <v>1.8522227833139265E-2</v>
      </c>
      <c r="K3485" s="52">
        <f>IFERROR(_xll.qlIndexFixing(ONIndex1M,I3485,TRUE,_xll.ohTrigger(RecalcTrigger,Trigger1M)),NA())</f>
        <v>1.8507948064767632E-2</v>
      </c>
      <c r="L3485" s="52">
        <f>IFERROR(_xll.qlIndexFixing(Index3M,H3485,TRUE,_xll.ohTrigger(RecalcTrigger,Trigger3M)),NA())</f>
        <v>2.0092274159292427E-2</v>
      </c>
      <c r="M3485" s="52">
        <f>IFERROR(_xll.qlIndexFixing(ONIndex3M,I3485,TRUE,_xll.ohTrigger(RecalcTrigger,Trigger3M)),NA())</f>
        <v>2.0041424076060466E-2</v>
      </c>
      <c r="N3485" s="52">
        <f>IFERROR(_xll.qlIndexFixing(Index6M,$H3485,TRUE,_xll.ohTrigger(RecalcTrigger,Trigger6M)),NA())</f>
        <v>2.1658864485501934E-2</v>
      </c>
      <c r="O3485" s="52">
        <f>IFERROR(_xll.qlIndexFixing(ONIndex6M,I3485,TRUE,_xll.ohTrigger(RecalcTrigger,Trigger6M)),NA())</f>
        <v>2.1540496712324497E-2</v>
      </c>
      <c r="P3485" s="52" t="e">
        <f>IFERROR(_xll.qlIndexFixing(Index1Y,$H3485,TRUE,_xll.ohTrigger(RecalcTrigger,Trigger1Y)),NA())</f>
        <v>#N/A</v>
      </c>
      <c r="Q3485" s="52">
        <f>IFERROR(_xll.qlIndexFixing(ONIndex1Y,I3485,TRUE,_xll.ohTrigger(RecalcTrigger,Trigger1Y)),NA())</f>
        <v>2.3317649473675317E-2</v>
      </c>
    </row>
    <row r="3486" spans="2:17" x14ac:dyDescent="0.2">
      <c r="B3486" s="46" t="s">
        <v>51</v>
      </c>
      <c r="D3486" s="49">
        <f>_xll.qlCalendarAdvance(LocalCalendar,$D3485,B3486,"f",FALSE)</f>
        <v>64084</v>
      </c>
      <c r="E3486" s="49">
        <f>_xll.qlInterestRateIndexValueDate(IndexON,D3486)</f>
        <v>64084</v>
      </c>
      <c r="F3486" s="52">
        <f>IFERROR(_xll.qlIndexFixing(IndexON,D3486,TRUE,_xll.ohTrigger(RecalcTrigger,TriggerON)),NA())</f>
        <v>1.6562018879353602E-2</v>
      </c>
      <c r="H3486" s="49">
        <f>_xll.qlCalendarAdvance(IborCalendar,$H3485,B3486,"f",FALSE)</f>
        <v>64062</v>
      </c>
      <c r="I3486" s="49">
        <f>_xll.qlInterestRateIndexValueDate(Index1M,$H3486)</f>
        <v>64067</v>
      </c>
      <c r="J3486" s="52">
        <f>IFERROR(_xll.qlIndexFixing(Index1M,$H3486,TRUE,_xll.ohTrigger(RecalcTrigger,Trigger1M)),NA())</f>
        <v>1.8522227833136687E-2</v>
      </c>
      <c r="K3486" s="52">
        <f>IFERROR(_xll.qlIndexFixing(ONIndex1M,I3486,TRUE,_xll.ohTrigger(RecalcTrigger,Trigger1M)),NA())</f>
        <v>1.8507948064847568E-2</v>
      </c>
      <c r="L3486" s="52">
        <f>IFERROR(_xll.qlIndexFixing(Index3M,H3486,TRUE,_xll.ohTrigger(RecalcTrigger,Trigger3M)),NA())</f>
        <v>2.0092274159291559E-2</v>
      </c>
      <c r="M3486" s="52">
        <f>IFERROR(_xll.qlIndexFixing(ONIndex3M,I3486,TRUE,_xll.ohTrigger(RecalcTrigger,Trigger3M)),NA())</f>
        <v>2.0041424076140402E-2</v>
      </c>
      <c r="N3486" s="52">
        <f>IFERROR(_xll.qlIndexFixing(Index6M,$H3486,TRUE,_xll.ohTrigger(RecalcTrigger,Trigger6M)),NA())</f>
        <v>2.1659514210208002E-2</v>
      </c>
      <c r="O3486" s="52">
        <f>IFERROR(_xll.qlIndexFixing(ONIndex6M,I3486,TRUE,_xll.ohTrigger(RecalcTrigger,Trigger6M)),NA())</f>
        <v>2.1540497434227035E-2</v>
      </c>
      <c r="P3486" s="52" t="e">
        <f>IFERROR(_xll.qlIndexFixing(Index1Y,$H3486,TRUE,_xll.ohTrigger(RecalcTrigger,Trigger1Y)),NA())</f>
        <v>#N/A</v>
      </c>
      <c r="Q3486" s="52">
        <f>IFERROR(_xll.qlIndexFixing(ONIndex1Y,I3486,TRUE,_xll.ohTrigger(RecalcTrigger,Trigger1Y)),NA())</f>
        <v>2.331765497127769E-2</v>
      </c>
    </row>
    <row r="3487" spans="2:17" x14ac:dyDescent="0.2">
      <c r="B3487" s="46" t="s">
        <v>51</v>
      </c>
      <c r="D3487" s="49">
        <f>_xll.qlCalendarAdvance(LocalCalendar,$D3486,B3487,"f",FALSE)</f>
        <v>64091</v>
      </c>
      <c r="E3487" s="49">
        <f>_xll.qlInterestRateIndexValueDate(IndexON,D3487)</f>
        <v>64091</v>
      </c>
      <c r="F3487" s="52">
        <f>IFERROR(_xll.qlIndexFixing(IndexON,D3487,TRUE,_xll.ohTrigger(RecalcTrigger,TriggerON)),NA())</f>
        <v>1.6562018879353602E-2</v>
      </c>
      <c r="H3487" s="49">
        <f>_xll.qlCalendarAdvance(IborCalendar,$H3486,B3487,"f",FALSE)</f>
        <v>64069</v>
      </c>
      <c r="I3487" s="49">
        <f>_xll.qlInterestRateIndexValueDate(Index1M,$H3487)</f>
        <v>64073</v>
      </c>
      <c r="J3487" s="52">
        <f>IFERROR(_xll.qlIndexFixing(Index1M,$H3487,TRUE,_xll.ohTrigger(RecalcTrigger,Trigger1M)),NA())</f>
        <v>1.852175160425773E-2</v>
      </c>
      <c r="K3487" s="52">
        <f>IFERROR(_xll.qlIndexFixing(ONIndex1M,I3487,TRUE,_xll.ohTrigger(RecalcTrigger,Trigger1M)),NA())</f>
        <v>1.8507948064847568E-2</v>
      </c>
      <c r="L3487" s="52">
        <f>IFERROR(_xll.qlIndexFixing(Index3M,H3487,TRUE,_xll.ohTrigger(RecalcTrigger,Trigger3M)),NA())</f>
        <v>2.0092274159291559E-2</v>
      </c>
      <c r="M3487" s="52">
        <f>IFERROR(_xll.qlIndexFixing(ONIndex3M,I3487,TRUE,_xll.ohTrigger(RecalcTrigger,Trigger3M)),NA())</f>
        <v>2.0041424076140402E-2</v>
      </c>
      <c r="N3487" s="52">
        <f>IFERROR(_xll.qlIndexFixing(Index6M,$H3487,TRUE,_xll.ohTrigger(RecalcTrigger,Trigger6M)),NA())</f>
        <v>2.1658216253206082E-2</v>
      </c>
      <c r="O3487" s="52">
        <f>IFERROR(_xll.qlIndexFixing(ONIndex6M,I3487,TRUE,_xll.ohTrigger(RecalcTrigger,Trigger6M)),NA())</f>
        <v>2.1540497964602778E-2</v>
      </c>
      <c r="P3487" s="52" t="e">
        <f>IFERROR(_xll.qlIndexFixing(Index1Y,$H3487,TRUE,_xll.ohTrigger(RecalcTrigger,Trigger1Y)),NA())</f>
        <v>#N/A</v>
      </c>
      <c r="Q3487" s="52">
        <f>IFERROR(_xll.qlIndexFixing(ONIndex1Y,I3487,TRUE,_xll.ohTrigger(RecalcTrigger,Trigger1Y)),NA())</f>
        <v>2.331765901124605E-2</v>
      </c>
    </row>
    <row r="3488" spans="2:17" x14ac:dyDescent="0.2">
      <c r="B3488" s="46" t="s">
        <v>51</v>
      </c>
      <c r="D3488" s="49">
        <f>_xll.qlCalendarAdvance(LocalCalendar,$D3487,B3488,"f",FALSE)</f>
        <v>64098</v>
      </c>
      <c r="E3488" s="49">
        <f>_xll.qlInterestRateIndexValueDate(IndexON,D3488)</f>
        <v>64098</v>
      </c>
      <c r="F3488" s="52">
        <f>IFERROR(_xll.qlIndexFixing(IndexON,D3488,TRUE,_xll.ohTrigger(RecalcTrigger,TriggerON)),NA())</f>
        <v>1.6562018879353602E-2</v>
      </c>
      <c r="H3488" s="49">
        <f>_xll.qlCalendarAdvance(IborCalendar,$H3487,B3488,"f",FALSE)</f>
        <v>64076</v>
      </c>
      <c r="I3488" s="49">
        <f>_xll.qlInterestRateIndexValueDate(Index1M,$H3488)</f>
        <v>64080</v>
      </c>
      <c r="J3488" s="52">
        <f>IFERROR(_xll.qlIndexFixing(Index1M,$H3488,TRUE,_xll.ohTrigger(RecalcTrigger,Trigger1M)),NA())</f>
        <v>1.8521751604255066E-2</v>
      </c>
      <c r="K3488" s="52">
        <f>IFERROR(_xll.qlIndexFixing(ONIndex1M,I3488,TRUE,_xll.ohTrigger(RecalcTrigger,Trigger1M)),NA())</f>
        <v>1.8507948064847568E-2</v>
      </c>
      <c r="L3488" s="52">
        <f>IFERROR(_xll.qlIndexFixing(Index3M,H3488,TRUE,_xll.ohTrigger(RecalcTrigger,Trigger3M)),NA())</f>
        <v>2.0092274159292427E-2</v>
      </c>
      <c r="M3488" s="52">
        <f>IFERROR(_xll.qlIndexFixing(ONIndex3M,I3488,TRUE,_xll.ohTrigger(RecalcTrigger,Trigger3M)),NA())</f>
        <v>2.0041424076060466E-2</v>
      </c>
      <c r="N3488" s="52">
        <f>IFERROR(_xll.qlIndexFixing(Index6M,$H3488,TRUE,_xll.ohTrigger(RecalcTrigger,Trigger6M)),NA())</f>
        <v>2.1658216699135278E-2</v>
      </c>
      <c r="O3488" s="52">
        <f>IFERROR(_xll.qlIndexFixing(ONIndex6M,I3488,TRUE,_xll.ohTrigger(RecalcTrigger,Trigger6M)),NA())</f>
        <v>2.1540498571557265E-2</v>
      </c>
      <c r="P3488" s="52" t="e">
        <f>IFERROR(_xll.qlIndexFixing(Index1Y,$H3488,TRUE,_xll.ohTrigger(RecalcTrigger,Trigger1Y)),NA())</f>
        <v>#N/A</v>
      </c>
      <c r="Q3488" s="52">
        <f>IFERROR(_xll.qlIndexFixing(ONIndex1Y,I3488,TRUE,_xll.ohTrigger(RecalcTrigger,Trigger1Y)),NA())</f>
        <v>2.3317663634108143E-2</v>
      </c>
    </row>
    <row r="3489" spans="2:17" x14ac:dyDescent="0.2">
      <c r="B3489" s="46" t="s">
        <v>51</v>
      </c>
      <c r="D3489" s="49">
        <f>_xll.qlCalendarAdvance(LocalCalendar,$D3488,B3489,"f",FALSE)</f>
        <v>64105</v>
      </c>
      <c r="E3489" s="49">
        <f>_xll.qlInterestRateIndexValueDate(IndexON,D3489)</f>
        <v>64105</v>
      </c>
      <c r="F3489" s="52">
        <f>IFERROR(_xll.qlIndexFixing(IndexON,D3489,TRUE,_xll.ohTrigger(RecalcTrigger,TriggerON)),NA())</f>
        <v>1.6562018879380247E-2</v>
      </c>
      <c r="H3489" s="49">
        <f>_xll.qlCalendarAdvance(IborCalendar,$H3488,B3489,"f",FALSE)</f>
        <v>64083</v>
      </c>
      <c r="I3489" s="49">
        <f>_xll.qlInterestRateIndexValueDate(Index1M,$H3489)</f>
        <v>64087</v>
      </c>
      <c r="J3489" s="52">
        <f>IFERROR(_xll.qlIndexFixing(Index1M,$H3489,TRUE,_xll.ohTrigger(RecalcTrigger,Trigger1M)),NA())</f>
        <v>1.8521751604252401E-2</v>
      </c>
      <c r="K3489" s="52">
        <f>IFERROR(_xll.qlIndexFixing(ONIndex1M,I3489,TRUE,_xll.ohTrigger(RecalcTrigger,Trigger1M)),NA())</f>
        <v>1.8507948064847568E-2</v>
      </c>
      <c r="L3489" s="52">
        <f>IFERROR(_xll.qlIndexFixing(Index3M,H3489,TRUE,_xll.ohTrigger(RecalcTrigger,Trigger3M)),NA())</f>
        <v>2.0092274159291559E-2</v>
      </c>
      <c r="M3489" s="52">
        <f>IFERROR(_xll.qlIndexFixing(ONIndex3M,I3489,TRUE,_xll.ohTrigger(RecalcTrigger,Trigger3M)),NA())</f>
        <v>2.0041424076140402E-2</v>
      </c>
      <c r="N3489" s="52">
        <f>IFERROR(_xll.qlIndexFixing(Index6M,$H3489,TRUE,_xll.ohTrigger(RecalcTrigger,Trigger6M)),NA())</f>
        <v>2.1658217132165938E-2</v>
      </c>
      <c r="O3489" s="52">
        <f>IFERROR(_xll.qlIndexFixing(ONIndex6M,I3489,TRUE,_xll.ohTrigger(RecalcTrigger,Trigger6M)),NA())</f>
        <v>2.1540499165721982E-2</v>
      </c>
      <c r="P3489" s="52" t="e">
        <f>IFERROR(_xll.qlIndexFixing(Index1Y,$H3489,TRUE,_xll.ohTrigger(RecalcTrigger,Trigger1Y)),NA())</f>
        <v>#N/A</v>
      </c>
      <c r="Q3489" s="52">
        <f>IFERROR(_xll.qlIndexFixing(ONIndex1Y,I3489,TRUE,_xll.ohTrigger(RecalcTrigger,Trigger1Y)),NA())</f>
        <v>2.3317668159927862E-2</v>
      </c>
    </row>
    <row r="3490" spans="2:17" x14ac:dyDescent="0.2">
      <c r="B3490" s="46" t="s">
        <v>51</v>
      </c>
      <c r="D3490" s="49">
        <f>_xll.qlCalendarAdvance(LocalCalendar,$D3489,B3490,"f",FALSE)</f>
        <v>64112</v>
      </c>
      <c r="E3490" s="49">
        <f>_xll.qlInterestRateIndexValueDate(IndexON,D3490)</f>
        <v>64112</v>
      </c>
      <c r="F3490" s="52">
        <f>IFERROR(_xll.qlIndexFixing(IndexON,D3490,TRUE,_xll.ohTrigger(RecalcTrigger,TriggerON)),NA())</f>
        <v>1.6562018879380247E-2</v>
      </c>
      <c r="H3490" s="49">
        <f>_xll.qlCalendarAdvance(IborCalendar,$H3489,B3490,"f",FALSE)</f>
        <v>64090</v>
      </c>
      <c r="I3490" s="49">
        <f>_xll.qlInterestRateIndexValueDate(Index1M,$H3490)</f>
        <v>64094</v>
      </c>
      <c r="J3490" s="52">
        <f>IFERROR(_xll.qlIndexFixing(Index1M,$H3490,TRUE,_xll.ohTrigger(RecalcTrigger,Trigger1M)),NA())</f>
        <v>1.8521751604255066E-2</v>
      </c>
      <c r="K3490" s="52">
        <f>IFERROR(_xll.qlIndexFixing(ONIndex1M,I3490,TRUE,_xll.ohTrigger(RecalcTrigger,Trigger1M)),NA())</f>
        <v>1.8507948064927504E-2</v>
      </c>
      <c r="L3490" s="52">
        <f>IFERROR(_xll.qlIndexFixing(Index3M,H3490,TRUE,_xll.ohTrigger(RecalcTrigger,Trigger3M)),NA())</f>
        <v>2.0092274159292427E-2</v>
      </c>
      <c r="M3490" s="52">
        <f>IFERROR(_xll.qlIndexFixing(ONIndex3M,I3490,TRUE,_xll.ohTrigger(RecalcTrigger,Trigger3M)),NA())</f>
        <v>2.0041424076140402E-2</v>
      </c>
      <c r="N3490" s="52">
        <f>IFERROR(_xll.qlIndexFixing(Index6M,$H3490,TRUE,_xll.ohTrigger(RecalcTrigger,Trigger6M)),NA())</f>
        <v>2.1658217552297628E-2</v>
      </c>
      <c r="O3490" s="52">
        <f>IFERROR(_xll.qlIndexFixing(ONIndex6M,I3490,TRUE,_xll.ohTrigger(RecalcTrigger,Trigger6M)),NA())</f>
        <v>2.1540499747256803E-2</v>
      </c>
      <c r="P3490" s="52" t="e">
        <f>IFERROR(_xll.qlIndexFixing(Index1Y,$H3490,TRUE,_xll.ohTrigger(RecalcTrigger,Trigger1Y)),NA())</f>
        <v>#N/A</v>
      </c>
      <c r="Q3490" s="52">
        <f>IFERROR(_xll.qlIndexFixing(ONIndex1Y,I3490,TRUE,_xll.ohTrigger(RecalcTrigger,Trigger1Y)),NA())</f>
        <v>2.3317672588545335E-2</v>
      </c>
    </row>
    <row r="3491" spans="2:17" x14ac:dyDescent="0.2">
      <c r="B3491" s="46" t="s">
        <v>51</v>
      </c>
      <c r="D3491" s="49">
        <f>_xll.qlCalendarAdvance(LocalCalendar,$D3490,B3491,"f",FALSE)</f>
        <v>64119</v>
      </c>
      <c r="E3491" s="49">
        <f>_xll.qlInterestRateIndexValueDate(IndexON,D3491)</f>
        <v>64119</v>
      </c>
      <c r="F3491" s="52">
        <f>IFERROR(_xll.qlIndexFixing(IndexON,D3491,TRUE,_xll.ohTrigger(RecalcTrigger,TriggerON)),NA())</f>
        <v>1.6562018879353602E-2</v>
      </c>
      <c r="H3491" s="49">
        <f>_xll.qlCalendarAdvance(IborCalendar,$H3490,B3491,"f",FALSE)</f>
        <v>64097</v>
      </c>
      <c r="I3491" s="49">
        <f>_xll.qlInterestRateIndexValueDate(Index1M,$H3491)</f>
        <v>64101</v>
      </c>
      <c r="J3491" s="52">
        <f>IFERROR(_xll.qlIndexFixing(Index1M,$H3491,TRUE,_xll.ohTrigger(RecalcTrigger,Trigger1M)),NA())</f>
        <v>1.8522227833139265E-2</v>
      </c>
      <c r="K3491" s="52">
        <f>IFERROR(_xll.qlIndexFixing(ONIndex1M,I3491,TRUE,_xll.ohTrigger(RecalcTrigger,Trigger1M)),NA())</f>
        <v>1.850794806500744E-2</v>
      </c>
      <c r="L3491" s="52">
        <f>IFERROR(_xll.qlIndexFixing(Index3M,H3491,TRUE,_xll.ohTrigger(RecalcTrigger,Trigger3M)),NA())</f>
        <v>2.0092274159291559E-2</v>
      </c>
      <c r="M3491" s="52">
        <f>IFERROR(_xll.qlIndexFixing(ONIndex3M,I3491,TRUE,_xll.ohTrigger(RecalcTrigger,Trigger3M)),NA())</f>
        <v>2.0041424076140402E-2</v>
      </c>
      <c r="N3491" s="52">
        <f>IFERROR(_xll.qlIndexFixing(Index6M,$H3491,TRUE,_xll.ohTrigger(RecalcTrigger,Trigger6M)),NA())</f>
        <v>2.1659516300323325E-2</v>
      </c>
      <c r="O3491" s="52">
        <f>IFERROR(_xll.qlIndexFixing(ONIndex6M,I3491,TRUE,_xll.ohTrigger(RecalcTrigger,Trigger6M)),NA())</f>
        <v>2.1540500316001854E-2</v>
      </c>
      <c r="P3491" s="52" t="e">
        <f>IFERROR(_xll.qlIndexFixing(Index1Y,$H3491,TRUE,_xll.ohTrigger(RecalcTrigger,Trigger1Y)),NA())</f>
        <v>#N/A</v>
      </c>
      <c r="Q3491" s="52">
        <f>IFERROR(_xll.qlIndexFixing(ONIndex1Y,I3491,TRUE,_xll.ohTrigger(RecalcTrigger,Trigger1Y)),NA())</f>
        <v>2.3317676919960562E-2</v>
      </c>
    </row>
    <row r="3492" spans="2:17" x14ac:dyDescent="0.2">
      <c r="B3492" s="46" t="s">
        <v>51</v>
      </c>
      <c r="D3492" s="49">
        <f>_xll.qlCalendarAdvance(LocalCalendar,$D3491,B3492,"f",FALSE)</f>
        <v>64126</v>
      </c>
      <c r="E3492" s="49">
        <f>_xll.qlInterestRateIndexValueDate(IndexON,D3492)</f>
        <v>64126</v>
      </c>
      <c r="F3492" s="52">
        <f>IFERROR(_xll.qlIndexFixing(IndexON,D3492,TRUE,_xll.ohTrigger(RecalcTrigger,TriggerON)),NA())</f>
        <v>1.6562018879380247E-2</v>
      </c>
      <c r="H3492" s="49">
        <f>_xll.qlCalendarAdvance(IborCalendar,$H3491,B3492,"f",FALSE)</f>
        <v>64104</v>
      </c>
      <c r="I3492" s="49">
        <f>_xll.qlInterestRateIndexValueDate(Index1M,$H3492)</f>
        <v>64108</v>
      </c>
      <c r="J3492" s="52">
        <f>IFERROR(_xll.qlIndexFixing(Index1M,$H3492,TRUE,_xll.ohTrigger(RecalcTrigger,Trigger1M)),NA())</f>
        <v>1.8522227833136687E-2</v>
      </c>
      <c r="K3492" s="52">
        <f>IFERROR(_xll.qlIndexFixing(ONIndex1M,I3492,TRUE,_xll.ohTrigger(RecalcTrigger,Trigger1M)),NA())</f>
        <v>1.8507948064847568E-2</v>
      </c>
      <c r="L3492" s="52">
        <f>IFERROR(_xll.qlIndexFixing(Index3M,H3492,TRUE,_xll.ohTrigger(RecalcTrigger,Trigger3M)),NA())</f>
        <v>2.0092274159292427E-2</v>
      </c>
      <c r="M3492" s="52">
        <f>IFERROR(_xll.qlIndexFixing(ONIndex3M,I3492,TRUE,_xll.ohTrigger(RecalcTrigger,Trigger3M)),NA())</f>
        <v>2.0041424076140402E-2</v>
      </c>
      <c r="N3492" s="52">
        <f>IFERROR(_xll.qlIndexFixing(Index6M,$H3492,TRUE,_xll.ohTrigger(RecalcTrigger,Trigger6M)),NA())</f>
        <v>2.1658867510446576E-2</v>
      </c>
      <c r="O3492" s="52">
        <f>IFERROR(_xll.qlIndexFixing(ONIndex6M,I3492,TRUE,_xll.ohTrigger(RecalcTrigger,Trigger6M)),NA())</f>
        <v>2.15405008718772E-2</v>
      </c>
      <c r="P3492" s="52" t="e">
        <f>IFERROR(_xll.qlIndexFixing(Index1Y,$H3492,TRUE,_xll.ohTrigger(RecalcTrigger,Trigger1Y)),NA())</f>
        <v>#N/A</v>
      </c>
      <c r="Q3492" s="52">
        <f>IFERROR(_xll.qlIndexFixing(ONIndex1Y,I3492,TRUE,_xll.ohTrigger(RecalcTrigger,Trigger1Y)),NA())</f>
        <v>2.3317681154093606E-2</v>
      </c>
    </row>
    <row r="3493" spans="2:17" x14ac:dyDescent="0.2">
      <c r="B3493" s="46" t="s">
        <v>51</v>
      </c>
      <c r="D3493" s="49">
        <f>_xll.qlCalendarAdvance(LocalCalendar,$D3492,B3493,"f",FALSE)</f>
        <v>64133</v>
      </c>
      <c r="E3493" s="49">
        <f>_xll.qlInterestRateIndexValueDate(IndexON,D3493)</f>
        <v>64133</v>
      </c>
      <c r="F3493" s="52">
        <f>IFERROR(_xll.qlIndexFixing(IndexON,D3493,TRUE,_xll.ohTrigger(RecalcTrigger,TriggerON)),NA())</f>
        <v>1.6562018879353602E-2</v>
      </c>
      <c r="H3493" s="49">
        <f>_xll.qlCalendarAdvance(IborCalendar,$H3492,B3493,"f",FALSE)</f>
        <v>64111</v>
      </c>
      <c r="I3493" s="49">
        <f>_xll.qlInterestRateIndexValueDate(Index1M,$H3493)</f>
        <v>64115</v>
      </c>
      <c r="J3493" s="52">
        <f>IFERROR(_xll.qlIndexFixing(Index1M,$H3493,TRUE,_xll.ohTrigger(RecalcTrigger,Trigger1M)),NA())</f>
        <v>1.8522227833139265E-2</v>
      </c>
      <c r="K3493" s="52">
        <f>IFERROR(_xll.qlIndexFixing(ONIndex1M,I3493,TRUE,_xll.ohTrigger(RecalcTrigger,Trigger1M)),NA())</f>
        <v>1.8507948064927504E-2</v>
      </c>
      <c r="L3493" s="52">
        <f>IFERROR(_xll.qlIndexFixing(Index3M,H3493,TRUE,_xll.ohTrigger(RecalcTrigger,Trigger3M)),NA())</f>
        <v>2.0092274159291559E-2</v>
      </c>
      <c r="M3493" s="52">
        <f>IFERROR(_xll.qlIndexFixing(ONIndex3M,I3493,TRUE,_xll.ohTrigger(RecalcTrigger,Trigger3M)),NA())</f>
        <v>2.0041424076140402E-2</v>
      </c>
      <c r="N3493" s="52">
        <f>IFERROR(_xll.qlIndexFixing(Index6M,$H3493,TRUE,_xll.ohTrigger(RecalcTrigger,Trigger6M)),NA())</f>
        <v>2.1658867890983046E-2</v>
      </c>
      <c r="O3493" s="52">
        <f>IFERROR(_xll.qlIndexFixing(ONIndex6M,I3493,TRUE,_xll.ohTrigger(RecalcTrigger,Trigger6M)),NA())</f>
        <v>2.1540501414962776E-2</v>
      </c>
      <c r="P3493" s="52" t="e">
        <f>IFERROR(_xll.qlIndexFixing(Index1Y,$H3493,TRUE,_xll.ohTrigger(RecalcTrigger,Trigger1Y)),NA())</f>
        <v>#N/A</v>
      </c>
      <c r="Q3493" s="52">
        <f>IFERROR(_xll.qlIndexFixing(ONIndex1Y,I3493,TRUE,_xll.ohTrigger(RecalcTrigger,Trigger1Y)),NA())</f>
        <v>2.3317685291264212E-2</v>
      </c>
    </row>
    <row r="3494" spans="2:17" x14ac:dyDescent="0.2">
      <c r="B3494" s="46" t="s">
        <v>51</v>
      </c>
      <c r="D3494" s="49">
        <f>_xll.qlCalendarAdvance(LocalCalendar,$D3493,B3494,"f",FALSE)</f>
        <v>64140</v>
      </c>
      <c r="E3494" s="49">
        <f>_xll.qlInterestRateIndexValueDate(IndexON,D3494)</f>
        <v>64140</v>
      </c>
      <c r="F3494" s="52">
        <f>IFERROR(_xll.qlIndexFixing(IndexON,D3494,TRUE,_xll.ohTrigger(RecalcTrigger,TriggerON)),NA())</f>
        <v>1.6562018879380247E-2</v>
      </c>
      <c r="H3494" s="49">
        <f>_xll.qlCalendarAdvance(IborCalendar,$H3493,B3494,"f",FALSE)</f>
        <v>64118</v>
      </c>
      <c r="I3494" s="49">
        <f>_xll.qlInterestRateIndexValueDate(Index1M,$H3494)</f>
        <v>64122</v>
      </c>
      <c r="J3494" s="52">
        <f>IFERROR(_xll.qlIndexFixing(Index1M,$H3494,TRUE,_xll.ohTrigger(RecalcTrigger,Trigger1M)),NA())</f>
        <v>1.8522227833136687E-2</v>
      </c>
      <c r="K3494" s="52">
        <f>IFERROR(_xll.qlIndexFixing(ONIndex1M,I3494,TRUE,_xll.ohTrigger(RecalcTrigger,Trigger1M)),NA())</f>
        <v>1.8507948064847568E-2</v>
      </c>
      <c r="L3494" s="52">
        <f>IFERROR(_xll.qlIndexFixing(Index3M,H3494,TRUE,_xll.ohTrigger(RecalcTrigger,Trigger3M)),NA())</f>
        <v>2.0092274159291559E-2</v>
      </c>
      <c r="M3494" s="52">
        <f>IFERROR(_xll.qlIndexFixing(ONIndex3M,I3494,TRUE,_xll.ohTrigger(RecalcTrigger,Trigger3M)),NA())</f>
        <v>2.0041424076140402E-2</v>
      </c>
      <c r="N3494" s="52">
        <f>IFERROR(_xll.qlIndexFixing(Index6M,$H3494,TRUE,_xll.ohTrigger(RecalcTrigger,Trigger6M)),NA())</f>
        <v>2.1658868258620272E-2</v>
      </c>
      <c r="O3494" s="52">
        <f>IFERROR(_xll.qlIndexFixing(ONIndex6M,I3494,TRUE,_xll.ohTrigger(RecalcTrigger,Trigger6M)),NA())</f>
        <v>2.1540501945338519E-2</v>
      </c>
      <c r="P3494" s="52" t="e">
        <f>IFERROR(_xll.qlIndexFixing(Index1Y,$H3494,TRUE,_xll.ohTrigger(RecalcTrigger,Trigger1Y)),NA())</f>
        <v>#N/A</v>
      </c>
      <c r="Q3494" s="52">
        <f>IFERROR(_xll.qlIndexFixing(ONIndex1Y,I3494,TRUE,_xll.ohTrigger(RecalcTrigger,Trigger1Y)),NA())</f>
        <v>2.33176893310727E-2</v>
      </c>
    </row>
    <row r="3495" spans="2:17" x14ac:dyDescent="0.2">
      <c r="B3495" s="46" t="s">
        <v>51</v>
      </c>
      <c r="D3495" s="49">
        <f>_xll.qlCalendarAdvance(LocalCalendar,$D3494,B3495,"f",FALSE)</f>
        <v>64147</v>
      </c>
      <c r="E3495" s="49">
        <f>_xll.qlInterestRateIndexValueDate(IndexON,D3495)</f>
        <v>64147</v>
      </c>
      <c r="F3495" s="52">
        <f>IFERROR(_xll.qlIndexFixing(IndexON,D3495,TRUE,_xll.ohTrigger(RecalcTrigger,TriggerON)),NA())</f>
        <v>1.6562018879353602E-2</v>
      </c>
      <c r="H3495" s="49">
        <f>_xll.qlCalendarAdvance(IborCalendar,$H3494,B3495,"f",FALSE)</f>
        <v>64125</v>
      </c>
      <c r="I3495" s="49">
        <f>_xll.qlInterestRateIndexValueDate(Index1M,$H3495)</f>
        <v>64129</v>
      </c>
      <c r="J3495" s="52">
        <f>IFERROR(_xll.qlIndexFixing(Index1M,$H3495,TRUE,_xll.ohTrigger(RecalcTrigger,Trigger1M)),NA())</f>
        <v>1.8522227833136687E-2</v>
      </c>
      <c r="K3495" s="52">
        <f>IFERROR(_xll.qlIndexFixing(ONIndex1M,I3495,TRUE,_xll.ohTrigger(RecalcTrigger,Trigger1M)),NA())</f>
        <v>1.8507948064847568E-2</v>
      </c>
      <c r="L3495" s="52">
        <f>IFERROR(_xll.qlIndexFixing(Index3M,H3495,TRUE,_xll.ohTrigger(RecalcTrigger,Trigger3M)),NA())</f>
        <v>2.0092274159292427E-2</v>
      </c>
      <c r="M3495" s="52">
        <f>IFERROR(_xll.qlIndexFixing(ONIndex3M,I3495,TRUE,_xll.ohTrigger(RecalcTrigger,Trigger3M)),NA())</f>
        <v>2.0041424076060466E-2</v>
      </c>
      <c r="N3495" s="52">
        <f>IFERROR(_xll.qlIndexFixing(Index6M,$H3495,TRUE,_xll.ohTrigger(RecalcTrigger,Trigger6M)),NA())</f>
        <v>2.1658868613358251E-2</v>
      </c>
      <c r="O3495" s="52">
        <f>IFERROR(_xll.qlIndexFixing(ONIndex6M,I3495,TRUE,_xll.ohTrigger(RecalcTrigger,Trigger6M)),NA())</f>
        <v>2.1540502463084366E-2</v>
      </c>
      <c r="P3495" s="52" t="e">
        <f>IFERROR(_xll.qlIndexFixing(Index1Y,$H3495,TRUE,_xll.ohTrigger(RecalcTrigger,Trigger1Y)),NA())</f>
        <v>#N/A</v>
      </c>
      <c r="Q3495" s="52">
        <f>IFERROR(_xll.qlIndexFixing(ONIndex1Y,I3495,TRUE,_xll.ohTrigger(RecalcTrigger,Trigger1Y)),NA())</f>
        <v>2.3317693273838813E-2</v>
      </c>
    </row>
    <row r="3496" spans="2:17" x14ac:dyDescent="0.2">
      <c r="B3496" s="46" t="s">
        <v>51</v>
      </c>
      <c r="D3496" s="49">
        <f>_xll.qlCalendarAdvance(LocalCalendar,$D3495,B3496,"f",FALSE)</f>
        <v>64154</v>
      </c>
      <c r="E3496" s="49">
        <f>_xll.qlInterestRateIndexValueDate(IndexON,D3496)</f>
        <v>64154</v>
      </c>
      <c r="F3496" s="52">
        <f>IFERROR(_xll.qlIndexFixing(IndexON,D3496,TRUE,_xll.ohTrigger(RecalcTrigger,TriggerON)),NA())</f>
        <v>1.6562018879380247E-2</v>
      </c>
      <c r="H3496" s="49">
        <f>_xll.qlCalendarAdvance(IborCalendar,$H3495,B3496,"f",FALSE)</f>
        <v>64132</v>
      </c>
      <c r="I3496" s="49">
        <f>_xll.qlInterestRateIndexValueDate(Index1M,$H3496)</f>
        <v>64136</v>
      </c>
      <c r="J3496" s="52">
        <f>IFERROR(_xll.qlIndexFixing(Index1M,$H3496,TRUE,_xll.ohTrigger(RecalcTrigger,Trigger1M)),NA())</f>
        <v>1.8522227833139265E-2</v>
      </c>
      <c r="K3496" s="52">
        <f>IFERROR(_xll.qlIndexFixing(ONIndex1M,I3496,TRUE,_xll.ohTrigger(RecalcTrigger,Trigger1M)),NA())</f>
        <v>1.8507948064927504E-2</v>
      </c>
      <c r="L3496" s="52">
        <f>IFERROR(_xll.qlIndexFixing(Index3M,H3496,TRUE,_xll.ohTrigger(RecalcTrigger,Trigger3M)),NA())</f>
        <v>2.0092274159291559E-2</v>
      </c>
      <c r="M3496" s="52">
        <f>IFERROR(_xll.qlIndexFixing(ONIndex3M,I3496,TRUE,_xll.ohTrigger(RecalcTrigger,Trigger3M)),NA())</f>
        <v>2.0041424076060466E-2</v>
      </c>
      <c r="N3496" s="52">
        <f>IFERROR(_xll.qlIndexFixing(Index6M,$H3496,TRUE,_xll.ohTrigger(RecalcTrigger,Trigger6M)),NA())</f>
        <v>2.1658868955195677E-2</v>
      </c>
      <c r="O3496" s="52">
        <f>IFERROR(_xll.qlIndexFixing(ONIndex6M,I3496,TRUE,_xll.ohTrigger(RecalcTrigger,Trigger6M)),NA())</f>
        <v>2.154050296788057E-2</v>
      </c>
      <c r="P3496" s="52" t="e">
        <f>IFERROR(_xll.qlIndexFixing(Index1Y,$H3496,TRUE,_xll.ohTrigger(RecalcTrigger,Trigger1Y)),NA())</f>
        <v>#N/A</v>
      </c>
      <c r="Q3496" s="52">
        <f>IFERROR(_xll.qlIndexFixing(ONIndex1Y,I3496,TRUE,_xll.ohTrigger(RecalcTrigger,Trigger1Y)),NA())</f>
        <v>2.3317697119322744E-2</v>
      </c>
    </row>
    <row r="3497" spans="2:17" x14ac:dyDescent="0.2">
      <c r="B3497" s="46" t="s">
        <v>51</v>
      </c>
      <c r="D3497" s="49">
        <f>_xll.qlCalendarAdvance(LocalCalendar,$D3496,B3497,"f",FALSE)</f>
        <v>64161</v>
      </c>
      <c r="E3497" s="49">
        <f>_xll.qlInterestRateIndexValueDate(IndexON,D3497)</f>
        <v>64161</v>
      </c>
      <c r="F3497" s="52">
        <f>IFERROR(_xll.qlIndexFixing(IndexON,D3497,TRUE,_xll.ohTrigger(RecalcTrigger,TriggerON)),NA())</f>
        <v>1.6562399840562847E-2</v>
      </c>
      <c r="H3497" s="49">
        <f>_xll.qlCalendarAdvance(IborCalendar,$H3496,B3497,"f",FALSE)</f>
        <v>64139</v>
      </c>
      <c r="I3497" s="49">
        <f>_xll.qlInterestRateIndexValueDate(Index1M,$H3497)</f>
        <v>64143</v>
      </c>
      <c r="J3497" s="52">
        <f>IFERROR(_xll.qlIndexFixing(Index1M,$H3497,TRUE,_xll.ohTrigger(RecalcTrigger,Trigger1M)),NA())</f>
        <v>1.8522227833139265E-2</v>
      </c>
      <c r="K3497" s="52">
        <f>IFERROR(_xll.qlIndexFixing(ONIndex1M,I3497,TRUE,_xll.ohTrigger(RecalcTrigger,Trigger1M)),NA())</f>
        <v>1.8507948064927504E-2</v>
      </c>
      <c r="L3497" s="52">
        <f>IFERROR(_xll.qlIndexFixing(Index3M,H3497,TRUE,_xll.ohTrigger(RecalcTrigger,Trigger3M)),NA())</f>
        <v>2.0092274159292427E-2</v>
      </c>
      <c r="M3497" s="52">
        <f>IFERROR(_xll.qlIndexFixing(ONIndex3M,I3497,TRUE,_xll.ohTrigger(RecalcTrigger,Trigger3M)),NA())</f>
        <v>2.0041424076220338E-2</v>
      </c>
      <c r="N3497" s="52">
        <f>IFERROR(_xll.qlIndexFixing(Index6M,$H3497,TRUE,_xll.ohTrigger(RecalcTrigger,Trigger6M)),NA())</f>
        <v>2.1658869284134293E-2</v>
      </c>
      <c r="O3497" s="52">
        <f>IFERROR(_xll.qlIndexFixing(ONIndex6M,I3497,TRUE,_xll.ohTrigger(RecalcTrigger,Trigger6M)),NA())</f>
        <v>2.1540503460126814E-2</v>
      </c>
      <c r="P3497" s="52" t="e">
        <f>IFERROR(_xll.qlIndexFixing(Index1Y,$H3497,TRUE,_xll.ohTrigger(RecalcTrigger,Trigger1Y)),NA())</f>
        <v>#N/A</v>
      </c>
      <c r="Q3497" s="52">
        <f>IFERROR(_xll.qlIndexFixing(ONIndex1Y,I3497,TRUE,_xll.ohTrigger(RecalcTrigger,Trigger1Y)),NA())</f>
        <v>2.3317700867684366E-2</v>
      </c>
    </row>
    <row r="3498" spans="2:17" x14ac:dyDescent="0.2">
      <c r="B3498" s="46" t="s">
        <v>51</v>
      </c>
      <c r="D3498" s="49">
        <f>_xll.qlCalendarAdvance(LocalCalendar,$D3497,B3498,"f",FALSE)</f>
        <v>64168</v>
      </c>
      <c r="E3498" s="49">
        <f>_xll.qlInterestRateIndexValueDate(IndexON,D3498)</f>
        <v>64168</v>
      </c>
      <c r="F3498" s="52">
        <f>IFERROR(_xll.qlIndexFixing(IndexON,D3498,TRUE,_xll.ohTrigger(RecalcTrigger,TriggerON)),NA())</f>
        <v>1.6562018879353602E-2</v>
      </c>
      <c r="H3498" s="49">
        <f>_xll.qlCalendarAdvance(IborCalendar,$H3497,B3498,"f",FALSE)</f>
        <v>64146</v>
      </c>
      <c r="I3498" s="49">
        <f>_xll.qlInterestRateIndexValueDate(Index1M,$H3498)</f>
        <v>64150</v>
      </c>
      <c r="J3498" s="52">
        <f>IFERROR(_xll.qlIndexFixing(Index1M,$H3498,TRUE,_xll.ohTrigger(RecalcTrigger,Trigger1M)),NA())</f>
        <v>1.8522227833139265E-2</v>
      </c>
      <c r="K3498" s="52">
        <f>IFERROR(_xll.qlIndexFixing(ONIndex1M,I3498,TRUE,_xll.ohTrigger(RecalcTrigger,Trigger1M)),NA())</f>
        <v>1.8507948064927504E-2</v>
      </c>
      <c r="L3498" s="52">
        <f>IFERROR(_xll.qlIndexFixing(Index3M,H3498,TRUE,_xll.ohTrigger(RecalcTrigger,Trigger3M)),NA())</f>
        <v>2.0092274159292427E-2</v>
      </c>
      <c r="M3498" s="52">
        <f>IFERROR(_xll.qlIndexFixing(ONIndex3M,I3498,TRUE,_xll.ohTrigger(RecalcTrigger,Trigger3M)),NA())</f>
        <v>2.0041424076140402E-2</v>
      </c>
      <c r="N3498" s="52">
        <f>IFERROR(_xll.qlIndexFixing(Index6M,$H3498,TRUE,_xll.ohTrigger(RecalcTrigger,Trigger6M)),NA())</f>
        <v>2.1658869600173662E-2</v>
      </c>
      <c r="O3498" s="52">
        <f>IFERROR(_xll.qlIndexFixing(ONIndex6M,I3498,TRUE,_xll.ohTrigger(RecalcTrigger,Trigger6M)),NA())</f>
        <v>2.1540503939503353E-2</v>
      </c>
      <c r="P3498" s="52" t="e">
        <f>IFERROR(_xll.qlIndexFixing(Index1Y,$H3498,TRUE,_xll.ohTrigger(RecalcTrigger,Trigger1Y)),NA())</f>
        <v>#N/A</v>
      </c>
      <c r="Q3498" s="52">
        <f>IFERROR(_xll.qlIndexFixing(ONIndex1Y,I3498,TRUE,_xll.ohTrigger(RecalcTrigger,Trigger1Y)),NA())</f>
        <v>2.3317704518923676E-2</v>
      </c>
    </row>
    <row r="3499" spans="2:17" x14ac:dyDescent="0.2">
      <c r="B3499" s="46" t="s">
        <v>51</v>
      </c>
      <c r="D3499" s="49">
        <f>_xll.qlCalendarAdvance(LocalCalendar,$D3498,B3499,"f",FALSE)</f>
        <v>64175</v>
      </c>
      <c r="E3499" s="49">
        <f>_xll.qlInterestRateIndexValueDate(IndexON,D3499)</f>
        <v>64175</v>
      </c>
      <c r="F3499" s="52">
        <f>IFERROR(_xll.qlIndexFixing(IndexON,D3499,TRUE,_xll.ohTrigger(RecalcTrigger,TriggerON)),NA())</f>
        <v>1.6562018879380247E-2</v>
      </c>
      <c r="H3499" s="49">
        <f>_xll.qlCalendarAdvance(IborCalendar,$H3498,B3499,"f",FALSE)</f>
        <v>64153</v>
      </c>
      <c r="I3499" s="49">
        <f>_xll.qlInterestRateIndexValueDate(Index1M,$H3499)</f>
        <v>64158</v>
      </c>
      <c r="J3499" s="52">
        <f>IFERROR(_xll.qlIndexFixing(Index1M,$H3499,TRUE,_xll.ohTrigger(RecalcTrigger,Trigger1M)),NA())</f>
        <v>1.8522227833139265E-2</v>
      </c>
      <c r="K3499" s="52">
        <f>IFERROR(_xll.qlIndexFixing(ONIndex1M,I3499,TRUE,_xll.ohTrigger(RecalcTrigger,Trigger1M)),NA())</f>
        <v>1.8507948064927504E-2</v>
      </c>
      <c r="L3499" s="52">
        <f>IFERROR(_xll.qlIndexFixing(Index3M,H3499,TRUE,_xll.ohTrigger(RecalcTrigger,Trigger3M)),NA())</f>
        <v>2.0092274159291559E-2</v>
      </c>
      <c r="M3499" s="52">
        <f>IFERROR(_xll.qlIndexFixing(ONIndex3M,I3499,TRUE,_xll.ohTrigger(RecalcTrigger,Trigger3M)),NA())</f>
        <v>2.0041424076140402E-2</v>
      </c>
      <c r="N3499" s="52">
        <f>IFERROR(_xll.qlIndexFixing(Index6M,$H3499,TRUE,_xll.ohTrigger(RecalcTrigger,Trigger6M)),NA())</f>
        <v>2.1658869945566074E-2</v>
      </c>
      <c r="O3499" s="52">
        <f>IFERROR(_xll.qlIndexFixing(ONIndex6M,I3499,TRUE,_xll.ohTrigger(RecalcTrigger,Trigger6M)),NA())</f>
        <v>2.1540504471797561E-2</v>
      </c>
      <c r="P3499" s="52" t="e">
        <f>IFERROR(_xll.qlIndexFixing(Index1Y,$H3499,TRUE,_xll.ohTrigger(RecalcTrigger,Trigger1Y)),NA())</f>
        <v>#N/A</v>
      </c>
      <c r="Q3499" s="52">
        <f>IFERROR(_xll.qlIndexFixing(ONIndex1Y,I3499,TRUE,_xll.ohTrigger(RecalcTrigger,Trigger1Y)),NA())</f>
        <v>2.3317708572641038E-2</v>
      </c>
    </row>
    <row r="3500" spans="2:17" x14ac:dyDescent="0.2">
      <c r="B3500" s="46" t="s">
        <v>51</v>
      </c>
      <c r="D3500" s="49">
        <f>_xll.qlCalendarAdvance(LocalCalendar,$D3499,B3500,"f",FALSE)</f>
        <v>64182</v>
      </c>
      <c r="E3500" s="49">
        <f>_xll.qlInterestRateIndexValueDate(IndexON,D3500)</f>
        <v>64182</v>
      </c>
      <c r="F3500" s="52">
        <f>IFERROR(_xll.qlIndexFixing(IndexON,D3500,TRUE,_xll.ohTrigger(RecalcTrigger,TriggerON)),NA())</f>
        <v>1.6562018879353602E-2</v>
      </c>
      <c r="H3500" s="49">
        <f>_xll.qlCalendarAdvance(IborCalendar,$H3499,B3500,"f",FALSE)</f>
        <v>64160</v>
      </c>
      <c r="I3500" s="49">
        <f>_xll.qlInterestRateIndexValueDate(Index1M,$H3500)</f>
        <v>64165</v>
      </c>
      <c r="J3500" s="52">
        <f>IFERROR(_xll.qlIndexFixing(Index1M,$H3500,TRUE,_xll.ohTrigger(RecalcTrigger,Trigger1M)),NA())</f>
        <v>1.852175160425773E-2</v>
      </c>
      <c r="K3500" s="52">
        <f>IFERROR(_xll.qlIndexFixing(ONIndex1M,I3500,TRUE,_xll.ohTrigger(RecalcTrigger,Trigger1M)),NA())</f>
        <v>1.8507948064927504E-2</v>
      </c>
      <c r="L3500" s="52">
        <f>IFERROR(_xll.qlIndexFixing(Index3M,H3500,TRUE,_xll.ohTrigger(RecalcTrigger,Trigger3M)),NA())</f>
        <v>2.0091714433166406E-2</v>
      </c>
      <c r="M3500" s="52">
        <f>IFERROR(_xll.qlIndexFixing(ONIndex3M,I3500,TRUE,_xll.ohTrigger(RecalcTrigger,Trigger3M)),NA())</f>
        <v>2.0041424076220338E-2</v>
      </c>
      <c r="N3500" s="52">
        <f>IFERROR(_xll.qlIndexFixing(Index6M,$H3500,TRUE,_xll.ohTrigger(RecalcTrigger,Trigger6M)),NA())</f>
        <v>2.1657571961307381E-2</v>
      </c>
      <c r="O3500" s="52">
        <f>IFERROR(_xll.qlIndexFixing(ONIndex6M,I3500,TRUE,_xll.ohTrigger(RecalcTrigger,Trigger6M)),NA())</f>
        <v>2.1540504923835968E-2</v>
      </c>
      <c r="P3500" s="52" t="e">
        <f>IFERROR(_xll.qlIndexFixing(Index1Y,$H3500,TRUE,_xll.ohTrigger(RecalcTrigger,Trigger1Y)),NA())</f>
        <v>#N/A</v>
      </c>
      <c r="Q3500" s="52">
        <f>IFERROR(_xll.qlIndexFixing(ONIndex1Y,I3500,TRUE,_xll.ohTrigger(RecalcTrigger,Trigger1Y)),NA())</f>
        <v>2.3317712015646919E-2</v>
      </c>
    </row>
    <row r="3501" spans="2:17" x14ac:dyDescent="0.2">
      <c r="B3501" s="46" t="s">
        <v>51</v>
      </c>
      <c r="D3501" s="49">
        <f>_xll.qlCalendarAdvance(LocalCalendar,$D3500,B3501,"f",FALSE)</f>
        <v>64189</v>
      </c>
      <c r="E3501" s="49">
        <f>_xll.qlInterestRateIndexValueDate(IndexON,D3501)</f>
        <v>64189</v>
      </c>
      <c r="F3501" s="52">
        <f>IFERROR(_xll.qlIndexFixing(IndexON,D3501,TRUE,_xll.ohTrigger(RecalcTrigger,TriggerON)),NA())</f>
        <v>1.6562018879353602E-2</v>
      </c>
      <c r="H3501" s="49">
        <f>_xll.qlCalendarAdvance(IborCalendar,$H3500,B3501,"f",FALSE)</f>
        <v>64167</v>
      </c>
      <c r="I3501" s="49">
        <f>_xll.qlInterestRateIndexValueDate(Index1M,$H3501)</f>
        <v>64171</v>
      </c>
      <c r="J3501" s="52">
        <f>IFERROR(_xll.qlIndexFixing(Index1M,$H3501,TRUE,_xll.ohTrigger(RecalcTrigger,Trigger1M)),NA())</f>
        <v>1.8521751604255066E-2</v>
      </c>
      <c r="K3501" s="52">
        <f>IFERROR(_xll.qlIndexFixing(ONIndex1M,I3501,TRUE,_xll.ohTrigger(RecalcTrigger,Trigger1M)),NA())</f>
        <v>1.8507948064927504E-2</v>
      </c>
      <c r="L3501" s="52">
        <f>IFERROR(_xll.qlIndexFixing(Index3M,H3501,TRUE,_xll.ohTrigger(RecalcTrigger,Trigger3M)),NA())</f>
        <v>2.0091714433167283E-2</v>
      </c>
      <c r="M3501" s="52">
        <f>IFERROR(_xll.qlIndexFixing(ONIndex3M,I3501,TRUE,_xll.ohTrigger(RecalcTrigger,Trigger3M)),NA())</f>
        <v>2.0041424076220338E-2</v>
      </c>
      <c r="N3501" s="52">
        <f>IFERROR(_xll.qlIndexFixing(Index6M,$H3501,TRUE,_xll.ohTrigger(RecalcTrigger,Trigger6M)),NA())</f>
        <v>2.1657572199788706E-2</v>
      </c>
      <c r="O3501" s="52">
        <f>IFERROR(_xll.qlIndexFixing(ONIndex6M,I3501,TRUE,_xll.ohTrigger(RecalcTrigger,Trigger6M)),NA())</f>
        <v>2.1540505301134161E-2</v>
      </c>
      <c r="P3501" s="52" t="e">
        <f>IFERROR(_xll.qlIndexFixing(Index1Y,$H3501,TRUE,_xll.ohTrigger(RecalcTrigger,Trigger1Y)),NA())</f>
        <v>#N/A</v>
      </c>
      <c r="Q3501" s="52">
        <f>IFERROR(_xll.qlIndexFixing(ONIndex1Y,I3501,TRUE,_xll.ohTrigger(RecalcTrigger,Trigger1Y)),NA())</f>
        <v>2.331771488926826E-2</v>
      </c>
    </row>
    <row r="3502" spans="2:17" x14ac:dyDescent="0.2">
      <c r="B3502" s="46" t="s">
        <v>51</v>
      </c>
      <c r="D3502" s="49">
        <f>_xll.qlCalendarAdvance(LocalCalendar,$D3501,B3502,"f",FALSE)</f>
        <v>64196</v>
      </c>
      <c r="E3502" s="49">
        <f>_xll.qlInterestRateIndexValueDate(IndexON,D3502)</f>
        <v>64196</v>
      </c>
      <c r="F3502" s="52">
        <f>IFERROR(_xll.qlIndexFixing(IndexON,D3502,TRUE,_xll.ohTrigger(RecalcTrigger,TriggerON)),NA())</f>
        <v>1.6562018879353602E-2</v>
      </c>
      <c r="H3502" s="49">
        <f>_xll.qlCalendarAdvance(IborCalendar,$H3501,B3502,"f",FALSE)</f>
        <v>64174</v>
      </c>
      <c r="I3502" s="49">
        <f>_xll.qlInterestRateIndexValueDate(Index1M,$H3502)</f>
        <v>64178</v>
      </c>
      <c r="J3502" s="52">
        <f>IFERROR(_xll.qlIndexFixing(Index1M,$H3502,TRUE,_xll.ohTrigger(RecalcTrigger,Trigger1M)),NA())</f>
        <v>1.8521751604255066E-2</v>
      </c>
      <c r="K3502" s="52">
        <f>IFERROR(_xll.qlIndexFixing(ONIndex1M,I3502,TRUE,_xll.ohTrigger(RecalcTrigger,Trigger1M)),NA())</f>
        <v>1.8507948064927504E-2</v>
      </c>
      <c r="L3502" s="52">
        <f>IFERROR(_xll.qlIndexFixing(Index3M,H3502,TRUE,_xll.ohTrigger(RecalcTrigger,Trigger3M)),NA())</f>
        <v>2.0091714433166406E-2</v>
      </c>
      <c r="M3502" s="52">
        <f>IFERROR(_xll.qlIndexFixing(ONIndex3M,I3502,TRUE,_xll.ohTrigger(RecalcTrigger,Trigger3M)),NA())</f>
        <v>2.0041424076060466E-2</v>
      </c>
      <c r="N3502" s="52">
        <f>IFERROR(_xll.qlIndexFixing(Index6M,$H3502,TRUE,_xll.ohTrigger(RecalcTrigger,Trigger6M)),NA())</f>
        <v>2.1657572466040342E-2</v>
      </c>
      <c r="O3502" s="52">
        <f>IFERROR(_xll.qlIndexFixing(ONIndex6M,I3502,TRUE,_xll.ohTrigger(RecalcTrigger,Trigger6M)),NA())</f>
        <v>2.1540505729431558E-2</v>
      </c>
      <c r="P3502" s="52" t="e">
        <f>IFERROR(_xll.qlIndexFixing(Index1Y,$H3502,TRUE,_xll.ohTrigger(RecalcTrigger,Trigger1Y)),NA())</f>
        <v>#N/A</v>
      </c>
      <c r="Q3502" s="52">
        <f>IFERROR(_xll.qlIndexFixing(ONIndex1Y,I3502,TRUE,_xll.ohTrigger(RecalcTrigger,Trigger1Y)),NA())</f>
        <v>2.3317718151698585E-2</v>
      </c>
    </row>
    <row r="3503" spans="2:17" x14ac:dyDescent="0.2">
      <c r="B3503" s="46" t="s">
        <v>51</v>
      </c>
      <c r="D3503" s="49">
        <f>_xll.qlCalendarAdvance(LocalCalendar,$D3502,B3503,"f",FALSE)</f>
        <v>64203</v>
      </c>
      <c r="E3503" s="49">
        <f>_xll.qlInterestRateIndexValueDate(IndexON,D3503)</f>
        <v>64203</v>
      </c>
      <c r="F3503" s="52">
        <f>IFERROR(_xll.qlIndexFixing(IndexON,D3503,TRUE,_xll.ohTrigger(RecalcTrigger,TriggerON)),NA())</f>
        <v>1.6562399840562847E-2</v>
      </c>
      <c r="H3503" s="49">
        <f>_xll.qlCalendarAdvance(IborCalendar,$H3502,B3503,"f",FALSE)</f>
        <v>64181</v>
      </c>
      <c r="I3503" s="49">
        <f>_xll.qlInterestRateIndexValueDate(Index1M,$H3503)</f>
        <v>64185</v>
      </c>
      <c r="J3503" s="52">
        <f>IFERROR(_xll.qlIndexFixing(Index1M,$H3503,TRUE,_xll.ohTrigger(RecalcTrigger,Trigger1M)),NA())</f>
        <v>1.852175160425773E-2</v>
      </c>
      <c r="K3503" s="52">
        <f>IFERROR(_xll.qlIndexFixing(ONIndex1M,I3503,TRUE,_xll.ohTrigger(RecalcTrigger,Trigger1M)),NA())</f>
        <v>1.8507948064847568E-2</v>
      </c>
      <c r="L3503" s="52">
        <f>IFERROR(_xll.qlIndexFixing(Index3M,H3503,TRUE,_xll.ohTrigger(RecalcTrigger,Trigger3M)),NA())</f>
        <v>2.0091714433165528E-2</v>
      </c>
      <c r="M3503" s="52">
        <f>IFERROR(_xll.qlIndexFixing(ONIndex3M,I3503,TRUE,_xll.ohTrigger(RecalcTrigger,Trigger3M)),NA())</f>
        <v>2.0041424076060466E-2</v>
      </c>
      <c r="N3503" s="52">
        <f>IFERROR(_xll.qlIndexFixing(Index6M,$H3503,TRUE,_xll.ohTrigger(RecalcTrigger,Trigger6M)),NA())</f>
        <v>2.1657572719393284E-2</v>
      </c>
      <c r="O3503" s="52">
        <f>IFERROR(_xll.qlIndexFixing(ONIndex6M,I3503,TRUE,_xll.ohTrigger(RecalcTrigger,Trigger6M)),NA())</f>
        <v>2.1540506144939187E-2</v>
      </c>
      <c r="P3503" s="52" t="e">
        <f>IFERROR(_xll.qlIndexFixing(Index1Y,$H3503,TRUE,_xll.ohTrigger(RecalcTrigger,Trigger1Y)),NA())</f>
        <v>#N/A</v>
      </c>
      <c r="Q3503" s="52">
        <f>IFERROR(_xll.qlIndexFixing(ONIndex1Y,I3503,TRUE,_xll.ohTrigger(RecalcTrigger,Trigger1Y)),NA())</f>
        <v>2.3317721316926665E-2</v>
      </c>
    </row>
    <row r="3504" spans="2:17" x14ac:dyDescent="0.2">
      <c r="B3504" s="46" t="s">
        <v>51</v>
      </c>
      <c r="D3504" s="49">
        <f>_xll.qlCalendarAdvance(LocalCalendar,$D3503,B3504,"f",FALSE)</f>
        <v>64210</v>
      </c>
      <c r="E3504" s="49">
        <f>_xll.qlInterestRateIndexValueDate(IndexON,D3504)</f>
        <v>64210</v>
      </c>
      <c r="F3504" s="52">
        <f>IFERROR(_xll.qlIndexFixing(IndexON,D3504,TRUE,_xll.ohTrigger(RecalcTrigger,TriggerON)),NA())</f>
        <v>1.6562018879353602E-2</v>
      </c>
      <c r="H3504" s="49">
        <f>_xll.qlCalendarAdvance(IborCalendar,$H3503,B3504,"f",FALSE)</f>
        <v>64188</v>
      </c>
      <c r="I3504" s="49">
        <f>_xll.qlInterestRateIndexValueDate(Index1M,$H3504)</f>
        <v>64192</v>
      </c>
      <c r="J3504" s="52">
        <f>IFERROR(_xll.qlIndexFixing(Index1M,$H3504,TRUE,_xll.ohTrigger(RecalcTrigger,Trigger1M)),NA())</f>
        <v>1.8522227833136687E-2</v>
      </c>
      <c r="K3504" s="52">
        <f>IFERROR(_xll.qlIndexFixing(ONIndex1M,I3504,TRUE,_xll.ohTrigger(RecalcTrigger,Trigger1M)),NA())</f>
        <v>1.8507948064847568E-2</v>
      </c>
      <c r="L3504" s="52">
        <f>IFERROR(_xll.qlIndexFixing(Index3M,H3504,TRUE,_xll.ohTrigger(RecalcTrigger,Trigger3M)),NA())</f>
        <v>2.0092274159292427E-2</v>
      </c>
      <c r="M3504" s="52">
        <f>IFERROR(_xll.qlIndexFixing(ONIndex3M,I3504,TRUE,_xll.ohTrigger(RecalcTrigger,Trigger3M)),NA())</f>
        <v>2.0041424076060466E-2</v>
      </c>
      <c r="N3504" s="52">
        <f>IFERROR(_xll.qlIndexFixing(Index6M,$H3504,TRUE,_xll.ohTrigger(RecalcTrigger,Trigger6M)),NA())</f>
        <v>2.1658222079768048E-2</v>
      </c>
      <c r="O3504" s="52">
        <f>IFERROR(_xll.qlIndexFixing(ONIndex6M,I3504,TRUE,_xll.ohTrigger(RecalcTrigger,Trigger6M)),NA())</f>
        <v>2.1540506547816918E-2</v>
      </c>
      <c r="P3504" s="52" t="e">
        <f>IFERROR(_xll.qlIndexFixing(Index1Y,$H3504,TRUE,_xll.ohTrigger(RecalcTrigger,Trigger1Y)),NA())</f>
        <v>#N/A</v>
      </c>
      <c r="Q3504" s="52">
        <f>IFERROR(_xll.qlIndexFixing(ONIndex1Y,I3504,TRUE,_xll.ohTrigger(RecalcTrigger,Trigger1Y)),NA())</f>
        <v>2.3317724385032434E-2</v>
      </c>
    </row>
    <row r="3505" spans="2:17" x14ac:dyDescent="0.2">
      <c r="B3505" s="46" t="s">
        <v>51</v>
      </c>
      <c r="D3505" s="49">
        <f>_xll.qlCalendarAdvance(LocalCalendar,$D3504,B3505,"f",FALSE)</f>
        <v>64217</v>
      </c>
      <c r="E3505" s="49">
        <f>_xll.qlInterestRateIndexValueDate(IndexON,D3505)</f>
        <v>64217</v>
      </c>
      <c r="F3505" s="52">
        <f>IFERROR(_xll.qlIndexFixing(IndexON,D3505,TRUE,_xll.ohTrigger(RecalcTrigger,TriggerON)),NA())</f>
        <v>1.6562018879380247E-2</v>
      </c>
      <c r="H3505" s="49">
        <f>_xll.qlCalendarAdvance(IborCalendar,$H3504,B3505,"f",FALSE)</f>
        <v>64195</v>
      </c>
      <c r="I3505" s="49">
        <f>_xll.qlInterestRateIndexValueDate(Index1M,$H3505)</f>
        <v>64199</v>
      </c>
      <c r="J3505" s="52">
        <f>IFERROR(_xll.qlIndexFixing(Index1M,$H3505,TRUE,_xll.ohTrigger(RecalcTrigger,Trigger1M)),NA())</f>
        <v>1.8522227833139265E-2</v>
      </c>
      <c r="K3505" s="52">
        <f>IFERROR(_xll.qlIndexFixing(ONIndex1M,I3505,TRUE,_xll.ohTrigger(RecalcTrigger,Trigger1M)),NA())</f>
        <v>1.8507948064927504E-2</v>
      </c>
      <c r="L3505" s="52">
        <f>IFERROR(_xll.qlIndexFixing(Index3M,H3505,TRUE,_xll.ohTrigger(RecalcTrigger,Trigger3M)),NA())</f>
        <v>2.0092274159292427E-2</v>
      </c>
      <c r="M3505" s="52">
        <f>IFERROR(_xll.qlIndexFixing(ONIndex3M,I3505,TRUE,_xll.ohTrigger(RecalcTrigger,Trigger3M)),NA())</f>
        <v>2.0041424076140402E-2</v>
      </c>
      <c r="N3505" s="52">
        <f>IFERROR(_xll.qlIndexFixing(Index6M,$H3505,TRUE,_xll.ohTrigger(RecalcTrigger,Trigger6M)),NA())</f>
        <v>2.1658222306417785E-2</v>
      </c>
      <c r="O3505" s="52">
        <f>IFERROR(_xll.qlIndexFixing(ONIndex6M,I3505,TRUE,_xll.ohTrigger(RecalcTrigger,Trigger6M)),NA())</f>
        <v>2.154050693790488E-2</v>
      </c>
      <c r="P3505" s="52" t="e">
        <f>IFERROR(_xll.qlIndexFixing(Index1Y,$H3505,TRUE,_xll.ohTrigger(RecalcTrigger,Trigger1Y)),NA())</f>
        <v>#N/A</v>
      </c>
      <c r="Q3505" s="52">
        <f>IFERROR(_xll.qlIndexFixing(ONIndex1Y,I3505,TRUE,_xll.ohTrigger(RecalcTrigger,Trigger1Y)),NA())</f>
        <v>2.3317727356015894E-2</v>
      </c>
    </row>
    <row r="3506" spans="2:17" x14ac:dyDescent="0.2">
      <c r="B3506" s="46" t="s">
        <v>51</v>
      </c>
      <c r="D3506" s="49">
        <f>_xll.qlCalendarAdvance(LocalCalendar,$D3505,B3506,"f",FALSE)</f>
        <v>64224</v>
      </c>
      <c r="E3506" s="49">
        <f>_xll.qlInterestRateIndexValueDate(IndexON,D3506)</f>
        <v>64224</v>
      </c>
      <c r="F3506" s="52">
        <f>IFERROR(_xll.qlIndexFixing(IndexON,D3506,TRUE,_xll.ohTrigger(RecalcTrigger,TriggerON)),NA())</f>
        <v>1.6562018879353602E-2</v>
      </c>
      <c r="H3506" s="49">
        <f>_xll.qlCalendarAdvance(IborCalendar,$H3505,B3506,"f",FALSE)</f>
        <v>64202</v>
      </c>
      <c r="I3506" s="49">
        <f>_xll.qlInterestRateIndexValueDate(Index1M,$H3506)</f>
        <v>64207</v>
      </c>
      <c r="J3506" s="52">
        <f>IFERROR(_xll.qlIndexFixing(Index1M,$H3506,TRUE,_xll.ohTrigger(RecalcTrigger,Trigger1M)),NA())</f>
        <v>1.8522227833139265E-2</v>
      </c>
      <c r="K3506" s="52">
        <f>IFERROR(_xll.qlIndexFixing(ONIndex1M,I3506,TRUE,_xll.ohTrigger(RecalcTrigger,Trigger1M)),NA())</f>
        <v>1.8507948064927504E-2</v>
      </c>
      <c r="L3506" s="52">
        <f>IFERROR(_xll.qlIndexFixing(Index3M,H3506,TRUE,_xll.ohTrigger(RecalcTrigger,Trigger3M)),NA())</f>
        <v>2.0092274159291559E-2</v>
      </c>
      <c r="M3506" s="52">
        <f>IFERROR(_xll.qlIndexFixing(ONIndex3M,I3506,TRUE,_xll.ohTrigger(RecalcTrigger,Trigger3M)),NA())</f>
        <v>2.0041424076140402E-2</v>
      </c>
      <c r="N3506" s="52">
        <f>IFERROR(_xll.qlIndexFixing(Index6M,$H3506,TRUE,_xll.ohTrigger(RecalcTrigger,Trigger6M)),NA())</f>
        <v>2.165822254965185E-2</v>
      </c>
      <c r="O3506" s="52">
        <f>IFERROR(_xll.qlIndexFixing(ONIndex6M,I3506,TRUE,_xll.ohTrigger(RecalcTrigger,Trigger6M)),NA())</f>
        <v>2.1540507368040807E-2</v>
      </c>
      <c r="P3506" s="52" t="e">
        <f>IFERROR(_xll.qlIndexFixing(Index1Y,$H3506,TRUE,_xll.ohTrigger(RecalcTrigger,Trigger1Y)),NA())</f>
        <v>#N/A</v>
      </c>
      <c r="Q3506" s="52">
        <f>IFERROR(_xll.qlIndexFixing(ONIndex1Y,I3506,TRUE,_xll.ohTrigger(RecalcTrigger,Trigger1Y)),NA())</f>
        <v>2.3317730632355094E-2</v>
      </c>
    </row>
    <row r="3507" spans="2:17" x14ac:dyDescent="0.2">
      <c r="B3507" s="46" t="s">
        <v>51</v>
      </c>
      <c r="D3507" s="49">
        <f>_xll.qlCalendarAdvance(LocalCalendar,$D3506,B3507,"f",FALSE)</f>
        <v>64231</v>
      </c>
      <c r="E3507" s="49">
        <f>_xll.qlInterestRateIndexValueDate(IndexON,D3507)</f>
        <v>64231</v>
      </c>
      <c r="F3507" s="52">
        <f>IFERROR(_xll.qlIndexFixing(IndexON,D3507,TRUE,_xll.ohTrigger(RecalcTrigger,TriggerON)),NA())</f>
        <v>1.6562399840542863E-2</v>
      </c>
      <c r="H3507" s="49">
        <f>_xll.qlCalendarAdvance(IborCalendar,$H3506,B3507,"f",FALSE)</f>
        <v>64209</v>
      </c>
      <c r="I3507" s="49">
        <f>_xll.qlInterestRateIndexValueDate(Index1M,$H3507)</f>
        <v>64213</v>
      </c>
      <c r="J3507" s="52">
        <f>IFERROR(_xll.qlIndexFixing(Index1M,$H3507,TRUE,_xll.ohTrigger(RecalcTrigger,Trigger1M)),NA())</f>
        <v>1.8522227833139265E-2</v>
      </c>
      <c r="K3507" s="52">
        <f>IFERROR(_xll.qlIndexFixing(ONIndex1M,I3507,TRUE,_xll.ohTrigger(RecalcTrigger,Trigger1M)),NA())</f>
        <v>1.8507948064847568E-2</v>
      </c>
      <c r="L3507" s="52">
        <f>IFERROR(_xll.qlIndexFixing(Index3M,H3507,TRUE,_xll.ohTrigger(RecalcTrigger,Trigger3M)),NA())</f>
        <v>2.0092274159291559E-2</v>
      </c>
      <c r="M3507" s="52">
        <f>IFERROR(_xll.qlIndexFixing(ONIndex3M,I3507,TRUE,_xll.ohTrigger(RecalcTrigger,Trigger3M)),NA())</f>
        <v>2.0041424076060466E-2</v>
      </c>
      <c r="N3507" s="52">
        <f>IFERROR(_xll.qlIndexFixing(Index6M,$H3507,TRUE,_xll.ohTrigger(RecalcTrigger,Trigger6M)),NA())</f>
        <v>2.1658222721021653E-2</v>
      </c>
      <c r="O3507" s="52">
        <f>IFERROR(_xll.qlIndexFixing(ONIndex6M,I3507,TRUE,_xll.ohTrigger(RecalcTrigger,Trigger6M)),NA())</f>
        <v>2.154050767963156E-2</v>
      </c>
      <c r="P3507" s="52" t="e">
        <f>IFERROR(_xll.qlIndexFixing(Index1Y,$H3507,TRUE,_xll.ohTrigger(RecalcTrigger,Trigger1Y)),NA())</f>
        <v>#N/A</v>
      </c>
      <c r="Q3507" s="52">
        <f>IFERROR(_xll.qlIndexFixing(ONIndex1Y,I3507,TRUE,_xll.ohTrigger(RecalcTrigger,Trigger1Y)),NA())</f>
        <v>2.3317733006216201E-2</v>
      </c>
    </row>
    <row r="3508" spans="2:17" x14ac:dyDescent="0.2">
      <c r="B3508" s="46" t="s">
        <v>51</v>
      </c>
      <c r="D3508" s="49">
        <f>_xll.qlCalendarAdvance(LocalCalendar,$D3507,B3508,"f",FALSE)</f>
        <v>64238</v>
      </c>
      <c r="E3508" s="49">
        <f>_xll.qlInterestRateIndexValueDate(IndexON,D3508)</f>
        <v>64238</v>
      </c>
      <c r="F3508" s="52">
        <f>IFERROR(_xll.qlIndexFixing(IndexON,D3508,TRUE,_xll.ohTrigger(RecalcTrigger,TriggerON)),NA())</f>
        <v>1.6562018879380247E-2</v>
      </c>
      <c r="H3508" s="49">
        <f>_xll.qlCalendarAdvance(IborCalendar,$H3507,B3508,"f",FALSE)</f>
        <v>64216</v>
      </c>
      <c r="I3508" s="49">
        <f>_xll.qlInterestRateIndexValueDate(Index1M,$H3508)</f>
        <v>64220</v>
      </c>
      <c r="J3508" s="52">
        <f>IFERROR(_xll.qlIndexFixing(Index1M,$H3508,TRUE,_xll.ohTrigger(RecalcTrigger,Trigger1M)),NA())</f>
        <v>1.8522704078346164E-2</v>
      </c>
      <c r="K3508" s="52">
        <f>IFERROR(_xll.qlIndexFixing(ONIndex1M,I3508,TRUE,_xll.ohTrigger(RecalcTrigger,Trigger1M)),NA())</f>
        <v>1.8507948064927504E-2</v>
      </c>
      <c r="L3508" s="52">
        <f>IFERROR(_xll.qlIndexFixing(Index3M,H3508,TRUE,_xll.ohTrigger(RecalcTrigger,Trigger3M)),NA())</f>
        <v>2.0092274159291559E-2</v>
      </c>
      <c r="M3508" s="52">
        <f>IFERROR(_xll.qlIndexFixing(ONIndex3M,I3508,TRUE,_xll.ohTrigger(RecalcTrigger,Trigger3M)),NA())</f>
        <v>2.0041424076140402E-2</v>
      </c>
      <c r="N3508" s="52">
        <f>IFERROR(_xll.qlIndexFixing(Index6M,$H3508,TRUE,_xll.ohTrigger(RecalcTrigger,Trigger6M)),NA())</f>
        <v>2.1658222908974914E-2</v>
      </c>
      <c r="O3508" s="52">
        <f>IFERROR(_xll.qlIndexFixing(ONIndex6M,I3508,TRUE,_xll.ohTrigger(RecalcTrigger,Trigger6M)),NA())</f>
        <v>2.1540508031510086E-2</v>
      </c>
      <c r="P3508" s="52" t="e">
        <f>IFERROR(_xll.qlIndexFixing(Index1Y,$H3508,TRUE,_xll.ohTrigger(RecalcTrigger,Trigger1Y)),NA())</f>
        <v>#N/A</v>
      </c>
      <c r="Q3508" s="52">
        <f>IFERROR(_xll.qlIndexFixing(ONIndex1Y,I3508,TRUE,_xll.ohTrigger(RecalcTrigger,Trigger1Y)),NA())</f>
        <v>2.3317735685592922E-2</v>
      </c>
    </row>
    <row r="3509" spans="2:17" x14ac:dyDescent="0.2">
      <c r="B3509" s="46" t="s">
        <v>51</v>
      </c>
      <c r="D3509" s="49">
        <f>_xll.qlCalendarAdvance(LocalCalendar,$D3508,B3509,"f",FALSE)</f>
        <v>64245</v>
      </c>
      <c r="E3509" s="49">
        <f>_xll.qlInterestRateIndexValueDate(IndexON,D3509)</f>
        <v>64245</v>
      </c>
      <c r="F3509" s="52">
        <f>IFERROR(_xll.qlIndexFixing(IndexON,D3509,TRUE,_xll.ohTrigger(RecalcTrigger,TriggerON)),NA())</f>
        <v>1.6562018879353602E-2</v>
      </c>
      <c r="H3509" s="49">
        <f>_xll.qlCalendarAdvance(IborCalendar,$H3508,B3509,"f",FALSE)</f>
        <v>64223</v>
      </c>
      <c r="I3509" s="49">
        <f>_xll.qlInterestRateIndexValueDate(Index1M,$H3509)</f>
        <v>64227</v>
      </c>
      <c r="J3509" s="52">
        <f>IFERROR(_xll.qlIndexFixing(Index1M,$H3509,TRUE,_xll.ohTrigger(RecalcTrigger,Trigger1M)),NA())</f>
        <v>1.852175160425773E-2</v>
      </c>
      <c r="K3509" s="52">
        <f>IFERROR(_xll.qlIndexFixing(ONIndex1M,I3509,TRUE,_xll.ohTrigger(RecalcTrigger,Trigger1M)),NA())</f>
        <v>1.8507948064927504E-2</v>
      </c>
      <c r="L3509" s="52">
        <f>IFERROR(_xll.qlIndexFixing(Index3M,H3509,TRUE,_xll.ohTrigger(RecalcTrigger,Trigger3M)),NA())</f>
        <v>2.0092274159291559E-2</v>
      </c>
      <c r="M3509" s="52">
        <f>IFERROR(_xll.qlIndexFixing(ONIndex3M,I3509,TRUE,_xll.ohTrigger(RecalcTrigger,Trigger3M)),NA())</f>
        <v>2.0041424076060466E-2</v>
      </c>
      <c r="N3509" s="52">
        <f>IFERROR(_xll.qlIndexFixing(Index6M,$H3509,TRUE,_xll.ohTrigger(RecalcTrigger,Trigger6M)),NA())</f>
        <v>2.1658223084030512E-2</v>
      </c>
      <c r="O3509" s="52">
        <f>IFERROR(_xll.qlIndexFixing(ONIndex6M,I3509,TRUE,_xll.ohTrigger(RecalcTrigger,Trigger6M)),NA())</f>
        <v>2.1540508370598843E-2</v>
      </c>
      <c r="P3509" s="52" t="e">
        <f>IFERROR(_xll.qlIndexFixing(Index1Y,$H3509,TRUE,_xll.ohTrigger(RecalcTrigger,Trigger1Y)),NA())</f>
        <v>#N/A</v>
      </c>
      <c r="Q3509" s="52">
        <f>IFERROR(_xll.qlIndexFixing(ONIndex1Y,I3509,TRUE,_xll.ohTrigger(RecalcTrigger,Trigger1Y)),NA())</f>
        <v>2.3317738267847332E-2</v>
      </c>
    </row>
    <row r="3510" spans="2:17" x14ac:dyDescent="0.2">
      <c r="B3510" s="46" t="s">
        <v>51</v>
      </c>
      <c r="D3510" s="49">
        <f>_xll.qlCalendarAdvance(LocalCalendar,$D3509,B3510,"f",FALSE)</f>
        <v>64252</v>
      </c>
      <c r="E3510" s="49">
        <f>_xll.qlInterestRateIndexValueDate(IndexON,D3510)</f>
        <v>64252</v>
      </c>
      <c r="F3510" s="52">
        <f>IFERROR(_xll.qlIndexFixing(IndexON,D3510,TRUE,_xll.ohTrigger(RecalcTrigger,TriggerON)),NA())</f>
        <v>1.6562018879380247E-2</v>
      </c>
      <c r="H3510" s="49">
        <f>_xll.qlCalendarAdvance(IborCalendar,$H3509,B3510,"f",FALSE)</f>
        <v>64230</v>
      </c>
      <c r="I3510" s="49">
        <f>_xll.qlInterestRateIndexValueDate(Index1M,$H3510)</f>
        <v>64235</v>
      </c>
      <c r="J3510" s="52">
        <f>IFERROR(_xll.qlIndexFixing(Index1M,$H3510,TRUE,_xll.ohTrigger(RecalcTrigger,Trigger1M)),NA())</f>
        <v>1.852175160425773E-2</v>
      </c>
      <c r="K3510" s="52">
        <f>IFERROR(_xll.qlIndexFixing(ONIndex1M,I3510,TRUE,_xll.ohTrigger(RecalcTrigger,Trigger1M)),NA())</f>
        <v>1.8507948064847568E-2</v>
      </c>
      <c r="L3510" s="52">
        <f>IFERROR(_xll.qlIndexFixing(Index3M,H3510,TRUE,_xll.ohTrigger(RecalcTrigger,Trigger3M)),NA())</f>
        <v>2.0092274159291559E-2</v>
      </c>
      <c r="M3510" s="52">
        <f>IFERROR(_xll.qlIndexFixing(ONIndex3M,I3510,TRUE,_xll.ohTrigger(RecalcTrigger,Trigger3M)),NA())</f>
        <v>2.0041424076140402E-2</v>
      </c>
      <c r="N3510" s="52" t="e">
        <f>IFERROR(_xll.qlIndexFixing(Index6M,$H3510,TRUE,_xll.ohTrigger(RecalcTrigger,Trigger6M)),NA())</f>
        <v>#N/A</v>
      </c>
      <c r="O3510" s="52">
        <f>IFERROR(_xll.qlIndexFixing(ONIndex6M,I3510,TRUE,_xll.ohTrigger(RecalcTrigger,Trigger6M)),NA())</f>
        <v>2.1540508742381448E-2</v>
      </c>
      <c r="P3510" s="52" t="e">
        <f>IFERROR(_xll.qlIndexFixing(Index1Y,$H3510,TRUE,_xll.ohTrigger(RecalcTrigger,Trigger1Y)),NA())</f>
        <v>#N/A</v>
      </c>
      <c r="Q3510" s="52">
        <f>IFERROR(_xll.qlIndexFixing(ONIndex1Y,I3510,TRUE,_xll.ohTrigger(RecalcTrigger,Trigger1Y)),NA())</f>
        <v>2.3317741099901923E-2</v>
      </c>
    </row>
    <row r="3511" spans="2:17" x14ac:dyDescent="0.2">
      <c r="B3511" s="46" t="s">
        <v>51</v>
      </c>
      <c r="D3511" s="49">
        <f>_xll.qlCalendarAdvance(LocalCalendar,$D3510,B3511,"f",FALSE)</f>
        <v>64259</v>
      </c>
      <c r="E3511" s="49">
        <f>_xll.qlInterestRateIndexValueDate(IndexON,D3511)</f>
        <v>64259</v>
      </c>
      <c r="F3511" s="52">
        <f>IFERROR(_xll.qlIndexFixing(IndexON,D3511,TRUE,_xll.ohTrigger(RecalcTrigger,TriggerON)),NA())</f>
        <v>1.6562018879380247E-2</v>
      </c>
      <c r="H3511" s="49">
        <f>_xll.qlCalendarAdvance(IborCalendar,$H3510,B3511,"f",FALSE)</f>
        <v>64237</v>
      </c>
      <c r="I3511" s="49">
        <f>_xll.qlInterestRateIndexValueDate(Index1M,$H3511)</f>
        <v>64241</v>
      </c>
      <c r="J3511" s="52">
        <f>IFERROR(_xll.qlIndexFixing(Index1M,$H3511,TRUE,_xll.ohTrigger(RecalcTrigger,Trigger1M)),NA())</f>
        <v>1.8521751604252401E-2</v>
      </c>
      <c r="K3511" s="52">
        <f>IFERROR(_xll.qlIndexFixing(ONIndex1M,I3511,TRUE,_xll.ohTrigger(RecalcTrigger,Trigger1M)),NA())</f>
        <v>1.8507948064927504E-2</v>
      </c>
      <c r="L3511" s="52">
        <f>IFERROR(_xll.qlIndexFixing(Index3M,H3511,TRUE,_xll.ohTrigger(RecalcTrigger,Trigger3M)),NA())</f>
        <v>2.0092274159292427E-2</v>
      </c>
      <c r="M3511" s="52">
        <f>IFERROR(_xll.qlIndexFixing(ONIndex3M,I3511,TRUE,_xll.ohTrigger(RecalcTrigger,Trigger3M)),NA())</f>
        <v>2.0041424076140402E-2</v>
      </c>
      <c r="N3511" s="52" t="e">
        <f>IFERROR(_xll.qlIndexFixing(Index6M,$H3511,TRUE,_xll.ohTrigger(RecalcTrigger,Trigger6M)),NA())</f>
        <v>#N/A</v>
      </c>
      <c r="O3511" s="52">
        <f>IFERROR(_xll.qlIndexFixing(ONIndex6M,I3511,TRUE,_xll.ohTrigger(RecalcTrigger,Trigger6M)),NA())</f>
        <v>2.1540509010247177E-2</v>
      </c>
      <c r="P3511" s="52" t="e">
        <f>IFERROR(_xll.qlIndexFixing(Index1Y,$H3511,TRUE,_xll.ohTrigger(RecalcTrigger,Trigger1Y)),NA())</f>
        <v>#N/A</v>
      </c>
      <c r="Q3511" s="52">
        <f>IFERROR(_xll.qlIndexFixing(ONIndex1Y,I3511,TRUE,_xll.ohTrigger(RecalcTrigger,Trigger1Y)),NA())</f>
        <v>2.3317743140669478E-2</v>
      </c>
    </row>
    <row r="3512" spans="2:17" x14ac:dyDescent="0.2">
      <c r="B3512" s="46" t="s">
        <v>51</v>
      </c>
      <c r="D3512" s="49">
        <f>_xll.qlCalendarAdvance(LocalCalendar,$D3511,B3512,"f",FALSE)</f>
        <v>64266</v>
      </c>
      <c r="E3512" s="49">
        <f>_xll.qlInterestRateIndexValueDate(IndexON,D3512)</f>
        <v>64266</v>
      </c>
      <c r="F3512" s="52">
        <f>IFERROR(_xll.qlIndexFixing(IndexON,D3512,TRUE,_xll.ohTrigger(RecalcTrigger,TriggerON)),NA())</f>
        <v>1.6562018879380247E-2</v>
      </c>
      <c r="H3512" s="49">
        <f>_xll.qlCalendarAdvance(IborCalendar,$H3511,B3512,"f",FALSE)</f>
        <v>64244</v>
      </c>
      <c r="I3512" s="49">
        <f>_xll.qlInterestRateIndexValueDate(Index1M,$H3512)</f>
        <v>64248</v>
      </c>
      <c r="J3512" s="52">
        <f>IFERROR(_xll.qlIndexFixing(Index1M,$H3512,TRUE,_xll.ohTrigger(RecalcTrigger,Trigger1M)),NA())</f>
        <v>1.8522704078346164E-2</v>
      </c>
      <c r="K3512" s="52">
        <f>IFERROR(_xll.qlIndexFixing(ONIndex1M,I3512,TRUE,_xll.ohTrigger(RecalcTrigger,Trigger1M)),NA())</f>
        <v>1.8507948064927504E-2</v>
      </c>
      <c r="L3512" s="52">
        <f>IFERROR(_xll.qlIndexFixing(Index3M,H3512,TRUE,_xll.ohTrigger(RecalcTrigger,Trigger3M)),NA())</f>
        <v>2.0092274159291559E-2</v>
      </c>
      <c r="M3512" s="52">
        <f>IFERROR(_xll.qlIndexFixing(ONIndex3M,I3512,TRUE,_xll.ohTrigger(RecalcTrigger,Trigger3M)),NA())</f>
        <v>2.0041424076060466E-2</v>
      </c>
      <c r="N3512" s="52" t="e">
        <f>IFERROR(_xll.qlIndexFixing(Index6M,$H3512,TRUE,_xll.ohTrigger(RecalcTrigger,Trigger6M)),NA())</f>
        <v>#N/A</v>
      </c>
      <c r="O3512" s="52">
        <f>IFERROR(_xll.qlIndexFixing(ONIndex6M,I3512,TRUE,_xll.ohTrigger(RecalcTrigger,Trigger6M)),NA())</f>
        <v>2.1540509311046563E-2</v>
      </c>
      <c r="P3512" s="52" t="e">
        <f>IFERROR(_xll.qlIndexFixing(Index1Y,$H3512,TRUE,_xll.ohTrigger(RecalcTrigger,Trigger1Y)),NA())</f>
        <v>#N/A</v>
      </c>
      <c r="Q3512" s="52">
        <f>IFERROR(_xll.qlIndexFixing(ONIndex1Y,I3512,TRUE,_xll.ohTrigger(RecalcTrigger,Trigger1Y)),NA())</f>
        <v>2.3317745431237213E-2</v>
      </c>
    </row>
    <row r="3513" spans="2:17" x14ac:dyDescent="0.2">
      <c r="B3513" s="46" t="s">
        <v>51</v>
      </c>
      <c r="D3513" s="49">
        <f>_xll.qlCalendarAdvance(LocalCalendar,$D3512,B3513,"f",FALSE)</f>
        <v>64273</v>
      </c>
      <c r="E3513" s="49">
        <f>_xll.qlInterestRateIndexValueDate(IndexON,D3513)</f>
        <v>64273</v>
      </c>
      <c r="F3513" s="52">
        <f>IFERROR(_xll.qlIndexFixing(IndexON,D3513,TRUE,_xll.ohTrigger(RecalcTrigger,TriggerON)),NA())</f>
        <v>1.6562018879353602E-2</v>
      </c>
      <c r="H3513" s="49">
        <f>_xll.qlCalendarAdvance(IborCalendar,$H3512,B3513,"f",FALSE)</f>
        <v>64251</v>
      </c>
      <c r="I3513" s="49">
        <f>_xll.qlInterestRateIndexValueDate(Index1M,$H3513)</f>
        <v>64255</v>
      </c>
      <c r="J3513" s="52">
        <f>IFERROR(_xll.qlIndexFixing(Index1M,$H3513,TRUE,_xll.ohTrigger(RecalcTrigger,Trigger1M)),NA())</f>
        <v>1.8522227833139265E-2</v>
      </c>
      <c r="K3513" s="52">
        <f>IFERROR(_xll.qlIndexFixing(ONIndex1M,I3513,TRUE,_xll.ohTrigger(RecalcTrigger,Trigger1M)),NA())</f>
        <v>1.8507948064847568E-2</v>
      </c>
      <c r="L3513" s="52">
        <f>IFERROR(_xll.qlIndexFixing(Index3M,H3513,TRUE,_xll.ohTrigger(RecalcTrigger,Trigger3M)),NA())</f>
        <v>2.0091714433166406E-2</v>
      </c>
      <c r="M3513" s="52">
        <f>IFERROR(_xll.qlIndexFixing(ONIndex3M,I3513,TRUE,_xll.ohTrigger(RecalcTrigger,Trigger3M)),NA())</f>
        <v>2.0041424076060466E-2</v>
      </c>
      <c r="N3513" s="52" t="e">
        <f>IFERROR(_xll.qlIndexFixing(Index6M,$H3513,TRUE,_xll.ohTrigger(RecalcTrigger,Trigger6M)),NA())</f>
        <v>#N/A</v>
      </c>
      <c r="O3513" s="52">
        <f>IFERROR(_xll.qlIndexFixing(ONIndex6M,I3513,TRUE,_xll.ohTrigger(RecalcTrigger,Trigger6M)),NA())</f>
        <v>2.1540509599056179E-2</v>
      </c>
      <c r="P3513" s="52" t="e">
        <f>IFERROR(_xll.qlIndexFixing(Index1Y,$H3513,TRUE,_xll.ohTrigger(RecalcTrigger,Trigger1Y)),NA())</f>
        <v>#N/A</v>
      </c>
      <c r="Q3513" s="52">
        <f>IFERROR(_xll.qlIndexFixing(ONIndex1Y,I3513,TRUE,_xll.ohTrigger(RecalcTrigger,Trigger1Y)),NA())</f>
        <v>2.3317747624842511E-2</v>
      </c>
    </row>
    <row r="3514" spans="2:17" x14ac:dyDescent="0.2">
      <c r="B3514" s="46" t="s">
        <v>51</v>
      </c>
      <c r="D3514" s="49">
        <f>_xll.qlCalendarAdvance(LocalCalendar,$D3513,B3514,"f",FALSE)</f>
        <v>64280</v>
      </c>
      <c r="E3514" s="49">
        <f>_xll.qlInterestRateIndexValueDate(IndexON,D3514)</f>
        <v>64280</v>
      </c>
      <c r="F3514" s="52">
        <f>IFERROR(_xll.qlIndexFixing(IndexON,D3514,TRUE,_xll.ohTrigger(RecalcTrigger,TriggerON)),NA())</f>
        <v>1.6562018879380247E-2</v>
      </c>
      <c r="H3514" s="49">
        <f>_xll.qlCalendarAdvance(IborCalendar,$H3513,B3514,"f",FALSE)</f>
        <v>64258</v>
      </c>
      <c r="I3514" s="49">
        <f>_xll.qlInterestRateIndexValueDate(Index1M,$H3514)</f>
        <v>64262</v>
      </c>
      <c r="J3514" s="52">
        <f>IFERROR(_xll.qlIndexFixing(Index1M,$H3514,TRUE,_xll.ohTrigger(RecalcTrigger,Trigger1M)),NA())</f>
        <v>1.8522227833139265E-2</v>
      </c>
      <c r="K3514" s="52">
        <f>IFERROR(_xll.qlIndexFixing(ONIndex1M,I3514,TRUE,_xll.ohTrigger(RecalcTrigger,Trigger1M)),NA())</f>
        <v>1.8507948064847568E-2</v>
      </c>
      <c r="L3514" s="52">
        <f>IFERROR(_xll.qlIndexFixing(Index3M,H3514,TRUE,_xll.ohTrigger(RecalcTrigger,Trigger3M)),NA())</f>
        <v>2.0091714433166406E-2</v>
      </c>
      <c r="M3514" s="52">
        <f>IFERROR(_xll.qlIndexFixing(ONIndex3M,I3514,TRUE,_xll.ohTrigger(RecalcTrigger,Trigger3M)),NA())</f>
        <v>2.004142407598053E-2</v>
      </c>
      <c r="N3514" s="52" t="e">
        <f>IFERROR(_xll.qlIndexFixing(Index6M,$H3514,TRUE,_xll.ohTrigger(RecalcTrigger,Trigger6M)),NA())</f>
        <v>#N/A</v>
      </c>
      <c r="O3514" s="52">
        <f>IFERROR(_xll.qlIndexFixing(ONIndex6M,I3514,TRUE,_xll.ohTrigger(RecalcTrigger,Trigger6M)),NA())</f>
        <v>2.1540509874276026E-2</v>
      </c>
      <c r="P3514" s="52" t="e">
        <f>IFERROR(_xll.qlIndexFixing(Index1Y,$H3514,TRUE,_xll.ohTrigger(RecalcTrigger,Trigger1Y)),NA())</f>
        <v>#N/A</v>
      </c>
      <c r="Q3514" s="52">
        <f>IFERROR(_xll.qlIndexFixing(ONIndex1Y,I3514,TRUE,_xll.ohTrigger(RecalcTrigger,Trigger1Y)),NA())</f>
        <v>2.3317749721005754E-2</v>
      </c>
    </row>
    <row r="3515" spans="2:17" x14ac:dyDescent="0.2">
      <c r="B3515" s="46" t="s">
        <v>51</v>
      </c>
      <c r="D3515" s="49">
        <f>_xll.qlCalendarAdvance(LocalCalendar,$D3514,B3515,"f",FALSE)</f>
        <v>64287</v>
      </c>
      <c r="E3515" s="49">
        <f>_xll.qlInterestRateIndexValueDate(IndexON,D3515)</f>
        <v>64287</v>
      </c>
      <c r="F3515" s="52">
        <f>IFERROR(_xll.qlIndexFixing(IndexON,D3515,TRUE,_xll.ohTrigger(RecalcTrigger,TriggerON)),NA())</f>
        <v>1.6562018879353602E-2</v>
      </c>
      <c r="H3515" s="49">
        <f>_xll.qlCalendarAdvance(IborCalendar,$H3514,B3515,"f",FALSE)</f>
        <v>64265</v>
      </c>
      <c r="I3515" s="49">
        <f>_xll.qlInterestRateIndexValueDate(Index1M,$H3515)</f>
        <v>64269</v>
      </c>
      <c r="J3515" s="52">
        <f>IFERROR(_xll.qlIndexFixing(Index1M,$H3515,TRUE,_xll.ohTrigger(RecalcTrigger,Trigger1M)),NA())</f>
        <v>1.8522227833139265E-2</v>
      </c>
      <c r="K3515" s="52">
        <f>IFERROR(_xll.qlIndexFixing(ONIndex1M,I3515,TRUE,_xll.ohTrigger(RecalcTrigger,Trigger1M)),NA())</f>
        <v>1.8507948064927504E-2</v>
      </c>
      <c r="L3515" s="52">
        <f>IFERROR(_xll.qlIndexFixing(Index3M,H3515,TRUE,_xll.ohTrigger(RecalcTrigger,Trigger3M)),NA())</f>
        <v>2.0091714433166406E-2</v>
      </c>
      <c r="M3515" s="52">
        <f>IFERROR(_xll.qlIndexFixing(ONIndex3M,I3515,TRUE,_xll.ohTrigger(RecalcTrigger,Trigger3M)),NA())</f>
        <v>2.0041424076140402E-2</v>
      </c>
      <c r="N3515" s="52" t="e">
        <f>IFERROR(_xll.qlIndexFixing(Index6M,$H3515,TRUE,_xll.ohTrigger(RecalcTrigger,Trigger6M)),NA())</f>
        <v>#N/A</v>
      </c>
      <c r="O3515" s="52">
        <f>IFERROR(_xll.qlIndexFixing(ONIndex6M,I3515,TRUE,_xll.ohTrigger(RecalcTrigger,Trigger6M)),NA())</f>
        <v>2.154051013678604E-2</v>
      </c>
      <c r="P3515" s="52" t="e">
        <f>IFERROR(_xll.qlIndexFixing(Index1Y,$H3515,TRUE,_xll.ohTrigger(RecalcTrigger,Trigger1Y)),NA())</f>
        <v>#N/A</v>
      </c>
      <c r="Q3515" s="52">
        <f>IFERROR(_xll.qlIndexFixing(ONIndex1Y,I3515,TRUE,_xll.ohTrigger(RecalcTrigger,Trigger1Y)),NA())</f>
        <v>2.3317751720126623E-2</v>
      </c>
    </row>
    <row r="3516" spans="2:17" x14ac:dyDescent="0.2">
      <c r="B3516" s="46" t="s">
        <v>51</v>
      </c>
      <c r="D3516" s="49">
        <f>_xll.qlCalendarAdvance(LocalCalendar,$D3515,B3516,"f",FALSE)</f>
        <v>64294</v>
      </c>
      <c r="E3516" s="49">
        <f>_xll.qlInterestRateIndexValueDate(IndexON,D3516)</f>
        <v>64294</v>
      </c>
      <c r="F3516" s="52">
        <f>IFERROR(_xll.qlIndexFixing(IndexON,D3516,TRUE,_xll.ohTrigger(RecalcTrigger,TriggerON)),NA())</f>
        <v>1.6562018879353602E-2</v>
      </c>
      <c r="H3516" s="49">
        <f>_xll.qlCalendarAdvance(IborCalendar,$H3515,B3516,"f",FALSE)</f>
        <v>64272</v>
      </c>
      <c r="I3516" s="49">
        <f>_xll.qlInterestRateIndexValueDate(Index1M,$H3516)</f>
        <v>64276</v>
      </c>
      <c r="J3516" s="52">
        <f>IFERROR(_xll.qlIndexFixing(Index1M,$H3516,TRUE,_xll.ohTrigger(RecalcTrigger,Trigger1M)),NA())</f>
        <v>1.8522227833139265E-2</v>
      </c>
      <c r="K3516" s="52">
        <f>IFERROR(_xll.qlIndexFixing(ONIndex1M,I3516,TRUE,_xll.ohTrigger(RecalcTrigger,Trigger1M)),NA())</f>
        <v>1.8507948064847568E-2</v>
      </c>
      <c r="L3516" s="52">
        <f>IFERROR(_xll.qlIndexFixing(Index3M,H3516,TRUE,_xll.ohTrigger(RecalcTrigger,Trigger3M)),NA())</f>
        <v>2.0091714433167283E-2</v>
      </c>
      <c r="M3516" s="52">
        <f>IFERROR(_xll.qlIndexFixing(ONIndex3M,I3516,TRUE,_xll.ohTrigger(RecalcTrigger,Trigger3M)),NA())</f>
        <v>2.0041424076220338E-2</v>
      </c>
      <c r="N3516" s="52" t="e">
        <f>IFERROR(_xll.qlIndexFixing(Index6M,$H3516,TRUE,_xll.ohTrigger(RecalcTrigger,Trigger6M)),NA())</f>
        <v>#N/A</v>
      </c>
      <c r="O3516" s="52">
        <f>IFERROR(_xll.qlIndexFixing(ONIndex6M,I3516,TRUE,_xll.ohTrigger(RecalcTrigger,Trigger6M)),NA())</f>
        <v>2.1540510386506284E-2</v>
      </c>
      <c r="P3516" s="52" t="e">
        <f>IFERROR(_xll.qlIndexFixing(Index1Y,$H3516,TRUE,_xll.ohTrigger(RecalcTrigger,Trigger1Y)),NA())</f>
        <v>#N/A</v>
      </c>
      <c r="Q3516" s="52">
        <f>IFERROR(_xll.qlIndexFixing(ONIndex1Y,I3516,TRUE,_xll.ohTrigger(RecalcTrigger,Trigger1Y)),NA())</f>
        <v>2.3317753622125181E-2</v>
      </c>
    </row>
    <row r="3517" spans="2:17" x14ac:dyDescent="0.2">
      <c r="B3517" s="46" t="s">
        <v>51</v>
      </c>
      <c r="D3517" s="49">
        <f>_xll.qlCalendarAdvance(LocalCalendar,$D3516,B3517,"f",FALSE)</f>
        <v>64301</v>
      </c>
      <c r="E3517" s="49">
        <f>_xll.qlInterestRateIndexValueDate(IndexON,D3517)</f>
        <v>64301</v>
      </c>
      <c r="F3517" s="52">
        <f>IFERROR(_xll.qlIndexFixing(IndexON,D3517,TRUE,_xll.ohTrigger(RecalcTrigger,TriggerON)),NA())</f>
        <v>1.6562399840562847E-2</v>
      </c>
      <c r="H3517" s="49">
        <f>_xll.qlCalendarAdvance(IborCalendar,$H3516,B3517,"f",FALSE)</f>
        <v>64280</v>
      </c>
      <c r="I3517" s="49">
        <f>_xll.qlInterestRateIndexValueDate(Index1M,$H3517)</f>
        <v>64284</v>
      </c>
      <c r="J3517" s="52">
        <f>IFERROR(_xll.qlIndexFixing(Index1M,$H3517,TRUE,_xll.ohTrigger(RecalcTrigger,Trigger1M)),NA())</f>
        <v>1.8522227833139265E-2</v>
      </c>
      <c r="K3517" s="52">
        <f>IFERROR(_xll.qlIndexFixing(ONIndex1M,I3517,TRUE,_xll.ohTrigger(RecalcTrigger,Trigger1M)),NA())</f>
        <v>1.8508423820642328E-2</v>
      </c>
      <c r="L3517" s="52">
        <f>IFERROR(_xll.qlIndexFixing(Index3M,H3517,TRUE,_xll.ohTrigger(RecalcTrigger,Trigger3M)),NA())</f>
        <v>2.0091714433167283E-2</v>
      </c>
      <c r="M3517" s="52">
        <f>IFERROR(_xll.qlIndexFixing(ONIndex3M,I3517,TRUE,_xll.ohTrigger(RecalcTrigger,Trigger3M)),NA())</f>
        <v>2.0041981935379205E-2</v>
      </c>
      <c r="N3517" s="52" t="e">
        <f>IFERROR(_xll.qlIndexFixing(Index6M,$H3517,TRUE,_xll.ohTrigger(RecalcTrigger,Trigger6M)),NA())</f>
        <v>#N/A</v>
      </c>
      <c r="O3517" s="52">
        <f>IFERROR(_xll.qlIndexFixing(ONIndex6M,I3517,TRUE,_xll.ohTrigger(RecalcTrigger,Trigger6M)),NA())</f>
        <v>2.1541155108022458E-2</v>
      </c>
      <c r="P3517" s="52" t="e">
        <f>IFERROR(_xll.qlIndexFixing(Index1Y,$H3517,TRUE,_xll.ohTrigger(RecalcTrigger,Trigger1Y)),NA())</f>
        <v>#N/A</v>
      </c>
      <c r="Q3517" s="52">
        <f>IFERROR(_xll.qlIndexFixing(ONIndex1Y,I3517,TRUE,_xll.ohTrigger(RecalcTrigger,Trigger1Y)),NA())</f>
        <v>2.3318510964234207E-2</v>
      </c>
    </row>
    <row r="3518" spans="2:17" x14ac:dyDescent="0.2">
      <c r="B3518" s="46" t="s">
        <v>51</v>
      </c>
      <c r="D3518" s="49">
        <f>_xll.qlCalendarAdvance(LocalCalendar,$D3517,B3518,"f",FALSE)</f>
        <v>64308</v>
      </c>
      <c r="E3518" s="49">
        <f>_xll.qlInterestRateIndexValueDate(IndexON,D3518)</f>
        <v>64308</v>
      </c>
      <c r="F3518" s="52">
        <f>IFERROR(_xll.qlIndexFixing(IndexON,D3518,TRUE,_xll.ohTrigger(RecalcTrigger,TriggerON)),NA())</f>
        <v>1.6562018879380247E-2</v>
      </c>
      <c r="H3518" s="49">
        <f>_xll.qlCalendarAdvance(IborCalendar,$H3517,B3518,"f",FALSE)</f>
        <v>64287</v>
      </c>
      <c r="I3518" s="49">
        <f>_xll.qlInterestRateIndexValueDate(Index1M,$H3518)</f>
        <v>64291</v>
      </c>
      <c r="J3518" s="52">
        <f>IFERROR(_xll.qlIndexFixing(Index1M,$H3518,TRUE,_xll.ohTrigger(RecalcTrigger,Trigger1M)),NA())</f>
        <v>1.8522227833139265E-2</v>
      </c>
      <c r="K3518" s="52">
        <f>IFERROR(_xll.qlIndexFixing(ONIndex1M,I3518,TRUE,_xll.ohTrigger(RecalcTrigger,Trigger1M)),NA())</f>
        <v>1.8507948064927504E-2</v>
      </c>
      <c r="L3518" s="52">
        <f>IFERROR(_xll.qlIndexFixing(Index3M,H3518,TRUE,_xll.ohTrigger(RecalcTrigger,Trigger3M)),NA())</f>
        <v>2.0091714433167283E-2</v>
      </c>
      <c r="M3518" s="52">
        <f>IFERROR(_xll.qlIndexFixing(ONIndex3M,I3518,TRUE,_xll.ohTrigger(RecalcTrigger,Trigger3M)),NA())</f>
        <v>2.0041424076140402E-2</v>
      </c>
      <c r="N3518" s="52" t="e">
        <f>IFERROR(_xll.qlIndexFixing(Index6M,$H3518,TRUE,_xll.ohTrigger(RecalcTrigger,Trigger6M)),NA())</f>
        <v>#N/A</v>
      </c>
      <c r="O3518" s="52">
        <f>IFERROR(_xll.qlIndexFixing(ONIndex6M,I3518,TRUE,_xll.ohTrigger(RecalcTrigger,Trigger6M)),NA())</f>
        <v>2.1540510878672592E-2</v>
      </c>
      <c r="P3518" s="52" t="e">
        <f>IFERROR(_xll.qlIndexFixing(Index1Y,$H3518,TRUE,_xll.ohTrigger(RecalcTrigger,Trigger1Y)),NA())</f>
        <v>#N/A</v>
      </c>
      <c r="Q3518" s="52">
        <f>IFERROR(_xll.qlIndexFixing(ONIndex1Y,I3518,TRUE,_xll.ohTrigger(RecalcTrigger,Trigger1Y)),NA())</f>
        <v>2.3317757370486802E-2</v>
      </c>
    </row>
    <row r="3519" spans="2:17" x14ac:dyDescent="0.2">
      <c r="B3519" s="46" t="s">
        <v>51</v>
      </c>
      <c r="D3519" s="49">
        <f>_xll.qlCalendarAdvance(LocalCalendar,$D3518,B3519,"f",FALSE)</f>
        <v>64315</v>
      </c>
      <c r="E3519" s="49">
        <f>_xll.qlInterestRateIndexValueDate(IndexON,D3519)</f>
        <v>64315</v>
      </c>
      <c r="F3519" s="52">
        <f>IFERROR(_xll.qlIndexFixing(IndexON,D3519,TRUE,_xll.ohTrigger(RecalcTrigger,TriggerON)),NA())</f>
        <v>1.6562018879353602E-2</v>
      </c>
      <c r="H3519" s="49">
        <f>_xll.qlCalendarAdvance(IborCalendar,$H3518,B3519,"f",FALSE)</f>
        <v>64294</v>
      </c>
      <c r="I3519" s="49">
        <f>_xll.qlInterestRateIndexValueDate(Index1M,$H3519)</f>
        <v>64298</v>
      </c>
      <c r="J3519" s="52">
        <f>IFERROR(_xll.qlIndexFixing(Index1M,$H3519,TRUE,_xll.ohTrigger(RecalcTrigger,Trigger1M)),NA())</f>
        <v>1.8522227833136687E-2</v>
      </c>
      <c r="K3519" s="52">
        <f>IFERROR(_xll.qlIndexFixing(ONIndex1M,I3519,TRUE,_xll.ohTrigger(RecalcTrigger,Trigger1M)),NA())</f>
        <v>1.8507948064927504E-2</v>
      </c>
      <c r="L3519" s="52">
        <f>IFERROR(_xll.qlIndexFixing(Index3M,H3519,TRUE,_xll.ohTrigger(RecalcTrigger,Trigger3M)),NA())</f>
        <v>2.0091714433166406E-2</v>
      </c>
      <c r="M3519" s="52">
        <f>IFERROR(_xll.qlIndexFixing(ONIndex3M,I3519,TRUE,_xll.ohTrigger(RecalcTrigger,Trigger3M)),NA())</f>
        <v>2.0041424076060466E-2</v>
      </c>
      <c r="N3519" s="52" t="e">
        <f>IFERROR(_xll.qlIndexFixing(Index6M,$H3519,TRUE,_xll.ohTrigger(RecalcTrigger,Trigger6M)),NA())</f>
        <v>#N/A</v>
      </c>
      <c r="O3519" s="52">
        <f>IFERROR(_xll.qlIndexFixing(ONIndex6M,I3519,TRUE,_xll.ohTrigger(RecalcTrigger,Trigger6M)),NA())</f>
        <v>2.1540511088184999E-2</v>
      </c>
      <c r="P3519" s="52" t="e">
        <f>IFERROR(_xll.qlIndexFixing(Index1Y,$H3519,TRUE,_xll.ohTrigger(RecalcTrigger,Trigger1Y)),NA())</f>
        <v>#N/A</v>
      </c>
      <c r="Q3519" s="52">
        <f>IFERROR(_xll.qlIndexFixing(ONIndex1Y,I3519,TRUE,_xll.ohTrigger(RecalcTrigger,Trigger1Y)),NA())</f>
        <v>2.3317758966969748E-2</v>
      </c>
    </row>
    <row r="3520" spans="2:17" x14ac:dyDescent="0.2">
      <c r="B3520" s="46" t="s">
        <v>51</v>
      </c>
      <c r="D3520" s="49">
        <f>_xll.qlCalendarAdvance(LocalCalendar,$D3519,B3520,"f",FALSE)</f>
        <v>64322</v>
      </c>
      <c r="E3520" s="49">
        <f>_xll.qlInterestRateIndexValueDate(IndexON,D3520)</f>
        <v>64322</v>
      </c>
      <c r="F3520" s="52">
        <f>IFERROR(_xll.qlIndexFixing(IndexON,D3520,TRUE,_xll.ohTrigger(RecalcTrigger,TriggerON)),NA())</f>
        <v>1.6562018879353602E-2</v>
      </c>
      <c r="H3520" s="49">
        <f>_xll.qlCalendarAdvance(IborCalendar,$H3519,B3520,"f",FALSE)</f>
        <v>64301</v>
      </c>
      <c r="I3520" s="49">
        <f>_xll.qlInterestRateIndexValueDate(Index1M,$H3520)</f>
        <v>64305</v>
      </c>
      <c r="J3520" s="52">
        <f>IFERROR(_xll.qlIndexFixing(Index1M,$H3520,TRUE,_xll.ohTrigger(RecalcTrigger,Trigger1M)),NA())</f>
        <v>1.8522227833139265E-2</v>
      </c>
      <c r="K3520" s="52">
        <f>IFERROR(_xll.qlIndexFixing(ONIndex1M,I3520,TRUE,_xll.ohTrigger(RecalcTrigger,Trigger1M)),NA())</f>
        <v>1.8507948064927504E-2</v>
      </c>
      <c r="L3520" s="52">
        <f>IFERROR(_xll.qlIndexFixing(Index3M,H3520,TRUE,_xll.ohTrigger(RecalcTrigger,Trigger3M)),NA())</f>
        <v>2.0091714433166406E-2</v>
      </c>
      <c r="M3520" s="52">
        <f>IFERROR(_xll.qlIndexFixing(ONIndex3M,I3520,TRUE,_xll.ohTrigger(RecalcTrigger,Trigger3M)),NA())</f>
        <v>2.0041424076140402E-2</v>
      </c>
      <c r="N3520" s="52" t="e">
        <f>IFERROR(_xll.qlIndexFixing(Index6M,$H3520,TRUE,_xll.ohTrigger(RecalcTrigger,Trigger6M)),NA())</f>
        <v>#N/A</v>
      </c>
      <c r="O3520" s="52">
        <f>IFERROR(_xll.qlIndexFixing(ONIndex6M,I3520,TRUE,_xll.ohTrigger(RecalcTrigger,Trigger6M)),NA())</f>
        <v>2.154051128506751E-2</v>
      </c>
      <c r="P3520" s="52" t="e">
        <f>IFERROR(_xll.qlIndexFixing(Index1Y,$H3520,TRUE,_xll.ohTrigger(RecalcTrigger,Trigger1Y)),NA())</f>
        <v>#N/A</v>
      </c>
      <c r="Q3520" s="52">
        <f>IFERROR(_xll.qlIndexFixing(ONIndex1Y,I3520,TRUE,_xll.ohTrigger(RecalcTrigger,Trigger1Y)),NA())</f>
        <v>2.3317760466330384E-2</v>
      </c>
    </row>
    <row r="3521" spans="2:17" x14ac:dyDescent="0.2">
      <c r="B3521" s="46" t="s">
        <v>51</v>
      </c>
      <c r="D3521" s="49">
        <f>_xll.qlCalendarAdvance(LocalCalendar,$D3520,B3521,"f",FALSE)</f>
        <v>64329</v>
      </c>
      <c r="E3521" s="49">
        <f>_xll.qlInterestRateIndexValueDate(IndexON,D3521)</f>
        <v>64329</v>
      </c>
      <c r="F3521" s="52">
        <f>IFERROR(_xll.qlIndexFixing(IndexON,D3521,TRUE,_xll.ohTrigger(RecalcTrigger,TriggerON)),NA())</f>
        <v>1.6562399840542863E-2</v>
      </c>
      <c r="H3521" s="49">
        <f>_xll.qlCalendarAdvance(IborCalendar,$H3520,B3521,"f",FALSE)</f>
        <v>64308</v>
      </c>
      <c r="I3521" s="49">
        <f>_xll.qlInterestRateIndexValueDate(Index1M,$H3521)</f>
        <v>64312</v>
      </c>
      <c r="J3521" s="52">
        <f>IFERROR(_xll.qlIndexFixing(Index1M,$H3521,TRUE,_xll.ohTrigger(RecalcTrigger,Trigger1M)),NA())</f>
        <v>1.8522227833139265E-2</v>
      </c>
      <c r="K3521" s="52">
        <f>IFERROR(_xll.qlIndexFixing(ONIndex1M,I3521,TRUE,_xll.ohTrigger(RecalcTrigger,Trigger1M)),NA())</f>
        <v>1.8507948064927504E-2</v>
      </c>
      <c r="L3521" s="52">
        <f>IFERROR(_xll.qlIndexFixing(Index3M,H3521,TRUE,_xll.ohTrigger(RecalcTrigger,Trigger3M)),NA())</f>
        <v>2.0091714433166406E-2</v>
      </c>
      <c r="M3521" s="52">
        <f>IFERROR(_xll.qlIndexFixing(ONIndex3M,I3521,TRUE,_xll.ohTrigger(RecalcTrigger,Trigger3M)),NA())</f>
        <v>2.0041424076140402E-2</v>
      </c>
      <c r="N3521" s="52" t="e">
        <f>IFERROR(_xll.qlIndexFixing(Index6M,$H3521,TRUE,_xll.ohTrigger(RecalcTrigger,Trigger6M)),NA())</f>
        <v>#N/A</v>
      </c>
      <c r="O3521" s="52">
        <f>IFERROR(_xll.qlIndexFixing(ONIndex6M,I3521,TRUE,_xll.ohTrigger(RecalcTrigger,Trigger6M)),NA())</f>
        <v>2.1540511469160251E-2</v>
      </c>
      <c r="P3521" s="52" t="e">
        <f>IFERROR(_xll.qlIndexFixing(Index1Y,$H3521,TRUE,_xll.ohTrigger(RecalcTrigger,Trigger1Y)),NA())</f>
        <v>#N/A</v>
      </c>
      <c r="Q3521" s="52">
        <f>IFERROR(_xll.qlIndexFixing(ONIndex1Y,I3521,TRUE,_xll.ohTrigger(RecalcTrigger,Trigger1Y)),NA())</f>
        <v>2.3317761868488773E-2</v>
      </c>
    </row>
    <row r="3522" spans="2:17" x14ac:dyDescent="0.2">
      <c r="B3522" s="46" t="s">
        <v>51</v>
      </c>
      <c r="D3522" s="49">
        <f>_xll.qlCalendarAdvance(LocalCalendar,$D3521,B3522,"f",FALSE)</f>
        <v>64336</v>
      </c>
      <c r="E3522" s="49">
        <f>_xll.qlInterestRateIndexValueDate(IndexON,D3522)</f>
        <v>64336</v>
      </c>
      <c r="F3522" s="52">
        <f>IFERROR(_xll.qlIndexFixing(IndexON,D3522,TRUE,_xll.ohTrigger(RecalcTrigger,TriggerON)),NA())</f>
        <v>1.6562018879380247E-2</v>
      </c>
      <c r="H3522" s="49">
        <f>_xll.qlCalendarAdvance(IborCalendar,$H3521,B3522,"f",FALSE)</f>
        <v>64315</v>
      </c>
      <c r="I3522" s="49">
        <f>_xll.qlInterestRateIndexValueDate(Index1M,$H3522)</f>
        <v>64319</v>
      </c>
      <c r="J3522" s="52">
        <f>IFERROR(_xll.qlIndexFixing(Index1M,$H3522,TRUE,_xll.ohTrigger(RecalcTrigger,Trigger1M)),NA())</f>
        <v>1.8521275391695197E-2</v>
      </c>
      <c r="K3522" s="52">
        <f>IFERROR(_xll.qlIndexFixing(ONIndex1M,I3522,TRUE,_xll.ohTrigger(RecalcTrigger,Trigger1M)),NA())</f>
        <v>1.8507948064847568E-2</v>
      </c>
      <c r="L3522" s="52">
        <f>IFERROR(_xll.qlIndexFixing(Index3M,H3522,TRUE,_xll.ohTrigger(RecalcTrigger,Trigger3M)),NA())</f>
        <v>2.0091714433166406E-2</v>
      </c>
      <c r="M3522" s="52">
        <f>IFERROR(_xll.qlIndexFixing(ONIndex3M,I3522,TRUE,_xll.ohTrigger(RecalcTrigger,Trigger3M)),NA())</f>
        <v>2.0041424076140402E-2</v>
      </c>
      <c r="N3522" s="52" t="e">
        <f>IFERROR(_xll.qlIndexFixing(Index6M,$H3522,TRUE,_xll.ohTrigger(RecalcTrigger,Trigger6M)),NA())</f>
        <v>#N/A</v>
      </c>
      <c r="O3522" s="52">
        <f>IFERROR(_xll.qlIndexFixing(ONIndex6M,I3522,TRUE,_xll.ohTrigger(RecalcTrigger,Trigger6M)),NA())</f>
        <v>2.1540511640463222E-2</v>
      </c>
      <c r="P3522" s="52" t="e">
        <f>IFERROR(_xll.qlIndexFixing(Index1Y,$H3522,TRUE,_xll.ohTrigger(RecalcTrigger,Trigger1Y)),NA())</f>
        <v>#N/A</v>
      </c>
      <c r="Q3522" s="52">
        <f>IFERROR(_xll.qlIndexFixing(ONIndex1Y,I3522,TRUE,_xll.ohTrigger(RecalcTrigger,Trigger1Y)),NA())</f>
        <v>2.331776317336498E-2</v>
      </c>
    </row>
    <row r="3523" spans="2:17" x14ac:dyDescent="0.2">
      <c r="B3523" s="46" t="s">
        <v>51</v>
      </c>
      <c r="D3523" s="49">
        <f>_xll.qlCalendarAdvance(LocalCalendar,$D3522,B3523,"f",FALSE)</f>
        <v>64343</v>
      </c>
      <c r="E3523" s="49">
        <f>_xll.qlInterestRateIndexValueDate(IndexON,D3523)</f>
        <v>64343</v>
      </c>
      <c r="F3523" s="52">
        <f>IFERROR(_xll.qlIndexFixing(IndexON,D3523,TRUE,_xll.ohTrigger(RecalcTrigger,TriggerON)),NA())</f>
        <v>1.6562018879353602E-2</v>
      </c>
      <c r="H3523" s="49">
        <f>_xll.qlCalendarAdvance(IborCalendar,$H3522,B3523,"f",FALSE)</f>
        <v>64322</v>
      </c>
      <c r="I3523" s="49">
        <f>_xll.qlInterestRateIndexValueDate(Index1M,$H3523)</f>
        <v>64326</v>
      </c>
      <c r="J3523" s="52">
        <f>IFERROR(_xll.qlIndexFixing(Index1M,$H3523,TRUE,_xll.ohTrigger(RecalcTrigger,Trigger1M)),NA())</f>
        <v>1.8521275391695197E-2</v>
      </c>
      <c r="K3523" s="52">
        <f>IFERROR(_xll.qlIndexFixing(ONIndex1M,I3523,TRUE,_xll.ohTrigger(RecalcTrigger,Trigger1M)),NA())</f>
        <v>1.8507948064847568E-2</v>
      </c>
      <c r="L3523" s="52">
        <f>IFERROR(_xll.qlIndexFixing(Index3M,H3523,TRUE,_xll.ohTrigger(RecalcTrigger,Trigger3M)),NA())</f>
        <v>2.0091154727822413E-2</v>
      </c>
      <c r="M3523" s="52">
        <f>IFERROR(_xll.qlIndexFixing(ONIndex3M,I3523,TRUE,_xll.ohTrigger(RecalcTrigger,Trigger3M)),NA())</f>
        <v>2.0041424076060466E-2</v>
      </c>
      <c r="N3523" s="52" t="e">
        <f>IFERROR(_xll.qlIndexFixing(Index6M,$H3523,TRUE,_xll.ohTrigger(RecalcTrigger,Trigger6M)),NA())</f>
        <v>#N/A</v>
      </c>
      <c r="O3523" s="52">
        <f>IFERROR(_xll.qlIndexFixing(ONIndex6M,I3523,TRUE,_xll.ohTrigger(RecalcTrigger,Trigger6M)),NA())</f>
        <v>2.1540511799056361E-2</v>
      </c>
      <c r="P3523" s="52" t="e">
        <f>IFERROR(_xll.qlIndexFixing(Index1Y,$H3523,TRUE,_xll.ohTrigger(RecalcTrigger,Trigger1Y)),NA())</f>
        <v>#N/A</v>
      </c>
      <c r="Q3523" s="52">
        <f>IFERROR(_xll.qlIndexFixing(ONIndex1Y,I3523,TRUE,_xll.ohTrigger(RecalcTrigger,Trigger1Y)),NA())</f>
        <v>2.3317764381198813E-2</v>
      </c>
    </row>
    <row r="3524" spans="2:17" x14ac:dyDescent="0.2">
      <c r="B3524" s="46" t="s">
        <v>51</v>
      </c>
      <c r="D3524" s="49">
        <f>_xll.qlCalendarAdvance(LocalCalendar,$D3523,B3524,"f",FALSE)</f>
        <v>64350</v>
      </c>
      <c r="E3524" s="49">
        <f>_xll.qlInterestRateIndexValueDate(IndexON,D3524)</f>
        <v>64350</v>
      </c>
      <c r="F3524" s="52">
        <f>IFERROR(_xll.qlIndexFixing(IndexON,D3524,TRUE,_xll.ohTrigger(RecalcTrigger,TriggerON)),NA())</f>
        <v>1.6562018879380247E-2</v>
      </c>
      <c r="H3524" s="49">
        <f>_xll.qlCalendarAdvance(IborCalendar,$H3523,B3524,"f",FALSE)</f>
        <v>64329</v>
      </c>
      <c r="I3524" s="49">
        <f>_xll.qlInterestRateIndexValueDate(Index1M,$H3524)</f>
        <v>64333</v>
      </c>
      <c r="J3524" s="52">
        <f>IFERROR(_xll.qlIndexFixing(Index1M,$H3524,TRUE,_xll.ohTrigger(RecalcTrigger,Trigger1M)),NA())</f>
        <v>1.8521275391695197E-2</v>
      </c>
      <c r="K3524" s="52">
        <f>IFERROR(_xll.qlIndexFixing(ONIndex1M,I3524,TRUE,_xll.ohTrigger(RecalcTrigger,Trigger1M)),NA())</f>
        <v>1.8507948064927504E-2</v>
      </c>
      <c r="L3524" s="52">
        <f>IFERROR(_xll.qlIndexFixing(Index3M,H3524,TRUE,_xll.ohTrigger(RecalcTrigger,Trigger3M)),NA())</f>
        <v>2.0091154727821525E-2</v>
      </c>
      <c r="M3524" s="52">
        <f>IFERROR(_xll.qlIndexFixing(ONIndex3M,I3524,TRUE,_xll.ohTrigger(RecalcTrigger,Trigger3M)),NA())</f>
        <v>2.0041424076140402E-2</v>
      </c>
      <c r="N3524" s="52" t="e">
        <f>IFERROR(_xll.qlIndexFixing(Index6M,$H3524,TRUE,_xll.ohTrigger(RecalcTrigger,Trigger6M)),NA())</f>
        <v>#N/A</v>
      </c>
      <c r="O3524" s="52">
        <f>IFERROR(_xll.qlIndexFixing(ONIndex6M,I3524,TRUE,_xll.ohTrigger(RecalcTrigger,Trigger6M)),NA())</f>
        <v>2.154051194485973E-2</v>
      </c>
      <c r="P3524" s="52" t="e">
        <f>IFERROR(_xll.qlIndexFixing(Index1Y,$H3524,TRUE,_xll.ohTrigger(RecalcTrigger,Trigger1Y)),NA())</f>
        <v>#N/A</v>
      </c>
      <c r="Q3524" s="52">
        <f>IFERROR(_xll.qlIndexFixing(ONIndex1Y,I3524,TRUE,_xll.ohTrigger(RecalcTrigger,Trigger1Y)),NA())</f>
        <v>2.3317765491910336E-2</v>
      </c>
    </row>
    <row r="3525" spans="2:17" x14ac:dyDescent="0.2">
      <c r="B3525" s="46" t="s">
        <v>51</v>
      </c>
      <c r="D3525" s="49">
        <f>_xll.qlCalendarAdvance(LocalCalendar,$D3524,B3525,"f",FALSE)</f>
        <v>64357</v>
      </c>
      <c r="E3525" s="49">
        <f>_xll.qlInterestRateIndexValueDate(IndexON,D3525)</f>
        <v>64357</v>
      </c>
      <c r="F3525" s="52">
        <f>IFERROR(_xll.qlIndexFixing(IndexON,D3525,TRUE,_xll.ohTrigger(RecalcTrigger,TriggerON)),NA())</f>
        <v>1.6562018879380247E-2</v>
      </c>
      <c r="H3525" s="49">
        <f>_xll.qlCalendarAdvance(IborCalendar,$H3524,B3525,"f",FALSE)</f>
        <v>64336</v>
      </c>
      <c r="I3525" s="49">
        <f>_xll.qlInterestRateIndexValueDate(Index1M,$H3525)</f>
        <v>64340</v>
      </c>
      <c r="J3525" s="52">
        <f>IFERROR(_xll.qlIndexFixing(Index1M,$H3525,TRUE,_xll.ohTrigger(RecalcTrigger,Trigger1M)),NA())</f>
        <v>1.8521275391697952E-2</v>
      </c>
      <c r="K3525" s="52">
        <f>IFERROR(_xll.qlIndexFixing(ONIndex1M,I3525,TRUE,_xll.ohTrigger(RecalcTrigger,Trigger1M)),NA())</f>
        <v>1.8507948064927504E-2</v>
      </c>
      <c r="L3525" s="52">
        <f>IFERROR(_xll.qlIndexFixing(Index3M,H3525,TRUE,_xll.ohTrigger(RecalcTrigger,Trigger3M)),NA())</f>
        <v>2.0091714433167283E-2</v>
      </c>
      <c r="M3525" s="52">
        <f>IFERROR(_xll.qlIndexFixing(ONIndex3M,I3525,TRUE,_xll.ohTrigger(RecalcTrigger,Trigger3M)),NA())</f>
        <v>2.0041424076140402E-2</v>
      </c>
      <c r="N3525" s="52" t="e">
        <f>IFERROR(_xll.qlIndexFixing(Index6M,$H3525,TRUE,_xll.ohTrigger(RecalcTrigger,Trigger6M)),NA())</f>
        <v>#N/A</v>
      </c>
      <c r="O3525" s="52">
        <f>IFERROR(_xll.qlIndexFixing(ONIndex6M,I3525,TRUE,_xll.ohTrigger(RecalcTrigger,Trigger6M)),NA())</f>
        <v>2.1540512077873331E-2</v>
      </c>
      <c r="P3525" s="52" t="e">
        <f>IFERROR(_xll.qlIndexFixing(Index1Y,$H3525,TRUE,_xll.ohTrigger(RecalcTrigger,Trigger1Y)),NA())</f>
        <v>#N/A</v>
      </c>
      <c r="Q3525" s="52">
        <f>IFERROR(_xll.qlIndexFixing(ONIndex1Y,I3525,TRUE,_xll.ohTrigger(RecalcTrigger,Trigger1Y)),NA())</f>
        <v>2.3317766505339677E-2</v>
      </c>
    </row>
    <row r="3526" spans="2:17" x14ac:dyDescent="0.2">
      <c r="B3526" s="46" t="s">
        <v>51</v>
      </c>
      <c r="D3526" s="49">
        <f>_xll.qlCalendarAdvance(LocalCalendar,$D3525,B3526,"f",FALSE)</f>
        <v>64364</v>
      </c>
      <c r="E3526" s="49">
        <f>_xll.qlInterestRateIndexValueDate(IndexON,D3526)</f>
        <v>64364</v>
      </c>
      <c r="F3526" s="52">
        <f>IFERROR(_xll.qlIndexFixing(IndexON,D3526,TRUE,_xll.ohTrigger(RecalcTrigger,TriggerON)),NA())</f>
        <v>1.6562018879380247E-2</v>
      </c>
      <c r="H3526" s="49">
        <f>_xll.qlCalendarAdvance(IborCalendar,$H3525,B3526,"f",FALSE)</f>
        <v>64343</v>
      </c>
      <c r="I3526" s="49">
        <f>_xll.qlInterestRateIndexValueDate(Index1M,$H3526)</f>
        <v>64347</v>
      </c>
      <c r="J3526" s="52">
        <f>IFERROR(_xll.qlIndexFixing(Index1M,$H3526,TRUE,_xll.ohTrigger(RecalcTrigger,Trigger1M)),NA())</f>
        <v>1.8522227833139265E-2</v>
      </c>
      <c r="K3526" s="52">
        <f>IFERROR(_xll.qlIndexFixing(ONIndex1M,I3526,TRUE,_xll.ohTrigger(RecalcTrigger,Trigger1M)),NA())</f>
        <v>1.8507948064927504E-2</v>
      </c>
      <c r="L3526" s="52">
        <f>IFERROR(_xll.qlIndexFixing(Index3M,H3526,TRUE,_xll.ohTrigger(RecalcTrigger,Trigger3M)),NA())</f>
        <v>2.0092274159291559E-2</v>
      </c>
      <c r="M3526" s="52">
        <f>IFERROR(_xll.qlIndexFixing(ONIndex3M,I3526,TRUE,_xll.ohTrigger(RecalcTrigger,Trigger3M)),NA())</f>
        <v>2.0041424076060466E-2</v>
      </c>
      <c r="N3526" s="52" t="e">
        <f>IFERROR(_xll.qlIndexFixing(Index6M,$H3526,TRUE,_xll.ohTrigger(RecalcTrigger,Trigger6M)),NA())</f>
        <v>#N/A</v>
      </c>
      <c r="O3526" s="52">
        <f>IFERROR(_xll.qlIndexFixing(ONIndex6M,I3526,TRUE,_xll.ohTrigger(RecalcTrigger,Trigger6M)),NA())</f>
        <v>2.1540512198177098E-2</v>
      </c>
      <c r="P3526" s="52" t="e">
        <f>IFERROR(_xll.qlIndexFixing(Index1Y,$H3526,TRUE,_xll.ohTrigger(RecalcTrigger,Trigger1Y)),NA())</f>
        <v>#N/A</v>
      </c>
      <c r="Q3526" s="52">
        <f>IFERROR(_xll.qlIndexFixing(ONIndex1Y,I3526,TRUE,_xll.ohTrigger(RecalcTrigger,Trigger1Y)),NA())</f>
        <v>2.3317767421566771E-2</v>
      </c>
    </row>
    <row r="3527" spans="2:17" x14ac:dyDescent="0.2">
      <c r="B3527" s="46" t="s">
        <v>51</v>
      </c>
      <c r="D3527" s="49">
        <f>_xll.qlCalendarAdvance(LocalCalendar,$D3526,B3527,"f",FALSE)</f>
        <v>64371</v>
      </c>
      <c r="E3527" s="49">
        <f>_xll.qlInterestRateIndexValueDate(IndexON,D3527)</f>
        <v>64371</v>
      </c>
      <c r="F3527" s="52">
        <f>IFERROR(_xll.qlIndexFixing(IndexON,D3527,TRUE,_xll.ohTrigger(RecalcTrigger,TriggerON)),NA())</f>
        <v>1.6562018879326956E-2</v>
      </c>
      <c r="H3527" s="49">
        <f>_xll.qlCalendarAdvance(IborCalendar,$H3526,B3527,"f",FALSE)</f>
        <v>64350</v>
      </c>
      <c r="I3527" s="49">
        <f>_xll.qlInterestRateIndexValueDate(Index1M,$H3527)</f>
        <v>64354</v>
      </c>
      <c r="J3527" s="52">
        <f>IFERROR(_xll.qlIndexFixing(Index1M,$H3527,TRUE,_xll.ohTrigger(RecalcTrigger,Trigger1M)),NA())</f>
        <v>1.8522227833139265E-2</v>
      </c>
      <c r="K3527" s="52">
        <f>IFERROR(_xll.qlIndexFixing(ONIndex1M,I3527,TRUE,_xll.ohTrigger(RecalcTrigger,Trigger1M)),NA())</f>
        <v>1.8507948064927504E-2</v>
      </c>
      <c r="L3527" s="52">
        <f>IFERROR(_xll.qlIndexFixing(Index3M,H3527,TRUE,_xll.ohTrigger(RecalcTrigger,Trigger3M)),NA())</f>
        <v>2.0092274159292427E-2</v>
      </c>
      <c r="M3527" s="52">
        <f>IFERROR(_xll.qlIndexFixing(ONIndex3M,I3527,TRUE,_xll.ohTrigger(RecalcTrigger,Trigger3M)),NA())</f>
        <v>2.0041424076140402E-2</v>
      </c>
      <c r="N3527" s="52" t="e">
        <f>IFERROR(_xll.qlIndexFixing(Index6M,$H3527,TRUE,_xll.ohTrigger(RecalcTrigger,Trigger6M)),NA())</f>
        <v>#N/A</v>
      </c>
      <c r="O3527" s="52">
        <f>IFERROR(_xll.qlIndexFixing(ONIndex6M,I3527,TRUE,_xll.ohTrigger(RecalcTrigger,Trigger6M)),NA())</f>
        <v>2.1540512305771031E-2</v>
      </c>
      <c r="P3527" s="52" t="e">
        <f>IFERROR(_xll.qlIndexFixing(Index1Y,$H3527,TRUE,_xll.ohTrigger(RecalcTrigger,Trigger1Y)),NA())</f>
        <v>#N/A</v>
      </c>
      <c r="Q3527" s="52">
        <f>IFERROR(_xll.qlIndexFixing(ONIndex1Y,I3527,TRUE,_xll.ohTrigger(RecalcTrigger,Trigger1Y)),NA())</f>
        <v>2.3317768240591619E-2</v>
      </c>
    </row>
    <row r="3528" spans="2:17" x14ac:dyDescent="0.2">
      <c r="B3528" s="46" t="s">
        <v>51</v>
      </c>
      <c r="D3528" s="49">
        <f>_xll.qlCalendarAdvance(LocalCalendar,$D3527,B3528,"f",FALSE)</f>
        <v>64378</v>
      </c>
      <c r="E3528" s="49">
        <f>_xll.qlInterestRateIndexValueDate(IndexON,D3528)</f>
        <v>64378</v>
      </c>
      <c r="F3528" s="52">
        <f>IFERROR(_xll.qlIndexFixing(IndexON,D3528,TRUE,_xll.ohTrigger(RecalcTrigger,TriggerON)),NA())</f>
        <v>1.6562018879380247E-2</v>
      </c>
      <c r="H3528" s="49">
        <f>_xll.qlCalendarAdvance(IborCalendar,$H3527,B3528,"f",FALSE)</f>
        <v>64357</v>
      </c>
      <c r="I3528" s="49">
        <f>_xll.qlInterestRateIndexValueDate(Index1M,$H3528)</f>
        <v>64361</v>
      </c>
      <c r="J3528" s="52">
        <f>IFERROR(_xll.qlIndexFixing(Index1M,$H3528,TRUE,_xll.ohTrigger(RecalcTrigger,Trigger1M)),NA())</f>
        <v>1.8524132911919265E-2</v>
      </c>
      <c r="K3528" s="52">
        <f>IFERROR(_xll.qlIndexFixing(ONIndex1M,I3528,TRUE,_xll.ohTrigger(RecalcTrigger,Trigger1M)),NA())</f>
        <v>1.8507948064847568E-2</v>
      </c>
      <c r="L3528" s="52">
        <f>IFERROR(_xll.qlIndexFixing(Index3M,H3528,TRUE,_xll.ohTrigger(RecalcTrigger,Trigger3M)),NA())</f>
        <v>2.0092274159291559E-2</v>
      </c>
      <c r="M3528" s="52">
        <f>IFERROR(_xll.qlIndexFixing(ONIndex3M,I3528,TRUE,_xll.ohTrigger(RecalcTrigger,Trigger3M)),NA())</f>
        <v>2.0041424076140402E-2</v>
      </c>
      <c r="N3528" s="52" t="e">
        <f>IFERROR(_xll.qlIndexFixing(Index6M,$H3528,TRUE,_xll.ohTrigger(RecalcTrigger,Trigger6M)),NA())</f>
        <v>#N/A</v>
      </c>
      <c r="O3528" s="52">
        <f>IFERROR(_xll.qlIndexFixing(ONIndex6M,I3528,TRUE,_xll.ohTrigger(RecalcTrigger,Trigger6M)),NA())</f>
        <v>2.1540512400655132E-2</v>
      </c>
      <c r="P3528" s="52" t="e">
        <f>IFERROR(_xll.qlIndexFixing(Index1Y,$H3528,TRUE,_xll.ohTrigger(RecalcTrigger,Trigger1Y)),NA())</f>
        <v>#N/A</v>
      </c>
      <c r="Q3528" s="52">
        <f>IFERROR(_xll.qlIndexFixing(ONIndex1Y,I3528,TRUE,_xll.ohTrigger(RecalcTrigger,Trigger1Y)),NA())</f>
        <v>2.3317768962574092E-2</v>
      </c>
    </row>
    <row r="3529" spans="2:17" x14ac:dyDescent="0.2">
      <c r="B3529" s="46" t="s">
        <v>51</v>
      </c>
      <c r="D3529" s="49">
        <f>_xll.qlCalendarAdvance(LocalCalendar,$D3528,B3529,"f",FALSE)</f>
        <v>64385</v>
      </c>
      <c r="E3529" s="49">
        <f>_xll.qlInterestRateIndexValueDate(IndexON,D3529)</f>
        <v>64385</v>
      </c>
      <c r="F3529" s="52">
        <f>IFERROR(_xll.qlIndexFixing(IndexON,D3529,TRUE,_xll.ohTrigger(RecalcTrigger,TriggerON)),NA())</f>
        <v>1.6562018879380247E-2</v>
      </c>
      <c r="H3529" s="49">
        <f>_xll.qlCalendarAdvance(IborCalendar,$H3528,B3529,"f",FALSE)</f>
        <v>64364</v>
      </c>
      <c r="I3529" s="49">
        <f>_xll.qlInterestRateIndexValueDate(Index1M,$H3529)</f>
        <v>64368</v>
      </c>
      <c r="J3529" s="52">
        <f>IFERROR(_xll.qlIndexFixing(Index1M,$H3529,TRUE,_xll.ohTrigger(RecalcTrigger,Trigger1M)),NA())</f>
        <v>1.8522227833136687E-2</v>
      </c>
      <c r="K3529" s="52">
        <f>IFERROR(_xll.qlIndexFixing(ONIndex1M,I3529,TRUE,_xll.ohTrigger(RecalcTrigger,Trigger1M)),NA())</f>
        <v>1.8507948064847568E-2</v>
      </c>
      <c r="L3529" s="52">
        <f>IFERROR(_xll.qlIndexFixing(Index3M,H3529,TRUE,_xll.ohTrigger(RecalcTrigger,Trigger3M)),NA())</f>
        <v>2.0092274159292427E-2</v>
      </c>
      <c r="M3529" s="52">
        <f>IFERROR(_xll.qlIndexFixing(ONIndex3M,I3529,TRUE,_xll.ohTrigger(RecalcTrigger,Trigger3M)),NA())</f>
        <v>2.0041424076060466E-2</v>
      </c>
      <c r="N3529" s="52" t="e">
        <f>IFERROR(_xll.qlIndexFixing(Index6M,$H3529,TRUE,_xll.ohTrigger(RecalcTrigger,Trigger6M)),NA())</f>
        <v>#N/A</v>
      </c>
      <c r="O3529" s="52">
        <f>IFERROR(_xll.qlIndexFixing(ONIndex6M,I3529,TRUE,_xll.ohTrigger(RecalcTrigger,Trigger6M)),NA())</f>
        <v>2.1540512482589591E-2</v>
      </c>
      <c r="P3529" s="52" t="e">
        <f>IFERROR(_xll.qlIndexFixing(Index1Y,$H3529,TRUE,_xll.ohTrigger(RecalcTrigger,Trigger1Y)),NA())</f>
        <v>#N/A</v>
      </c>
      <c r="Q3529" s="52">
        <f>IFERROR(_xll.qlIndexFixing(ONIndex1Y,I3529,TRUE,_xll.ohTrigger(RecalcTrigger,Trigger1Y)),NA())</f>
        <v>2.3317769587274384E-2</v>
      </c>
    </row>
    <row r="3530" spans="2:17" x14ac:dyDescent="0.2">
      <c r="B3530" s="46" t="s">
        <v>51</v>
      </c>
      <c r="D3530" s="49">
        <f>_xll.qlCalendarAdvance(LocalCalendar,$D3529,B3530,"f",FALSE)</f>
        <v>64392</v>
      </c>
      <c r="E3530" s="49">
        <f>_xll.qlInterestRateIndexValueDate(IndexON,D3530)</f>
        <v>64392</v>
      </c>
      <c r="F3530" s="52">
        <f>IFERROR(_xll.qlIndexFixing(IndexON,D3530,TRUE,_xll.ohTrigger(RecalcTrigger,TriggerON)),NA())</f>
        <v>1.6562018879353602E-2</v>
      </c>
      <c r="H3530" s="49">
        <f>_xll.qlCalendarAdvance(IborCalendar,$H3529,B3530,"f",FALSE)</f>
        <v>64371</v>
      </c>
      <c r="I3530" s="49">
        <f>_xll.qlInterestRateIndexValueDate(Index1M,$H3530)</f>
        <v>64375</v>
      </c>
      <c r="J3530" s="52">
        <f>IFERROR(_xll.qlIndexFixing(Index1M,$H3530,TRUE,_xll.ohTrigger(RecalcTrigger,Trigger1M)),NA())</f>
        <v>1.8521751604255066E-2</v>
      </c>
      <c r="K3530" s="52">
        <f>IFERROR(_xll.qlIndexFixing(ONIndex1M,I3530,TRUE,_xll.ohTrigger(RecalcTrigger,Trigger1M)),NA())</f>
        <v>1.8507948064847568E-2</v>
      </c>
      <c r="L3530" s="52">
        <f>IFERROR(_xll.qlIndexFixing(Index3M,H3530,TRUE,_xll.ohTrigger(RecalcTrigger,Trigger3M)),NA())</f>
        <v>2.0091714433166406E-2</v>
      </c>
      <c r="M3530" s="52">
        <f>IFERROR(_xll.qlIndexFixing(ONIndex3M,I3530,TRUE,_xll.ohTrigger(RecalcTrigger,Trigger3M)),NA())</f>
        <v>2.0041424076060466E-2</v>
      </c>
      <c r="N3530" s="52" t="e">
        <f>IFERROR(_xll.qlIndexFixing(Index6M,$H3530,TRUE,_xll.ohTrigger(RecalcTrigger,Trigger6M)),NA())</f>
        <v>#N/A</v>
      </c>
      <c r="O3530" s="52">
        <f>IFERROR(_xll.qlIndexFixing(ONIndex6M,I3530,TRUE,_xll.ohTrigger(RecalcTrigger,Trigger6M)),NA())</f>
        <v>2.1540512551814217E-2</v>
      </c>
      <c r="P3530" s="52" t="e">
        <f>IFERROR(_xll.qlIndexFixing(Index1Y,$H3530,TRUE,_xll.ohTrigger(RecalcTrigger,Trigger1Y)),NA())</f>
        <v>#N/A</v>
      </c>
      <c r="Q3530" s="52">
        <f>IFERROR(_xll.qlIndexFixing(ONIndex1Y,I3530,TRUE,_xll.ohTrigger(RecalcTrigger,Trigger1Y)),NA())</f>
        <v>2.3317770114772429E-2</v>
      </c>
    </row>
    <row r="3531" spans="2:17" x14ac:dyDescent="0.2">
      <c r="B3531" s="46" t="s">
        <v>51</v>
      </c>
      <c r="D3531" s="49">
        <f>_xll.qlCalendarAdvance(LocalCalendar,$D3530,B3531,"f",FALSE)</f>
        <v>64399</v>
      </c>
      <c r="E3531" s="49">
        <f>_xll.qlInterestRateIndexValueDate(IndexON,D3531)</f>
        <v>64399</v>
      </c>
      <c r="F3531" s="52">
        <f>IFERROR(_xll.qlIndexFixing(IndexON,D3531,TRUE,_xll.ohTrigger(RecalcTrigger,TriggerON)),NA())</f>
        <v>1.6562018879353602E-2</v>
      </c>
      <c r="H3531" s="49">
        <f>_xll.qlCalendarAdvance(IborCalendar,$H3530,B3531,"f",FALSE)</f>
        <v>64378</v>
      </c>
      <c r="I3531" s="49">
        <f>_xll.qlInterestRateIndexValueDate(Index1M,$H3531)</f>
        <v>64382</v>
      </c>
      <c r="J3531" s="52">
        <f>IFERROR(_xll.qlIndexFixing(Index1M,$H3531,TRUE,_xll.ohTrigger(RecalcTrigger,Trigger1M)),NA())</f>
        <v>1.8521751604255066E-2</v>
      </c>
      <c r="K3531" s="52">
        <f>IFERROR(_xll.qlIndexFixing(ONIndex1M,I3531,TRUE,_xll.ohTrigger(RecalcTrigger,Trigger1M)),NA())</f>
        <v>1.8507948064927504E-2</v>
      </c>
      <c r="L3531" s="52">
        <f>IFERROR(_xll.qlIndexFixing(Index3M,H3531,TRUE,_xll.ohTrigger(RecalcTrigger,Trigger3M)),NA())</f>
        <v>2.0091714433166406E-2</v>
      </c>
      <c r="M3531" s="52">
        <f>IFERROR(_xll.qlIndexFixing(ONIndex3M,I3531,TRUE,_xll.ohTrigger(RecalcTrigger,Trigger3M)),NA())</f>
        <v>2.0041424076060466E-2</v>
      </c>
      <c r="N3531" s="52" t="e">
        <f>IFERROR(_xll.qlIndexFixing(Index6M,$H3531,TRUE,_xll.ohTrigger(RecalcTrigger,Trigger6M)),NA())</f>
        <v>#N/A</v>
      </c>
      <c r="O3531" s="52">
        <f>IFERROR(_xll.qlIndexFixing(ONIndex6M,I3531,TRUE,_xll.ohTrigger(RecalcTrigger,Trigger6M)),NA())</f>
        <v>2.1540512608408946E-2</v>
      </c>
      <c r="P3531" s="52" t="e">
        <f>IFERROR(_xll.qlIndexFixing(Index1Y,$H3531,TRUE,_xll.ohTrigger(RecalcTrigger,Trigger1Y)),NA())</f>
        <v>#N/A</v>
      </c>
      <c r="Q3531" s="52">
        <f>IFERROR(_xll.qlIndexFixing(ONIndex1Y,I3531,TRUE,_xll.ohTrigger(RecalcTrigger,Trigger1Y)),NA())</f>
        <v>2.33177705452281E-2</v>
      </c>
    </row>
    <row r="3532" spans="2:17" x14ac:dyDescent="0.2">
      <c r="B3532" s="46" t="s">
        <v>51</v>
      </c>
      <c r="D3532" s="49">
        <f>_xll.qlCalendarAdvance(LocalCalendar,$D3531,B3532,"f",FALSE)</f>
        <v>64406</v>
      </c>
      <c r="E3532" s="49">
        <f>_xll.qlInterestRateIndexValueDate(IndexON,D3532)</f>
        <v>64406</v>
      </c>
      <c r="F3532" s="52">
        <f>IFERROR(_xll.qlIndexFixing(IndexON,D3532,TRUE,_xll.ohTrigger(RecalcTrigger,TriggerON)),NA())</f>
        <v>1.6562018879353602E-2</v>
      </c>
      <c r="H3532" s="49">
        <f>_xll.qlCalendarAdvance(IborCalendar,$H3531,B3532,"f",FALSE)</f>
        <v>64385</v>
      </c>
      <c r="I3532" s="49">
        <f>_xll.qlInterestRateIndexValueDate(Index1M,$H3532)</f>
        <v>64389</v>
      </c>
      <c r="J3532" s="52">
        <f>IFERROR(_xll.qlIndexFixing(Index1M,$H3532,TRUE,_xll.ohTrigger(RecalcTrigger,Trigger1M)),NA())</f>
        <v>1.8521751604255066E-2</v>
      </c>
      <c r="K3532" s="52">
        <f>IFERROR(_xll.qlIndexFixing(ONIndex1M,I3532,TRUE,_xll.ohTrigger(RecalcTrigger,Trigger1M)),NA())</f>
        <v>1.8507948064927504E-2</v>
      </c>
      <c r="L3532" s="52">
        <f>IFERROR(_xll.qlIndexFixing(Index3M,H3532,TRUE,_xll.ohTrigger(RecalcTrigger,Trigger3M)),NA())</f>
        <v>2.0091714433167283E-2</v>
      </c>
      <c r="M3532" s="52">
        <f>IFERROR(_xll.qlIndexFixing(ONIndex3M,I3532,TRUE,_xll.ohTrigger(RecalcTrigger,Trigger3M)),NA())</f>
        <v>2.0041424076140402E-2</v>
      </c>
      <c r="N3532" s="52" t="e">
        <f>IFERROR(_xll.qlIndexFixing(Index6M,$H3532,TRUE,_xll.ohTrigger(RecalcTrigger,Trigger6M)),NA())</f>
        <v>#N/A</v>
      </c>
      <c r="O3532" s="52">
        <f>IFERROR(_xll.qlIndexFixing(ONIndex6M,I3532,TRUE,_xll.ohTrigger(RecalcTrigger,Trigger6M)),NA())</f>
        <v>2.154051265213397E-2</v>
      </c>
      <c r="P3532" s="52" t="e">
        <f>IFERROR(_xll.qlIndexFixing(Index1Y,$H3532,TRUE,_xll.ohTrigger(RecalcTrigger,Trigger1Y)),NA())</f>
        <v>#N/A</v>
      </c>
      <c r="Q3532" s="52">
        <f>IFERROR(_xll.qlIndexFixing(ONIndex1Y,I3532,TRUE,_xll.ohTrigger(RecalcTrigger,Trigger1Y)),NA())</f>
        <v>2.3317770878401589E-2</v>
      </c>
    </row>
    <row r="3533" spans="2:17" x14ac:dyDescent="0.2">
      <c r="B3533" s="46" t="s">
        <v>51</v>
      </c>
      <c r="D3533" s="49">
        <f>_xll.qlCalendarAdvance(LocalCalendar,$D3532,B3533,"f",FALSE)</f>
        <v>64413</v>
      </c>
      <c r="E3533" s="49">
        <f>_xll.qlInterestRateIndexValueDate(IndexON,D3533)</f>
        <v>64413</v>
      </c>
      <c r="F3533" s="52">
        <f>IFERROR(_xll.qlIndexFixing(IndexON,D3533,TRUE,_xll.ohTrigger(RecalcTrigger,TriggerON)),NA())</f>
        <v>1.6562018879380247E-2</v>
      </c>
      <c r="H3533" s="49">
        <f>_xll.qlCalendarAdvance(IborCalendar,$H3532,B3533,"f",FALSE)</f>
        <v>64396</v>
      </c>
      <c r="I3533" s="49">
        <f>_xll.qlInterestRateIndexValueDate(Index1M,$H3533)</f>
        <v>64398</v>
      </c>
      <c r="J3533" s="52">
        <f>IFERROR(_xll.qlIndexFixing(Index1M,$H3533,TRUE,_xll.ohTrigger(RecalcTrigger,Trigger1M)),NA())</f>
        <v>1.8523180339879181E-2</v>
      </c>
      <c r="K3533" s="52">
        <f>IFERROR(_xll.qlIndexFixing(ONIndex1M,I3533,TRUE,_xll.ohTrigger(RecalcTrigger,Trigger1M)),NA())</f>
        <v>1.8507948064847568E-2</v>
      </c>
      <c r="L3533" s="52">
        <f>IFERROR(_xll.qlIndexFixing(Index3M,H3533,TRUE,_xll.ohTrigger(RecalcTrigger,Trigger3M)),NA())</f>
        <v>2.0091714433167283E-2</v>
      </c>
      <c r="M3533" s="52">
        <f>IFERROR(_xll.qlIndexFixing(ONIndex3M,I3533,TRUE,_xll.ohTrigger(RecalcTrigger,Trigger3M)),NA())</f>
        <v>2.0041424076140402E-2</v>
      </c>
      <c r="N3533" s="52" t="e">
        <f>IFERROR(_xll.qlIndexFixing(Index6M,$H3533,TRUE,_xll.ohTrigger(RecalcTrigger,Trigger6M)),NA())</f>
        <v>#N/A</v>
      </c>
      <c r="O3533" s="52">
        <f>IFERROR(_xll.qlIndexFixing(ONIndex6M,I3533,TRUE,_xll.ohTrigger(RecalcTrigger,Trigger6M)),NA())</f>
        <v>2.1540512689544045E-2</v>
      </c>
      <c r="P3533" s="52" t="e">
        <f>IFERROR(_xll.qlIndexFixing(Index1Y,$H3533,TRUE,_xll.ohTrigger(RecalcTrigger,Trigger1Y)),NA())</f>
        <v>#N/A</v>
      </c>
      <c r="Q3533" s="52">
        <f>IFERROR(_xll.qlIndexFixing(ONIndex1Y,I3533,TRUE,_xll.ohTrigger(RecalcTrigger,Trigger1Y)),NA())</f>
        <v>2.3317771163933187E-2</v>
      </c>
    </row>
    <row r="3534" spans="2:17" x14ac:dyDescent="0.2">
      <c r="B3534" s="46" t="s">
        <v>51</v>
      </c>
      <c r="D3534" s="49">
        <f>_xll.qlCalendarAdvance(LocalCalendar,$D3533,B3534,"f",FALSE)</f>
        <v>64420</v>
      </c>
      <c r="E3534" s="49">
        <f>_xll.qlInterestRateIndexValueDate(IndexON,D3534)</f>
        <v>64420</v>
      </c>
      <c r="F3534" s="52">
        <f>IFERROR(_xll.qlIndexFixing(IndexON,D3534,TRUE,_xll.ohTrigger(RecalcTrigger,TriggerON)),NA())</f>
        <v>1.6562018879380247E-2</v>
      </c>
      <c r="H3534" s="49">
        <f>_xll.qlCalendarAdvance(IborCalendar,$H3533,B3534,"f",FALSE)</f>
        <v>64403</v>
      </c>
      <c r="I3534" s="49">
        <f>_xll.qlInterestRateIndexValueDate(Index1M,$H3534)</f>
        <v>64405</v>
      </c>
      <c r="J3534" s="52">
        <f>IFERROR(_xll.qlIndexFixing(Index1M,$H3534,TRUE,_xll.ohTrigger(RecalcTrigger,Trigger1M)),NA())</f>
        <v>1.8521275391697952E-2</v>
      </c>
      <c r="K3534" s="52">
        <f>IFERROR(_xll.qlIndexFixing(ONIndex1M,I3534,TRUE,_xll.ohTrigger(RecalcTrigger,Trigger1M)),NA())</f>
        <v>1.8507948064927504E-2</v>
      </c>
      <c r="L3534" s="52">
        <f>IFERROR(_xll.qlIndexFixing(Index3M,H3534,TRUE,_xll.ohTrigger(RecalcTrigger,Trigger3M)),NA())</f>
        <v>2.0092274159291559E-2</v>
      </c>
      <c r="M3534" s="52">
        <f>IFERROR(_xll.qlIndexFixing(ONIndex3M,I3534,TRUE,_xll.ohTrigger(RecalcTrigger,Trigger3M)),NA())</f>
        <v>2.0041424076140402E-2</v>
      </c>
      <c r="N3534" s="52" t="e">
        <f>IFERROR(_xll.qlIndexFixing(Index6M,$H3534,TRUE,_xll.ohTrigger(RecalcTrigger,Trigger6M)),NA())</f>
        <v>#N/A</v>
      </c>
      <c r="O3534" s="52">
        <f>IFERROR(_xll.qlIndexFixing(ONIndex6M,I3534,TRUE,_xll.ohTrigger(RecalcTrigger,Trigger6M)),NA())</f>
        <v>2.1540512704252279E-2</v>
      </c>
      <c r="P3534" s="52" t="e">
        <f>IFERROR(_xll.qlIndexFixing(Index1Y,$H3534,TRUE,_xll.ohTrigger(RecalcTrigger,Trigger1Y)),NA())</f>
        <v>#N/A</v>
      </c>
      <c r="Q3534" s="52">
        <f>IFERROR(_xll.qlIndexFixing(ONIndex1Y,I3534,TRUE,_xll.ohTrigger(RecalcTrigger,Trigger1Y)),NA())</f>
        <v>2.3317771274964372E-2</v>
      </c>
    </row>
    <row r="3535" spans="2:17" x14ac:dyDescent="0.2">
      <c r="B3535" s="46" t="s">
        <v>51</v>
      </c>
      <c r="D3535" s="49">
        <f>_xll.qlCalendarAdvance(LocalCalendar,$D3534,B3535,"f",FALSE)</f>
        <v>64427</v>
      </c>
      <c r="E3535" s="49">
        <f>_xll.qlInterestRateIndexValueDate(IndexON,D3535)</f>
        <v>64427</v>
      </c>
      <c r="F3535" s="52">
        <f>IFERROR(_xll.qlIndexFixing(IndexON,D3535,TRUE,_xll.ohTrigger(RecalcTrigger,TriggerON)),NA())</f>
        <v>1.6562399840542863E-2</v>
      </c>
      <c r="H3535" s="49">
        <f>_xll.qlCalendarAdvance(IborCalendar,$H3534,B3535,"f",FALSE)</f>
        <v>64410</v>
      </c>
      <c r="I3535" s="49">
        <f>_xll.qlInterestRateIndexValueDate(Index1M,$H3535)</f>
        <v>64412</v>
      </c>
      <c r="J3535" s="52">
        <f>IFERROR(_xll.qlIndexFixing(Index1M,$H3535,TRUE,_xll.ohTrigger(RecalcTrigger,Trigger1M)),NA())</f>
        <v>1.8522704078346164E-2</v>
      </c>
      <c r="K3535" s="52">
        <f>IFERROR(_xll.qlIndexFixing(ONIndex1M,I3535,TRUE,_xll.ohTrigger(RecalcTrigger,Trigger1M)),NA())</f>
        <v>1.8507948064927504E-2</v>
      </c>
      <c r="L3535" s="52">
        <f>IFERROR(_xll.qlIndexFixing(Index3M,H3535,TRUE,_xll.ohTrigger(RecalcTrigger,Trigger3M)),NA())</f>
        <v>2.0092274159292427E-2</v>
      </c>
      <c r="M3535" s="52">
        <f>IFERROR(_xll.qlIndexFixing(ONIndex3M,I3535,TRUE,_xll.ohTrigger(RecalcTrigger,Trigger3M)),NA())</f>
        <v>2.0041424076140402E-2</v>
      </c>
      <c r="N3535" s="52" t="e">
        <f>IFERROR(_xll.qlIndexFixing(Index6M,$H3535,TRUE,_xll.ohTrigger(RecalcTrigger,Trigger6M)),NA())</f>
        <v>#N/A</v>
      </c>
      <c r="O3535" s="52" t="e">
        <f>IFERROR(_xll.qlIndexFixing(ONIndex6M,I3535,TRUE,_xll.ohTrigger(RecalcTrigger,Trigger6M)),NA())</f>
        <v>#N/A</v>
      </c>
      <c r="P3535" s="52" t="e">
        <f>IFERROR(_xll.qlIndexFixing(Index1Y,$H3535,TRUE,_xll.ohTrigger(RecalcTrigger,Trigger1Y)),NA())</f>
        <v>#N/A</v>
      </c>
      <c r="Q3535" s="52" t="e">
        <f>IFERROR(_xll.qlIndexFixing(ONIndex1Y,I3535,TRUE,_xll.ohTrigger(RecalcTrigger,Trigger1Y)),NA())</f>
        <v>#N/A</v>
      </c>
    </row>
    <row r="3536" spans="2:17" x14ac:dyDescent="0.2">
      <c r="B3536" s="46" t="s">
        <v>51</v>
      </c>
      <c r="D3536" s="49">
        <f>_xll.qlCalendarAdvance(LocalCalendar,$D3535,B3536,"f",FALSE)</f>
        <v>64434</v>
      </c>
      <c r="E3536" s="49">
        <f>_xll.qlInterestRateIndexValueDate(IndexON,D3536)</f>
        <v>64434</v>
      </c>
      <c r="F3536" s="52">
        <f>IFERROR(_xll.qlIndexFixing(IndexON,D3536,TRUE,_xll.ohTrigger(RecalcTrigger,TriggerON)),NA())</f>
        <v>1.6562018879353602E-2</v>
      </c>
      <c r="H3536" s="49">
        <f>_xll.qlCalendarAdvance(IborCalendar,$H3535,B3536,"f",FALSE)</f>
        <v>64417</v>
      </c>
      <c r="I3536" s="49">
        <f>_xll.qlInterestRateIndexValueDate(Index1M,$H3536)</f>
        <v>64419</v>
      </c>
      <c r="J3536" s="52">
        <f>IFERROR(_xll.qlIndexFixing(Index1M,$H3536,TRUE,_xll.ohTrigger(RecalcTrigger,Trigger1M)),NA())</f>
        <v>1.8522704078343666E-2</v>
      </c>
      <c r="K3536" s="52">
        <f>IFERROR(_xll.qlIndexFixing(ONIndex1M,I3536,TRUE,_xll.ohTrigger(RecalcTrigger,Trigger1M)),NA())</f>
        <v>1.8507948064927504E-2</v>
      </c>
      <c r="L3536" s="52">
        <f>IFERROR(_xll.qlIndexFixing(Index3M,H3536,TRUE,_xll.ohTrigger(RecalcTrigger,Trigger3M)),NA())</f>
        <v>2.0092274159292427E-2</v>
      </c>
      <c r="M3536" s="52">
        <f>IFERROR(_xll.qlIndexFixing(ONIndex3M,I3536,TRUE,_xll.ohTrigger(RecalcTrigger,Trigger3M)),NA())</f>
        <v>2.0041424076140402E-2</v>
      </c>
      <c r="N3536" s="52" t="e">
        <f>IFERROR(_xll.qlIndexFixing(Index6M,$H3536,TRUE,_xll.ohTrigger(RecalcTrigger,Trigger6M)),NA())</f>
        <v>#N/A</v>
      </c>
      <c r="O3536" s="52" t="e">
        <f>IFERROR(_xll.qlIndexFixing(ONIndex6M,I3536,TRUE,_xll.ohTrigger(RecalcTrigger,Trigger6M)),NA())</f>
        <v>#N/A</v>
      </c>
      <c r="P3536" s="52" t="e">
        <f>IFERROR(_xll.qlIndexFixing(Index1Y,$H3536,TRUE,_xll.ohTrigger(RecalcTrigger,Trigger1Y)),NA())</f>
        <v>#N/A</v>
      </c>
      <c r="Q3536" s="52" t="e">
        <f>IFERROR(_xll.qlIndexFixing(ONIndex1Y,I3536,TRUE,_xll.ohTrigger(RecalcTrigger,Trigger1Y)),NA())</f>
        <v>#N/A</v>
      </c>
    </row>
    <row r="3537" spans="2:17" x14ac:dyDescent="0.2">
      <c r="B3537" s="47" t="s">
        <v>51</v>
      </c>
      <c r="D3537" s="50">
        <f>_xll.qlCalendarAdvance(LocalCalendar,$D3536,B3537,"f",FALSE)</f>
        <v>64441</v>
      </c>
      <c r="E3537" s="50">
        <f>_xll.qlInterestRateIndexValueDate(IndexON,D3537)</f>
        <v>64441</v>
      </c>
      <c r="F3537" s="53">
        <f>IFERROR(_xll.qlIndexFixing(IndexON,D3537,TRUE,_xll.ohTrigger(RecalcTrigger,TriggerON)),NA())</f>
        <v>1.6562018879380247E-2</v>
      </c>
      <c r="H3537" s="50">
        <f>_xll.qlCalendarAdvance(IborCalendar,$H3536,B3537,"f",FALSE)</f>
        <v>64424</v>
      </c>
      <c r="I3537" s="50">
        <f>_xll.qlInterestRateIndexValueDate(Index1M,$H3537)</f>
        <v>64426</v>
      </c>
      <c r="J3537" s="53">
        <f>IFERROR(_xll.qlIndexFixing(Index1M,$H3537,TRUE,_xll.ohTrigger(RecalcTrigger,Trigger1M)),NA())</f>
        <v>1.8522704078346164E-2</v>
      </c>
      <c r="K3537" s="53">
        <f>IFERROR(_xll.qlIndexFixing(ONIndex1M,I3537,TRUE,_xll.ohTrigger(RecalcTrigger,Trigger1M)),NA())</f>
        <v>1.8507948064927504E-2</v>
      </c>
      <c r="L3537" s="53">
        <f>IFERROR(_xll.qlIndexFixing(Index3M,H3537,TRUE,_xll.ohTrigger(RecalcTrigger,Trigger3M)),NA())</f>
        <v>2.0092274159291559E-2</v>
      </c>
      <c r="M3537" s="53">
        <f>IFERROR(_xll.qlIndexFixing(ONIndex3M,I3537,TRUE,_xll.ohTrigger(RecalcTrigger,Trigger3M)),NA())</f>
        <v>2.0041424076140402E-2</v>
      </c>
      <c r="N3537" s="53" t="e">
        <f>IFERROR(_xll.qlIndexFixing(Index6M,$H3537,TRUE,_xll.ohTrigger(RecalcTrigger,Trigger6M)),NA())</f>
        <v>#N/A</v>
      </c>
      <c r="O3537" s="53" t="e">
        <f>IFERROR(_xll.qlIndexFixing(ONIndex6M,I3537,TRUE,_xll.ohTrigger(RecalcTrigger,Trigger6M)),NA())</f>
        <v>#N/A</v>
      </c>
      <c r="P3537" s="53" t="e">
        <f>IFERROR(_xll.qlIndexFixing(Index1Y,$H3537,TRUE,_xll.ohTrigger(RecalcTrigger,Trigger1Y)),NA())</f>
        <v>#N/A</v>
      </c>
      <c r="Q3537" s="53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87</vt:i4>
      </vt:variant>
    </vt:vector>
  </HeadingPairs>
  <TitlesOfParts>
    <vt:vector size="94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'1M Monitor'!FixedLegBDC</vt:lpstr>
      <vt:lpstr>'3M Monitor'!FixedLegBDC</vt:lpstr>
      <vt:lpstr>'1M Monitor'!FixedLegDayCounter</vt:lpstr>
      <vt:lpstr>'3M Monitor'!FixedLegDayCounter</vt:lpstr>
      <vt:lpstr>'1M Monitor'!FixedLegTenor</vt:lpstr>
      <vt:lpstr>'3M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HolidayCheck</vt:lpstr>
      <vt:lpstr>IborCalendar</vt:lpstr>
      <vt:lpstr>IMMFUTCheck</vt:lpstr>
      <vt:lpstr>IMMFUTDates</vt:lpstr>
      <vt:lpstr>IMMFUTNull</vt:lpstr>
      <vt:lpstr>IMMFUTQuotes</vt:lpstr>
      <vt:lpstr>Index1M</vt:lpstr>
      <vt:lpstr>Index1Y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FONDI STEFANO</cp:lastModifiedBy>
  <dcterms:created xsi:type="dcterms:W3CDTF">2014-01-14T16:38:43Z</dcterms:created>
  <dcterms:modified xsi:type="dcterms:W3CDTF">2016-05-03T17:50:28Z</dcterms:modified>
</cp:coreProperties>
</file>